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activeX/activeX1.bin" ContentType="application/vnd.ms-office.activeX"/>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activeX/activeX1.xml" ContentType="application/vnd.ms-office.activeX+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15" windowWidth="8085" windowHeight="8250" tabRatio="663" activeTab="10"/>
  </bookViews>
  <sheets>
    <sheet name="Entry" sheetId="42" r:id="rId1"/>
    <sheet name="Dhalai" sheetId="28" r:id="rId2"/>
    <sheet name="Unakoti" sheetId="29" r:id="rId3"/>
    <sheet name="North" sheetId="30" r:id="rId4"/>
    <sheet name="Gomati" sheetId="31" r:id="rId5"/>
    <sheet name="South" sheetId="32" r:id="rId6"/>
    <sheet name="West" sheetId="33" r:id="rId7"/>
    <sheet name="Sepahijala" sheetId="34" r:id="rId8"/>
    <sheet name="Khowai" sheetId="36" r:id="rId9"/>
    <sheet name="SPO" sheetId="37" r:id="rId10"/>
    <sheet name="Tripura" sheetId="35" r:id="rId11"/>
    <sheet name="Recomm_2017-18" sheetId="39" r:id="rId12"/>
    <sheet name="SFD" sheetId="44" r:id="rId13"/>
    <sheet name="Tripura (Synopsis)" sheetId="38"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c" localSheetId="1">#REF!</definedName>
    <definedName name="\c" localSheetId="0">#REF!</definedName>
    <definedName name="\c" localSheetId="4">#REF!</definedName>
    <definedName name="\c" localSheetId="8">#REF!</definedName>
    <definedName name="\c" localSheetId="3">#REF!</definedName>
    <definedName name="\c" localSheetId="7">#REF!</definedName>
    <definedName name="\c" localSheetId="5">#REF!</definedName>
    <definedName name="\c" localSheetId="9">#REF!</definedName>
    <definedName name="\c" localSheetId="10">#REF!</definedName>
    <definedName name="\c" localSheetId="13">#REF!</definedName>
    <definedName name="\c" localSheetId="2">#REF!</definedName>
    <definedName name="\c" localSheetId="6">#REF!</definedName>
    <definedName name="\d">#REF!</definedName>
    <definedName name="\e">#REF!</definedName>
    <definedName name="\i">#REF!</definedName>
    <definedName name="\j">#REF!</definedName>
    <definedName name="\n">#REF!</definedName>
    <definedName name="\q">#REF!</definedName>
    <definedName name="\s">#REF!</definedName>
    <definedName name="\x">#REF!</definedName>
    <definedName name="_____________xlnm.Print_Area_1" localSheetId="1">#REF!</definedName>
    <definedName name="_____________xlnm.Print_Area_1" localSheetId="4">#REF!</definedName>
    <definedName name="_____________xlnm.Print_Area_1" localSheetId="8">#REF!</definedName>
    <definedName name="_____________xlnm.Print_Area_1" localSheetId="3">#REF!</definedName>
    <definedName name="_____________xlnm.Print_Area_1" localSheetId="7">#REF!</definedName>
    <definedName name="_____________xlnm.Print_Area_1" localSheetId="5">#REF!</definedName>
    <definedName name="_____________xlnm.Print_Area_1" localSheetId="9">#REF!</definedName>
    <definedName name="_____________xlnm.Print_Area_1" localSheetId="10">#REF!</definedName>
    <definedName name="_____________xlnm.Print_Area_1" localSheetId="13">#REF!</definedName>
    <definedName name="_____________xlnm.Print_Area_1" localSheetId="2">#REF!</definedName>
    <definedName name="_____________xlnm.Print_Area_1" localSheetId="6">#REF!</definedName>
    <definedName name="____________xlnm.Print_Area_1">#REF!</definedName>
    <definedName name="___________xlnm.Print_Area_1">#REF!</definedName>
    <definedName name="__________xlnm.Print_Area_1">#REF!</definedName>
    <definedName name="_________xlnm.Print_Area_1">#REF!</definedName>
    <definedName name="________xlnm.Print_Area_1">#REF!</definedName>
    <definedName name="_______xlnm.Print_Area_1">#REF!</definedName>
    <definedName name="______xlnm.Print_Area_1">#REF!</definedName>
    <definedName name="_____xlnm.Print_Area_1">#REF!</definedName>
    <definedName name="____xlnm.Print_Area_1">#REF!</definedName>
    <definedName name="___xlnm.Print_Area_1">#REF!</definedName>
    <definedName name="__1Excel_BuiltIn_Print_Area_1_1" localSheetId="0">[1]Kgbv!$A$1:$B$35</definedName>
    <definedName name="__1Excel_BuiltIn_Print_Area_1_1" localSheetId="3">[2]Kgbv!$A$1:$B$35</definedName>
    <definedName name="__1Excel_BuiltIn_Print_Area_1_1" localSheetId="7">[3]Kgbv!$A$1:$B$35</definedName>
    <definedName name="__1Excel_BuiltIn_Print_Area_1_1" localSheetId="12">[1]Kgbv!$A$1:$B$35</definedName>
    <definedName name="__1Excel_BuiltIn_Print_Area_1_1" localSheetId="10">[3]Kgbv!$A$1:$B$35</definedName>
    <definedName name="__1Excel_BuiltIn_Print_Area_1_1" localSheetId="13">[3]Kgbv!$A$1:$B$35</definedName>
    <definedName name="_1Excel_BuiltIn_Print_Area_1_1">[4]Kgbv!$A$1:$B$35</definedName>
    <definedName name="_3Excel_BuiltIn_Print_Area_1_1" localSheetId="0">[1]Kgbv!$A$1:$B$35</definedName>
    <definedName name="_3Excel_BuiltIn_Print_Area_1_1" localSheetId="3">[2]Kgbv!$A$1:$B$35</definedName>
    <definedName name="_3Excel_BuiltIn_Print_Area_1_1" localSheetId="7">[3]Kgbv!$A$1:$B$35</definedName>
    <definedName name="_3Excel_BuiltIn_Print_Area_1_1" localSheetId="12">[1]Kgbv!$A$1:$B$35</definedName>
    <definedName name="_3Excel_BuiltIn_Print_Area_1_1" localSheetId="10">[3]Kgbv!$A$1:$B$35</definedName>
    <definedName name="_3Excel_BuiltIn_Print_Area_1_1" localSheetId="13">[3]Kgbv!$A$1:$B$35</definedName>
    <definedName name="_4Excel_BuiltIn_Print_Area_1_1" localSheetId="0">[5]Kgbv!$A$1:$B$35</definedName>
    <definedName name="_4Excel_BuiltIn_Print_Area_1_1" localSheetId="7">[6]Kgbv!$A$1:$B$35</definedName>
    <definedName name="_4Excel_BuiltIn_Print_Area_1_1" localSheetId="12">[5]Kgbv!$A$1:$B$35</definedName>
    <definedName name="_4Excel_BuiltIn_Print_Area_1_1" localSheetId="10">[6]Kgbv!$A$1:$B$35</definedName>
    <definedName name="_4Excel_BuiltIn_Print_Area_1_1" localSheetId="13">[6]Kgbv!$A$1:$B$35</definedName>
    <definedName name="_8Excel_BuiltIn_Print_Area_1_1" localSheetId="0">[5]Kgbv!$A$1:$B$35</definedName>
    <definedName name="_8Excel_BuiltIn_Print_Area_1_1" localSheetId="7">[6]Kgbv!$A$1:$B$35</definedName>
    <definedName name="_8Excel_BuiltIn_Print_Area_1_1" localSheetId="12">[5]Kgbv!$A$1:$B$35</definedName>
    <definedName name="_8Excel_BuiltIn_Print_Area_1_1" localSheetId="10">[6]Kgbv!$A$1:$B$35</definedName>
    <definedName name="_8Excel_BuiltIn_Print_Area_1_1" localSheetId="13">[6]Kgbv!$A$1:$B$35</definedName>
    <definedName name="_Fill" localSheetId="0" hidden="1">#REF!</definedName>
    <definedName name="_Fill" localSheetId="11" hidden="1">#REF!</definedName>
    <definedName name="_Key1" localSheetId="0" hidden="1">[7]A!#REF!</definedName>
    <definedName name="_Key2" localSheetId="1" hidden="1">[7]A!#REF!</definedName>
    <definedName name="_Key2" localSheetId="4" hidden="1">[7]A!#REF!</definedName>
    <definedName name="_Key2" localSheetId="8" hidden="1">[7]A!#REF!</definedName>
    <definedName name="_Key2" localSheetId="3" hidden="1">[7]A!#REF!</definedName>
    <definedName name="_Key2" localSheetId="7" hidden="1">[7]A!#REF!</definedName>
    <definedName name="_Key2" localSheetId="5" hidden="1">[7]A!#REF!</definedName>
    <definedName name="_Key2" localSheetId="9" hidden="1">[7]A!#REF!</definedName>
    <definedName name="_Key2" localSheetId="10" hidden="1">[7]A!#REF!</definedName>
    <definedName name="_Key2" localSheetId="13" hidden="1">[7]A!#REF!</definedName>
    <definedName name="_Key2" localSheetId="2" hidden="1">[7]A!#REF!</definedName>
    <definedName name="_Key2" localSheetId="6" hidden="1">[7]A!#REF!</definedName>
    <definedName name="_Order1" hidden="1">0</definedName>
    <definedName name="_Sort" localSheetId="0" hidden="1">[7]A!#REF!</definedName>
    <definedName name="a" localSheetId="0">#REF!</definedName>
    <definedName name="a" localSheetId="11">#REF!</definedName>
    <definedName name="A_13">#REF!</definedName>
    <definedName name="A_2">#REF!</definedName>
    <definedName name="A_31">#REF!</definedName>
    <definedName name="aa" localSheetId="11">#REF!</definedName>
    <definedName name="aaaa" localSheetId="11">#REF!</definedName>
    <definedName name="aaaa_13">#REF!</definedName>
    <definedName name="aaaa_2">#REF!</definedName>
    <definedName name="aaaa_31">#REF!</definedName>
    <definedName name="abc" localSheetId="0">#REF!</definedName>
    <definedName name="ajay">#REF!</definedName>
    <definedName name="asdfasdfa">#REF!</definedName>
    <definedName name="B" localSheetId="0">#REF!</definedName>
    <definedName name="B_13">#REF!</definedName>
    <definedName name="B_2">#REF!</definedName>
    <definedName name="B_31">#REF!</definedName>
    <definedName name="BuiltIn_AutoFilter___1" localSheetId="0">[8]SSA_BANGALORE!#REF!</definedName>
    <definedName name="BuiltIn_AutoFilter___2" localSheetId="0">[8]SSA_MYSORE!#REF!</definedName>
    <definedName name="BuiltIn_AutoFilter___3" localSheetId="0">#REF!</definedName>
    <definedName name="BuiltIn_AutoFilter___3" localSheetId="11">#REF!</definedName>
    <definedName name="BuiltIn_Consolidate_Area___0">#N/A</definedName>
    <definedName name="BuiltIn_Consolidate_Area___0___0">#N/A</definedName>
    <definedName name="Builtln_AutoFilter__3">[9]SSA_MYSORE!#REF!</definedName>
    <definedName name="C_" localSheetId="0">#REF!</definedName>
    <definedName name="C_" localSheetId="11">#REF!</definedName>
    <definedName name="C__13">#REF!</definedName>
    <definedName name="C__2">#REF!</definedName>
    <definedName name="C__31">#REF!</definedName>
    <definedName name="Category__ACR_HM_Room" localSheetId="11">[10]Category__ACR_HM_Room!#REF!</definedName>
    <definedName name="COMPUER_NO_AVAILABLE_ALL" localSheetId="11">[11]COMPUER_NO_AVAILABLE_ALL!#REF!</definedName>
    <definedName name="_xlnm.Consolidate_Area">#N/A</definedName>
    <definedName name="Copy" localSheetId="11">#REF!</definedName>
    <definedName name="D" localSheetId="11">'[7]10-20'!#REF!</definedName>
    <definedName name="D_2">'[12]10-20'!#REF!</definedName>
    <definedName name="D_31">'[13]10-20'!#REF!</definedName>
    <definedName name="_xlnm.Database" localSheetId="1">#REF!</definedName>
    <definedName name="_xlnm.Database" localSheetId="0">#REF!</definedName>
    <definedName name="_xlnm.Database" localSheetId="4">#REF!</definedName>
    <definedName name="_xlnm.Database" localSheetId="8">#REF!</definedName>
    <definedName name="_xlnm.Database" localSheetId="3">#REF!</definedName>
    <definedName name="_xlnm.Database" localSheetId="11">#REF!</definedName>
    <definedName name="_xlnm.Database" localSheetId="7">#REF!</definedName>
    <definedName name="_xlnm.Database" localSheetId="12">#REF!</definedName>
    <definedName name="_xlnm.Database" localSheetId="5">#REF!</definedName>
    <definedName name="_xlnm.Database" localSheetId="9">#REF!</definedName>
    <definedName name="_xlnm.Database" localSheetId="10">#REF!</definedName>
    <definedName name="_xlnm.Database" localSheetId="13">#REF!</definedName>
    <definedName name="_xlnm.Database" localSheetId="2">#REF!</definedName>
    <definedName name="_xlnm.Database" localSheetId="6">#REF!</definedName>
    <definedName name="_xlnm.Database">#REF!</definedName>
    <definedName name="Deepak">#REF!</definedName>
    <definedName name="DFGB" localSheetId="11">#REF!</definedName>
    <definedName name="dmr2oct">'[14]28'!$A$5:$T$60</definedName>
    <definedName name="E" localSheetId="0">#REF!</definedName>
    <definedName name="E" localSheetId="11">#REF!</definedName>
    <definedName name="E_13">#REF!</definedName>
    <definedName name="E_2">#REF!</definedName>
    <definedName name="E_31">#REF!</definedName>
    <definedName name="eeee" localSheetId="11">#REF!</definedName>
    <definedName name="enrollment" localSheetId="11">#REF!</definedName>
    <definedName name="Excel_BuiltIn__FilterDatabase_1" localSheetId="0">#REF!</definedName>
    <definedName name="Excel_BuiltIn_Print_Area">#REF!</definedName>
    <definedName name="Excel_BuiltIn_Print_Area_10_1">#REF!</definedName>
    <definedName name="Excel_BuiltIn_Print_Area_10_1_1">"#REF!"</definedName>
    <definedName name="Excel_BuiltIn_Print_Area_10_1_5">"#REF!"</definedName>
    <definedName name="Excel_BuiltIn_Print_Area_10_1_6">"#REF!"</definedName>
    <definedName name="Excel_BuiltIn_Print_Area_12" localSheetId="0">'[15]STR-Table-6'!#REF!</definedName>
    <definedName name="Excel_BuiltIn_Print_Area_17_1" localSheetId="0">'[15]RTE-tch-Prim-Table-10'!#REF!</definedName>
    <definedName name="Excel_BuiltIn_Print_Area_2_1_1">"#REF!"</definedName>
    <definedName name="Excel_BuiltIn_Print_Area_2_1_2">"#REF!"</definedName>
    <definedName name="Excel_BuiltIn_Print_Area_2_1_2_1" localSheetId="0">'[16]districtwise awppb'!$A$1:$AH$185</definedName>
    <definedName name="Excel_BuiltIn_Print_Area_2_1_2_1_5">"#REF!"</definedName>
    <definedName name="Excel_BuiltIn_Print_Area_21_1" localSheetId="0">'[15]brc-crc-furni-Table-13'!#REF!</definedName>
    <definedName name="Excel_BuiltIn_Print_Area_34" localSheetId="0">'[15]cw-dw-toilet-Table25'!#REF!</definedName>
    <definedName name="Excel_BuiltIn_Print_Area_4_1">"#REF!"</definedName>
    <definedName name="Excel_BuiltIn_Print_Area_42_1" localSheetId="0">'[15]cwsn-Table22'!#REF!</definedName>
    <definedName name="Excel_BuiltIn_Print_Area_44_1" localSheetId="0">'[15]cw-addl-Table24.1'!#REF!</definedName>
    <definedName name="Excel_BuiltIn_Print_Area_46_1" localSheetId="0">'[15]cw-dw-toilet-Table25'!#REF!</definedName>
    <definedName name="Excel_BuiltIn_Print_Area_6_1">"#REF!"</definedName>
    <definedName name="Excel_BuiltIn_Print_Area_6_1_1">"#REF!"</definedName>
    <definedName name="Excel_BuiltIn_Print_Area_7_1">"#REF!"</definedName>
    <definedName name="Excel_BuiltIn_Print_Area_7_1_1">"#REF!"</definedName>
    <definedName name="Excel_BuiltIn_Print_Titles_1" localSheetId="0">#REF!</definedName>
    <definedName name="Excel_BuiltIn_Print_Titles_1" localSheetId="11">#REF!</definedName>
    <definedName name="Excel_BuiltIn_Print_Titles_4" localSheetId="0">#REF!</definedName>
    <definedName name="Excel_BuiltIn_Print_Titles_4" localSheetId="11">#REF!</definedName>
    <definedName name="Excel_BuiltIn_Print_Titles_44">#REF!</definedName>
    <definedName name="Excel_BuiltIn_Print_Titles_5_1">"#REF!,#REF!"</definedName>
    <definedName name="Excel_BuiltIn_Print_Titles_6_1">"#REF!,#REF!"</definedName>
    <definedName name="FDGV" localSheetId="11">#REF!</definedName>
    <definedName name="FFF" localSheetId="1">#REF!</definedName>
    <definedName name="FFF" localSheetId="4">#REF!</definedName>
    <definedName name="FFF" localSheetId="8">#REF!</definedName>
    <definedName name="FFF" localSheetId="3">#REF!</definedName>
    <definedName name="FFF" localSheetId="7">#REF!</definedName>
    <definedName name="FFF" localSheetId="5">#REF!</definedName>
    <definedName name="FFF" localSheetId="9">#REF!</definedName>
    <definedName name="FFF" localSheetId="10">#REF!</definedName>
    <definedName name="FFF" localSheetId="13">#REF!</definedName>
    <definedName name="FFF" localSheetId="2">#REF!</definedName>
    <definedName name="FFF" localSheetId="6">#REF!</definedName>
    <definedName name="Formula" localSheetId="1">#REF!</definedName>
    <definedName name="Formula" localSheetId="4">#REF!</definedName>
    <definedName name="Formula" localSheetId="8">#REF!</definedName>
    <definedName name="Formula" localSheetId="3">#REF!</definedName>
    <definedName name="Formula" localSheetId="7">#REF!</definedName>
    <definedName name="Formula" localSheetId="5">#REF!</definedName>
    <definedName name="Formula" localSheetId="9">#REF!</definedName>
    <definedName name="Formula" localSheetId="10">#REF!</definedName>
    <definedName name="Formula" localSheetId="13">#REF!</definedName>
    <definedName name="Formula" localSheetId="2">#REF!</definedName>
    <definedName name="Formula" localSheetId="6">#REF!</definedName>
    <definedName name="graduates" localSheetId="11">#REF!</definedName>
    <definedName name="h" localSheetId="11">#REF!</definedName>
    <definedName name="HTML_CodePage" hidden="1">1252</definedName>
    <definedName name="HTML_Control" localSheetId="1" hidden="1">{"'Sheet1'!$A$4386:$N$4591"}</definedName>
    <definedName name="HTML_Control" localSheetId="0" hidden="1">{"'Sheet1'!$A$4386:$N$4591"}</definedName>
    <definedName name="HTML_Control" localSheetId="4" hidden="1">{"'Sheet1'!$A$4386:$N$4591"}</definedName>
    <definedName name="HTML_Control" localSheetId="8" hidden="1">{"'Sheet1'!$A$4386:$N$4591"}</definedName>
    <definedName name="HTML_Control" localSheetId="3" hidden="1">{"'Sheet1'!$A$4386:$N$4591"}</definedName>
    <definedName name="HTML_Control" localSheetId="11" hidden="1">{"'Sheet1'!$A$4386:$N$4591"}</definedName>
    <definedName name="HTML_Control" localSheetId="7" hidden="1">{"'Sheet1'!$A$4386:$N$4591"}</definedName>
    <definedName name="HTML_Control" localSheetId="5" hidden="1">{"'Sheet1'!$A$4386:$N$4591"}</definedName>
    <definedName name="HTML_Control" localSheetId="9" hidden="1">{"'Sheet1'!$A$4386:$N$4591"}</definedName>
    <definedName name="HTML_Control" localSheetId="10" hidden="1">{"'Sheet1'!$A$4386:$N$4591"}</definedName>
    <definedName name="HTML_Control" localSheetId="13" hidden="1">{"'Sheet1'!$A$4386:$N$4591"}</definedName>
    <definedName name="HTML_Control" localSheetId="2" hidden="1">{"'Sheet1'!$A$4386:$N$4591"}</definedName>
    <definedName name="HTML_Control" localSheetId="6" hidden="1">{"'Sheet1'!$A$4386:$N$4591"}</definedName>
    <definedName name="HTML_Description" hidden="1">""</definedName>
    <definedName name="HTML_Email" hidden="1">""</definedName>
    <definedName name="HTML_Header" hidden="1">"Sheet1"</definedName>
    <definedName name="HTML_LastUpdate" hidden="1">"7/1/03"</definedName>
    <definedName name="HTML_LineAfter" hidden="1">FALSE</definedName>
    <definedName name="HTML_LineBefore" hidden="1">FALSE</definedName>
    <definedName name="HTML_Name" hidden="1">"m.p.raval"</definedName>
    <definedName name="HTML_OBDlg2" hidden="1">TRUE</definedName>
    <definedName name="HTML_OBDlg4" hidden="1">TRUE</definedName>
    <definedName name="HTML_OS" hidden="1">0</definedName>
    <definedName name="HTML_PathFile" hidden="1">"A:\MyHTML.htm"</definedName>
    <definedName name="HTML_Title" hidden="1">"SGSDaily Progress Report Piyaj toDharoi Pipeline"</definedName>
    <definedName name="J" localSheetId="11">#REF!</definedName>
    <definedName name="jkl" localSheetId="11">#REF!</definedName>
    <definedName name="kkk" localSheetId="1" hidden="1">{"'Sheet1'!$A$4386:$N$4591"}</definedName>
    <definedName name="kkk" localSheetId="0" hidden="1">{"'Sheet1'!$A$4386:$N$4591"}</definedName>
    <definedName name="kkk" localSheetId="4" hidden="1">{"'Sheet1'!$A$4386:$N$4591"}</definedName>
    <definedName name="kkk" localSheetId="8" hidden="1">{"'Sheet1'!$A$4386:$N$4591"}</definedName>
    <definedName name="kkk" localSheetId="3" hidden="1">{"'Sheet1'!$A$4386:$N$4591"}</definedName>
    <definedName name="kkk" localSheetId="11" hidden="1">{"'Sheet1'!$A$4386:$N$4591"}</definedName>
    <definedName name="kkk" localSheetId="7" hidden="1">{"'Sheet1'!$A$4386:$N$4591"}</definedName>
    <definedName name="kkk" localSheetId="5" hidden="1">{"'Sheet1'!$A$4386:$N$4591"}</definedName>
    <definedName name="kkk" localSheetId="9" hidden="1">{"'Sheet1'!$A$4386:$N$4591"}</definedName>
    <definedName name="kkk" localSheetId="10" hidden="1">{"'Sheet1'!$A$4386:$N$4591"}</definedName>
    <definedName name="kkk" localSheetId="13" hidden="1">{"'Sheet1'!$A$4386:$N$4591"}</definedName>
    <definedName name="kkk" localSheetId="2" hidden="1">{"'Sheet1'!$A$4386:$N$4591"}</definedName>
    <definedName name="kkk" localSheetId="6" hidden="1">{"'Sheet1'!$A$4386:$N$4591"}</definedName>
    <definedName name="ll">#REF!</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Nov" localSheetId="1" hidden="1">{"'Sheet1'!$A$4386:$N$4591"}</definedName>
    <definedName name="Nov" localSheetId="0" hidden="1">{"'Sheet1'!$A$4386:$N$4591"}</definedName>
    <definedName name="Nov" localSheetId="4" hidden="1">{"'Sheet1'!$A$4386:$N$4591"}</definedName>
    <definedName name="Nov" localSheetId="8" hidden="1">{"'Sheet1'!$A$4386:$N$4591"}</definedName>
    <definedName name="Nov" localSheetId="3" hidden="1">{"'Sheet1'!$A$4386:$N$4591"}</definedName>
    <definedName name="Nov" localSheetId="11" hidden="1">{"'Sheet1'!$A$4386:$N$4591"}</definedName>
    <definedName name="Nov" localSheetId="7" hidden="1">{"'Sheet1'!$A$4386:$N$4591"}</definedName>
    <definedName name="Nov" localSheetId="5" hidden="1">{"'Sheet1'!$A$4386:$N$4591"}</definedName>
    <definedName name="Nov" localSheetId="9" hidden="1">{"'Sheet1'!$A$4386:$N$4591"}</definedName>
    <definedName name="Nov" localSheetId="10" hidden="1">{"'Sheet1'!$A$4386:$N$4591"}</definedName>
    <definedName name="Nov" localSheetId="13" hidden="1">{"'Sheet1'!$A$4386:$N$4591"}</definedName>
    <definedName name="Nov" localSheetId="2" hidden="1">{"'Sheet1'!$A$4386:$N$4591"}</definedName>
    <definedName name="Nov" localSheetId="6" hidden="1">{"'Sheet1'!$A$4386:$N$4591"}</definedName>
    <definedName name="October" localSheetId="1" hidden="1">{"'Sheet1'!$A$4386:$N$4591"}</definedName>
    <definedName name="October" localSheetId="0" hidden="1">{"'Sheet1'!$A$4386:$N$4591"}</definedName>
    <definedName name="October" localSheetId="4" hidden="1">{"'Sheet1'!$A$4386:$N$4591"}</definedName>
    <definedName name="October" localSheetId="8" hidden="1">{"'Sheet1'!$A$4386:$N$4591"}</definedName>
    <definedName name="October" localSheetId="3" hidden="1">{"'Sheet1'!$A$4386:$N$4591"}</definedName>
    <definedName name="October" localSheetId="11" hidden="1">{"'Sheet1'!$A$4386:$N$4591"}</definedName>
    <definedName name="October" localSheetId="7" hidden="1">{"'Sheet1'!$A$4386:$N$4591"}</definedName>
    <definedName name="October" localSheetId="5" hidden="1">{"'Sheet1'!$A$4386:$N$4591"}</definedName>
    <definedName name="October" localSheetId="9" hidden="1">{"'Sheet1'!$A$4386:$N$4591"}</definedName>
    <definedName name="October" localSheetId="10" hidden="1">{"'Sheet1'!$A$4386:$N$4591"}</definedName>
    <definedName name="October" localSheetId="13" hidden="1">{"'Sheet1'!$A$4386:$N$4591"}</definedName>
    <definedName name="October" localSheetId="2" hidden="1">{"'Sheet1'!$A$4386:$N$4591"}</definedName>
    <definedName name="October" localSheetId="6" hidden="1">{"'Sheet1'!$A$4386:$N$4591"}</definedName>
    <definedName name="P" localSheetId="0">#REF!</definedName>
    <definedName name="P_13">#REF!</definedName>
    <definedName name="P_2">#REF!</definedName>
    <definedName name="P_31">#REF!</definedName>
    <definedName name="plan">#REF!</definedName>
    <definedName name="_xlnm.Print_Area" localSheetId="1">Dhalai!$A$1:$AB$464</definedName>
    <definedName name="_xlnm.Print_Area" localSheetId="0">#REF!</definedName>
    <definedName name="_xlnm.Print_Area" localSheetId="4">Gomati!$A$1:$AB$464</definedName>
    <definedName name="_xlnm.Print_Area" localSheetId="8">Khowai!$A$1:$AB$464</definedName>
    <definedName name="_xlnm.Print_Area" localSheetId="3">North!$A$1:$AB$464</definedName>
    <definedName name="_xlnm.Print_Area" localSheetId="11">'Recomm_2017-18'!$A$1:$N$82</definedName>
    <definedName name="_xlnm.Print_Area" localSheetId="7">Sepahijala!$A$1:$AB$464</definedName>
    <definedName name="_xlnm.Print_Area" localSheetId="12">SFD!$A$1:$AC$18</definedName>
    <definedName name="_xlnm.Print_Area" localSheetId="5">South!$A$1:$AB$464</definedName>
    <definedName name="_xlnm.Print_Area" localSheetId="9">SPO!$A$1:$AB$464</definedName>
    <definedName name="_xlnm.Print_Area" localSheetId="10">Tripura!$A$1:$AC$464</definedName>
    <definedName name="_xlnm.Print_Area" localSheetId="13">'Tripura (Synopsis)'!$A$1:$AQ$464</definedName>
    <definedName name="_xlnm.Print_Area" localSheetId="2">Unakoti!$A$1:$AB$464</definedName>
    <definedName name="_xlnm.Print_Area" localSheetId="6">West!$A$1:$AB$464</definedName>
    <definedName name="_xlnm.Print_Area">#REF!</definedName>
    <definedName name="PRINT_AREA_MI" localSheetId="1">#REF!</definedName>
    <definedName name="PRINT_AREA_MI" localSheetId="0">#REF!</definedName>
    <definedName name="PRINT_AREA_MI" localSheetId="4">#REF!</definedName>
    <definedName name="PRINT_AREA_MI" localSheetId="8">#REF!</definedName>
    <definedName name="PRINT_AREA_MI" localSheetId="3">#REF!</definedName>
    <definedName name="PRINT_AREA_MI" localSheetId="11">#REF!</definedName>
    <definedName name="PRINT_AREA_MI" localSheetId="7">#REF!</definedName>
    <definedName name="PRINT_AREA_MI" localSheetId="5">#REF!</definedName>
    <definedName name="PRINT_AREA_MI" localSheetId="9">#REF!</definedName>
    <definedName name="PRINT_AREA_MI" localSheetId="10">#REF!</definedName>
    <definedName name="PRINT_AREA_MI" localSheetId="13">#REF!</definedName>
    <definedName name="PRINT_AREA_MI" localSheetId="2">#REF!</definedName>
    <definedName name="PRINT_AREA_MI" localSheetId="6">#REF!</definedName>
    <definedName name="_xlnm.Print_Titles" localSheetId="1">Dhalai!$A:$B,Dhalai!$1:$3</definedName>
    <definedName name="_xlnm.Print_Titles" localSheetId="0">#REF!</definedName>
    <definedName name="_xlnm.Print_Titles" localSheetId="4">Gomati!$A:$B,Gomati!$1:$3</definedName>
    <definedName name="_xlnm.Print_Titles" localSheetId="8">Khowai!$A:$B,Khowai!$1:$3</definedName>
    <definedName name="_xlnm.Print_Titles" localSheetId="3">North!$A:$B,North!$1:$3</definedName>
    <definedName name="_xlnm.Print_Titles" localSheetId="11">'Recomm_2017-18'!$1:$5</definedName>
    <definedName name="_xlnm.Print_Titles" localSheetId="7">Sepahijala!$A:$B,Sepahijala!$1:$3</definedName>
    <definedName name="_xlnm.Print_Titles" localSheetId="12">#REF!</definedName>
    <definedName name="_xlnm.Print_Titles" localSheetId="5">South!$A:$B,South!$1:$3</definedName>
    <definedName name="_xlnm.Print_Titles" localSheetId="9">SPO!$A:$B,SPO!$1:$3</definedName>
    <definedName name="_xlnm.Print_Titles" localSheetId="10">Tripura!$A:$B,Tripura!$1:$3</definedName>
    <definedName name="_xlnm.Print_Titles" localSheetId="13">'Tripura (Synopsis)'!$A:$B,'Tripura (Synopsis)'!$1:$3</definedName>
    <definedName name="_xlnm.Print_Titles" localSheetId="2">Unakoti!$A:$B,Unakoti!$1:$3</definedName>
    <definedName name="_xlnm.Print_Titles" localSheetId="6">West!$A:$B,West!$1:$3</definedName>
    <definedName name="_xlnm.Print_Titles">#REF!</definedName>
    <definedName name="PRINT_TITLES_MI" localSheetId="1">#REF!</definedName>
    <definedName name="PRINT_TITLES_MI" localSheetId="0">#REF!</definedName>
    <definedName name="PRINT_TITLES_MI" localSheetId="4">#REF!</definedName>
    <definedName name="PRINT_TITLES_MI" localSheetId="8">#REF!</definedName>
    <definedName name="PRINT_TITLES_MI" localSheetId="3">#REF!</definedName>
    <definedName name="PRINT_TITLES_MI" localSheetId="11">#REF!</definedName>
    <definedName name="PRINT_TITLES_MI" localSheetId="7">#REF!</definedName>
    <definedName name="PRINT_TITLES_MI" localSheetId="5">#REF!</definedName>
    <definedName name="PRINT_TITLES_MI" localSheetId="9">#REF!</definedName>
    <definedName name="PRINT_TITLES_MI" localSheetId="10">#REF!</definedName>
    <definedName name="PRINT_TITLES_MI" localSheetId="13">#REF!</definedName>
    <definedName name="PRINT_TITLES_MI" localSheetId="2">#REF!</definedName>
    <definedName name="PRINT_TITLES_MI" localSheetId="6">#REF!</definedName>
    <definedName name="Pro" hidden="1">[7]A!#REF!</definedName>
    <definedName name="QTTCERAMICTILES" localSheetId="11">#REF!</definedName>
    <definedName name="QTY_35FLUSHDOORS">#REF!</definedName>
    <definedName name="QTY_CINDER_FILL">#REF!</definedName>
    <definedName name="QTY_DTP_AL_DOORS">#REF!</definedName>
    <definedName name="QTY_DTP_BRICKBATS">#REF!</definedName>
    <definedName name="QTY_DTP_BRICKS">#REF!</definedName>
    <definedName name="QTY_DTP_BWPANELS">#REF!</definedName>
    <definedName name="QTY_DTP_COLLAP.SHUTTERS">#REF!</definedName>
    <definedName name="QTY_DTP_KAPCHI_GRIT">#REF!</definedName>
    <definedName name="QTY_DTP_PARTICLEBOARDPANELS">#REF!</definedName>
    <definedName name="QTY_DTP_ROLL.SHUTTERS">#REF!</definedName>
    <definedName name="QTY_DTP_SAND">#REF!</definedName>
    <definedName name="QTY_DTP_STEEL_W_V">#REF!</definedName>
    <definedName name="QTY_DWV_FOR_L.Polish">#REF!</definedName>
    <definedName name="QTY_DWV_FOR_PAINTING">#REF!</definedName>
    <definedName name="QTY_ENAMEL_PAINT">#REF!</definedName>
    <definedName name="QTY_HYSD_TONNE">#REF!</definedName>
    <definedName name="QTY_LAQUER_POLISH">#REF!</definedName>
    <definedName name="QTY_MS_TONNE">#REF!</definedName>
    <definedName name="QTY_PLASTIC_PAINT">#REF!</definedName>
    <definedName name="QTY_TOTALSTEEL_TONNE">#REF!</definedName>
    <definedName name="QTY_WHITELIME">#REF!</definedName>
    <definedName name="QTY_WP_CEMENT_PAINT">#REF!</definedName>
    <definedName name="QTY100MCCJALI">#REF!</definedName>
    <definedName name="QTY100MMCCJALI">#REF!</definedName>
    <definedName name="QTY100SWP">#REF!</definedName>
    <definedName name="QTY110PVCRW">#REF!</definedName>
    <definedName name="QTY110PVCS">#REF!</definedName>
    <definedName name="QTY150SWP">#REF!</definedName>
    <definedName name="QTY15GIP">#REF!</definedName>
    <definedName name="QTY25GIP">#REF!</definedName>
    <definedName name="QTY32GIP">#REF!</definedName>
    <definedName name="QTY40GIP">#REF!</definedName>
    <definedName name="QTY40GMVAVLE">#REF!</definedName>
    <definedName name="QTY430260CURINAL">#REF!</definedName>
    <definedName name="QTY50GIP">#REF!</definedName>
    <definedName name="QTY50GMVALVE">#REF!</definedName>
    <definedName name="QTY550400COWB">#REF!</definedName>
    <definedName name="QTY550400CWB">#REF!</definedName>
    <definedName name="QTY550400WWB">#REF!</definedName>
    <definedName name="QTY550450_FF_MIRROR">#REF!</definedName>
    <definedName name="QTY60020_CPB_TOWELRAIL">#REF!</definedName>
    <definedName name="QTY600450_FF_MIRROR">#REF!</definedName>
    <definedName name="QTY600450150_EWSINK">#REF!</definedName>
    <definedName name="QTY600450CIMHCOVER">#REF!</definedName>
    <definedName name="QTY65GIP">#REF!</definedName>
    <definedName name="QTY65GMVALVE">#REF!</definedName>
    <definedName name="QTYARCHES">#REF!</definedName>
    <definedName name="QTYBBCC1510" localSheetId="0">[17]SCHB.LDLB!#REF!</definedName>
    <definedName name="QTYBBCC1511">[17]SCHB.LDLB!#REF!</definedName>
    <definedName name="QTYBC" localSheetId="1">#REF!</definedName>
    <definedName name="QTYBC" localSheetId="0">#REF!</definedName>
    <definedName name="QTYBC" localSheetId="4">#REF!</definedName>
    <definedName name="QTYBC" localSheetId="8">#REF!</definedName>
    <definedName name="QTYBC" localSheetId="3">#REF!</definedName>
    <definedName name="QTYBC" localSheetId="11">#REF!</definedName>
    <definedName name="QTYBC" localSheetId="7">#REF!</definedName>
    <definedName name="QTYBC" localSheetId="5">#REF!</definedName>
    <definedName name="QTYBC" localSheetId="9">#REF!</definedName>
    <definedName name="QTYBC" localSheetId="10">#REF!</definedName>
    <definedName name="QTYBC" localSheetId="13">#REF!</definedName>
    <definedName name="QTYBC" localSheetId="2">#REF!</definedName>
    <definedName name="QTYBC" localSheetId="6">#REF!</definedName>
    <definedName name="QTYBEAMS" localSheetId="0">#REF!</definedName>
    <definedName name="QTYBEAMS" localSheetId="11">#REF!</definedName>
    <definedName name="QTYCEMENT" localSheetId="0">#REF!</definedName>
    <definedName name="QTYCEMENT" localSheetId="11">#REF!</definedName>
    <definedName name="QTYCEWC">#REF!</definedName>
    <definedName name="QTYCGTFD">#REF!</definedName>
    <definedName name="QTYCHHAJJAS">#REF!</definedName>
    <definedName name="QTYCMOSAIC">#REF!</definedName>
    <definedName name="QTYCOLUMNS">#REF!</definedName>
    <definedName name="QTYCONCEALEDCOCK">#REF!</definedName>
    <definedName name="QTYCONCRETE">#REF!</definedName>
    <definedName name="QTYCORNICES">#REF!</definedName>
    <definedName name="QTYCOWC">#REF!</definedName>
    <definedName name="QTYDOMES">#REF!</definedName>
    <definedName name="QTYFC">#REF!</definedName>
    <definedName name="QTYFINS">#REF!</definedName>
    <definedName name="QTYFOOTINGS">#REF!</definedName>
    <definedName name="QTYGRANITE">#REF!</definedName>
    <definedName name="QTYGREYMOSAIC">#REF!</definedName>
    <definedName name="QTYGT">#REF!</definedName>
    <definedName name="QTYITWOODFRAME">#REF!</definedName>
    <definedName name="QTYLINTELS">#REF!</definedName>
    <definedName name="QTYMARBLE">#REF!</definedName>
    <definedName name="QTYNT">#REF!</definedName>
    <definedName name="QTYPBEAMS">#REF!</definedName>
    <definedName name="QTYPCC148" localSheetId="0">[17]SCHB.LDLB!#REF!</definedName>
    <definedName name="QTYPKS" localSheetId="1">#REF!</definedName>
    <definedName name="QTYPKS" localSheetId="0">#REF!</definedName>
    <definedName name="QTYPKS" localSheetId="4">#REF!</definedName>
    <definedName name="QTYPKS" localSheetId="8">#REF!</definedName>
    <definedName name="QTYPKS" localSheetId="3">#REF!</definedName>
    <definedName name="QTYPKS" localSheetId="11">#REF!</definedName>
    <definedName name="QTYPKS" localSheetId="7">#REF!</definedName>
    <definedName name="QTYPKS" localSheetId="5">#REF!</definedName>
    <definedName name="QTYPKS" localSheetId="9">#REF!</definedName>
    <definedName name="QTYPKS" localSheetId="10">#REF!</definedName>
    <definedName name="QTYPKS" localSheetId="13">#REF!</definedName>
    <definedName name="QTYPKS" localSheetId="2">#REF!</definedName>
    <definedName name="QTYPKS" localSheetId="6">#REF!</definedName>
    <definedName name="QTYPVCTANK" localSheetId="0">#REF!</definedName>
    <definedName name="QTYPVCTANK" localSheetId="11">#REF!</definedName>
    <definedName name="QTYRKS" localSheetId="0">#REF!</definedName>
    <definedName name="QTYRKS" localSheetId="11">#REF!</definedName>
    <definedName name="QTYSHOWER">#REF!</definedName>
    <definedName name="QTYSLABS">#REF!</definedName>
    <definedName name="QTYSSTEEL">#REF!</definedName>
    <definedName name="QTYSTAIRS">#REF!</definedName>
    <definedName name="qtyTWSHUTTERS">#REF!</definedName>
    <definedName name="QTYWALLCAPS">#REF!</definedName>
    <definedName name="QTYWALLS">#REF!</definedName>
    <definedName name="QTYWGTFD">#REF!</definedName>
    <definedName name="QTYWIWC">#REF!</definedName>
    <definedName name="retention">#REF!</definedName>
    <definedName name="S">#REF!</definedName>
    <definedName name="S_13">#REF!</definedName>
    <definedName name="S_2">#REF!</definedName>
    <definedName name="S_31">#REF!</definedName>
    <definedName name="sdf">#REF!</definedName>
    <definedName name="sdsd">#REF!</definedName>
    <definedName name="sdsd_13">#REF!</definedName>
    <definedName name="sdsd_31">#REF!</definedName>
    <definedName name="se" localSheetId="1" hidden="1">{"'Sheet1'!$A$4386:$N$4591"}</definedName>
    <definedName name="se" localSheetId="0" hidden="1">{"'Sheet1'!$A$4386:$N$4591"}</definedName>
    <definedName name="se" localSheetId="4" hidden="1">{"'Sheet1'!$A$4386:$N$4591"}</definedName>
    <definedName name="se" localSheetId="8" hidden="1">{"'Sheet1'!$A$4386:$N$4591"}</definedName>
    <definedName name="se" localSheetId="3" hidden="1">{"'Sheet1'!$A$4386:$N$4591"}</definedName>
    <definedName name="se" localSheetId="11" hidden="1">{"'Sheet1'!$A$4386:$N$4591"}</definedName>
    <definedName name="se" localSheetId="7" hidden="1">{"'Sheet1'!$A$4386:$N$4591"}</definedName>
    <definedName name="se" localSheetId="5" hidden="1">{"'Sheet1'!$A$4386:$N$4591"}</definedName>
    <definedName name="se" localSheetId="9" hidden="1">{"'Sheet1'!$A$4386:$N$4591"}</definedName>
    <definedName name="se" localSheetId="10" hidden="1">{"'Sheet1'!$A$4386:$N$4591"}</definedName>
    <definedName name="se" localSheetId="13" hidden="1">{"'Sheet1'!$A$4386:$N$4591"}</definedName>
    <definedName name="se" localSheetId="2" hidden="1">{"'Sheet1'!$A$4386:$N$4591"}</definedName>
    <definedName name="se" localSheetId="6" hidden="1">{"'Sheet1'!$A$4386:$N$4591"}</definedName>
    <definedName name="sfd">#REF!</definedName>
    <definedName name="SNAME">#N/A</definedName>
    <definedName name="ss" localSheetId="1" hidden="1">{"'Sheet1'!$A$4386:$N$4591"}</definedName>
    <definedName name="ss" localSheetId="0" hidden="1">{"'Sheet1'!$A$4386:$N$4591"}</definedName>
    <definedName name="ss" localSheetId="4" hidden="1">{"'Sheet1'!$A$4386:$N$4591"}</definedName>
    <definedName name="ss" localSheetId="8" hidden="1">{"'Sheet1'!$A$4386:$N$4591"}</definedName>
    <definedName name="ss" localSheetId="3" hidden="1">{"'Sheet1'!$A$4386:$N$4591"}</definedName>
    <definedName name="ss" localSheetId="11" hidden="1">{"'Sheet1'!$A$4386:$N$4591"}</definedName>
    <definedName name="ss" localSheetId="7" hidden="1">{"'Sheet1'!$A$4386:$N$4591"}</definedName>
    <definedName name="ss" localSheetId="5" hidden="1">{"'Sheet1'!$A$4386:$N$4591"}</definedName>
    <definedName name="ss" localSheetId="9" hidden="1">{"'Sheet1'!$A$4386:$N$4591"}</definedName>
    <definedName name="ss" localSheetId="10" hidden="1">{"'Sheet1'!$A$4386:$N$4591"}</definedName>
    <definedName name="ss" localSheetId="13" hidden="1">{"'Sheet1'!$A$4386:$N$4591"}</definedName>
    <definedName name="ss" localSheetId="2" hidden="1">{"'Sheet1'!$A$4386:$N$4591"}</definedName>
    <definedName name="ss" localSheetId="6" hidden="1">{"'Sheet1'!$A$4386:$N$4591"}</definedName>
    <definedName name="stdwise" localSheetId="0" hidden="1">[7]A!#REF!</definedName>
    <definedName name="Sub" localSheetId="11">#REF!</definedName>
    <definedName name="SUM">#N/A</definedName>
    <definedName name="supose" localSheetId="11">#REF!</definedName>
    <definedName name="survival_G5" localSheetId="11">#REF!</definedName>
    <definedName name="survivers" localSheetId="11">#REF!</definedName>
    <definedName name="SWA" localSheetId="0">#REF!</definedName>
    <definedName name="T" localSheetId="0">#REF!</definedName>
    <definedName name="T_13">#REF!</definedName>
    <definedName name="T_2">#REF!</definedName>
    <definedName name="T_31">#REF!</definedName>
    <definedName name="Table">#REF!</definedName>
    <definedName name="Table_13">#REF!</definedName>
    <definedName name="Table_31">#REF!</definedName>
    <definedName name="TaxTV">10%</definedName>
    <definedName name="TaxXL">5%</definedName>
    <definedName name="TOTAL">#N/A</definedName>
    <definedName name="tt" localSheetId="0">[17]SCHB.LDLB!#REF!</definedName>
    <definedName name="X" localSheetId="1">#REF!</definedName>
    <definedName name="X" localSheetId="0">#REF!</definedName>
    <definedName name="X" localSheetId="4">#REF!</definedName>
    <definedName name="X" localSheetId="8">#REF!</definedName>
    <definedName name="X" localSheetId="3">#REF!</definedName>
    <definedName name="X" localSheetId="11">#REF!</definedName>
    <definedName name="X" localSheetId="7">#REF!</definedName>
    <definedName name="X" localSheetId="5">#REF!</definedName>
    <definedName name="X" localSheetId="9">#REF!</definedName>
    <definedName name="X" localSheetId="10">#REF!</definedName>
    <definedName name="X" localSheetId="13">#REF!</definedName>
    <definedName name="X" localSheetId="2">#REF!</definedName>
    <definedName name="X" localSheetId="6">#REF!</definedName>
    <definedName name="X_13">#REF!</definedName>
    <definedName name="X_2">#REF!</definedName>
    <definedName name="X_31">#REF!</definedName>
    <definedName name="xyz" localSheetId="1">'[7]10-20'!#REF!</definedName>
    <definedName name="xyz" localSheetId="0">'[7]10-20'!#REF!</definedName>
    <definedName name="xyz" localSheetId="4">'[7]10-20'!#REF!</definedName>
    <definedName name="xyz" localSheetId="8">'[7]10-20'!#REF!</definedName>
    <definedName name="xyz" localSheetId="3">'[7]10-20'!#REF!</definedName>
    <definedName name="xyz" localSheetId="11">'[7]10-20'!#REF!</definedName>
    <definedName name="xyz" localSheetId="7">'[7]10-20'!#REF!</definedName>
    <definedName name="xyz" localSheetId="5">'[7]10-20'!#REF!</definedName>
    <definedName name="xyz" localSheetId="9">'[7]10-20'!#REF!</definedName>
    <definedName name="xyz" localSheetId="10">'[7]10-20'!#REF!</definedName>
    <definedName name="xyz" localSheetId="13">'[7]10-20'!#REF!</definedName>
    <definedName name="xyz" localSheetId="2">'[7]10-20'!#REF!</definedName>
    <definedName name="xyz" localSheetId="6">'[7]10-20'!#REF!</definedName>
    <definedName name="ygg" localSheetId="1" hidden="1">{"'Sheet1'!$A$4386:$N$4591"}</definedName>
    <definedName name="ygg" localSheetId="0" hidden="1">{"'Sheet1'!$A$4386:$N$4591"}</definedName>
    <definedName name="ygg" localSheetId="4" hidden="1">{"'Sheet1'!$A$4386:$N$4591"}</definedName>
    <definedName name="ygg" localSheetId="8" hidden="1">{"'Sheet1'!$A$4386:$N$4591"}</definedName>
    <definedName name="ygg" localSheetId="3" hidden="1">{"'Sheet1'!$A$4386:$N$4591"}</definedName>
    <definedName name="ygg" localSheetId="11" hidden="1">{"'Sheet1'!$A$4386:$N$4591"}</definedName>
    <definedName name="ygg" localSheetId="7" hidden="1">{"'Sheet1'!$A$4386:$N$4591"}</definedName>
    <definedName name="ygg" localSheetId="5" hidden="1">{"'Sheet1'!$A$4386:$N$4591"}</definedName>
    <definedName name="ygg" localSheetId="9" hidden="1">{"'Sheet1'!$A$4386:$N$4591"}</definedName>
    <definedName name="ygg" localSheetId="10" hidden="1">{"'Sheet1'!$A$4386:$N$4591"}</definedName>
    <definedName name="ygg" localSheetId="13" hidden="1">{"'Sheet1'!$A$4386:$N$4591"}</definedName>
    <definedName name="ygg" localSheetId="2" hidden="1">{"'Sheet1'!$A$4386:$N$4591"}</definedName>
    <definedName name="ygg" localSheetId="6" hidden="1">{"'Sheet1'!$A$4386:$N$4591"}</definedName>
    <definedName name="yy">#REF!</definedName>
    <definedName name="yy_13">#REF!</definedName>
    <definedName name="yy_31">#REF!</definedName>
  </definedNames>
  <calcPr calcId="125725"/>
  <fileRecoveryPr autoRecover="0"/>
</workbook>
</file>

<file path=xl/calcChain.xml><?xml version="1.0" encoding="utf-8"?>
<calcChain xmlns="http://schemas.openxmlformats.org/spreadsheetml/2006/main">
  <c r="Y347" i="35"/>
  <c r="I18" i="39" s="1"/>
  <c r="K18" s="1"/>
  <c r="Y347" i="29"/>
  <c r="Y347" i="30"/>
  <c r="Y347" i="31"/>
  <c r="Y347" i="32"/>
  <c r="Y347" i="33"/>
  <c r="Y347" i="34"/>
  <c r="Y347" i="36"/>
  <c r="Y347" i="37"/>
  <c r="Y347" i="28"/>
  <c r="A67" i="39" l="1"/>
  <c r="A68" s="1"/>
  <c r="A70"/>
  <c r="Y336" i="29"/>
  <c r="Y336" i="30"/>
  <c r="Y336" i="31"/>
  <c r="Y336" i="32"/>
  <c r="Y336" i="33"/>
  <c r="Y336" i="34"/>
  <c r="Y336" i="36"/>
  <c r="Y336" i="37"/>
  <c r="Y336" i="28"/>
  <c r="Y336" i="35" s="1"/>
  <c r="Y329" i="29"/>
  <c r="Y329" i="30"/>
  <c r="Y329" i="35" s="1"/>
  <c r="Y329" i="31"/>
  <c r="Y329" i="32"/>
  <c r="Y329" i="33"/>
  <c r="Y329" i="34"/>
  <c r="Y329" i="36"/>
  <c r="Y329" i="37"/>
  <c r="Y329" i="28"/>
  <c r="Y320" i="35"/>
  <c r="AA320" i="29"/>
  <c r="AA320" i="30"/>
  <c r="AA320" i="31"/>
  <c r="AA320" i="32"/>
  <c r="AA320" i="35" s="1"/>
  <c r="AA320" i="33"/>
  <c r="AA320" i="34"/>
  <c r="AA320" i="36"/>
  <c r="AA320" i="37"/>
  <c r="AA320" i="28"/>
  <c r="AA308" i="29"/>
  <c r="AA308" i="30"/>
  <c r="AA308" i="31"/>
  <c r="AA308" i="32"/>
  <c r="AA308" i="33"/>
  <c r="AA308" i="34"/>
  <c r="AA308" i="36"/>
  <c r="AA308" i="37"/>
  <c r="AA308" i="28"/>
  <c r="AA308" i="35" s="1"/>
  <c r="Y308" i="32"/>
  <c r="Y308" i="35" s="1"/>
  <c r="Y163" i="29"/>
  <c r="Y163" i="30"/>
  <c r="Y163" i="35" s="1"/>
  <c r="Y163" i="31"/>
  <c r="Y163" i="32"/>
  <c r="Y163" i="33"/>
  <c r="Y163" i="34"/>
  <c r="Y163" i="36"/>
  <c r="Y163" i="37"/>
  <c r="Y163" i="28"/>
  <c r="Y157" i="29"/>
  <c r="Y157" i="30"/>
  <c r="Y157" i="31"/>
  <c r="Y157" i="35" s="1"/>
  <c r="Y157" i="32"/>
  <c r="Y157" i="33"/>
  <c r="Y157" i="34"/>
  <c r="Y157" i="36"/>
  <c r="Y157" i="37"/>
  <c r="Y157" i="28"/>
  <c r="P410" i="35"/>
  <c r="Y340" i="29"/>
  <c r="Y340" i="30"/>
  <c r="Y340" i="31"/>
  <c r="Y340" i="32"/>
  <c r="Y340" i="33"/>
  <c r="Y340" i="34"/>
  <c r="Y340" i="36"/>
  <c r="Y340" i="37"/>
  <c r="Y340" i="28"/>
  <c r="Y340" i="35"/>
  <c r="Y462"/>
  <c r="AA462"/>
  <c r="AA461"/>
  <c r="Y461"/>
  <c r="AA110" i="29"/>
  <c r="AA110" i="31"/>
  <c r="AA110" i="33"/>
  <c r="AA110" i="34"/>
  <c r="AA110" i="36"/>
  <c r="AA110" i="37"/>
  <c r="Y110" i="29"/>
  <c r="Y110" i="30"/>
  <c r="AA110" s="1"/>
  <c r="Y110" i="32"/>
  <c r="Y110" i="35" s="1"/>
  <c r="Y110" i="28"/>
  <c r="AA110" s="1"/>
  <c r="Y148" i="29"/>
  <c r="Y148" i="30"/>
  <c r="Y148" i="31"/>
  <c r="Y148" i="32"/>
  <c r="Y148" i="33"/>
  <c r="Y148" i="34"/>
  <c r="Y148" i="36"/>
  <c r="Y148" i="37"/>
  <c r="Y148" i="28"/>
  <c r="Y148" i="35" s="1"/>
  <c r="Y350"/>
  <c r="AA110" l="1"/>
  <c r="AA110" i="32"/>
  <c r="Q324" i="29"/>
  <c r="Q324" i="30"/>
  <c r="Q324" i="31"/>
  <c r="Q324" i="32"/>
  <c r="Q324" i="33"/>
  <c r="Q324" i="34"/>
  <c r="Q324" i="36"/>
  <c r="Q324" i="37"/>
  <c r="Q324" i="28"/>
  <c r="AA109"/>
  <c r="R109"/>
  <c r="Q93" i="29"/>
  <c r="Q93" i="30"/>
  <c r="Q93" i="31"/>
  <c r="Q93" i="32"/>
  <c r="Q93" i="33"/>
  <c r="Q93" i="34"/>
  <c r="Q93" i="36"/>
  <c r="Q93" i="37"/>
  <c r="Q93" i="28"/>
  <c r="Q94" i="36"/>
  <c r="Q95"/>
  <c r="Q96"/>
  <c r="Q97"/>
  <c r="Q98"/>
  <c r="Q99"/>
  <c r="Q92"/>
  <c r="Z90" i="29"/>
  <c r="Z90" i="30"/>
  <c r="Z90" i="31"/>
  <c r="Z90" i="32"/>
  <c r="Z90" i="33"/>
  <c r="Z90" i="34"/>
  <c r="Z90" i="36"/>
  <c r="Z90" i="37"/>
  <c r="Z90" i="28"/>
  <c r="P85" i="35"/>
  <c r="Y356" l="1"/>
  <c r="Y325" i="29"/>
  <c r="Y325" i="30"/>
  <c r="Y325" i="31"/>
  <c r="Y325" i="32"/>
  <c r="Y325" i="33"/>
  <c r="Y325" i="34"/>
  <c r="Y325" i="36"/>
  <c r="Y325" i="37"/>
  <c r="Y325" i="28"/>
  <c r="AA111" i="34"/>
  <c r="AA111" i="37"/>
  <c r="Y111" i="29"/>
  <c r="Y111" i="30"/>
  <c r="Y111" i="31"/>
  <c r="Y111" i="32"/>
  <c r="Y111" i="33"/>
  <c r="Y111" i="34"/>
  <c r="Y111" i="36"/>
  <c r="Y111" i="37"/>
  <c r="Y111" i="28"/>
  <c r="Y215" i="29"/>
  <c r="Y215" i="30"/>
  <c r="Y215" i="31"/>
  <c r="Y215" i="32"/>
  <c r="Y215" i="33"/>
  <c r="Y215" i="34"/>
  <c r="Y215" i="36"/>
  <c r="Y215" i="37"/>
  <c r="Y215" i="28"/>
  <c r="Y215" i="35" s="1"/>
  <c r="Y291" i="29"/>
  <c r="Y291" i="30"/>
  <c r="Y291" i="31"/>
  <c r="Y291" i="32"/>
  <c r="Y291" i="33"/>
  <c r="Y291" i="34"/>
  <c r="Y291" i="36"/>
  <c r="Y291" i="37"/>
  <c r="Y291" i="28"/>
  <c r="Y291" i="35" s="1"/>
  <c r="AD410" i="29"/>
  <c r="AD205" i="30"/>
  <c r="AA370"/>
  <c r="R370" i="29"/>
  <c r="R370" i="30"/>
  <c r="R370" i="31"/>
  <c r="R370" i="32"/>
  <c r="R370" i="33"/>
  <c r="R370" i="34"/>
  <c r="R370" i="36"/>
  <c r="R370" i="37"/>
  <c r="R370" i="28"/>
  <c r="Z323" i="30"/>
  <c r="Z323" i="31"/>
  <c r="Z323" i="32"/>
  <c r="Z323" i="33"/>
  <c r="Z323" i="34"/>
  <c r="Z323" i="36"/>
  <c r="Z323" i="37"/>
  <c r="Z323" i="29"/>
  <c r="AE323" i="28"/>
  <c r="Z323"/>
  <c r="Z324" i="30"/>
  <c r="Z324" i="31"/>
  <c r="Z324" i="32"/>
  <c r="Z324" i="33"/>
  <c r="Z324" i="34"/>
  <c r="Z324" i="36"/>
  <c r="Z324" i="29"/>
  <c r="AE324" i="28"/>
  <c r="Z324"/>
  <c r="Y111" i="35" l="1"/>
  <c r="Z382" i="30"/>
  <c r="F14" i="42"/>
  <c r="F6"/>
  <c r="F13"/>
  <c r="Z283" i="36" l="1"/>
  <c r="Z284"/>
  <c r="Z282"/>
  <c r="Z287" i="29"/>
  <c r="Z288"/>
  <c r="Z289"/>
  <c r="Z287" i="30"/>
  <c r="Z288"/>
  <c r="Z289"/>
  <c r="Z287" i="31"/>
  <c r="Z288"/>
  <c r="Z289"/>
  <c r="Z287" i="32"/>
  <c r="Z288"/>
  <c r="Z289"/>
  <c r="Z287" i="33"/>
  <c r="Z288"/>
  <c r="Z289"/>
  <c r="Z287" i="34"/>
  <c r="Z288"/>
  <c r="Z289"/>
  <c r="Z287" i="36"/>
  <c r="Z288"/>
  <c r="Z289"/>
  <c r="Z287" i="28"/>
  <c r="Z288"/>
  <c r="Z289"/>
  <c r="Z282" i="29"/>
  <c r="Z283"/>
  <c r="Z284"/>
  <c r="Z282" i="30"/>
  <c r="Z283"/>
  <c r="Z284"/>
  <c r="Z282" i="31"/>
  <c r="Z283"/>
  <c r="Z284"/>
  <c r="Z282" i="32"/>
  <c r="Z283"/>
  <c r="Z284"/>
  <c r="Z282" i="33"/>
  <c r="Z283"/>
  <c r="Z284"/>
  <c r="Z282" i="34"/>
  <c r="Z283"/>
  <c r="Z284"/>
  <c r="Z282" i="28"/>
  <c r="Z283"/>
  <c r="Z284"/>
  <c r="Z278" i="29"/>
  <c r="Z279"/>
  <c r="Z278" i="30"/>
  <c r="Z279"/>
  <c r="Z278" i="31"/>
  <c r="Z279"/>
  <c r="Z278" i="32"/>
  <c r="Z279"/>
  <c r="Z278" i="33"/>
  <c r="Z279"/>
  <c r="Z278" i="34"/>
  <c r="Z279"/>
  <c r="Z278" i="36"/>
  <c r="Z279"/>
  <c r="Z278" i="28"/>
  <c r="Z279"/>
  <c r="Z273" i="29"/>
  <c r="Z274"/>
  <c r="Z275"/>
  <c r="Z276"/>
  <c r="Z273" i="30"/>
  <c r="Z274"/>
  <c r="Z275"/>
  <c r="Z276"/>
  <c r="Z273" i="31"/>
  <c r="Z274"/>
  <c r="Z275"/>
  <c r="Z276"/>
  <c r="Z273" i="32"/>
  <c r="Z274"/>
  <c r="Z275"/>
  <c r="Z276"/>
  <c r="Z273" i="33"/>
  <c r="Z274"/>
  <c r="Z275"/>
  <c r="Z276"/>
  <c r="Z273" i="34"/>
  <c r="Z274"/>
  <c r="Z275"/>
  <c r="Z276"/>
  <c r="Z273" i="36"/>
  <c r="Z274"/>
  <c r="Z275"/>
  <c r="Z276"/>
  <c r="Z273" i="28"/>
  <c r="Z274"/>
  <c r="Z275"/>
  <c r="Z276"/>
  <c r="Z270" i="29"/>
  <c r="Z271"/>
  <c r="Z270" i="30"/>
  <c r="Z271"/>
  <c r="Z270" i="31"/>
  <c r="Z271"/>
  <c r="Z270" i="32"/>
  <c r="Z271"/>
  <c r="Z270" i="33"/>
  <c r="Z271"/>
  <c r="Z270" i="34"/>
  <c r="Z271"/>
  <c r="Z270" i="36"/>
  <c r="Z271"/>
  <c r="Z270" i="28"/>
  <c r="Z271"/>
  <c r="Z262"/>
  <c r="Z262" i="36"/>
  <c r="Z262" i="34"/>
  <c r="Z262" i="33"/>
  <c r="Z262" i="32"/>
  <c r="Z262" i="31"/>
  <c r="Z262" i="30"/>
  <c r="Z262" i="29"/>
  <c r="Z252" i="28"/>
  <c r="Z252" i="36"/>
  <c r="Z252" i="34"/>
  <c r="Z252" i="33"/>
  <c r="Z252" i="32"/>
  <c r="Z252" i="31"/>
  <c r="Z252" i="30"/>
  <c r="Z252" i="29"/>
  <c r="Z245"/>
  <c r="Z246"/>
  <c r="Z245" i="30"/>
  <c r="Z246"/>
  <c r="Z245" i="31"/>
  <c r="Z246"/>
  <c r="Z245" i="32"/>
  <c r="Z246"/>
  <c r="Z245" i="33"/>
  <c r="Z246"/>
  <c r="Z245" i="34"/>
  <c r="Z246"/>
  <c r="Z245" i="36"/>
  <c r="Z246"/>
  <c r="Z245" i="28"/>
  <c r="Z246"/>
  <c r="Z235" i="29"/>
  <c r="Z235" i="30"/>
  <c r="Z235" i="31"/>
  <c r="Z235" i="32"/>
  <c r="Z235" i="33"/>
  <c r="Z235" i="34"/>
  <c r="Z235" i="36"/>
  <c r="Z235" i="28"/>
  <c r="Z232" i="29"/>
  <c r="Z233"/>
  <c r="Z234"/>
  <c r="Z232" i="30"/>
  <c r="Z233"/>
  <c r="Z234"/>
  <c r="Z232" i="31"/>
  <c r="Z233"/>
  <c r="Z234"/>
  <c r="Z232" i="32"/>
  <c r="Z233"/>
  <c r="Z234"/>
  <c r="Z232" i="33"/>
  <c r="Z233"/>
  <c r="Z234"/>
  <c r="Z232" i="34"/>
  <c r="Z233"/>
  <c r="Z234"/>
  <c r="Z232" i="36"/>
  <c r="Z233"/>
  <c r="Z234"/>
  <c r="Z232" i="28"/>
  <c r="Z233"/>
  <c r="Z234"/>
  <c r="Z229" i="29"/>
  <c r="Z230"/>
  <c r="Z231"/>
  <c r="Z229" i="30"/>
  <c r="Z230"/>
  <c r="Z231"/>
  <c r="Z229" i="31"/>
  <c r="Z230"/>
  <c r="Z231"/>
  <c r="Z229" i="32"/>
  <c r="Z230"/>
  <c r="Z231"/>
  <c r="Z229" i="33"/>
  <c r="Z230"/>
  <c r="Z231"/>
  <c r="Z229" i="34"/>
  <c r="Z230"/>
  <c r="Z231"/>
  <c r="Z229" i="36"/>
  <c r="Z230"/>
  <c r="Z231"/>
  <c r="Z229" i="28"/>
  <c r="Z230"/>
  <c r="Z231"/>
  <c r="Z225" i="29"/>
  <c r="Z225" i="30"/>
  <c r="Z225" i="31"/>
  <c r="Z225" i="32"/>
  <c r="Z225" i="33"/>
  <c r="Z225" i="34"/>
  <c r="Z225" i="36"/>
  <c r="Z225" i="28"/>
  <c r="Z218" i="29"/>
  <c r="Z218" i="30"/>
  <c r="Z218" i="31"/>
  <c r="Z218" i="32"/>
  <c r="Z218" i="33"/>
  <c r="Z218" i="34"/>
  <c r="Z218" i="36"/>
  <c r="Z218" i="28"/>
  <c r="Z211" i="29"/>
  <c r="Z212"/>
  <c r="Z213"/>
  <c r="Z214"/>
  <c r="Z211" i="30"/>
  <c r="Z212"/>
  <c r="Z213"/>
  <c r="Z214"/>
  <c r="Z211" i="31"/>
  <c r="Z212"/>
  <c r="Z213"/>
  <c r="Z214"/>
  <c r="Z211" i="32"/>
  <c r="Z212"/>
  <c r="Z213"/>
  <c r="Z214"/>
  <c r="Z211" i="33"/>
  <c r="Z212"/>
  <c r="Z213"/>
  <c r="Z214"/>
  <c r="Z211" i="34"/>
  <c r="Z212"/>
  <c r="Z213"/>
  <c r="Z214"/>
  <c r="Z211" i="36"/>
  <c r="Z212"/>
  <c r="Z213"/>
  <c r="Z214"/>
  <c r="Z211" i="28"/>
  <c r="Z212"/>
  <c r="Z213"/>
  <c r="Z214"/>
  <c r="Z210" i="29"/>
  <c r="Z210" i="30"/>
  <c r="Z210" i="31"/>
  <c r="Z210" i="32"/>
  <c r="Z210" i="33"/>
  <c r="Z210" i="34"/>
  <c r="Z210" i="36"/>
  <c r="Z210" i="28"/>
  <c r="Z199" i="29"/>
  <c r="Z200"/>
  <c r="Z201"/>
  <c r="Z202"/>
  <c r="Z203"/>
  <c r="Z204"/>
  <c r="Z205"/>
  <c r="Z206"/>
  <c r="Z207"/>
  <c r="Z199" i="30"/>
  <c r="Z200"/>
  <c r="Z201"/>
  <c r="Z202"/>
  <c r="Z203"/>
  <c r="Z204"/>
  <c r="Z205"/>
  <c r="Z206"/>
  <c r="Z207"/>
  <c r="Z199" i="31"/>
  <c r="Z200"/>
  <c r="Z201"/>
  <c r="Z202"/>
  <c r="Z203"/>
  <c r="Z204"/>
  <c r="Z205"/>
  <c r="Z206"/>
  <c r="Z207"/>
  <c r="Z199" i="32"/>
  <c r="Z200"/>
  <c r="Z201"/>
  <c r="Z202"/>
  <c r="Z203"/>
  <c r="Z204"/>
  <c r="Z205"/>
  <c r="Z206"/>
  <c r="Z207"/>
  <c r="Z199" i="33"/>
  <c r="Z200"/>
  <c r="Z201"/>
  <c r="Z202"/>
  <c r="Z203"/>
  <c r="Z204"/>
  <c r="Z205"/>
  <c r="Z206"/>
  <c r="Z207"/>
  <c r="Z199" i="34"/>
  <c r="Z200"/>
  <c r="Z201"/>
  <c r="Z202"/>
  <c r="Z203"/>
  <c r="Z204"/>
  <c r="Z205"/>
  <c r="Z206"/>
  <c r="Z207"/>
  <c r="Z199" i="36"/>
  <c r="Z200"/>
  <c r="Z201"/>
  <c r="Z202"/>
  <c r="Z203"/>
  <c r="Z204"/>
  <c r="Z205"/>
  <c r="Z206"/>
  <c r="Z207"/>
  <c r="Z199" i="28"/>
  <c r="Z200"/>
  <c r="Z201"/>
  <c r="Z202"/>
  <c r="Z203"/>
  <c r="Z204"/>
  <c r="Z205"/>
  <c r="Z206"/>
  <c r="Z207"/>
  <c r="Z198" i="29"/>
  <c r="Z198" i="30"/>
  <c r="Z198" i="31"/>
  <c r="Z198" i="32"/>
  <c r="Z198" i="33"/>
  <c r="Z198" i="34"/>
  <c r="Z198" i="36"/>
  <c r="Z198" i="28"/>
  <c r="Z165" i="29"/>
  <c r="Z165" i="30"/>
  <c r="Z165" i="31"/>
  <c r="Z165" i="32"/>
  <c r="Z165" i="33"/>
  <c r="Z165" i="34"/>
  <c r="Z165" i="36"/>
  <c r="Z165" i="28"/>
  <c r="Z159" i="29"/>
  <c r="Z159" i="30"/>
  <c r="Z159" i="31"/>
  <c r="Z159" i="32"/>
  <c r="Z159" i="33"/>
  <c r="Z159" i="34"/>
  <c r="Z159" i="36"/>
  <c r="Z159" i="28"/>
  <c r="Z153" i="29"/>
  <c r="Z153" i="30"/>
  <c r="Z153" i="31"/>
  <c r="Z153" i="32"/>
  <c r="Z153" i="33"/>
  <c r="Z153" i="34"/>
  <c r="Z153" i="36"/>
  <c r="Z153" i="28"/>
  <c r="Z147" i="29"/>
  <c r="Z147" i="30"/>
  <c r="Z147" i="31"/>
  <c r="Z147" i="32"/>
  <c r="Z147" i="33"/>
  <c r="Z147" i="34"/>
  <c r="Z147" i="36"/>
  <c r="Z147" i="28"/>
  <c r="Z101" i="29"/>
  <c r="Z102"/>
  <c r="Z103"/>
  <c r="Z104"/>
  <c r="Z105"/>
  <c r="Z106"/>
  <c r="Z107"/>
  <c r="Z108"/>
  <c r="Z109"/>
  <c r="Z101" i="30"/>
  <c r="Z102"/>
  <c r="Z103"/>
  <c r="Z104"/>
  <c r="Z105"/>
  <c r="Z106"/>
  <c r="Z107"/>
  <c r="Z108"/>
  <c r="Z109"/>
  <c r="Z101" i="32"/>
  <c r="Z102"/>
  <c r="Z103"/>
  <c r="Z104"/>
  <c r="Z105"/>
  <c r="Z106"/>
  <c r="Z107"/>
  <c r="Z108"/>
  <c r="Z109"/>
  <c r="Z101" i="28"/>
  <c r="Z102"/>
  <c r="Z103"/>
  <c r="Z104"/>
  <c r="Z105"/>
  <c r="Z106"/>
  <c r="Z107"/>
  <c r="Z108"/>
  <c r="Z109"/>
  <c r="Z93" i="29"/>
  <c r="Z94"/>
  <c r="Z95"/>
  <c r="Z96"/>
  <c r="Z97"/>
  <c r="Z98"/>
  <c r="Z99"/>
  <c r="Z93" i="30"/>
  <c r="Z94"/>
  <c r="Z95"/>
  <c r="Z96"/>
  <c r="Z97"/>
  <c r="Z98"/>
  <c r="Z99"/>
  <c r="Z93" i="32"/>
  <c r="Z94"/>
  <c r="Z95"/>
  <c r="Z96"/>
  <c r="Z97"/>
  <c r="Z98"/>
  <c r="Z99"/>
  <c r="Z93" i="28"/>
  <c r="Z94"/>
  <c r="Z95"/>
  <c r="Z96"/>
  <c r="Z97"/>
  <c r="Z98"/>
  <c r="Z99"/>
  <c r="Z89" i="29"/>
  <c r="Z89" i="30"/>
  <c r="Z89" i="31"/>
  <c r="Z89" i="32"/>
  <c r="Z89" i="33"/>
  <c r="Z89" i="34"/>
  <c r="Z89" i="36"/>
  <c r="Z89" i="28"/>
  <c r="Z92"/>
  <c r="Z100"/>
  <c r="Z92" i="32"/>
  <c r="Z100"/>
  <c r="Z92" i="30"/>
  <c r="Z100"/>
  <c r="Z92" i="29"/>
  <c r="Z100"/>
  <c r="Z83"/>
  <c r="Z84"/>
  <c r="Z85"/>
  <c r="Z83" i="30"/>
  <c r="Z84"/>
  <c r="Z85"/>
  <c r="Z83" i="31"/>
  <c r="Z84"/>
  <c r="Z85"/>
  <c r="Z83" i="32"/>
  <c r="Z84"/>
  <c r="Z85"/>
  <c r="Z83" i="33"/>
  <c r="Z84"/>
  <c r="Z85"/>
  <c r="Z83" i="36"/>
  <c r="Z84"/>
  <c r="Z85"/>
  <c r="Z83" i="28"/>
  <c r="Z84"/>
  <c r="Z85"/>
  <c r="AC491" i="35" l="1"/>
  <c r="F12" i="42"/>
  <c r="F8"/>
  <c r="F7"/>
  <c r="F9"/>
  <c r="F11"/>
  <c r="F10"/>
  <c r="W6" i="44" l="1"/>
  <c r="O7"/>
  <c r="N7"/>
  <c r="M7"/>
  <c r="L7"/>
  <c r="K7"/>
  <c r="J7"/>
  <c r="I7"/>
  <c r="H7"/>
  <c r="U6"/>
  <c r="U7" s="1"/>
  <c r="T6"/>
  <c r="T7" s="1"/>
  <c r="S6"/>
  <c r="S7" s="1"/>
  <c r="Q6"/>
  <c r="Q7" s="1"/>
  <c r="G6"/>
  <c r="F6"/>
  <c r="E6"/>
  <c r="D6"/>
  <c r="C6"/>
  <c r="AB13"/>
  <c r="AA13"/>
  <c r="V5"/>
  <c r="V6" l="1"/>
  <c r="V7" s="1"/>
  <c r="X6"/>
  <c r="AC13"/>
  <c r="Y6"/>
  <c r="AC14" l="1"/>
  <c r="U377" i="42" l="1"/>
  <c r="U378" s="1"/>
  <c r="U379" s="1"/>
  <c r="L30"/>
  <c r="L29"/>
  <c r="L28"/>
  <c r="L27"/>
  <c r="L26"/>
  <c r="L25"/>
  <c r="L24"/>
  <c r="L23"/>
  <c r="L22"/>
  <c r="L21"/>
  <c r="N16"/>
  <c r="F16"/>
  <c r="N15"/>
  <c r="F15"/>
  <c r="N14"/>
  <c r="N13"/>
  <c r="N12"/>
  <c r="N11"/>
  <c r="N10"/>
  <c r="N9"/>
  <c r="N8"/>
  <c r="N7"/>
  <c r="N6"/>
  <c r="I4"/>
  <c r="AF21" i="35"/>
  <c r="AH21" s="1"/>
  <c r="AF22"/>
  <c r="AH22" s="1"/>
  <c r="AF44"/>
  <c r="AH44" s="1"/>
  <c r="AF45"/>
  <c r="AH45" s="1"/>
  <c r="AF46"/>
  <c r="AH46" s="1"/>
  <c r="AF47"/>
  <c r="AH47" s="1"/>
  <c r="AF76"/>
  <c r="AF77"/>
  <c r="AF78"/>
  <c r="AF79"/>
  <c r="AH79" s="1"/>
  <c r="AF80"/>
  <c r="AH80" s="1"/>
  <c r="AF81"/>
  <c r="AH81" s="1"/>
  <c r="AF87"/>
  <c r="AH87" s="1"/>
  <c r="AF129"/>
  <c r="AF151"/>
  <c r="AH151" s="1"/>
  <c r="AF158"/>
  <c r="AH158" s="1"/>
  <c r="AF164"/>
  <c r="AH164" s="1"/>
  <c r="AF170"/>
  <c r="AH170" s="1"/>
  <c r="AF188"/>
  <c r="AH188" s="1"/>
  <c r="AF196"/>
  <c r="AH196" s="1"/>
  <c r="AF209"/>
  <c r="AH209" s="1"/>
  <c r="AF226"/>
  <c r="AF242"/>
  <c r="AH242" s="1"/>
  <c r="AF243"/>
  <c r="AH243" s="1"/>
  <c r="AF247"/>
  <c r="AH247" s="1"/>
  <c r="AF260"/>
  <c r="AH260" s="1"/>
  <c r="AF266"/>
  <c r="AH266" s="1"/>
  <c r="AF267"/>
  <c r="AH267" s="1"/>
  <c r="AF293"/>
  <c r="AH293" s="1"/>
  <c r="AF309"/>
  <c r="AH309" s="1"/>
  <c r="AF321"/>
  <c r="AH321" s="1"/>
  <c r="AF326"/>
  <c r="AH326" s="1"/>
  <c r="AF330"/>
  <c r="AH330" s="1"/>
  <c r="AF331"/>
  <c r="AH331" s="1"/>
  <c r="AF332"/>
  <c r="AH332" s="1"/>
  <c r="AF337"/>
  <c r="AH337" s="1"/>
  <c r="AF348"/>
  <c r="AH348" s="1"/>
  <c r="AF352"/>
  <c r="AH352" s="1"/>
  <c r="AF362"/>
  <c r="AH362" s="1"/>
  <c r="AF363"/>
  <c r="AH363" s="1"/>
  <c r="AF407"/>
  <c r="AH407" s="1"/>
  <c r="AF408"/>
  <c r="AH408" s="1"/>
  <c r="AF414"/>
  <c r="AH414" s="1"/>
  <c r="AF421"/>
  <c r="AH421" s="1"/>
  <c r="AF426"/>
  <c r="AH426" s="1"/>
  <c r="AF427"/>
  <c r="AH427" s="1"/>
  <c r="AF428"/>
  <c r="AH428" s="1"/>
  <c r="AF439"/>
  <c r="AH439" s="1"/>
  <c r="AF443"/>
  <c r="AF463"/>
  <c r="T276"/>
  <c r="U276"/>
  <c r="V276"/>
  <c r="W276"/>
  <c r="Y276"/>
  <c r="Y11"/>
  <c r="Z11"/>
  <c r="Y76"/>
  <c r="Z76"/>
  <c r="AA76"/>
  <c r="AB76"/>
  <c r="Y77"/>
  <c r="Z77"/>
  <c r="AA77"/>
  <c r="AB77"/>
  <c r="Y78"/>
  <c r="Z78"/>
  <c r="AA78"/>
  <c r="AB78"/>
  <c r="AH78" s="1"/>
  <c r="Y82"/>
  <c r="Y83"/>
  <c r="Y84"/>
  <c r="Y85"/>
  <c r="AD86" s="1"/>
  <c r="Y88"/>
  <c r="Y89"/>
  <c r="Z89"/>
  <c r="Y90"/>
  <c r="Z90"/>
  <c r="Y92"/>
  <c r="Z92"/>
  <c r="Y93"/>
  <c r="Z93"/>
  <c r="Y94"/>
  <c r="Z94"/>
  <c r="Y95"/>
  <c r="Z95"/>
  <c r="Y96"/>
  <c r="Z96"/>
  <c r="Y97"/>
  <c r="Z97"/>
  <c r="Y98"/>
  <c r="Z98"/>
  <c r="Y99"/>
  <c r="Z99"/>
  <c r="Y100"/>
  <c r="Z100"/>
  <c r="Y101"/>
  <c r="Z101"/>
  <c r="Y102"/>
  <c r="Z102"/>
  <c r="Y103"/>
  <c r="Z103"/>
  <c r="Y104"/>
  <c r="Z104"/>
  <c r="Y105"/>
  <c r="Z105"/>
  <c r="Y106"/>
  <c r="Z106"/>
  <c r="Y107"/>
  <c r="Z107"/>
  <c r="Y108"/>
  <c r="Z108"/>
  <c r="Y109"/>
  <c r="Z109"/>
  <c r="Z118"/>
  <c r="Y120"/>
  <c r="Z120"/>
  <c r="Y121"/>
  <c r="Z121"/>
  <c r="Y122"/>
  <c r="Z122"/>
  <c r="Y124"/>
  <c r="Z124"/>
  <c r="Y125"/>
  <c r="Z125"/>
  <c r="Y126"/>
  <c r="Z126"/>
  <c r="Y127"/>
  <c r="Z127"/>
  <c r="Y128"/>
  <c r="Z128"/>
  <c r="Y129"/>
  <c r="Z129"/>
  <c r="Y130"/>
  <c r="Z130"/>
  <c r="Y131"/>
  <c r="Z131"/>
  <c r="Y132"/>
  <c r="Z132"/>
  <c r="Y133"/>
  <c r="Z133"/>
  <c r="Y134"/>
  <c r="Z134"/>
  <c r="Y135"/>
  <c r="Z135"/>
  <c r="Y136"/>
  <c r="Z136"/>
  <c r="Y137"/>
  <c r="Z137"/>
  <c r="Y138"/>
  <c r="Z138"/>
  <c r="Y139"/>
  <c r="Z139"/>
  <c r="Y140"/>
  <c r="Z140"/>
  <c r="Y141"/>
  <c r="Z141"/>
  <c r="Z142"/>
  <c r="Z143"/>
  <c r="Y146"/>
  <c r="Y147"/>
  <c r="Y149"/>
  <c r="Y153"/>
  <c r="Y154"/>
  <c r="Y155"/>
  <c r="Y156"/>
  <c r="Y159"/>
  <c r="Y160"/>
  <c r="Y161"/>
  <c r="Y162"/>
  <c r="Y165"/>
  <c r="I31" i="39" s="1"/>
  <c r="K31" s="1"/>
  <c r="Z165" i="35"/>
  <c r="J31" i="39" s="1"/>
  <c r="L31" s="1"/>
  <c r="Y166" i="35"/>
  <c r="Y167"/>
  <c r="I32" i="39" s="1"/>
  <c r="K32" s="1"/>
  <c r="Y168" i="35"/>
  <c r="Y171"/>
  <c r="Y172"/>
  <c r="Y173"/>
  <c r="Y174"/>
  <c r="Y177"/>
  <c r="Y178"/>
  <c r="Y179"/>
  <c r="Y180"/>
  <c r="Y183"/>
  <c r="Y184"/>
  <c r="Y185"/>
  <c r="Y186"/>
  <c r="Y189"/>
  <c r="Y190"/>
  <c r="Y191"/>
  <c r="Y192"/>
  <c r="Y198"/>
  <c r="Z198"/>
  <c r="AA198"/>
  <c r="Y199"/>
  <c r="Z199"/>
  <c r="Y200"/>
  <c r="Z200"/>
  <c r="Y201"/>
  <c r="Z201"/>
  <c r="Y202"/>
  <c r="Z202"/>
  <c r="Y203"/>
  <c r="Z203"/>
  <c r="Y204"/>
  <c r="Z204"/>
  <c r="Y205"/>
  <c r="Z205"/>
  <c r="J10" i="39" s="1"/>
  <c r="L10" s="1"/>
  <c r="Y206" i="35"/>
  <c r="Z206"/>
  <c r="Y207"/>
  <c r="I11" i="39" s="1"/>
  <c r="K11" s="1"/>
  <c r="Z207" i="35"/>
  <c r="Y210"/>
  <c r="Z210"/>
  <c r="Y211"/>
  <c r="Z211"/>
  <c r="Y212"/>
  <c r="Z212"/>
  <c r="Y213"/>
  <c r="Z213"/>
  <c r="Y214"/>
  <c r="Z214"/>
  <c r="Y217"/>
  <c r="Y218"/>
  <c r="Y223"/>
  <c r="Z223"/>
  <c r="Y224"/>
  <c r="Y225"/>
  <c r="Y226"/>
  <c r="Z226"/>
  <c r="AA226"/>
  <c r="AB226"/>
  <c r="AH226" s="1"/>
  <c r="Y227"/>
  <c r="Z227"/>
  <c r="AB227"/>
  <c r="Y228"/>
  <c r="Y229"/>
  <c r="Y230"/>
  <c r="Z230"/>
  <c r="Y231"/>
  <c r="Y232"/>
  <c r="Y233"/>
  <c r="Y234"/>
  <c r="Y235"/>
  <c r="Y236"/>
  <c r="Z236"/>
  <c r="Y237"/>
  <c r="Z237"/>
  <c r="Y238"/>
  <c r="Z238"/>
  <c r="Y239"/>
  <c r="Z239"/>
  <c r="Y244"/>
  <c r="Y248"/>
  <c r="Y261"/>
  <c r="Y262"/>
  <c r="Y269"/>
  <c r="Y270"/>
  <c r="Y271"/>
  <c r="Y273"/>
  <c r="Y274"/>
  <c r="Y275"/>
  <c r="Y278"/>
  <c r="Y279"/>
  <c r="Y282"/>
  <c r="Y283"/>
  <c r="Z283"/>
  <c r="Y284"/>
  <c r="Y286"/>
  <c r="Y287"/>
  <c r="Y288"/>
  <c r="Y289"/>
  <c r="Y290"/>
  <c r="Y296"/>
  <c r="Y297"/>
  <c r="Y298"/>
  <c r="Y299"/>
  <c r="Y300"/>
  <c r="Y301"/>
  <c r="Y302"/>
  <c r="Y303"/>
  <c r="Y304"/>
  <c r="Y305"/>
  <c r="Y306"/>
  <c r="Y307"/>
  <c r="Y310"/>
  <c r="Y312"/>
  <c r="Y313"/>
  <c r="Y314"/>
  <c r="Y315"/>
  <c r="Y316"/>
  <c r="Y317"/>
  <c r="Y318"/>
  <c r="Y319"/>
  <c r="Y323"/>
  <c r="I52" i="39" s="1"/>
  <c r="K52" s="1"/>
  <c r="Z323" i="35"/>
  <c r="J52" i="39" s="1"/>
  <c r="L52" s="1"/>
  <c r="Y324" i="35"/>
  <c r="I51" i="39" s="1"/>
  <c r="K51" s="1"/>
  <c r="Y327" i="35"/>
  <c r="Y328"/>
  <c r="Y333"/>
  <c r="Y334"/>
  <c r="Y335"/>
  <c r="Y338"/>
  <c r="Y339"/>
  <c r="Y342"/>
  <c r="Y343"/>
  <c r="Y346"/>
  <c r="Y353"/>
  <c r="Z353"/>
  <c r="Y354"/>
  <c r="Z354"/>
  <c r="Y355"/>
  <c r="Z355"/>
  <c r="Z356"/>
  <c r="Y359"/>
  <c r="Y360"/>
  <c r="Y364"/>
  <c r="I66" i="39" s="1"/>
  <c r="K66" s="1"/>
  <c r="Y365" i="35"/>
  <c r="I67" i="39" s="1"/>
  <c r="K67" s="1"/>
  <c r="Y366" i="35"/>
  <c r="Y367"/>
  <c r="Y368"/>
  <c r="I77" i="39" s="1"/>
  <c r="K77" s="1"/>
  <c r="Y369" i="35"/>
  <c r="Y370"/>
  <c r="Y371"/>
  <c r="Y372"/>
  <c r="Y373"/>
  <c r="Y374"/>
  <c r="Y375"/>
  <c r="Y376"/>
  <c r="Y377"/>
  <c r="Y378"/>
  <c r="Y379"/>
  <c r="Y380"/>
  <c r="Y381"/>
  <c r="Y382"/>
  <c r="Y383"/>
  <c r="Y384"/>
  <c r="Y385"/>
  <c r="Y386"/>
  <c r="Y387"/>
  <c r="Y388"/>
  <c r="I73" i="39" s="1"/>
  <c r="K73" s="1"/>
  <c r="Y389" i="35"/>
  <c r="Y390"/>
  <c r="Z390"/>
  <c r="Y391"/>
  <c r="Z391"/>
  <c r="Y392"/>
  <c r="Z392"/>
  <c r="Y393"/>
  <c r="Y395"/>
  <c r="Y396"/>
  <c r="Y397"/>
  <c r="Y398"/>
  <c r="Z398"/>
  <c r="Y399"/>
  <c r="Y400"/>
  <c r="Y401"/>
  <c r="Z401"/>
  <c r="Y402"/>
  <c r="Z402"/>
  <c r="Y403"/>
  <c r="AA403"/>
  <c r="Y404"/>
  <c r="Y405"/>
  <c r="AA405"/>
  <c r="Y410"/>
  <c r="Z410"/>
  <c r="Y411"/>
  <c r="Z411"/>
  <c r="Y412"/>
  <c r="Z412"/>
  <c r="Y415"/>
  <c r="Z415"/>
  <c r="Y416"/>
  <c r="Z416"/>
  <c r="Y417"/>
  <c r="Z417"/>
  <c r="Y418"/>
  <c r="Z418"/>
  <c r="Y422"/>
  <c r="I20" i="39" s="1"/>
  <c r="K20" s="1"/>
  <c r="Z422" i="35"/>
  <c r="J20" i="39" s="1"/>
  <c r="L20" s="1"/>
  <c r="Y423" i="35"/>
  <c r="I56" i="39" s="1"/>
  <c r="K56" s="1"/>
  <c r="Y429" i="35"/>
  <c r="Z429"/>
  <c r="Y430"/>
  <c r="Z430"/>
  <c r="Y431"/>
  <c r="Z431"/>
  <c r="Y432"/>
  <c r="Z432"/>
  <c r="Y433"/>
  <c r="Y434"/>
  <c r="Y435"/>
  <c r="Y436"/>
  <c r="Y437"/>
  <c r="Z437"/>
  <c r="Y440"/>
  <c r="Y441"/>
  <c r="Y442"/>
  <c r="Y444"/>
  <c r="Y445"/>
  <c r="Z445"/>
  <c r="Y446"/>
  <c r="Y447"/>
  <c r="Y448"/>
  <c r="Y449"/>
  <c r="Y450"/>
  <c r="Y451"/>
  <c r="Y452"/>
  <c r="Y453"/>
  <c r="Y454"/>
  <c r="Y455"/>
  <c r="Y456"/>
  <c r="Y457"/>
  <c r="Y458"/>
  <c r="Z458"/>
  <c r="Y459"/>
  <c r="Y460"/>
  <c r="Z463"/>
  <c r="AB463"/>
  <c r="Y8"/>
  <c r="Z8"/>
  <c r="U76"/>
  <c r="W76"/>
  <c r="U77"/>
  <c r="W77"/>
  <c r="U78"/>
  <c r="W78"/>
  <c r="U86"/>
  <c r="U118"/>
  <c r="W118"/>
  <c r="T120"/>
  <c r="U120"/>
  <c r="V120"/>
  <c r="W120"/>
  <c r="T121"/>
  <c r="U121"/>
  <c r="V121"/>
  <c r="W121"/>
  <c r="T122"/>
  <c r="U122"/>
  <c r="V122"/>
  <c r="W122"/>
  <c r="T124"/>
  <c r="U124"/>
  <c r="V124"/>
  <c r="W124"/>
  <c r="T125"/>
  <c r="U125"/>
  <c r="V125"/>
  <c r="W125"/>
  <c r="T126"/>
  <c r="U126"/>
  <c r="V126"/>
  <c r="W126"/>
  <c r="T127"/>
  <c r="U127"/>
  <c r="V127"/>
  <c r="W127"/>
  <c r="T128"/>
  <c r="U128"/>
  <c r="V128"/>
  <c r="W128"/>
  <c r="T129"/>
  <c r="U129"/>
  <c r="V129"/>
  <c r="W129"/>
  <c r="T130"/>
  <c r="U130"/>
  <c r="V130"/>
  <c r="W130"/>
  <c r="T131"/>
  <c r="U131"/>
  <c r="V131"/>
  <c r="W131"/>
  <c r="T132"/>
  <c r="U132"/>
  <c r="V132"/>
  <c r="W132"/>
  <c r="T133"/>
  <c r="U133"/>
  <c r="V133"/>
  <c r="W133"/>
  <c r="T134"/>
  <c r="U134"/>
  <c r="V134"/>
  <c r="W134"/>
  <c r="T135"/>
  <c r="U135"/>
  <c r="V135"/>
  <c r="W135"/>
  <c r="T136"/>
  <c r="U136"/>
  <c r="V136"/>
  <c r="W136"/>
  <c r="T137"/>
  <c r="U137"/>
  <c r="V137"/>
  <c r="W137"/>
  <c r="T138"/>
  <c r="U138"/>
  <c r="V138"/>
  <c r="W138"/>
  <c r="T139"/>
  <c r="U139"/>
  <c r="V139"/>
  <c r="W139"/>
  <c r="T140"/>
  <c r="U140"/>
  <c r="V140"/>
  <c r="W140"/>
  <c r="T141"/>
  <c r="U141"/>
  <c r="V141"/>
  <c r="W141"/>
  <c r="U142"/>
  <c r="W142"/>
  <c r="U143"/>
  <c r="W143"/>
  <c r="T146"/>
  <c r="U146"/>
  <c r="V146"/>
  <c r="W146"/>
  <c r="T147"/>
  <c r="U147"/>
  <c r="V147"/>
  <c r="W147"/>
  <c r="T149"/>
  <c r="U149"/>
  <c r="V149"/>
  <c r="W149"/>
  <c r="T153"/>
  <c r="U153"/>
  <c r="V153"/>
  <c r="W153"/>
  <c r="T154"/>
  <c r="U154"/>
  <c r="V154"/>
  <c r="W154"/>
  <c r="T155"/>
  <c r="U155"/>
  <c r="V155"/>
  <c r="W155"/>
  <c r="T156"/>
  <c r="U156"/>
  <c r="V156"/>
  <c r="W156"/>
  <c r="T159"/>
  <c r="U159"/>
  <c r="V159"/>
  <c r="W159"/>
  <c r="T160"/>
  <c r="U160"/>
  <c r="V160"/>
  <c r="W160"/>
  <c r="T161"/>
  <c r="U161"/>
  <c r="V161"/>
  <c r="W161"/>
  <c r="T162"/>
  <c r="U162"/>
  <c r="V162"/>
  <c r="W162"/>
  <c r="T165"/>
  <c r="U165"/>
  <c r="V165"/>
  <c r="W165"/>
  <c r="T166"/>
  <c r="U166"/>
  <c r="V166"/>
  <c r="W166"/>
  <c r="T167"/>
  <c r="U167"/>
  <c r="V167"/>
  <c r="W167"/>
  <c r="T168"/>
  <c r="U168"/>
  <c r="V168"/>
  <c r="W168"/>
  <c r="T171"/>
  <c r="U171"/>
  <c r="V171"/>
  <c r="W171"/>
  <c r="T172"/>
  <c r="U172"/>
  <c r="V172"/>
  <c r="W172"/>
  <c r="T173"/>
  <c r="U173"/>
  <c r="V173"/>
  <c r="W173"/>
  <c r="T174"/>
  <c r="U174"/>
  <c r="V174"/>
  <c r="W174"/>
  <c r="T177"/>
  <c r="U177"/>
  <c r="V177"/>
  <c r="W177"/>
  <c r="T178"/>
  <c r="U178"/>
  <c r="V178"/>
  <c r="W178"/>
  <c r="T179"/>
  <c r="U179"/>
  <c r="V179"/>
  <c r="W179"/>
  <c r="T180"/>
  <c r="U180"/>
  <c r="V180"/>
  <c r="W180"/>
  <c r="T183"/>
  <c r="U183"/>
  <c r="V183"/>
  <c r="W183"/>
  <c r="T184"/>
  <c r="U184"/>
  <c r="V184"/>
  <c r="W184"/>
  <c r="T185"/>
  <c r="U185"/>
  <c r="V185"/>
  <c r="W185"/>
  <c r="T186"/>
  <c r="U186"/>
  <c r="V186"/>
  <c r="W186"/>
  <c r="T189"/>
  <c r="U189"/>
  <c r="V189"/>
  <c r="W189"/>
  <c r="T190"/>
  <c r="U190"/>
  <c r="V190"/>
  <c r="W190"/>
  <c r="T191"/>
  <c r="U191"/>
  <c r="V191"/>
  <c r="W191"/>
  <c r="T192"/>
  <c r="U192"/>
  <c r="V192"/>
  <c r="W192"/>
  <c r="T198"/>
  <c r="U198"/>
  <c r="V198"/>
  <c r="W198"/>
  <c r="T199"/>
  <c r="U199"/>
  <c r="V199"/>
  <c r="W199"/>
  <c r="T200"/>
  <c r="U200"/>
  <c r="V200"/>
  <c r="W200"/>
  <c r="T201"/>
  <c r="U201"/>
  <c r="V201"/>
  <c r="W201"/>
  <c r="T202"/>
  <c r="U202"/>
  <c r="V202"/>
  <c r="W202"/>
  <c r="T203"/>
  <c r="U203"/>
  <c r="V203"/>
  <c r="W203"/>
  <c r="T204"/>
  <c r="U204"/>
  <c r="V204"/>
  <c r="W204"/>
  <c r="T205"/>
  <c r="U205"/>
  <c r="V205"/>
  <c r="W205"/>
  <c r="T206"/>
  <c r="U206"/>
  <c r="V206"/>
  <c r="W206"/>
  <c r="T207"/>
  <c r="U207"/>
  <c r="V207"/>
  <c r="W207"/>
  <c r="T210"/>
  <c r="U210"/>
  <c r="V210"/>
  <c r="W210"/>
  <c r="T211"/>
  <c r="U211"/>
  <c r="V211"/>
  <c r="W211"/>
  <c r="T212"/>
  <c r="U212"/>
  <c r="V212"/>
  <c r="W212"/>
  <c r="T213"/>
  <c r="U213"/>
  <c r="V213"/>
  <c r="W213"/>
  <c r="T214"/>
  <c r="U214"/>
  <c r="V214"/>
  <c r="W214"/>
  <c r="T217"/>
  <c r="U217"/>
  <c r="V217"/>
  <c r="W217"/>
  <c r="T218"/>
  <c r="U218"/>
  <c r="V218"/>
  <c r="W218"/>
  <c r="T223"/>
  <c r="U223"/>
  <c r="V223"/>
  <c r="W223"/>
  <c r="T224"/>
  <c r="U224"/>
  <c r="V224"/>
  <c r="W224"/>
  <c r="T225"/>
  <c r="U225"/>
  <c r="V225"/>
  <c r="W225"/>
  <c r="T226"/>
  <c r="U226"/>
  <c r="V226"/>
  <c r="W226"/>
  <c r="T227"/>
  <c r="U227"/>
  <c r="V227"/>
  <c r="W227"/>
  <c r="T228"/>
  <c r="U228"/>
  <c r="V228"/>
  <c r="W228"/>
  <c r="T229"/>
  <c r="U229"/>
  <c r="V229"/>
  <c r="W229"/>
  <c r="T230"/>
  <c r="U230"/>
  <c r="V230"/>
  <c r="W230"/>
  <c r="T231"/>
  <c r="U231"/>
  <c r="V231"/>
  <c r="W231"/>
  <c r="T232"/>
  <c r="U232"/>
  <c r="V232"/>
  <c r="W232"/>
  <c r="T233"/>
  <c r="U233"/>
  <c r="V233"/>
  <c r="W233"/>
  <c r="T234"/>
  <c r="U234"/>
  <c r="V234"/>
  <c r="W234"/>
  <c r="T235"/>
  <c r="U235"/>
  <c r="V235"/>
  <c r="W235"/>
  <c r="T236"/>
  <c r="U236"/>
  <c r="V236"/>
  <c r="W236"/>
  <c r="T237"/>
  <c r="U237"/>
  <c r="V237"/>
  <c r="W237"/>
  <c r="T238"/>
  <c r="U238"/>
  <c r="V238"/>
  <c r="W238"/>
  <c r="T239"/>
  <c r="U239"/>
  <c r="V239"/>
  <c r="W239"/>
  <c r="T244"/>
  <c r="U244"/>
  <c r="V244"/>
  <c r="W244"/>
  <c r="T248"/>
  <c r="U248"/>
  <c r="V248"/>
  <c r="W248"/>
  <c r="T261"/>
  <c r="U261"/>
  <c r="V261"/>
  <c r="W261"/>
  <c r="T262"/>
  <c r="U262"/>
  <c r="V262"/>
  <c r="W262"/>
  <c r="T269"/>
  <c r="U269"/>
  <c r="V269"/>
  <c r="W269"/>
  <c r="T270"/>
  <c r="U270"/>
  <c r="V270"/>
  <c r="W270"/>
  <c r="T271"/>
  <c r="U271"/>
  <c r="V271"/>
  <c r="W271"/>
  <c r="T273"/>
  <c r="U273"/>
  <c r="V273"/>
  <c r="W273"/>
  <c r="T274"/>
  <c r="U274"/>
  <c r="V274"/>
  <c r="W274"/>
  <c r="T275"/>
  <c r="U275"/>
  <c r="V275"/>
  <c r="W275"/>
  <c r="T278"/>
  <c r="U278"/>
  <c r="V278"/>
  <c r="W278"/>
  <c r="T279"/>
  <c r="U279"/>
  <c r="V279"/>
  <c r="W279"/>
  <c r="T282"/>
  <c r="U282"/>
  <c r="V282"/>
  <c r="W282"/>
  <c r="T283"/>
  <c r="U283"/>
  <c r="V283"/>
  <c r="W283"/>
  <c r="T284"/>
  <c r="U284"/>
  <c r="V284"/>
  <c r="W284"/>
  <c r="T286"/>
  <c r="U286"/>
  <c r="V286"/>
  <c r="W286"/>
  <c r="T287"/>
  <c r="U287"/>
  <c r="V287"/>
  <c r="W287"/>
  <c r="T288"/>
  <c r="U288"/>
  <c r="V288"/>
  <c r="W288"/>
  <c r="T289"/>
  <c r="U289"/>
  <c r="V289"/>
  <c r="W289"/>
  <c r="T290"/>
  <c r="U290"/>
  <c r="V290"/>
  <c r="W290"/>
  <c r="T294"/>
  <c r="U294"/>
  <c r="V294"/>
  <c r="W294"/>
  <c r="T295"/>
  <c r="U295"/>
  <c r="V295"/>
  <c r="W295"/>
  <c r="T296"/>
  <c r="U296"/>
  <c r="V296"/>
  <c r="W296"/>
  <c r="T297"/>
  <c r="U297"/>
  <c r="V297"/>
  <c r="W297"/>
  <c r="T298"/>
  <c r="U298"/>
  <c r="V298"/>
  <c r="W298"/>
  <c r="T299"/>
  <c r="U299"/>
  <c r="V299"/>
  <c r="W299"/>
  <c r="T300"/>
  <c r="U300"/>
  <c r="V300"/>
  <c r="W300"/>
  <c r="T301"/>
  <c r="U301"/>
  <c r="V301"/>
  <c r="W301"/>
  <c r="T302"/>
  <c r="U302"/>
  <c r="V302"/>
  <c r="W302"/>
  <c r="T303"/>
  <c r="U303"/>
  <c r="V303"/>
  <c r="W303"/>
  <c r="T304"/>
  <c r="U304"/>
  <c r="V304"/>
  <c r="W304"/>
  <c r="T305"/>
  <c r="U305"/>
  <c r="V305"/>
  <c r="W305"/>
  <c r="T306"/>
  <c r="U306"/>
  <c r="V306"/>
  <c r="W306"/>
  <c r="T307"/>
  <c r="U307"/>
  <c r="V307"/>
  <c r="W307"/>
  <c r="T310"/>
  <c r="U310"/>
  <c r="V310"/>
  <c r="W310"/>
  <c r="T311"/>
  <c r="U311"/>
  <c r="V311"/>
  <c r="W311"/>
  <c r="T312"/>
  <c r="U312"/>
  <c r="V312"/>
  <c r="W312"/>
  <c r="T313"/>
  <c r="U313"/>
  <c r="V313"/>
  <c r="W313"/>
  <c r="T314"/>
  <c r="U314"/>
  <c r="V314"/>
  <c r="W314"/>
  <c r="T315"/>
  <c r="U315"/>
  <c r="V315"/>
  <c r="W315"/>
  <c r="T316"/>
  <c r="U316"/>
  <c r="V316"/>
  <c r="W316"/>
  <c r="T317"/>
  <c r="U317"/>
  <c r="V317"/>
  <c r="W317"/>
  <c r="T318"/>
  <c r="U318"/>
  <c r="V318"/>
  <c r="W318"/>
  <c r="T319"/>
  <c r="U319"/>
  <c r="V319"/>
  <c r="W319"/>
  <c r="T323"/>
  <c r="U323"/>
  <c r="V323"/>
  <c r="W323"/>
  <c r="T324"/>
  <c r="U324"/>
  <c r="V324"/>
  <c r="W324"/>
  <c r="T327"/>
  <c r="U327"/>
  <c r="V327"/>
  <c r="W327"/>
  <c r="T328"/>
  <c r="U328"/>
  <c r="V328"/>
  <c r="W328"/>
  <c r="T333"/>
  <c r="U333"/>
  <c r="V333"/>
  <c r="W333"/>
  <c r="T334"/>
  <c r="U334"/>
  <c r="V334"/>
  <c r="W334"/>
  <c r="T335"/>
  <c r="U335"/>
  <c r="V335"/>
  <c r="W335"/>
  <c r="T338"/>
  <c r="U338"/>
  <c r="V338"/>
  <c r="W338"/>
  <c r="T339"/>
  <c r="U339"/>
  <c r="V339"/>
  <c r="W339"/>
  <c r="T342"/>
  <c r="U342"/>
  <c r="V342"/>
  <c r="W342"/>
  <c r="T343"/>
  <c r="U343"/>
  <c r="V343"/>
  <c r="W343"/>
  <c r="T346"/>
  <c r="U346"/>
  <c r="V346"/>
  <c r="W346"/>
  <c r="T350"/>
  <c r="U350"/>
  <c r="V350"/>
  <c r="W350"/>
  <c r="T353"/>
  <c r="U353"/>
  <c r="V353"/>
  <c r="W353"/>
  <c r="T354"/>
  <c r="U354"/>
  <c r="V354"/>
  <c r="W354"/>
  <c r="T355"/>
  <c r="U355"/>
  <c r="V355"/>
  <c r="W355"/>
  <c r="T356"/>
  <c r="U356"/>
  <c r="V356"/>
  <c r="W356"/>
  <c r="T359"/>
  <c r="U359"/>
  <c r="V359"/>
  <c r="W359"/>
  <c r="T360"/>
  <c r="U360"/>
  <c r="V360"/>
  <c r="W360"/>
  <c r="T364"/>
  <c r="U364"/>
  <c r="V364"/>
  <c r="W364"/>
  <c r="T365"/>
  <c r="U365"/>
  <c r="V365"/>
  <c r="W365"/>
  <c r="T366"/>
  <c r="U366"/>
  <c r="V366"/>
  <c r="W366"/>
  <c r="T367"/>
  <c r="U367"/>
  <c r="V367"/>
  <c r="W367"/>
  <c r="T368"/>
  <c r="U368"/>
  <c r="V368"/>
  <c r="W368"/>
  <c r="T369"/>
  <c r="U369"/>
  <c r="V369"/>
  <c r="W369"/>
  <c r="T370"/>
  <c r="U370"/>
  <c r="V370"/>
  <c r="W370"/>
  <c r="T371"/>
  <c r="U371"/>
  <c r="V371"/>
  <c r="W371"/>
  <c r="T372"/>
  <c r="U372"/>
  <c r="V372"/>
  <c r="W372"/>
  <c r="T373"/>
  <c r="U373"/>
  <c r="V373"/>
  <c r="W373"/>
  <c r="T374"/>
  <c r="U374"/>
  <c r="V374"/>
  <c r="W374"/>
  <c r="T375"/>
  <c r="U375"/>
  <c r="V375"/>
  <c r="W375"/>
  <c r="T376"/>
  <c r="U376"/>
  <c r="V376"/>
  <c r="W376"/>
  <c r="T377"/>
  <c r="U377"/>
  <c r="V377"/>
  <c r="W377"/>
  <c r="T378"/>
  <c r="U378"/>
  <c r="V378"/>
  <c r="W378"/>
  <c r="T379"/>
  <c r="U379"/>
  <c r="V379"/>
  <c r="W379"/>
  <c r="T380"/>
  <c r="U380"/>
  <c r="V380"/>
  <c r="W380"/>
  <c r="T381"/>
  <c r="U381"/>
  <c r="V381"/>
  <c r="W381"/>
  <c r="T382"/>
  <c r="U382"/>
  <c r="V382"/>
  <c r="W382"/>
  <c r="T383"/>
  <c r="U383"/>
  <c r="V383"/>
  <c r="W383"/>
  <c r="T384"/>
  <c r="U384"/>
  <c r="V384"/>
  <c r="W384"/>
  <c r="T385"/>
  <c r="U385"/>
  <c r="V385"/>
  <c r="W385"/>
  <c r="T386"/>
  <c r="U386"/>
  <c r="V386"/>
  <c r="W386"/>
  <c r="T387"/>
  <c r="U387"/>
  <c r="V387"/>
  <c r="W387"/>
  <c r="T388"/>
  <c r="U388"/>
  <c r="V388"/>
  <c r="W388"/>
  <c r="T389"/>
  <c r="U389"/>
  <c r="V389"/>
  <c r="W389"/>
  <c r="T390"/>
  <c r="U390"/>
  <c r="V390"/>
  <c r="W390"/>
  <c r="T391"/>
  <c r="U391"/>
  <c r="V391"/>
  <c r="W391"/>
  <c r="T392"/>
  <c r="U392"/>
  <c r="V392"/>
  <c r="W392"/>
  <c r="T393"/>
  <c r="U393"/>
  <c r="V393"/>
  <c r="W393"/>
  <c r="T395"/>
  <c r="U395"/>
  <c r="V395"/>
  <c r="W395"/>
  <c r="T396"/>
  <c r="U396"/>
  <c r="V396"/>
  <c r="W396"/>
  <c r="T397"/>
  <c r="U397"/>
  <c r="V397"/>
  <c r="W397"/>
  <c r="T398"/>
  <c r="U398"/>
  <c r="V398"/>
  <c r="W398"/>
  <c r="T399"/>
  <c r="U399"/>
  <c r="V399"/>
  <c r="W399"/>
  <c r="T400"/>
  <c r="U400"/>
  <c r="V400"/>
  <c r="W400"/>
  <c r="T401"/>
  <c r="U401"/>
  <c r="V401"/>
  <c r="W401"/>
  <c r="T402"/>
  <c r="U402"/>
  <c r="V402"/>
  <c r="W402"/>
  <c r="T403"/>
  <c r="U403"/>
  <c r="V403"/>
  <c r="W403"/>
  <c r="T404"/>
  <c r="U404"/>
  <c r="V404"/>
  <c r="W404"/>
  <c r="T405"/>
  <c r="U405"/>
  <c r="V405"/>
  <c r="W405"/>
  <c r="T410"/>
  <c r="U410"/>
  <c r="V410"/>
  <c r="W410"/>
  <c r="T411"/>
  <c r="U411"/>
  <c r="V411"/>
  <c r="W411"/>
  <c r="T412"/>
  <c r="U412"/>
  <c r="V412"/>
  <c r="W412"/>
  <c r="T415"/>
  <c r="U415"/>
  <c r="V415"/>
  <c r="W415"/>
  <c r="T416"/>
  <c r="U416"/>
  <c r="V416"/>
  <c r="W416"/>
  <c r="T417"/>
  <c r="U417"/>
  <c r="V417"/>
  <c r="W417"/>
  <c r="T418"/>
  <c r="U418"/>
  <c r="V418"/>
  <c r="W418"/>
  <c r="T422"/>
  <c r="U422"/>
  <c r="V422"/>
  <c r="W422"/>
  <c r="T423"/>
  <c r="U423"/>
  <c r="V423"/>
  <c r="W423"/>
  <c r="T424"/>
  <c r="V424"/>
  <c r="T425"/>
  <c r="V425"/>
  <c r="T429"/>
  <c r="U429"/>
  <c r="V429"/>
  <c r="W429"/>
  <c r="T430"/>
  <c r="U430"/>
  <c r="V430"/>
  <c r="W430"/>
  <c r="T431"/>
  <c r="U431"/>
  <c r="V431"/>
  <c r="W431"/>
  <c r="T432"/>
  <c r="U432"/>
  <c r="V432"/>
  <c r="W432"/>
  <c r="T433"/>
  <c r="U433"/>
  <c r="V433"/>
  <c r="W433"/>
  <c r="T434"/>
  <c r="U434"/>
  <c r="V434"/>
  <c r="W434"/>
  <c r="T435"/>
  <c r="U435"/>
  <c r="V435"/>
  <c r="W435"/>
  <c r="T436"/>
  <c r="U436"/>
  <c r="V436"/>
  <c r="W436"/>
  <c r="T437"/>
  <c r="U437"/>
  <c r="V437"/>
  <c r="W437"/>
  <c r="T440"/>
  <c r="U440"/>
  <c r="V440"/>
  <c r="W440"/>
  <c r="T441"/>
  <c r="U441"/>
  <c r="V441"/>
  <c r="W441"/>
  <c r="T442"/>
  <c r="U442"/>
  <c r="V442"/>
  <c r="W442"/>
  <c r="T444"/>
  <c r="U444"/>
  <c r="V444"/>
  <c r="W444"/>
  <c r="T445"/>
  <c r="U445"/>
  <c r="V445"/>
  <c r="W445"/>
  <c r="T446"/>
  <c r="U446"/>
  <c r="V446"/>
  <c r="W446"/>
  <c r="T447"/>
  <c r="U447"/>
  <c r="V447"/>
  <c r="W447"/>
  <c r="T448"/>
  <c r="U448"/>
  <c r="V448"/>
  <c r="W448"/>
  <c r="T449"/>
  <c r="U449"/>
  <c r="V449"/>
  <c r="W449"/>
  <c r="T450"/>
  <c r="U450"/>
  <c r="V450"/>
  <c r="W450"/>
  <c r="T451"/>
  <c r="U451"/>
  <c r="V451"/>
  <c r="W451"/>
  <c r="T452"/>
  <c r="U452"/>
  <c r="V452"/>
  <c r="W452"/>
  <c r="T453"/>
  <c r="U453"/>
  <c r="V453"/>
  <c r="W453"/>
  <c r="T454"/>
  <c r="U454"/>
  <c r="V454"/>
  <c r="W454"/>
  <c r="T455"/>
  <c r="U455"/>
  <c r="V455"/>
  <c r="W455"/>
  <c r="T456"/>
  <c r="U456"/>
  <c r="V456"/>
  <c r="W456"/>
  <c r="T457"/>
  <c r="U457"/>
  <c r="V457"/>
  <c r="W457"/>
  <c r="T458"/>
  <c r="U458"/>
  <c r="V458"/>
  <c r="W458"/>
  <c r="T459"/>
  <c r="U459"/>
  <c r="V459"/>
  <c r="W459"/>
  <c r="T460"/>
  <c r="U460"/>
  <c r="V460"/>
  <c r="W460"/>
  <c r="U463"/>
  <c r="W463"/>
  <c r="AB361" i="37"/>
  <c r="AB342"/>
  <c r="AA342" i="29"/>
  <c r="AA342" i="30"/>
  <c r="AA342" i="31"/>
  <c r="AA342" i="32"/>
  <c r="AA342" i="33"/>
  <c r="AA342" i="34"/>
  <c r="AA342" i="36"/>
  <c r="AA342" i="37"/>
  <c r="AA342" i="28"/>
  <c r="Z340" i="37"/>
  <c r="X110" i="29"/>
  <c r="X110" i="30"/>
  <c r="X110" i="31"/>
  <c r="X110" i="32"/>
  <c r="X110" i="33"/>
  <c r="X110" i="34"/>
  <c r="X110" i="36"/>
  <c r="X110" i="37"/>
  <c r="X110" i="28"/>
  <c r="Z88" i="29"/>
  <c r="Z110" s="1"/>
  <c r="Z88" i="30"/>
  <c r="Z110" s="1"/>
  <c r="Z88" i="31"/>
  <c r="Z110" s="1"/>
  <c r="Z88" i="32"/>
  <c r="Z110" s="1"/>
  <c r="Z88" i="33"/>
  <c r="Z110" s="1"/>
  <c r="Z88" i="34"/>
  <c r="Z110" s="1"/>
  <c r="Z88" i="36"/>
  <c r="Z110" s="1"/>
  <c r="Z88" i="37"/>
  <c r="Z110" s="1"/>
  <c r="Z88" i="28"/>
  <c r="U86" i="29"/>
  <c r="V86"/>
  <c r="W86"/>
  <c r="X86"/>
  <c r="U86" i="30"/>
  <c r="V86"/>
  <c r="W86"/>
  <c r="X86"/>
  <c r="X111" s="1"/>
  <c r="X144" s="1"/>
  <c r="U86" i="31"/>
  <c r="V86"/>
  <c r="W86"/>
  <c r="X86"/>
  <c r="X111" s="1"/>
  <c r="X144" s="1"/>
  <c r="U86" i="32"/>
  <c r="V86"/>
  <c r="W86"/>
  <c r="X86"/>
  <c r="U86" i="33"/>
  <c r="V86"/>
  <c r="W86"/>
  <c r="X86"/>
  <c r="U86" i="34"/>
  <c r="V86"/>
  <c r="W86"/>
  <c r="X86"/>
  <c r="X111" s="1"/>
  <c r="X144" s="1"/>
  <c r="Z86"/>
  <c r="U86" i="36"/>
  <c r="V86"/>
  <c r="W86"/>
  <c r="X86"/>
  <c r="X111" s="1"/>
  <c r="X144" s="1"/>
  <c r="U86" i="37"/>
  <c r="V86"/>
  <c r="W86"/>
  <c r="X86"/>
  <c r="U86" i="28"/>
  <c r="V86"/>
  <c r="W86"/>
  <c r="X86"/>
  <c r="T86" i="29"/>
  <c r="T86" i="30"/>
  <c r="T86" i="31"/>
  <c r="T86" i="32"/>
  <c r="T86" i="33"/>
  <c r="T86" i="34"/>
  <c r="T86" i="36"/>
  <c r="T86" i="37"/>
  <c r="T86" i="28"/>
  <c r="Z389" i="29"/>
  <c r="AB389" s="1"/>
  <c r="Z389" i="30"/>
  <c r="Z389" i="31"/>
  <c r="Z389" i="32"/>
  <c r="Z389" i="33"/>
  <c r="Z389" i="34"/>
  <c r="Z389" i="36"/>
  <c r="Z389" i="37"/>
  <c r="Z389" i="28"/>
  <c r="Z389" i="35" s="1"/>
  <c r="J70" i="39" s="1"/>
  <c r="L70" s="1"/>
  <c r="AB268" i="29"/>
  <c r="AB270"/>
  <c r="AB271"/>
  <c r="AB273"/>
  <c r="AB274"/>
  <c r="AB275"/>
  <c r="AB276"/>
  <c r="AB278"/>
  <c r="AB279"/>
  <c r="AB282"/>
  <c r="AB283"/>
  <c r="AB284"/>
  <c r="AB287"/>
  <c r="AB288"/>
  <c r="AB289"/>
  <c r="AB292"/>
  <c r="AB293"/>
  <c r="AB299"/>
  <c r="AB322"/>
  <c r="AB323"/>
  <c r="AB324"/>
  <c r="AB341"/>
  <c r="AB345"/>
  <c r="AB349"/>
  <c r="AB353"/>
  <c r="AB354"/>
  <c r="AB355"/>
  <c r="AB356"/>
  <c r="AB358"/>
  <c r="AB359"/>
  <c r="AB385"/>
  <c r="AB390"/>
  <c r="AB391"/>
  <c r="AB392"/>
  <c r="AB393"/>
  <c r="AB394"/>
  <c r="AB397"/>
  <c r="AB398"/>
  <c r="AB399"/>
  <c r="AF399" i="35" s="1"/>
  <c r="AB400" i="29"/>
  <c r="AB401"/>
  <c r="AB402"/>
  <c r="AB403"/>
  <c r="AB405"/>
  <c r="AB410"/>
  <c r="AB411"/>
  <c r="AB412"/>
  <c r="AF412" i="35" s="1"/>
  <c r="AB415" i="29"/>
  <c r="AB416"/>
  <c r="AB417"/>
  <c r="AB418"/>
  <c r="AB422"/>
  <c r="AB423"/>
  <c r="AB429"/>
  <c r="AB430"/>
  <c r="AB431"/>
  <c r="AB432"/>
  <c r="AB434"/>
  <c r="AB437"/>
  <c r="AB440"/>
  <c r="AB441"/>
  <c r="AB442"/>
  <c r="AB443"/>
  <c r="AB444"/>
  <c r="AB445"/>
  <c r="AB446"/>
  <c r="AB447"/>
  <c r="AB448"/>
  <c r="AB449"/>
  <c r="AB450"/>
  <c r="AB451"/>
  <c r="AB452"/>
  <c r="AB453"/>
  <c r="AB454"/>
  <c r="AB455"/>
  <c r="AB456"/>
  <c r="AB457"/>
  <c r="AB458"/>
  <c r="AB459"/>
  <c r="AB460"/>
  <c r="AB268" i="30"/>
  <c r="AB270"/>
  <c r="AB271"/>
  <c r="AB273"/>
  <c r="AB274"/>
  <c r="AB275"/>
  <c r="AB276"/>
  <c r="AB278"/>
  <c r="AB279"/>
  <c r="AB282"/>
  <c r="AB283"/>
  <c r="AB284"/>
  <c r="AB287"/>
  <c r="AB288"/>
  <c r="AB289"/>
  <c r="AB292"/>
  <c r="AB293"/>
  <c r="AB294"/>
  <c r="AB311"/>
  <c r="AB323"/>
  <c r="AB324"/>
  <c r="AB339"/>
  <c r="AB341"/>
  <c r="AB343"/>
  <c r="AB345"/>
  <c r="AB346"/>
  <c r="AB347" s="1"/>
  <c r="AB349"/>
  <c r="AB353"/>
  <c r="AB354"/>
  <c r="AB355"/>
  <c r="AB356"/>
  <c r="AB358"/>
  <c r="AB364"/>
  <c r="AB382"/>
  <c r="AB384"/>
  <c r="AB389"/>
  <c r="AB390"/>
  <c r="AB391"/>
  <c r="AB392"/>
  <c r="AB393"/>
  <c r="AB394"/>
  <c r="AB397"/>
  <c r="AB398"/>
  <c r="AB399"/>
  <c r="AB400"/>
  <c r="AB401"/>
  <c r="AB402"/>
  <c r="AB403"/>
  <c r="AB405"/>
  <c r="AB409"/>
  <c r="AB410"/>
  <c r="AB411"/>
  <c r="AB412"/>
  <c r="AB415"/>
  <c r="AB416"/>
  <c r="AB417"/>
  <c r="AB418"/>
  <c r="AB422"/>
  <c r="AB423"/>
  <c r="AB429"/>
  <c r="AB430"/>
  <c r="AB431"/>
  <c r="AB432"/>
  <c r="AB437"/>
  <c r="AB443"/>
  <c r="AB445"/>
  <c r="AB447"/>
  <c r="AB456"/>
  <c r="AB458"/>
  <c r="AB268" i="31"/>
  <c r="AB270"/>
  <c r="AB271"/>
  <c r="AB273"/>
  <c r="AB274"/>
  <c r="AB275"/>
  <c r="AB276"/>
  <c r="AB278"/>
  <c r="AB279"/>
  <c r="AB282"/>
  <c r="AB283"/>
  <c r="AB284"/>
  <c r="AB287"/>
  <c r="AB288"/>
  <c r="AB289"/>
  <c r="AB292"/>
  <c r="AB293"/>
  <c r="AB294"/>
  <c r="AB300"/>
  <c r="AB322"/>
  <c r="AB323"/>
  <c r="AB324"/>
  <c r="AB333"/>
  <c r="AB338"/>
  <c r="AB341"/>
  <c r="AB345"/>
  <c r="AF345" i="35" s="1"/>
  <c r="AH345" s="1"/>
  <c r="AB349" i="31"/>
  <c r="AB353"/>
  <c r="AB354"/>
  <c r="AB355"/>
  <c r="AB356"/>
  <c r="AB358"/>
  <c r="AB364"/>
  <c r="AB375"/>
  <c r="AB376"/>
  <c r="AB385"/>
  <c r="AB386"/>
  <c r="AB389"/>
  <c r="AB390"/>
  <c r="AB391"/>
  <c r="AB392"/>
  <c r="AB393"/>
  <c r="AB394"/>
  <c r="AB395"/>
  <c r="AB397"/>
  <c r="AB398"/>
  <c r="AB399"/>
  <c r="AB400"/>
  <c r="AB401"/>
  <c r="AB402"/>
  <c r="AB403"/>
  <c r="AB405"/>
  <c r="AB409"/>
  <c r="AB410"/>
  <c r="AB411"/>
  <c r="AB412"/>
  <c r="AB415"/>
  <c r="AB416"/>
  <c r="AB417"/>
  <c r="AB418"/>
  <c r="AB422"/>
  <c r="AB423"/>
  <c r="AB429"/>
  <c r="AB430"/>
  <c r="AB431"/>
  <c r="AB432"/>
  <c r="AF432" i="35" s="1"/>
  <c r="AB433" i="31"/>
  <c r="AB437"/>
  <c r="AB442"/>
  <c r="AB443"/>
  <c r="AB445"/>
  <c r="AB449"/>
  <c r="AB457"/>
  <c r="AB458"/>
  <c r="AB268" i="32"/>
  <c r="AB270"/>
  <c r="AB271"/>
  <c r="AB273"/>
  <c r="AB274"/>
  <c r="AB275"/>
  <c r="AB276"/>
  <c r="AB278"/>
  <c r="AB279"/>
  <c r="AB282"/>
  <c r="AB283"/>
  <c r="AB284"/>
  <c r="AB287"/>
  <c r="AB288"/>
  <c r="AB289"/>
  <c r="AB292"/>
  <c r="AB293"/>
  <c r="AB294"/>
  <c r="AB300"/>
  <c r="AB316"/>
  <c r="AB323"/>
  <c r="AB324"/>
  <c r="AB335"/>
  <c r="AB338"/>
  <c r="AB341"/>
  <c r="AB345"/>
  <c r="AB349"/>
  <c r="AB353"/>
  <c r="AB354"/>
  <c r="AB355"/>
  <c r="AB356"/>
  <c r="AB358"/>
  <c r="AB366"/>
  <c r="AB377"/>
  <c r="AB389"/>
  <c r="AB390"/>
  <c r="AB391"/>
  <c r="AB392"/>
  <c r="AB393"/>
  <c r="AB398"/>
  <c r="AB401"/>
  <c r="AB402"/>
  <c r="AB409"/>
  <c r="AB410"/>
  <c r="AB411"/>
  <c r="AB412"/>
  <c r="AB415"/>
  <c r="AB416"/>
  <c r="AB417"/>
  <c r="AB418"/>
  <c r="AB422"/>
  <c r="AB423"/>
  <c r="AB429"/>
  <c r="AB430"/>
  <c r="AB431"/>
  <c r="AB432"/>
  <c r="AB437"/>
  <c r="AB440"/>
  <c r="AB441"/>
  <c r="AB442"/>
  <c r="AB443"/>
  <c r="AB444"/>
  <c r="AB445"/>
  <c r="AB446"/>
  <c r="AB447"/>
  <c r="AB448"/>
  <c r="AB449"/>
  <c r="AB450"/>
  <c r="AB451"/>
  <c r="AB452"/>
  <c r="AB453"/>
  <c r="AB454"/>
  <c r="AB455"/>
  <c r="AB456"/>
  <c r="AB457"/>
  <c r="AB458"/>
  <c r="AB459"/>
  <c r="AB460"/>
  <c r="AB268" i="33"/>
  <c r="AB270"/>
  <c r="AB271"/>
  <c r="AB273"/>
  <c r="AB274"/>
  <c r="AB275"/>
  <c r="AB276"/>
  <c r="AB278"/>
  <c r="AB279"/>
  <c r="AB282"/>
  <c r="AB283"/>
  <c r="AB284"/>
  <c r="AB287"/>
  <c r="AB288"/>
  <c r="AB289"/>
  <c r="AB292"/>
  <c r="AB293"/>
  <c r="AB298"/>
  <c r="AB323"/>
  <c r="AB324"/>
  <c r="AB335"/>
  <c r="AB341"/>
  <c r="AB345"/>
  <c r="AB349"/>
  <c r="AB353"/>
  <c r="AB354"/>
  <c r="AB355"/>
  <c r="AB356"/>
  <c r="AB358"/>
  <c r="AB366"/>
  <c r="AB378"/>
  <c r="AB389"/>
  <c r="AB390"/>
  <c r="AB391"/>
  <c r="AB392"/>
  <c r="AB393"/>
  <c r="AB394"/>
  <c r="AB397"/>
  <c r="AB398"/>
  <c r="AB399"/>
  <c r="AB400"/>
  <c r="AB401"/>
  <c r="AB402"/>
  <c r="AB403"/>
  <c r="AB405"/>
  <c r="AB409"/>
  <c r="AB410"/>
  <c r="AB411"/>
  <c r="AB412"/>
  <c r="AB415"/>
  <c r="AB416"/>
  <c r="AB417"/>
  <c r="AB418"/>
  <c r="AB422"/>
  <c r="AB423"/>
  <c r="AB429"/>
  <c r="AB430"/>
  <c r="AB431"/>
  <c r="AB432"/>
  <c r="AB435"/>
  <c r="AB437"/>
  <c r="AB440"/>
  <c r="AB441"/>
  <c r="AB442"/>
  <c r="AB443"/>
  <c r="AB444"/>
  <c r="AB445"/>
  <c r="AB446"/>
  <c r="AB447"/>
  <c r="AB448"/>
  <c r="AB449"/>
  <c r="AB450"/>
  <c r="AB451"/>
  <c r="AB452"/>
  <c r="AB453"/>
  <c r="AB454"/>
  <c r="AB455"/>
  <c r="AB456"/>
  <c r="AB457"/>
  <c r="AB458"/>
  <c r="AB459"/>
  <c r="AB460"/>
  <c r="AB268" i="34"/>
  <c r="AB270"/>
  <c r="AB271"/>
  <c r="AB273"/>
  <c r="AB274"/>
  <c r="AB275"/>
  <c r="AB276"/>
  <c r="AB278"/>
  <c r="AB279"/>
  <c r="AB282"/>
  <c r="AB283"/>
  <c r="AB284"/>
  <c r="AB287"/>
  <c r="AB288"/>
  <c r="AB289"/>
  <c r="AB292"/>
  <c r="AB293"/>
  <c r="AB295"/>
  <c r="AB311"/>
  <c r="AB323"/>
  <c r="AB324"/>
  <c r="AB333"/>
  <c r="AB341"/>
  <c r="AB345"/>
  <c r="AB349"/>
  <c r="AB353"/>
  <c r="AB354"/>
  <c r="AB355"/>
  <c r="AB356"/>
  <c r="AB358"/>
  <c r="AB364"/>
  <c r="AB371"/>
  <c r="AB383"/>
  <c r="AB389"/>
  <c r="AB390"/>
  <c r="AB391"/>
  <c r="AB392"/>
  <c r="AB393"/>
  <c r="AB394"/>
  <c r="AB396"/>
  <c r="AB397"/>
  <c r="AB398"/>
  <c r="AB399"/>
  <c r="AB400"/>
  <c r="AB401"/>
  <c r="AB402"/>
  <c r="AB403"/>
  <c r="AB405"/>
  <c r="AB409"/>
  <c r="AB410"/>
  <c r="AB411"/>
  <c r="AB412"/>
  <c r="AB415"/>
  <c r="AB416"/>
  <c r="AB417"/>
  <c r="AB418"/>
  <c r="AB422"/>
  <c r="AB423"/>
  <c r="AB429"/>
  <c r="AB430"/>
  <c r="AB431"/>
  <c r="AB432"/>
  <c r="AB434"/>
  <c r="AB437"/>
  <c r="AB440"/>
  <c r="AB441"/>
  <c r="AB442"/>
  <c r="AB443"/>
  <c r="AB461" s="1"/>
  <c r="AB444"/>
  <c r="AB445"/>
  <c r="AB446"/>
  <c r="AB447"/>
  <c r="AB448"/>
  <c r="AB449"/>
  <c r="AB450"/>
  <c r="AB451"/>
  <c r="AB452"/>
  <c r="AB453"/>
  <c r="AB454"/>
  <c r="AB455"/>
  <c r="AB456"/>
  <c r="AB457"/>
  <c r="AB458"/>
  <c r="AB459"/>
  <c r="AB460"/>
  <c r="AB268" i="36"/>
  <c r="AB270"/>
  <c r="AB271"/>
  <c r="AB273"/>
  <c r="AB274"/>
  <c r="AB275"/>
  <c r="AB276"/>
  <c r="AB278"/>
  <c r="AB279"/>
  <c r="AB281"/>
  <c r="AB282"/>
  <c r="AB283"/>
  <c r="AB284"/>
  <c r="AB287"/>
  <c r="AB288"/>
  <c r="AB289"/>
  <c r="AB292"/>
  <c r="AB293"/>
  <c r="AB294"/>
  <c r="AB300"/>
  <c r="AB322"/>
  <c r="AB323"/>
  <c r="AB339"/>
  <c r="AB341"/>
  <c r="AB345"/>
  <c r="AB349"/>
  <c r="AB353"/>
  <c r="AB354"/>
  <c r="AB355"/>
  <c r="AB356"/>
  <c r="AB358"/>
  <c r="AB369"/>
  <c r="AB389"/>
  <c r="AB390"/>
  <c r="AB391"/>
  <c r="AB392"/>
  <c r="AB393"/>
  <c r="AB394"/>
  <c r="AB397"/>
  <c r="AB398"/>
  <c r="AB399"/>
  <c r="AB400"/>
  <c r="AB401"/>
  <c r="AB402"/>
  <c r="AB403"/>
  <c r="AB405"/>
  <c r="AB409"/>
  <c r="AB410"/>
  <c r="AB411"/>
  <c r="AB412"/>
  <c r="AB415"/>
  <c r="AB416"/>
  <c r="AB417"/>
  <c r="AB418"/>
  <c r="AB422"/>
  <c r="AB423"/>
  <c r="AB429"/>
  <c r="AB430"/>
  <c r="AB431"/>
  <c r="AB432"/>
  <c r="AB434"/>
  <c r="AB437"/>
  <c r="AB440"/>
  <c r="AB441"/>
  <c r="AB442"/>
  <c r="AB443"/>
  <c r="AB444"/>
  <c r="AB445"/>
  <c r="AB446"/>
  <c r="AB447"/>
  <c r="AB448"/>
  <c r="AB449"/>
  <c r="AB450"/>
  <c r="AB451"/>
  <c r="AB452"/>
  <c r="AB453"/>
  <c r="AB454"/>
  <c r="AB455"/>
  <c r="AB456"/>
  <c r="AB457"/>
  <c r="AB458"/>
  <c r="AB459"/>
  <c r="AB460"/>
  <c r="AB268" i="37"/>
  <c r="AB275"/>
  <c r="AB281"/>
  <c r="AB282"/>
  <c r="AB283"/>
  <c r="AB290"/>
  <c r="AB292"/>
  <c r="AB293"/>
  <c r="AB294"/>
  <c r="AB295"/>
  <c r="AB296"/>
  <c r="AB297"/>
  <c r="AB298"/>
  <c r="AB299"/>
  <c r="AB300"/>
  <c r="AB301"/>
  <c r="AB302"/>
  <c r="AB303"/>
  <c r="AB304"/>
  <c r="AB305"/>
  <c r="AB310"/>
  <c r="AB311"/>
  <c r="AB312"/>
  <c r="AB313"/>
  <c r="AB314"/>
  <c r="AB315"/>
  <c r="AB316"/>
  <c r="AB317"/>
  <c r="AB322"/>
  <c r="AB323"/>
  <c r="AB324"/>
  <c r="AB327"/>
  <c r="AB328"/>
  <c r="AB333"/>
  <c r="AB336" s="1"/>
  <c r="AB334"/>
  <c r="AB335"/>
  <c r="AB338"/>
  <c r="AB340" s="1"/>
  <c r="AB339"/>
  <c r="AB341"/>
  <c r="AB345"/>
  <c r="AB346"/>
  <c r="AB347" s="1"/>
  <c r="AB349"/>
  <c r="AB350"/>
  <c r="AB351" s="1"/>
  <c r="AB353"/>
  <c r="AB354"/>
  <c r="AB355"/>
  <c r="AB356"/>
  <c r="AB358"/>
  <c r="AB359"/>
  <c r="AB360"/>
  <c r="AB364"/>
  <c r="AB365"/>
  <c r="AB372"/>
  <c r="AB373"/>
  <c r="AB380"/>
  <c r="AB388"/>
  <c r="AB389"/>
  <c r="AB390"/>
  <c r="AB391"/>
  <c r="AB392"/>
  <c r="AB393"/>
  <c r="AB394"/>
  <c r="AB397"/>
  <c r="AB398"/>
  <c r="AB399"/>
  <c r="AB400"/>
  <c r="AB401"/>
  <c r="AB402"/>
  <c r="AB403"/>
  <c r="AB405"/>
  <c r="AB409"/>
  <c r="AB410"/>
  <c r="AB411"/>
  <c r="AB412"/>
  <c r="AB415"/>
  <c r="AB416"/>
  <c r="AB417"/>
  <c r="AB418"/>
  <c r="AB422"/>
  <c r="AB429"/>
  <c r="AB430"/>
  <c r="AB431"/>
  <c r="AB432"/>
  <c r="AB437"/>
  <c r="AB440"/>
  <c r="AB441"/>
  <c r="AB442"/>
  <c r="AB443"/>
  <c r="AB444"/>
  <c r="AB445"/>
  <c r="AB446"/>
  <c r="AB447"/>
  <c r="AB448"/>
  <c r="AB449"/>
  <c r="AB450"/>
  <c r="AB451"/>
  <c r="AB452"/>
  <c r="AB453"/>
  <c r="AB454"/>
  <c r="AB455"/>
  <c r="AB456"/>
  <c r="AB457"/>
  <c r="AB458"/>
  <c r="AB459"/>
  <c r="AB460"/>
  <c r="AB268" i="28"/>
  <c r="AF268" i="35" s="1"/>
  <c r="AH268" s="1"/>
  <c r="AB270" i="28"/>
  <c r="AB271"/>
  <c r="AB273"/>
  <c r="AB274"/>
  <c r="AB275"/>
  <c r="AB276"/>
  <c r="AB278"/>
  <c r="AB279"/>
  <c r="AB282"/>
  <c r="AB283"/>
  <c r="AB284"/>
  <c r="AB287"/>
  <c r="AB288"/>
  <c r="AB289"/>
  <c r="AB292"/>
  <c r="AF292" i="35" s="1"/>
  <c r="AH292" s="1"/>
  <c r="AB293" i="28"/>
  <c r="AB314"/>
  <c r="AB323"/>
  <c r="AF323" i="35" s="1"/>
  <c r="AB324" i="28"/>
  <c r="AB335"/>
  <c r="AF335" i="35" s="1"/>
  <c r="AB341" i="28"/>
  <c r="AB345"/>
  <c r="AB349"/>
  <c r="AF349" i="35" s="1"/>
  <c r="AH349" s="1"/>
  <c r="AB353" i="28"/>
  <c r="AB353" i="35" s="1"/>
  <c r="AB354" i="28"/>
  <c r="AB355"/>
  <c r="AB356"/>
  <c r="AB358"/>
  <c r="AF358" i="35" s="1"/>
  <c r="AH358" s="1"/>
  <c r="AB371" i="28"/>
  <c r="AB373"/>
  <c r="AB383"/>
  <c r="AB389"/>
  <c r="AB390"/>
  <c r="AB391"/>
  <c r="AB392"/>
  <c r="AB393"/>
  <c r="AB394"/>
  <c r="AB397"/>
  <c r="AB398"/>
  <c r="AB399"/>
  <c r="AB400"/>
  <c r="AB401"/>
  <c r="AB401" i="35" s="1"/>
  <c r="AB402" i="28"/>
  <c r="AF402" i="35" s="1"/>
  <c r="AB403" i="28"/>
  <c r="AB405"/>
  <c r="AB409"/>
  <c r="AF409" i="35" s="1"/>
  <c r="AH409" s="1"/>
  <c r="AB410" i="28"/>
  <c r="AB411"/>
  <c r="AB412"/>
  <c r="AB415"/>
  <c r="AB416"/>
  <c r="AB417"/>
  <c r="AB418"/>
  <c r="AB422"/>
  <c r="AB423"/>
  <c r="AB429"/>
  <c r="AB430"/>
  <c r="AB431"/>
  <c r="AB432"/>
  <c r="AB437"/>
  <c r="AB443"/>
  <c r="AB444"/>
  <c r="AB445"/>
  <c r="AB454"/>
  <c r="AB458"/>
  <c r="AF458" i="35" s="1"/>
  <c r="AB245" i="29"/>
  <c r="AB246"/>
  <c r="AB249"/>
  <c r="AB250"/>
  <c r="AB251"/>
  <c r="AB252"/>
  <c r="AB253"/>
  <c r="AB254"/>
  <c r="AB255"/>
  <c r="AB256"/>
  <c r="AB257"/>
  <c r="AB258"/>
  <c r="AB259"/>
  <c r="AB260"/>
  <c r="AB262"/>
  <c r="AB245" i="30"/>
  <c r="AB246"/>
  <c r="AB249"/>
  <c r="AB250"/>
  <c r="AB251"/>
  <c r="AB252"/>
  <c r="AB253"/>
  <c r="AB254"/>
  <c r="AB255"/>
  <c r="AB256"/>
  <c r="AB257"/>
  <c r="AB258"/>
  <c r="AB259"/>
  <c r="AB260"/>
  <c r="AB262"/>
  <c r="AB245" i="31"/>
  <c r="AB246"/>
  <c r="AB249"/>
  <c r="AB250"/>
  <c r="AB251"/>
  <c r="AB252"/>
  <c r="AB253"/>
  <c r="AB254"/>
  <c r="AB255"/>
  <c r="AB256"/>
  <c r="AB257"/>
  <c r="AB258"/>
  <c r="AB259"/>
  <c r="AB260"/>
  <c r="AB262"/>
  <c r="AB245" i="32"/>
  <c r="AB246"/>
  <c r="AB249"/>
  <c r="AB250"/>
  <c r="AB251"/>
  <c r="AB252"/>
  <c r="AB253"/>
  <c r="AB254"/>
  <c r="AB255"/>
  <c r="AB256"/>
  <c r="AB257"/>
  <c r="AB258"/>
  <c r="AB259"/>
  <c r="AB260"/>
  <c r="AB262"/>
  <c r="AB245" i="33"/>
  <c r="AB246"/>
  <c r="AB249"/>
  <c r="AB250"/>
  <c r="AB251"/>
  <c r="AB252"/>
  <c r="AB253"/>
  <c r="AB254"/>
  <c r="AB255"/>
  <c r="AB256"/>
  <c r="AB257"/>
  <c r="AB258"/>
  <c r="AB259"/>
  <c r="AB260"/>
  <c r="AB262"/>
  <c r="AB245" i="34"/>
  <c r="AB246"/>
  <c r="AB249"/>
  <c r="AB250"/>
  <c r="AB251"/>
  <c r="AB252"/>
  <c r="AB253"/>
  <c r="AB254"/>
  <c r="AB255"/>
  <c r="AB256"/>
  <c r="AB257"/>
  <c r="AB258"/>
  <c r="AB259"/>
  <c r="AB260"/>
  <c r="AB262"/>
  <c r="AB245" i="36"/>
  <c r="AB246"/>
  <c r="AB249"/>
  <c r="AB250"/>
  <c r="AB251"/>
  <c r="AB252"/>
  <c r="AB253"/>
  <c r="AB254"/>
  <c r="AB255"/>
  <c r="AB256"/>
  <c r="AB257"/>
  <c r="AB258"/>
  <c r="AB259"/>
  <c r="AB260"/>
  <c r="AB262"/>
  <c r="AB244" i="37"/>
  <c r="AB245"/>
  <c r="AB246"/>
  <c r="AB248"/>
  <c r="AB249"/>
  <c r="AB250"/>
  <c r="AB251"/>
  <c r="AB252"/>
  <c r="AB253"/>
  <c r="AB254"/>
  <c r="AB255"/>
  <c r="AB256"/>
  <c r="AB257"/>
  <c r="AB258"/>
  <c r="AB259"/>
  <c r="AB260"/>
  <c r="AB244" i="28"/>
  <c r="AB245"/>
  <c r="AB246"/>
  <c r="AB249"/>
  <c r="AF249" i="35" s="1"/>
  <c r="AH249" s="1"/>
  <c r="AB250" i="28"/>
  <c r="AF250" i="35" s="1"/>
  <c r="AH250" s="1"/>
  <c r="AB251" i="28"/>
  <c r="AB252"/>
  <c r="AB253"/>
  <c r="AF253" i="35" s="1"/>
  <c r="AH253" s="1"/>
  <c r="AB254" i="28"/>
  <c r="AF254" i="35" s="1"/>
  <c r="AH254" s="1"/>
  <c r="AB255" i="28"/>
  <c r="AB256"/>
  <c r="AF256" i="35" s="1"/>
  <c r="AH256" s="1"/>
  <c r="AB257" i="28"/>
  <c r="AF257" i="35" s="1"/>
  <c r="AH257" s="1"/>
  <c r="AB258" i="28"/>
  <c r="AF258" i="35" s="1"/>
  <c r="AH258" s="1"/>
  <c r="AB259" i="28"/>
  <c r="AB260"/>
  <c r="AB262"/>
  <c r="AB221" i="29"/>
  <c r="AF221" i="35" s="1"/>
  <c r="AH221" s="1"/>
  <c r="AB222" i="29"/>
  <c r="AB223"/>
  <c r="AB225"/>
  <c r="AB227"/>
  <c r="AB229"/>
  <c r="AB230"/>
  <c r="AB231"/>
  <c r="AB232"/>
  <c r="AB233"/>
  <c r="AB234"/>
  <c r="AB235"/>
  <c r="AB236"/>
  <c r="AB237"/>
  <c r="AB238"/>
  <c r="AB239"/>
  <c r="AB221" i="30"/>
  <c r="AB222"/>
  <c r="AB223"/>
  <c r="AB223" i="35" s="1"/>
  <c r="AB225" i="30"/>
  <c r="AB227"/>
  <c r="AB229"/>
  <c r="AB230"/>
  <c r="AB231"/>
  <c r="AB232"/>
  <c r="AB233"/>
  <c r="AB234"/>
  <c r="AB235"/>
  <c r="AB236"/>
  <c r="AF236" i="35" s="1"/>
  <c r="AB237" i="30"/>
  <c r="AB238"/>
  <c r="AB239"/>
  <c r="AB221" i="31"/>
  <c r="AB222"/>
  <c r="AB223"/>
  <c r="AB225"/>
  <c r="AB227"/>
  <c r="AB229"/>
  <c r="AB230"/>
  <c r="AB231"/>
  <c r="AB232"/>
  <c r="AB233"/>
  <c r="AB234"/>
  <c r="AB235"/>
  <c r="AB236"/>
  <c r="AB237"/>
  <c r="AB238"/>
  <c r="AB239"/>
  <c r="AB221" i="32"/>
  <c r="AB222"/>
  <c r="AB223"/>
  <c r="AB225"/>
  <c r="AB227"/>
  <c r="AB228"/>
  <c r="AB229"/>
  <c r="AB230"/>
  <c r="AB231"/>
  <c r="AB232"/>
  <c r="AB233"/>
  <c r="AB234"/>
  <c r="AB235"/>
  <c r="AB236"/>
  <c r="AB237"/>
  <c r="AB238"/>
  <c r="AB239"/>
  <c r="AB221" i="33"/>
  <c r="AB222"/>
  <c r="AB223"/>
  <c r="AB225"/>
  <c r="AB227"/>
  <c r="AB229"/>
  <c r="AB230"/>
  <c r="AB231"/>
  <c r="AB232"/>
  <c r="AB233"/>
  <c r="AB234"/>
  <c r="AB235"/>
  <c r="AB236"/>
  <c r="AB237"/>
  <c r="AB238"/>
  <c r="AB239"/>
  <c r="AB221" i="34"/>
  <c r="AB222"/>
  <c r="AB223"/>
  <c r="AB225"/>
  <c r="AB227"/>
  <c r="AB229"/>
  <c r="AB230"/>
  <c r="AB231"/>
  <c r="AB232"/>
  <c r="AB233"/>
  <c r="AB234"/>
  <c r="AB235"/>
  <c r="AB236"/>
  <c r="AB237"/>
  <c r="AB238"/>
  <c r="AB239"/>
  <c r="AB221" i="36"/>
  <c r="AB222"/>
  <c r="AB223"/>
  <c r="AB224"/>
  <c r="AB225"/>
  <c r="AB227"/>
  <c r="AB229"/>
  <c r="AB230"/>
  <c r="AB231"/>
  <c r="AB232"/>
  <c r="AB233"/>
  <c r="AB234"/>
  <c r="AB235"/>
  <c r="AB236"/>
  <c r="AB237"/>
  <c r="AB238"/>
  <c r="AB239"/>
  <c r="AB221" i="37"/>
  <c r="AB222"/>
  <c r="AB223"/>
  <c r="AB227"/>
  <c r="AB231"/>
  <c r="AB232"/>
  <c r="AB236"/>
  <c r="AB237"/>
  <c r="AB238"/>
  <c r="AB239"/>
  <c r="AB221" i="28"/>
  <c r="AB222"/>
  <c r="AB223"/>
  <c r="AB225"/>
  <c r="AB227"/>
  <c r="AB229"/>
  <c r="AB230"/>
  <c r="AB231"/>
  <c r="AB232"/>
  <c r="AB233"/>
  <c r="AB234"/>
  <c r="AB235"/>
  <c r="AB236"/>
  <c r="AB237"/>
  <c r="AB238"/>
  <c r="AB239"/>
  <c r="AB220" i="29"/>
  <c r="AB220" i="30"/>
  <c r="AF220" i="35" s="1"/>
  <c r="AH220" s="1"/>
  <c r="AB220" i="31"/>
  <c r="AB220" i="32"/>
  <c r="AB220" i="33"/>
  <c r="AB220" i="34"/>
  <c r="AB220" i="36"/>
  <c r="AB220" i="37"/>
  <c r="AB220" i="28"/>
  <c r="AB218" i="29"/>
  <c r="AB218" i="30"/>
  <c r="AB217" i="31"/>
  <c r="AB218"/>
  <c r="AB218" i="32"/>
  <c r="AB218" i="33"/>
  <c r="AB218" i="34"/>
  <c r="AB218" i="36"/>
  <c r="AB217" i="28"/>
  <c r="AB218"/>
  <c r="AB210" i="29"/>
  <c r="AB211"/>
  <c r="AB212"/>
  <c r="AB213"/>
  <c r="AB214"/>
  <c r="AB210" i="30"/>
  <c r="AB211"/>
  <c r="AB212"/>
  <c r="AB213"/>
  <c r="AB214"/>
  <c r="AB210" i="31"/>
  <c r="AB215" s="1"/>
  <c r="AB211"/>
  <c r="AB212"/>
  <c r="AB213"/>
  <c r="AB214"/>
  <c r="AB210" i="32"/>
  <c r="AB211"/>
  <c r="AB212"/>
  <c r="AB213"/>
  <c r="AB214"/>
  <c r="AB210" i="33"/>
  <c r="AB211"/>
  <c r="AB212"/>
  <c r="AB215" s="1"/>
  <c r="AB213"/>
  <c r="AB214"/>
  <c r="AB210" i="34"/>
  <c r="AB211"/>
  <c r="AB215" s="1"/>
  <c r="AB212"/>
  <c r="AB213"/>
  <c r="AB214"/>
  <c r="AB210" i="36"/>
  <c r="AB211"/>
  <c r="AB212"/>
  <c r="AB213"/>
  <c r="AB214"/>
  <c r="AB210" i="37"/>
  <c r="AB211"/>
  <c r="AB212"/>
  <c r="AB213"/>
  <c r="AB214"/>
  <c r="AB210" i="28"/>
  <c r="AB211"/>
  <c r="AB212"/>
  <c r="AF212" i="35" s="1"/>
  <c r="AB213" i="28"/>
  <c r="AB214"/>
  <c r="AB198" i="29"/>
  <c r="AB199"/>
  <c r="AB200"/>
  <c r="AB201"/>
  <c r="AB202"/>
  <c r="AB203"/>
  <c r="AB204"/>
  <c r="AB205"/>
  <c r="AB206"/>
  <c r="AB207"/>
  <c r="AB198" i="30"/>
  <c r="AB199"/>
  <c r="AB200"/>
  <c r="AB201"/>
  <c r="AB202"/>
  <c r="AB203"/>
  <c r="AB204"/>
  <c r="AB205"/>
  <c r="AB206"/>
  <c r="AB207"/>
  <c r="AB198" i="31"/>
  <c r="AB199"/>
  <c r="AB200"/>
  <c r="AB201"/>
  <c r="AB202"/>
  <c r="AB203"/>
  <c r="AB204"/>
  <c r="AB205"/>
  <c r="AB206"/>
  <c r="AB207"/>
  <c r="AB198" i="32"/>
  <c r="AB199"/>
  <c r="AB200"/>
  <c r="AB201"/>
  <c r="AB202"/>
  <c r="AB203"/>
  <c r="AB204"/>
  <c r="AB205"/>
  <c r="AB206"/>
  <c r="AB207"/>
  <c r="AB198" i="33"/>
  <c r="AB199"/>
  <c r="AB200"/>
  <c r="AB201"/>
  <c r="AB202"/>
  <c r="AB203"/>
  <c r="AB204"/>
  <c r="AB205"/>
  <c r="AB206"/>
  <c r="AB207"/>
  <c r="AB198" i="34"/>
  <c r="AB199"/>
  <c r="AB200"/>
  <c r="AB201"/>
  <c r="AB202"/>
  <c r="AB203"/>
  <c r="AB204"/>
  <c r="AB205"/>
  <c r="AB206"/>
  <c r="AB207"/>
  <c r="AB198" i="36"/>
  <c r="AB199"/>
  <c r="AB200"/>
  <c r="AB201"/>
  <c r="AB202"/>
  <c r="AB203"/>
  <c r="AB204"/>
  <c r="AB205"/>
  <c r="AB206"/>
  <c r="AB207"/>
  <c r="AB198" i="37"/>
  <c r="AB199"/>
  <c r="AB200"/>
  <c r="AB201"/>
  <c r="AB208" s="1"/>
  <c r="AB202"/>
  <c r="AB203"/>
  <c r="AB204"/>
  <c r="AB205"/>
  <c r="AB206"/>
  <c r="AB207"/>
  <c r="AB198" i="28"/>
  <c r="AB199"/>
  <c r="AB200"/>
  <c r="AB201"/>
  <c r="AB202"/>
  <c r="AB203"/>
  <c r="AB204"/>
  <c r="AB205"/>
  <c r="AB206"/>
  <c r="AB207"/>
  <c r="AB192" i="29"/>
  <c r="AB192" i="30"/>
  <c r="AB189" i="32"/>
  <c r="AB192" i="33"/>
  <c r="AB192" i="34"/>
  <c r="AB190" i="28"/>
  <c r="AB185" i="29"/>
  <c r="AB185" i="30"/>
  <c r="AB185" i="31"/>
  <c r="AB184" i="37"/>
  <c r="AB182" i="34"/>
  <c r="AB177" i="29"/>
  <c r="AB177" i="30"/>
  <c r="AB177" i="31"/>
  <c r="AB178"/>
  <c r="AB177" i="36"/>
  <c r="AB178" i="37"/>
  <c r="AB178" i="28"/>
  <c r="AB176" i="33"/>
  <c r="AB176" i="28"/>
  <c r="AB174" i="32"/>
  <c r="AB172" i="34"/>
  <c r="AB171" i="37"/>
  <c r="AB174"/>
  <c r="AB174" i="28"/>
  <c r="AB165" i="29"/>
  <c r="AB168"/>
  <c r="AB165" i="30"/>
  <c r="AB168"/>
  <c r="AB165" i="31"/>
  <c r="AB168"/>
  <c r="AB165" i="32"/>
  <c r="AB168"/>
  <c r="AB165" i="33"/>
  <c r="AB168"/>
  <c r="AB165" i="34"/>
  <c r="AB168"/>
  <c r="AB165" i="36"/>
  <c r="AB168"/>
  <c r="AB165" i="37"/>
  <c r="AB168"/>
  <c r="AB165" i="28"/>
  <c r="AF165" i="35" s="1"/>
  <c r="AB168" i="28"/>
  <c r="AF168" i="35" s="1"/>
  <c r="AB159" i="29"/>
  <c r="AB159" i="30"/>
  <c r="AB162"/>
  <c r="AB159" i="31"/>
  <c r="AB159" i="32"/>
  <c r="AB162"/>
  <c r="AB159" i="33"/>
  <c r="AB162"/>
  <c r="AB159" i="34"/>
  <c r="AB162"/>
  <c r="AB159" i="36"/>
  <c r="AB162" i="37"/>
  <c r="AB159" i="28"/>
  <c r="AB162"/>
  <c r="AB153" i="29"/>
  <c r="AB156"/>
  <c r="AB153" i="30"/>
  <c r="AB156"/>
  <c r="AB153" i="31"/>
  <c r="AB156"/>
  <c r="AB153" i="32"/>
  <c r="AB156"/>
  <c r="AB153" i="33"/>
  <c r="AB153" i="34"/>
  <c r="AB156"/>
  <c r="AB153" i="36"/>
  <c r="AB156"/>
  <c r="AB153" i="28"/>
  <c r="AB147" i="29"/>
  <c r="AB147" i="30"/>
  <c r="AB147" i="31"/>
  <c r="AB147" i="32"/>
  <c r="AB147" i="33"/>
  <c r="AB147" i="34"/>
  <c r="AB147" i="36"/>
  <c r="AB147" i="28"/>
  <c r="AB146" i="29"/>
  <c r="AB146" i="34"/>
  <c r="AB146" i="36"/>
  <c r="AB121" i="37"/>
  <c r="AB121" i="35" s="1"/>
  <c r="AB122" i="37"/>
  <c r="AB123"/>
  <c r="AF123" i="35" s="1"/>
  <c r="AH123" s="1"/>
  <c r="AB124" i="37"/>
  <c r="AB125"/>
  <c r="AB126"/>
  <c r="AB127"/>
  <c r="AB128"/>
  <c r="AB129"/>
  <c r="AB129" i="35" s="1"/>
  <c r="AB130" i="37"/>
  <c r="AB131"/>
  <c r="AB132"/>
  <c r="AB133"/>
  <c r="AB134"/>
  <c r="AB135"/>
  <c r="AB136"/>
  <c r="AB137"/>
  <c r="AB137" i="35" s="1"/>
  <c r="AB138" i="37"/>
  <c r="AB139"/>
  <c r="AB140"/>
  <c r="AB141"/>
  <c r="AB120"/>
  <c r="AB115"/>
  <c r="AF115" i="35" s="1"/>
  <c r="AH115" s="1"/>
  <c r="AB116" i="37"/>
  <c r="AF116" i="35" s="1"/>
  <c r="AH116" s="1"/>
  <c r="AB117" i="37"/>
  <c r="AF117" i="35" s="1"/>
  <c r="AH117" s="1"/>
  <c r="AB114" i="37"/>
  <c r="AF114" i="35" s="1"/>
  <c r="AH114" s="1"/>
  <c r="AB89" i="29"/>
  <c r="AB90"/>
  <c r="AB92"/>
  <c r="AB93"/>
  <c r="AB94"/>
  <c r="AB95"/>
  <c r="AB96"/>
  <c r="AB97"/>
  <c r="AB98"/>
  <c r="AB99"/>
  <c r="AB100"/>
  <c r="AB101"/>
  <c r="AB102"/>
  <c r="AB103"/>
  <c r="AB104"/>
  <c r="AB105"/>
  <c r="AB106"/>
  <c r="AB107"/>
  <c r="AB108"/>
  <c r="AB109"/>
  <c r="AB89" i="30"/>
  <c r="AB90"/>
  <c r="AB92"/>
  <c r="AB93"/>
  <c r="AB94"/>
  <c r="AB95"/>
  <c r="AB96"/>
  <c r="AB97"/>
  <c r="AB98"/>
  <c r="AB99"/>
  <c r="AB100"/>
  <c r="AB101"/>
  <c r="AB102"/>
  <c r="AB103"/>
  <c r="AB104"/>
  <c r="AB105"/>
  <c r="AB106"/>
  <c r="AB107"/>
  <c r="AB108"/>
  <c r="AB109"/>
  <c r="AB89" i="31"/>
  <c r="AB90"/>
  <c r="AB92"/>
  <c r="AB93"/>
  <c r="AB94"/>
  <c r="AB95"/>
  <c r="AB96"/>
  <c r="AB97"/>
  <c r="AB98"/>
  <c r="AB99"/>
  <c r="AB100"/>
  <c r="AB101"/>
  <c r="AB102"/>
  <c r="AB103"/>
  <c r="AB104"/>
  <c r="AB105"/>
  <c r="AB106"/>
  <c r="AB107"/>
  <c r="AB108"/>
  <c r="AB109"/>
  <c r="AB89" i="32"/>
  <c r="AB90"/>
  <c r="AB92"/>
  <c r="AB93"/>
  <c r="AB94"/>
  <c r="AB95"/>
  <c r="AB96"/>
  <c r="AB97"/>
  <c r="AB98"/>
  <c r="AB99"/>
  <c r="AB100"/>
  <c r="AB101"/>
  <c r="AB102"/>
  <c r="AB103"/>
  <c r="AB104"/>
  <c r="AB105"/>
  <c r="AB106"/>
  <c r="AB107"/>
  <c r="AB108"/>
  <c r="AB109"/>
  <c r="AB89" i="33"/>
  <c r="AB90"/>
  <c r="AB92"/>
  <c r="AB93"/>
  <c r="AB94"/>
  <c r="AB95"/>
  <c r="AB96"/>
  <c r="AB97"/>
  <c r="AB98"/>
  <c r="AB99"/>
  <c r="AB100"/>
  <c r="AB101"/>
  <c r="AB102"/>
  <c r="AB103"/>
  <c r="AB104"/>
  <c r="AB105"/>
  <c r="AB106"/>
  <c r="AB107"/>
  <c r="AB108"/>
  <c r="AB109"/>
  <c r="AB89" i="34"/>
  <c r="AB90"/>
  <c r="AB92"/>
  <c r="AB93"/>
  <c r="AB94"/>
  <c r="AB95"/>
  <c r="AB96"/>
  <c r="AB97"/>
  <c r="AB98"/>
  <c r="AB99"/>
  <c r="AB100"/>
  <c r="AB101"/>
  <c r="AB102"/>
  <c r="AB103"/>
  <c r="AB104"/>
  <c r="AB105"/>
  <c r="AB106"/>
  <c r="AB107"/>
  <c r="AB108"/>
  <c r="AB109"/>
  <c r="AB89" i="36"/>
  <c r="AB90"/>
  <c r="AB92"/>
  <c r="AB93"/>
  <c r="AB94"/>
  <c r="AB95"/>
  <c r="AB96"/>
  <c r="AB97"/>
  <c r="AB98"/>
  <c r="AB99"/>
  <c r="AB100"/>
  <c r="AB101"/>
  <c r="AB102"/>
  <c r="AB103"/>
  <c r="AB104"/>
  <c r="AB105"/>
  <c r="AB106"/>
  <c r="AB107"/>
  <c r="AB108"/>
  <c r="AB109"/>
  <c r="AB89" i="37"/>
  <c r="AB90"/>
  <c r="AB91"/>
  <c r="AB92"/>
  <c r="AB93"/>
  <c r="AB94"/>
  <c r="AB95"/>
  <c r="AB96"/>
  <c r="AB97"/>
  <c r="AB98"/>
  <c r="AB99"/>
  <c r="AB100"/>
  <c r="AB101"/>
  <c r="AB102"/>
  <c r="AB103"/>
  <c r="AB104"/>
  <c r="AB105"/>
  <c r="AB106"/>
  <c r="AB107"/>
  <c r="AB108"/>
  <c r="AB109"/>
  <c r="AB89" i="28"/>
  <c r="AB90"/>
  <c r="AF91" i="35"/>
  <c r="AH91" s="1"/>
  <c r="AB92" i="28"/>
  <c r="AB93"/>
  <c r="AB94"/>
  <c r="AB95"/>
  <c r="AB96"/>
  <c r="AB97"/>
  <c r="AB98"/>
  <c r="AB99"/>
  <c r="AB100"/>
  <c r="AB101"/>
  <c r="AB102"/>
  <c r="AB103"/>
  <c r="AB104"/>
  <c r="AB105"/>
  <c r="AB106"/>
  <c r="AB107"/>
  <c r="AB108"/>
  <c r="AB109"/>
  <c r="AB88" i="29"/>
  <c r="AB88" i="30"/>
  <c r="AB88" i="31"/>
  <c r="AB88" i="32"/>
  <c r="AB88" i="33"/>
  <c r="AB88" i="34"/>
  <c r="AB88" i="36"/>
  <c r="AB88" i="37"/>
  <c r="AB88" i="28"/>
  <c r="AB83" i="29"/>
  <c r="AB84"/>
  <c r="AB85"/>
  <c r="AB83" i="30"/>
  <c r="AB84"/>
  <c r="AB85"/>
  <c r="AB83" i="31"/>
  <c r="AB84"/>
  <c r="AB85"/>
  <c r="AB83" i="32"/>
  <c r="AB84"/>
  <c r="AB85"/>
  <c r="AB83" i="33"/>
  <c r="AB84"/>
  <c r="AB85"/>
  <c r="AB83" i="34"/>
  <c r="AB84"/>
  <c r="AB85"/>
  <c r="AB83" i="36"/>
  <c r="AB84"/>
  <c r="AB85"/>
  <c r="AB83" i="37"/>
  <c r="AB83" i="28"/>
  <c r="AB84"/>
  <c r="AB85"/>
  <c r="AB82" i="34"/>
  <c r="AB49" i="29"/>
  <c r="AB50"/>
  <c r="AB51"/>
  <c r="AB52"/>
  <c r="AB53"/>
  <c r="AB54"/>
  <c r="AB55"/>
  <c r="AB56"/>
  <c r="AB57"/>
  <c r="AB58"/>
  <c r="AB59"/>
  <c r="AB60"/>
  <c r="AB61"/>
  <c r="AB62"/>
  <c r="AB63"/>
  <c r="AB64"/>
  <c r="AB65"/>
  <c r="AB66"/>
  <c r="AB67"/>
  <c r="AB68"/>
  <c r="AB69"/>
  <c r="AB70"/>
  <c r="AB71"/>
  <c r="AB72"/>
  <c r="AB73"/>
  <c r="AB74"/>
  <c r="AB75"/>
  <c r="AB49" i="30"/>
  <c r="AB50"/>
  <c r="AB51"/>
  <c r="AB52"/>
  <c r="AB53"/>
  <c r="AB54"/>
  <c r="AB55"/>
  <c r="AB56"/>
  <c r="AB57"/>
  <c r="AB58"/>
  <c r="AB59"/>
  <c r="AB60"/>
  <c r="AB61"/>
  <c r="AB62"/>
  <c r="AB63"/>
  <c r="AB64"/>
  <c r="AB65"/>
  <c r="AB66"/>
  <c r="AB67"/>
  <c r="AB68"/>
  <c r="AB69"/>
  <c r="AB70"/>
  <c r="AB71"/>
  <c r="AB72"/>
  <c r="AB73"/>
  <c r="AB74"/>
  <c r="AB75"/>
  <c r="AB49" i="31"/>
  <c r="AB50"/>
  <c r="AB51"/>
  <c r="AB52"/>
  <c r="AB53"/>
  <c r="AB54"/>
  <c r="AB55"/>
  <c r="AB56"/>
  <c r="AB57"/>
  <c r="AB58"/>
  <c r="AB59"/>
  <c r="AB60"/>
  <c r="AB61"/>
  <c r="AB62"/>
  <c r="AB63"/>
  <c r="AB64"/>
  <c r="AB65"/>
  <c r="AB66"/>
  <c r="AB67"/>
  <c r="AB68"/>
  <c r="AB69"/>
  <c r="AB70"/>
  <c r="AB71"/>
  <c r="AB72"/>
  <c r="AB73"/>
  <c r="AB74"/>
  <c r="AB75"/>
  <c r="AB49" i="32"/>
  <c r="AB50"/>
  <c r="AB51"/>
  <c r="AB52"/>
  <c r="AB53"/>
  <c r="AB54"/>
  <c r="AB55"/>
  <c r="AB56"/>
  <c r="AB57"/>
  <c r="AB58"/>
  <c r="AB59"/>
  <c r="AB60"/>
  <c r="AB61"/>
  <c r="AB62"/>
  <c r="AB63"/>
  <c r="AB64"/>
  <c r="AB65"/>
  <c r="AB66"/>
  <c r="AB67"/>
  <c r="AB68"/>
  <c r="AB69"/>
  <c r="AB70"/>
  <c r="AB71"/>
  <c r="AB72"/>
  <c r="AB73"/>
  <c r="AB74"/>
  <c r="AB75"/>
  <c r="AB49" i="33"/>
  <c r="AB50"/>
  <c r="AB51"/>
  <c r="AB52"/>
  <c r="AB53"/>
  <c r="AB54"/>
  <c r="AB55"/>
  <c r="AB56"/>
  <c r="AB57"/>
  <c r="AB58"/>
  <c r="AB59"/>
  <c r="AB60"/>
  <c r="AB61"/>
  <c r="AB62"/>
  <c r="AB63"/>
  <c r="AB64"/>
  <c r="AB65"/>
  <c r="AB66"/>
  <c r="AB67"/>
  <c r="AB68"/>
  <c r="AB69"/>
  <c r="AB70"/>
  <c r="AB71"/>
  <c r="AB72"/>
  <c r="AB73"/>
  <c r="AB74"/>
  <c r="AB75"/>
  <c r="AB49" i="34"/>
  <c r="AB50"/>
  <c r="AB51"/>
  <c r="AB52"/>
  <c r="AB53"/>
  <c r="AB54"/>
  <c r="AB55"/>
  <c r="AB56"/>
  <c r="AB57"/>
  <c r="AB58"/>
  <c r="AB59"/>
  <c r="AB60"/>
  <c r="AB61"/>
  <c r="AB62"/>
  <c r="AB63"/>
  <c r="AB64"/>
  <c r="AB65"/>
  <c r="AB66"/>
  <c r="AB67"/>
  <c r="AB68"/>
  <c r="AB69"/>
  <c r="AB70"/>
  <c r="AB71"/>
  <c r="AB72"/>
  <c r="AB73"/>
  <c r="AB74"/>
  <c r="AB75"/>
  <c r="AB49" i="36"/>
  <c r="AB50"/>
  <c r="AB51"/>
  <c r="AB52"/>
  <c r="AB53"/>
  <c r="AB54"/>
  <c r="AB55"/>
  <c r="AB56"/>
  <c r="AB57"/>
  <c r="AB58"/>
  <c r="AB59"/>
  <c r="AB60"/>
  <c r="AB61"/>
  <c r="AB62"/>
  <c r="AB63"/>
  <c r="AB64"/>
  <c r="AB65"/>
  <c r="AB66"/>
  <c r="AB67"/>
  <c r="AB68"/>
  <c r="AB69"/>
  <c r="AB70"/>
  <c r="AB71"/>
  <c r="AB72"/>
  <c r="AB73"/>
  <c r="AB74"/>
  <c r="AB75"/>
  <c r="AB49" i="37"/>
  <c r="AB50"/>
  <c r="AB51"/>
  <c r="AB52"/>
  <c r="AB53"/>
  <c r="AB54"/>
  <c r="AB55"/>
  <c r="AB56"/>
  <c r="AB57"/>
  <c r="AB58"/>
  <c r="AB59"/>
  <c r="AB60"/>
  <c r="AB61"/>
  <c r="AB62"/>
  <c r="AB63"/>
  <c r="AB64"/>
  <c r="AB65"/>
  <c r="AB66"/>
  <c r="AB67"/>
  <c r="AB68"/>
  <c r="AB69"/>
  <c r="AB70"/>
  <c r="AB71"/>
  <c r="AB72"/>
  <c r="AB73"/>
  <c r="AB74"/>
  <c r="AB75"/>
  <c r="AB49" i="28"/>
  <c r="AF49" i="35" s="1"/>
  <c r="AH49" s="1"/>
  <c r="AB50" i="28"/>
  <c r="AB51"/>
  <c r="AB52"/>
  <c r="AB53"/>
  <c r="AF53" i="35" s="1"/>
  <c r="AH53" s="1"/>
  <c r="AB54" i="28"/>
  <c r="AB55"/>
  <c r="AB56"/>
  <c r="AB57"/>
  <c r="AF57" i="35" s="1"/>
  <c r="AH57" s="1"/>
  <c r="AB58" i="28"/>
  <c r="AB59"/>
  <c r="AB60"/>
  <c r="AF60" i="35" s="1"/>
  <c r="AH60" s="1"/>
  <c r="AB61" i="28"/>
  <c r="AF61" i="35" s="1"/>
  <c r="AH61" s="1"/>
  <c r="AB62" i="28"/>
  <c r="AB63"/>
  <c r="AB64"/>
  <c r="AB65"/>
  <c r="AF65" i="35" s="1"/>
  <c r="AH65" s="1"/>
  <c r="AB66" i="28"/>
  <c r="AB67"/>
  <c r="AB68"/>
  <c r="AB69"/>
  <c r="AF69" i="35" s="1"/>
  <c r="AH69" s="1"/>
  <c r="AB70" i="28"/>
  <c r="AB71"/>
  <c r="AB72"/>
  <c r="AB73"/>
  <c r="AF73" i="35" s="1"/>
  <c r="AH73" s="1"/>
  <c r="AB74" i="28"/>
  <c r="AB75"/>
  <c r="AB48" i="29"/>
  <c r="AB48" i="30"/>
  <c r="AB48" i="31"/>
  <c r="AB48" i="32"/>
  <c r="AB48" i="33"/>
  <c r="AB48" i="34"/>
  <c r="AB48" i="36"/>
  <c r="AB48" i="37"/>
  <c r="AB48" i="28"/>
  <c r="AB24" i="29"/>
  <c r="AB25"/>
  <c r="AB26"/>
  <c r="AB27"/>
  <c r="AB28"/>
  <c r="AB29"/>
  <c r="AB30"/>
  <c r="AB31"/>
  <c r="AB32"/>
  <c r="AB33"/>
  <c r="AB34"/>
  <c r="AB35"/>
  <c r="AB36"/>
  <c r="AB37"/>
  <c r="AB38"/>
  <c r="AB39"/>
  <c r="AB40"/>
  <c r="AB41"/>
  <c r="AB42"/>
  <c r="AB43"/>
  <c r="AB24" i="30"/>
  <c r="AB25"/>
  <c r="AB26"/>
  <c r="AB27"/>
  <c r="AB28"/>
  <c r="AB29"/>
  <c r="AB30"/>
  <c r="AB31"/>
  <c r="AB32"/>
  <c r="AB33"/>
  <c r="AB34"/>
  <c r="AB35"/>
  <c r="AB36"/>
  <c r="AB37"/>
  <c r="AB38"/>
  <c r="AB39"/>
  <c r="AB40"/>
  <c r="AB41"/>
  <c r="AB42"/>
  <c r="AB43"/>
  <c r="AB24" i="31"/>
  <c r="AB25"/>
  <c r="AB26"/>
  <c r="AB27"/>
  <c r="AB28"/>
  <c r="AB29"/>
  <c r="AB30"/>
  <c r="AB31"/>
  <c r="AB32"/>
  <c r="AB33"/>
  <c r="AB34"/>
  <c r="AB35"/>
  <c r="AB36"/>
  <c r="AB37"/>
  <c r="AB38"/>
  <c r="AB39"/>
  <c r="AB40"/>
  <c r="AB41"/>
  <c r="AB42"/>
  <c r="AB43"/>
  <c r="AB24" i="32"/>
  <c r="AB25"/>
  <c r="AB26"/>
  <c r="AB27"/>
  <c r="AB28"/>
  <c r="AB29"/>
  <c r="AB30"/>
  <c r="AB31"/>
  <c r="AB32"/>
  <c r="AB33"/>
  <c r="AB34"/>
  <c r="AB35"/>
  <c r="AB36"/>
  <c r="AB37"/>
  <c r="AB38"/>
  <c r="AB39"/>
  <c r="AB40"/>
  <c r="AB41"/>
  <c r="AB42"/>
  <c r="AB43"/>
  <c r="AB24" i="33"/>
  <c r="AB25"/>
  <c r="AB26"/>
  <c r="AB27"/>
  <c r="AB28"/>
  <c r="AB29"/>
  <c r="AB30"/>
  <c r="AB31"/>
  <c r="AB32"/>
  <c r="AB33"/>
  <c r="AB34"/>
  <c r="AB35"/>
  <c r="AB36"/>
  <c r="AB37"/>
  <c r="AB38"/>
  <c r="AB39"/>
  <c r="AB40"/>
  <c r="AB41"/>
  <c r="AB42"/>
  <c r="AB43"/>
  <c r="AB24" i="34"/>
  <c r="AB25"/>
  <c r="AB26"/>
  <c r="AB27"/>
  <c r="AB28"/>
  <c r="AB29"/>
  <c r="AB30"/>
  <c r="AB31"/>
  <c r="AB32"/>
  <c r="AB33"/>
  <c r="AB34"/>
  <c r="AB35"/>
  <c r="AB36"/>
  <c r="AB37"/>
  <c r="AB38"/>
  <c r="AB39"/>
  <c r="AB40"/>
  <c r="AB41"/>
  <c r="AB42"/>
  <c r="AB43"/>
  <c r="AB24" i="36"/>
  <c r="AB25"/>
  <c r="AB26"/>
  <c r="AB27"/>
  <c r="AB28"/>
  <c r="AB29"/>
  <c r="AB30"/>
  <c r="AB31"/>
  <c r="AB32"/>
  <c r="AB33"/>
  <c r="AB34"/>
  <c r="AB35"/>
  <c r="AB36"/>
  <c r="AB37"/>
  <c r="AB38"/>
  <c r="AB39"/>
  <c r="AB40"/>
  <c r="AB41"/>
  <c r="AB42"/>
  <c r="AB43"/>
  <c r="AB24" i="37"/>
  <c r="AB25"/>
  <c r="AB26"/>
  <c r="AB27"/>
  <c r="AB28"/>
  <c r="AB29"/>
  <c r="AB30"/>
  <c r="AB31"/>
  <c r="AB32"/>
  <c r="AB33"/>
  <c r="AB34"/>
  <c r="AB35"/>
  <c r="AB36"/>
  <c r="AB37"/>
  <c r="AB38"/>
  <c r="AB39"/>
  <c r="AB40"/>
  <c r="AB41"/>
  <c r="AB42"/>
  <c r="AB43"/>
  <c r="AB24" i="28"/>
  <c r="AF24" i="35" s="1"/>
  <c r="AH24" s="1"/>
  <c r="AB25" i="28"/>
  <c r="AF25" i="35" s="1"/>
  <c r="AH25" s="1"/>
  <c r="AB26" i="28"/>
  <c r="AF26" i="35" s="1"/>
  <c r="AH26" s="1"/>
  <c r="AB27" i="28"/>
  <c r="AF27" i="35" s="1"/>
  <c r="AH27" s="1"/>
  <c r="AB28" i="28"/>
  <c r="AF28" i="35" s="1"/>
  <c r="AH28" s="1"/>
  <c r="AB29" i="28"/>
  <c r="AF29" i="35" s="1"/>
  <c r="AH29" s="1"/>
  <c r="AB30" i="28"/>
  <c r="AF30" i="35" s="1"/>
  <c r="AH30" s="1"/>
  <c r="AB31" i="28"/>
  <c r="AF31" i="35" s="1"/>
  <c r="AH31" s="1"/>
  <c r="AB32" i="28"/>
  <c r="AF32" i="35" s="1"/>
  <c r="AH32" s="1"/>
  <c r="AB33" i="28"/>
  <c r="AF33" i="35" s="1"/>
  <c r="AH33" s="1"/>
  <c r="AB34" i="28"/>
  <c r="AF34" i="35" s="1"/>
  <c r="AH34" s="1"/>
  <c r="AB35" i="28"/>
  <c r="AF35" i="35" s="1"/>
  <c r="AH35" s="1"/>
  <c r="AB36" i="28"/>
  <c r="AF36" i="35" s="1"/>
  <c r="AH36" s="1"/>
  <c r="AB37" i="28"/>
  <c r="AF37" i="35" s="1"/>
  <c r="AH37" s="1"/>
  <c r="AB38" i="28"/>
  <c r="AF38" i="35" s="1"/>
  <c r="AH38" s="1"/>
  <c r="AB39" i="28"/>
  <c r="AF39" i="35" s="1"/>
  <c r="AH39" s="1"/>
  <c r="AB40" i="28"/>
  <c r="AF40" i="35" s="1"/>
  <c r="AH40" s="1"/>
  <c r="AB41" i="28"/>
  <c r="AF41" i="35" s="1"/>
  <c r="AH41" s="1"/>
  <c r="AB42" i="28"/>
  <c r="AF42" i="35" s="1"/>
  <c r="AH42" s="1"/>
  <c r="AB43" i="28"/>
  <c r="AF43" i="35" s="1"/>
  <c r="AH43" s="1"/>
  <c r="AB23" i="29"/>
  <c r="AB23" i="30"/>
  <c r="AB23" i="31"/>
  <c r="AB23" i="32"/>
  <c r="AB23" i="33"/>
  <c r="AB23" i="34"/>
  <c r="AB23" i="36"/>
  <c r="AB23" i="37"/>
  <c r="AB23" i="28"/>
  <c r="AF23" i="35" s="1"/>
  <c r="AH23" s="1"/>
  <c r="AB14" i="29"/>
  <c r="AB15"/>
  <c r="AB16"/>
  <c r="AB17"/>
  <c r="AB18"/>
  <c r="AB19"/>
  <c r="AB20"/>
  <c r="AB14" i="30"/>
  <c r="AB15"/>
  <c r="AB16"/>
  <c r="AB17"/>
  <c r="AB18"/>
  <c r="AB19"/>
  <c r="AB20"/>
  <c r="AB14" i="31"/>
  <c r="AB15"/>
  <c r="AB16"/>
  <c r="AB17"/>
  <c r="AB18"/>
  <c r="AB19"/>
  <c r="AB20"/>
  <c r="AB14" i="32"/>
  <c r="AB15"/>
  <c r="AB16"/>
  <c r="AB17"/>
  <c r="AB18"/>
  <c r="AB19"/>
  <c r="AB20"/>
  <c r="AB14" i="33"/>
  <c r="AB15"/>
  <c r="AB16"/>
  <c r="AB17"/>
  <c r="AB18"/>
  <c r="AB19"/>
  <c r="AB20"/>
  <c r="AB14" i="34"/>
  <c r="AB15"/>
  <c r="AB16"/>
  <c r="AB17"/>
  <c r="AB18"/>
  <c r="AB19"/>
  <c r="AB20"/>
  <c r="AB14" i="36"/>
  <c r="AB15"/>
  <c r="AB16"/>
  <c r="AB17"/>
  <c r="AB18"/>
  <c r="AB19"/>
  <c r="AB20"/>
  <c r="AB14" i="37"/>
  <c r="AB15"/>
  <c r="AB16"/>
  <c r="AB17"/>
  <c r="AB18"/>
  <c r="AB19"/>
  <c r="AB20"/>
  <c r="AB14" i="28"/>
  <c r="AB15"/>
  <c r="AB16"/>
  <c r="AF16" i="35" s="1"/>
  <c r="AH16" s="1"/>
  <c r="AB17" i="28"/>
  <c r="AF17" i="35" s="1"/>
  <c r="AH17" s="1"/>
  <c r="AB18" i="28"/>
  <c r="AB19"/>
  <c r="AB20"/>
  <c r="AB8" i="29"/>
  <c r="AB9"/>
  <c r="AB10"/>
  <c r="AB11"/>
  <c r="AB12"/>
  <c r="AB13"/>
  <c r="AB8" i="30"/>
  <c r="AB9"/>
  <c r="AB10"/>
  <c r="AB11"/>
  <c r="AB12"/>
  <c r="AB13"/>
  <c r="AB8" i="31"/>
  <c r="AB9"/>
  <c r="AB10"/>
  <c r="AB11"/>
  <c r="AB12"/>
  <c r="AB13"/>
  <c r="AB8" i="32"/>
  <c r="AB9"/>
  <c r="AB10"/>
  <c r="AB11"/>
  <c r="AB12"/>
  <c r="AB13"/>
  <c r="AB8" i="33"/>
  <c r="AB9"/>
  <c r="AB10"/>
  <c r="AB11"/>
  <c r="AB12"/>
  <c r="AB13"/>
  <c r="AB8" i="34"/>
  <c r="AB9"/>
  <c r="AB10"/>
  <c r="AB11"/>
  <c r="AB12"/>
  <c r="AB13"/>
  <c r="AB8" i="36"/>
  <c r="AB9"/>
  <c r="AB10"/>
  <c r="AB11"/>
  <c r="AB12"/>
  <c r="AB13"/>
  <c r="AB8" i="37"/>
  <c r="AB9"/>
  <c r="AB10"/>
  <c r="AB11"/>
  <c r="AB12"/>
  <c r="AB13"/>
  <c r="AB8" i="28"/>
  <c r="AF8" i="35" s="1"/>
  <c r="AB9" i="28"/>
  <c r="AF9" i="35" s="1"/>
  <c r="AH9" s="1"/>
  <c r="AB10" i="28"/>
  <c r="AB11"/>
  <c r="AB12"/>
  <c r="AF12" i="35" s="1"/>
  <c r="AH12" s="1"/>
  <c r="AB13" i="28"/>
  <c r="AF13" i="35" s="1"/>
  <c r="AH13" s="1"/>
  <c r="AB7" i="29"/>
  <c r="AB7" i="30"/>
  <c r="AB7" i="31"/>
  <c r="AB7" i="32"/>
  <c r="AB7" i="33"/>
  <c r="AB7" i="34"/>
  <c r="AB7" i="36"/>
  <c r="AB7" i="37"/>
  <c r="AB7" i="28"/>
  <c r="AA7" i="29"/>
  <c r="AA7" i="30"/>
  <c r="AA7" i="31"/>
  <c r="AA7" i="32"/>
  <c r="AA7" i="33"/>
  <c r="AA7" i="34"/>
  <c r="AA7" i="36"/>
  <c r="AA7" i="37"/>
  <c r="AA7" i="28"/>
  <c r="AA8" i="29"/>
  <c r="AA8" i="30"/>
  <c r="AA8" i="31"/>
  <c r="AA8" i="32"/>
  <c r="AA8" i="33"/>
  <c r="AA8" i="34"/>
  <c r="AA8" i="36"/>
  <c r="AA8" i="37"/>
  <c r="AA8" i="28"/>
  <c r="P5" i="44" s="1"/>
  <c r="P7" s="1"/>
  <c r="Z461" i="29"/>
  <c r="W461"/>
  <c r="U461"/>
  <c r="AA460"/>
  <c r="AA459"/>
  <c r="AA458"/>
  <c r="AA457"/>
  <c r="AA456"/>
  <c r="AA455"/>
  <c r="AA454"/>
  <c r="AA453"/>
  <c r="AA452"/>
  <c r="AA451"/>
  <c r="AA450"/>
  <c r="AA449"/>
  <c r="AA448"/>
  <c r="AA447"/>
  <c r="AA446"/>
  <c r="AA445"/>
  <c r="AA444"/>
  <c r="AA443"/>
  <c r="AA442"/>
  <c r="AA441"/>
  <c r="AB461"/>
  <c r="AA440"/>
  <c r="W438"/>
  <c r="U438"/>
  <c r="AA437"/>
  <c r="AA436"/>
  <c r="Z436"/>
  <c r="AB436" s="1"/>
  <c r="AA435"/>
  <c r="Z435"/>
  <c r="AB435" s="1"/>
  <c r="AA434"/>
  <c r="Z434"/>
  <c r="AA433"/>
  <c r="Z433"/>
  <c r="AA432"/>
  <c r="AA431"/>
  <c r="AA430"/>
  <c r="AA429"/>
  <c r="Z424"/>
  <c r="W424"/>
  <c r="U424"/>
  <c r="AA423"/>
  <c r="AA422"/>
  <c r="Z419"/>
  <c r="W419"/>
  <c r="U419"/>
  <c r="Z413"/>
  <c r="W413"/>
  <c r="U413"/>
  <c r="AA412"/>
  <c r="AA411"/>
  <c r="AA410"/>
  <c r="W406"/>
  <c r="U406"/>
  <c r="AA404"/>
  <c r="Z404"/>
  <c r="AB404" s="1"/>
  <c r="AA402"/>
  <c r="AA401"/>
  <c r="AA400"/>
  <c r="AA399"/>
  <c r="AA398"/>
  <c r="AA397"/>
  <c r="AA396"/>
  <c r="Z396"/>
  <c r="AB396" s="1"/>
  <c r="AA395"/>
  <c r="Z395"/>
  <c r="AB395" s="1"/>
  <c r="AA394"/>
  <c r="AA393"/>
  <c r="AA392"/>
  <c r="AA391"/>
  <c r="AA390"/>
  <c r="AA389"/>
  <c r="AA388"/>
  <c r="Z388"/>
  <c r="AB388" s="1"/>
  <c r="AA387"/>
  <c r="Z387"/>
  <c r="AB387" s="1"/>
  <c r="AA386"/>
  <c r="Z386"/>
  <c r="AB386" s="1"/>
  <c r="AA385"/>
  <c r="Z385"/>
  <c r="AA384"/>
  <c r="Z384"/>
  <c r="AB384" s="1"/>
  <c r="AA383"/>
  <c r="Z383"/>
  <c r="AB383" s="1"/>
  <c r="AA382"/>
  <c r="Z382"/>
  <c r="AB382" s="1"/>
  <c r="AA381"/>
  <c r="Z381"/>
  <c r="AB381" s="1"/>
  <c r="AA380"/>
  <c r="Z380"/>
  <c r="AB380" s="1"/>
  <c r="AA379"/>
  <c r="Z379"/>
  <c r="AB379" s="1"/>
  <c r="AA378"/>
  <c r="Z378"/>
  <c r="AB378" s="1"/>
  <c r="AA377"/>
  <c r="Z377"/>
  <c r="AB377" s="1"/>
  <c r="AA376"/>
  <c r="Z376"/>
  <c r="AB376" s="1"/>
  <c r="AA375"/>
  <c r="Z375"/>
  <c r="AB375" s="1"/>
  <c r="AA374"/>
  <c r="Z374"/>
  <c r="AB374" s="1"/>
  <c r="AA373"/>
  <c r="Z373"/>
  <c r="AB373" s="1"/>
  <c r="AA372"/>
  <c r="Z372"/>
  <c r="AB372" s="1"/>
  <c r="AA371"/>
  <c r="Z371"/>
  <c r="AB371" s="1"/>
  <c r="Z370"/>
  <c r="AA369"/>
  <c r="Z369"/>
  <c r="AB369" s="1"/>
  <c r="AA368"/>
  <c r="Z368"/>
  <c r="AB368" s="1"/>
  <c r="AA367"/>
  <c r="Z367"/>
  <c r="AB367" s="1"/>
  <c r="AA366"/>
  <c r="Z366"/>
  <c r="AB366" s="1"/>
  <c r="AA365"/>
  <c r="Z365"/>
  <c r="AB365" s="1"/>
  <c r="AA364"/>
  <c r="Z364"/>
  <c r="W361"/>
  <c r="U361"/>
  <c r="AA360"/>
  <c r="Z360"/>
  <c r="AB360" s="1"/>
  <c r="AA359"/>
  <c r="Z359"/>
  <c r="AA358"/>
  <c r="Z357"/>
  <c r="W357"/>
  <c r="U357"/>
  <c r="AA356"/>
  <c r="AA355"/>
  <c r="AA354"/>
  <c r="AA353"/>
  <c r="W351"/>
  <c r="U351"/>
  <c r="AA350"/>
  <c r="Z350"/>
  <c r="AB350" s="1"/>
  <c r="AB351" s="1"/>
  <c r="AA349"/>
  <c r="W347"/>
  <c r="U347"/>
  <c r="AA346"/>
  <c r="AA347" s="1"/>
  <c r="Z346"/>
  <c r="AB346" s="1"/>
  <c r="AB347" s="1"/>
  <c r="AA345"/>
  <c r="W344"/>
  <c r="U344"/>
  <c r="AA343"/>
  <c r="Z343"/>
  <c r="AB343" s="1"/>
  <c r="Z342"/>
  <c r="AA341"/>
  <c r="W340"/>
  <c r="U340"/>
  <c r="AA339"/>
  <c r="Z339"/>
  <c r="AB339" s="1"/>
  <c r="AA338"/>
  <c r="Z338"/>
  <c r="W336"/>
  <c r="U336"/>
  <c r="AA335"/>
  <c r="Z335"/>
  <c r="AB335" s="1"/>
  <c r="AA334"/>
  <c r="Z334"/>
  <c r="AB334" s="1"/>
  <c r="AA333"/>
  <c r="AA336" s="1"/>
  <c r="Z333"/>
  <c r="AB333" s="1"/>
  <c r="AB336" s="1"/>
  <c r="W329"/>
  <c r="U329"/>
  <c r="AA328"/>
  <c r="Z328"/>
  <c r="AB328" s="1"/>
  <c r="AA327"/>
  <c r="Z327"/>
  <c r="Z325"/>
  <c r="W325"/>
  <c r="U325"/>
  <c r="AA324"/>
  <c r="AA323"/>
  <c r="AA322"/>
  <c r="W320"/>
  <c r="U320"/>
  <c r="AA319"/>
  <c r="Z319"/>
  <c r="AB319" s="1"/>
  <c r="AA318"/>
  <c r="Z318"/>
  <c r="AB318" s="1"/>
  <c r="AA317"/>
  <c r="Z317"/>
  <c r="AB317" s="1"/>
  <c r="AA316"/>
  <c r="Z316"/>
  <c r="AB316" s="1"/>
  <c r="AA315"/>
  <c r="X315"/>
  <c r="AA314"/>
  <c r="Z314"/>
  <c r="AB314" s="1"/>
  <c r="AA313"/>
  <c r="Z313"/>
  <c r="AA312"/>
  <c r="Z312"/>
  <c r="AB312" s="1"/>
  <c r="AA311"/>
  <c r="Z311"/>
  <c r="AB311" s="1"/>
  <c r="AA310"/>
  <c r="Z310"/>
  <c r="AB310" s="1"/>
  <c r="W308"/>
  <c r="U308"/>
  <c r="AA307"/>
  <c r="Z307"/>
  <c r="AB307" s="1"/>
  <c r="AA306"/>
  <c r="Z306"/>
  <c r="AB306" s="1"/>
  <c r="AA305"/>
  <c r="Z305"/>
  <c r="AB305" s="1"/>
  <c r="AA304"/>
  <c r="Z304"/>
  <c r="AB304" s="1"/>
  <c r="AA303"/>
  <c r="Z303"/>
  <c r="AB303" s="1"/>
  <c r="AA302"/>
  <c r="Z302"/>
  <c r="AB302" s="1"/>
  <c r="AA301"/>
  <c r="Z301"/>
  <c r="AB301" s="1"/>
  <c r="AA300"/>
  <c r="Z300"/>
  <c r="AB300" s="1"/>
  <c r="AA299"/>
  <c r="Z299"/>
  <c r="AA298"/>
  <c r="Z298"/>
  <c r="AB298" s="1"/>
  <c r="AA297"/>
  <c r="Z297"/>
  <c r="AB297" s="1"/>
  <c r="AA296"/>
  <c r="Z296"/>
  <c r="AB296" s="1"/>
  <c r="AA295"/>
  <c r="Z295"/>
  <c r="AA294"/>
  <c r="Z294"/>
  <c r="AB294" s="1"/>
  <c r="AA293"/>
  <c r="AA292"/>
  <c r="W291"/>
  <c r="U291"/>
  <c r="AA290"/>
  <c r="Z290"/>
  <c r="AB290" s="1"/>
  <c r="AA289"/>
  <c r="AA288"/>
  <c r="AA287"/>
  <c r="AA286"/>
  <c r="Z286"/>
  <c r="AB286" s="1"/>
  <c r="Z285"/>
  <c r="AA284"/>
  <c r="AA283"/>
  <c r="AA282"/>
  <c r="AA281"/>
  <c r="Z281"/>
  <c r="AB281" s="1"/>
  <c r="AA279"/>
  <c r="AA278"/>
  <c r="AA276"/>
  <c r="AA275"/>
  <c r="AA274"/>
  <c r="AA273"/>
  <c r="AA271"/>
  <c r="AA270"/>
  <c r="AA269"/>
  <c r="Z269"/>
  <c r="Z291" s="1"/>
  <c r="AB291" s="1"/>
  <c r="AA268"/>
  <c r="W263"/>
  <c r="W264" s="1"/>
  <c r="U263"/>
  <c r="U264" s="1"/>
  <c r="U265" s="1"/>
  <c r="AA262"/>
  <c r="AA261"/>
  <c r="Z261"/>
  <c r="AB261" s="1"/>
  <c r="AA260"/>
  <c r="AA259"/>
  <c r="AA258"/>
  <c r="AA257"/>
  <c r="AA256"/>
  <c r="AA255"/>
  <c r="AA254"/>
  <c r="AA253"/>
  <c r="AA252"/>
  <c r="AA251"/>
  <c r="AA250"/>
  <c r="AA249"/>
  <c r="AA248"/>
  <c r="Z248"/>
  <c r="AB248" s="1"/>
  <c r="AA246"/>
  <c r="AA245"/>
  <c r="AA244"/>
  <c r="Z244"/>
  <c r="W240"/>
  <c r="W241" s="1"/>
  <c r="U240"/>
  <c r="U241" s="1"/>
  <c r="AA239"/>
  <c r="AA238"/>
  <c r="AA237"/>
  <c r="AA236"/>
  <c r="AA235"/>
  <c r="AA234"/>
  <c r="AA233"/>
  <c r="AA232"/>
  <c r="AA231"/>
  <c r="AA230"/>
  <c r="AA229"/>
  <c r="AA228"/>
  <c r="Z228"/>
  <c r="AB228" s="1"/>
  <c r="AA227"/>
  <c r="AA225"/>
  <c r="AA225" i="35" s="1"/>
  <c r="AA224" i="29"/>
  <c r="Z224"/>
  <c r="Z240" s="1"/>
  <c r="Z241" s="1"/>
  <c r="AA223"/>
  <c r="AA222"/>
  <c r="AA221"/>
  <c r="AA220"/>
  <c r="Z219"/>
  <c r="W219"/>
  <c r="U219"/>
  <c r="AA218"/>
  <c r="AA217"/>
  <c r="Z217"/>
  <c r="W215"/>
  <c r="U215"/>
  <c r="AA214"/>
  <c r="AA213"/>
  <c r="AA212"/>
  <c r="AA211"/>
  <c r="Z215"/>
  <c r="AA210"/>
  <c r="W208"/>
  <c r="U208"/>
  <c r="AA207"/>
  <c r="AA206"/>
  <c r="AA205"/>
  <c r="AA204"/>
  <c r="AA203"/>
  <c r="AA202"/>
  <c r="AA201"/>
  <c r="AA200"/>
  <c r="AA199"/>
  <c r="AA198"/>
  <c r="Z208"/>
  <c r="W193"/>
  <c r="U193"/>
  <c r="AA192"/>
  <c r="X192"/>
  <c r="Z192" s="1"/>
  <c r="AA191"/>
  <c r="X191"/>
  <c r="Z191" s="1"/>
  <c r="AB191" s="1"/>
  <c r="AA190"/>
  <c r="X190"/>
  <c r="Z190" s="1"/>
  <c r="AB190" s="1"/>
  <c r="AA189"/>
  <c r="X189"/>
  <c r="Z189" s="1"/>
  <c r="AB189" s="1"/>
  <c r="W187"/>
  <c r="U187"/>
  <c r="AA186"/>
  <c r="X186"/>
  <c r="Z186" s="1"/>
  <c r="AB186" s="1"/>
  <c r="AA185"/>
  <c r="X185"/>
  <c r="Z185" s="1"/>
  <c r="AA184"/>
  <c r="X184"/>
  <c r="Z184" s="1"/>
  <c r="AB184" s="1"/>
  <c r="AA183"/>
  <c r="Z183"/>
  <c r="AA182"/>
  <c r="Z182"/>
  <c r="AB182" s="1"/>
  <c r="W181"/>
  <c r="U181"/>
  <c r="AA180"/>
  <c r="Z180"/>
  <c r="AB180" s="1"/>
  <c r="X180"/>
  <c r="AA179"/>
  <c r="X179"/>
  <c r="Z179" s="1"/>
  <c r="AB179" s="1"/>
  <c r="AA178"/>
  <c r="X178"/>
  <c r="Z178" s="1"/>
  <c r="AB178" s="1"/>
  <c r="AA177"/>
  <c r="Z177"/>
  <c r="X177"/>
  <c r="AA176"/>
  <c r="Z176"/>
  <c r="AB176" s="1"/>
  <c r="W175"/>
  <c r="U175"/>
  <c r="AA174"/>
  <c r="Z174"/>
  <c r="AB174" s="1"/>
  <c r="X174"/>
  <c r="AA173"/>
  <c r="X173"/>
  <c r="Z173" s="1"/>
  <c r="AB173" s="1"/>
  <c r="AA172"/>
  <c r="X172"/>
  <c r="Z172" s="1"/>
  <c r="AB172" s="1"/>
  <c r="AA171"/>
  <c r="Z171"/>
  <c r="X171"/>
  <c r="W169"/>
  <c r="U169"/>
  <c r="AA168"/>
  <c r="X168"/>
  <c r="Z168" s="1"/>
  <c r="AA167"/>
  <c r="X167"/>
  <c r="Z167" s="1"/>
  <c r="AB167" s="1"/>
  <c r="AA166"/>
  <c r="X166"/>
  <c r="Z166" s="1"/>
  <c r="AB166" s="1"/>
  <c r="AA165"/>
  <c r="Z169"/>
  <c r="W163"/>
  <c r="U163"/>
  <c r="AA162"/>
  <c r="Z162"/>
  <c r="AB162" s="1"/>
  <c r="AA161"/>
  <c r="X161"/>
  <c r="Z161" s="1"/>
  <c r="AB161" s="1"/>
  <c r="AA160"/>
  <c r="Z160"/>
  <c r="X160"/>
  <c r="AA159"/>
  <c r="W157"/>
  <c r="U157"/>
  <c r="AA156"/>
  <c r="X156"/>
  <c r="Z156" s="1"/>
  <c r="AA155"/>
  <c r="X155"/>
  <c r="Z155" s="1"/>
  <c r="AB155" s="1"/>
  <c r="AA154"/>
  <c r="X154"/>
  <c r="Z154" s="1"/>
  <c r="AB154" s="1"/>
  <c r="AA153"/>
  <c r="AA157" s="1"/>
  <c r="W150"/>
  <c r="U150"/>
  <c r="AA149"/>
  <c r="Z149"/>
  <c r="Z150" s="1"/>
  <c r="W148"/>
  <c r="U148"/>
  <c r="AA147"/>
  <c r="AA146"/>
  <c r="AA148" s="1"/>
  <c r="Z146"/>
  <c r="AB145"/>
  <c r="AA145"/>
  <c r="AB143"/>
  <c r="AA143"/>
  <c r="AB142"/>
  <c r="AA142"/>
  <c r="AA141"/>
  <c r="AA140"/>
  <c r="AA139"/>
  <c r="AA138"/>
  <c r="AA137"/>
  <c r="AA136"/>
  <c r="AA135"/>
  <c r="AA134"/>
  <c r="AA133"/>
  <c r="AA132"/>
  <c r="AA131"/>
  <c r="AA130"/>
  <c r="AA129"/>
  <c r="AA128"/>
  <c r="AA127"/>
  <c r="AA126"/>
  <c r="AA125"/>
  <c r="AA124"/>
  <c r="AA123"/>
  <c r="AA122"/>
  <c r="AA121"/>
  <c r="AA120"/>
  <c r="AB119"/>
  <c r="AA119"/>
  <c r="AA117"/>
  <c r="AA116"/>
  <c r="AA115"/>
  <c r="AA114"/>
  <c r="AB113"/>
  <c r="AA113"/>
  <c r="AB112"/>
  <c r="AA112"/>
  <c r="W110"/>
  <c r="W111" s="1"/>
  <c r="W144" s="1"/>
  <c r="U110"/>
  <c r="U111" s="1"/>
  <c r="U144" s="1"/>
  <c r="AA109"/>
  <c r="AA108"/>
  <c r="AA107"/>
  <c r="AA106"/>
  <c r="AA105"/>
  <c r="AA104"/>
  <c r="AA103"/>
  <c r="AA102"/>
  <c r="AA101"/>
  <c r="AA100"/>
  <c r="AA99"/>
  <c r="AA98"/>
  <c r="AA97"/>
  <c r="AA96"/>
  <c r="AA95"/>
  <c r="AA94"/>
  <c r="AA93"/>
  <c r="AA92"/>
  <c r="AA90"/>
  <c r="AA89"/>
  <c r="AA88"/>
  <c r="AA85"/>
  <c r="AA84"/>
  <c r="AA83"/>
  <c r="AA82"/>
  <c r="Z82"/>
  <c r="Z86" s="1"/>
  <c r="AA11"/>
  <c r="AA9"/>
  <c r="W461" i="30"/>
  <c r="W462" s="1"/>
  <c r="U461"/>
  <c r="U462" s="1"/>
  <c r="AA460"/>
  <c r="Z460"/>
  <c r="AB460" s="1"/>
  <c r="AA459"/>
  <c r="Z459"/>
  <c r="AB459" s="1"/>
  <c r="AA458"/>
  <c r="AA457"/>
  <c r="Z457"/>
  <c r="AB457" s="1"/>
  <c r="AA456"/>
  <c r="Z456"/>
  <c r="AA455"/>
  <c r="Z455"/>
  <c r="AB455" s="1"/>
  <c r="AA454"/>
  <c r="Z454"/>
  <c r="AB454" s="1"/>
  <c r="AA453"/>
  <c r="Z453"/>
  <c r="AB453" s="1"/>
  <c r="AA452"/>
  <c r="Z452"/>
  <c r="AB452" s="1"/>
  <c r="AA451"/>
  <c r="Z451"/>
  <c r="AB451" s="1"/>
  <c r="AA450"/>
  <c r="Z450"/>
  <c r="AB450" s="1"/>
  <c r="AA449"/>
  <c r="Z449"/>
  <c r="AB449" s="1"/>
  <c r="AA448"/>
  <c r="Z448"/>
  <c r="AB448" s="1"/>
  <c r="AA447"/>
  <c r="Z447"/>
  <c r="AA446"/>
  <c r="Z446"/>
  <c r="AB446" s="1"/>
  <c r="AA445"/>
  <c r="AA444"/>
  <c r="Z444"/>
  <c r="AB444" s="1"/>
  <c r="AA443"/>
  <c r="AA442"/>
  <c r="Z442"/>
  <c r="AB442" s="1"/>
  <c r="AA441"/>
  <c r="Z441"/>
  <c r="AB441" s="1"/>
  <c r="AA440"/>
  <c r="Z440"/>
  <c r="AB440" s="1"/>
  <c r="W438"/>
  <c r="U438"/>
  <c r="AA437"/>
  <c r="AA436"/>
  <c r="Z436"/>
  <c r="AA435"/>
  <c r="Z435"/>
  <c r="AB435" s="1"/>
  <c r="AA434"/>
  <c r="Z434"/>
  <c r="AB434" s="1"/>
  <c r="AA433"/>
  <c r="Z433"/>
  <c r="AA432"/>
  <c r="AA431"/>
  <c r="AA430"/>
  <c r="AA429"/>
  <c r="Z424"/>
  <c r="W424"/>
  <c r="U424"/>
  <c r="AA423"/>
  <c r="AA422"/>
  <c r="Z419"/>
  <c r="W419"/>
  <c r="U419"/>
  <c r="Z413"/>
  <c r="W413"/>
  <c r="U413"/>
  <c r="AA412"/>
  <c r="AA411"/>
  <c r="AA410"/>
  <c r="AA409"/>
  <c r="W406"/>
  <c r="U406"/>
  <c r="AA404"/>
  <c r="Z404"/>
  <c r="AB404" s="1"/>
  <c r="AA402"/>
  <c r="AA401"/>
  <c r="AA400"/>
  <c r="AA399"/>
  <c r="AA398"/>
  <c r="AA397"/>
  <c r="AA396"/>
  <c r="Z396"/>
  <c r="AB396" s="1"/>
  <c r="AA395"/>
  <c r="Z395"/>
  <c r="AB395" s="1"/>
  <c r="AA394"/>
  <c r="AA393"/>
  <c r="AA392"/>
  <c r="AA391"/>
  <c r="AA390"/>
  <c r="AA389"/>
  <c r="AA388"/>
  <c r="Z388"/>
  <c r="AB388" s="1"/>
  <c r="AA387"/>
  <c r="Z387"/>
  <c r="AB387" s="1"/>
  <c r="AA386"/>
  <c r="Z386"/>
  <c r="AB386" s="1"/>
  <c r="AA385"/>
  <c r="Z385"/>
  <c r="AB385" s="1"/>
  <c r="AA384"/>
  <c r="Z384"/>
  <c r="AA383"/>
  <c r="Z383"/>
  <c r="AB383" s="1"/>
  <c r="AA382"/>
  <c r="AA381"/>
  <c r="Z381"/>
  <c r="AB381" s="1"/>
  <c r="AA380"/>
  <c r="Z380"/>
  <c r="AB380" s="1"/>
  <c r="AA379"/>
  <c r="Z379"/>
  <c r="AA378"/>
  <c r="Z378"/>
  <c r="AB378" s="1"/>
  <c r="AA377"/>
  <c r="Z377"/>
  <c r="AA376"/>
  <c r="Z376"/>
  <c r="AB376" s="1"/>
  <c r="AA375"/>
  <c r="Z375"/>
  <c r="AB375" s="1"/>
  <c r="AA374"/>
  <c r="Z374"/>
  <c r="AB374" s="1"/>
  <c r="AA373"/>
  <c r="Z373"/>
  <c r="AB373" s="1"/>
  <c r="AA372"/>
  <c r="Z372"/>
  <c r="AB372" s="1"/>
  <c r="AA371"/>
  <c r="Z371"/>
  <c r="AB371" s="1"/>
  <c r="Z370"/>
  <c r="AB370" s="1"/>
  <c r="AA369"/>
  <c r="Z369"/>
  <c r="AB369" s="1"/>
  <c r="AA368"/>
  <c r="Z368"/>
  <c r="AB368" s="1"/>
  <c r="AA367"/>
  <c r="Z367"/>
  <c r="AB367" s="1"/>
  <c r="AA366"/>
  <c r="Z366"/>
  <c r="AB366" s="1"/>
  <c r="AA365"/>
  <c r="Z365"/>
  <c r="AB365" s="1"/>
  <c r="AA364"/>
  <c r="Z364"/>
  <c r="W361"/>
  <c r="U361"/>
  <c r="AA360"/>
  <c r="Z360"/>
  <c r="AB360" s="1"/>
  <c r="AA359"/>
  <c r="Z359"/>
  <c r="AA358"/>
  <c r="Z357"/>
  <c r="W357"/>
  <c r="U357"/>
  <c r="AA356"/>
  <c r="AA355"/>
  <c r="AA354"/>
  <c r="AA353"/>
  <c r="W351"/>
  <c r="U351"/>
  <c r="AA350"/>
  <c r="Z350"/>
  <c r="Z351" s="1"/>
  <c r="AA349"/>
  <c r="W347"/>
  <c r="U347"/>
  <c r="AA346"/>
  <c r="AA347" s="1"/>
  <c r="Z346"/>
  <c r="Z347" s="1"/>
  <c r="AA345"/>
  <c r="W344"/>
  <c r="U344"/>
  <c r="AA343"/>
  <c r="Z342"/>
  <c r="AB342" s="1"/>
  <c r="AA341"/>
  <c r="W340"/>
  <c r="U340"/>
  <c r="AA339"/>
  <c r="Z339"/>
  <c r="AA338"/>
  <c r="AA340" s="1"/>
  <c r="Z338"/>
  <c r="Z340" s="1"/>
  <c r="W336"/>
  <c r="U336"/>
  <c r="AA335"/>
  <c r="Z335"/>
  <c r="AB335" s="1"/>
  <c r="AA334"/>
  <c r="Z334"/>
  <c r="AA333"/>
  <c r="AA336" s="1"/>
  <c r="Z333"/>
  <c r="AB333" s="1"/>
  <c r="W329"/>
  <c r="U329"/>
  <c r="AA328"/>
  <c r="Z328"/>
  <c r="AB328" s="1"/>
  <c r="AA327"/>
  <c r="Z327"/>
  <c r="W325"/>
  <c r="U325"/>
  <c r="AA324"/>
  <c r="AA323"/>
  <c r="AA322"/>
  <c r="AA325" s="1"/>
  <c r="Z322"/>
  <c r="W320"/>
  <c r="U320"/>
  <c r="AA319"/>
  <c r="Z319"/>
  <c r="AB319" s="1"/>
  <c r="AA318"/>
  <c r="Z318"/>
  <c r="AB318" s="1"/>
  <c r="AA317"/>
  <c r="Z317"/>
  <c r="AB317" s="1"/>
  <c r="AA316"/>
  <c r="Z316"/>
  <c r="AB316" s="1"/>
  <c r="AA315"/>
  <c r="Z315"/>
  <c r="AB315" s="1"/>
  <c r="X315"/>
  <c r="X320" s="1"/>
  <c r="AA314"/>
  <c r="Z314"/>
  <c r="AB314" s="1"/>
  <c r="AA313"/>
  <c r="Z313"/>
  <c r="AB313" s="1"/>
  <c r="AA312"/>
  <c r="Z312"/>
  <c r="AB312" s="1"/>
  <c r="AA311"/>
  <c r="Z311"/>
  <c r="AA310"/>
  <c r="Z310"/>
  <c r="W308"/>
  <c r="U308"/>
  <c r="AA307"/>
  <c r="Z307"/>
  <c r="AB307" s="1"/>
  <c r="AA306"/>
  <c r="Z306"/>
  <c r="AB306" s="1"/>
  <c r="AA305"/>
  <c r="Z305"/>
  <c r="AB305" s="1"/>
  <c r="AA304"/>
  <c r="Z304"/>
  <c r="AB304" s="1"/>
  <c r="AA303"/>
  <c r="Z303"/>
  <c r="AB303" s="1"/>
  <c r="AA302"/>
  <c r="Z302"/>
  <c r="AB302" s="1"/>
  <c r="AA301"/>
  <c r="Z301"/>
  <c r="AB301" s="1"/>
  <c r="AA300"/>
  <c r="Z300"/>
  <c r="AB300" s="1"/>
  <c r="AA299"/>
  <c r="Z299"/>
  <c r="AB299" s="1"/>
  <c r="AA298"/>
  <c r="Z298"/>
  <c r="AB298" s="1"/>
  <c r="AA297"/>
  <c r="Z297"/>
  <c r="AB297" s="1"/>
  <c r="AA296"/>
  <c r="Z296"/>
  <c r="AB296" s="1"/>
  <c r="AA295"/>
  <c r="Z295"/>
  <c r="AB295" s="1"/>
  <c r="AA294"/>
  <c r="Z294"/>
  <c r="AA293"/>
  <c r="AA292"/>
  <c r="W291"/>
  <c r="U291"/>
  <c r="AA290"/>
  <c r="Z290"/>
  <c r="AB290" s="1"/>
  <c r="AA289"/>
  <c r="AA288"/>
  <c r="AA287"/>
  <c r="AA286"/>
  <c r="Z286"/>
  <c r="AB286" s="1"/>
  <c r="Z285"/>
  <c r="AA284"/>
  <c r="AA283"/>
  <c r="AA282"/>
  <c r="AA281"/>
  <c r="Z281"/>
  <c r="AB281" s="1"/>
  <c r="AA279"/>
  <c r="AA278"/>
  <c r="AA276"/>
  <c r="AA275"/>
  <c r="AA274"/>
  <c r="AA273"/>
  <c r="AA271"/>
  <c r="AA270"/>
  <c r="AA269"/>
  <c r="Z269"/>
  <c r="AA268"/>
  <c r="W263"/>
  <c r="W264" s="1"/>
  <c r="U263"/>
  <c r="U264" s="1"/>
  <c r="AA262"/>
  <c r="AA261"/>
  <c r="Z261"/>
  <c r="AB261" s="1"/>
  <c r="AA260"/>
  <c r="AA259"/>
  <c r="AA258"/>
  <c r="AA257"/>
  <c r="AA256"/>
  <c r="AA255"/>
  <c r="AA254"/>
  <c r="AA253"/>
  <c r="AA252"/>
  <c r="AA251"/>
  <c r="AA250"/>
  <c r="AA249"/>
  <c r="AA248"/>
  <c r="Z248"/>
  <c r="AB248" s="1"/>
  <c r="AA246"/>
  <c r="AA245"/>
  <c r="AA244"/>
  <c r="Z244"/>
  <c r="Z263" s="1"/>
  <c r="Z264" s="1"/>
  <c r="W240"/>
  <c r="W241" s="1"/>
  <c r="U240"/>
  <c r="U241" s="1"/>
  <c r="AA239"/>
  <c r="AA238"/>
  <c r="AA237"/>
  <c r="AA236"/>
  <c r="AA235"/>
  <c r="AA234"/>
  <c r="AA233"/>
  <c r="AA232"/>
  <c r="AA231"/>
  <c r="AA230"/>
  <c r="AA229"/>
  <c r="AA228"/>
  <c r="Z228"/>
  <c r="AB228" s="1"/>
  <c r="AA227"/>
  <c r="AA225"/>
  <c r="AA224"/>
  <c r="Z224"/>
  <c r="AA223"/>
  <c r="AA222"/>
  <c r="AA221"/>
  <c r="AA220"/>
  <c r="W219"/>
  <c r="U219"/>
  <c r="AA218"/>
  <c r="AA217"/>
  <c r="Z217"/>
  <c r="W215"/>
  <c r="U215"/>
  <c r="AA214"/>
  <c r="AA213"/>
  <c r="AA212"/>
  <c r="AA211"/>
  <c r="AA210"/>
  <c r="AA215" s="1"/>
  <c r="Z215"/>
  <c r="W208"/>
  <c r="U208"/>
  <c r="AA207"/>
  <c r="AA206"/>
  <c r="AA205"/>
  <c r="AA204"/>
  <c r="AA203"/>
  <c r="AA202"/>
  <c r="AA201"/>
  <c r="AA200"/>
  <c r="AA199"/>
  <c r="AA198"/>
  <c r="Z208"/>
  <c r="W193"/>
  <c r="U193"/>
  <c r="U194" s="1"/>
  <c r="AA192"/>
  <c r="X192"/>
  <c r="Z192" s="1"/>
  <c r="AA191"/>
  <c r="X191"/>
  <c r="Z191" s="1"/>
  <c r="AB191" s="1"/>
  <c r="AA190"/>
  <c r="X190"/>
  <c r="Z190" s="1"/>
  <c r="AB190" s="1"/>
  <c r="AA189"/>
  <c r="X189"/>
  <c r="W187"/>
  <c r="U187"/>
  <c r="AA186"/>
  <c r="X186"/>
  <c r="Z186" s="1"/>
  <c r="AB186" s="1"/>
  <c r="AA185"/>
  <c r="X185"/>
  <c r="Z185" s="1"/>
  <c r="AA184"/>
  <c r="X184"/>
  <c r="AA183"/>
  <c r="Z183"/>
  <c r="AB183" s="1"/>
  <c r="AA182"/>
  <c r="Z182"/>
  <c r="AB182" s="1"/>
  <c r="W181"/>
  <c r="U181"/>
  <c r="AA180"/>
  <c r="X180"/>
  <c r="Z180" s="1"/>
  <c r="AB180" s="1"/>
  <c r="AA179"/>
  <c r="X179"/>
  <c r="Z179" s="1"/>
  <c r="AB179" s="1"/>
  <c r="AA178"/>
  <c r="X178"/>
  <c r="Z178" s="1"/>
  <c r="AB178" s="1"/>
  <c r="AA177"/>
  <c r="X177"/>
  <c r="Z177" s="1"/>
  <c r="AA176"/>
  <c r="Z176"/>
  <c r="AB176" s="1"/>
  <c r="W175"/>
  <c r="U175"/>
  <c r="AA174"/>
  <c r="Z174"/>
  <c r="AB174" s="1"/>
  <c r="X174"/>
  <c r="AA173"/>
  <c r="X173"/>
  <c r="Z173" s="1"/>
  <c r="AB173" s="1"/>
  <c r="AA172"/>
  <c r="X172"/>
  <c r="Z172" s="1"/>
  <c r="AB172" s="1"/>
  <c r="AA171"/>
  <c r="Z171"/>
  <c r="AB171" s="1"/>
  <c r="X171"/>
  <c r="W169"/>
  <c r="U169"/>
  <c r="AA168"/>
  <c r="X168"/>
  <c r="Z168" s="1"/>
  <c r="AA167"/>
  <c r="X167"/>
  <c r="Z167" s="1"/>
  <c r="AB167" s="1"/>
  <c r="AA166"/>
  <c r="X166"/>
  <c r="Z166" s="1"/>
  <c r="AB166" s="1"/>
  <c r="AA165"/>
  <c r="W163"/>
  <c r="U163"/>
  <c r="AA162"/>
  <c r="Z162"/>
  <c r="AA161"/>
  <c r="X161"/>
  <c r="Z161" s="1"/>
  <c r="AB161" s="1"/>
  <c r="AA160"/>
  <c r="X160"/>
  <c r="AA159"/>
  <c r="AA163" s="1"/>
  <c r="W157"/>
  <c r="U157"/>
  <c r="AA156"/>
  <c r="Z156"/>
  <c r="X156"/>
  <c r="AA155"/>
  <c r="X155"/>
  <c r="Z155" s="1"/>
  <c r="AB155" s="1"/>
  <c r="AA154"/>
  <c r="X154"/>
  <c r="Z154" s="1"/>
  <c r="AA153"/>
  <c r="AA157" s="1"/>
  <c r="W150"/>
  <c r="U150"/>
  <c r="AA149"/>
  <c r="Z149"/>
  <c r="Z150" s="1"/>
  <c r="W148"/>
  <c r="U148"/>
  <c r="AA147"/>
  <c r="AA146"/>
  <c r="AA148" s="1"/>
  <c r="Z146"/>
  <c r="Z148" s="1"/>
  <c r="AB145"/>
  <c r="AA145"/>
  <c r="AB143"/>
  <c r="AA143"/>
  <c r="AB142"/>
  <c r="AA142"/>
  <c r="AA141"/>
  <c r="AA140"/>
  <c r="AA139"/>
  <c r="AA138"/>
  <c r="AA137"/>
  <c r="AA136"/>
  <c r="AA135"/>
  <c r="AA134"/>
  <c r="AA133"/>
  <c r="AA132"/>
  <c r="AA131"/>
  <c r="AA130"/>
  <c r="AA129"/>
  <c r="AA128"/>
  <c r="AA127"/>
  <c r="AA126"/>
  <c r="AA125"/>
  <c r="AA124"/>
  <c r="AA123"/>
  <c r="AA122"/>
  <c r="AA121"/>
  <c r="AA120"/>
  <c r="AB119"/>
  <c r="AA119"/>
  <c r="AA117"/>
  <c r="AA116"/>
  <c r="AA115"/>
  <c r="AA114"/>
  <c r="AB113"/>
  <c r="AA113"/>
  <c r="AB112"/>
  <c r="AA112"/>
  <c r="W110"/>
  <c r="U110"/>
  <c r="AA109"/>
  <c r="AA108"/>
  <c r="AA107"/>
  <c r="AA106"/>
  <c r="AA105"/>
  <c r="AA104"/>
  <c r="AA103"/>
  <c r="AA102"/>
  <c r="AA101"/>
  <c r="AA100"/>
  <c r="AA98"/>
  <c r="AA97"/>
  <c r="AA96"/>
  <c r="AA94"/>
  <c r="AA93"/>
  <c r="AA92"/>
  <c r="AA90"/>
  <c r="AA89"/>
  <c r="AA88"/>
  <c r="AA85"/>
  <c r="AA84"/>
  <c r="AA83"/>
  <c r="AA82"/>
  <c r="Z82"/>
  <c r="Z86" s="1"/>
  <c r="AA11"/>
  <c r="W461" i="31"/>
  <c r="U461"/>
  <c r="U462" s="1"/>
  <c r="AA460"/>
  <c r="Z460"/>
  <c r="AB460" s="1"/>
  <c r="AA459"/>
  <c r="Z459"/>
  <c r="AB459" s="1"/>
  <c r="AA458"/>
  <c r="AA457"/>
  <c r="Z457"/>
  <c r="AA456"/>
  <c r="Z456"/>
  <c r="AB456" s="1"/>
  <c r="AA455"/>
  <c r="Z455"/>
  <c r="AB455" s="1"/>
  <c r="AA454"/>
  <c r="Z454"/>
  <c r="AB454" s="1"/>
  <c r="AA453"/>
  <c r="Z453"/>
  <c r="AB453" s="1"/>
  <c r="AA452"/>
  <c r="Z452"/>
  <c r="AB452" s="1"/>
  <c r="AA451"/>
  <c r="Z451"/>
  <c r="AB451" s="1"/>
  <c r="AA450"/>
  <c r="Z450"/>
  <c r="AB450" s="1"/>
  <c r="AA449"/>
  <c r="Z449"/>
  <c r="AA448"/>
  <c r="Z448"/>
  <c r="AB448" s="1"/>
  <c r="AA447"/>
  <c r="Z447"/>
  <c r="AB447" s="1"/>
  <c r="AA446"/>
  <c r="Z446"/>
  <c r="AB446" s="1"/>
  <c r="AA445"/>
  <c r="AA444"/>
  <c r="Z444"/>
  <c r="AB444" s="1"/>
  <c r="AA443"/>
  <c r="AA442"/>
  <c r="Z442"/>
  <c r="AA441"/>
  <c r="Z441"/>
  <c r="AB441" s="1"/>
  <c r="AA440"/>
  <c r="Z440"/>
  <c r="W438"/>
  <c r="U438"/>
  <c r="AA437"/>
  <c r="AA436"/>
  <c r="Z436"/>
  <c r="AB436" s="1"/>
  <c r="AA435"/>
  <c r="Z435"/>
  <c r="AB435" s="1"/>
  <c r="AA434"/>
  <c r="Z434"/>
  <c r="AB434" s="1"/>
  <c r="AA433"/>
  <c r="Z433"/>
  <c r="AA432"/>
  <c r="AA431"/>
  <c r="AA430"/>
  <c r="AA429"/>
  <c r="Z424"/>
  <c r="W424"/>
  <c r="AB424" s="1"/>
  <c r="U424"/>
  <c r="AA423"/>
  <c r="AA422"/>
  <c r="Z419"/>
  <c r="W419"/>
  <c r="U419"/>
  <c r="Z413"/>
  <c r="W413"/>
  <c r="U413"/>
  <c r="AA412"/>
  <c r="AA411"/>
  <c r="AA410"/>
  <c r="AA409"/>
  <c r="W406"/>
  <c r="U406"/>
  <c r="AA404"/>
  <c r="Z404"/>
  <c r="AB404" s="1"/>
  <c r="AA402"/>
  <c r="AA401"/>
  <c r="AA400"/>
  <c r="AA399"/>
  <c r="AA398"/>
  <c r="AA397"/>
  <c r="AA396"/>
  <c r="Z396"/>
  <c r="AB396" s="1"/>
  <c r="AA395"/>
  <c r="Z395"/>
  <c r="AA394"/>
  <c r="AA393"/>
  <c r="AA392"/>
  <c r="AA391"/>
  <c r="AA390"/>
  <c r="AA389"/>
  <c r="AA388"/>
  <c r="Z388"/>
  <c r="AB388" s="1"/>
  <c r="AA387"/>
  <c r="Z387"/>
  <c r="AB387" s="1"/>
  <c r="AA386"/>
  <c r="Z386"/>
  <c r="AA385"/>
  <c r="Z385"/>
  <c r="AA384"/>
  <c r="Z384"/>
  <c r="AB384" s="1"/>
  <c r="AA383"/>
  <c r="Z383"/>
  <c r="AB383" s="1"/>
  <c r="AA382"/>
  <c r="Z382"/>
  <c r="AB382" s="1"/>
  <c r="AA381"/>
  <c r="Z381"/>
  <c r="AB381" s="1"/>
  <c r="AA380"/>
  <c r="Z380"/>
  <c r="AB380" s="1"/>
  <c r="AA379"/>
  <c r="Z379"/>
  <c r="AB379" s="1"/>
  <c r="AA378"/>
  <c r="Z378"/>
  <c r="AB378" s="1"/>
  <c r="AA377"/>
  <c r="Z377"/>
  <c r="AB377" s="1"/>
  <c r="AA376"/>
  <c r="Z376"/>
  <c r="AA375"/>
  <c r="Z375"/>
  <c r="AA374"/>
  <c r="Z374"/>
  <c r="AB374" s="1"/>
  <c r="AA373"/>
  <c r="Z373"/>
  <c r="AB373" s="1"/>
  <c r="AA372"/>
  <c r="Z372"/>
  <c r="AB372" s="1"/>
  <c r="AA371"/>
  <c r="Z371"/>
  <c r="AB371" s="1"/>
  <c r="Z370"/>
  <c r="AA369"/>
  <c r="Z369"/>
  <c r="AB369" s="1"/>
  <c r="AA368"/>
  <c r="Z368"/>
  <c r="AB368" s="1"/>
  <c r="AA367"/>
  <c r="Z367"/>
  <c r="AB367" s="1"/>
  <c r="AA366"/>
  <c r="Z366"/>
  <c r="AB366" s="1"/>
  <c r="AA365"/>
  <c r="Z365"/>
  <c r="AB365" s="1"/>
  <c r="AA364"/>
  <c r="Z364"/>
  <c r="W361"/>
  <c r="U361"/>
  <c r="U361" i="35" s="1"/>
  <c r="AA360" i="31"/>
  <c r="Z360"/>
  <c r="AB360" s="1"/>
  <c r="AA359"/>
  <c r="Z359"/>
  <c r="AA358"/>
  <c r="Z357"/>
  <c r="W357"/>
  <c r="U357"/>
  <c r="AA356"/>
  <c r="AA355"/>
  <c r="AA354"/>
  <c r="AA353"/>
  <c r="W351"/>
  <c r="U351"/>
  <c r="AA350"/>
  <c r="Z350"/>
  <c r="AB350" s="1"/>
  <c r="AB351" s="1"/>
  <c r="AA349"/>
  <c r="W347"/>
  <c r="U347"/>
  <c r="AA346"/>
  <c r="AA347" s="1"/>
  <c r="Z346"/>
  <c r="AB346" s="1"/>
  <c r="AB347" s="1"/>
  <c r="AA345"/>
  <c r="W344"/>
  <c r="U344"/>
  <c r="AA343"/>
  <c r="Z343"/>
  <c r="AB343" s="1"/>
  <c r="Z342"/>
  <c r="Z344" s="1"/>
  <c r="AA341"/>
  <c r="W340"/>
  <c r="U340"/>
  <c r="AA339"/>
  <c r="Z339"/>
  <c r="AB339" s="1"/>
  <c r="AA338"/>
  <c r="AA340" s="1"/>
  <c r="Z338"/>
  <c r="W336"/>
  <c r="U336"/>
  <c r="AA335"/>
  <c r="Z335"/>
  <c r="AB335" s="1"/>
  <c r="AA334"/>
  <c r="Z334"/>
  <c r="AB334" s="1"/>
  <c r="AA333"/>
  <c r="AA336" s="1"/>
  <c r="Z333"/>
  <c r="W329"/>
  <c r="U329"/>
  <c r="AA328"/>
  <c r="Z328"/>
  <c r="AB328" s="1"/>
  <c r="AA327"/>
  <c r="Z327"/>
  <c r="Z329" s="1"/>
  <c r="W325"/>
  <c r="U325"/>
  <c r="AA324"/>
  <c r="AA323"/>
  <c r="AA322"/>
  <c r="Z322"/>
  <c r="Z325" s="1"/>
  <c r="W320"/>
  <c r="U320"/>
  <c r="AA319"/>
  <c r="Z319"/>
  <c r="AB319" s="1"/>
  <c r="AA318"/>
  <c r="Z318"/>
  <c r="AB318" s="1"/>
  <c r="AA317"/>
  <c r="Z317"/>
  <c r="AB317" s="1"/>
  <c r="AA316"/>
  <c r="Z316"/>
  <c r="AB316" s="1"/>
  <c r="AA315"/>
  <c r="X315"/>
  <c r="AA314"/>
  <c r="Z314"/>
  <c r="AB314" s="1"/>
  <c r="AA313"/>
  <c r="Z313"/>
  <c r="AA312"/>
  <c r="Z312"/>
  <c r="AB312" s="1"/>
  <c r="AA311"/>
  <c r="Z311"/>
  <c r="AB311" s="1"/>
  <c r="AA310"/>
  <c r="Z310"/>
  <c r="AB310" s="1"/>
  <c r="W308"/>
  <c r="U308"/>
  <c r="AA307"/>
  <c r="Z307"/>
  <c r="AB307" s="1"/>
  <c r="AA306"/>
  <c r="Z306"/>
  <c r="AB306" s="1"/>
  <c r="AA305"/>
  <c r="Z305"/>
  <c r="AB305" s="1"/>
  <c r="AA304"/>
  <c r="Z304"/>
  <c r="AB304" s="1"/>
  <c r="AA303"/>
  <c r="Z303"/>
  <c r="AB303" s="1"/>
  <c r="AA302"/>
  <c r="Z302"/>
  <c r="AB302" s="1"/>
  <c r="AA301"/>
  <c r="Z301"/>
  <c r="AB301" s="1"/>
  <c r="AA300"/>
  <c r="Z300"/>
  <c r="AA299"/>
  <c r="Z299"/>
  <c r="AB299" s="1"/>
  <c r="AA298"/>
  <c r="Z298"/>
  <c r="AB298" s="1"/>
  <c r="AA297"/>
  <c r="Z297"/>
  <c r="AB297" s="1"/>
  <c r="AA296"/>
  <c r="Z296"/>
  <c r="AB296" s="1"/>
  <c r="AA295"/>
  <c r="Z295"/>
  <c r="AB295" s="1"/>
  <c r="AA294"/>
  <c r="Z294"/>
  <c r="AA293"/>
  <c r="AA292"/>
  <c r="W291"/>
  <c r="U291"/>
  <c r="AA290"/>
  <c r="Z290"/>
  <c r="AB290" s="1"/>
  <c r="AA289"/>
  <c r="AA288"/>
  <c r="AA287"/>
  <c r="AA286"/>
  <c r="Z286"/>
  <c r="AB286" s="1"/>
  <c r="Z285"/>
  <c r="AA284"/>
  <c r="AA283"/>
  <c r="AA282"/>
  <c r="AA281"/>
  <c r="Z281"/>
  <c r="AB281" s="1"/>
  <c r="AA279"/>
  <c r="AA278"/>
  <c r="AA276"/>
  <c r="AA275"/>
  <c r="AA274"/>
  <c r="AA273"/>
  <c r="AA271"/>
  <c r="AA270"/>
  <c r="AA269"/>
  <c r="Z269"/>
  <c r="AA268"/>
  <c r="W263"/>
  <c r="W264" s="1"/>
  <c r="U263"/>
  <c r="U264" s="1"/>
  <c r="AA262"/>
  <c r="AA261"/>
  <c r="Z261"/>
  <c r="AB261" s="1"/>
  <c r="AA260"/>
  <c r="AA259"/>
  <c r="AA258"/>
  <c r="AA257"/>
  <c r="AA256"/>
  <c r="AA255"/>
  <c r="AA254"/>
  <c r="AA253"/>
  <c r="AA252"/>
  <c r="AA251"/>
  <c r="AA250"/>
  <c r="AA249"/>
  <c r="AA248"/>
  <c r="Z248"/>
  <c r="AB248" s="1"/>
  <c r="AA246"/>
  <c r="AA245"/>
  <c r="AA244"/>
  <c r="Z244"/>
  <c r="Z263" s="1"/>
  <c r="Z264" s="1"/>
  <c r="W240"/>
  <c r="W241" s="1"/>
  <c r="U240"/>
  <c r="U241" s="1"/>
  <c r="AA239"/>
  <c r="AA238"/>
  <c r="AA237"/>
  <c r="AA236"/>
  <c r="AA235"/>
  <c r="AA234"/>
  <c r="AA233"/>
  <c r="AA232"/>
  <c r="AA231"/>
  <c r="AA230"/>
  <c r="AA229"/>
  <c r="AA228"/>
  <c r="Z228"/>
  <c r="AB228" s="1"/>
  <c r="AA227"/>
  <c r="AA225"/>
  <c r="AA224"/>
  <c r="Z224"/>
  <c r="AA223"/>
  <c r="AA222"/>
  <c r="AA221"/>
  <c r="AA220"/>
  <c r="W219"/>
  <c r="U219"/>
  <c r="AA218"/>
  <c r="AA217"/>
  <c r="Z217"/>
  <c r="Z219" s="1"/>
  <c r="W215"/>
  <c r="U215"/>
  <c r="AA214"/>
  <c r="AA213"/>
  <c r="AA212"/>
  <c r="AA211"/>
  <c r="AA210"/>
  <c r="AA215" s="1"/>
  <c r="W208"/>
  <c r="U208"/>
  <c r="AA207"/>
  <c r="AA206"/>
  <c r="AA205"/>
  <c r="AA204"/>
  <c r="AA203"/>
  <c r="AA202"/>
  <c r="AA201"/>
  <c r="AA200"/>
  <c r="AA199"/>
  <c r="AA198"/>
  <c r="Z208"/>
  <c r="W193"/>
  <c r="U193"/>
  <c r="AA192"/>
  <c r="X192"/>
  <c r="Z192" s="1"/>
  <c r="AB192" s="1"/>
  <c r="AA191"/>
  <c r="X191"/>
  <c r="Z191" s="1"/>
  <c r="AB191" s="1"/>
  <c r="AA190"/>
  <c r="X190"/>
  <c r="Z190" s="1"/>
  <c r="AB190" s="1"/>
  <c r="AA189"/>
  <c r="X189"/>
  <c r="Z189" s="1"/>
  <c r="AB189" s="1"/>
  <c r="W187"/>
  <c r="U187"/>
  <c r="AA186"/>
  <c r="X186"/>
  <c r="Z186" s="1"/>
  <c r="AB186" s="1"/>
  <c r="AA185"/>
  <c r="X185"/>
  <c r="Z185" s="1"/>
  <c r="AA184"/>
  <c r="X184"/>
  <c r="Z184" s="1"/>
  <c r="AB184" s="1"/>
  <c r="AA183"/>
  <c r="Z183"/>
  <c r="AA182"/>
  <c r="Z182"/>
  <c r="AB182" s="1"/>
  <c r="W181"/>
  <c r="U181"/>
  <c r="AA180"/>
  <c r="Z180"/>
  <c r="AB180" s="1"/>
  <c r="X180"/>
  <c r="AA179"/>
  <c r="X179"/>
  <c r="Z179" s="1"/>
  <c r="AB179" s="1"/>
  <c r="AA178"/>
  <c r="Z178"/>
  <c r="X178"/>
  <c r="AA177"/>
  <c r="Z177"/>
  <c r="X177"/>
  <c r="AA176"/>
  <c r="Z176"/>
  <c r="AB176" s="1"/>
  <c r="W175"/>
  <c r="U175"/>
  <c r="AA174"/>
  <c r="Z174"/>
  <c r="AB174" s="1"/>
  <c r="X174"/>
  <c r="AA173"/>
  <c r="X173"/>
  <c r="Z173" s="1"/>
  <c r="AB173" s="1"/>
  <c r="AA172"/>
  <c r="Z172"/>
  <c r="AB172" s="1"/>
  <c r="X172"/>
  <c r="AA171"/>
  <c r="Z171"/>
  <c r="X171"/>
  <c r="W169"/>
  <c r="U169"/>
  <c r="AA168"/>
  <c r="X168"/>
  <c r="Z168" s="1"/>
  <c r="AA167"/>
  <c r="X167"/>
  <c r="Z167" s="1"/>
  <c r="AB167" s="1"/>
  <c r="AA166"/>
  <c r="X166"/>
  <c r="Z166" s="1"/>
  <c r="AB166" s="1"/>
  <c r="AA165"/>
  <c r="Z169"/>
  <c r="W163"/>
  <c r="U163"/>
  <c r="AA162"/>
  <c r="Z162"/>
  <c r="AB162" s="1"/>
  <c r="AA161"/>
  <c r="X161"/>
  <c r="Z161" s="1"/>
  <c r="AB161" s="1"/>
  <c r="AA160"/>
  <c r="X160"/>
  <c r="AA159"/>
  <c r="AA163" s="1"/>
  <c r="W157"/>
  <c r="U157"/>
  <c r="AA156"/>
  <c r="X156"/>
  <c r="Z156" s="1"/>
  <c r="AA155"/>
  <c r="X155"/>
  <c r="Z155" s="1"/>
  <c r="AB155" s="1"/>
  <c r="AA154"/>
  <c r="Z154"/>
  <c r="X154"/>
  <c r="AA153"/>
  <c r="AA157" s="1"/>
  <c r="W150"/>
  <c r="U150"/>
  <c r="AA149"/>
  <c r="Z149"/>
  <c r="AB149" s="1"/>
  <c r="AB150" s="1"/>
  <c r="W148"/>
  <c r="U148"/>
  <c r="AA147"/>
  <c r="AA146"/>
  <c r="AA148" s="1"/>
  <c r="Z146"/>
  <c r="Z148" s="1"/>
  <c r="AB145"/>
  <c r="AA145"/>
  <c r="AB143"/>
  <c r="AA143"/>
  <c r="AB142"/>
  <c r="AA142"/>
  <c r="AA141"/>
  <c r="AA140"/>
  <c r="AA139"/>
  <c r="AA138"/>
  <c r="AA137"/>
  <c r="AA136"/>
  <c r="AA135"/>
  <c r="AA134"/>
  <c r="AA133"/>
  <c r="AA132"/>
  <c r="AA131"/>
  <c r="AA130"/>
  <c r="AA129"/>
  <c r="AA128"/>
  <c r="AA127"/>
  <c r="AA126"/>
  <c r="AA125"/>
  <c r="AA124"/>
  <c r="AA123"/>
  <c r="AA122"/>
  <c r="AA121"/>
  <c r="AA120"/>
  <c r="AB119"/>
  <c r="AA119"/>
  <c r="AA117"/>
  <c r="AA116"/>
  <c r="AA115"/>
  <c r="AA114"/>
  <c r="AB113"/>
  <c r="AA113"/>
  <c r="AB112"/>
  <c r="AA112"/>
  <c r="W110"/>
  <c r="W111" s="1"/>
  <c r="W144" s="1"/>
  <c r="U110"/>
  <c r="U111" s="1"/>
  <c r="U144" s="1"/>
  <c r="AA109"/>
  <c r="AA108"/>
  <c r="AA107"/>
  <c r="AA106"/>
  <c r="AA105"/>
  <c r="AA104"/>
  <c r="AA103"/>
  <c r="AA102"/>
  <c r="AA101"/>
  <c r="AA100"/>
  <c r="AA99"/>
  <c r="AA98"/>
  <c r="AA97"/>
  <c r="AA96"/>
  <c r="AA95"/>
  <c r="AA94"/>
  <c r="AA93"/>
  <c r="AA92"/>
  <c r="AA90"/>
  <c r="AA89"/>
  <c r="AA88"/>
  <c r="AA85"/>
  <c r="AA84"/>
  <c r="AA83"/>
  <c r="AA82"/>
  <c r="Z82"/>
  <c r="Z86" s="1"/>
  <c r="AA11"/>
  <c r="Z461" i="32"/>
  <c r="W461"/>
  <c r="U461"/>
  <c r="AA460"/>
  <c r="AA459"/>
  <c r="AA458"/>
  <c r="AA457"/>
  <c r="AA456"/>
  <c r="AA455"/>
  <c r="AA454"/>
  <c r="AA453"/>
  <c r="AA452"/>
  <c r="AA451"/>
  <c r="AA450"/>
  <c r="AA449"/>
  <c r="AA448"/>
  <c r="AA447"/>
  <c r="AA446"/>
  <c r="AA445"/>
  <c r="AA444"/>
  <c r="AA443"/>
  <c r="AA442"/>
  <c r="AA441"/>
  <c r="AB461"/>
  <c r="AA440"/>
  <c r="W438"/>
  <c r="U438"/>
  <c r="AA437"/>
  <c r="AA436"/>
  <c r="Z436"/>
  <c r="AB436" s="1"/>
  <c r="AA435"/>
  <c r="Z435"/>
  <c r="AB435" s="1"/>
  <c r="AA434"/>
  <c r="Z434"/>
  <c r="AB434" s="1"/>
  <c r="AA433"/>
  <c r="Z433"/>
  <c r="AA432"/>
  <c r="AA431"/>
  <c r="AA430"/>
  <c r="AA429"/>
  <c r="Z424"/>
  <c r="AB424" s="1"/>
  <c r="W424"/>
  <c r="U424"/>
  <c r="AA423"/>
  <c r="AA422"/>
  <c r="Z419"/>
  <c r="W419"/>
  <c r="U419"/>
  <c r="AA418"/>
  <c r="AA417"/>
  <c r="AA416"/>
  <c r="AA415"/>
  <c r="Z413"/>
  <c r="W413"/>
  <c r="U413"/>
  <c r="AA412"/>
  <c r="AA411"/>
  <c r="AA410"/>
  <c r="AA409"/>
  <c r="W406"/>
  <c r="U406"/>
  <c r="Z405"/>
  <c r="AA404"/>
  <c r="Z404"/>
  <c r="AB404" s="1"/>
  <c r="Z403"/>
  <c r="Z403" i="35" s="1"/>
  <c r="AA402" i="32"/>
  <c r="AA401"/>
  <c r="AA400"/>
  <c r="Z400"/>
  <c r="AA399"/>
  <c r="Z399"/>
  <c r="AB399" s="1"/>
  <c r="AA398"/>
  <c r="AA397"/>
  <c r="Z397" i="35"/>
  <c r="AA396" i="32"/>
  <c r="Z396"/>
  <c r="AB396" s="1"/>
  <c r="AA395"/>
  <c r="Z395"/>
  <c r="AB395" s="1"/>
  <c r="AA394"/>
  <c r="Z394"/>
  <c r="AB394" s="1"/>
  <c r="AA393"/>
  <c r="Z393"/>
  <c r="Z393" i="35" s="1"/>
  <c r="AA392" i="32"/>
  <c r="AA391"/>
  <c r="AA390"/>
  <c r="AA389"/>
  <c r="AA388"/>
  <c r="Z388"/>
  <c r="AB388" s="1"/>
  <c r="AA387"/>
  <c r="Z387"/>
  <c r="AB387" s="1"/>
  <c r="AA386"/>
  <c r="Z386"/>
  <c r="AB386" s="1"/>
  <c r="AA385"/>
  <c r="Z385"/>
  <c r="AB385" s="1"/>
  <c r="AA384"/>
  <c r="Z384"/>
  <c r="AB384" s="1"/>
  <c r="AA383"/>
  <c r="Z383"/>
  <c r="AB383" s="1"/>
  <c r="AA382"/>
  <c r="Z382"/>
  <c r="AB382" s="1"/>
  <c r="AA381"/>
  <c r="Z381"/>
  <c r="AB381" s="1"/>
  <c r="AA380"/>
  <c r="Z380"/>
  <c r="AB380" s="1"/>
  <c r="AA379"/>
  <c r="Z379"/>
  <c r="AB379" s="1"/>
  <c r="AA378"/>
  <c r="Z378"/>
  <c r="AB378" s="1"/>
  <c r="AA377"/>
  <c r="Z377"/>
  <c r="AA376"/>
  <c r="Z376"/>
  <c r="AB376" s="1"/>
  <c r="AA375"/>
  <c r="Z375"/>
  <c r="AB375" s="1"/>
  <c r="AA374"/>
  <c r="Z374"/>
  <c r="AB374" s="1"/>
  <c r="AA373"/>
  <c r="Z373"/>
  <c r="AB373" s="1"/>
  <c r="AA372"/>
  <c r="Z372"/>
  <c r="AB372" s="1"/>
  <c r="AA371"/>
  <c r="Z371"/>
  <c r="AB371" s="1"/>
  <c r="Z370"/>
  <c r="AA369"/>
  <c r="Z369"/>
  <c r="AB369" s="1"/>
  <c r="AA368"/>
  <c r="Z368"/>
  <c r="AB368" s="1"/>
  <c r="AA367"/>
  <c r="Z367"/>
  <c r="AB367" s="1"/>
  <c r="AA366"/>
  <c r="Z366"/>
  <c r="AA365"/>
  <c r="Z365"/>
  <c r="AB365" s="1"/>
  <c r="AA364"/>
  <c r="Z364"/>
  <c r="W361"/>
  <c r="U361"/>
  <c r="AA360"/>
  <c r="Z360"/>
  <c r="AB360" s="1"/>
  <c r="AA359"/>
  <c r="Z359"/>
  <c r="Z361" s="1"/>
  <c r="AA358"/>
  <c r="Z357"/>
  <c r="W357"/>
  <c r="U357"/>
  <c r="AA356"/>
  <c r="AA355"/>
  <c r="AA354"/>
  <c r="AA353"/>
  <c r="W351"/>
  <c r="U351"/>
  <c r="AA350"/>
  <c r="Z350"/>
  <c r="Z351" s="1"/>
  <c r="AA349"/>
  <c r="W347"/>
  <c r="U347"/>
  <c r="AA346"/>
  <c r="AA347" s="1"/>
  <c r="Z346"/>
  <c r="AA345"/>
  <c r="W344"/>
  <c r="U344"/>
  <c r="AA343"/>
  <c r="Z343"/>
  <c r="AB343" s="1"/>
  <c r="Z342"/>
  <c r="Z344" s="1"/>
  <c r="AB344" s="1"/>
  <c r="AA341"/>
  <c r="W340"/>
  <c r="U340"/>
  <c r="AA339"/>
  <c r="Z339"/>
  <c r="AB339" s="1"/>
  <c r="AA338"/>
  <c r="Z338"/>
  <c r="W336"/>
  <c r="U336"/>
  <c r="AA335"/>
  <c r="Z335"/>
  <c r="AA334"/>
  <c r="Z334"/>
  <c r="AB334" s="1"/>
  <c r="AA333"/>
  <c r="Z333"/>
  <c r="W329"/>
  <c r="U329"/>
  <c r="AA328"/>
  <c r="Z328"/>
  <c r="AB328" s="1"/>
  <c r="AA327"/>
  <c r="Z327"/>
  <c r="Z329" s="1"/>
  <c r="W325"/>
  <c r="U325"/>
  <c r="AA324"/>
  <c r="AA323"/>
  <c r="AA322"/>
  <c r="Z322"/>
  <c r="AB322" s="1"/>
  <c r="W320"/>
  <c r="U320"/>
  <c r="AA319"/>
  <c r="Z319"/>
  <c r="AB319" s="1"/>
  <c r="AA318"/>
  <c r="Z318"/>
  <c r="AB318" s="1"/>
  <c r="AA317"/>
  <c r="Z317"/>
  <c r="AB317" s="1"/>
  <c r="AA316"/>
  <c r="Z316"/>
  <c r="AA315"/>
  <c r="X315"/>
  <c r="AA314"/>
  <c r="Z314"/>
  <c r="AB314" s="1"/>
  <c r="AA313"/>
  <c r="Z313"/>
  <c r="AB313" s="1"/>
  <c r="AA312"/>
  <c r="Z312"/>
  <c r="AB312" s="1"/>
  <c r="AA311"/>
  <c r="Z311"/>
  <c r="AB311" s="1"/>
  <c r="AA310"/>
  <c r="Z310"/>
  <c r="AB310" s="1"/>
  <c r="W308"/>
  <c r="U308"/>
  <c r="AA307"/>
  <c r="Z307"/>
  <c r="AB307" s="1"/>
  <c r="AA306"/>
  <c r="Z306"/>
  <c r="AB306" s="1"/>
  <c r="AA305"/>
  <c r="Z305"/>
  <c r="AB305" s="1"/>
  <c r="AA304"/>
  <c r="Z304"/>
  <c r="AB304" s="1"/>
  <c r="AA303"/>
  <c r="Z303"/>
  <c r="AB303" s="1"/>
  <c r="AA302"/>
  <c r="Z302"/>
  <c r="AB302" s="1"/>
  <c r="AA301"/>
  <c r="Z301"/>
  <c r="AB301" s="1"/>
  <c r="AA300"/>
  <c r="Z300"/>
  <c r="AA299"/>
  <c r="Z299"/>
  <c r="AB299" s="1"/>
  <c r="AA298"/>
  <c r="Z298"/>
  <c r="AB298" s="1"/>
  <c r="AA297"/>
  <c r="AA297" i="35" s="1"/>
  <c r="Z297" i="32"/>
  <c r="AB297" s="1"/>
  <c r="AA296"/>
  <c r="Z296"/>
  <c r="AB296" s="1"/>
  <c r="AA295"/>
  <c r="Z295"/>
  <c r="AB295" s="1"/>
  <c r="AA294"/>
  <c r="Z294"/>
  <c r="AA293"/>
  <c r="AA292"/>
  <c r="W291"/>
  <c r="U291"/>
  <c r="AA290"/>
  <c r="Z290"/>
  <c r="AB290" s="1"/>
  <c r="AA289"/>
  <c r="AA288"/>
  <c r="AA287"/>
  <c r="AA286"/>
  <c r="Z286"/>
  <c r="AB286" s="1"/>
  <c r="Z285"/>
  <c r="AA284"/>
  <c r="AA283"/>
  <c r="AA282"/>
  <c r="AA281"/>
  <c r="Z281"/>
  <c r="AB281" s="1"/>
  <c r="AA279"/>
  <c r="AA278"/>
  <c r="AA276"/>
  <c r="AA275"/>
  <c r="AA274"/>
  <c r="AA273"/>
  <c r="AA271"/>
  <c r="AA270"/>
  <c r="AA269"/>
  <c r="Z269"/>
  <c r="AA268"/>
  <c r="W263"/>
  <c r="U263"/>
  <c r="U264" s="1"/>
  <c r="AA262"/>
  <c r="AA261"/>
  <c r="Z261"/>
  <c r="AB261" s="1"/>
  <c r="AA260"/>
  <c r="AA259"/>
  <c r="AA258"/>
  <c r="AA257"/>
  <c r="AA256"/>
  <c r="AA255"/>
  <c r="AA254"/>
  <c r="AA253"/>
  <c r="AA252"/>
  <c r="AA251"/>
  <c r="AA250"/>
  <c r="AA249"/>
  <c r="AA248"/>
  <c r="Z248"/>
  <c r="AB248" s="1"/>
  <c r="AA246"/>
  <c r="AA245"/>
  <c r="AA244"/>
  <c r="Z244"/>
  <c r="W240"/>
  <c r="W241" s="1"/>
  <c r="U240"/>
  <c r="AA239"/>
  <c r="AA238"/>
  <c r="AA237"/>
  <c r="AA236"/>
  <c r="AA236" i="35" s="1"/>
  <c r="AA235" i="32"/>
  <c r="AA234"/>
  <c r="AA233"/>
  <c r="AA232"/>
  <c r="AA231"/>
  <c r="AA230"/>
  <c r="AA229"/>
  <c r="AA228"/>
  <c r="Z228"/>
  <c r="AA227"/>
  <c r="AA225"/>
  <c r="AA224"/>
  <c r="Z224"/>
  <c r="AA223"/>
  <c r="AA222"/>
  <c r="AA221"/>
  <c r="AA220"/>
  <c r="W219"/>
  <c r="U219"/>
  <c r="AA218"/>
  <c r="AA217"/>
  <c r="Z217"/>
  <c r="W215"/>
  <c r="U215"/>
  <c r="AA214"/>
  <c r="AA213"/>
  <c r="AA212"/>
  <c r="AA211"/>
  <c r="AA210"/>
  <c r="Z215"/>
  <c r="W208"/>
  <c r="U208"/>
  <c r="AA207"/>
  <c r="AA206"/>
  <c r="AA205"/>
  <c r="AA204"/>
  <c r="AA203"/>
  <c r="AA202"/>
  <c r="AA201"/>
  <c r="AA200"/>
  <c r="AA199"/>
  <c r="AA198"/>
  <c r="Z208"/>
  <c r="W193"/>
  <c r="W194" s="1"/>
  <c r="U193"/>
  <c r="AA192"/>
  <c r="X192"/>
  <c r="Z192" s="1"/>
  <c r="AB192" s="1"/>
  <c r="AA191"/>
  <c r="X191"/>
  <c r="Z191" s="1"/>
  <c r="AB191" s="1"/>
  <c r="AA190"/>
  <c r="X190"/>
  <c r="Z190" s="1"/>
  <c r="AB190" s="1"/>
  <c r="AA189"/>
  <c r="Z189"/>
  <c r="Z193" s="1"/>
  <c r="X189"/>
  <c r="W187"/>
  <c r="U187"/>
  <c r="AA186"/>
  <c r="X186"/>
  <c r="Z186" s="1"/>
  <c r="AB186" s="1"/>
  <c r="AA185"/>
  <c r="Z185"/>
  <c r="AB185" s="1"/>
  <c r="X185"/>
  <c r="AA184"/>
  <c r="Z184"/>
  <c r="AB184" s="1"/>
  <c r="X184"/>
  <c r="AA183"/>
  <c r="Z183"/>
  <c r="AA182"/>
  <c r="Z182"/>
  <c r="AB182" s="1"/>
  <c r="W181"/>
  <c r="U181"/>
  <c r="AA180"/>
  <c r="Z180"/>
  <c r="AB180" s="1"/>
  <c r="X180"/>
  <c r="AA179"/>
  <c r="Z179"/>
  <c r="AB179" s="1"/>
  <c r="X179"/>
  <c r="AA178"/>
  <c r="X178"/>
  <c r="Z178" s="1"/>
  <c r="AB178" s="1"/>
  <c r="AA177"/>
  <c r="X177"/>
  <c r="Z177" s="1"/>
  <c r="AA176"/>
  <c r="Z176"/>
  <c r="AB176" s="1"/>
  <c r="W175"/>
  <c r="U175"/>
  <c r="AA174"/>
  <c r="Z174"/>
  <c r="X174"/>
  <c r="AA173"/>
  <c r="Z173"/>
  <c r="AB173" s="1"/>
  <c r="X173"/>
  <c r="AA172"/>
  <c r="X172"/>
  <c r="Z172" s="1"/>
  <c r="AB172" s="1"/>
  <c r="AA171"/>
  <c r="X171"/>
  <c r="Z171" s="1"/>
  <c r="AB171" s="1"/>
  <c r="W169"/>
  <c r="U169"/>
  <c r="AA168"/>
  <c r="X168"/>
  <c r="Z168" s="1"/>
  <c r="AA167"/>
  <c r="X167"/>
  <c r="Z167" s="1"/>
  <c r="AB167" s="1"/>
  <c r="AA166"/>
  <c r="X166"/>
  <c r="Z166" s="1"/>
  <c r="AB166" s="1"/>
  <c r="AA165"/>
  <c r="W163"/>
  <c r="U163"/>
  <c r="AA162"/>
  <c r="Z162"/>
  <c r="AA161"/>
  <c r="X161"/>
  <c r="Z161" s="1"/>
  <c r="AB161" s="1"/>
  <c r="AA160"/>
  <c r="X160"/>
  <c r="AA159"/>
  <c r="AA163" s="1"/>
  <c r="W157"/>
  <c r="U157"/>
  <c r="AA156"/>
  <c r="Z156"/>
  <c r="X156"/>
  <c r="AA155"/>
  <c r="Z155"/>
  <c r="AB155" s="1"/>
  <c r="X155"/>
  <c r="AA154"/>
  <c r="X154"/>
  <c r="Z154" s="1"/>
  <c r="AA153"/>
  <c r="W150"/>
  <c r="U150"/>
  <c r="AA149"/>
  <c r="Z149"/>
  <c r="Z150" s="1"/>
  <c r="W148"/>
  <c r="U148"/>
  <c r="AA147"/>
  <c r="AA146"/>
  <c r="Z146"/>
  <c r="Z148" s="1"/>
  <c r="AB145"/>
  <c r="AA145"/>
  <c r="AB143"/>
  <c r="AA143"/>
  <c r="AB142"/>
  <c r="AA142"/>
  <c r="AA141"/>
  <c r="AA140"/>
  <c r="AA139"/>
  <c r="AA138"/>
  <c r="AA137"/>
  <c r="AA136"/>
  <c r="AA135"/>
  <c r="AA134"/>
  <c r="AA133"/>
  <c r="AA132"/>
  <c r="AA131"/>
  <c r="AA130"/>
  <c r="AA129"/>
  <c r="AA128"/>
  <c r="AA127"/>
  <c r="AA126"/>
  <c r="AA125"/>
  <c r="AA124"/>
  <c r="AA123"/>
  <c r="AA122"/>
  <c r="AA121"/>
  <c r="AA120"/>
  <c r="AB119"/>
  <c r="AA119"/>
  <c r="AA117"/>
  <c r="AA116"/>
  <c r="AA115"/>
  <c r="AA114"/>
  <c r="AB113"/>
  <c r="AA113"/>
  <c r="AB112"/>
  <c r="AA112"/>
  <c r="W110"/>
  <c r="W111" s="1"/>
  <c r="W144" s="1"/>
  <c r="U110"/>
  <c r="U111" s="1"/>
  <c r="U144" s="1"/>
  <c r="AA109"/>
  <c r="AA108"/>
  <c r="AA107"/>
  <c r="AA106"/>
  <c r="AA105"/>
  <c r="AA104"/>
  <c r="AA103"/>
  <c r="AA102"/>
  <c r="AA101"/>
  <c r="AA100"/>
  <c r="AA99"/>
  <c r="AA98"/>
  <c r="AA97"/>
  <c r="AA96"/>
  <c r="AA95"/>
  <c r="AA94"/>
  <c r="AA93"/>
  <c r="AA92"/>
  <c r="AA90"/>
  <c r="AA89"/>
  <c r="AA88"/>
  <c r="AA85"/>
  <c r="AA84"/>
  <c r="AA83"/>
  <c r="AA82"/>
  <c r="Z82"/>
  <c r="Z86" s="1"/>
  <c r="AA11"/>
  <c r="AA9"/>
  <c r="Z461" i="33"/>
  <c r="W461"/>
  <c r="U461"/>
  <c r="AA460"/>
  <c r="AA459"/>
  <c r="AA458"/>
  <c r="AA457"/>
  <c r="AA456"/>
  <c r="AA455"/>
  <c r="AA454"/>
  <c r="AA453"/>
  <c r="AA452"/>
  <c r="AA451"/>
  <c r="AA450"/>
  <c r="AA449"/>
  <c r="AA448"/>
  <c r="AA447"/>
  <c r="AA446"/>
  <c r="AA445"/>
  <c r="AA444"/>
  <c r="AA443"/>
  <c r="AA442"/>
  <c r="AA441"/>
  <c r="AB461"/>
  <c r="AA440"/>
  <c r="W438"/>
  <c r="U438"/>
  <c r="AA437"/>
  <c r="AA436"/>
  <c r="Z436"/>
  <c r="AB436" s="1"/>
  <c r="AA435"/>
  <c r="Z435"/>
  <c r="AA434"/>
  <c r="Z434"/>
  <c r="AB434" s="1"/>
  <c r="AA433"/>
  <c r="Z433"/>
  <c r="AA432"/>
  <c r="AA431"/>
  <c r="AA430"/>
  <c r="AA429"/>
  <c r="Z424"/>
  <c r="W424"/>
  <c r="U424"/>
  <c r="AA423"/>
  <c r="AA422"/>
  <c r="Z419"/>
  <c r="W419"/>
  <c r="U419"/>
  <c r="Z413"/>
  <c r="W413"/>
  <c r="U413"/>
  <c r="AA412"/>
  <c r="AA411"/>
  <c r="AA410"/>
  <c r="AA409"/>
  <c r="W406"/>
  <c r="U406"/>
  <c r="AA404"/>
  <c r="Z404"/>
  <c r="AB404" s="1"/>
  <c r="AA402"/>
  <c r="AA401"/>
  <c r="AA400"/>
  <c r="AA399"/>
  <c r="AA398"/>
  <c r="AA397"/>
  <c r="AA396"/>
  <c r="Z396"/>
  <c r="AB396" s="1"/>
  <c r="AA395"/>
  <c r="Z395"/>
  <c r="AB395" s="1"/>
  <c r="AA394"/>
  <c r="AA393"/>
  <c r="AA392"/>
  <c r="AA391"/>
  <c r="AA390"/>
  <c r="AA389"/>
  <c r="AA388"/>
  <c r="Z388"/>
  <c r="AB388" s="1"/>
  <c r="AA387"/>
  <c r="Z387"/>
  <c r="AB387" s="1"/>
  <c r="AA386"/>
  <c r="Z386"/>
  <c r="AB386" s="1"/>
  <c r="AA385"/>
  <c r="Z385"/>
  <c r="AB385" s="1"/>
  <c r="AA384"/>
  <c r="Z384"/>
  <c r="AB384" s="1"/>
  <c r="AA383"/>
  <c r="Z383"/>
  <c r="AB383" s="1"/>
  <c r="AA382"/>
  <c r="Z382"/>
  <c r="AB382" s="1"/>
  <c r="AA381"/>
  <c r="Z381"/>
  <c r="AB381" s="1"/>
  <c r="AA380"/>
  <c r="Z380"/>
  <c r="AB380" s="1"/>
  <c r="AA379"/>
  <c r="Z379"/>
  <c r="AB379" s="1"/>
  <c r="AA378"/>
  <c r="Z378"/>
  <c r="AA377"/>
  <c r="Z377"/>
  <c r="AB377" s="1"/>
  <c r="AA376"/>
  <c r="Z376"/>
  <c r="AB376" s="1"/>
  <c r="AA375"/>
  <c r="Z375"/>
  <c r="AB375" s="1"/>
  <c r="AA374"/>
  <c r="Z374"/>
  <c r="AB374" s="1"/>
  <c r="AA373"/>
  <c r="Z373"/>
  <c r="AB373" s="1"/>
  <c r="AA372"/>
  <c r="Z372"/>
  <c r="AB372" s="1"/>
  <c r="AA371"/>
  <c r="Z371"/>
  <c r="AB371" s="1"/>
  <c r="Z370"/>
  <c r="AA369"/>
  <c r="Z369"/>
  <c r="AB369" s="1"/>
  <c r="AA368"/>
  <c r="Z368"/>
  <c r="AB368" s="1"/>
  <c r="AA367"/>
  <c r="Z367"/>
  <c r="AB367" s="1"/>
  <c r="AA366"/>
  <c r="Z366"/>
  <c r="AA365"/>
  <c r="Z365"/>
  <c r="AB365" s="1"/>
  <c r="AA364"/>
  <c r="Z364"/>
  <c r="W361"/>
  <c r="U361"/>
  <c r="AA360"/>
  <c r="Z360"/>
  <c r="AB360" s="1"/>
  <c r="AA359"/>
  <c r="Z359"/>
  <c r="AA358"/>
  <c r="Z357"/>
  <c r="W357"/>
  <c r="U357"/>
  <c r="AA356"/>
  <c r="AA355"/>
  <c r="AA354"/>
  <c r="AA353"/>
  <c r="W351"/>
  <c r="U351"/>
  <c r="AA350"/>
  <c r="Z350"/>
  <c r="Z351" s="1"/>
  <c r="AA349"/>
  <c r="W347"/>
  <c r="U347"/>
  <c r="AA346"/>
  <c r="AA347" s="1"/>
  <c r="Z346"/>
  <c r="AA345"/>
  <c r="W344"/>
  <c r="U344"/>
  <c r="AA343"/>
  <c r="Z343"/>
  <c r="AB343" s="1"/>
  <c r="Z342"/>
  <c r="AA341"/>
  <c r="W340"/>
  <c r="U340"/>
  <c r="AA339"/>
  <c r="Z339"/>
  <c r="AB339" s="1"/>
  <c r="AA338"/>
  <c r="AA340" s="1"/>
  <c r="Z338"/>
  <c r="W336"/>
  <c r="U336"/>
  <c r="AA335"/>
  <c r="Z335"/>
  <c r="AA334"/>
  <c r="Z334"/>
  <c r="AB334" s="1"/>
  <c r="AA333"/>
  <c r="AA336" s="1"/>
  <c r="Z333"/>
  <c r="W329"/>
  <c r="U329"/>
  <c r="AA328"/>
  <c r="Z328"/>
  <c r="AB328" s="1"/>
  <c r="AA327"/>
  <c r="Z327"/>
  <c r="Z329" s="1"/>
  <c r="W325"/>
  <c r="U325"/>
  <c r="AA324"/>
  <c r="AA323"/>
  <c r="AA322"/>
  <c r="Z322"/>
  <c r="AB322" s="1"/>
  <c r="W320"/>
  <c r="U320"/>
  <c r="AA319"/>
  <c r="Z319"/>
  <c r="AB319" s="1"/>
  <c r="AA318"/>
  <c r="Z318"/>
  <c r="AB318" s="1"/>
  <c r="AA317"/>
  <c r="Z317"/>
  <c r="AB317" s="1"/>
  <c r="AA316"/>
  <c r="Z316"/>
  <c r="AB316" s="1"/>
  <c r="AA315"/>
  <c r="X315"/>
  <c r="X320" s="1"/>
  <c r="AA314"/>
  <c r="Z314"/>
  <c r="AB314" s="1"/>
  <c r="AA313"/>
  <c r="Z313"/>
  <c r="AA312"/>
  <c r="Z312"/>
  <c r="AB312" s="1"/>
  <c r="AA311"/>
  <c r="Z311"/>
  <c r="AB311" s="1"/>
  <c r="AA310"/>
  <c r="Z310"/>
  <c r="AB310" s="1"/>
  <c r="W308"/>
  <c r="U308"/>
  <c r="AA307"/>
  <c r="Z307"/>
  <c r="AB307" s="1"/>
  <c r="AA306"/>
  <c r="Z306"/>
  <c r="AB306" s="1"/>
  <c r="AA305"/>
  <c r="Z305"/>
  <c r="AB305" s="1"/>
  <c r="AA304"/>
  <c r="Z304"/>
  <c r="AB304" s="1"/>
  <c r="AA303"/>
  <c r="Z303"/>
  <c r="AB303" s="1"/>
  <c r="AA302"/>
  <c r="Z302"/>
  <c r="AB302" s="1"/>
  <c r="AA301"/>
  <c r="Z301"/>
  <c r="AB301" s="1"/>
  <c r="AA300"/>
  <c r="Z300"/>
  <c r="AB300" s="1"/>
  <c r="AA299"/>
  <c r="Z299"/>
  <c r="AB299" s="1"/>
  <c r="AA298"/>
  <c r="Z298"/>
  <c r="AA297"/>
  <c r="Z297"/>
  <c r="AB297" s="1"/>
  <c r="AA296"/>
  <c r="Z296"/>
  <c r="AB296" s="1"/>
  <c r="AA295"/>
  <c r="Z295"/>
  <c r="AB295" s="1"/>
  <c r="AA294"/>
  <c r="Z294"/>
  <c r="AA293"/>
  <c r="AA292"/>
  <c r="W291"/>
  <c r="U291"/>
  <c r="AA290"/>
  <c r="Z290"/>
  <c r="AB290" s="1"/>
  <c r="AA289"/>
  <c r="AA288"/>
  <c r="AA287"/>
  <c r="AA286"/>
  <c r="Z286"/>
  <c r="AB286" s="1"/>
  <c r="Z285"/>
  <c r="AA284"/>
  <c r="AA283"/>
  <c r="AA282"/>
  <c r="AA281"/>
  <c r="Z281"/>
  <c r="AB281" s="1"/>
  <c r="AA279"/>
  <c r="AA278"/>
  <c r="AA276"/>
  <c r="AA275"/>
  <c r="AA274"/>
  <c r="AA273"/>
  <c r="AA271"/>
  <c r="AA270"/>
  <c r="AA269"/>
  <c r="Z269"/>
  <c r="AA268"/>
  <c r="U264"/>
  <c r="W263"/>
  <c r="W264" s="1"/>
  <c r="U263"/>
  <c r="AA262"/>
  <c r="AA261"/>
  <c r="Z261"/>
  <c r="AB261" s="1"/>
  <c r="AA260"/>
  <c r="AA259"/>
  <c r="AA258"/>
  <c r="AA257"/>
  <c r="AA256"/>
  <c r="AA255"/>
  <c r="AA254"/>
  <c r="AA253"/>
  <c r="AA252"/>
  <c r="AA251"/>
  <c r="AA250"/>
  <c r="AA249"/>
  <c r="AA248"/>
  <c r="Z248"/>
  <c r="AB248" s="1"/>
  <c r="AA246"/>
  <c r="AA245"/>
  <c r="AA244"/>
  <c r="Z244"/>
  <c r="W241"/>
  <c r="U241"/>
  <c r="W240"/>
  <c r="U240"/>
  <c r="AA239"/>
  <c r="AA238"/>
  <c r="AA237"/>
  <c r="AA236"/>
  <c r="AA235"/>
  <c r="AA234"/>
  <c r="AA233"/>
  <c r="AA232"/>
  <c r="AA231"/>
  <c r="AA230"/>
  <c r="AA229"/>
  <c r="AA228"/>
  <c r="Z228"/>
  <c r="AB228" s="1"/>
  <c r="AA227"/>
  <c r="AA225"/>
  <c r="AA224"/>
  <c r="Z224"/>
  <c r="AA223"/>
  <c r="AA222"/>
  <c r="AA221"/>
  <c r="AA220"/>
  <c r="W219"/>
  <c r="U219"/>
  <c r="AA218"/>
  <c r="AA217"/>
  <c r="Z217"/>
  <c r="Z219" s="1"/>
  <c r="W215"/>
  <c r="U215"/>
  <c r="AA214"/>
  <c r="AA213"/>
  <c r="AA212"/>
  <c r="AA211"/>
  <c r="AA210"/>
  <c r="AA215" s="1"/>
  <c r="W208"/>
  <c r="U208"/>
  <c r="AA207"/>
  <c r="AA206"/>
  <c r="AA205"/>
  <c r="AA204"/>
  <c r="AA203"/>
  <c r="AA202"/>
  <c r="AA201"/>
  <c r="AA200"/>
  <c r="AA199"/>
  <c r="AA198"/>
  <c r="Z208"/>
  <c r="W193"/>
  <c r="U193"/>
  <c r="U194" s="1"/>
  <c r="AA192"/>
  <c r="X192"/>
  <c r="Z192" s="1"/>
  <c r="AA191"/>
  <c r="X191"/>
  <c r="Z191" s="1"/>
  <c r="AB191" s="1"/>
  <c r="AA190"/>
  <c r="X190"/>
  <c r="Z190" s="1"/>
  <c r="AB190" s="1"/>
  <c r="AA189"/>
  <c r="Z189"/>
  <c r="AB189" s="1"/>
  <c r="X189"/>
  <c r="W187"/>
  <c r="U187"/>
  <c r="AA186"/>
  <c r="Z186"/>
  <c r="AB186" s="1"/>
  <c r="X186"/>
  <c r="AA185"/>
  <c r="Z185"/>
  <c r="AB185" s="1"/>
  <c r="X185"/>
  <c r="AA184"/>
  <c r="X184"/>
  <c r="Z184" s="1"/>
  <c r="AB184" s="1"/>
  <c r="AA183"/>
  <c r="Z183"/>
  <c r="AA182"/>
  <c r="Z182"/>
  <c r="AB182" s="1"/>
  <c r="W181"/>
  <c r="U181"/>
  <c r="AA180"/>
  <c r="X180"/>
  <c r="Z180" s="1"/>
  <c r="AB180" s="1"/>
  <c r="AA179"/>
  <c r="X179"/>
  <c r="Z179" s="1"/>
  <c r="AB179" s="1"/>
  <c r="AA178"/>
  <c r="X178"/>
  <c r="Z178" s="1"/>
  <c r="AB178" s="1"/>
  <c r="AA177"/>
  <c r="X177"/>
  <c r="AA176"/>
  <c r="Z176"/>
  <c r="W175"/>
  <c r="U175"/>
  <c r="AA174"/>
  <c r="X174"/>
  <c r="Z174" s="1"/>
  <c r="AB174" s="1"/>
  <c r="AA173"/>
  <c r="X173"/>
  <c r="Z173" s="1"/>
  <c r="AB173" s="1"/>
  <c r="AA172"/>
  <c r="X172"/>
  <c r="Z172" s="1"/>
  <c r="AB172" s="1"/>
  <c r="AA171"/>
  <c r="X171"/>
  <c r="W169"/>
  <c r="U169"/>
  <c r="AA168"/>
  <c r="X168"/>
  <c r="Z168" s="1"/>
  <c r="AA167"/>
  <c r="X167"/>
  <c r="Z167" s="1"/>
  <c r="AB167" s="1"/>
  <c r="AA166"/>
  <c r="X166"/>
  <c r="Z166" s="1"/>
  <c r="AB166" s="1"/>
  <c r="AA165"/>
  <c r="W163"/>
  <c r="U163"/>
  <c r="AA162"/>
  <c r="Z162"/>
  <c r="AA161"/>
  <c r="X161"/>
  <c r="Z161" s="1"/>
  <c r="AB161" s="1"/>
  <c r="AA160"/>
  <c r="X160"/>
  <c r="AA159"/>
  <c r="AA163" s="1"/>
  <c r="W157"/>
  <c r="U157"/>
  <c r="AA156"/>
  <c r="Z156"/>
  <c r="AB156" s="1"/>
  <c r="X156"/>
  <c r="AA155"/>
  <c r="X155"/>
  <c r="Z155" s="1"/>
  <c r="AA154"/>
  <c r="Z154"/>
  <c r="AB154" s="1"/>
  <c r="X154"/>
  <c r="AA153"/>
  <c r="AA157" s="1"/>
  <c r="W150"/>
  <c r="U150"/>
  <c r="AA149"/>
  <c r="Z149"/>
  <c r="AB149" s="1"/>
  <c r="AB150" s="1"/>
  <c r="W148"/>
  <c r="U148"/>
  <c r="AA147"/>
  <c r="AA146"/>
  <c r="AA148" s="1"/>
  <c r="Z146"/>
  <c r="Z148" s="1"/>
  <c r="AB145"/>
  <c r="AA145"/>
  <c r="AB143"/>
  <c r="AA143"/>
  <c r="AB142"/>
  <c r="AA142"/>
  <c r="AA141"/>
  <c r="AA140"/>
  <c r="AA139"/>
  <c r="AA138"/>
  <c r="AA137"/>
  <c r="AA136"/>
  <c r="AA135"/>
  <c r="AA134"/>
  <c r="AA133"/>
  <c r="AA132"/>
  <c r="AA131"/>
  <c r="AA130"/>
  <c r="AA129"/>
  <c r="AA128"/>
  <c r="AA127"/>
  <c r="AA126"/>
  <c r="AA125"/>
  <c r="AA124"/>
  <c r="AA123"/>
  <c r="AA122"/>
  <c r="AA121"/>
  <c r="AA120"/>
  <c r="AB119"/>
  <c r="AA119"/>
  <c r="AA117"/>
  <c r="AA116"/>
  <c r="AA115"/>
  <c r="AA114"/>
  <c r="AB113"/>
  <c r="AA113"/>
  <c r="AB112"/>
  <c r="AA112"/>
  <c r="W110"/>
  <c r="W111" s="1"/>
  <c r="W144" s="1"/>
  <c r="U110"/>
  <c r="U111" s="1"/>
  <c r="U144" s="1"/>
  <c r="AA109"/>
  <c r="AA108"/>
  <c r="AA107"/>
  <c r="AA106"/>
  <c r="AA105"/>
  <c r="AA104"/>
  <c r="AA103"/>
  <c r="AA102"/>
  <c r="AA101"/>
  <c r="AA100"/>
  <c r="AA99"/>
  <c r="AA98"/>
  <c r="AA97"/>
  <c r="AA96"/>
  <c r="AA95"/>
  <c r="AA94"/>
  <c r="AA93"/>
  <c r="AA92"/>
  <c r="AA90"/>
  <c r="AA89"/>
  <c r="AA88"/>
  <c r="AA85"/>
  <c r="AA84"/>
  <c r="AA83"/>
  <c r="AA82"/>
  <c r="Z82"/>
  <c r="Z86" s="1"/>
  <c r="Z461" i="34"/>
  <c r="W461"/>
  <c r="U461"/>
  <c r="AA460"/>
  <c r="AA459"/>
  <c r="AA458"/>
  <c r="AA457"/>
  <c r="AA456"/>
  <c r="AA455"/>
  <c r="AA454"/>
  <c r="AA453"/>
  <c r="AA452"/>
  <c r="AA451"/>
  <c r="AA450"/>
  <c r="AA449"/>
  <c r="AA448"/>
  <c r="AA447"/>
  <c r="AA446"/>
  <c r="AA445"/>
  <c r="AA444"/>
  <c r="AA443"/>
  <c r="AA442"/>
  <c r="AA441"/>
  <c r="AA440"/>
  <c r="W438"/>
  <c r="U438"/>
  <c r="AA437"/>
  <c r="AA436"/>
  <c r="Z436"/>
  <c r="AB436" s="1"/>
  <c r="AA435"/>
  <c r="Z435"/>
  <c r="AB435" s="1"/>
  <c r="AA434"/>
  <c r="Z434"/>
  <c r="AA433"/>
  <c r="Z433"/>
  <c r="AA432"/>
  <c r="AA431"/>
  <c r="AA430"/>
  <c r="AA429"/>
  <c r="Z424"/>
  <c r="W424"/>
  <c r="U424"/>
  <c r="AA423"/>
  <c r="AA422"/>
  <c r="Z419"/>
  <c r="W419"/>
  <c r="U419"/>
  <c r="AA418"/>
  <c r="AA417"/>
  <c r="AA416"/>
  <c r="AA415"/>
  <c r="Z413"/>
  <c r="W413"/>
  <c r="U413"/>
  <c r="AA412"/>
  <c r="AA411"/>
  <c r="AA410"/>
  <c r="AA409"/>
  <c r="W406"/>
  <c r="U406"/>
  <c r="AA404"/>
  <c r="Z404"/>
  <c r="AB404" s="1"/>
  <c r="AA402"/>
  <c r="AA401"/>
  <c r="AA400"/>
  <c r="AA399"/>
  <c r="AA398"/>
  <c r="AA397"/>
  <c r="AA396"/>
  <c r="Z396"/>
  <c r="AA395"/>
  <c r="Z395"/>
  <c r="AB395" s="1"/>
  <c r="AA394"/>
  <c r="AA393"/>
  <c r="AA392"/>
  <c r="AA391"/>
  <c r="AA390"/>
  <c r="AA389"/>
  <c r="AA388"/>
  <c r="Z388"/>
  <c r="AB388" s="1"/>
  <c r="AA387"/>
  <c r="Z387"/>
  <c r="AB387" s="1"/>
  <c r="AA386"/>
  <c r="Z386"/>
  <c r="AB386" s="1"/>
  <c r="AA385"/>
  <c r="Z385"/>
  <c r="AB385" s="1"/>
  <c r="AA384"/>
  <c r="Z384"/>
  <c r="AB384" s="1"/>
  <c r="AA383"/>
  <c r="Z383"/>
  <c r="AA382"/>
  <c r="Z382"/>
  <c r="AB382" s="1"/>
  <c r="AA381"/>
  <c r="Z381"/>
  <c r="AB381" s="1"/>
  <c r="AA380"/>
  <c r="Z380"/>
  <c r="AB380" s="1"/>
  <c r="AA379"/>
  <c r="Z379"/>
  <c r="AB379" s="1"/>
  <c r="AA378"/>
  <c r="Z378"/>
  <c r="AB378" s="1"/>
  <c r="AA377"/>
  <c r="Z377"/>
  <c r="AB377" s="1"/>
  <c r="AA376"/>
  <c r="Z376"/>
  <c r="AB376" s="1"/>
  <c r="AA375"/>
  <c r="Z375"/>
  <c r="AB375" s="1"/>
  <c r="AA374"/>
  <c r="Z374"/>
  <c r="AB374" s="1"/>
  <c r="AA373"/>
  <c r="Z373"/>
  <c r="AB373" s="1"/>
  <c r="AA372"/>
  <c r="Z372"/>
  <c r="AB372" s="1"/>
  <c r="AA371"/>
  <c r="Z371"/>
  <c r="Z370"/>
  <c r="AA369"/>
  <c r="Z369"/>
  <c r="AB369" s="1"/>
  <c r="AA368"/>
  <c r="Z368"/>
  <c r="AB368" s="1"/>
  <c r="AA367"/>
  <c r="Z367"/>
  <c r="AB367" s="1"/>
  <c r="AA366"/>
  <c r="Z366"/>
  <c r="AB366" s="1"/>
  <c r="AA365"/>
  <c r="Z365"/>
  <c r="AB365" s="1"/>
  <c r="AA364"/>
  <c r="Z364"/>
  <c r="W361"/>
  <c r="U361"/>
  <c r="AA360"/>
  <c r="Z360"/>
  <c r="AB360" s="1"/>
  <c r="AA359"/>
  <c r="Z359"/>
  <c r="AA358"/>
  <c r="Z357"/>
  <c r="W357"/>
  <c r="U357"/>
  <c r="AA356"/>
  <c r="AA355"/>
  <c r="AA354"/>
  <c r="AA353"/>
  <c r="W351"/>
  <c r="U351"/>
  <c r="AA350"/>
  <c r="Z350"/>
  <c r="Z351" s="1"/>
  <c r="AA349"/>
  <c r="W347"/>
  <c r="U347"/>
  <c r="AA346"/>
  <c r="AA347" s="1"/>
  <c r="Z346"/>
  <c r="Z347" s="1"/>
  <c r="AA345"/>
  <c r="W344"/>
  <c r="U344"/>
  <c r="AA343"/>
  <c r="Z343"/>
  <c r="AB343" s="1"/>
  <c r="Z342"/>
  <c r="Z344" s="1"/>
  <c r="AB344" s="1"/>
  <c r="AA341"/>
  <c r="W340"/>
  <c r="U340"/>
  <c r="AA339"/>
  <c r="Z339"/>
  <c r="AB339" s="1"/>
  <c r="AA338"/>
  <c r="Z338"/>
  <c r="W336"/>
  <c r="U336"/>
  <c r="AA335"/>
  <c r="Z335"/>
  <c r="AB335" s="1"/>
  <c r="AA334"/>
  <c r="Z334"/>
  <c r="AB334" s="1"/>
  <c r="AA333"/>
  <c r="Z333"/>
  <c r="W329"/>
  <c r="U329"/>
  <c r="AA328"/>
  <c r="Z328"/>
  <c r="AB328" s="1"/>
  <c r="AA327"/>
  <c r="AA329" s="1"/>
  <c r="Z327"/>
  <c r="Z329" s="1"/>
  <c r="W325"/>
  <c r="U325"/>
  <c r="AA324"/>
  <c r="AA323"/>
  <c r="AA322"/>
  <c r="Z322"/>
  <c r="AB322" s="1"/>
  <c r="W320"/>
  <c r="U320"/>
  <c r="AA319"/>
  <c r="Z319"/>
  <c r="AB319" s="1"/>
  <c r="AA318"/>
  <c r="Z318"/>
  <c r="AB318" s="1"/>
  <c r="AA317"/>
  <c r="Z317"/>
  <c r="AB317" s="1"/>
  <c r="AA316"/>
  <c r="Z316"/>
  <c r="AB316" s="1"/>
  <c r="AA315"/>
  <c r="X315"/>
  <c r="AA314"/>
  <c r="Z314"/>
  <c r="AB314" s="1"/>
  <c r="AA313"/>
  <c r="Z313"/>
  <c r="AA312"/>
  <c r="Z312"/>
  <c r="AB312" s="1"/>
  <c r="AA311"/>
  <c r="Z311"/>
  <c r="AA310"/>
  <c r="Z310"/>
  <c r="AB310" s="1"/>
  <c r="W308"/>
  <c r="U308"/>
  <c r="AA307"/>
  <c r="Z307"/>
  <c r="AB307" s="1"/>
  <c r="AA306"/>
  <c r="Z306"/>
  <c r="AB306" s="1"/>
  <c r="AA305"/>
  <c r="Z305"/>
  <c r="AB305" s="1"/>
  <c r="AA304"/>
  <c r="Z304"/>
  <c r="AB304" s="1"/>
  <c r="AA303"/>
  <c r="Z303"/>
  <c r="AB303" s="1"/>
  <c r="AA302"/>
  <c r="Z302"/>
  <c r="AB302" s="1"/>
  <c r="AA301"/>
  <c r="Z301"/>
  <c r="AB301" s="1"/>
  <c r="AA300"/>
  <c r="Z300"/>
  <c r="AB300" s="1"/>
  <c r="AA299"/>
  <c r="Z299"/>
  <c r="AB299" s="1"/>
  <c r="AA298"/>
  <c r="Z298"/>
  <c r="AB298" s="1"/>
  <c r="AA297"/>
  <c r="Z297"/>
  <c r="AB297" s="1"/>
  <c r="AA296"/>
  <c r="Z296"/>
  <c r="AB296" s="1"/>
  <c r="AA295"/>
  <c r="Z295"/>
  <c r="AA294"/>
  <c r="Z294"/>
  <c r="AB294" s="1"/>
  <c r="AA293"/>
  <c r="AA292"/>
  <c r="W291"/>
  <c r="U291"/>
  <c r="AA290"/>
  <c r="Z290"/>
  <c r="AB290" s="1"/>
  <c r="AA289"/>
  <c r="AA288"/>
  <c r="AA287"/>
  <c r="AA286"/>
  <c r="Z286"/>
  <c r="AB286" s="1"/>
  <c r="Z285"/>
  <c r="AA284"/>
  <c r="AA283"/>
  <c r="AA282"/>
  <c r="AA281"/>
  <c r="Z281"/>
  <c r="AB281" s="1"/>
  <c r="AA279"/>
  <c r="AA278"/>
  <c r="AA276"/>
  <c r="AA275"/>
  <c r="AA274"/>
  <c r="AA273"/>
  <c r="AA271"/>
  <c r="AA270"/>
  <c r="AA269"/>
  <c r="Z269"/>
  <c r="AA268"/>
  <c r="W263"/>
  <c r="W264" s="1"/>
  <c r="U263"/>
  <c r="U264" s="1"/>
  <c r="AA262"/>
  <c r="AA261"/>
  <c r="Z261"/>
  <c r="AB261" s="1"/>
  <c r="AA260"/>
  <c r="AA259"/>
  <c r="AA258"/>
  <c r="AA257"/>
  <c r="AA256"/>
  <c r="AA255"/>
  <c r="AA254"/>
  <c r="AA253"/>
  <c r="AA252"/>
  <c r="AA251"/>
  <c r="AA250"/>
  <c r="AA249"/>
  <c r="AA248"/>
  <c r="Z248"/>
  <c r="AB248" s="1"/>
  <c r="AA246"/>
  <c r="AA245"/>
  <c r="AA244"/>
  <c r="Z244"/>
  <c r="W240"/>
  <c r="W241" s="1"/>
  <c r="U240"/>
  <c r="U241" s="1"/>
  <c r="AA239"/>
  <c r="AA238"/>
  <c r="AA237"/>
  <c r="AA236"/>
  <c r="AA235"/>
  <c r="AA234"/>
  <c r="AA233"/>
  <c r="AA232"/>
  <c r="AA231"/>
  <c r="AA230"/>
  <c r="AA229"/>
  <c r="AA228"/>
  <c r="Z228"/>
  <c r="AB228" s="1"/>
  <c r="AA227"/>
  <c r="AA225"/>
  <c r="AA224"/>
  <c r="Z224"/>
  <c r="AA223"/>
  <c r="AA222"/>
  <c r="AA221"/>
  <c r="AA220"/>
  <c r="W219"/>
  <c r="U219"/>
  <c r="AA218"/>
  <c r="AA217"/>
  <c r="Z217"/>
  <c r="W215"/>
  <c r="U215"/>
  <c r="AA214"/>
  <c r="AA213"/>
  <c r="AA212"/>
  <c r="AA211"/>
  <c r="AA210"/>
  <c r="W208"/>
  <c r="U208"/>
  <c r="AA207"/>
  <c r="AA206"/>
  <c r="AA205"/>
  <c r="AA204"/>
  <c r="AA203"/>
  <c r="AA202"/>
  <c r="AA201"/>
  <c r="AA200"/>
  <c r="AA199"/>
  <c r="AA198"/>
  <c r="Z208"/>
  <c r="W193"/>
  <c r="W194" s="1"/>
  <c r="U193"/>
  <c r="AA192"/>
  <c r="X192"/>
  <c r="Z192" s="1"/>
  <c r="AA191"/>
  <c r="X191"/>
  <c r="Z191" s="1"/>
  <c r="AB191" s="1"/>
  <c r="AA190"/>
  <c r="X190"/>
  <c r="Z190" s="1"/>
  <c r="AB190" s="1"/>
  <c r="AA189"/>
  <c r="Z189"/>
  <c r="AB189" s="1"/>
  <c r="X189"/>
  <c r="W187"/>
  <c r="U187"/>
  <c r="AA186"/>
  <c r="Z186"/>
  <c r="AB186" s="1"/>
  <c r="X186"/>
  <c r="AA185"/>
  <c r="Z185"/>
  <c r="AB185" s="1"/>
  <c r="X185"/>
  <c r="AA184"/>
  <c r="Z184"/>
  <c r="AB184" s="1"/>
  <c r="X184"/>
  <c r="AA183"/>
  <c r="Z183"/>
  <c r="AB183" s="1"/>
  <c r="AA182"/>
  <c r="Z182"/>
  <c r="W181"/>
  <c r="U181"/>
  <c r="AA180"/>
  <c r="X180"/>
  <c r="Z180" s="1"/>
  <c r="AB180" s="1"/>
  <c r="AA179"/>
  <c r="X179"/>
  <c r="Z179" s="1"/>
  <c r="AB179" s="1"/>
  <c r="AA178"/>
  <c r="X178"/>
  <c r="Z178" s="1"/>
  <c r="AB178" s="1"/>
  <c r="AA177"/>
  <c r="X177"/>
  <c r="AA176"/>
  <c r="Z176"/>
  <c r="AB176" s="1"/>
  <c r="W175"/>
  <c r="U175"/>
  <c r="AA174"/>
  <c r="Z174"/>
  <c r="AB174" s="1"/>
  <c r="X174"/>
  <c r="AA173"/>
  <c r="Z173"/>
  <c r="AB173" s="1"/>
  <c r="X173"/>
  <c r="AA172"/>
  <c r="X172"/>
  <c r="Z172" s="1"/>
  <c r="AA171"/>
  <c r="Z171"/>
  <c r="X171"/>
  <c r="W169"/>
  <c r="U169"/>
  <c r="AA168"/>
  <c r="X168"/>
  <c r="Z168" s="1"/>
  <c r="AA167"/>
  <c r="X167"/>
  <c r="Z167" s="1"/>
  <c r="AB167" s="1"/>
  <c r="AA166"/>
  <c r="X166"/>
  <c r="Z166" s="1"/>
  <c r="AB166" s="1"/>
  <c r="AA165"/>
  <c r="Z169"/>
  <c r="W163"/>
  <c r="U163"/>
  <c r="AA162"/>
  <c r="Z162"/>
  <c r="AA161"/>
  <c r="X161"/>
  <c r="Z161" s="1"/>
  <c r="AB161" s="1"/>
  <c r="AA160"/>
  <c r="X160"/>
  <c r="AA159"/>
  <c r="W157"/>
  <c r="U157"/>
  <c r="AA156"/>
  <c r="X156"/>
  <c r="Z156" s="1"/>
  <c r="AA155"/>
  <c r="X155"/>
  <c r="Z155" s="1"/>
  <c r="AB155" s="1"/>
  <c r="AA154"/>
  <c r="X154"/>
  <c r="Z154" s="1"/>
  <c r="AA153"/>
  <c r="W150"/>
  <c r="U150"/>
  <c r="AA149"/>
  <c r="Z149"/>
  <c r="AB149" s="1"/>
  <c r="AB150" s="1"/>
  <c r="W148"/>
  <c r="U148"/>
  <c r="AA147"/>
  <c r="AA146"/>
  <c r="Z146"/>
  <c r="Z148" s="1"/>
  <c r="AB145"/>
  <c r="AA145"/>
  <c r="AB143"/>
  <c r="AA143"/>
  <c r="AB142"/>
  <c r="AA142"/>
  <c r="AA141"/>
  <c r="AA140"/>
  <c r="AA139"/>
  <c r="AA138"/>
  <c r="AA137"/>
  <c r="AA136"/>
  <c r="AA135"/>
  <c r="AA134"/>
  <c r="AA133"/>
  <c r="AA132"/>
  <c r="AA131"/>
  <c r="AA130"/>
  <c r="AA129"/>
  <c r="AA128"/>
  <c r="AA127"/>
  <c r="AA126"/>
  <c r="AA125"/>
  <c r="AA124"/>
  <c r="AA123"/>
  <c r="AA122"/>
  <c r="AA121"/>
  <c r="AA120"/>
  <c r="AB119"/>
  <c r="AA119"/>
  <c r="AA117"/>
  <c r="AA116"/>
  <c r="AA115"/>
  <c r="AA114"/>
  <c r="AB113"/>
  <c r="AA113"/>
  <c r="AB112"/>
  <c r="AA112"/>
  <c r="W110"/>
  <c r="W111" s="1"/>
  <c r="W144" s="1"/>
  <c r="U110"/>
  <c r="U111" s="1"/>
  <c r="U144" s="1"/>
  <c r="Z461" i="36"/>
  <c r="W461"/>
  <c r="U461"/>
  <c r="AA460"/>
  <c r="AA459"/>
  <c r="AA458"/>
  <c r="AA457"/>
  <c r="AA456"/>
  <c r="AA455"/>
  <c r="AA454"/>
  <c r="AA453"/>
  <c r="AA452"/>
  <c r="AA451"/>
  <c r="AA450"/>
  <c r="AA449"/>
  <c r="AA448"/>
  <c r="AA447"/>
  <c r="AA446"/>
  <c r="AA445"/>
  <c r="AA444"/>
  <c r="AA443"/>
  <c r="AA442"/>
  <c r="AA441"/>
  <c r="AB461"/>
  <c r="AA440"/>
  <c r="W438"/>
  <c r="U438"/>
  <c r="AA437"/>
  <c r="AA436"/>
  <c r="Z436"/>
  <c r="AB436" s="1"/>
  <c r="AA435"/>
  <c r="Z435"/>
  <c r="AB435" s="1"/>
  <c r="AA434"/>
  <c r="Z434"/>
  <c r="AA433"/>
  <c r="Z433"/>
  <c r="AA432"/>
  <c r="AA431"/>
  <c r="AA430"/>
  <c r="AA429"/>
  <c r="Z424"/>
  <c r="W424"/>
  <c r="U424"/>
  <c r="AA423"/>
  <c r="AA422"/>
  <c r="Z419"/>
  <c r="W419"/>
  <c r="U419"/>
  <c r="Z413"/>
  <c r="W413"/>
  <c r="U413"/>
  <c r="AA410"/>
  <c r="W406"/>
  <c r="U406"/>
  <c r="AA404"/>
  <c r="Z404"/>
  <c r="AB404" s="1"/>
  <c r="AA402"/>
  <c r="AA401"/>
  <c r="AA400"/>
  <c r="AA399"/>
  <c r="AA398"/>
  <c r="AA397"/>
  <c r="AA396"/>
  <c r="Z396"/>
  <c r="AB396" s="1"/>
  <c r="AA395"/>
  <c r="Z395"/>
  <c r="AB395" s="1"/>
  <c r="AA394"/>
  <c r="AA393"/>
  <c r="AA392"/>
  <c r="AA391"/>
  <c r="AA390"/>
  <c r="AA389"/>
  <c r="AA388"/>
  <c r="Z388"/>
  <c r="AB388" s="1"/>
  <c r="AA387"/>
  <c r="Z387"/>
  <c r="AB387" s="1"/>
  <c r="AA386"/>
  <c r="Z386"/>
  <c r="AB386" s="1"/>
  <c r="AA385"/>
  <c r="Z385"/>
  <c r="AB385" s="1"/>
  <c r="AA384"/>
  <c r="Z384"/>
  <c r="AB384" s="1"/>
  <c r="AA383"/>
  <c r="Z383"/>
  <c r="AB383" s="1"/>
  <c r="AA382"/>
  <c r="Z382"/>
  <c r="AB382" s="1"/>
  <c r="AA381"/>
  <c r="Z381"/>
  <c r="AB381" s="1"/>
  <c r="AA380"/>
  <c r="Z380"/>
  <c r="AB380" s="1"/>
  <c r="AA379"/>
  <c r="Z379"/>
  <c r="AB379" s="1"/>
  <c r="AA378"/>
  <c r="Z378"/>
  <c r="AB378" s="1"/>
  <c r="AA377"/>
  <c r="Z377"/>
  <c r="AB377" s="1"/>
  <c r="AA376"/>
  <c r="Z376"/>
  <c r="AB376" s="1"/>
  <c r="AA375"/>
  <c r="Z375"/>
  <c r="AB375" s="1"/>
  <c r="AA374"/>
  <c r="Z374"/>
  <c r="AB374" s="1"/>
  <c r="AA373"/>
  <c r="Z373"/>
  <c r="AB373" s="1"/>
  <c r="AA372"/>
  <c r="Z372"/>
  <c r="AB372" s="1"/>
  <c r="AA371"/>
  <c r="Z371"/>
  <c r="AB371" s="1"/>
  <c r="Z370"/>
  <c r="AA369"/>
  <c r="Z369"/>
  <c r="AA368"/>
  <c r="Z368"/>
  <c r="AB368" s="1"/>
  <c r="AA367"/>
  <c r="Z367"/>
  <c r="AB367" s="1"/>
  <c r="AA366"/>
  <c r="Z366"/>
  <c r="AB366" s="1"/>
  <c r="AA365"/>
  <c r="Z365"/>
  <c r="AB365" s="1"/>
  <c r="AA364"/>
  <c r="Z364"/>
  <c r="W361"/>
  <c r="U361"/>
  <c r="AA360"/>
  <c r="Z360"/>
  <c r="AB360" s="1"/>
  <c r="AA359"/>
  <c r="Z359"/>
  <c r="AA358"/>
  <c r="Z357"/>
  <c r="W357"/>
  <c r="U357"/>
  <c r="AA356"/>
  <c r="AA355"/>
  <c r="AA354"/>
  <c r="AA353"/>
  <c r="W351"/>
  <c r="U351"/>
  <c r="AA350"/>
  <c r="Z350"/>
  <c r="Z351" s="1"/>
  <c r="AA349"/>
  <c r="W347"/>
  <c r="U347"/>
  <c r="AA346"/>
  <c r="AA347" s="1"/>
  <c r="Z346"/>
  <c r="AA345"/>
  <c r="W344"/>
  <c r="U344"/>
  <c r="AA343"/>
  <c r="Z343"/>
  <c r="AB343" s="1"/>
  <c r="Z342"/>
  <c r="AA341"/>
  <c r="W340"/>
  <c r="U340"/>
  <c r="AA339"/>
  <c r="Z339"/>
  <c r="AA338"/>
  <c r="AA340" s="1"/>
  <c r="Z338"/>
  <c r="W336"/>
  <c r="U336"/>
  <c r="AA335"/>
  <c r="Z335"/>
  <c r="AB335" s="1"/>
  <c r="AA334"/>
  <c r="Z334"/>
  <c r="AB334" s="1"/>
  <c r="AA333"/>
  <c r="AA336" s="1"/>
  <c r="Z333"/>
  <c r="Z336" s="1"/>
  <c r="W329"/>
  <c r="U329"/>
  <c r="AA328"/>
  <c r="Z328"/>
  <c r="AB328" s="1"/>
  <c r="AA327"/>
  <c r="Z327"/>
  <c r="W325"/>
  <c r="U325"/>
  <c r="AA324"/>
  <c r="AB324"/>
  <c r="AA323"/>
  <c r="AA322"/>
  <c r="Z322"/>
  <c r="W320"/>
  <c r="U320"/>
  <c r="AA319"/>
  <c r="Z319"/>
  <c r="AB319" s="1"/>
  <c r="AA318"/>
  <c r="Z318"/>
  <c r="AB318" s="1"/>
  <c r="AA317"/>
  <c r="Z317"/>
  <c r="AB317" s="1"/>
  <c r="AA316"/>
  <c r="Z316"/>
  <c r="AB316" s="1"/>
  <c r="AA315"/>
  <c r="X315"/>
  <c r="AA314"/>
  <c r="Z314"/>
  <c r="AB314" s="1"/>
  <c r="AA313"/>
  <c r="Z313"/>
  <c r="AA312"/>
  <c r="Z312"/>
  <c r="AB312" s="1"/>
  <c r="AA311"/>
  <c r="Z311"/>
  <c r="AB311" s="1"/>
  <c r="AA310"/>
  <c r="Z310"/>
  <c r="AB310" s="1"/>
  <c r="W308"/>
  <c r="U308"/>
  <c r="AA307"/>
  <c r="Z307"/>
  <c r="AB307" s="1"/>
  <c r="AA306"/>
  <c r="Z306"/>
  <c r="AB306" s="1"/>
  <c r="AA305"/>
  <c r="Z305"/>
  <c r="AB305" s="1"/>
  <c r="AA304"/>
  <c r="Z304"/>
  <c r="AB304" s="1"/>
  <c r="AA303"/>
  <c r="Z303"/>
  <c r="AB303" s="1"/>
  <c r="AA302"/>
  <c r="Z302"/>
  <c r="AB302" s="1"/>
  <c r="AA301"/>
  <c r="Z301"/>
  <c r="AB301" s="1"/>
  <c r="AA300"/>
  <c r="Z300"/>
  <c r="AA299"/>
  <c r="Z299"/>
  <c r="AB299" s="1"/>
  <c r="AA298"/>
  <c r="Z298"/>
  <c r="AB298" s="1"/>
  <c r="AA297"/>
  <c r="Z297"/>
  <c r="AB297" s="1"/>
  <c r="AA296"/>
  <c r="Z296"/>
  <c r="AB296" s="1"/>
  <c r="AA295"/>
  <c r="Z295"/>
  <c r="AB295" s="1"/>
  <c r="AA294"/>
  <c r="Z294"/>
  <c r="AA293"/>
  <c r="AA292"/>
  <c r="W291"/>
  <c r="U291"/>
  <c r="AA290"/>
  <c r="Z290"/>
  <c r="AB290" s="1"/>
  <c r="AA289"/>
  <c r="AA288"/>
  <c r="AA287"/>
  <c r="AA286"/>
  <c r="Z286"/>
  <c r="AB286" s="1"/>
  <c r="AA284"/>
  <c r="AA283"/>
  <c r="AA282"/>
  <c r="AA281"/>
  <c r="AA279"/>
  <c r="AA278"/>
  <c r="AA276"/>
  <c r="AA275"/>
  <c r="AA274"/>
  <c r="AA273"/>
  <c r="AA271"/>
  <c r="AA271" i="35" s="1"/>
  <c r="AA270" i="36"/>
  <c r="AA269"/>
  <c r="Z269"/>
  <c r="AB269" s="1"/>
  <c r="AA268"/>
  <c r="AA291" s="1"/>
  <c r="W263"/>
  <c r="W264" s="1"/>
  <c r="U263"/>
  <c r="U264" s="1"/>
  <c r="AA262"/>
  <c r="AA261"/>
  <c r="Z261"/>
  <c r="AB261" s="1"/>
  <c r="AA260"/>
  <c r="AA259"/>
  <c r="AA258"/>
  <c r="AA257"/>
  <c r="AA256"/>
  <c r="AA255"/>
  <c r="AA254"/>
  <c r="AA253"/>
  <c r="AA252"/>
  <c r="AA251"/>
  <c r="AA250"/>
  <c r="AA249"/>
  <c r="AA248"/>
  <c r="Z248"/>
  <c r="AB248" s="1"/>
  <c r="AA246"/>
  <c r="AA245"/>
  <c r="AA244"/>
  <c r="Z244"/>
  <c r="W240"/>
  <c r="W241" s="1"/>
  <c r="U240"/>
  <c r="U241" s="1"/>
  <c r="AA239"/>
  <c r="AA238"/>
  <c r="AA237"/>
  <c r="AA237" i="35" s="1"/>
  <c r="AA236" i="36"/>
  <c r="AA235"/>
  <c r="AA234"/>
  <c r="AA233"/>
  <c r="AA232"/>
  <c r="AA231"/>
  <c r="AA230"/>
  <c r="AA229"/>
  <c r="AA228"/>
  <c r="Z228"/>
  <c r="AB228" s="1"/>
  <c r="AA227"/>
  <c r="AA225"/>
  <c r="AA224"/>
  <c r="Z224"/>
  <c r="Z240" s="1"/>
  <c r="Z241" s="1"/>
  <c r="AA223"/>
  <c r="AA222"/>
  <c r="AA221"/>
  <c r="AA220"/>
  <c r="W219"/>
  <c r="U219"/>
  <c r="AA218"/>
  <c r="AA217"/>
  <c r="Z217"/>
  <c r="Z219" s="1"/>
  <c r="W215"/>
  <c r="U215"/>
  <c r="AA214"/>
  <c r="AA213"/>
  <c r="AA212"/>
  <c r="AA211"/>
  <c r="AA210"/>
  <c r="Z215"/>
  <c r="W208"/>
  <c r="U208"/>
  <c r="AA207"/>
  <c r="AA206"/>
  <c r="AA205"/>
  <c r="AA204"/>
  <c r="AA203"/>
  <c r="AA202"/>
  <c r="AA201"/>
  <c r="AA200"/>
  <c r="AA199"/>
  <c r="AA198"/>
  <c r="Z208"/>
  <c r="W193"/>
  <c r="U193"/>
  <c r="AA192"/>
  <c r="X192"/>
  <c r="Z192" s="1"/>
  <c r="AA191"/>
  <c r="X191"/>
  <c r="Z191" s="1"/>
  <c r="AB191" s="1"/>
  <c r="AA190"/>
  <c r="X190"/>
  <c r="Z190" s="1"/>
  <c r="AB190" s="1"/>
  <c r="AA189"/>
  <c r="X189"/>
  <c r="W187"/>
  <c r="U187"/>
  <c r="AA186"/>
  <c r="Z186"/>
  <c r="AB186" s="1"/>
  <c r="X186"/>
  <c r="AA185"/>
  <c r="Z185"/>
  <c r="AB185" s="1"/>
  <c r="X185"/>
  <c r="AA184"/>
  <c r="Z184"/>
  <c r="AB184" s="1"/>
  <c r="X184"/>
  <c r="AA183"/>
  <c r="Z183"/>
  <c r="AA182"/>
  <c r="Z182"/>
  <c r="AB182" s="1"/>
  <c r="W181"/>
  <c r="U181"/>
  <c r="AA180"/>
  <c r="X180"/>
  <c r="Z180" s="1"/>
  <c r="AB180" s="1"/>
  <c r="AA179"/>
  <c r="X179"/>
  <c r="Z179" s="1"/>
  <c r="AB179" s="1"/>
  <c r="AA178"/>
  <c r="X178"/>
  <c r="Z178" s="1"/>
  <c r="AB178" s="1"/>
  <c r="AA177"/>
  <c r="X177"/>
  <c r="Z177" s="1"/>
  <c r="AA176"/>
  <c r="Z176"/>
  <c r="AB176" s="1"/>
  <c r="W175"/>
  <c r="U175"/>
  <c r="AA174"/>
  <c r="Z174"/>
  <c r="AB174" s="1"/>
  <c r="X174"/>
  <c r="AA173"/>
  <c r="Z173"/>
  <c r="AB173" s="1"/>
  <c r="X173"/>
  <c r="AA172"/>
  <c r="X172"/>
  <c r="Z172" s="1"/>
  <c r="AB172" s="1"/>
  <c r="AA171"/>
  <c r="Z171"/>
  <c r="X171"/>
  <c r="W169"/>
  <c r="U169"/>
  <c r="AA168"/>
  <c r="X168"/>
  <c r="Z168" s="1"/>
  <c r="AA167"/>
  <c r="X167"/>
  <c r="Z167" s="1"/>
  <c r="AB167" s="1"/>
  <c r="AA166"/>
  <c r="X166"/>
  <c r="Z166" s="1"/>
  <c r="AB166" s="1"/>
  <c r="AA165"/>
  <c r="W163"/>
  <c r="U163"/>
  <c r="AA162"/>
  <c r="Z162"/>
  <c r="AB162" s="1"/>
  <c r="AA161"/>
  <c r="X161"/>
  <c r="Z161" s="1"/>
  <c r="AB161" s="1"/>
  <c r="AA160"/>
  <c r="X160"/>
  <c r="AA159"/>
  <c r="AA163" s="1"/>
  <c r="W157"/>
  <c r="U157"/>
  <c r="AA156"/>
  <c r="Z156"/>
  <c r="X156"/>
  <c r="AA155"/>
  <c r="Z155"/>
  <c r="AB155" s="1"/>
  <c r="X155"/>
  <c r="AA154"/>
  <c r="X154"/>
  <c r="Z154" s="1"/>
  <c r="AA153"/>
  <c r="W150"/>
  <c r="U150"/>
  <c r="AA149"/>
  <c r="Z149"/>
  <c r="Z150" s="1"/>
  <c r="W148"/>
  <c r="U148"/>
  <c r="AA147"/>
  <c r="AA146"/>
  <c r="Z146"/>
  <c r="Z148" s="1"/>
  <c r="AB145"/>
  <c r="AA145"/>
  <c r="AB143"/>
  <c r="AA143"/>
  <c r="AB142"/>
  <c r="AA142"/>
  <c r="AA141"/>
  <c r="AA140"/>
  <c r="AA139"/>
  <c r="AA138"/>
  <c r="AA137"/>
  <c r="AA136"/>
  <c r="AA135"/>
  <c r="AA134"/>
  <c r="AA133"/>
  <c r="AA132"/>
  <c r="AA131"/>
  <c r="AA130"/>
  <c r="AA129"/>
  <c r="AA128"/>
  <c r="AA127"/>
  <c r="AA126"/>
  <c r="AA125"/>
  <c r="AA124"/>
  <c r="AA123"/>
  <c r="AA122"/>
  <c r="AA121"/>
  <c r="AA120"/>
  <c r="AB119"/>
  <c r="AA119"/>
  <c r="AA117"/>
  <c r="AA116"/>
  <c r="AA115"/>
  <c r="AA114"/>
  <c r="AB113"/>
  <c r="AA113"/>
  <c r="AB112"/>
  <c r="AA112"/>
  <c r="W110"/>
  <c r="U110"/>
  <c r="AA109"/>
  <c r="AA108"/>
  <c r="AA107"/>
  <c r="AA106"/>
  <c r="AA105"/>
  <c r="AA104"/>
  <c r="AA103"/>
  <c r="AA102"/>
  <c r="AA101"/>
  <c r="AA100"/>
  <c r="AA99"/>
  <c r="AA98"/>
  <c r="AA97"/>
  <c r="AA96"/>
  <c r="AA95"/>
  <c r="AA94"/>
  <c r="AA93"/>
  <c r="AA92"/>
  <c r="AA90"/>
  <c r="AA89"/>
  <c r="AA88"/>
  <c r="AA85"/>
  <c r="AA84"/>
  <c r="AA83"/>
  <c r="AA82"/>
  <c r="Z82"/>
  <c r="Z86" s="1"/>
  <c r="AA9"/>
  <c r="Z461" i="37"/>
  <c r="W461"/>
  <c r="U461"/>
  <c r="AA460"/>
  <c r="AA459"/>
  <c r="AA458"/>
  <c r="AA457"/>
  <c r="AA456"/>
  <c r="AA455"/>
  <c r="AA454"/>
  <c r="AA453"/>
  <c r="AA452"/>
  <c r="AA451"/>
  <c r="AA450"/>
  <c r="AA449"/>
  <c r="AA448"/>
  <c r="AA447"/>
  <c r="AA446"/>
  <c r="AA445"/>
  <c r="AA444"/>
  <c r="AA443"/>
  <c r="AA442"/>
  <c r="AA441"/>
  <c r="AB461"/>
  <c r="AA440"/>
  <c r="W438"/>
  <c r="U438"/>
  <c r="AA437"/>
  <c r="AA436"/>
  <c r="Z436"/>
  <c r="AB436" s="1"/>
  <c r="AA435"/>
  <c r="Z435"/>
  <c r="AB435" s="1"/>
  <c r="AA434"/>
  <c r="Z434"/>
  <c r="AB434" s="1"/>
  <c r="AA433"/>
  <c r="Z433"/>
  <c r="AA432"/>
  <c r="AA431"/>
  <c r="AA430"/>
  <c r="AA429"/>
  <c r="W424"/>
  <c r="U424"/>
  <c r="AA423"/>
  <c r="Z423"/>
  <c r="Z424" s="1"/>
  <c r="AB424" s="1"/>
  <c r="AA422"/>
  <c r="Z419"/>
  <c r="W419"/>
  <c r="U419"/>
  <c r="AA418"/>
  <c r="AA417"/>
  <c r="AA416"/>
  <c r="AA415"/>
  <c r="Z413"/>
  <c r="W413"/>
  <c r="U413"/>
  <c r="AA412"/>
  <c r="AA411"/>
  <c r="AA410"/>
  <c r="AA409"/>
  <c r="W406"/>
  <c r="U406"/>
  <c r="AA404"/>
  <c r="Z404"/>
  <c r="AB404" s="1"/>
  <c r="AA402"/>
  <c r="AA401"/>
  <c r="AA400"/>
  <c r="AA399"/>
  <c r="AA398"/>
  <c r="AA397"/>
  <c r="AA396"/>
  <c r="Z396"/>
  <c r="AB396" s="1"/>
  <c r="AA395"/>
  <c r="Z395"/>
  <c r="AB395" s="1"/>
  <c r="AA394"/>
  <c r="AA393"/>
  <c r="AA392"/>
  <c r="AA391"/>
  <c r="AA390"/>
  <c r="AA389"/>
  <c r="AA388"/>
  <c r="Z388"/>
  <c r="AA387"/>
  <c r="Z387"/>
  <c r="AB387" s="1"/>
  <c r="AA386"/>
  <c r="Z386"/>
  <c r="AB386" s="1"/>
  <c r="AA385"/>
  <c r="Z385"/>
  <c r="AB385" s="1"/>
  <c r="AA384"/>
  <c r="Z384"/>
  <c r="AB384" s="1"/>
  <c r="AA383"/>
  <c r="Z383"/>
  <c r="AB383" s="1"/>
  <c r="AA382"/>
  <c r="Z382"/>
  <c r="AB382" s="1"/>
  <c r="AA381"/>
  <c r="Z381"/>
  <c r="AB381" s="1"/>
  <c r="AA380"/>
  <c r="Z380"/>
  <c r="AA379"/>
  <c r="Z379"/>
  <c r="AB379" s="1"/>
  <c r="AA378"/>
  <c r="Z378"/>
  <c r="AB378" s="1"/>
  <c r="AA377"/>
  <c r="Z377"/>
  <c r="AB377" s="1"/>
  <c r="AA376"/>
  <c r="Z376"/>
  <c r="AB376" s="1"/>
  <c r="AA375"/>
  <c r="Z375"/>
  <c r="AB375" s="1"/>
  <c r="AA374"/>
  <c r="Z374"/>
  <c r="AB374" s="1"/>
  <c r="AA373"/>
  <c r="AA372"/>
  <c r="Z372"/>
  <c r="AA371"/>
  <c r="Z371"/>
  <c r="AB371" s="1"/>
  <c r="AA370"/>
  <c r="AA370" i="35" s="1"/>
  <c r="Z370" i="37"/>
  <c r="AB370" s="1"/>
  <c r="AB370" i="35" s="1"/>
  <c r="AA369" i="37"/>
  <c r="Z369"/>
  <c r="AB369" s="1"/>
  <c r="AA368"/>
  <c r="Z368"/>
  <c r="AB368" s="1"/>
  <c r="AA367"/>
  <c r="Z367"/>
  <c r="AB367" s="1"/>
  <c r="AA366"/>
  <c r="Z366"/>
  <c r="AB366" s="1"/>
  <c r="AA365"/>
  <c r="Z365"/>
  <c r="AA364"/>
  <c r="Z364"/>
  <c r="Z361"/>
  <c r="W361"/>
  <c r="U361"/>
  <c r="AA360"/>
  <c r="AA359"/>
  <c r="AA358"/>
  <c r="Z357"/>
  <c r="W357"/>
  <c r="U357"/>
  <c r="AA356"/>
  <c r="AA355"/>
  <c r="AA354"/>
  <c r="AA353"/>
  <c r="Z351"/>
  <c r="W351"/>
  <c r="U351"/>
  <c r="AA350"/>
  <c r="AA349"/>
  <c r="Z347"/>
  <c r="W347"/>
  <c r="U347"/>
  <c r="AA346"/>
  <c r="AA347" s="1"/>
  <c r="AA345"/>
  <c r="W344"/>
  <c r="U344"/>
  <c r="AA343"/>
  <c r="Z343"/>
  <c r="AA341"/>
  <c r="W340"/>
  <c r="U340"/>
  <c r="AA339"/>
  <c r="AA338"/>
  <c r="Z336"/>
  <c r="W336"/>
  <c r="U336"/>
  <c r="AA335"/>
  <c r="AA334"/>
  <c r="AA333"/>
  <c r="Z329"/>
  <c r="W329"/>
  <c r="U329"/>
  <c r="AA328"/>
  <c r="AA327"/>
  <c r="AA329" s="1"/>
  <c r="W325"/>
  <c r="U325"/>
  <c r="AA324"/>
  <c r="AA323"/>
  <c r="AA322"/>
  <c r="Z322"/>
  <c r="W320"/>
  <c r="U320"/>
  <c r="AA319"/>
  <c r="Z319"/>
  <c r="AB319" s="1"/>
  <c r="AA318"/>
  <c r="Z318"/>
  <c r="AA317"/>
  <c r="AA316"/>
  <c r="AA315"/>
  <c r="X315"/>
  <c r="X320" s="1"/>
  <c r="AA314"/>
  <c r="AA313"/>
  <c r="AA312"/>
  <c r="AA311"/>
  <c r="AA310"/>
  <c r="W308"/>
  <c r="U308"/>
  <c r="AA307"/>
  <c r="Z307"/>
  <c r="AB307" s="1"/>
  <c r="AA306"/>
  <c r="Z306"/>
  <c r="AA305"/>
  <c r="AA304"/>
  <c r="AA303"/>
  <c r="AA302"/>
  <c r="AA301"/>
  <c r="AA300"/>
  <c r="AA299"/>
  <c r="AA298"/>
  <c r="AA297"/>
  <c r="AA296"/>
  <c r="AA295"/>
  <c r="AA294"/>
  <c r="AA293"/>
  <c r="AA292"/>
  <c r="W291"/>
  <c r="U291"/>
  <c r="AA290"/>
  <c r="Z290"/>
  <c r="AA289"/>
  <c r="Z289"/>
  <c r="AA288"/>
  <c r="Z288"/>
  <c r="AA287"/>
  <c r="Z287"/>
  <c r="Z287" i="35" s="1"/>
  <c r="AA286" i="37"/>
  <c r="Z286"/>
  <c r="AB286" s="1"/>
  <c r="AA285"/>
  <c r="Z285"/>
  <c r="AB285" s="1"/>
  <c r="AF285" i="35" s="1"/>
  <c r="AH285" s="1"/>
  <c r="AA284" i="37"/>
  <c r="Z284"/>
  <c r="AA283"/>
  <c r="Z283"/>
  <c r="AA282"/>
  <c r="Z282"/>
  <c r="Z282" i="35" s="1"/>
  <c r="AA281" i="37"/>
  <c r="AA280"/>
  <c r="Z280"/>
  <c r="AB280" s="1"/>
  <c r="AF280" i="35" s="1"/>
  <c r="AH280" s="1"/>
  <c r="AA279" i="37"/>
  <c r="Z279"/>
  <c r="Z279" i="35" s="1"/>
  <c r="AA278" i="37"/>
  <c r="Z278"/>
  <c r="AA277"/>
  <c r="Z277"/>
  <c r="AB277" s="1"/>
  <c r="AF277" i="35" s="1"/>
  <c r="AH277" s="1"/>
  <c r="AA276" i="37"/>
  <c r="Z276"/>
  <c r="AA275"/>
  <c r="Z275"/>
  <c r="Z275" i="35" s="1"/>
  <c r="AA274" i="37"/>
  <c r="Z274"/>
  <c r="AA273"/>
  <c r="Z273"/>
  <c r="AA272"/>
  <c r="Z272"/>
  <c r="AB272" s="1"/>
  <c r="AF272" i="35" s="1"/>
  <c r="AH272" s="1"/>
  <c r="AA271" i="37"/>
  <c r="Z271"/>
  <c r="Z271" i="35" s="1"/>
  <c r="AA270" i="37"/>
  <c r="Z270"/>
  <c r="AA269"/>
  <c r="Z269"/>
  <c r="AA268"/>
  <c r="W263"/>
  <c r="W264" s="1"/>
  <c r="U263"/>
  <c r="U264" s="1"/>
  <c r="AA262"/>
  <c r="Z262"/>
  <c r="AA261"/>
  <c r="Z261"/>
  <c r="AA260"/>
  <c r="AA259"/>
  <c r="AA258"/>
  <c r="AA257"/>
  <c r="AA256"/>
  <c r="AA255"/>
  <c r="AA254"/>
  <c r="AA253"/>
  <c r="AA252"/>
  <c r="AA251"/>
  <c r="AA250"/>
  <c r="AA249"/>
  <c r="AA248"/>
  <c r="AA246"/>
  <c r="AA245"/>
  <c r="AA244"/>
  <c r="W240"/>
  <c r="W241" s="1"/>
  <c r="U240"/>
  <c r="U241" s="1"/>
  <c r="AA239"/>
  <c r="AA238"/>
  <c r="AA237"/>
  <c r="AA236"/>
  <c r="AA235"/>
  <c r="Z235"/>
  <c r="Z235" i="35" s="1"/>
  <c r="AA234" i="37"/>
  <c r="Z234"/>
  <c r="AA233"/>
  <c r="Z233"/>
  <c r="AA232"/>
  <c r="Z232"/>
  <c r="Z232" i="35" s="1"/>
  <c r="AA231" i="37"/>
  <c r="Z231"/>
  <c r="Z231" i="35" s="1"/>
  <c r="AA230" i="37"/>
  <c r="Z230"/>
  <c r="AB230" s="1"/>
  <c r="AA229"/>
  <c r="Z229"/>
  <c r="AA228"/>
  <c r="Z228"/>
  <c r="AB228" s="1"/>
  <c r="AA227"/>
  <c r="AA225"/>
  <c r="Z225"/>
  <c r="AA224"/>
  <c r="Z224"/>
  <c r="AA223"/>
  <c r="AA222"/>
  <c r="AA221"/>
  <c r="AA220"/>
  <c r="W219"/>
  <c r="U219"/>
  <c r="AA218"/>
  <c r="Z218"/>
  <c r="AA217"/>
  <c r="Z217"/>
  <c r="AA216"/>
  <c r="Z216"/>
  <c r="AB216" s="1"/>
  <c r="AF216" i="35" s="1"/>
  <c r="AH216" s="1"/>
  <c r="Z215" i="37"/>
  <c r="W215"/>
  <c r="U215"/>
  <c r="AA214"/>
  <c r="AA213"/>
  <c r="AA212"/>
  <c r="AA211"/>
  <c r="AB215"/>
  <c r="AA210"/>
  <c r="Z208"/>
  <c r="W208"/>
  <c r="U208"/>
  <c r="AA207"/>
  <c r="AA206"/>
  <c r="AA205"/>
  <c r="AA204"/>
  <c r="AA203"/>
  <c r="AA202"/>
  <c r="AA201"/>
  <c r="AA200"/>
  <c r="AA199"/>
  <c r="AA198"/>
  <c r="AA197"/>
  <c r="Z197"/>
  <c r="AB197" s="1"/>
  <c r="AF197" i="35" s="1"/>
  <c r="AH197" s="1"/>
  <c r="AA196" i="37"/>
  <c r="Z196"/>
  <c r="AB196" s="1"/>
  <c r="AA195"/>
  <c r="Z195"/>
  <c r="AB195" s="1"/>
  <c r="AF195" i="35" s="1"/>
  <c r="AH195" s="1"/>
  <c r="W193" i="37"/>
  <c r="U193"/>
  <c r="AA192"/>
  <c r="Z192"/>
  <c r="AB192" s="1"/>
  <c r="X192"/>
  <c r="AA191"/>
  <c r="Z191"/>
  <c r="AB191" s="1"/>
  <c r="X191"/>
  <c r="AA190"/>
  <c r="X190"/>
  <c r="Z190" s="1"/>
  <c r="AB190" s="1"/>
  <c r="AA189"/>
  <c r="X189"/>
  <c r="Z189" s="1"/>
  <c r="W187"/>
  <c r="U187"/>
  <c r="AA186"/>
  <c r="X186"/>
  <c r="Z186" s="1"/>
  <c r="AB186" s="1"/>
  <c r="AA185"/>
  <c r="X185"/>
  <c r="Z185" s="1"/>
  <c r="AB185" s="1"/>
  <c r="AA184"/>
  <c r="Z184"/>
  <c r="X184"/>
  <c r="AA183"/>
  <c r="Z183"/>
  <c r="AA182"/>
  <c r="Z182"/>
  <c r="AB182" s="1"/>
  <c r="W181"/>
  <c r="U181"/>
  <c r="AA180"/>
  <c r="X180"/>
  <c r="Z180" s="1"/>
  <c r="AB180" s="1"/>
  <c r="AA179"/>
  <c r="X179"/>
  <c r="Z179" s="1"/>
  <c r="AB179" s="1"/>
  <c r="AA178"/>
  <c r="X178"/>
  <c r="Z178" s="1"/>
  <c r="AA177"/>
  <c r="X177"/>
  <c r="Z177" s="1"/>
  <c r="AB177" s="1"/>
  <c r="AA176"/>
  <c r="Z176"/>
  <c r="AB176" s="1"/>
  <c r="W175"/>
  <c r="U175"/>
  <c r="U175" i="35" s="1"/>
  <c r="AA174" i="37"/>
  <c r="X174"/>
  <c r="Z174" s="1"/>
  <c r="AA173"/>
  <c r="Z173"/>
  <c r="AB173" s="1"/>
  <c r="X173"/>
  <c r="AA172"/>
  <c r="X172"/>
  <c r="Z172" s="1"/>
  <c r="AB172" s="1"/>
  <c r="AA171"/>
  <c r="X171"/>
  <c r="W169"/>
  <c r="U169"/>
  <c r="AA168"/>
  <c r="X168"/>
  <c r="Z168" s="1"/>
  <c r="AA167"/>
  <c r="X167"/>
  <c r="Z167" s="1"/>
  <c r="AB167" s="1"/>
  <c r="AA166"/>
  <c r="X166"/>
  <c r="AA165"/>
  <c r="Z165"/>
  <c r="W163"/>
  <c r="U163"/>
  <c r="AA162"/>
  <c r="Z162"/>
  <c r="AA161"/>
  <c r="X161"/>
  <c r="Z161" s="1"/>
  <c r="AB161" s="1"/>
  <c r="AA160"/>
  <c r="X160"/>
  <c r="AA159"/>
  <c r="Z159"/>
  <c r="W157"/>
  <c r="U157"/>
  <c r="AA156"/>
  <c r="Z156"/>
  <c r="AB156" s="1"/>
  <c r="X156"/>
  <c r="AA155"/>
  <c r="Z155"/>
  <c r="AB155" s="1"/>
  <c r="X155"/>
  <c r="AA154"/>
  <c r="X154"/>
  <c r="Z154" s="1"/>
  <c r="AA153"/>
  <c r="Z153"/>
  <c r="Z153" i="35" s="1"/>
  <c r="AA152" i="37"/>
  <c r="Z152"/>
  <c r="AB152" s="1"/>
  <c r="AF152" i="35" s="1"/>
  <c r="AH152" s="1"/>
  <c r="W150" i="37"/>
  <c r="U150"/>
  <c r="AA149"/>
  <c r="Z149"/>
  <c r="AB149" s="1"/>
  <c r="AB150" s="1"/>
  <c r="W148"/>
  <c r="U148"/>
  <c r="AA147"/>
  <c r="Z147"/>
  <c r="AA146"/>
  <c r="AA148" s="1"/>
  <c r="Z146"/>
  <c r="AB145"/>
  <c r="AA145"/>
  <c r="AB143"/>
  <c r="AA143"/>
  <c r="AB142"/>
  <c r="AA142"/>
  <c r="AA141"/>
  <c r="AA140"/>
  <c r="AA139"/>
  <c r="AA138"/>
  <c r="AA137"/>
  <c r="AA136"/>
  <c r="AA135"/>
  <c r="AA134"/>
  <c r="AA133"/>
  <c r="AA132"/>
  <c r="AA131"/>
  <c r="AA130"/>
  <c r="AA129"/>
  <c r="AA128"/>
  <c r="AA127"/>
  <c r="AA126"/>
  <c r="AA125"/>
  <c r="AA124"/>
  <c r="AA123"/>
  <c r="AA122"/>
  <c r="AA121"/>
  <c r="AA120"/>
  <c r="AB119"/>
  <c r="AA119"/>
  <c r="AB118"/>
  <c r="AA117"/>
  <c r="AA116"/>
  <c r="AA115"/>
  <c r="AA114"/>
  <c r="AB113"/>
  <c r="AA113"/>
  <c r="AB112"/>
  <c r="AA112"/>
  <c r="W110"/>
  <c r="W111" s="1"/>
  <c r="W144" s="1"/>
  <c r="U110"/>
  <c r="U111" s="1"/>
  <c r="U144" s="1"/>
  <c r="AA109"/>
  <c r="AA108"/>
  <c r="AA107"/>
  <c r="AA106"/>
  <c r="AA105"/>
  <c r="AA104"/>
  <c r="AA103"/>
  <c r="AA102"/>
  <c r="AA101"/>
  <c r="AA100"/>
  <c r="AA99"/>
  <c r="AA98"/>
  <c r="AA97"/>
  <c r="AA96"/>
  <c r="AA95"/>
  <c r="AA94"/>
  <c r="AA93"/>
  <c r="AA92"/>
  <c r="AA91"/>
  <c r="AA90"/>
  <c r="AA89"/>
  <c r="AA88"/>
  <c r="AA85"/>
  <c r="Z85"/>
  <c r="Z85" i="35" s="1"/>
  <c r="AA84" i="37"/>
  <c r="Z84"/>
  <c r="Z84" i="35" s="1"/>
  <c r="AA83" i="37"/>
  <c r="Z83"/>
  <c r="Z83" i="35" s="1"/>
  <c r="AA82" i="37"/>
  <c r="Z82"/>
  <c r="AB82" s="1"/>
  <c r="AA11"/>
  <c r="AA9"/>
  <c r="X315" i="35"/>
  <c r="X192"/>
  <c r="X191"/>
  <c r="X190"/>
  <c r="X189"/>
  <c r="X186"/>
  <c r="X185"/>
  <c r="X184"/>
  <c r="X180"/>
  <c r="X179"/>
  <c r="X178"/>
  <c r="X177"/>
  <c r="X174"/>
  <c r="X173"/>
  <c r="X172"/>
  <c r="X171"/>
  <c r="X168"/>
  <c r="X167"/>
  <c r="X166"/>
  <c r="X161"/>
  <c r="X160"/>
  <c r="X156"/>
  <c r="X155"/>
  <c r="X154"/>
  <c r="W461" i="28"/>
  <c r="W461" i="35" s="1"/>
  <c r="U461" i="28"/>
  <c r="AA460"/>
  <c r="Z5" i="44" s="1"/>
  <c r="Z6" s="1"/>
  <c r="Z460" i="28"/>
  <c r="AA459"/>
  <c r="AA459" i="35" s="1"/>
  <c r="Z459" i="28"/>
  <c r="AA458"/>
  <c r="AA457"/>
  <c r="Z457"/>
  <c r="AA456"/>
  <c r="AA456" i="35" s="1"/>
  <c r="Z456" i="28"/>
  <c r="AA455"/>
  <c r="AA455" i="35" s="1"/>
  <c r="Z455" i="28"/>
  <c r="AA454"/>
  <c r="Z454"/>
  <c r="AA453"/>
  <c r="Z453"/>
  <c r="AA452"/>
  <c r="AA452" i="35" s="1"/>
  <c r="Z452" i="28"/>
  <c r="AA451"/>
  <c r="AA451" i="35" s="1"/>
  <c r="Z451" i="28"/>
  <c r="AA450"/>
  <c r="Z450"/>
  <c r="AA449"/>
  <c r="Z449"/>
  <c r="AA448"/>
  <c r="Z448"/>
  <c r="AA447"/>
  <c r="Z447"/>
  <c r="AA446"/>
  <c r="Z446"/>
  <c r="AB446" s="1"/>
  <c r="AA445"/>
  <c r="AA444"/>
  <c r="Z444"/>
  <c r="AA443"/>
  <c r="AA442"/>
  <c r="Z442"/>
  <c r="AA441"/>
  <c r="Z441"/>
  <c r="AA440"/>
  <c r="Z440"/>
  <c r="W438"/>
  <c r="U438"/>
  <c r="AA437"/>
  <c r="AA436"/>
  <c r="Z436"/>
  <c r="AB436" s="1"/>
  <c r="AA435"/>
  <c r="Z435"/>
  <c r="AA434"/>
  <c r="Z434"/>
  <c r="AB434" s="1"/>
  <c r="AA433"/>
  <c r="Z433"/>
  <c r="AA432"/>
  <c r="AA431"/>
  <c r="AA430"/>
  <c r="AA429"/>
  <c r="Z424"/>
  <c r="W424"/>
  <c r="U424"/>
  <c r="AA423"/>
  <c r="AA422"/>
  <c r="Z419"/>
  <c r="W419"/>
  <c r="U419"/>
  <c r="Z413"/>
  <c r="W413"/>
  <c r="U413"/>
  <c r="AA412"/>
  <c r="AA411"/>
  <c r="AA410"/>
  <c r="AA409"/>
  <c r="W406"/>
  <c r="U406"/>
  <c r="AA404"/>
  <c r="Z404"/>
  <c r="AB404" s="1"/>
  <c r="AA402"/>
  <c r="AA401"/>
  <c r="AA400"/>
  <c r="AA399"/>
  <c r="AA398"/>
  <c r="AA397"/>
  <c r="AA396"/>
  <c r="Z396"/>
  <c r="AA395"/>
  <c r="Z395"/>
  <c r="AA394"/>
  <c r="AA393"/>
  <c r="AA392"/>
  <c r="AA391"/>
  <c r="AA390"/>
  <c r="AA389"/>
  <c r="AA388"/>
  <c r="Z388"/>
  <c r="AB388" s="1"/>
  <c r="AA387"/>
  <c r="Z387"/>
  <c r="AA386"/>
  <c r="Z386"/>
  <c r="AA385"/>
  <c r="Z385"/>
  <c r="AA384"/>
  <c r="AA384" i="35" s="1"/>
  <c r="Z384" i="28"/>
  <c r="AA383"/>
  <c r="Z383"/>
  <c r="AA382"/>
  <c r="Z382"/>
  <c r="AA381"/>
  <c r="Z381"/>
  <c r="AA380"/>
  <c r="Z380"/>
  <c r="AB380" s="1"/>
  <c r="AA379"/>
  <c r="Z379"/>
  <c r="AB379" s="1"/>
  <c r="AA378"/>
  <c r="Z378"/>
  <c r="AA377"/>
  <c r="Z377"/>
  <c r="AB377" s="1"/>
  <c r="AA376"/>
  <c r="Z376"/>
  <c r="AA375"/>
  <c r="Z375"/>
  <c r="AB375" s="1"/>
  <c r="AA374"/>
  <c r="Z374"/>
  <c r="AB374" s="1"/>
  <c r="AA373"/>
  <c r="AA373" i="35" s="1"/>
  <c r="Z373" i="28"/>
  <c r="Z373" i="35" s="1"/>
  <c r="AA372" i="28"/>
  <c r="Z372"/>
  <c r="AA371"/>
  <c r="AA371" i="35" s="1"/>
  <c r="Z371" i="28"/>
  <c r="Z370"/>
  <c r="AA369"/>
  <c r="Z369"/>
  <c r="AB369" s="1"/>
  <c r="AA368"/>
  <c r="Z368"/>
  <c r="AB368" s="1"/>
  <c r="AA367"/>
  <c r="Z367"/>
  <c r="AB367" s="1"/>
  <c r="AF367" i="35" s="1"/>
  <c r="AA366" i="28"/>
  <c r="Z366"/>
  <c r="AB366" s="1"/>
  <c r="AA365"/>
  <c r="Z365"/>
  <c r="AA364"/>
  <c r="AA364" i="35" s="1"/>
  <c r="Z364" i="28"/>
  <c r="I60" i="39"/>
  <c r="K60" s="1"/>
  <c r="W361" i="28"/>
  <c r="U361"/>
  <c r="AA360"/>
  <c r="Z360"/>
  <c r="Z360" i="35" s="1"/>
  <c r="AA359" i="28"/>
  <c r="Z359"/>
  <c r="AA358"/>
  <c r="Z357"/>
  <c r="I57" i="39"/>
  <c r="K57" s="1"/>
  <c r="W357" i="28"/>
  <c r="U357"/>
  <c r="AA356"/>
  <c r="AA355"/>
  <c r="AA354"/>
  <c r="AA353"/>
  <c r="W351"/>
  <c r="U351"/>
  <c r="U351" i="35" s="1"/>
  <c r="AA350" i="28"/>
  <c r="Z350"/>
  <c r="AA349"/>
  <c r="W347"/>
  <c r="U347"/>
  <c r="AA346"/>
  <c r="AA347" s="1"/>
  <c r="Z346"/>
  <c r="AA345"/>
  <c r="W344"/>
  <c r="U344"/>
  <c r="AA343"/>
  <c r="AA343" i="35" s="1"/>
  <c r="Z343" i="28"/>
  <c r="Z343" i="35" s="1"/>
  <c r="Z342" i="28"/>
  <c r="AA341"/>
  <c r="I17" i="39"/>
  <c r="K17" s="1"/>
  <c r="W340" i="28"/>
  <c r="U340"/>
  <c r="AA339"/>
  <c r="Z339"/>
  <c r="AA338"/>
  <c r="Z338"/>
  <c r="I54" i="39"/>
  <c r="K54" s="1"/>
  <c r="W336" i="28"/>
  <c r="U336"/>
  <c r="AA335"/>
  <c r="Z335"/>
  <c r="AA334"/>
  <c r="Z334"/>
  <c r="AA333"/>
  <c r="Z333"/>
  <c r="I53" i="39"/>
  <c r="K53" s="1"/>
  <c r="W329" i="28"/>
  <c r="U329"/>
  <c r="AA328"/>
  <c r="Z328"/>
  <c r="AA327"/>
  <c r="AA329" s="1"/>
  <c r="Z327"/>
  <c r="W325"/>
  <c r="U325"/>
  <c r="U325" i="35" s="1"/>
  <c r="AA324" i="28"/>
  <c r="AA323"/>
  <c r="AA322"/>
  <c r="Z322"/>
  <c r="W320"/>
  <c r="U320"/>
  <c r="AA319"/>
  <c r="Z319"/>
  <c r="Z319" i="35" s="1"/>
  <c r="AA318" i="28"/>
  <c r="Z318"/>
  <c r="AB318" s="1"/>
  <c r="AA317"/>
  <c r="Z317"/>
  <c r="Z317" i="35" s="1"/>
  <c r="AA316" i="28"/>
  <c r="Z316"/>
  <c r="AA315"/>
  <c r="X315"/>
  <c r="AA314"/>
  <c r="Z314"/>
  <c r="AA313"/>
  <c r="Z313"/>
  <c r="Z313" i="35" s="1"/>
  <c r="AA312" i="28"/>
  <c r="Z312"/>
  <c r="Y311"/>
  <c r="AA310"/>
  <c r="Z310"/>
  <c r="AB310" s="1"/>
  <c r="W308"/>
  <c r="W308" i="35" s="1"/>
  <c r="U308" i="28"/>
  <c r="U308" i="35" s="1"/>
  <c r="AA307" i="28"/>
  <c r="Z307"/>
  <c r="AA306"/>
  <c r="Z306"/>
  <c r="Z306" i="35" s="1"/>
  <c r="AA305" i="28"/>
  <c r="Z305"/>
  <c r="AA304"/>
  <c r="Z304"/>
  <c r="Z304" i="35" s="1"/>
  <c r="AA303" i="28"/>
  <c r="Z303"/>
  <c r="Z303" i="35" s="1"/>
  <c r="AA302" i="28"/>
  <c r="Z302"/>
  <c r="AA301"/>
  <c r="Z301"/>
  <c r="AA300"/>
  <c r="Z300"/>
  <c r="AA299"/>
  <c r="Z299"/>
  <c r="AA298"/>
  <c r="AA298" i="35" s="1"/>
  <c r="Z298" i="28"/>
  <c r="AA297"/>
  <c r="Z297"/>
  <c r="AA296"/>
  <c r="Z296"/>
  <c r="AB296" s="1"/>
  <c r="Y295"/>
  <c r="Y295" i="35" s="1"/>
  <c r="Y294" i="28"/>
  <c r="Y294" i="35" s="1"/>
  <c r="AA293" i="28"/>
  <c r="AA292"/>
  <c r="I46" i="39"/>
  <c r="K46" s="1"/>
  <c r="W291" i="28"/>
  <c r="U291"/>
  <c r="AA290"/>
  <c r="Z290"/>
  <c r="AA289"/>
  <c r="AA288"/>
  <c r="AA287"/>
  <c r="AA286"/>
  <c r="Z286"/>
  <c r="AB286" s="1"/>
  <c r="AA284"/>
  <c r="AA283"/>
  <c r="AA282"/>
  <c r="AA281"/>
  <c r="Z281"/>
  <c r="AB281" s="1"/>
  <c r="AA279"/>
  <c r="AA278"/>
  <c r="AA276"/>
  <c r="AA275"/>
  <c r="AA274"/>
  <c r="AA273"/>
  <c r="AA271"/>
  <c r="AA270"/>
  <c r="AA269"/>
  <c r="Z269"/>
  <c r="AB269" s="1"/>
  <c r="AA268"/>
  <c r="W263"/>
  <c r="W264" s="1"/>
  <c r="U263"/>
  <c r="AA262"/>
  <c r="AA261"/>
  <c r="Z261"/>
  <c r="AB261" s="1"/>
  <c r="AA260"/>
  <c r="AA259"/>
  <c r="AA258"/>
  <c r="AA257"/>
  <c r="AA256"/>
  <c r="AA255"/>
  <c r="AA254"/>
  <c r="AA253"/>
  <c r="AA252"/>
  <c r="AA251"/>
  <c r="AA250"/>
  <c r="AA249"/>
  <c r="AA248"/>
  <c r="Z248"/>
  <c r="AA246"/>
  <c r="AA245"/>
  <c r="AA244"/>
  <c r="Z244"/>
  <c r="Z263" s="1"/>
  <c r="W240"/>
  <c r="U240"/>
  <c r="U241" s="1"/>
  <c r="AA239"/>
  <c r="AA238"/>
  <c r="AA237"/>
  <c r="AA236"/>
  <c r="AA235"/>
  <c r="AA234"/>
  <c r="AA233"/>
  <c r="AA232"/>
  <c r="AA231"/>
  <c r="AA230"/>
  <c r="AA229"/>
  <c r="AA228"/>
  <c r="Z228"/>
  <c r="AA227"/>
  <c r="AA225"/>
  <c r="AA224"/>
  <c r="Z224"/>
  <c r="AA223"/>
  <c r="AA222"/>
  <c r="AA221"/>
  <c r="AA220"/>
  <c r="I55" i="39"/>
  <c r="K55" s="1"/>
  <c r="W219" i="28"/>
  <c r="U219"/>
  <c r="AA218"/>
  <c r="AA217"/>
  <c r="Z217"/>
  <c r="I13" i="39"/>
  <c r="K13" s="1"/>
  <c r="W215" i="28"/>
  <c r="W215" i="35" s="1"/>
  <c r="U215" i="28"/>
  <c r="AA214"/>
  <c r="AA213"/>
  <c r="AA212"/>
  <c r="AA212" i="35" s="1"/>
  <c r="AA211" i="28"/>
  <c r="AA210"/>
  <c r="W208"/>
  <c r="U208"/>
  <c r="AA207"/>
  <c r="AA206"/>
  <c r="AA205"/>
  <c r="AA204"/>
  <c r="AA203"/>
  <c r="AA202"/>
  <c r="AA201"/>
  <c r="AA200"/>
  <c r="AA199"/>
  <c r="AA198"/>
  <c r="W193"/>
  <c r="U193"/>
  <c r="AA192"/>
  <c r="X192"/>
  <c r="Z192" s="1"/>
  <c r="AB192" s="1"/>
  <c r="AA191"/>
  <c r="X191"/>
  <c r="Z191" s="1"/>
  <c r="AA190"/>
  <c r="AA190" i="35" s="1"/>
  <c r="X190" i="28"/>
  <c r="Z190" s="1"/>
  <c r="AA189"/>
  <c r="X189"/>
  <c r="Z189" s="1"/>
  <c r="W187"/>
  <c r="W187" i="35" s="1"/>
  <c r="U187" i="28"/>
  <c r="AA186"/>
  <c r="Z186"/>
  <c r="X186"/>
  <c r="AA185"/>
  <c r="X185"/>
  <c r="Z185" s="1"/>
  <c r="AA184"/>
  <c r="X184"/>
  <c r="Z184" s="1"/>
  <c r="AA183"/>
  <c r="AA183" i="35" s="1"/>
  <c r="Z183" i="28"/>
  <c r="AB183" s="1"/>
  <c r="AA182"/>
  <c r="Z182"/>
  <c r="AB182" s="1"/>
  <c r="W181"/>
  <c r="W181" i="35" s="1"/>
  <c r="U181" i="28"/>
  <c r="AA180"/>
  <c r="X180"/>
  <c r="Z180" s="1"/>
  <c r="AA179"/>
  <c r="AA179" i="35" s="1"/>
  <c r="X179" i="28"/>
  <c r="Z179" s="1"/>
  <c r="AA178"/>
  <c r="X178"/>
  <c r="Z178" s="1"/>
  <c r="AA177"/>
  <c r="AA177" i="35" s="1"/>
  <c r="X177" i="28"/>
  <c r="AA176"/>
  <c r="Z176"/>
  <c r="W175"/>
  <c r="W175" i="35" s="1"/>
  <c r="U175" i="28"/>
  <c r="AA174"/>
  <c r="X174"/>
  <c r="Z174" s="1"/>
  <c r="AA173"/>
  <c r="AA173" i="35" s="1"/>
  <c r="X173" i="28"/>
  <c r="Z173" s="1"/>
  <c r="AA172"/>
  <c r="AA172" i="35" s="1"/>
  <c r="X172" i="28"/>
  <c r="Z172" s="1"/>
  <c r="AB172" s="1"/>
  <c r="AA171"/>
  <c r="X171"/>
  <c r="W169"/>
  <c r="U169"/>
  <c r="AA168"/>
  <c r="AA168" i="35" s="1"/>
  <c r="X168" i="28"/>
  <c r="Z168" s="1"/>
  <c r="Z168" i="35" s="1"/>
  <c r="AA167" i="28"/>
  <c r="X167"/>
  <c r="Z167" s="1"/>
  <c r="AA166"/>
  <c r="AA166" i="35" s="1"/>
  <c r="X166" i="28"/>
  <c r="Z166" s="1"/>
  <c r="AA165"/>
  <c r="I29" i="39"/>
  <c r="K29" s="1"/>
  <c r="W163" i="28"/>
  <c r="W163" i="35" s="1"/>
  <c r="U163" i="28"/>
  <c r="U163" i="35" s="1"/>
  <c r="AA162" i="28"/>
  <c r="Z162"/>
  <c r="AA161"/>
  <c r="AA161" i="35" s="1"/>
  <c r="X161" i="28"/>
  <c r="Z161" s="1"/>
  <c r="AA160"/>
  <c r="AA160" i="35" s="1"/>
  <c r="X160" i="28"/>
  <c r="AA159"/>
  <c r="I27" i="39"/>
  <c r="K27" s="1"/>
  <c r="W157" i="28"/>
  <c r="U157"/>
  <c r="AA156"/>
  <c r="AA156" i="35" s="1"/>
  <c r="Z156" i="28"/>
  <c r="X156"/>
  <c r="AA155"/>
  <c r="Z155"/>
  <c r="Z155" i="35" s="1"/>
  <c r="X155" i="28"/>
  <c r="AA154"/>
  <c r="X154"/>
  <c r="Z154" s="1"/>
  <c r="AA153"/>
  <c r="I7" i="39"/>
  <c r="K7" s="1"/>
  <c r="W150" i="28"/>
  <c r="U150"/>
  <c r="U150" i="35" s="1"/>
  <c r="AA149" i="28"/>
  <c r="Z149"/>
  <c r="I24" i="39"/>
  <c r="W148" i="28"/>
  <c r="W148" i="35" s="1"/>
  <c r="U148" i="28"/>
  <c r="U148" i="35" s="1"/>
  <c r="AA147" i="28"/>
  <c r="AA146"/>
  <c r="AA148" s="1"/>
  <c r="Z146"/>
  <c r="AB145"/>
  <c r="AF145" i="35" s="1"/>
  <c r="AH145" s="1"/>
  <c r="AA145" i="28"/>
  <c r="AB143"/>
  <c r="AA143"/>
  <c r="AB142"/>
  <c r="AF142" i="35" s="1"/>
  <c r="AA142" i="28"/>
  <c r="W110"/>
  <c r="U110"/>
  <c r="AA108"/>
  <c r="AA107"/>
  <c r="AA106"/>
  <c r="AA105"/>
  <c r="AA104"/>
  <c r="AA103"/>
  <c r="AA102"/>
  <c r="AA101"/>
  <c r="AA100"/>
  <c r="AA99"/>
  <c r="AA98"/>
  <c r="AA96"/>
  <c r="AA95"/>
  <c r="AA94"/>
  <c r="AA93"/>
  <c r="AA92"/>
  <c r="AA90"/>
  <c r="AA89"/>
  <c r="AA88"/>
  <c r="W111"/>
  <c r="AA85"/>
  <c r="AA84"/>
  <c r="AA83"/>
  <c r="AA82"/>
  <c r="Z82"/>
  <c r="AA11"/>
  <c r="AA9"/>
  <c r="L76" i="39"/>
  <c r="K76"/>
  <c r="L75"/>
  <c r="K75"/>
  <c r="I72"/>
  <c r="K72" s="1"/>
  <c r="L71"/>
  <c r="K71"/>
  <c r="I70"/>
  <c r="K70" s="1"/>
  <c r="I65"/>
  <c r="K65" s="1"/>
  <c r="J59"/>
  <c r="L59" s="1"/>
  <c r="I59"/>
  <c r="K59" s="1"/>
  <c r="L58"/>
  <c r="K58"/>
  <c r="I49"/>
  <c r="K49" s="1"/>
  <c r="I48"/>
  <c r="K48" s="1"/>
  <c r="L45"/>
  <c r="K45"/>
  <c r="L44"/>
  <c r="K44"/>
  <c r="L42"/>
  <c r="K42"/>
  <c r="L41"/>
  <c r="K41"/>
  <c r="L39"/>
  <c r="K39"/>
  <c r="L38"/>
  <c r="K38"/>
  <c r="L36"/>
  <c r="K36"/>
  <c r="I34"/>
  <c r="K34" s="1"/>
  <c r="L33"/>
  <c r="K33"/>
  <c r="L30"/>
  <c r="K30"/>
  <c r="L28"/>
  <c r="K28"/>
  <c r="L26"/>
  <c r="K26"/>
  <c r="L25"/>
  <c r="K25"/>
  <c r="I16"/>
  <c r="K16" s="1"/>
  <c r="I15"/>
  <c r="K15" s="1"/>
  <c r="I10"/>
  <c r="K10" s="1"/>
  <c r="L8"/>
  <c r="K8"/>
  <c r="G71"/>
  <c r="F71"/>
  <c r="F58"/>
  <c r="G58"/>
  <c r="F25"/>
  <c r="G25"/>
  <c r="F26"/>
  <c r="G26"/>
  <c r="F28"/>
  <c r="G28"/>
  <c r="F30"/>
  <c r="G30"/>
  <c r="F33"/>
  <c r="G33"/>
  <c r="F36"/>
  <c r="G36"/>
  <c r="F38"/>
  <c r="G38"/>
  <c r="F39"/>
  <c r="G39"/>
  <c r="F41"/>
  <c r="G41"/>
  <c r="F42"/>
  <c r="G42"/>
  <c r="F44"/>
  <c r="G44"/>
  <c r="F45"/>
  <c r="G45"/>
  <c r="F8"/>
  <c r="G8"/>
  <c r="AC526"/>
  <c r="G76"/>
  <c r="F76"/>
  <c r="G75"/>
  <c r="F75"/>
  <c r="A64"/>
  <c r="A65" s="1"/>
  <c r="A71" s="1"/>
  <c r="A55"/>
  <c r="A56" s="1"/>
  <c r="A57" s="1"/>
  <c r="A59" s="1"/>
  <c r="A60" s="1"/>
  <c r="C20"/>
  <c r="C17"/>
  <c r="C16"/>
  <c r="C7"/>
  <c r="R15" i="42"/>
  <c r="R10"/>
  <c r="S10"/>
  <c r="S16"/>
  <c r="J10"/>
  <c r="S9"/>
  <c r="R13"/>
  <c r="S13"/>
  <c r="I10"/>
  <c r="J9"/>
  <c r="I9"/>
  <c r="J16"/>
  <c r="J15"/>
  <c r="R12"/>
  <c r="R7"/>
  <c r="I13"/>
  <c r="S8"/>
  <c r="F5"/>
  <c r="R8"/>
  <c r="J7"/>
  <c r="J14"/>
  <c r="R6"/>
  <c r="R16"/>
  <c r="J13"/>
  <c r="J11"/>
  <c r="R9"/>
  <c r="R11"/>
  <c r="R14"/>
  <c r="S6"/>
  <c r="J8"/>
  <c r="S12"/>
  <c r="S15"/>
  <c r="J6"/>
  <c r="J12"/>
  <c r="S11"/>
  <c r="I7"/>
  <c r="S7"/>
  <c r="S14"/>
  <c r="AA163" i="28" l="1"/>
  <c r="AA159" i="35"/>
  <c r="AF434"/>
  <c r="AB434"/>
  <c r="AH434" s="1"/>
  <c r="Z240" i="30"/>
  <c r="Z241" s="1"/>
  <c r="Z265" s="1"/>
  <c r="AB224"/>
  <c r="AB240" s="1"/>
  <c r="AB241" s="1"/>
  <c r="AB185" i="28"/>
  <c r="Z185" i="35"/>
  <c r="Z274"/>
  <c r="AB274" i="37"/>
  <c r="Z276" i="35"/>
  <c r="AB276" i="37"/>
  <c r="AB276" i="35" s="1"/>
  <c r="Z278"/>
  <c r="AB278" i="37"/>
  <c r="Z344"/>
  <c r="AB344" s="1"/>
  <c r="AB343"/>
  <c r="Z240" i="33"/>
  <c r="Z241" s="1"/>
  <c r="AB224"/>
  <c r="AB379" i="30"/>
  <c r="AF379" i="35" s="1"/>
  <c r="Z379"/>
  <c r="AB162"/>
  <c r="AF162"/>
  <c r="U110"/>
  <c r="U111" i="28"/>
  <c r="Z154" i="35"/>
  <c r="Z157" i="28"/>
  <c r="AB154"/>
  <c r="AF172" i="35"/>
  <c r="AB172"/>
  <c r="AB184" i="28"/>
  <c r="Z315"/>
  <c r="X320"/>
  <c r="Z325"/>
  <c r="AB322"/>
  <c r="AF322" i="35" s="1"/>
  <c r="AH322" s="1"/>
  <c r="Z328"/>
  <c r="AB328" i="28"/>
  <c r="AB339"/>
  <c r="Z339" i="35"/>
  <c r="Z340" i="28"/>
  <c r="AB346"/>
  <c r="Z346" i="35"/>
  <c r="AB376" i="28"/>
  <c r="Z376" i="35"/>
  <c r="Z378"/>
  <c r="AB378" i="28"/>
  <c r="Z384" i="35"/>
  <c r="AB384" i="28"/>
  <c r="Z386" i="35"/>
  <c r="AB386" i="28"/>
  <c r="Z395" i="35"/>
  <c r="AB395" i="28"/>
  <c r="Z461"/>
  <c r="Z440" i="35"/>
  <c r="AB440" i="28"/>
  <c r="AB442"/>
  <c r="Z442" i="35"/>
  <c r="Z447"/>
  <c r="AB447" i="28"/>
  <c r="Z449" i="35"/>
  <c r="AB449" i="28"/>
  <c r="Z451" i="35"/>
  <c r="AB451" i="28"/>
  <c r="Z453" i="35"/>
  <c r="AB453" i="28"/>
  <c r="Z455" i="35"/>
  <c r="AB455" i="28"/>
  <c r="Z457" i="35"/>
  <c r="AB457" i="28"/>
  <c r="Z147" i="35"/>
  <c r="AB147" i="37"/>
  <c r="AF147" i="35" s="1"/>
  <c r="AB154" i="37"/>
  <c r="Z157"/>
  <c r="AB192" i="36"/>
  <c r="Z192" i="35"/>
  <c r="Z347" i="36"/>
  <c r="AB346"/>
  <c r="AB347" s="1"/>
  <c r="Z438"/>
  <c r="AB433"/>
  <c r="AB438" s="1"/>
  <c r="AB462" s="1"/>
  <c r="Z157" i="30"/>
  <c r="AB154"/>
  <c r="Z263" i="29"/>
  <c r="Z264" s="1"/>
  <c r="AB244"/>
  <c r="AB263" s="1"/>
  <c r="AB264" s="1"/>
  <c r="AF120" i="35"/>
  <c r="AB120"/>
  <c r="AB138"/>
  <c r="AF138"/>
  <c r="AH138" s="1"/>
  <c r="AB134"/>
  <c r="AF134"/>
  <c r="AB130"/>
  <c r="AF130"/>
  <c r="AH130" s="1"/>
  <c r="AB126"/>
  <c r="AF126"/>
  <c r="AB122"/>
  <c r="AF122"/>
  <c r="AH122" s="1"/>
  <c r="Z312"/>
  <c r="AF52"/>
  <c r="AH52" s="1"/>
  <c r="Z162"/>
  <c r="AF182"/>
  <c r="AH182" s="1"/>
  <c r="AA310"/>
  <c r="AA334"/>
  <c r="W336"/>
  <c r="W351"/>
  <c r="AA365"/>
  <c r="AA367"/>
  <c r="AA369"/>
  <c r="Z372"/>
  <c r="AA391"/>
  <c r="AA401"/>
  <c r="U406"/>
  <c r="AA411"/>
  <c r="AA422"/>
  <c r="AA432"/>
  <c r="AA434"/>
  <c r="AA436"/>
  <c r="AA444"/>
  <c r="U194" i="31"/>
  <c r="Z163" i="29"/>
  <c r="AH223" i="35"/>
  <c r="AF394"/>
  <c r="AH394" s="1"/>
  <c r="Z187" i="37"/>
  <c r="AB183"/>
  <c r="AB187" s="1"/>
  <c r="AB177" i="32"/>
  <c r="AB181" s="1"/>
  <c r="U241"/>
  <c r="U265" s="1"/>
  <c r="U420" s="1"/>
  <c r="U425" s="1"/>
  <c r="U240" i="35"/>
  <c r="W264" i="32"/>
  <c r="W263" i="35"/>
  <c r="AA329" i="32"/>
  <c r="AA327" i="35"/>
  <c r="Z438" i="32"/>
  <c r="AB433"/>
  <c r="AB438" s="1"/>
  <c r="AB462" s="1"/>
  <c r="Z240" i="31"/>
  <c r="Z241" s="1"/>
  <c r="Z265" s="1"/>
  <c r="AB224"/>
  <c r="AB240" s="1"/>
  <c r="AB241" s="1"/>
  <c r="Z361"/>
  <c r="AB359"/>
  <c r="AB310" i="30"/>
  <c r="AB310" i="35" s="1"/>
  <c r="AH310" s="1"/>
  <c r="Z310"/>
  <c r="AF178"/>
  <c r="AB178"/>
  <c r="AB338" i="29"/>
  <c r="AB340" s="1"/>
  <c r="Z340"/>
  <c r="Z193" i="37"/>
  <c r="AB193" s="1"/>
  <c r="AB189"/>
  <c r="AB218"/>
  <c r="Z218" i="35"/>
  <c r="Z240" i="37"/>
  <c r="Z241" s="1"/>
  <c r="AB224"/>
  <c r="Z270" i="35"/>
  <c r="AB270" i="37"/>
  <c r="Z320"/>
  <c r="AB318"/>
  <c r="AB318" i="35" s="1"/>
  <c r="Z157" i="36"/>
  <c r="AB154"/>
  <c r="AB377" i="30"/>
  <c r="AB377" i="35" s="1"/>
  <c r="Z377"/>
  <c r="AB436" i="30"/>
  <c r="Z436" i="35"/>
  <c r="Z438" i="29"/>
  <c r="Z462" s="1"/>
  <c r="AB433"/>
  <c r="AB438" s="1"/>
  <c r="AB462" s="1"/>
  <c r="Z186" i="35"/>
  <c r="AB186" i="28"/>
  <c r="Z189" i="35"/>
  <c r="AB189" i="28"/>
  <c r="Z191" i="35"/>
  <c r="AB191" i="28"/>
  <c r="AF191" i="35" s="1"/>
  <c r="Z240" i="28"/>
  <c r="Z241" s="1"/>
  <c r="Z241" i="35" s="1"/>
  <c r="Z224"/>
  <c r="AB224" i="28"/>
  <c r="Z228" i="35"/>
  <c r="AB228" i="28"/>
  <c r="U264"/>
  <c r="U264" i="35" s="1"/>
  <c r="U263"/>
  <c r="Z298"/>
  <c r="AB298" i="28"/>
  <c r="Z300" i="35"/>
  <c r="AB300" i="28"/>
  <c r="Z302" i="35"/>
  <c r="AB302" i="28"/>
  <c r="AA311"/>
  <c r="AA311" i="35" s="1"/>
  <c r="Y311"/>
  <c r="Z311" i="28"/>
  <c r="AB366" i="35"/>
  <c r="AH366" s="1"/>
  <c r="AF366"/>
  <c r="AB155" i="33"/>
  <c r="Z157"/>
  <c r="Z361"/>
  <c r="AB359"/>
  <c r="AB361" s="1"/>
  <c r="Z157" i="32"/>
  <c r="AB154"/>
  <c r="AB174" i="35"/>
  <c r="AH174" s="1"/>
  <c r="AF174"/>
  <c r="AF192"/>
  <c r="AA163" i="37"/>
  <c r="AF281" i="35"/>
  <c r="AH281" s="1"/>
  <c r="Z314"/>
  <c r="AA423"/>
  <c r="U462" i="37"/>
  <c r="AA385" i="35"/>
  <c r="U419"/>
  <c r="AF68"/>
  <c r="AH68" s="1"/>
  <c r="AF176"/>
  <c r="AH176" s="1"/>
  <c r="AA178"/>
  <c r="U193"/>
  <c r="AA200"/>
  <c r="U208"/>
  <c r="AA218"/>
  <c r="AA231"/>
  <c r="AA235"/>
  <c r="AA239"/>
  <c r="AA244"/>
  <c r="AA248"/>
  <c r="AA269"/>
  <c r="AA274"/>
  <c r="AA279"/>
  <c r="AA283"/>
  <c r="AA290"/>
  <c r="U344"/>
  <c r="W462" i="33"/>
  <c r="AB424" i="30"/>
  <c r="AF113" i="35"/>
  <c r="AH113" s="1"/>
  <c r="AA121"/>
  <c r="AA125"/>
  <c r="AA129"/>
  <c r="AA133"/>
  <c r="AA137"/>
  <c r="AA141"/>
  <c r="AB155" i="28"/>
  <c r="AB340" i="31"/>
  <c r="AB454" i="35"/>
  <c r="AF454"/>
  <c r="AB431"/>
  <c r="AF431"/>
  <c r="AF383"/>
  <c r="AB383"/>
  <c r="AA157" i="28"/>
  <c r="AA153" i="35"/>
  <c r="AA240" i="28"/>
  <c r="AA223" i="35"/>
  <c r="AA340" i="28"/>
  <c r="AA338" i="35"/>
  <c r="Z365"/>
  <c r="J67" i="39" s="1"/>
  <c r="L67" s="1"/>
  <c r="AB369" i="35"/>
  <c r="AH369" s="1"/>
  <c r="AF369"/>
  <c r="AB118"/>
  <c r="AF118"/>
  <c r="Z233"/>
  <c r="AB233" i="37"/>
  <c r="AF233" i="35" s="1"/>
  <c r="AH233" s="1"/>
  <c r="Z263" i="37"/>
  <c r="Z264" s="1"/>
  <c r="AB261"/>
  <c r="Z284" i="35"/>
  <c r="AB284" i="37"/>
  <c r="AF284" i="35" s="1"/>
  <c r="Z288"/>
  <c r="AB288" i="37"/>
  <c r="Z438"/>
  <c r="AB433"/>
  <c r="AB438" s="1"/>
  <c r="AB462" s="1"/>
  <c r="Z361" i="34"/>
  <c r="AB359"/>
  <c r="Z240" i="32"/>
  <c r="Z241" s="1"/>
  <c r="AB224"/>
  <c r="AB240" s="1"/>
  <c r="AB241" s="1"/>
  <c r="Z325" i="30"/>
  <c r="AB322"/>
  <c r="Z315" i="29"/>
  <c r="AB315" s="1"/>
  <c r="X320"/>
  <c r="AA215" i="28"/>
  <c r="AA210" i="35"/>
  <c r="W241" i="28"/>
  <c r="W241" i="35" s="1"/>
  <c r="W240"/>
  <c r="Z299"/>
  <c r="AB299" i="28"/>
  <c r="AF310" i="35"/>
  <c r="Z338"/>
  <c r="AB338" i="28"/>
  <c r="Z359" i="35"/>
  <c r="AB359" i="28"/>
  <c r="AB375" i="35"/>
  <c r="AF375"/>
  <c r="Z381"/>
  <c r="AB381" i="28"/>
  <c r="Z385" i="35"/>
  <c r="AB385" i="28"/>
  <c r="Z396" i="35"/>
  <c r="AB396" i="28"/>
  <c r="U424" i="35"/>
  <c r="AB424" i="28"/>
  <c r="Z452" i="35"/>
  <c r="AB452" i="28"/>
  <c r="Z456" i="35"/>
  <c r="AB456" i="28"/>
  <c r="Z219" i="37"/>
  <c r="AB217"/>
  <c r="Z225" i="35"/>
  <c r="AB225" i="37"/>
  <c r="Z291"/>
  <c r="AB291" s="1"/>
  <c r="AB269"/>
  <c r="Z273" i="35"/>
  <c r="AB273" i="37"/>
  <c r="Z315" i="36"/>
  <c r="AB315" s="1"/>
  <c r="X320"/>
  <c r="Z219" i="34"/>
  <c r="AB217"/>
  <c r="Z308" i="33"/>
  <c r="AB308" s="1"/>
  <c r="AB294"/>
  <c r="Z336"/>
  <c r="AB333"/>
  <c r="AB336" s="1"/>
  <c r="Z340"/>
  <c r="AB338"/>
  <c r="AB340" s="1"/>
  <c r="Z406"/>
  <c r="AB364"/>
  <c r="Z438"/>
  <c r="Z462" s="1"/>
  <c r="AB433"/>
  <c r="Z219" i="32"/>
  <c r="AB217"/>
  <c r="Z263"/>
  <c r="Z264" s="1"/>
  <c r="Z265" s="1"/>
  <c r="AB244"/>
  <c r="AB263" s="1"/>
  <c r="AB264" s="1"/>
  <c r="Z347"/>
  <c r="AB346"/>
  <c r="AB347" s="1"/>
  <c r="Z405" i="35"/>
  <c r="AB405" i="32"/>
  <c r="AB405" i="35" s="1"/>
  <c r="Z315" i="31"/>
  <c r="AB315" s="1"/>
  <c r="X320"/>
  <c r="Z438" i="30"/>
  <c r="AB433"/>
  <c r="AF140" i="35"/>
  <c r="AB140"/>
  <c r="AF136"/>
  <c r="AB136"/>
  <c r="AF132"/>
  <c r="AB132"/>
  <c r="AF128"/>
  <c r="AB128"/>
  <c r="AF124"/>
  <c r="AB124"/>
  <c r="AF238"/>
  <c r="AB238"/>
  <c r="AF371"/>
  <c r="Z161"/>
  <c r="Z166"/>
  <c r="Z173"/>
  <c r="Z179"/>
  <c r="AA184"/>
  <c r="AA199"/>
  <c r="AA207"/>
  <c r="U215"/>
  <c r="AA230"/>
  <c r="AA278"/>
  <c r="AA286"/>
  <c r="AA301"/>
  <c r="AA305"/>
  <c r="AA312"/>
  <c r="AA318"/>
  <c r="AA324"/>
  <c r="W329"/>
  <c r="U336"/>
  <c r="W361"/>
  <c r="AA375"/>
  <c r="AA379"/>
  <c r="AA383"/>
  <c r="AA390"/>
  <c r="AA400"/>
  <c r="AA410"/>
  <c r="AA431"/>
  <c r="AA441"/>
  <c r="AA454"/>
  <c r="U461"/>
  <c r="AA240" i="37"/>
  <c r="AA241" s="1"/>
  <c r="AA148" i="36"/>
  <c r="AA157"/>
  <c r="AA325"/>
  <c r="Z406"/>
  <c r="U194" i="34"/>
  <c r="AA148" i="32"/>
  <c r="AA148" i="35" s="1"/>
  <c r="AA157" i="32"/>
  <c r="AB193"/>
  <c r="AA215"/>
  <c r="AA418" i="35"/>
  <c r="Z291" i="31"/>
  <c r="AB291" s="1"/>
  <c r="AA325"/>
  <c r="AA240" i="30"/>
  <c r="AA241" s="1"/>
  <c r="AB336"/>
  <c r="Z406"/>
  <c r="Z406" i="35" s="1"/>
  <c r="AA120"/>
  <c r="AA128"/>
  <c r="AA136"/>
  <c r="AB148" i="29"/>
  <c r="W194"/>
  <c r="AB219"/>
  <c r="AA291"/>
  <c r="Z344"/>
  <c r="AB344" s="1"/>
  <c r="AF14" i="35"/>
  <c r="AH14" s="1"/>
  <c r="AF70"/>
  <c r="AH70" s="1"/>
  <c r="AF62"/>
  <c r="AH62" s="1"/>
  <c r="AF54"/>
  <c r="AH54" s="1"/>
  <c r="AB146" i="31"/>
  <c r="AB157" i="36"/>
  <c r="AB157" i="33"/>
  <c r="AB157" i="30"/>
  <c r="AB157" i="29"/>
  <c r="AF207" i="35"/>
  <c r="AF199"/>
  <c r="AB217" i="29"/>
  <c r="AB237" i="35"/>
  <c r="AF229"/>
  <c r="AF259"/>
  <c r="AH259" s="1"/>
  <c r="AF341"/>
  <c r="AH341" s="1"/>
  <c r="AB413" i="37"/>
  <c r="Z434" i="35"/>
  <c r="Z366"/>
  <c r="AA94"/>
  <c r="AA147"/>
  <c r="AA154"/>
  <c r="W157"/>
  <c r="AA162"/>
  <c r="AA165"/>
  <c r="AA167"/>
  <c r="W169"/>
  <c r="AA174"/>
  <c r="AA180"/>
  <c r="AA185"/>
  <c r="U187"/>
  <c r="Z190"/>
  <c r="AA202"/>
  <c r="AA206"/>
  <c r="AA214"/>
  <c r="Z217"/>
  <c r="W219"/>
  <c r="AA229"/>
  <c r="AA233"/>
  <c r="AA291" i="28"/>
  <c r="AA276" i="35"/>
  <c r="W291"/>
  <c r="Z297"/>
  <c r="Z301"/>
  <c r="Z305"/>
  <c r="Z316"/>
  <c r="U320"/>
  <c r="AA323"/>
  <c r="Z327"/>
  <c r="U329"/>
  <c r="AA336" i="28"/>
  <c r="AA335" i="35"/>
  <c r="U340"/>
  <c r="Z342"/>
  <c r="W344"/>
  <c r="U347"/>
  <c r="AA354"/>
  <c r="W357"/>
  <c r="AA366"/>
  <c r="AA368"/>
  <c r="Z371"/>
  <c r="Z383"/>
  <c r="AA389"/>
  <c r="AA393"/>
  <c r="AA399"/>
  <c r="U413"/>
  <c r="W419"/>
  <c r="AA430"/>
  <c r="AA433"/>
  <c r="AA435"/>
  <c r="Z441"/>
  <c r="Z448"/>
  <c r="Z450"/>
  <c r="Z454"/>
  <c r="AA458"/>
  <c r="Z148" i="37"/>
  <c r="W194"/>
  <c r="U194" i="36"/>
  <c r="AA215"/>
  <c r="AA329"/>
  <c r="Z344"/>
  <c r="AB344" s="1"/>
  <c r="W462"/>
  <c r="Z157" i="34"/>
  <c r="AA163"/>
  <c r="Z175"/>
  <c r="AA240"/>
  <c r="AA241" s="1"/>
  <c r="Z263"/>
  <c r="Z264" s="1"/>
  <c r="Z265" s="1"/>
  <c r="Z291"/>
  <c r="AB291" s="1"/>
  <c r="AA325"/>
  <c r="AA336"/>
  <c r="AA340"/>
  <c r="AB424"/>
  <c r="U462"/>
  <c r="AB187" i="33"/>
  <c r="AA291"/>
  <c r="AA240" i="32"/>
  <c r="AA241" s="1"/>
  <c r="Z291"/>
  <c r="AB291" s="1"/>
  <c r="AA325"/>
  <c r="AA336"/>
  <c r="AA340"/>
  <c r="W462"/>
  <c r="Z157" i="31"/>
  <c r="AA291"/>
  <c r="Z320"/>
  <c r="Z340"/>
  <c r="AB361"/>
  <c r="Z406"/>
  <c r="Z438"/>
  <c r="AA201" i="35"/>
  <c r="AA291" i="30"/>
  <c r="Z308"/>
  <c r="AB308" s="1"/>
  <c r="AA329"/>
  <c r="AF112" i="35"/>
  <c r="AH112" s="1"/>
  <c r="AF119"/>
  <c r="AH119" s="1"/>
  <c r="AA127"/>
  <c r="AA131"/>
  <c r="AA135"/>
  <c r="AA139"/>
  <c r="U194" i="29"/>
  <c r="AA240"/>
  <c r="AA241" s="1"/>
  <c r="W265"/>
  <c r="AA329"/>
  <c r="AA329" i="35" s="1"/>
  <c r="W462" i="29"/>
  <c r="AF7" i="35"/>
  <c r="AH7" s="1"/>
  <c r="AF10"/>
  <c r="AH10" s="1"/>
  <c r="AF19"/>
  <c r="AH19" s="1"/>
  <c r="AF15"/>
  <c r="AH15" s="1"/>
  <c r="AF75"/>
  <c r="AH75" s="1"/>
  <c r="AF71"/>
  <c r="AH71" s="1"/>
  <c r="AF67"/>
  <c r="AH67" s="1"/>
  <c r="AF63"/>
  <c r="AH63" s="1"/>
  <c r="AF59"/>
  <c r="AH59" s="1"/>
  <c r="AF55"/>
  <c r="AH55" s="1"/>
  <c r="AF51"/>
  <c r="AH51" s="1"/>
  <c r="AB84" i="37"/>
  <c r="AF84" i="35" s="1"/>
  <c r="AB110" i="37"/>
  <c r="AB146"/>
  <c r="AB146" i="32"/>
  <c r="AB148" s="1"/>
  <c r="AF153" i="35"/>
  <c r="AB153" i="37"/>
  <c r="AB154" i="34"/>
  <c r="AB154" i="31"/>
  <c r="AB157" s="1"/>
  <c r="AB160" i="29"/>
  <c r="AB166" i="28"/>
  <c r="AB179"/>
  <c r="AB204" i="35"/>
  <c r="AB200"/>
  <c r="AB217" i="36"/>
  <c r="AB230" i="35"/>
  <c r="AB235" i="37"/>
  <c r="AB450" i="28"/>
  <c r="AB441"/>
  <c r="AF393" i="35"/>
  <c r="AB389"/>
  <c r="AB365" i="28"/>
  <c r="AB343"/>
  <c r="AB303"/>
  <c r="AF273" i="35"/>
  <c r="AB279" i="37"/>
  <c r="AB279" i="35" s="1"/>
  <c r="AB271" i="37"/>
  <c r="AB271" i="35" s="1"/>
  <c r="AH271" s="1"/>
  <c r="AB364" i="36"/>
  <c r="AB333"/>
  <c r="AB336" s="1"/>
  <c r="AB346" i="34"/>
  <c r="AB347" s="1"/>
  <c r="AB403" i="32"/>
  <c r="AB403" i="35" s="1"/>
  <c r="AH403" s="1"/>
  <c r="AB325" i="32"/>
  <c r="W86" i="35"/>
  <c r="AA460"/>
  <c r="Z399"/>
  <c r="AB393"/>
  <c r="I69" i="39"/>
  <c r="K69" s="1"/>
  <c r="Z375" i="35"/>
  <c r="AA346"/>
  <c r="Z244"/>
  <c r="AB142"/>
  <c r="AF217"/>
  <c r="AB444"/>
  <c r="AF444"/>
  <c r="Z248"/>
  <c r="AB248" i="28"/>
  <c r="AB436" i="35"/>
  <c r="AF436"/>
  <c r="Z229"/>
  <c r="AB229" i="37"/>
  <c r="AB229" i="35" s="1"/>
  <c r="AH229" s="1"/>
  <c r="Z340" i="36"/>
  <c r="AB338"/>
  <c r="AB340" s="1"/>
  <c r="Z240" i="34"/>
  <c r="Z241" s="1"/>
  <c r="AB224"/>
  <c r="AB240" s="1"/>
  <c r="AB241" s="1"/>
  <c r="Z347" i="33"/>
  <c r="AB346"/>
  <c r="AB347" s="1"/>
  <c r="Z400" i="35"/>
  <c r="AB400" i="32"/>
  <c r="Z219" i="30"/>
  <c r="AB217"/>
  <c r="AB139" i="35"/>
  <c r="AH139" s="1"/>
  <c r="AF139"/>
  <c r="AB135"/>
  <c r="AF135"/>
  <c r="AB131"/>
  <c r="AH131" s="1"/>
  <c r="AF131"/>
  <c r="AB127"/>
  <c r="AF127"/>
  <c r="AB445"/>
  <c r="AH445" s="1"/>
  <c r="AF445"/>
  <c r="AB143"/>
  <c r="AF143"/>
  <c r="Z333"/>
  <c r="AB333" i="28"/>
  <c r="Z406"/>
  <c r="Z364" i="35"/>
  <c r="AB364" i="28"/>
  <c r="Z438"/>
  <c r="Z462" s="1"/>
  <c r="Z433" i="35"/>
  <c r="AB433" i="28"/>
  <c r="Z460" i="35"/>
  <c r="AB460" i="28"/>
  <c r="Z234" i="35"/>
  <c r="AB234" i="37"/>
  <c r="AF234" i="35" s="1"/>
  <c r="Z262"/>
  <c r="AB262" i="37"/>
  <c r="Z289" i="35"/>
  <c r="AB289" i="37"/>
  <c r="Z308"/>
  <c r="AB308" s="1"/>
  <c r="AB306"/>
  <c r="Z361" i="36"/>
  <c r="AB359"/>
  <c r="Z315" i="34"/>
  <c r="AB315" s="1"/>
  <c r="X320"/>
  <c r="Z340"/>
  <c r="AB338"/>
  <c r="AB340" s="1"/>
  <c r="Z263" i="33"/>
  <c r="Z264" s="1"/>
  <c r="AB244"/>
  <c r="AB263" s="1"/>
  <c r="AB264" s="1"/>
  <c r="Z315" i="32"/>
  <c r="AB315" s="1"/>
  <c r="X320"/>
  <c r="Z336"/>
  <c r="AB333"/>
  <c r="AB336" s="1"/>
  <c r="Z406"/>
  <c r="AB364"/>
  <c r="Z461" i="31"/>
  <c r="AB440"/>
  <c r="Z336" i="30"/>
  <c r="AB334"/>
  <c r="Z308" i="29"/>
  <c r="AB308" s="1"/>
  <c r="AB295"/>
  <c r="Z406"/>
  <c r="AB364"/>
  <c r="AF11" i="35"/>
  <c r="AH11" s="1"/>
  <c r="AB11"/>
  <c r="AB141"/>
  <c r="AF141"/>
  <c r="AB133"/>
  <c r="AH133" s="1"/>
  <c r="AF133"/>
  <c r="AB125"/>
  <c r="AF125"/>
  <c r="AF430"/>
  <c r="AB430"/>
  <c r="AF190"/>
  <c r="AB314"/>
  <c r="AH314" s="1"/>
  <c r="AB336" i="31"/>
  <c r="AB335" i="35"/>
  <c r="AH335" s="1"/>
  <c r="AF314"/>
  <c r="Z156"/>
  <c r="U181"/>
  <c r="AA192"/>
  <c r="AA203"/>
  <c r="AA211"/>
  <c r="AA217"/>
  <c r="AA227"/>
  <c r="AA234"/>
  <c r="AA238"/>
  <c r="AA262"/>
  <c r="AA273"/>
  <c r="AA282"/>
  <c r="Z290"/>
  <c r="AA299"/>
  <c r="AA303"/>
  <c r="AA307"/>
  <c r="AA314"/>
  <c r="W320"/>
  <c r="Z334"/>
  <c r="W340"/>
  <c r="W347"/>
  <c r="AA359"/>
  <c r="AB367"/>
  <c r="AH367" s="1"/>
  <c r="AA377"/>
  <c r="AA381"/>
  <c r="AA387"/>
  <c r="AA396"/>
  <c r="AA404"/>
  <c r="W413"/>
  <c r="W424"/>
  <c r="Z444"/>
  <c r="AA450"/>
  <c r="Z459"/>
  <c r="AA157" i="37"/>
  <c r="Z163"/>
  <c r="AA215"/>
  <c r="AA325"/>
  <c r="AA340"/>
  <c r="Z406"/>
  <c r="W194" i="36"/>
  <c r="AB361"/>
  <c r="AA215" i="34"/>
  <c r="W462"/>
  <c r="AA240" i="33"/>
  <c r="AA241" s="1"/>
  <c r="Z291"/>
  <c r="AB291" s="1"/>
  <c r="AA325"/>
  <c r="AB424"/>
  <c r="U462"/>
  <c r="U194" i="32"/>
  <c r="Z175" i="31"/>
  <c r="Z181"/>
  <c r="AA240"/>
  <c r="AA241" s="1"/>
  <c r="Z291" i="30"/>
  <c r="AB291" s="1"/>
  <c r="AA124" i="35"/>
  <c r="AA132"/>
  <c r="AA140"/>
  <c r="Z175" i="29"/>
  <c r="Z181"/>
  <c r="AA215"/>
  <c r="AA325"/>
  <c r="Z336"/>
  <c r="AF18" i="35"/>
  <c r="AH18" s="1"/>
  <c r="AF74"/>
  <c r="AH74" s="1"/>
  <c r="AF66"/>
  <c r="AH66" s="1"/>
  <c r="AF58"/>
  <c r="AH58" s="1"/>
  <c r="AF50"/>
  <c r="AH50" s="1"/>
  <c r="AB156" i="28"/>
  <c r="AB157" i="34"/>
  <c r="AB157" i="32"/>
  <c r="AF159" i="35"/>
  <c r="AB159" i="37"/>
  <c r="AB163" i="29"/>
  <c r="AF203" i="35"/>
  <c r="AF218"/>
  <c r="AB233"/>
  <c r="AF245"/>
  <c r="AH245" s="1"/>
  <c r="AF416"/>
  <c r="AB392"/>
  <c r="AB373"/>
  <c r="AB357" i="37"/>
  <c r="AB336" i="34"/>
  <c r="AB340" i="32"/>
  <c r="AB438" i="31"/>
  <c r="Z183" i="35"/>
  <c r="Z159"/>
  <c r="W110"/>
  <c r="W150"/>
  <c r="AA155"/>
  <c r="U157"/>
  <c r="Z167"/>
  <c r="U169"/>
  <c r="Z172"/>
  <c r="Z174"/>
  <c r="Z178"/>
  <c r="Z180"/>
  <c r="AA186"/>
  <c r="AA189"/>
  <c r="AA191"/>
  <c r="W193"/>
  <c r="AA205"/>
  <c r="W208"/>
  <c r="AA213"/>
  <c r="U219"/>
  <c r="AA224"/>
  <c r="AA228"/>
  <c r="AA232"/>
  <c r="W264"/>
  <c r="AA270"/>
  <c r="AA275"/>
  <c r="AA284"/>
  <c r="AA288"/>
  <c r="U291"/>
  <c r="AA296"/>
  <c r="AA300"/>
  <c r="AA302"/>
  <c r="AA304"/>
  <c r="AA315"/>
  <c r="AA317"/>
  <c r="AA319"/>
  <c r="AA325" i="28"/>
  <c r="W325" i="35"/>
  <c r="AA328"/>
  <c r="Z335"/>
  <c r="AA339"/>
  <c r="AA347"/>
  <c r="AA353"/>
  <c r="U357"/>
  <c r="Z370"/>
  <c r="AA374"/>
  <c r="AA376"/>
  <c r="AA378"/>
  <c r="AA380"/>
  <c r="AA382"/>
  <c r="AA386"/>
  <c r="AA388"/>
  <c r="AA392"/>
  <c r="AA395"/>
  <c r="AA402"/>
  <c r="W406"/>
  <c r="AA412"/>
  <c r="AA429"/>
  <c r="Z435"/>
  <c r="AA437"/>
  <c r="AA440"/>
  <c r="AA442"/>
  <c r="AA445"/>
  <c r="AA447"/>
  <c r="AA449"/>
  <c r="AA453"/>
  <c r="AA457"/>
  <c r="U194" i="37"/>
  <c r="AA291"/>
  <c r="AA336"/>
  <c r="W462"/>
  <c r="Z187" i="36"/>
  <c r="AA240"/>
  <c r="AA241" s="1"/>
  <c r="Z263"/>
  <c r="Z264" s="1"/>
  <c r="Z265" s="1"/>
  <c r="Z329"/>
  <c r="AB424"/>
  <c r="U462"/>
  <c r="AA148" i="34"/>
  <c r="AA157"/>
  <c r="AA291"/>
  <c r="Z320"/>
  <c r="Z336"/>
  <c r="AB361"/>
  <c r="Z406"/>
  <c r="Z438"/>
  <c r="Z462" s="1"/>
  <c r="W194" i="33"/>
  <c r="AA329"/>
  <c r="Z344"/>
  <c r="AB344" s="1"/>
  <c r="Z187" i="32"/>
  <c r="AA291"/>
  <c r="Z308"/>
  <c r="AB308" s="1"/>
  <c r="Z340"/>
  <c r="U462"/>
  <c r="W194" i="31"/>
  <c r="AA329"/>
  <c r="AB344"/>
  <c r="W462"/>
  <c r="W194" i="30"/>
  <c r="AA204" i="35"/>
  <c r="Z329" i="30"/>
  <c r="Z361"/>
  <c r="AA122" i="35"/>
  <c r="AA126"/>
  <c r="AA130"/>
  <c r="AA134"/>
  <c r="AA138"/>
  <c r="Z157" i="29"/>
  <c r="AA163"/>
  <c r="Z329"/>
  <c r="AA340"/>
  <c r="Z347"/>
  <c r="AB361"/>
  <c r="AB424"/>
  <c r="AB424" i="35" s="1"/>
  <c r="U462" i="29"/>
  <c r="AF20" i="35"/>
  <c r="AH20" s="1"/>
  <c r="AF48"/>
  <c r="AH48" s="1"/>
  <c r="AF72"/>
  <c r="AH72" s="1"/>
  <c r="AF64"/>
  <c r="AH64" s="1"/>
  <c r="AF56"/>
  <c r="AH56" s="1"/>
  <c r="AB86" i="34"/>
  <c r="AB111" s="1"/>
  <c r="AB144" s="1"/>
  <c r="AB94" i="35"/>
  <c r="AB146" i="33"/>
  <c r="AB161" i="28"/>
  <c r="AB167"/>
  <c r="AF167" i="35" s="1"/>
  <c r="AB173" i="28"/>
  <c r="AB180"/>
  <c r="AB183" i="36"/>
  <c r="AB187" s="1"/>
  <c r="AB183" i="33"/>
  <c r="AB183" i="32"/>
  <c r="AB183" i="31"/>
  <c r="AB187" s="1"/>
  <c r="AB183" i="29"/>
  <c r="AF183" i="35" s="1"/>
  <c r="AF205"/>
  <c r="AF201"/>
  <c r="AF211"/>
  <c r="AB217" i="33"/>
  <c r="AB217" i="35" s="1"/>
  <c r="AH217" s="1"/>
  <c r="AF225"/>
  <c r="AB224" i="29"/>
  <c r="AF262" i="35"/>
  <c r="AB244" i="36"/>
  <c r="AB263" s="1"/>
  <c r="AB264" s="1"/>
  <c r="AB244" i="34"/>
  <c r="AB244" i="31"/>
  <c r="AB244" i="30"/>
  <c r="AB263" s="1"/>
  <c r="AB264" s="1"/>
  <c r="AB459" i="28"/>
  <c r="AB435"/>
  <c r="AF400" i="35"/>
  <c r="AF390"/>
  <c r="AB334" i="28"/>
  <c r="AB312"/>
  <c r="AB297"/>
  <c r="AB287" i="37"/>
  <c r="AF287" i="35" s="1"/>
  <c r="AB433" i="34"/>
  <c r="AB438"/>
  <c r="AB359" i="32"/>
  <c r="AB361" s="1"/>
  <c r="AB438" i="30"/>
  <c r="AB359"/>
  <c r="AB361" s="1"/>
  <c r="AB338"/>
  <c r="AB340" s="1"/>
  <c r="AB458" i="35"/>
  <c r="AH458" s="1"/>
  <c r="AB371"/>
  <c r="Z369"/>
  <c r="Z367"/>
  <c r="AA333"/>
  <c r="AF373"/>
  <c r="AF237"/>
  <c r="AF137"/>
  <c r="AF121"/>
  <c r="AH121" s="1"/>
  <c r="AF198"/>
  <c r="AB198"/>
  <c r="AF239"/>
  <c r="AB239"/>
  <c r="AH239" s="1"/>
  <c r="AF411"/>
  <c r="AH411" s="1"/>
  <c r="AB411"/>
  <c r="AF403"/>
  <c r="AB206"/>
  <c r="AB202"/>
  <c r="AF213"/>
  <c r="AF235"/>
  <c r="AF231"/>
  <c r="AF227"/>
  <c r="AF222"/>
  <c r="AH222" s="1"/>
  <c r="AF255"/>
  <c r="AH255" s="1"/>
  <c r="AF251"/>
  <c r="AH251" s="1"/>
  <c r="AF246"/>
  <c r="AH246" s="1"/>
  <c r="AB432"/>
  <c r="AH432" s="1"/>
  <c r="AB399"/>
  <c r="AH399" s="1"/>
  <c r="AB391"/>
  <c r="AF288"/>
  <c r="AF282"/>
  <c r="AB278"/>
  <c r="AB274"/>
  <c r="AF270"/>
  <c r="AF422"/>
  <c r="AB419" i="37"/>
  <c r="AB320"/>
  <c r="AB437" i="35"/>
  <c r="AF437"/>
  <c r="AB429"/>
  <c r="AH429" s="1"/>
  <c r="AF429"/>
  <c r="AB438" i="28"/>
  <c r="AF214" i="35"/>
  <c r="AB210"/>
  <c r="AH210" s="1"/>
  <c r="AB236"/>
  <c r="AF232"/>
  <c r="AF223"/>
  <c r="AF252"/>
  <c r="AH252" s="1"/>
  <c r="AF418"/>
  <c r="AB412"/>
  <c r="AB400"/>
  <c r="AH400" s="1"/>
  <c r="AF392"/>
  <c r="AF355"/>
  <c r="AF289"/>
  <c r="AF283"/>
  <c r="AF275"/>
  <c r="AB329" i="37"/>
  <c r="AB438" i="33"/>
  <c r="AB462" s="1"/>
  <c r="AB325" i="31"/>
  <c r="AF210" i="35"/>
  <c r="X111" i="33"/>
  <c r="X144" s="1"/>
  <c r="X111" i="32"/>
  <c r="X144" s="1"/>
  <c r="X111" i="29"/>
  <c r="X144" s="1"/>
  <c r="X111" i="28"/>
  <c r="X144" s="1"/>
  <c r="X111" i="37"/>
  <c r="X144" s="1"/>
  <c r="AH76" i="35"/>
  <c r="AH137"/>
  <c r="AH129"/>
  <c r="AH141"/>
  <c r="AH125"/>
  <c r="J50" i="39"/>
  <c r="L50" s="1"/>
  <c r="I74"/>
  <c r="K74" s="1"/>
  <c r="J19"/>
  <c r="L19" s="1"/>
  <c r="J74"/>
  <c r="I19"/>
  <c r="K19" s="1"/>
  <c r="AA11" i="35"/>
  <c r="I63" i="39"/>
  <c r="K63" s="1"/>
  <c r="I9"/>
  <c r="K9" s="1"/>
  <c r="AB85" i="37"/>
  <c r="Z86"/>
  <c r="Z111" s="1"/>
  <c r="Z144" s="1"/>
  <c r="I50" i="39"/>
  <c r="K50" s="1"/>
  <c r="AH412" i="35"/>
  <c r="AH227"/>
  <c r="J11" i="39"/>
  <c r="L11" s="1"/>
  <c r="I12"/>
  <c r="K12" s="1"/>
  <c r="J12"/>
  <c r="L12" s="1"/>
  <c r="J9"/>
  <c r="L9" s="1"/>
  <c r="AH162" i="35"/>
  <c r="AB146" i="30"/>
  <c r="AA146" i="35"/>
  <c r="AB146" i="28"/>
  <c r="Z146" i="35"/>
  <c r="AA111" i="33"/>
  <c r="AA111" i="31"/>
  <c r="AA111" i="36"/>
  <c r="AA111" i="32"/>
  <c r="AA109" i="35"/>
  <c r="AA111" i="29"/>
  <c r="AF109" i="35"/>
  <c r="AA108"/>
  <c r="AB108"/>
  <c r="AA107"/>
  <c r="AF107"/>
  <c r="AA106"/>
  <c r="AB106"/>
  <c r="AA105"/>
  <c r="AF105"/>
  <c r="AA104"/>
  <c r="AB104"/>
  <c r="AA103"/>
  <c r="AF103"/>
  <c r="AA102"/>
  <c r="AB102"/>
  <c r="AA101"/>
  <c r="AF101"/>
  <c r="AA100"/>
  <c r="AB100"/>
  <c r="AF99"/>
  <c r="AA98"/>
  <c r="AB98"/>
  <c r="AF97"/>
  <c r="AB96"/>
  <c r="AA96"/>
  <c r="AF95"/>
  <c r="AA93"/>
  <c r="AF93"/>
  <c r="AA90"/>
  <c r="AA89"/>
  <c r="AF89"/>
  <c r="R5" i="44"/>
  <c r="R6" s="1"/>
  <c r="AF88" i="35"/>
  <c r="Z88"/>
  <c r="AB92"/>
  <c r="AA92"/>
  <c r="AA111" i="28"/>
  <c r="AB90" i="35"/>
  <c r="AA85"/>
  <c r="AF85"/>
  <c r="AA84"/>
  <c r="AB84"/>
  <c r="AA83"/>
  <c r="AF83"/>
  <c r="Z82"/>
  <c r="AA82"/>
  <c r="AA398"/>
  <c r="I68" i="39"/>
  <c r="K68" s="1"/>
  <c r="AA397" i="35"/>
  <c r="AB356"/>
  <c r="AF356"/>
  <c r="AA355"/>
  <c r="AA356"/>
  <c r="AA171"/>
  <c r="H64" i="39"/>
  <c r="L64" s="1"/>
  <c r="AH392" i="35"/>
  <c r="AH178"/>
  <c r="AD417" i="36"/>
  <c r="AB419"/>
  <c r="AB417" i="35"/>
  <c r="AD417" i="34"/>
  <c r="AB419"/>
  <c r="AD417" i="33"/>
  <c r="AB419"/>
  <c r="AD417" i="32"/>
  <c r="AB419"/>
  <c r="AD417" i="31"/>
  <c r="AB419"/>
  <c r="AD417" i="30"/>
  <c r="AD417" i="29"/>
  <c r="AB419"/>
  <c r="AB415" i="35"/>
  <c r="AD417" i="28"/>
  <c r="AB413" i="36"/>
  <c r="AD412"/>
  <c r="AB413" i="34"/>
  <c r="AD412"/>
  <c r="AB413" i="33"/>
  <c r="AD412"/>
  <c r="AB413" i="32"/>
  <c r="AD412"/>
  <c r="AB413" i="31"/>
  <c r="AD412"/>
  <c r="AB413" i="30"/>
  <c r="AD412"/>
  <c r="AB413" i="29"/>
  <c r="AD412"/>
  <c r="AF410" i="35"/>
  <c r="AD412" i="28"/>
  <c r="AA360" i="35"/>
  <c r="Z361" i="29"/>
  <c r="AB360" i="28"/>
  <c r="Z419" i="35"/>
  <c r="AB419" i="30"/>
  <c r="AF417" i="35"/>
  <c r="AA417"/>
  <c r="AB416"/>
  <c r="AH416" s="1"/>
  <c r="AA416"/>
  <c r="AF415"/>
  <c r="AA415"/>
  <c r="Z413"/>
  <c r="AB413" i="28"/>
  <c r="AB410" i="35"/>
  <c r="AB422"/>
  <c r="AH422" s="1"/>
  <c r="AB171" i="36"/>
  <c r="AB175" s="1"/>
  <c r="AB171" i="34"/>
  <c r="AB171" i="31"/>
  <c r="AB175" s="1"/>
  <c r="AB171" i="29"/>
  <c r="AB175" s="1"/>
  <c r="AB149" i="36"/>
  <c r="AB150" s="1"/>
  <c r="Z149" i="35"/>
  <c r="AA149"/>
  <c r="AB149" i="32"/>
  <c r="AB150" s="1"/>
  <c r="AB149" i="30"/>
  <c r="AB150" s="1"/>
  <c r="AB149" i="29"/>
  <c r="AB150" s="1"/>
  <c r="AB149" i="28"/>
  <c r="Z111" i="36"/>
  <c r="Z144" s="1"/>
  <c r="Z111" i="34"/>
  <c r="Z144" s="1"/>
  <c r="Z111" i="33"/>
  <c r="Z144" s="1"/>
  <c r="Z111" i="32"/>
  <c r="Z111" i="31"/>
  <c r="Z144" s="1"/>
  <c r="Z111" i="29"/>
  <c r="Z110" i="28"/>
  <c r="AA88" i="35"/>
  <c r="AB88"/>
  <c r="AB82" i="36"/>
  <c r="AB86" s="1"/>
  <c r="AB82" i="33"/>
  <c r="AB86" s="1"/>
  <c r="AB82" i="32"/>
  <c r="AB86" s="1"/>
  <c r="AB82" i="31"/>
  <c r="AB86" s="1"/>
  <c r="AB82" i="30"/>
  <c r="AB86" s="1"/>
  <c r="AB82" i="29"/>
  <c r="AB86" s="1"/>
  <c r="AB82" i="28"/>
  <c r="AB86" s="1"/>
  <c r="Z86"/>
  <c r="AA448" i="35"/>
  <c r="AB448" i="28"/>
  <c r="AA446" i="35"/>
  <c r="AF446"/>
  <c r="AB446"/>
  <c r="Z446"/>
  <c r="AB357" i="32"/>
  <c r="AB357" i="31"/>
  <c r="AB355" i="35"/>
  <c r="AB357" i="36"/>
  <c r="AB357" i="34"/>
  <c r="AF354" i="35"/>
  <c r="AB357" i="33"/>
  <c r="AB357" i="30"/>
  <c r="AB357" i="29"/>
  <c r="AB354" i="35"/>
  <c r="Z357"/>
  <c r="J57" i="39" s="1"/>
  <c r="L57" s="1"/>
  <c r="AF353" i="35"/>
  <c r="AH353" s="1"/>
  <c r="AB357" i="28"/>
  <c r="AA8" i="35"/>
  <c r="AA287"/>
  <c r="L74" i="39"/>
  <c r="AF391" i="35"/>
  <c r="AB390"/>
  <c r="AB397" i="32"/>
  <c r="AB406" s="1"/>
  <c r="J68" i="39"/>
  <c r="L68" s="1"/>
  <c r="AF398" i="35"/>
  <c r="AB398"/>
  <c r="AF368"/>
  <c r="AB368"/>
  <c r="Z368"/>
  <c r="AB406" i="37"/>
  <c r="AF370" i="35"/>
  <c r="AH370" s="1"/>
  <c r="AB327" i="36"/>
  <c r="AB329" s="1"/>
  <c r="AB327" i="34"/>
  <c r="AB329" s="1"/>
  <c r="AB327" i="33"/>
  <c r="AB329" s="1"/>
  <c r="AB327" i="32"/>
  <c r="AB329" s="1"/>
  <c r="AB327" i="31"/>
  <c r="AB329" s="1"/>
  <c r="AB327" i="30"/>
  <c r="AB329" s="1"/>
  <c r="AB327" i="29"/>
  <c r="AB329" s="1"/>
  <c r="AB327" i="28"/>
  <c r="AB323" i="35"/>
  <c r="AH323" s="1"/>
  <c r="AB325" i="37"/>
  <c r="AB325" i="34"/>
  <c r="AB325" i="33"/>
  <c r="AB325" i="30"/>
  <c r="AB325" i="29"/>
  <c r="AF324" i="35"/>
  <c r="AB324"/>
  <c r="AB325" i="36"/>
  <c r="Z324" i="35"/>
  <c r="J51" i="39" s="1"/>
  <c r="L51" s="1"/>
  <c r="Z325" i="36"/>
  <c r="AB319" i="28"/>
  <c r="Z318" i="35"/>
  <c r="AB317" i="28"/>
  <c r="AA316" i="35"/>
  <c r="AB320" i="32"/>
  <c r="AB320" i="30"/>
  <c r="AB316" i="28"/>
  <c r="AB313" i="36"/>
  <c r="AB313" i="34"/>
  <c r="AB313" i="33"/>
  <c r="AB320" s="1"/>
  <c r="Z320" i="32"/>
  <c r="AA313" i="35"/>
  <c r="AB313" i="31"/>
  <c r="AB320" s="1"/>
  <c r="Z320" i="30"/>
  <c r="AB313" i="29"/>
  <c r="AB313" i="28"/>
  <c r="Z307" i="35"/>
  <c r="AB307" i="28"/>
  <c r="AA306" i="35"/>
  <c r="AB306" i="28"/>
  <c r="AB305"/>
  <c r="AB304"/>
  <c r="AB301"/>
  <c r="AB290"/>
  <c r="AA289" i="35"/>
  <c r="AF286"/>
  <c r="AB286"/>
  <c r="Z286"/>
  <c r="AF271"/>
  <c r="AB269" i="34"/>
  <c r="AB269" i="33"/>
  <c r="AB269" i="32"/>
  <c r="AB269" i="31"/>
  <c r="AB269" i="30"/>
  <c r="AB269" i="35" s="1"/>
  <c r="AB269" i="29"/>
  <c r="Z269" i="35"/>
  <c r="AA261"/>
  <c r="AF261"/>
  <c r="AB261"/>
  <c r="Z261"/>
  <c r="AB342" i="36"/>
  <c r="AB342" i="34"/>
  <c r="AB342" i="33"/>
  <c r="AB342" i="32"/>
  <c r="AB342" i="31"/>
  <c r="AA342" i="35"/>
  <c r="Z344" i="30"/>
  <c r="AB344" s="1"/>
  <c r="AB342" i="29"/>
  <c r="AB342" i="28"/>
  <c r="Z424" i="35"/>
  <c r="Z423"/>
  <c r="AB423" i="37"/>
  <c r="AF389" i="35"/>
  <c r="AF401"/>
  <c r="AH401" s="1"/>
  <c r="AB402"/>
  <c r="AH402" s="1"/>
  <c r="Z382"/>
  <c r="J72" i="39" s="1"/>
  <c r="L72" s="1"/>
  <c r="AB382" i="28"/>
  <c r="AF404" i="35"/>
  <c r="AB404"/>
  <c r="Z404"/>
  <c r="AF388"/>
  <c r="AB388"/>
  <c r="Z388"/>
  <c r="J73" i="39" s="1"/>
  <c r="L73" s="1"/>
  <c r="Z387" i="35"/>
  <c r="AB387" i="28"/>
  <c r="AF380" i="35"/>
  <c r="AB380"/>
  <c r="Z380"/>
  <c r="AB406" i="36"/>
  <c r="AB406" i="34"/>
  <c r="AB406" i="33"/>
  <c r="AB406" i="31"/>
  <c r="AB406" i="29"/>
  <c r="AF374" i="35"/>
  <c r="AB374"/>
  <c r="Z374"/>
  <c r="AA372"/>
  <c r="AB372" i="28"/>
  <c r="AB419"/>
  <c r="AB418" i="35"/>
  <c r="AF296"/>
  <c r="AB296"/>
  <c r="Z296"/>
  <c r="AB350" i="36"/>
  <c r="AB351" s="1"/>
  <c r="AB350" i="34"/>
  <c r="AB351" s="1"/>
  <c r="AB350" i="33"/>
  <c r="AB351" s="1"/>
  <c r="AB350" i="32"/>
  <c r="AB351" s="1"/>
  <c r="AB350" i="30"/>
  <c r="AB351" s="1"/>
  <c r="Z351" i="29"/>
  <c r="Z350" i="35"/>
  <c r="AB350" i="28"/>
  <c r="J16" i="39"/>
  <c r="L16" s="1"/>
  <c r="AH463" i="35"/>
  <c r="AH443"/>
  <c r="AH437"/>
  <c r="AH431"/>
  <c r="AH393"/>
  <c r="AH389"/>
  <c r="AH383"/>
  <c r="AH375"/>
  <c r="AH373"/>
  <c r="AH371"/>
  <c r="AH355"/>
  <c r="AH238"/>
  <c r="AH236"/>
  <c r="AH142"/>
  <c r="AH140"/>
  <c r="AH136"/>
  <c r="AH134"/>
  <c r="AH132"/>
  <c r="AH128"/>
  <c r="AH126"/>
  <c r="AH124"/>
  <c r="AH120"/>
  <c r="AH118"/>
  <c r="AB289"/>
  <c r="AH289" s="1"/>
  <c r="AB288"/>
  <c r="AH288" s="1"/>
  <c r="AB287"/>
  <c r="AB284"/>
  <c r="AB283"/>
  <c r="AB282"/>
  <c r="AF279"/>
  <c r="AF278"/>
  <c r="AF274"/>
  <c r="AB275"/>
  <c r="AH275" s="1"/>
  <c r="AB273"/>
  <c r="AH273" s="1"/>
  <c r="AB270"/>
  <c r="AH270" s="1"/>
  <c r="AB262"/>
  <c r="AH262" s="1"/>
  <c r="AB235"/>
  <c r="AB234"/>
  <c r="AB232"/>
  <c r="AH232" s="1"/>
  <c r="AF230"/>
  <c r="AB231"/>
  <c r="Z265" i="33"/>
  <c r="AB225" i="35"/>
  <c r="AH225" s="1"/>
  <c r="AB218"/>
  <c r="AB214"/>
  <c r="AH214" s="1"/>
  <c r="AB213"/>
  <c r="AH213" s="1"/>
  <c r="AB212"/>
  <c r="AH212" s="1"/>
  <c r="AB211"/>
  <c r="AF206"/>
  <c r="AF204"/>
  <c r="AH204" s="1"/>
  <c r="AF202"/>
  <c r="AH202" s="1"/>
  <c r="AF200"/>
  <c r="AB207"/>
  <c r="AB205"/>
  <c r="AH205" s="1"/>
  <c r="AB203"/>
  <c r="AH203" s="1"/>
  <c r="AB201"/>
  <c r="AH201" s="1"/>
  <c r="AB199"/>
  <c r="AB192"/>
  <c r="AH192" s="1"/>
  <c r="AB191"/>
  <c r="AH191" s="1"/>
  <c r="AB190"/>
  <c r="AH190" s="1"/>
  <c r="AB168"/>
  <c r="AH168" s="1"/>
  <c r="AB167"/>
  <c r="AH167" s="1"/>
  <c r="AB166"/>
  <c r="AB169" i="36"/>
  <c r="AB169" i="34"/>
  <c r="AB169" i="33"/>
  <c r="AB169" i="32"/>
  <c r="AB169" i="31"/>
  <c r="AB169" i="30"/>
  <c r="AB169" i="29"/>
  <c r="AB169" i="28"/>
  <c r="AB165" i="35"/>
  <c r="AH165" s="1"/>
  <c r="AB159"/>
  <c r="AH159" s="1"/>
  <c r="AB153"/>
  <c r="AH153" s="1"/>
  <c r="Z111" i="30"/>
  <c r="Z144" s="1"/>
  <c r="AB110" i="36"/>
  <c r="AB110" i="34"/>
  <c r="AB110" i="33"/>
  <c r="AB110" i="32"/>
  <c r="AB110" i="31"/>
  <c r="AF108" i="35"/>
  <c r="AF106"/>
  <c r="AH106" s="1"/>
  <c r="AF104"/>
  <c r="AF102"/>
  <c r="AH102" s="1"/>
  <c r="AF100"/>
  <c r="AF98"/>
  <c r="AF96"/>
  <c r="AF94"/>
  <c r="AH94" s="1"/>
  <c r="AF92"/>
  <c r="AF90"/>
  <c r="AB110" i="29"/>
  <c r="AB110" i="30"/>
  <c r="AB110" i="28"/>
  <c r="AB109" i="35"/>
  <c r="AH109" s="1"/>
  <c r="AB107"/>
  <c r="AB105"/>
  <c r="AB103"/>
  <c r="AB101"/>
  <c r="AH101" s="1"/>
  <c r="AB99"/>
  <c r="AH99" s="1"/>
  <c r="AB97"/>
  <c r="AH97" s="1"/>
  <c r="AB95"/>
  <c r="AB93"/>
  <c r="AB89"/>
  <c r="AH89" s="1"/>
  <c r="AB85"/>
  <c r="AB83"/>
  <c r="AH83" s="1"/>
  <c r="AB8"/>
  <c r="AH8" s="1"/>
  <c r="AH77"/>
  <c r="J32" i="39"/>
  <c r="L32" s="1"/>
  <c r="AA241" i="28"/>
  <c r="Z264"/>
  <c r="Z175" i="37"/>
  <c r="AB181"/>
  <c r="Z181"/>
  <c r="Z265"/>
  <c r="U144" i="28"/>
  <c r="W144"/>
  <c r="Z193"/>
  <c r="U265"/>
  <c r="AB175" i="37"/>
  <c r="U265"/>
  <c r="U420" s="1"/>
  <c r="W265"/>
  <c r="W420" s="1"/>
  <c r="W425" s="1"/>
  <c r="W464" s="1"/>
  <c r="Z462"/>
  <c r="AA97" i="28"/>
  <c r="Z148"/>
  <c r="Z150"/>
  <c r="Z160"/>
  <c r="Z171"/>
  <c r="Z177"/>
  <c r="Z187"/>
  <c r="U194"/>
  <c r="U194" i="35" s="1"/>
  <c r="W194" i="28"/>
  <c r="W194" i="35" s="1"/>
  <c r="Z215" i="28"/>
  <c r="Z219"/>
  <c r="AA294"/>
  <c r="AA294" i="35" s="1"/>
  <c r="AA295" i="28"/>
  <c r="AA295" i="35" s="1"/>
  <c r="Z329" i="28"/>
  <c r="Z336"/>
  <c r="Z344"/>
  <c r="Z347"/>
  <c r="Z351"/>
  <c r="Z361"/>
  <c r="U420"/>
  <c r="U425" s="1"/>
  <c r="U462"/>
  <c r="W462"/>
  <c r="W462" i="35" s="1"/>
  <c r="J66" i="39"/>
  <c r="L66" s="1"/>
  <c r="J77"/>
  <c r="L77" s="1"/>
  <c r="Z150" i="37"/>
  <c r="Z160"/>
  <c r="AB160" s="1"/>
  <c r="Z166"/>
  <c r="AB166" s="1"/>
  <c r="AB169" s="1"/>
  <c r="AB219"/>
  <c r="Z325"/>
  <c r="U111" i="36"/>
  <c r="U144" s="1"/>
  <c r="W111"/>
  <c r="W144" s="1"/>
  <c r="U265"/>
  <c r="U420" s="1"/>
  <c r="U425" s="1"/>
  <c r="W265"/>
  <c r="W420" s="1"/>
  <c r="W425" s="1"/>
  <c r="W464" s="1"/>
  <c r="Z462"/>
  <c r="AB181"/>
  <c r="Z181"/>
  <c r="Z169" i="28"/>
  <c r="Z208"/>
  <c r="Z208" i="35" s="1"/>
  <c r="AB240" i="28"/>
  <c r="Z291"/>
  <c r="Z294"/>
  <c r="Z295"/>
  <c r="AB240" i="37"/>
  <c r="AB241" s="1"/>
  <c r="AB187" i="34"/>
  <c r="U265"/>
  <c r="U420" s="1"/>
  <c r="W265"/>
  <c r="W420" s="1"/>
  <c r="W425" s="1"/>
  <c r="W464" s="1"/>
  <c r="Z169" i="36"/>
  <c r="Z175"/>
  <c r="Z189"/>
  <c r="AB189" s="1"/>
  <c r="AB208"/>
  <c r="AB215"/>
  <c r="AB240"/>
  <c r="AB241" s="1"/>
  <c r="Z291"/>
  <c r="AB291" s="1"/>
  <c r="Z308"/>
  <c r="AB308" s="1"/>
  <c r="AB148" i="34"/>
  <c r="Z150"/>
  <c r="Z160"/>
  <c r="AB175"/>
  <c r="Z177"/>
  <c r="AB177" s="1"/>
  <c r="Z187"/>
  <c r="Z193"/>
  <c r="AB193" s="1"/>
  <c r="Z215"/>
  <c r="AB219"/>
  <c r="Z308"/>
  <c r="AB308" s="1"/>
  <c r="Z325"/>
  <c r="AB148" i="33"/>
  <c r="Z150"/>
  <c r="Z160"/>
  <c r="Z171"/>
  <c r="AB171" s="1"/>
  <c r="Z177"/>
  <c r="AB177" s="1"/>
  <c r="Z187"/>
  <c r="Z193"/>
  <c r="AB193" s="1"/>
  <c r="Z215"/>
  <c r="W265" i="32"/>
  <c r="W420" s="1"/>
  <c r="W425" s="1"/>
  <c r="W464" s="1"/>
  <c r="Z462" i="31"/>
  <c r="Z193"/>
  <c r="AB193" s="1"/>
  <c r="AB148" i="36"/>
  <c r="Z160"/>
  <c r="AB219"/>
  <c r="AB208" i="34"/>
  <c r="AB263"/>
  <c r="AB264" s="1"/>
  <c r="AB462"/>
  <c r="AB208" i="33"/>
  <c r="AB240"/>
  <c r="AB241" s="1"/>
  <c r="U265"/>
  <c r="U420" s="1"/>
  <c r="W265"/>
  <c r="W420" s="1"/>
  <c r="W425" s="1"/>
  <c r="W464" s="1"/>
  <c r="Z144" i="32"/>
  <c r="AB175"/>
  <c r="Z462"/>
  <c r="U265" i="31"/>
  <c r="U420" s="1"/>
  <c r="W265"/>
  <c r="W420"/>
  <c r="W425" s="1"/>
  <c r="W464" s="1"/>
  <c r="AA95" i="30"/>
  <c r="AA95" i="35" s="1"/>
  <c r="Z315" i="33"/>
  <c r="AB315" s="1"/>
  <c r="Z325"/>
  <c r="Z169" i="32"/>
  <c r="Z175"/>
  <c r="Z181"/>
  <c r="AB187"/>
  <c r="AB208"/>
  <c r="AB215"/>
  <c r="Z325"/>
  <c r="AB148" i="31"/>
  <c r="Z150"/>
  <c r="Z160"/>
  <c r="AB181"/>
  <c r="Z187"/>
  <c r="Z215"/>
  <c r="AB219"/>
  <c r="Z308"/>
  <c r="AB308" s="1"/>
  <c r="Z336"/>
  <c r="Z347"/>
  <c r="Z351"/>
  <c r="AB181" i="30"/>
  <c r="Z181"/>
  <c r="Z160" i="32"/>
  <c r="AB219"/>
  <c r="AB208" i="31"/>
  <c r="AB263"/>
  <c r="AB264" s="1"/>
  <c r="AB461"/>
  <c r="AB462" s="1"/>
  <c r="U111" i="30"/>
  <c r="U144" s="1"/>
  <c r="W111"/>
  <c r="W144" s="1"/>
  <c r="AB175"/>
  <c r="U265"/>
  <c r="U420" s="1"/>
  <c r="U425" s="1"/>
  <c r="U464" s="1"/>
  <c r="W265"/>
  <c r="W420" s="1"/>
  <c r="W425" s="1"/>
  <c r="W464" s="1"/>
  <c r="Z144" i="29"/>
  <c r="Z265"/>
  <c r="U420"/>
  <c r="W420"/>
  <c r="W425" s="1"/>
  <c r="W464" s="1"/>
  <c r="AA99" i="30"/>
  <c r="AA99" i="35" s="1"/>
  <c r="I14" i="39"/>
  <c r="Z169" i="30"/>
  <c r="Z175"/>
  <c r="Z184"/>
  <c r="AB184" s="1"/>
  <c r="Z189"/>
  <c r="AB189" s="1"/>
  <c r="AB208"/>
  <c r="AB215"/>
  <c r="Z148" i="29"/>
  <c r="AB181"/>
  <c r="Z187"/>
  <c r="Z193"/>
  <c r="AB193" s="1"/>
  <c r="AB148" i="30"/>
  <c r="Z160"/>
  <c r="AB219"/>
  <c r="Z461"/>
  <c r="AB215" i="29"/>
  <c r="AB461" i="30"/>
  <c r="AB462" s="1"/>
  <c r="AB208" i="29"/>
  <c r="AB240"/>
  <c r="AB241" s="1"/>
  <c r="K24" i="39"/>
  <c r="K61" s="1"/>
  <c r="I11" i="42"/>
  <c r="I8"/>
  <c r="I12"/>
  <c r="I6"/>
  <c r="I14" l="1"/>
  <c r="AH405" i="35"/>
  <c r="Z163" i="31"/>
  <c r="Z194" s="1"/>
  <c r="Z420" s="1"/>
  <c r="Z425" s="1"/>
  <c r="Z464" s="1"/>
  <c r="AB160"/>
  <c r="AB163" s="1"/>
  <c r="AF297" i="35"/>
  <c r="AB297"/>
  <c r="AH297" s="1"/>
  <c r="AF302"/>
  <c r="AB302"/>
  <c r="AF298"/>
  <c r="AB298"/>
  <c r="AH298" s="1"/>
  <c r="AF228"/>
  <c r="AB228"/>
  <c r="AF455"/>
  <c r="AB455"/>
  <c r="AH455" s="1"/>
  <c r="AF447"/>
  <c r="AB447"/>
  <c r="AB154"/>
  <c r="AF154"/>
  <c r="AF459"/>
  <c r="AB459"/>
  <c r="AB156"/>
  <c r="AF156"/>
  <c r="AB248"/>
  <c r="AH248" s="1"/>
  <c r="AF248"/>
  <c r="AF452"/>
  <c r="AB452"/>
  <c r="AH452" s="1"/>
  <c r="AF381"/>
  <c r="AB381"/>
  <c r="AF189"/>
  <c r="AB189"/>
  <c r="AH189" s="1"/>
  <c r="AF442"/>
  <c r="AB442"/>
  <c r="Z315"/>
  <c r="AB315" i="28"/>
  <c r="Z294" i="35"/>
  <c r="AB294" i="28"/>
  <c r="Z177" i="35"/>
  <c r="AB177" i="28"/>
  <c r="AF334" i="35"/>
  <c r="AB334"/>
  <c r="AB435"/>
  <c r="AF435"/>
  <c r="AF173"/>
  <c r="AB173"/>
  <c r="AF365"/>
  <c r="AB365"/>
  <c r="AH365" s="1"/>
  <c r="AB450"/>
  <c r="AH450" s="1"/>
  <c r="AF450"/>
  <c r="AF300"/>
  <c r="AB300"/>
  <c r="AH300" s="1"/>
  <c r="AB224"/>
  <c r="AH224" s="1"/>
  <c r="AF224"/>
  <c r="AF457"/>
  <c r="AB457"/>
  <c r="AH457" s="1"/>
  <c r="AB453"/>
  <c r="AH453" s="1"/>
  <c r="AF453"/>
  <c r="AF449"/>
  <c r="AB449"/>
  <c r="AH449" s="1"/>
  <c r="AB346"/>
  <c r="AH346" s="1"/>
  <c r="AB347" i="28"/>
  <c r="AF346" i="35"/>
  <c r="AF328"/>
  <c r="AB328"/>
  <c r="AH328" s="1"/>
  <c r="AF185"/>
  <c r="AB185"/>
  <c r="AH279"/>
  <c r="AA111"/>
  <c r="AA157"/>
  <c r="AF244"/>
  <c r="AF377"/>
  <c r="AH377" s="1"/>
  <c r="AA163"/>
  <c r="Z347"/>
  <c r="J18" i="39" s="1"/>
  <c r="L18" s="1"/>
  <c r="W265" i="28"/>
  <c r="AH235" i="35"/>
  <c r="AH278"/>
  <c r="AB406" i="30"/>
  <c r="AB163" i="37"/>
  <c r="AB194" s="1"/>
  <c r="AB187" i="29"/>
  <c r="Z320" i="36"/>
  <c r="Z320" i="35" s="1"/>
  <c r="Z320" i="29"/>
  <c r="Z263" i="35"/>
  <c r="U111"/>
  <c r="AB219" i="33"/>
  <c r="W144" i="35"/>
  <c r="AH105"/>
  <c r="AB157" i="28"/>
  <c r="AH200" i="35"/>
  <c r="AH211"/>
  <c r="AH218"/>
  <c r="AH231"/>
  <c r="AF276"/>
  <c r="AH276" s="1"/>
  <c r="J69" i="39"/>
  <c r="L69" s="1"/>
  <c r="AF424" i="35"/>
  <c r="AB320" i="36"/>
  <c r="AF318" i="35"/>
  <c r="AH318" s="1"/>
  <c r="AH391"/>
  <c r="AB111" i="31"/>
  <c r="AB144" s="1"/>
  <c r="AF438" i="35"/>
  <c r="AH438" s="1"/>
  <c r="AH198"/>
  <c r="U241"/>
  <c r="AH143"/>
  <c r="AH127"/>
  <c r="AH135"/>
  <c r="AH436"/>
  <c r="AH444"/>
  <c r="AF166"/>
  <c r="AB157" i="37"/>
  <c r="AF157" i="35" s="1"/>
  <c r="Z320" i="33"/>
  <c r="AB379" i="35"/>
  <c r="AH379" s="1"/>
  <c r="AH454"/>
  <c r="AB183"/>
  <c r="AH183" s="1"/>
  <c r="AH172"/>
  <c r="Z163" i="33"/>
  <c r="AB160"/>
  <c r="AB163" s="1"/>
  <c r="Z160" i="35"/>
  <c r="Z163" i="28"/>
  <c r="AB160"/>
  <c r="AF161" i="35"/>
  <c r="AB161"/>
  <c r="AH161" s="1"/>
  <c r="AF364"/>
  <c r="AB364"/>
  <c r="AB303"/>
  <c r="AF303"/>
  <c r="AF451"/>
  <c r="AB451"/>
  <c r="AB440"/>
  <c r="AF440"/>
  <c r="AB376"/>
  <c r="AH376" s="1"/>
  <c r="AF376"/>
  <c r="AB184"/>
  <c r="AF184"/>
  <c r="Z163" i="34"/>
  <c r="AB160"/>
  <c r="AB163" s="1"/>
  <c r="AF460" i="35"/>
  <c r="AB460"/>
  <c r="AH460" s="1"/>
  <c r="AF333"/>
  <c r="AB333"/>
  <c r="AB336" i="28"/>
  <c r="AF396" i="35"/>
  <c r="AB396"/>
  <c r="AF359"/>
  <c r="AB359"/>
  <c r="AH359" s="1"/>
  <c r="AF155"/>
  <c r="AB155"/>
  <c r="AF395"/>
  <c r="AB395"/>
  <c r="AH395" s="1"/>
  <c r="AB384"/>
  <c r="AH384" s="1"/>
  <c r="AF384"/>
  <c r="Z163" i="30"/>
  <c r="AB160"/>
  <c r="AB163" s="1"/>
  <c r="Z163" i="32"/>
  <c r="AB160"/>
  <c r="AB163" s="1"/>
  <c r="AB194" s="1"/>
  <c r="Z163" i="36"/>
  <c r="AB160"/>
  <c r="AB163" s="1"/>
  <c r="Z295" i="35"/>
  <c r="AB295" i="28"/>
  <c r="AB312" i="35"/>
  <c r="AF312"/>
  <c r="AF180"/>
  <c r="AB180"/>
  <c r="AB433"/>
  <c r="AF433"/>
  <c r="AF343"/>
  <c r="AB343"/>
  <c r="AB441"/>
  <c r="AF441"/>
  <c r="AF179"/>
  <c r="AB179"/>
  <c r="AF456"/>
  <c r="AB456"/>
  <c r="AH456" s="1"/>
  <c r="AF385"/>
  <c r="AB385"/>
  <c r="AF338"/>
  <c r="AB338"/>
  <c r="AH338" s="1"/>
  <c r="AB340" i="28"/>
  <c r="AB299" i="35"/>
  <c r="AH299" s="1"/>
  <c r="AF299"/>
  <c r="AB311" i="28"/>
  <c r="Z311" i="35"/>
  <c r="AB186"/>
  <c r="AH186" s="1"/>
  <c r="AF186"/>
  <c r="AF386"/>
  <c r="AB386"/>
  <c r="AH386" s="1"/>
  <c r="AB378"/>
  <c r="AH378" s="1"/>
  <c r="AF378"/>
  <c r="AB339"/>
  <c r="AF339"/>
  <c r="U265"/>
  <c r="AH287"/>
  <c r="AA291"/>
  <c r="AA340"/>
  <c r="Z240"/>
  <c r="Z462" i="30"/>
  <c r="U144" i="35"/>
  <c r="AH107"/>
  <c r="AH166"/>
  <c r="AH230"/>
  <c r="AB320" i="29"/>
  <c r="AB325" i="28"/>
  <c r="AF325" i="35" s="1"/>
  <c r="AH88"/>
  <c r="AH430"/>
  <c r="AB244"/>
  <c r="AH244" s="1"/>
  <c r="Z340"/>
  <c r="J17" i="39" s="1"/>
  <c r="L17" s="1"/>
  <c r="AB148" i="37"/>
  <c r="U462" i="35"/>
  <c r="Z336"/>
  <c r="J54" i="39" s="1"/>
  <c r="L54" s="1"/>
  <c r="Z187" i="35"/>
  <c r="Z264"/>
  <c r="Z86"/>
  <c r="AH103"/>
  <c r="AB147"/>
  <c r="AH147" s="1"/>
  <c r="AH199"/>
  <c r="AH207"/>
  <c r="AH206"/>
  <c r="AH234"/>
  <c r="AH274"/>
  <c r="Z320" i="28"/>
  <c r="AB320" i="34"/>
  <c r="AH390" i="35"/>
  <c r="AB86" i="37"/>
  <c r="AB111" s="1"/>
  <c r="AF405" i="35"/>
  <c r="AA336"/>
  <c r="AH237"/>
  <c r="W111"/>
  <c r="Z184"/>
  <c r="Z157"/>
  <c r="J27" i="39" s="1"/>
  <c r="L27" s="1"/>
  <c r="I61"/>
  <c r="AH286" i="35"/>
  <c r="AH95"/>
  <c r="AH90"/>
  <c r="AH98"/>
  <c r="AH93"/>
  <c r="AH96"/>
  <c r="AH261"/>
  <c r="AH104"/>
  <c r="AH100"/>
  <c r="AH354"/>
  <c r="AH84"/>
  <c r="AH92"/>
  <c r="AH108"/>
  <c r="AH410"/>
  <c r="AH417"/>
  <c r="AH424"/>
  <c r="AH415"/>
  <c r="AB144" i="37"/>
  <c r="AH85" i="35"/>
  <c r="AB146"/>
  <c r="AF146"/>
  <c r="AH324"/>
  <c r="AA111" i="30"/>
  <c r="AA97" i="35"/>
  <c r="Z110"/>
  <c r="Z111" i="28"/>
  <c r="AH356" i="35"/>
  <c r="AB194" i="29"/>
  <c r="AH404" i="35"/>
  <c r="AD417"/>
  <c r="Z361"/>
  <c r="J60" i="39" s="1"/>
  <c r="L60" s="1"/>
  <c r="AB360" i="35"/>
  <c r="AF360"/>
  <c r="AB361" i="28"/>
  <c r="AB413" i="35"/>
  <c r="AF413"/>
  <c r="AB194" i="34"/>
  <c r="AB194" i="31"/>
  <c r="Z171" i="35"/>
  <c r="J34" i="39" s="1"/>
  <c r="L34" s="1"/>
  <c r="AB171" i="28"/>
  <c r="Z150" i="35"/>
  <c r="J7" i="39" s="1"/>
  <c r="L7" s="1"/>
  <c r="AF149" i="35"/>
  <c r="AB149"/>
  <c r="AB150" i="28"/>
  <c r="AB111" i="33"/>
  <c r="AB144" s="1"/>
  <c r="AB111" i="36"/>
  <c r="AB144" s="1"/>
  <c r="AB111" i="32"/>
  <c r="AB144" s="1"/>
  <c r="AB111" i="30"/>
  <c r="AB111" i="29"/>
  <c r="AB144" s="1"/>
  <c r="AB82" i="35"/>
  <c r="AF82"/>
  <c r="AF448"/>
  <c r="AB448"/>
  <c r="AH446"/>
  <c r="Z461"/>
  <c r="Z462"/>
  <c r="AB357"/>
  <c r="AF357"/>
  <c r="AF397"/>
  <c r="AB397"/>
  <c r="AH398"/>
  <c r="AH368"/>
  <c r="AB327"/>
  <c r="AF327"/>
  <c r="AB329" i="28"/>
  <c r="Z329" i="35"/>
  <c r="J53" i="39" s="1"/>
  <c r="L53" s="1"/>
  <c r="Z325" i="35"/>
  <c r="AB325"/>
  <c r="AF319"/>
  <c r="AB319"/>
  <c r="AF317"/>
  <c r="AB317"/>
  <c r="AF316"/>
  <c r="AB316"/>
  <c r="AF313"/>
  <c r="AB313"/>
  <c r="AB320" i="28"/>
  <c r="AF307" i="35"/>
  <c r="AB307"/>
  <c r="AF306"/>
  <c r="AB306"/>
  <c r="AF305"/>
  <c r="AB305"/>
  <c r="AF304"/>
  <c r="AB304"/>
  <c r="AF301"/>
  <c r="AB301"/>
  <c r="AF290"/>
  <c r="AB290"/>
  <c r="AF269"/>
  <c r="AH269" s="1"/>
  <c r="AF342"/>
  <c r="AB342"/>
  <c r="Z344"/>
  <c r="J56" i="39" s="1"/>
  <c r="L56" s="1"/>
  <c r="AB344" i="28"/>
  <c r="AF423" i="35"/>
  <c r="AB423"/>
  <c r="U420"/>
  <c r="AB382"/>
  <c r="AF382"/>
  <c r="AH388"/>
  <c r="AF387"/>
  <c r="AB387"/>
  <c r="AH380"/>
  <c r="AH374"/>
  <c r="AF372"/>
  <c r="AB372"/>
  <c r="AB406" i="28"/>
  <c r="AH418" i="35"/>
  <c r="AF419"/>
  <c r="AB419"/>
  <c r="AH296"/>
  <c r="Z351"/>
  <c r="AB351" i="28"/>
  <c r="AF350" i="35"/>
  <c r="AB350"/>
  <c r="AH284"/>
  <c r="AH283"/>
  <c r="AH282"/>
  <c r="AB291" i="28"/>
  <c r="Z291" i="35"/>
  <c r="AF240"/>
  <c r="AB240"/>
  <c r="Z219"/>
  <c r="J55" i="39" s="1"/>
  <c r="L55" s="1"/>
  <c r="Z215" i="35"/>
  <c r="J13" i="39" s="1"/>
  <c r="L13" s="1"/>
  <c r="AB193" i="28"/>
  <c r="AF169" i="35"/>
  <c r="AB169"/>
  <c r="AB157"/>
  <c r="Z148"/>
  <c r="AB110"/>
  <c r="AF110"/>
  <c r="AB86"/>
  <c r="AF86"/>
  <c r="AB111" i="28"/>
  <c r="U425" i="29"/>
  <c r="U464" i="36"/>
  <c r="U425" i="37"/>
  <c r="U425" i="31"/>
  <c r="U464" i="32"/>
  <c r="U425" i="33"/>
  <c r="U425" i="34"/>
  <c r="K14" i="39"/>
  <c r="K22" s="1"/>
  <c r="I22"/>
  <c r="AB241" i="28"/>
  <c r="Z193" i="30"/>
  <c r="AB193" s="1"/>
  <c r="Z175" i="33"/>
  <c r="AB175"/>
  <c r="AB194" s="1"/>
  <c r="Z181" i="34"/>
  <c r="AB181"/>
  <c r="Z193" i="36"/>
  <c r="AB193" s="1"/>
  <c r="AB194" s="1"/>
  <c r="AB461" i="28"/>
  <c r="AB208"/>
  <c r="AB219"/>
  <c r="Z181"/>
  <c r="Z194" s="1"/>
  <c r="Z175"/>
  <c r="AB148"/>
  <c r="AB265" i="29"/>
  <c r="AB265" i="30"/>
  <c r="AB187"/>
  <c r="AB144"/>
  <c r="AB265" i="32"/>
  <c r="AB265" i="33"/>
  <c r="AB265" i="36"/>
  <c r="Z169" i="33"/>
  <c r="Z194" i="34"/>
  <c r="Z420" s="1"/>
  <c r="Z425" s="1"/>
  <c r="Z464" s="1"/>
  <c r="J65" i="39"/>
  <c r="L65" s="1"/>
  <c r="AB263" i="37"/>
  <c r="AB264" s="1"/>
  <c r="AB265" s="1"/>
  <c r="AB420" s="1"/>
  <c r="AB425" s="1"/>
  <c r="Z181" i="33"/>
  <c r="Z194" s="1"/>
  <c r="AB181"/>
  <c r="Z308" i="28"/>
  <c r="AB263"/>
  <c r="AB187"/>
  <c r="U464"/>
  <c r="Z265"/>
  <c r="Z194" i="29"/>
  <c r="Z420" s="1"/>
  <c r="Z425" s="1"/>
  <c r="Z464" s="1"/>
  <c r="AB265" i="31"/>
  <c r="AB420" s="1"/>
  <c r="AB425" s="1"/>
  <c r="Z187" i="30"/>
  <c r="Z194" i="32"/>
  <c r="Z420" s="1"/>
  <c r="Z425" s="1"/>
  <c r="Z464" s="1"/>
  <c r="AB265" i="34"/>
  <c r="J24" i="39"/>
  <c r="Z169" i="37"/>
  <c r="Z194" s="1"/>
  <c r="Z420" s="1"/>
  <c r="Z425" s="1"/>
  <c r="Z464" s="1"/>
  <c r="AB215" i="28"/>
  <c r="H22" i="39"/>
  <c r="AF340" i="35" l="1"/>
  <c r="AB340"/>
  <c r="AH340" s="1"/>
  <c r="AF347"/>
  <c r="AB347"/>
  <c r="AF294"/>
  <c r="AB294"/>
  <c r="AH294" s="1"/>
  <c r="AF160"/>
  <c r="AB160"/>
  <c r="AB163" i="28"/>
  <c r="W265" i="35"/>
  <c r="W420" i="28"/>
  <c r="AH179" i="35"/>
  <c r="AH180"/>
  <c r="AH396"/>
  <c r="Z163"/>
  <c r="J29" i="39" s="1"/>
  <c r="L29" s="1"/>
  <c r="AH173" i="35"/>
  <c r="AH334"/>
  <c r="AH442"/>
  <c r="AH381"/>
  <c r="AH459"/>
  <c r="AH447"/>
  <c r="AH228"/>
  <c r="AH302"/>
  <c r="AB194" i="30"/>
  <c r="AH441" i="35"/>
  <c r="AH433"/>
  <c r="AH312"/>
  <c r="AH333"/>
  <c r="AH451"/>
  <c r="AH364"/>
  <c r="AH185"/>
  <c r="AH435"/>
  <c r="AH156"/>
  <c r="AH154"/>
  <c r="AF187"/>
  <c r="AB187"/>
  <c r="AF295"/>
  <c r="AB295"/>
  <c r="AH295" s="1"/>
  <c r="AF311"/>
  <c r="AB311"/>
  <c r="AB336"/>
  <c r="AF336"/>
  <c r="AF177"/>
  <c r="AB177"/>
  <c r="AB315"/>
  <c r="AF315"/>
  <c r="AB420" i="34"/>
  <c r="AB425" s="1"/>
  <c r="AH385" i="35"/>
  <c r="AH343"/>
  <c r="AH155"/>
  <c r="Z169"/>
  <c r="AB420" i="29"/>
  <c r="AB425" s="1"/>
  <c r="Z181" i="35"/>
  <c r="AH339"/>
  <c r="AH184"/>
  <c r="AH440"/>
  <c r="AH303"/>
  <c r="AH301"/>
  <c r="AH319"/>
  <c r="AH290"/>
  <c r="AH305"/>
  <c r="AH157"/>
  <c r="AH169"/>
  <c r="AH313"/>
  <c r="AH146"/>
  <c r="AH306"/>
  <c r="Z111"/>
  <c r="J14" i="39" s="1"/>
  <c r="L14" s="1"/>
  <c r="AH397" i="35"/>
  <c r="Z175"/>
  <c r="AH307"/>
  <c r="AH448"/>
  <c r="AF361"/>
  <c r="AB361"/>
  <c r="AH360"/>
  <c r="AH413"/>
  <c r="AB171"/>
  <c r="AF171"/>
  <c r="AF150"/>
  <c r="AB150"/>
  <c r="AH149"/>
  <c r="AB420" i="33"/>
  <c r="AB425" s="1"/>
  <c r="AB420" i="32"/>
  <c r="AB425" s="1"/>
  <c r="AB464" s="1"/>
  <c r="AH82" i="35"/>
  <c r="AF461"/>
  <c r="AB461"/>
  <c r="AH357"/>
  <c r="AH327"/>
  <c r="AB329"/>
  <c r="AF329"/>
  <c r="AH325"/>
  <c r="AH317"/>
  <c r="AH316"/>
  <c r="AB320"/>
  <c r="AF320"/>
  <c r="AH304"/>
  <c r="AH342"/>
  <c r="AF344"/>
  <c r="AB344"/>
  <c r="AH423"/>
  <c r="U425"/>
  <c r="AH382"/>
  <c r="AH387"/>
  <c r="AH372"/>
  <c r="AF406"/>
  <c r="AB406"/>
  <c r="AH419"/>
  <c r="Z308"/>
  <c r="J48" i="39" s="1"/>
  <c r="L48" s="1"/>
  <c r="AB308" i="28"/>
  <c r="AH350" i="35"/>
  <c r="AF351"/>
  <c r="AB351"/>
  <c r="AH86"/>
  <c r="AF291"/>
  <c r="AB291"/>
  <c r="AB263"/>
  <c r="AF263"/>
  <c r="AB420" i="36"/>
  <c r="AB425" s="1"/>
  <c r="AB420" i="30"/>
  <c r="AB425" s="1"/>
  <c r="Z265" i="35"/>
  <c r="J63" i="39" s="1"/>
  <c r="L63" s="1"/>
  <c r="AF241" i="35"/>
  <c r="AB241"/>
  <c r="AH240"/>
  <c r="AB219"/>
  <c r="AF219"/>
  <c r="AF215"/>
  <c r="AB215"/>
  <c r="AB208"/>
  <c r="AF208"/>
  <c r="Z193"/>
  <c r="AF193"/>
  <c r="AB193"/>
  <c r="AB148"/>
  <c r="AF148"/>
  <c r="AH110"/>
  <c r="AF111"/>
  <c r="AB111"/>
  <c r="J49" i="39"/>
  <c r="L49" s="1"/>
  <c r="J46"/>
  <c r="L46" s="1"/>
  <c r="U464" i="34"/>
  <c r="U464" i="33"/>
  <c r="U464" i="31"/>
  <c r="U464" i="37"/>
  <c r="U464" i="29"/>
  <c r="AB464"/>
  <c r="AB464" i="34"/>
  <c r="AB464" i="31"/>
  <c r="Z420" i="33"/>
  <c r="L24" i="39"/>
  <c r="AB264" i="28"/>
  <c r="AB175"/>
  <c r="AB462"/>
  <c r="AB464" i="37"/>
  <c r="J15" i="39"/>
  <c r="L15" s="1"/>
  <c r="Z144" i="28"/>
  <c r="Z420"/>
  <c r="AB181"/>
  <c r="Z194" i="36"/>
  <c r="Z420" s="1"/>
  <c r="Z194" i="30"/>
  <c r="Z420" s="1"/>
  <c r="H81" i="39"/>
  <c r="H82" s="1"/>
  <c r="AB163" i="35" l="1"/>
  <c r="AF163"/>
  <c r="AH193"/>
  <c r="AH315"/>
  <c r="AH336"/>
  <c r="AF181"/>
  <c r="AB181"/>
  <c r="W425" i="28"/>
  <c r="W420" i="35"/>
  <c r="U464"/>
  <c r="AH177"/>
  <c r="AH311"/>
  <c r="AH187"/>
  <c r="AH160"/>
  <c r="AH347"/>
  <c r="D474" i="34"/>
  <c r="D471"/>
  <c r="D474" i="32"/>
  <c r="D471"/>
  <c r="D474" i="31"/>
  <c r="D471"/>
  <c r="D474" i="29"/>
  <c r="D471"/>
  <c r="D474" i="37"/>
  <c r="D471"/>
  <c r="Z144" i="35"/>
  <c r="D472" i="34"/>
  <c r="D466"/>
  <c r="D472" i="32"/>
  <c r="D466"/>
  <c r="D472" i="31"/>
  <c r="D466"/>
  <c r="D472" i="29"/>
  <c r="D466"/>
  <c r="AH361" i="35"/>
  <c r="AH171"/>
  <c r="AB175"/>
  <c r="AF175"/>
  <c r="AB194" i="28"/>
  <c r="AH150" i="35"/>
  <c r="AB5" i="44"/>
  <c r="AF462" i="35"/>
  <c r="AB462"/>
  <c r="AH461"/>
  <c r="AH329"/>
  <c r="AH320"/>
  <c r="AH263"/>
  <c r="AH241"/>
  <c r="AH344"/>
  <c r="AH406"/>
  <c r="AF308"/>
  <c r="AB308"/>
  <c r="AH351"/>
  <c r="AH291"/>
  <c r="AF264"/>
  <c r="AB264"/>
  <c r="AH219"/>
  <c r="AH215"/>
  <c r="AH208"/>
  <c r="Z194"/>
  <c r="AH148"/>
  <c r="AH111"/>
  <c r="Z420"/>
  <c r="L22" i="39"/>
  <c r="Z425" i="36"/>
  <c r="Z425" i="33"/>
  <c r="Z425" i="30"/>
  <c r="Z425" i="28"/>
  <c r="AB144"/>
  <c r="J22" i="39"/>
  <c r="L61"/>
  <c r="P61" s="1"/>
  <c r="AB265" i="28"/>
  <c r="J61" i="39"/>
  <c r="I81"/>
  <c r="AH163" i="35" l="1"/>
  <c r="W425"/>
  <c r="W464" i="28"/>
  <c r="W464" i="35" s="1"/>
  <c r="AH181"/>
  <c r="P22" i="39"/>
  <c r="P25"/>
  <c r="AH175" i="35"/>
  <c r="AF194"/>
  <c r="AB194"/>
  <c r="AB7" i="44"/>
  <c r="AH462" i="35"/>
  <c r="AB9" i="44"/>
  <c r="AB10" s="1"/>
  <c r="AB6"/>
  <c r="AB14" s="1"/>
  <c r="AH308" i="35"/>
  <c r="AH264"/>
  <c r="AF265"/>
  <c r="AB265"/>
  <c r="AB420" i="28"/>
  <c r="Z425" i="35"/>
  <c r="AB144"/>
  <c r="AF144"/>
  <c r="Z464" i="33"/>
  <c r="AB464"/>
  <c r="Z464" i="36"/>
  <c r="AB464"/>
  <c r="Z464" i="30"/>
  <c r="AB464"/>
  <c r="Z464" i="28"/>
  <c r="J81" i="39"/>
  <c r="I82"/>
  <c r="D474" i="36" l="1"/>
  <c r="D471"/>
  <c r="D474" i="33"/>
  <c r="D471"/>
  <c r="D474" i="30"/>
  <c r="D471"/>
  <c r="Z464" i="35"/>
  <c r="D472" i="36"/>
  <c r="D466"/>
  <c r="D472" i="33"/>
  <c r="D466"/>
  <c r="D472" i="30"/>
  <c r="D466"/>
  <c r="AH194" i="35"/>
  <c r="AB8" i="44"/>
  <c r="AF420" i="35"/>
  <c r="AB420"/>
  <c r="AB425" i="28"/>
  <c r="AH265" i="35"/>
  <c r="AH144"/>
  <c r="J82" i="39"/>
  <c r="K81"/>
  <c r="K82" s="1"/>
  <c r="AA5" i="44" l="1"/>
  <c r="AB425" i="35"/>
  <c r="AF425"/>
  <c r="AH420"/>
  <c r="AB464" i="28"/>
  <c r="D471" s="1"/>
  <c r="L81" i="39"/>
  <c r="L82" l="1"/>
  <c r="P82" s="1"/>
  <c r="P81"/>
  <c r="D474" i="28"/>
  <c r="D472"/>
  <c r="D466"/>
  <c r="AA9" i="44"/>
  <c r="AA6"/>
  <c r="AA14" s="1"/>
  <c r="AH425" i="35"/>
  <c r="AA7" i="44"/>
  <c r="AC5"/>
  <c r="AB464" i="35"/>
  <c r="D471" s="1"/>
  <c r="AF464"/>
  <c r="N22" i="39" l="1"/>
  <c r="N81"/>
  <c r="N61"/>
  <c r="D474" i="35"/>
  <c r="D472"/>
  <c r="D466"/>
  <c r="AA10" i="44"/>
  <c r="AA8"/>
  <c r="AC7"/>
  <c r="AC6"/>
  <c r="AC9"/>
  <c r="AB489" i="35"/>
  <c r="L85" i="39"/>
  <c r="L87" s="1"/>
  <c r="AE7" i="44"/>
  <c r="AH464" i="35"/>
  <c r="AF7" i="44" l="1"/>
  <c r="AC8"/>
  <c r="AC10"/>
  <c r="AB491" i="35"/>
  <c r="AC492"/>
  <c r="AE489"/>
  <c r="H295" i="33"/>
  <c r="G295"/>
  <c r="J296" i="36"/>
  <c r="I296"/>
  <c r="H296"/>
  <c r="G296"/>
  <c r="H296" i="34"/>
  <c r="G296"/>
  <c r="H296" i="33"/>
  <c r="G296"/>
  <c r="H296" i="31"/>
  <c r="G296"/>
  <c r="H296" i="30"/>
  <c r="G296"/>
  <c r="H296" i="29"/>
  <c r="G296"/>
  <c r="H296" i="28"/>
  <c r="G296"/>
  <c r="Q373"/>
  <c r="Q373" i="30"/>
  <c r="Q373" i="33"/>
  <c r="Q373" i="34"/>
  <c r="S94" i="36"/>
  <c r="Q373"/>
  <c r="Q419"/>
  <c r="Q413"/>
  <c r="Q357"/>
  <c r="Q110"/>
  <c r="I90" i="32"/>
  <c r="J90"/>
  <c r="D291" i="33" l="1"/>
  <c r="D308"/>
  <c r="H335"/>
  <c r="G335"/>
  <c r="H334"/>
  <c r="G334"/>
  <c r="H333"/>
  <c r="G333"/>
  <c r="H328"/>
  <c r="G328"/>
  <c r="H327"/>
  <c r="G327"/>
  <c r="H324"/>
  <c r="G324"/>
  <c r="C406"/>
  <c r="E406"/>
  <c r="F406"/>
  <c r="D406"/>
  <c r="F329"/>
  <c r="H329" s="1"/>
  <c r="E329"/>
  <c r="D329"/>
  <c r="C329"/>
  <c r="F194"/>
  <c r="D194"/>
  <c r="P325" i="28"/>
  <c r="H423" i="37"/>
  <c r="H422"/>
  <c r="J422"/>
  <c r="J423"/>
  <c r="F361" i="33"/>
  <c r="C361"/>
  <c r="D361"/>
  <c r="E361"/>
  <c r="E357" i="30"/>
  <c r="C357"/>
  <c r="C357" i="33"/>
  <c r="D357"/>
  <c r="E357"/>
  <c r="F357"/>
  <c r="C347"/>
  <c r="D347"/>
  <c r="E347"/>
  <c r="F347"/>
  <c r="C340"/>
  <c r="D340"/>
  <c r="E340"/>
  <c r="F340"/>
  <c r="C336"/>
  <c r="D336"/>
  <c r="E336"/>
  <c r="G336" s="1"/>
  <c r="F336"/>
  <c r="H336" s="1"/>
  <c r="C325"/>
  <c r="E325"/>
  <c r="F325"/>
  <c r="D325"/>
  <c r="G329" l="1"/>
  <c r="G325"/>
  <c r="H325"/>
  <c r="C215"/>
  <c r="E215"/>
  <c r="F215"/>
  <c r="D215"/>
  <c r="C208"/>
  <c r="E208"/>
  <c r="F208"/>
  <c r="D208"/>
  <c r="F291"/>
  <c r="E291"/>
  <c r="C291"/>
  <c r="P291"/>
  <c r="F193" i="38" l="1"/>
  <c r="G193"/>
  <c r="J193"/>
  <c r="K193"/>
  <c r="N193"/>
  <c r="O193"/>
  <c r="R193"/>
  <c r="S193"/>
  <c r="V193"/>
  <c r="W193"/>
  <c r="Z193"/>
  <c r="AA193"/>
  <c r="AD193"/>
  <c r="AE193"/>
  <c r="AH193"/>
  <c r="AI193"/>
  <c r="AL193"/>
  <c r="AM193"/>
  <c r="F194"/>
  <c r="G194"/>
  <c r="J194"/>
  <c r="K194"/>
  <c r="N194"/>
  <c r="O194"/>
  <c r="R194"/>
  <c r="S194"/>
  <c r="V194"/>
  <c r="W194"/>
  <c r="Z194"/>
  <c r="AA194"/>
  <c r="AD194"/>
  <c r="AE194"/>
  <c r="AH194"/>
  <c r="AI194"/>
  <c r="AL194"/>
  <c r="AM194"/>
  <c r="H335" i="36"/>
  <c r="G335"/>
  <c r="H334"/>
  <c r="G334"/>
  <c r="H333"/>
  <c r="G333"/>
  <c r="H328"/>
  <c r="G328"/>
  <c r="H327"/>
  <c r="G327"/>
  <c r="H324"/>
  <c r="H287"/>
  <c r="G287"/>
  <c r="H286"/>
  <c r="G286"/>
  <c r="H284"/>
  <c r="G284"/>
  <c r="H283"/>
  <c r="G283"/>
  <c r="H282"/>
  <c r="G282"/>
  <c r="H335" i="32"/>
  <c r="G335"/>
  <c r="H334"/>
  <c r="G334"/>
  <c r="H333"/>
  <c r="G333"/>
  <c r="H324"/>
  <c r="G324"/>
  <c r="H328"/>
  <c r="G328"/>
  <c r="H327"/>
  <c r="G327"/>
  <c r="H287"/>
  <c r="G287"/>
  <c r="H286"/>
  <c r="G286"/>
  <c r="H284"/>
  <c r="G284"/>
  <c r="H283"/>
  <c r="G283"/>
  <c r="H282"/>
  <c r="G282"/>
  <c r="I286"/>
  <c r="J286"/>
  <c r="I287"/>
  <c r="J287"/>
  <c r="H324" i="30"/>
  <c r="G324"/>
  <c r="G335"/>
  <c r="H335"/>
  <c r="H334"/>
  <c r="G334"/>
  <c r="H333"/>
  <c r="G333"/>
  <c r="H328"/>
  <c r="G328"/>
  <c r="H327"/>
  <c r="G327"/>
  <c r="G295"/>
  <c r="H295"/>
  <c r="I294"/>
  <c r="J294"/>
  <c r="I295"/>
  <c r="J295"/>
  <c r="I296"/>
  <c r="I294" i="28"/>
  <c r="H287" i="34"/>
  <c r="G287"/>
  <c r="H286"/>
  <c r="G286"/>
  <c r="H284"/>
  <c r="G284"/>
  <c r="H283"/>
  <c r="G283"/>
  <c r="H282"/>
  <c r="G282"/>
  <c r="F320"/>
  <c r="E320"/>
  <c r="C320"/>
  <c r="H324"/>
  <c r="G324"/>
  <c r="H328"/>
  <c r="G328"/>
  <c r="H327"/>
  <c r="G327"/>
  <c r="G335"/>
  <c r="H335"/>
  <c r="H334"/>
  <c r="G334"/>
  <c r="H333"/>
  <c r="G333"/>
  <c r="G364"/>
  <c r="H364"/>
  <c r="Q423" i="37"/>
  <c r="F318" i="38" l="1"/>
  <c r="G318"/>
  <c r="J318"/>
  <c r="K318"/>
  <c r="N318"/>
  <c r="O318"/>
  <c r="R318"/>
  <c r="S318"/>
  <c r="V318"/>
  <c r="W318"/>
  <c r="Z318"/>
  <c r="AA318"/>
  <c r="AD318"/>
  <c r="AE318"/>
  <c r="AH318"/>
  <c r="AI318"/>
  <c r="AL318"/>
  <c r="AM318"/>
  <c r="F319"/>
  <c r="G319"/>
  <c r="J319"/>
  <c r="K319"/>
  <c r="N319"/>
  <c r="O319"/>
  <c r="R319"/>
  <c r="S319"/>
  <c r="V319"/>
  <c r="W319"/>
  <c r="Z319"/>
  <c r="AA319"/>
  <c r="AD319"/>
  <c r="AE319"/>
  <c r="AH319"/>
  <c r="AI319"/>
  <c r="AL319"/>
  <c r="AM319"/>
  <c r="F306"/>
  <c r="G306"/>
  <c r="J306"/>
  <c r="K306"/>
  <c r="N306"/>
  <c r="O306"/>
  <c r="R306"/>
  <c r="S306"/>
  <c r="V306"/>
  <c r="W306"/>
  <c r="Z306"/>
  <c r="AA306"/>
  <c r="AD306"/>
  <c r="AE306"/>
  <c r="AH306"/>
  <c r="AI306"/>
  <c r="AL306"/>
  <c r="AM306"/>
  <c r="F307"/>
  <c r="G307"/>
  <c r="J307"/>
  <c r="K307"/>
  <c r="N307"/>
  <c r="O307"/>
  <c r="R307"/>
  <c r="S307"/>
  <c r="V307"/>
  <c r="W307"/>
  <c r="Z307"/>
  <c r="AA307"/>
  <c r="AD307"/>
  <c r="AE307"/>
  <c r="AH307"/>
  <c r="AI307"/>
  <c r="AL307"/>
  <c r="AM307"/>
  <c r="C308"/>
  <c r="F261"/>
  <c r="G261"/>
  <c r="J261"/>
  <c r="K261"/>
  <c r="N261"/>
  <c r="O261"/>
  <c r="R261"/>
  <c r="S261"/>
  <c r="V261"/>
  <c r="W261"/>
  <c r="Z261"/>
  <c r="AA261"/>
  <c r="AD261"/>
  <c r="AE261"/>
  <c r="AH261"/>
  <c r="AI261"/>
  <c r="AL261"/>
  <c r="AM261"/>
  <c r="F262"/>
  <c r="G262"/>
  <c r="J262"/>
  <c r="K262"/>
  <c r="N262"/>
  <c r="O262"/>
  <c r="R262"/>
  <c r="S262"/>
  <c r="V262"/>
  <c r="W262"/>
  <c r="Z262"/>
  <c r="AA262"/>
  <c r="AD262"/>
  <c r="AE262"/>
  <c r="AH262"/>
  <c r="AI262"/>
  <c r="AL262"/>
  <c r="AM262"/>
  <c r="C291" i="29"/>
  <c r="C291" i="30"/>
  <c r="C291" i="31"/>
  <c r="C291" i="32"/>
  <c r="C291" i="34"/>
  <c r="C291" i="36"/>
  <c r="C291" i="37"/>
  <c r="C291" i="28"/>
  <c r="C263" i="29"/>
  <c r="C264" s="1"/>
  <c r="C263" i="30"/>
  <c r="C264" s="1"/>
  <c r="C263" i="31"/>
  <c r="C264" s="1"/>
  <c r="C263" i="32"/>
  <c r="C264" s="1"/>
  <c r="C263" i="33"/>
  <c r="C264" s="1"/>
  <c r="C265" s="1"/>
  <c r="C263" i="34"/>
  <c r="C264" s="1"/>
  <c r="C263" i="36"/>
  <c r="C264" s="1"/>
  <c r="C263" i="37"/>
  <c r="C264" s="1"/>
  <c r="C263" i="28"/>
  <c r="C264" s="1"/>
  <c r="P263" i="29"/>
  <c r="P263" i="30"/>
  <c r="P263" i="31"/>
  <c r="P263" i="32"/>
  <c r="P263" i="33"/>
  <c r="P263" i="34"/>
  <c r="P263" i="36"/>
  <c r="P263" i="37"/>
  <c r="P263" i="28"/>
  <c r="O263" i="29"/>
  <c r="O263" i="30"/>
  <c r="O263" i="31"/>
  <c r="O263" i="32"/>
  <c r="O263" i="33"/>
  <c r="O263" i="34"/>
  <c r="O263" i="36"/>
  <c r="O263" i="37"/>
  <c r="O263" i="28"/>
  <c r="N263" i="29"/>
  <c r="N263" i="30"/>
  <c r="N263" i="31"/>
  <c r="N263" i="32"/>
  <c r="N263" i="33"/>
  <c r="N263" i="34"/>
  <c r="N263" i="36"/>
  <c r="N263" i="37"/>
  <c r="N263" i="28"/>
  <c r="M263" i="29"/>
  <c r="M263" i="30"/>
  <c r="M263" i="31"/>
  <c r="M263" i="32"/>
  <c r="M263" i="33"/>
  <c r="M263" i="34"/>
  <c r="M263" i="36"/>
  <c r="M263" i="37"/>
  <c r="M263" i="28"/>
  <c r="L263" i="29"/>
  <c r="L263" i="30"/>
  <c r="L263" i="31"/>
  <c r="L263" i="32"/>
  <c r="L263" i="33"/>
  <c r="L263" i="34"/>
  <c r="L263" i="36"/>
  <c r="L263" i="37"/>
  <c r="L263" i="28"/>
  <c r="K263" i="29"/>
  <c r="K263" i="30"/>
  <c r="K263" i="31"/>
  <c r="K263" i="32"/>
  <c r="K263" i="33"/>
  <c r="K263" i="34"/>
  <c r="K263" i="36"/>
  <c r="K263" i="37"/>
  <c r="K263" i="28"/>
  <c r="F263" i="29"/>
  <c r="F263" i="30"/>
  <c r="F263" i="31"/>
  <c r="F263" i="32"/>
  <c r="F263" i="33"/>
  <c r="F264" s="1"/>
  <c r="F265" s="1"/>
  <c r="F263" i="34"/>
  <c r="F263" i="36"/>
  <c r="F263" i="37"/>
  <c r="F263" i="28"/>
  <c r="E263" i="29"/>
  <c r="E263" i="30"/>
  <c r="E263" i="31"/>
  <c r="E263" i="32"/>
  <c r="E263" i="33"/>
  <c r="E263" i="34"/>
  <c r="E263" i="36"/>
  <c r="E263" i="37"/>
  <c r="E263" i="28"/>
  <c r="D263" i="29"/>
  <c r="D263" i="30"/>
  <c r="D263" i="31"/>
  <c r="D263" i="32"/>
  <c r="D263" i="33"/>
  <c r="D264" s="1"/>
  <c r="D265" s="1"/>
  <c r="D263" i="34"/>
  <c r="D263" i="36"/>
  <c r="D263" i="37"/>
  <c r="D263" i="28"/>
  <c r="O308" i="29"/>
  <c r="O308" i="30"/>
  <c r="O308" i="31"/>
  <c r="O308" i="32"/>
  <c r="O308" i="33"/>
  <c r="O308" i="34"/>
  <c r="O308" i="36"/>
  <c r="O308" i="37"/>
  <c r="O308" i="28"/>
  <c r="N308" i="29"/>
  <c r="N308" i="30"/>
  <c r="N308" i="31"/>
  <c r="N308" i="32"/>
  <c r="N308" i="33"/>
  <c r="N308" i="34"/>
  <c r="N308" i="36"/>
  <c r="N308" i="37"/>
  <c r="N308" i="28"/>
  <c r="M308" i="29"/>
  <c r="M308" i="30"/>
  <c r="M308" i="31"/>
  <c r="M308" i="32"/>
  <c r="M308" i="33"/>
  <c r="M308" i="34"/>
  <c r="M308" i="36"/>
  <c r="M308" i="37"/>
  <c r="M308" i="28"/>
  <c r="L308" i="29"/>
  <c r="L308" i="30"/>
  <c r="L308" i="31"/>
  <c r="L308" i="32"/>
  <c r="L308" i="33"/>
  <c r="L308" i="34"/>
  <c r="L308" i="36"/>
  <c r="L308" i="37"/>
  <c r="L308" i="28"/>
  <c r="K308" i="29"/>
  <c r="K308" i="30"/>
  <c r="K308" i="31"/>
  <c r="K308" i="32"/>
  <c r="K308" i="33"/>
  <c r="K308" i="34"/>
  <c r="K308" i="36"/>
  <c r="K308" i="37"/>
  <c r="K308" i="28"/>
  <c r="F308" i="29"/>
  <c r="F308" i="30"/>
  <c r="F308" i="31"/>
  <c r="F308" i="32"/>
  <c r="F308" i="33"/>
  <c r="F308" i="34"/>
  <c r="F308" i="36"/>
  <c r="F308" i="37"/>
  <c r="F308" i="28"/>
  <c r="D308" i="29"/>
  <c r="D308" i="30"/>
  <c r="D308" i="31"/>
  <c r="D308" i="32"/>
  <c r="D308" i="34"/>
  <c r="D308" i="36"/>
  <c r="D308" i="37"/>
  <c r="D308" i="28"/>
  <c r="N320" i="29"/>
  <c r="N320" i="30"/>
  <c r="N320" i="31"/>
  <c r="N320" i="32"/>
  <c r="N320" i="33"/>
  <c r="N320" i="34"/>
  <c r="N320" i="36"/>
  <c r="N320" i="37"/>
  <c r="N320" i="28"/>
  <c r="M320" i="29"/>
  <c r="M320" i="30"/>
  <c r="M320" i="31"/>
  <c r="M320" i="32"/>
  <c r="M320" i="33"/>
  <c r="M320" i="34"/>
  <c r="M320" i="36"/>
  <c r="M320" i="37"/>
  <c r="M320" i="28"/>
  <c r="L320" i="29"/>
  <c r="L320" i="30"/>
  <c r="L320" i="31"/>
  <c r="L320" i="32"/>
  <c r="L320" i="33"/>
  <c r="L320" i="34"/>
  <c r="L320" i="36"/>
  <c r="L320" i="37"/>
  <c r="L320" i="28"/>
  <c r="K320" i="29"/>
  <c r="K320" i="30"/>
  <c r="K320" i="31"/>
  <c r="K320" i="32"/>
  <c r="K320" i="33"/>
  <c r="K320" i="34"/>
  <c r="K320" i="36"/>
  <c r="K320" i="37"/>
  <c r="K320" i="28"/>
  <c r="G320" i="33"/>
  <c r="G320" i="34"/>
  <c r="F320" i="29"/>
  <c r="F320" i="30"/>
  <c r="F320" i="31"/>
  <c r="F320" i="32"/>
  <c r="F320" i="33"/>
  <c r="F320" i="36"/>
  <c r="F320" i="37"/>
  <c r="F320" i="28"/>
  <c r="D320" i="29"/>
  <c r="D320" i="30"/>
  <c r="D320" i="31"/>
  <c r="D320" i="32"/>
  <c r="D320" i="33"/>
  <c r="D320" i="34"/>
  <c r="D320" i="36"/>
  <c r="D320" i="37"/>
  <c r="D320" i="28"/>
  <c r="K261" i="35"/>
  <c r="L261"/>
  <c r="M261"/>
  <c r="N261"/>
  <c r="P261"/>
  <c r="K262"/>
  <c r="L262"/>
  <c r="M262"/>
  <c r="N262"/>
  <c r="P262"/>
  <c r="I318"/>
  <c r="J318"/>
  <c r="K318"/>
  <c r="L318"/>
  <c r="M318"/>
  <c r="N318"/>
  <c r="P318"/>
  <c r="I319"/>
  <c r="J319"/>
  <c r="K319"/>
  <c r="L319"/>
  <c r="M319"/>
  <c r="N319"/>
  <c r="P319"/>
  <c r="K306"/>
  <c r="L306"/>
  <c r="M306"/>
  <c r="N306"/>
  <c r="P306"/>
  <c r="K307"/>
  <c r="L307"/>
  <c r="M307"/>
  <c r="N307"/>
  <c r="P307"/>
  <c r="Q261" i="29"/>
  <c r="S261" s="1"/>
  <c r="I261" i="38" s="1"/>
  <c r="Q261" i="30"/>
  <c r="S261" s="1"/>
  <c r="M261" i="38" s="1"/>
  <c r="Q261" i="31"/>
  <c r="S261" s="1"/>
  <c r="Q261" i="38" s="1"/>
  <c r="Q261" i="32"/>
  <c r="S261" s="1"/>
  <c r="U261" i="38" s="1"/>
  <c r="Q261" i="33"/>
  <c r="S261" s="1"/>
  <c r="Y261" i="38" s="1"/>
  <c r="Q261" i="34"/>
  <c r="Q261" i="36"/>
  <c r="S261" s="1"/>
  <c r="AG261" i="38" s="1"/>
  <c r="Q261" i="37"/>
  <c r="Q263" s="1"/>
  <c r="Q261" i="28"/>
  <c r="S261" s="1"/>
  <c r="Q262" i="29"/>
  <c r="S262" s="1"/>
  <c r="I262" i="38" s="1"/>
  <c r="Q262" i="30"/>
  <c r="Q262" i="31"/>
  <c r="S262" s="1"/>
  <c r="Q262" i="38" s="1"/>
  <c r="Q262" i="32"/>
  <c r="S262" s="1"/>
  <c r="U262" i="38" s="1"/>
  <c r="Q262" i="33"/>
  <c r="Q262" i="34"/>
  <c r="Q262" i="36"/>
  <c r="Q262" i="37"/>
  <c r="Q262" i="28"/>
  <c r="Q307" i="29"/>
  <c r="Q307" i="30"/>
  <c r="S307" s="1"/>
  <c r="M307" i="38" s="1"/>
  <c r="Q307" i="31"/>
  <c r="S307" s="1"/>
  <c r="Q307" i="38" s="1"/>
  <c r="Q307" i="32"/>
  <c r="S307" s="1"/>
  <c r="U307" i="38" s="1"/>
  <c r="Q307" i="33"/>
  <c r="S307" s="1"/>
  <c r="Y307" i="38" s="1"/>
  <c r="Q307" i="34"/>
  <c r="S307" s="1"/>
  <c r="AC307" i="38" s="1"/>
  <c r="Q307" i="36"/>
  <c r="Q307" i="37"/>
  <c r="S307" s="1"/>
  <c r="AK307" i="38" s="1"/>
  <c r="Q307" i="28"/>
  <c r="Q319" i="29"/>
  <c r="S319" s="1"/>
  <c r="I319" i="38" s="1"/>
  <c r="Q319" i="30"/>
  <c r="Q319" i="31"/>
  <c r="S319" s="1"/>
  <c r="Q319" i="38" s="1"/>
  <c r="Q319" i="32"/>
  <c r="S319" s="1"/>
  <c r="U319" i="38" s="1"/>
  <c r="Q319" i="33"/>
  <c r="S319" s="1"/>
  <c r="Y319" i="38" s="1"/>
  <c r="Q319" i="34"/>
  <c r="Q319" i="36"/>
  <c r="S319" s="1"/>
  <c r="AG319" i="38" s="1"/>
  <c r="Q319" i="37"/>
  <c r="S319" s="1"/>
  <c r="AK319" i="38" s="1"/>
  <c r="Q319" i="28"/>
  <c r="S319" s="1"/>
  <c r="E319" i="38" s="1"/>
  <c r="Q318" i="29"/>
  <c r="S318" s="1"/>
  <c r="I318" i="38" s="1"/>
  <c r="Q318" i="30"/>
  <c r="S318" s="1"/>
  <c r="M318" i="38" s="1"/>
  <c r="Q318" i="31"/>
  <c r="S318" s="1"/>
  <c r="Q318" i="38" s="1"/>
  <c r="Q318" i="32"/>
  <c r="Q318" i="33"/>
  <c r="S318" s="1"/>
  <c r="Y318" i="38" s="1"/>
  <c r="Q318" i="34"/>
  <c r="S318" s="1"/>
  <c r="AC318" i="38" s="1"/>
  <c r="Q318" i="36"/>
  <c r="S318" s="1"/>
  <c r="AG318" i="38" s="1"/>
  <c r="Q318" i="37"/>
  <c r="Q318" i="28"/>
  <c r="R318" i="29"/>
  <c r="H318" i="38" s="1"/>
  <c r="R319" i="29"/>
  <c r="H319" i="38" s="1"/>
  <c r="R318" i="30"/>
  <c r="L318" i="38" s="1"/>
  <c r="R319" i="30"/>
  <c r="L319" i="38" s="1"/>
  <c r="S319" i="30"/>
  <c r="M319" i="38" s="1"/>
  <c r="R318" i="31"/>
  <c r="P318" i="38" s="1"/>
  <c r="R319" i="31"/>
  <c r="P319" i="38" s="1"/>
  <c r="R318" i="32"/>
  <c r="T318" i="38" s="1"/>
  <c r="S318" i="32"/>
  <c r="U318" i="38" s="1"/>
  <c r="R319" i="32"/>
  <c r="T319" i="38" s="1"/>
  <c r="R318" i="33"/>
  <c r="X318" i="38" s="1"/>
  <c r="R319" i="33"/>
  <c r="X319" i="38" s="1"/>
  <c r="R318" i="34"/>
  <c r="AB318" i="38" s="1"/>
  <c r="R319" i="34"/>
  <c r="AB319" i="38" s="1"/>
  <c r="S319" i="34"/>
  <c r="AC319" i="38" s="1"/>
  <c r="R318" i="36"/>
  <c r="AF318" i="38" s="1"/>
  <c r="R319" i="36"/>
  <c r="AF319" i="38" s="1"/>
  <c r="R318" i="37"/>
  <c r="AJ318" i="38" s="1"/>
  <c r="S318" i="37"/>
  <c r="AK318" i="38" s="1"/>
  <c r="R319" i="37"/>
  <c r="AJ319" i="38" s="1"/>
  <c r="R318" i="28"/>
  <c r="S318"/>
  <c r="E318" i="38" s="1"/>
  <c r="R319" i="28"/>
  <c r="R306" i="29"/>
  <c r="H306" i="38" s="1"/>
  <c r="R307" i="29"/>
  <c r="H307" i="38" s="1"/>
  <c r="S307" i="29"/>
  <c r="I307" i="38" s="1"/>
  <c r="R306" i="30"/>
  <c r="L306" i="38" s="1"/>
  <c r="R307" i="30"/>
  <c r="L307" i="38" s="1"/>
  <c r="R306" i="31"/>
  <c r="P306" i="38" s="1"/>
  <c r="R307" i="31"/>
  <c r="P307" i="38" s="1"/>
  <c r="R306" i="32"/>
  <c r="T306" i="38" s="1"/>
  <c r="R307" i="32"/>
  <c r="T307" i="38" s="1"/>
  <c r="R306" i="33"/>
  <c r="X306" i="38" s="1"/>
  <c r="R307" i="33"/>
  <c r="X307" i="38" s="1"/>
  <c r="R306" i="34"/>
  <c r="AB306" i="38" s="1"/>
  <c r="R307" i="34"/>
  <c r="AB307" i="38" s="1"/>
  <c r="R306" i="36"/>
  <c r="AF306" i="38" s="1"/>
  <c r="R307" i="36"/>
  <c r="AF307" i="38" s="1"/>
  <c r="S307" i="36"/>
  <c r="AG307" i="38" s="1"/>
  <c r="R306" i="37"/>
  <c r="AJ306" i="38" s="1"/>
  <c r="R307" i="37"/>
  <c r="AJ307" i="38" s="1"/>
  <c r="R306" i="28"/>
  <c r="D306" i="38" s="1"/>
  <c r="R307" i="28"/>
  <c r="D307" i="38" s="1"/>
  <c r="Q306" i="29"/>
  <c r="S306" s="1"/>
  <c r="I306" i="38" s="1"/>
  <c r="Q306" i="30"/>
  <c r="S306" s="1"/>
  <c r="M306" i="38" s="1"/>
  <c r="Q306" i="31"/>
  <c r="S306" s="1"/>
  <c r="Q306" i="38" s="1"/>
  <c r="Q306" i="32"/>
  <c r="S306" s="1"/>
  <c r="U306" i="38" s="1"/>
  <c r="Q306" i="33"/>
  <c r="S306" s="1"/>
  <c r="Y306" i="38" s="1"/>
  <c r="Q306" i="34"/>
  <c r="S306" s="1"/>
  <c r="AC306" i="38" s="1"/>
  <c r="Q306" i="36"/>
  <c r="S306" s="1"/>
  <c r="AG306" i="38" s="1"/>
  <c r="Q306" i="37"/>
  <c r="Q308" s="1"/>
  <c r="Q306" i="28"/>
  <c r="R261" i="29"/>
  <c r="H261" i="38" s="1"/>
  <c r="R262" i="29"/>
  <c r="H262" i="38" s="1"/>
  <c r="R261" i="30"/>
  <c r="L261" i="38" s="1"/>
  <c r="R262" i="30"/>
  <c r="L262" i="38" s="1"/>
  <c r="S262" i="30"/>
  <c r="M262" i="38" s="1"/>
  <c r="R261" i="31"/>
  <c r="P261" i="38" s="1"/>
  <c r="R262" i="31"/>
  <c r="P262" i="38" s="1"/>
  <c r="R261" i="32"/>
  <c r="T261" i="38" s="1"/>
  <c r="R262" i="32"/>
  <c r="T262" i="38" s="1"/>
  <c r="R261" i="33"/>
  <c r="X261" i="38" s="1"/>
  <c r="R262" i="33"/>
  <c r="X262" i="38" s="1"/>
  <c r="S262" i="33"/>
  <c r="Y262" i="38" s="1"/>
  <c r="R261" i="34"/>
  <c r="AB261" i="38" s="1"/>
  <c r="S261" i="34"/>
  <c r="AC261" i="38" s="1"/>
  <c r="R262" i="34"/>
  <c r="AB262" i="38" s="1"/>
  <c r="S262" i="34"/>
  <c r="AC262" i="38" s="1"/>
  <c r="R261" i="36"/>
  <c r="AF261" i="38" s="1"/>
  <c r="R262" i="36"/>
  <c r="AF262" i="38" s="1"/>
  <c r="S262" i="36"/>
  <c r="AG262" i="38" s="1"/>
  <c r="R261" i="37"/>
  <c r="AJ261" i="38" s="1"/>
  <c r="R262" i="37"/>
  <c r="AJ262" i="38" s="1"/>
  <c r="S262" i="37"/>
  <c r="AK262" i="38" s="1"/>
  <c r="R261" i="28"/>
  <c r="D261" i="38" s="1"/>
  <c r="R262" i="28"/>
  <c r="S262"/>
  <c r="E262" i="38" s="1"/>
  <c r="Q342" i="30"/>
  <c r="Q342" i="29"/>
  <c r="Q342" i="28"/>
  <c r="C438" i="38"/>
  <c r="C424"/>
  <c r="C419"/>
  <c r="C413"/>
  <c r="C361"/>
  <c r="C357"/>
  <c r="C351"/>
  <c r="C347"/>
  <c r="C344"/>
  <c r="C340"/>
  <c r="C336"/>
  <c r="C329"/>
  <c r="C325"/>
  <c r="C315"/>
  <c r="C320" s="1"/>
  <c r="C291"/>
  <c r="C263"/>
  <c r="C264" s="1"/>
  <c r="C240"/>
  <c r="C241" s="1"/>
  <c r="C219"/>
  <c r="C215"/>
  <c r="C208"/>
  <c r="C192"/>
  <c r="C191"/>
  <c r="C190"/>
  <c r="C189"/>
  <c r="C186"/>
  <c r="C185"/>
  <c r="C184"/>
  <c r="C180"/>
  <c r="C179"/>
  <c r="C178"/>
  <c r="C177"/>
  <c r="C174"/>
  <c r="C173"/>
  <c r="C172"/>
  <c r="C171"/>
  <c r="C168"/>
  <c r="C167"/>
  <c r="C166"/>
  <c r="C161"/>
  <c r="C160"/>
  <c r="C156"/>
  <c r="C155"/>
  <c r="C154"/>
  <c r="C150"/>
  <c r="C148"/>
  <c r="C110"/>
  <c r="C86"/>
  <c r="P110" i="32"/>
  <c r="P110" i="30"/>
  <c r="Q109"/>
  <c r="Q108"/>
  <c r="Q107"/>
  <c r="Q106"/>
  <c r="Q105"/>
  <c r="Q104"/>
  <c r="Q103"/>
  <c r="Q102"/>
  <c r="Q101"/>
  <c r="Q100"/>
  <c r="P99"/>
  <c r="Q99" s="1"/>
  <c r="Q98"/>
  <c r="P97"/>
  <c r="Q97" s="1"/>
  <c r="Q96"/>
  <c r="P95"/>
  <c r="Q95" s="1"/>
  <c r="Q94"/>
  <c r="Q92"/>
  <c r="Q91"/>
  <c r="Q90"/>
  <c r="Q89"/>
  <c r="Q88"/>
  <c r="P86"/>
  <c r="Q85"/>
  <c r="Q84"/>
  <c r="Q83"/>
  <c r="Q82"/>
  <c r="P110" i="29"/>
  <c r="Q109"/>
  <c r="Q108"/>
  <c r="Q107"/>
  <c r="Q106"/>
  <c r="Q105"/>
  <c r="Q104"/>
  <c r="Q103"/>
  <c r="Q102"/>
  <c r="Q101"/>
  <c r="Q100"/>
  <c r="Q99"/>
  <c r="Q98"/>
  <c r="Q97"/>
  <c r="Q96"/>
  <c r="Q95"/>
  <c r="Q94"/>
  <c r="Q92"/>
  <c r="Q91"/>
  <c r="Q90"/>
  <c r="Q89"/>
  <c r="Q88"/>
  <c r="P86" i="28"/>
  <c r="P86" i="29"/>
  <c r="P110" i="28"/>
  <c r="Q460" i="31"/>
  <c r="Q459"/>
  <c r="Q457"/>
  <c r="Q456"/>
  <c r="Q455"/>
  <c r="Q454"/>
  <c r="Q453"/>
  <c r="Q452"/>
  <c r="Q451"/>
  <c r="Q450"/>
  <c r="Q449"/>
  <c r="Q448"/>
  <c r="Q447"/>
  <c r="Q446"/>
  <c r="Q444"/>
  <c r="Q442"/>
  <c r="Q441"/>
  <c r="Q440"/>
  <c r="Q440" i="30"/>
  <c r="Q460"/>
  <c r="Q459"/>
  <c r="Q457"/>
  <c r="Q456"/>
  <c r="Q455"/>
  <c r="Q454"/>
  <c r="Q453"/>
  <c r="Q452"/>
  <c r="Q451"/>
  <c r="Q450"/>
  <c r="Q449"/>
  <c r="Q448"/>
  <c r="Q447"/>
  <c r="Q446"/>
  <c r="Q444"/>
  <c r="Q442"/>
  <c r="Q441"/>
  <c r="C163" i="38" l="1"/>
  <c r="Q320" i="37"/>
  <c r="C111" i="38"/>
  <c r="C144" s="1"/>
  <c r="C169"/>
  <c r="S261" i="37"/>
  <c r="AK261" i="38" s="1"/>
  <c r="C157"/>
  <c r="Q86" i="30"/>
  <c r="C193" i="38"/>
  <c r="S261" i="35"/>
  <c r="AO261" i="38" s="1"/>
  <c r="E261"/>
  <c r="C175"/>
  <c r="C181"/>
  <c r="C187"/>
  <c r="C194" s="1"/>
  <c r="C420" s="1"/>
  <c r="C425" s="1"/>
  <c r="C265"/>
  <c r="R262" i="35"/>
  <c r="AN262" i="38" s="1"/>
  <c r="R306" i="35"/>
  <c r="AN306" i="38" s="1"/>
  <c r="S306" i="37"/>
  <c r="AK306" i="38" s="1"/>
  <c r="R319" i="35"/>
  <c r="AN319" i="38" s="1"/>
  <c r="R318" i="35"/>
  <c r="AN318" i="38" s="1"/>
  <c r="Q318" i="35"/>
  <c r="Q261"/>
  <c r="D420" i="33"/>
  <c r="D425" s="1"/>
  <c r="D464" s="1"/>
  <c r="D262" i="38"/>
  <c r="D319"/>
  <c r="D318"/>
  <c r="F420" i="33"/>
  <c r="F425" s="1"/>
  <c r="F464" s="1"/>
  <c r="S318" i="35"/>
  <c r="AO318" i="38" s="1"/>
  <c r="S319" i="35"/>
  <c r="AO319" i="38" s="1"/>
  <c r="Q319" i="35"/>
  <c r="Q306"/>
  <c r="R307"/>
  <c r="AN307" i="38" s="1"/>
  <c r="Q307" i="35"/>
  <c r="S307" i="28"/>
  <c r="S306"/>
  <c r="S262" i="35"/>
  <c r="AO262" i="38" s="1"/>
  <c r="Q262" i="35"/>
  <c r="R261"/>
  <c r="AN261" i="38" s="1"/>
  <c r="S307" i="35" l="1"/>
  <c r="AO307" i="38" s="1"/>
  <c r="E307"/>
  <c r="S306" i="35"/>
  <c r="AO306" i="38" s="1"/>
  <c r="E306"/>
  <c r="F288"/>
  <c r="G288"/>
  <c r="J288"/>
  <c r="K288"/>
  <c r="N288"/>
  <c r="O288"/>
  <c r="R288"/>
  <c r="S288"/>
  <c r="V288"/>
  <c r="W288"/>
  <c r="Z288"/>
  <c r="AA288"/>
  <c r="AD288"/>
  <c r="AE288"/>
  <c r="AH288"/>
  <c r="AI288"/>
  <c r="AK288"/>
  <c r="AL288"/>
  <c r="AM288"/>
  <c r="F289"/>
  <c r="G289"/>
  <c r="J289"/>
  <c r="K289"/>
  <c r="N289"/>
  <c r="O289"/>
  <c r="R289"/>
  <c r="S289"/>
  <c r="V289"/>
  <c r="W289"/>
  <c r="Z289"/>
  <c r="AA289"/>
  <c r="AD289"/>
  <c r="AE289"/>
  <c r="AH289"/>
  <c r="AI289"/>
  <c r="AL289"/>
  <c r="AM289"/>
  <c r="P288" i="35"/>
  <c r="P289"/>
  <c r="Q288" i="37"/>
  <c r="R288"/>
  <c r="AJ288" i="38" s="1"/>
  <c r="S288" i="37"/>
  <c r="Q289"/>
  <c r="R289"/>
  <c r="AJ289" i="38" s="1"/>
  <c r="S289" i="37"/>
  <c r="AK289" i="38" s="1"/>
  <c r="Q288" i="36"/>
  <c r="S288" s="1"/>
  <c r="AG288" i="38" s="1"/>
  <c r="R288" i="36"/>
  <c r="AF288" i="38" s="1"/>
  <c r="Q289" i="36"/>
  <c r="S289" s="1"/>
  <c r="AG289" i="38" s="1"/>
  <c r="R289" i="36"/>
  <c r="AF289" i="38" s="1"/>
  <c r="Q288" i="34"/>
  <c r="S288" s="1"/>
  <c r="AC288" i="38" s="1"/>
  <c r="R288" i="34"/>
  <c r="AB288" i="38" s="1"/>
  <c r="Q289" i="34"/>
  <c r="S289" s="1"/>
  <c r="AC289" i="38" s="1"/>
  <c r="R289" i="34"/>
  <c r="AB289" i="38" s="1"/>
  <c r="Q288" i="33"/>
  <c r="S288" s="1"/>
  <c r="Y288" i="38" s="1"/>
  <c r="R288" i="33"/>
  <c r="X288" i="38" s="1"/>
  <c r="Q289" i="33"/>
  <c r="S289" s="1"/>
  <c r="Y289" i="38" s="1"/>
  <c r="R289" i="33"/>
  <c r="X289" i="38" s="1"/>
  <c r="Q288" i="32"/>
  <c r="R288"/>
  <c r="T288" i="38" s="1"/>
  <c r="S288" i="32"/>
  <c r="U288" i="38" s="1"/>
  <c r="Q289" i="32"/>
  <c r="S289" s="1"/>
  <c r="U289" i="38" s="1"/>
  <c r="R289" i="32"/>
  <c r="T289" i="38" s="1"/>
  <c r="Q288" i="31"/>
  <c r="S288" s="1"/>
  <c r="Q288" i="38" s="1"/>
  <c r="R288" i="31"/>
  <c r="P288" i="38" s="1"/>
  <c r="Q289" i="31"/>
  <c r="R289"/>
  <c r="P289" i="38" s="1"/>
  <c r="S289" i="31"/>
  <c r="Q289" i="38" s="1"/>
  <c r="Q288" i="30"/>
  <c r="S288" s="1"/>
  <c r="M288" i="38" s="1"/>
  <c r="R288" i="30"/>
  <c r="L288" i="38" s="1"/>
  <c r="Q289" i="30"/>
  <c r="S289" s="1"/>
  <c r="M289" i="38" s="1"/>
  <c r="R289" i="30"/>
  <c r="L289" i="38" s="1"/>
  <c r="Q288" i="29"/>
  <c r="R288"/>
  <c r="H288" i="38" s="1"/>
  <c r="S288" i="29"/>
  <c r="I288" i="38" s="1"/>
  <c r="Q289" i="29"/>
  <c r="S289" s="1"/>
  <c r="I289" i="38" s="1"/>
  <c r="R289" i="29"/>
  <c r="H289" i="38" s="1"/>
  <c r="Q288" i="28"/>
  <c r="R288"/>
  <c r="D288" i="38" s="1"/>
  <c r="S288" i="28"/>
  <c r="E288" i="38" s="1"/>
  <c r="Q289" i="28"/>
  <c r="R289"/>
  <c r="S289"/>
  <c r="E289" i="38" s="1"/>
  <c r="Q288" i="35" l="1"/>
  <c r="R289"/>
  <c r="AN289" i="38" s="1"/>
  <c r="Q289" i="35"/>
  <c r="S289"/>
  <c r="AO289" i="38" s="1"/>
  <c r="D289"/>
  <c r="R288" i="35"/>
  <c r="AN288" i="38" s="1"/>
  <c r="S288" i="35"/>
  <c r="AO288" i="38" s="1"/>
  <c r="O438" i="35"/>
  <c r="O424"/>
  <c r="O419"/>
  <c r="O413"/>
  <c r="O361"/>
  <c r="O357"/>
  <c r="O351"/>
  <c r="O347"/>
  <c r="O344"/>
  <c r="O340"/>
  <c r="O336"/>
  <c r="O315"/>
  <c r="O320" s="1"/>
  <c r="O308"/>
  <c r="O291"/>
  <c r="O263"/>
  <c r="O264" s="1"/>
  <c r="O240"/>
  <c r="O241" s="1"/>
  <c r="O219"/>
  <c r="O215"/>
  <c r="O208"/>
  <c r="O192"/>
  <c r="O191"/>
  <c r="O190"/>
  <c r="O189"/>
  <c r="O186"/>
  <c r="O185"/>
  <c r="O184"/>
  <c r="O180"/>
  <c r="O179"/>
  <c r="O178"/>
  <c r="O177"/>
  <c r="O174"/>
  <c r="O173"/>
  <c r="O172"/>
  <c r="O171"/>
  <c r="O168"/>
  <c r="O167"/>
  <c r="O166"/>
  <c r="O161"/>
  <c r="O160"/>
  <c r="O156"/>
  <c r="O155"/>
  <c r="O154"/>
  <c r="O150"/>
  <c r="O148"/>
  <c r="O110"/>
  <c r="O86"/>
  <c r="O111" l="1"/>
  <c r="O144" s="1"/>
  <c r="O163"/>
  <c r="O187"/>
  <c r="O193"/>
  <c r="O157"/>
  <c r="O169"/>
  <c r="O175"/>
  <c r="O181"/>
  <c r="O265"/>
  <c r="O194" l="1"/>
  <c r="O420"/>
  <c r="O425" s="1"/>
  <c r="Q371" i="32"/>
  <c r="AP464" i="38" l="1"/>
  <c r="AL464"/>
  <c r="AJ464"/>
  <c r="AH464"/>
  <c r="AF464"/>
  <c r="AD464"/>
  <c r="AB464"/>
  <c r="Z464"/>
  <c r="X464"/>
  <c r="V464"/>
  <c r="T464"/>
  <c r="R464"/>
  <c r="P464"/>
  <c r="N464"/>
  <c r="L464"/>
  <c r="J464"/>
  <c r="H464"/>
  <c r="F464"/>
  <c r="D464"/>
  <c r="AQ463"/>
  <c r="AP463"/>
  <c r="AM463"/>
  <c r="AL463"/>
  <c r="AK463"/>
  <c r="AJ463"/>
  <c r="AI463"/>
  <c r="AH463"/>
  <c r="AG463"/>
  <c r="AF463"/>
  <c r="AE463"/>
  <c r="AD463"/>
  <c r="AC463"/>
  <c r="AB463"/>
  <c r="AA463"/>
  <c r="Z463"/>
  <c r="Y463"/>
  <c r="X463"/>
  <c r="W463"/>
  <c r="V463"/>
  <c r="U463"/>
  <c r="T463"/>
  <c r="S463"/>
  <c r="R463"/>
  <c r="Q463"/>
  <c r="P463"/>
  <c r="O463"/>
  <c r="N463"/>
  <c r="M463"/>
  <c r="L463"/>
  <c r="K463"/>
  <c r="J463"/>
  <c r="I463"/>
  <c r="H463"/>
  <c r="G463"/>
  <c r="F463"/>
  <c r="E463"/>
  <c r="D463"/>
  <c r="AQ462"/>
  <c r="AP462"/>
  <c r="AM462"/>
  <c r="AL462"/>
  <c r="AJ462"/>
  <c r="AI462"/>
  <c r="AH462"/>
  <c r="AF462"/>
  <c r="AE462"/>
  <c r="AD462"/>
  <c r="AB462"/>
  <c r="AA462"/>
  <c r="Z462"/>
  <c r="X462"/>
  <c r="W462"/>
  <c r="V462"/>
  <c r="T462"/>
  <c r="S462"/>
  <c r="R462"/>
  <c r="P462"/>
  <c r="O462"/>
  <c r="N462"/>
  <c r="L462"/>
  <c r="K462"/>
  <c r="J462"/>
  <c r="H462"/>
  <c r="G462"/>
  <c r="F462"/>
  <c r="D462"/>
  <c r="AQ461"/>
  <c r="AP461"/>
  <c r="AM461"/>
  <c r="AL461"/>
  <c r="AJ461"/>
  <c r="AI461"/>
  <c r="AH461"/>
  <c r="AF461"/>
  <c r="AE461"/>
  <c r="AD461"/>
  <c r="AB461"/>
  <c r="AA461"/>
  <c r="Z461"/>
  <c r="X461"/>
  <c r="W461"/>
  <c r="V461"/>
  <c r="T461"/>
  <c r="S461"/>
  <c r="R461"/>
  <c r="P461"/>
  <c r="O461"/>
  <c r="N461"/>
  <c r="L461"/>
  <c r="K461"/>
  <c r="J461"/>
  <c r="H461"/>
  <c r="G461"/>
  <c r="F461"/>
  <c r="D461"/>
  <c r="AQ460"/>
  <c r="AP460"/>
  <c r="AM460"/>
  <c r="AL460"/>
  <c r="AI460"/>
  <c r="AH460"/>
  <c r="AE460"/>
  <c r="AD460"/>
  <c r="AA460"/>
  <c r="Z460"/>
  <c r="W460"/>
  <c r="V460"/>
  <c r="S460"/>
  <c r="R460"/>
  <c r="O460"/>
  <c r="N460"/>
  <c r="K460"/>
  <c r="J460"/>
  <c r="G460"/>
  <c r="F460"/>
  <c r="AQ459"/>
  <c r="AP459"/>
  <c r="AM459"/>
  <c r="AL459"/>
  <c r="AI459"/>
  <c r="AH459"/>
  <c r="AE459"/>
  <c r="AD459"/>
  <c r="AA459"/>
  <c r="Z459"/>
  <c r="W459"/>
  <c r="V459"/>
  <c r="S459"/>
  <c r="R459"/>
  <c r="O459"/>
  <c r="N459"/>
  <c r="K459"/>
  <c r="J459"/>
  <c r="G459"/>
  <c r="F459"/>
  <c r="AQ458"/>
  <c r="AP458"/>
  <c r="AM458"/>
  <c r="AL458"/>
  <c r="AI458"/>
  <c r="AH458"/>
  <c r="AE458"/>
  <c r="AD458"/>
  <c r="AA458"/>
  <c r="Z458"/>
  <c r="W458"/>
  <c r="V458"/>
  <c r="S458"/>
  <c r="R458"/>
  <c r="O458"/>
  <c r="N458"/>
  <c r="K458"/>
  <c r="J458"/>
  <c r="G458"/>
  <c r="F458"/>
  <c r="AQ457"/>
  <c r="AP457"/>
  <c r="AM457"/>
  <c r="AL457"/>
  <c r="AI457"/>
  <c r="AH457"/>
  <c r="AE457"/>
  <c r="AD457"/>
  <c r="AA457"/>
  <c r="Z457"/>
  <c r="W457"/>
  <c r="V457"/>
  <c r="S457"/>
  <c r="R457"/>
  <c r="O457"/>
  <c r="N457"/>
  <c r="K457"/>
  <c r="J457"/>
  <c r="G457"/>
  <c r="F457"/>
  <c r="AQ456"/>
  <c r="AP456"/>
  <c r="AM456"/>
  <c r="AL456"/>
  <c r="AI456"/>
  <c r="AH456"/>
  <c r="AE456"/>
  <c r="AD456"/>
  <c r="AA456"/>
  <c r="Z456"/>
  <c r="W456"/>
  <c r="V456"/>
  <c r="S456"/>
  <c r="R456"/>
  <c r="O456"/>
  <c r="N456"/>
  <c r="K456"/>
  <c r="J456"/>
  <c r="G456"/>
  <c r="F456"/>
  <c r="AQ455"/>
  <c r="AP455"/>
  <c r="AM455"/>
  <c r="AL455"/>
  <c r="AI455"/>
  <c r="AH455"/>
  <c r="AE455"/>
  <c r="AD455"/>
  <c r="AA455"/>
  <c r="Z455"/>
  <c r="W455"/>
  <c r="V455"/>
  <c r="S455"/>
  <c r="R455"/>
  <c r="O455"/>
  <c r="N455"/>
  <c r="K455"/>
  <c r="J455"/>
  <c r="G455"/>
  <c r="F455"/>
  <c r="AQ454"/>
  <c r="AP454"/>
  <c r="AM454"/>
  <c r="AL454"/>
  <c r="AI454"/>
  <c r="AH454"/>
  <c r="AE454"/>
  <c r="AD454"/>
  <c r="AA454"/>
  <c r="Z454"/>
  <c r="W454"/>
  <c r="V454"/>
  <c r="S454"/>
  <c r="R454"/>
  <c r="O454"/>
  <c r="N454"/>
  <c r="K454"/>
  <c r="J454"/>
  <c r="G454"/>
  <c r="F454"/>
  <c r="AQ453"/>
  <c r="AP453"/>
  <c r="AM453"/>
  <c r="AL453"/>
  <c r="AI453"/>
  <c r="AH453"/>
  <c r="AE453"/>
  <c r="AD453"/>
  <c r="AA453"/>
  <c r="Z453"/>
  <c r="W453"/>
  <c r="V453"/>
  <c r="S453"/>
  <c r="R453"/>
  <c r="O453"/>
  <c r="N453"/>
  <c r="K453"/>
  <c r="J453"/>
  <c r="G453"/>
  <c r="F453"/>
  <c r="AQ452"/>
  <c r="AP452"/>
  <c r="AM452"/>
  <c r="AL452"/>
  <c r="AI452"/>
  <c r="AH452"/>
  <c r="AE452"/>
  <c r="AD452"/>
  <c r="AA452"/>
  <c r="Z452"/>
  <c r="W452"/>
  <c r="V452"/>
  <c r="S452"/>
  <c r="R452"/>
  <c r="O452"/>
  <c r="N452"/>
  <c r="K452"/>
  <c r="J452"/>
  <c r="G452"/>
  <c r="F452"/>
  <c r="AQ451"/>
  <c r="AP451"/>
  <c r="AM451"/>
  <c r="AL451"/>
  <c r="AI451"/>
  <c r="AH451"/>
  <c r="AE451"/>
  <c r="AD451"/>
  <c r="AA451"/>
  <c r="Z451"/>
  <c r="W451"/>
  <c r="V451"/>
  <c r="S451"/>
  <c r="R451"/>
  <c r="O451"/>
  <c r="N451"/>
  <c r="K451"/>
  <c r="J451"/>
  <c r="G451"/>
  <c r="F451"/>
  <c r="AQ450"/>
  <c r="AP450"/>
  <c r="AM450"/>
  <c r="AL450"/>
  <c r="AI450"/>
  <c r="AH450"/>
  <c r="AE450"/>
  <c r="AD450"/>
  <c r="AA450"/>
  <c r="Z450"/>
  <c r="W450"/>
  <c r="V450"/>
  <c r="S450"/>
  <c r="R450"/>
  <c r="O450"/>
  <c r="N450"/>
  <c r="K450"/>
  <c r="J450"/>
  <c r="G450"/>
  <c r="F450"/>
  <c r="AQ449"/>
  <c r="AP449"/>
  <c r="AM449"/>
  <c r="AL449"/>
  <c r="AI449"/>
  <c r="AH449"/>
  <c r="AE449"/>
  <c r="AD449"/>
  <c r="AA449"/>
  <c r="Z449"/>
  <c r="W449"/>
  <c r="V449"/>
  <c r="S449"/>
  <c r="R449"/>
  <c r="O449"/>
  <c r="N449"/>
  <c r="K449"/>
  <c r="J449"/>
  <c r="G449"/>
  <c r="F449"/>
  <c r="AQ448"/>
  <c r="AP448"/>
  <c r="AM448"/>
  <c r="AL448"/>
  <c r="AI448"/>
  <c r="AH448"/>
  <c r="AE448"/>
  <c r="AD448"/>
  <c r="AA448"/>
  <c r="Z448"/>
  <c r="W448"/>
  <c r="V448"/>
  <c r="S448"/>
  <c r="R448"/>
  <c r="O448"/>
  <c r="N448"/>
  <c r="K448"/>
  <c r="J448"/>
  <c r="G448"/>
  <c r="F448"/>
  <c r="AQ447"/>
  <c r="AP447"/>
  <c r="AM447"/>
  <c r="AL447"/>
  <c r="AI447"/>
  <c r="AH447"/>
  <c r="AE447"/>
  <c r="AD447"/>
  <c r="AA447"/>
  <c r="Z447"/>
  <c r="W447"/>
  <c r="V447"/>
  <c r="S447"/>
  <c r="R447"/>
  <c r="O447"/>
  <c r="N447"/>
  <c r="K447"/>
  <c r="J447"/>
  <c r="G447"/>
  <c r="F447"/>
  <c r="AQ446"/>
  <c r="AP446"/>
  <c r="AM446"/>
  <c r="AL446"/>
  <c r="AI446"/>
  <c r="AH446"/>
  <c r="AE446"/>
  <c r="AD446"/>
  <c r="AA446"/>
  <c r="Z446"/>
  <c r="W446"/>
  <c r="V446"/>
  <c r="S446"/>
  <c r="R446"/>
  <c r="O446"/>
  <c r="N446"/>
  <c r="K446"/>
  <c r="J446"/>
  <c r="G446"/>
  <c r="F446"/>
  <c r="AQ445"/>
  <c r="AP445"/>
  <c r="AM445"/>
  <c r="AL445"/>
  <c r="AI445"/>
  <c r="AH445"/>
  <c r="AE445"/>
  <c r="AD445"/>
  <c r="AA445"/>
  <c r="Z445"/>
  <c r="W445"/>
  <c r="V445"/>
  <c r="S445"/>
  <c r="R445"/>
  <c r="O445"/>
  <c r="N445"/>
  <c r="K445"/>
  <c r="J445"/>
  <c r="G445"/>
  <c r="F445"/>
  <c r="AQ444"/>
  <c r="AP444"/>
  <c r="AM444"/>
  <c r="AL444"/>
  <c r="AI444"/>
  <c r="AH444"/>
  <c r="AE444"/>
  <c r="AD444"/>
  <c r="AA444"/>
  <c r="Z444"/>
  <c r="W444"/>
  <c r="V444"/>
  <c r="S444"/>
  <c r="R444"/>
  <c r="O444"/>
  <c r="N444"/>
  <c r="K444"/>
  <c r="J444"/>
  <c r="G444"/>
  <c r="F444"/>
  <c r="AQ443"/>
  <c r="AP443"/>
  <c r="AM443"/>
  <c r="AL443"/>
  <c r="AI443"/>
  <c r="AH443"/>
  <c r="AE443"/>
  <c r="AD443"/>
  <c r="AA443"/>
  <c r="Z443"/>
  <c r="W443"/>
  <c r="V443"/>
  <c r="S443"/>
  <c r="R443"/>
  <c r="O443"/>
  <c r="N443"/>
  <c r="K443"/>
  <c r="J443"/>
  <c r="G443"/>
  <c r="F443"/>
  <c r="AQ442"/>
  <c r="AP442"/>
  <c r="AM442"/>
  <c r="AL442"/>
  <c r="AI442"/>
  <c r="AH442"/>
  <c r="AE442"/>
  <c r="AD442"/>
  <c r="AA442"/>
  <c r="Z442"/>
  <c r="W442"/>
  <c r="V442"/>
  <c r="S442"/>
  <c r="R442"/>
  <c r="O442"/>
  <c r="N442"/>
  <c r="K442"/>
  <c r="J442"/>
  <c r="G442"/>
  <c r="F442"/>
  <c r="AQ441"/>
  <c r="AP441"/>
  <c r="AM441"/>
  <c r="AL441"/>
  <c r="AI441"/>
  <c r="AH441"/>
  <c r="AE441"/>
  <c r="AD441"/>
  <c r="AA441"/>
  <c r="Z441"/>
  <c r="W441"/>
  <c r="V441"/>
  <c r="S441"/>
  <c r="R441"/>
  <c r="O441"/>
  <c r="N441"/>
  <c r="K441"/>
  <c r="J441"/>
  <c r="G441"/>
  <c r="F441"/>
  <c r="AQ440"/>
  <c r="AP440"/>
  <c r="AM440"/>
  <c r="AL440"/>
  <c r="AI440"/>
  <c r="AH440"/>
  <c r="AE440"/>
  <c r="AD440"/>
  <c r="AA440"/>
  <c r="Z440"/>
  <c r="W440"/>
  <c r="V440"/>
  <c r="S440"/>
  <c r="R440"/>
  <c r="O440"/>
  <c r="N440"/>
  <c r="K440"/>
  <c r="J440"/>
  <c r="G440"/>
  <c r="F440"/>
  <c r="AQ439"/>
  <c r="AP439"/>
  <c r="AM439"/>
  <c r="AL439"/>
  <c r="AI439"/>
  <c r="AH439"/>
  <c r="AE439"/>
  <c r="AD439"/>
  <c r="AA439"/>
  <c r="Z439"/>
  <c r="W439"/>
  <c r="V439"/>
  <c r="S439"/>
  <c r="R439"/>
  <c r="O439"/>
  <c r="N439"/>
  <c r="K439"/>
  <c r="J439"/>
  <c r="G439"/>
  <c r="F439"/>
  <c r="AQ438"/>
  <c r="AP438"/>
  <c r="AM438"/>
  <c r="AL438"/>
  <c r="AI438"/>
  <c r="AH438"/>
  <c r="AE438"/>
  <c r="AD438"/>
  <c r="AA438"/>
  <c r="Z438"/>
  <c r="W438"/>
  <c r="V438"/>
  <c r="S438"/>
  <c r="R438"/>
  <c r="O438"/>
  <c r="N438"/>
  <c r="K438"/>
  <c r="J438"/>
  <c r="G438"/>
  <c r="F438"/>
  <c r="AQ437"/>
  <c r="AP437"/>
  <c r="AM437"/>
  <c r="AL437"/>
  <c r="AI437"/>
  <c r="AH437"/>
  <c r="AE437"/>
  <c r="AD437"/>
  <c r="AA437"/>
  <c r="Z437"/>
  <c r="W437"/>
  <c r="V437"/>
  <c r="S437"/>
  <c r="R437"/>
  <c r="O437"/>
  <c r="N437"/>
  <c r="K437"/>
  <c r="J437"/>
  <c r="G437"/>
  <c r="F437"/>
  <c r="AQ436"/>
  <c r="AP436"/>
  <c r="AM436"/>
  <c r="AL436"/>
  <c r="AI436"/>
  <c r="AH436"/>
  <c r="AE436"/>
  <c r="AD436"/>
  <c r="AA436"/>
  <c r="Z436"/>
  <c r="W436"/>
  <c r="V436"/>
  <c r="S436"/>
  <c r="R436"/>
  <c r="O436"/>
  <c r="N436"/>
  <c r="K436"/>
  <c r="J436"/>
  <c r="G436"/>
  <c r="F436"/>
  <c r="AQ435"/>
  <c r="AP435"/>
  <c r="AM435"/>
  <c r="AL435"/>
  <c r="AI435"/>
  <c r="AH435"/>
  <c r="AE435"/>
  <c r="AD435"/>
  <c r="AA435"/>
  <c r="Z435"/>
  <c r="W435"/>
  <c r="V435"/>
  <c r="S435"/>
  <c r="R435"/>
  <c r="O435"/>
  <c r="N435"/>
  <c r="K435"/>
  <c r="J435"/>
  <c r="G435"/>
  <c r="F435"/>
  <c r="AQ434"/>
  <c r="AP434"/>
  <c r="AM434"/>
  <c r="AL434"/>
  <c r="AI434"/>
  <c r="AH434"/>
  <c r="AE434"/>
  <c r="AD434"/>
  <c r="AA434"/>
  <c r="Z434"/>
  <c r="W434"/>
  <c r="V434"/>
  <c r="S434"/>
  <c r="R434"/>
  <c r="O434"/>
  <c r="N434"/>
  <c r="K434"/>
  <c r="J434"/>
  <c r="G434"/>
  <c r="F434"/>
  <c r="AQ433"/>
  <c r="AP433"/>
  <c r="AM433"/>
  <c r="AL433"/>
  <c r="AI433"/>
  <c r="AH433"/>
  <c r="AE433"/>
  <c r="AD433"/>
  <c r="AA433"/>
  <c r="Z433"/>
  <c r="W433"/>
  <c r="V433"/>
  <c r="S433"/>
  <c r="R433"/>
  <c r="O433"/>
  <c r="N433"/>
  <c r="K433"/>
  <c r="J433"/>
  <c r="G433"/>
  <c r="F433"/>
  <c r="AQ432"/>
  <c r="AP432"/>
  <c r="AM432"/>
  <c r="AL432"/>
  <c r="AI432"/>
  <c r="AH432"/>
  <c r="AE432"/>
  <c r="AD432"/>
  <c r="AA432"/>
  <c r="Z432"/>
  <c r="W432"/>
  <c r="V432"/>
  <c r="S432"/>
  <c r="R432"/>
  <c r="O432"/>
  <c r="N432"/>
  <c r="K432"/>
  <c r="J432"/>
  <c r="G432"/>
  <c r="F432"/>
  <c r="AQ431"/>
  <c r="AP431"/>
  <c r="AM431"/>
  <c r="AL431"/>
  <c r="AI431"/>
  <c r="AH431"/>
  <c r="AE431"/>
  <c r="AD431"/>
  <c r="AA431"/>
  <c r="Z431"/>
  <c r="W431"/>
  <c r="V431"/>
  <c r="S431"/>
  <c r="R431"/>
  <c r="O431"/>
  <c r="N431"/>
  <c r="K431"/>
  <c r="J431"/>
  <c r="G431"/>
  <c r="F431"/>
  <c r="AQ430"/>
  <c r="AP430"/>
  <c r="AM430"/>
  <c r="AL430"/>
  <c r="AI430"/>
  <c r="AH430"/>
  <c r="AE430"/>
  <c r="AD430"/>
  <c r="AA430"/>
  <c r="Z430"/>
  <c r="W430"/>
  <c r="V430"/>
  <c r="S430"/>
  <c r="R430"/>
  <c r="O430"/>
  <c r="N430"/>
  <c r="K430"/>
  <c r="J430"/>
  <c r="G430"/>
  <c r="F430"/>
  <c r="AQ429"/>
  <c r="AP429"/>
  <c r="AM429"/>
  <c r="AL429"/>
  <c r="AI429"/>
  <c r="AH429"/>
  <c r="AE429"/>
  <c r="AD429"/>
  <c r="AA429"/>
  <c r="Z429"/>
  <c r="W429"/>
  <c r="V429"/>
  <c r="S429"/>
  <c r="R429"/>
  <c r="O429"/>
  <c r="N429"/>
  <c r="K429"/>
  <c r="J429"/>
  <c r="G429"/>
  <c r="F429"/>
  <c r="AQ428"/>
  <c r="AP428"/>
  <c r="AM428"/>
  <c r="AL428"/>
  <c r="AI428"/>
  <c r="AH428"/>
  <c r="AE428"/>
  <c r="AD428"/>
  <c r="AA428"/>
  <c r="Z428"/>
  <c r="W428"/>
  <c r="V428"/>
  <c r="S428"/>
  <c r="R428"/>
  <c r="O428"/>
  <c r="N428"/>
  <c r="K428"/>
  <c r="J428"/>
  <c r="G428"/>
  <c r="F428"/>
  <c r="AQ424"/>
  <c r="AP424"/>
  <c r="AM424"/>
  <c r="AL424"/>
  <c r="AI424"/>
  <c r="AH424"/>
  <c r="AE424"/>
  <c r="AD424"/>
  <c r="AA424"/>
  <c r="Z424"/>
  <c r="W424"/>
  <c r="V424"/>
  <c r="S424"/>
  <c r="R424"/>
  <c r="O424"/>
  <c r="N424"/>
  <c r="K424"/>
  <c r="J424"/>
  <c r="G424"/>
  <c r="F424"/>
  <c r="AQ423"/>
  <c r="AP423"/>
  <c r="AM423"/>
  <c r="AL423"/>
  <c r="AI423"/>
  <c r="AH423"/>
  <c r="AE423"/>
  <c r="AD423"/>
  <c r="AA423"/>
  <c r="Z423"/>
  <c r="W423"/>
  <c r="V423"/>
  <c r="S423"/>
  <c r="R423"/>
  <c r="O423"/>
  <c r="N423"/>
  <c r="K423"/>
  <c r="J423"/>
  <c r="G423"/>
  <c r="F423"/>
  <c r="AQ422"/>
  <c r="AP422"/>
  <c r="AM422"/>
  <c r="AL422"/>
  <c r="AI422"/>
  <c r="AH422"/>
  <c r="AE422"/>
  <c r="AD422"/>
  <c r="AA422"/>
  <c r="Z422"/>
  <c r="W422"/>
  <c r="V422"/>
  <c r="S422"/>
  <c r="R422"/>
  <c r="O422"/>
  <c r="N422"/>
  <c r="K422"/>
  <c r="J422"/>
  <c r="G422"/>
  <c r="F422"/>
  <c r="AQ419"/>
  <c r="AP419"/>
  <c r="AM419"/>
  <c r="AL419"/>
  <c r="AI419"/>
  <c r="AH419"/>
  <c r="AE419"/>
  <c r="AD419"/>
  <c r="AA419"/>
  <c r="Z419"/>
  <c r="W419"/>
  <c r="V419"/>
  <c r="S419"/>
  <c r="R419"/>
  <c r="O419"/>
  <c r="N419"/>
  <c r="K419"/>
  <c r="J419"/>
  <c r="G419"/>
  <c r="F419"/>
  <c r="AQ418"/>
  <c r="AP418"/>
  <c r="AM418"/>
  <c r="AL418"/>
  <c r="AI418"/>
  <c r="AH418"/>
  <c r="AF418"/>
  <c r="AE418"/>
  <c r="AD418"/>
  <c r="AA418"/>
  <c r="Z418"/>
  <c r="X418"/>
  <c r="W418"/>
  <c r="V418"/>
  <c r="S418"/>
  <c r="R418"/>
  <c r="P418"/>
  <c r="O418"/>
  <c r="N418"/>
  <c r="L418"/>
  <c r="K418"/>
  <c r="J418"/>
  <c r="G418"/>
  <c r="F418"/>
  <c r="D418"/>
  <c r="AQ417"/>
  <c r="AP417"/>
  <c r="AM417"/>
  <c r="AL417"/>
  <c r="AI417"/>
  <c r="AH417"/>
  <c r="AE417"/>
  <c r="AD417"/>
  <c r="AA417"/>
  <c r="Z417"/>
  <c r="W417"/>
  <c r="V417"/>
  <c r="S417"/>
  <c r="R417"/>
  <c r="O417"/>
  <c r="N417"/>
  <c r="K417"/>
  <c r="J417"/>
  <c r="G417"/>
  <c r="F417"/>
  <c r="D417"/>
  <c r="AQ416"/>
  <c r="AP416"/>
  <c r="AM416"/>
  <c r="AL416"/>
  <c r="AI416"/>
  <c r="AH416"/>
  <c r="AE416"/>
  <c r="AD416"/>
  <c r="AA416"/>
  <c r="Z416"/>
  <c r="W416"/>
  <c r="V416"/>
  <c r="S416"/>
  <c r="R416"/>
  <c r="O416"/>
  <c r="N416"/>
  <c r="K416"/>
  <c r="J416"/>
  <c r="G416"/>
  <c r="F416"/>
  <c r="D416"/>
  <c r="AQ415"/>
  <c r="AP415"/>
  <c r="AM415"/>
  <c r="AL415"/>
  <c r="AI415"/>
  <c r="AH415"/>
  <c r="AE415"/>
  <c r="AD415"/>
  <c r="AA415"/>
  <c r="Z415"/>
  <c r="W415"/>
  <c r="V415"/>
  <c r="S415"/>
  <c r="R415"/>
  <c r="O415"/>
  <c r="N415"/>
  <c r="K415"/>
  <c r="J415"/>
  <c r="G415"/>
  <c r="F415"/>
  <c r="D415"/>
  <c r="AQ413"/>
  <c r="AP413"/>
  <c r="AM413"/>
  <c r="AL413"/>
  <c r="AI413"/>
  <c r="AH413"/>
  <c r="AE413"/>
  <c r="AD413"/>
  <c r="AA413"/>
  <c r="Z413"/>
  <c r="W413"/>
  <c r="V413"/>
  <c r="S413"/>
  <c r="R413"/>
  <c r="O413"/>
  <c r="N413"/>
  <c r="K413"/>
  <c r="J413"/>
  <c r="G413"/>
  <c r="F413"/>
  <c r="AQ412"/>
  <c r="AP412"/>
  <c r="AM412"/>
  <c r="AL412"/>
  <c r="AI412"/>
  <c r="AH412"/>
  <c r="AG412"/>
  <c r="AF412"/>
  <c r="AE412"/>
  <c r="AD412"/>
  <c r="AA412"/>
  <c r="Z412"/>
  <c r="W412"/>
  <c r="V412"/>
  <c r="S412"/>
  <c r="R412"/>
  <c r="O412"/>
  <c r="N412"/>
  <c r="K412"/>
  <c r="J412"/>
  <c r="G412"/>
  <c r="F412"/>
  <c r="AQ411"/>
  <c r="AP411"/>
  <c r="AM411"/>
  <c r="AL411"/>
  <c r="AI411"/>
  <c r="AH411"/>
  <c r="AG411"/>
  <c r="AF411"/>
  <c r="AE411"/>
  <c r="AD411"/>
  <c r="AA411"/>
  <c r="Z411"/>
  <c r="W411"/>
  <c r="V411"/>
  <c r="S411"/>
  <c r="R411"/>
  <c r="O411"/>
  <c r="N411"/>
  <c r="K411"/>
  <c r="J411"/>
  <c r="G411"/>
  <c r="F411"/>
  <c r="AQ410"/>
  <c r="AP410"/>
  <c r="AM410"/>
  <c r="AL410"/>
  <c r="AI410"/>
  <c r="AH410"/>
  <c r="AE410"/>
  <c r="AD410"/>
  <c r="AA410"/>
  <c r="Z410"/>
  <c r="W410"/>
  <c r="V410"/>
  <c r="S410"/>
  <c r="R410"/>
  <c r="O410"/>
  <c r="N410"/>
  <c r="K410"/>
  <c r="J410"/>
  <c r="G410"/>
  <c r="F410"/>
  <c r="AQ409"/>
  <c r="AP409"/>
  <c r="AO409"/>
  <c r="AN409"/>
  <c r="AM409"/>
  <c r="AL409"/>
  <c r="AK409"/>
  <c r="AI409"/>
  <c r="AH409"/>
  <c r="AG409"/>
  <c r="AF409"/>
  <c r="AE409"/>
  <c r="AD409"/>
  <c r="AC409"/>
  <c r="AA409"/>
  <c r="Z409"/>
  <c r="Y409"/>
  <c r="W409"/>
  <c r="V409"/>
  <c r="U409"/>
  <c r="S409"/>
  <c r="R409"/>
  <c r="Q409"/>
  <c r="O409"/>
  <c r="N409"/>
  <c r="M409"/>
  <c r="K409"/>
  <c r="J409"/>
  <c r="I409"/>
  <c r="G409"/>
  <c r="F409"/>
  <c r="E409"/>
  <c r="AQ406"/>
  <c r="AP406"/>
  <c r="AM406"/>
  <c r="AL406"/>
  <c r="AI406"/>
  <c r="AH406"/>
  <c r="AE406"/>
  <c r="AD406"/>
  <c r="AA406"/>
  <c r="Z406"/>
  <c r="W406"/>
  <c r="V406"/>
  <c r="S406"/>
  <c r="R406"/>
  <c r="O406"/>
  <c r="N406"/>
  <c r="K406"/>
  <c r="J406"/>
  <c r="G406"/>
  <c r="F406"/>
  <c r="AQ405"/>
  <c r="AP405"/>
  <c r="AM405"/>
  <c r="AL405"/>
  <c r="AK405"/>
  <c r="AJ405"/>
  <c r="AI405"/>
  <c r="AH405"/>
  <c r="AG405"/>
  <c r="AF405"/>
  <c r="AE405"/>
  <c r="AD405"/>
  <c r="AC405"/>
  <c r="AB405"/>
  <c r="AA405"/>
  <c r="Z405"/>
  <c r="Y405"/>
  <c r="X405"/>
  <c r="W405"/>
  <c r="V405"/>
  <c r="U405"/>
  <c r="T405"/>
  <c r="S405"/>
  <c r="R405"/>
  <c r="Q405"/>
  <c r="P405"/>
  <c r="O405"/>
  <c r="N405"/>
  <c r="M405"/>
  <c r="L405"/>
  <c r="K405"/>
  <c r="J405"/>
  <c r="I405"/>
  <c r="H405"/>
  <c r="G405"/>
  <c r="F405"/>
  <c r="E405"/>
  <c r="D405"/>
  <c r="AQ404"/>
  <c r="AP404"/>
  <c r="AM404"/>
  <c r="AL404"/>
  <c r="AI404"/>
  <c r="AH404"/>
  <c r="AE404"/>
  <c r="AD404"/>
  <c r="AA404"/>
  <c r="Z404"/>
  <c r="W404"/>
  <c r="V404"/>
  <c r="S404"/>
  <c r="R404"/>
  <c r="O404"/>
  <c r="N404"/>
  <c r="K404"/>
  <c r="J404"/>
  <c r="G404"/>
  <c r="F404"/>
  <c r="AQ403"/>
  <c r="AP403"/>
  <c r="AM403"/>
  <c r="AL403"/>
  <c r="AK403"/>
  <c r="AJ403"/>
  <c r="AI403"/>
  <c r="AH403"/>
  <c r="AG403"/>
  <c r="AF403"/>
  <c r="AE403"/>
  <c r="AD403"/>
  <c r="AC403"/>
  <c r="AB403"/>
  <c r="AA403"/>
  <c r="Z403"/>
  <c r="Y403"/>
  <c r="X403"/>
  <c r="W403"/>
  <c r="V403"/>
  <c r="U403"/>
  <c r="T403"/>
  <c r="S403"/>
  <c r="R403"/>
  <c r="Q403"/>
  <c r="P403"/>
  <c r="O403"/>
  <c r="N403"/>
  <c r="M403"/>
  <c r="L403"/>
  <c r="K403"/>
  <c r="J403"/>
  <c r="I403"/>
  <c r="H403"/>
  <c r="G403"/>
  <c r="F403"/>
  <c r="E403"/>
  <c r="D403"/>
  <c r="AQ402"/>
  <c r="AP402"/>
  <c r="AM402"/>
  <c r="AL402"/>
  <c r="AI402"/>
  <c r="AH402"/>
  <c r="AE402"/>
  <c r="AD402"/>
  <c r="AA402"/>
  <c r="Z402"/>
  <c r="W402"/>
  <c r="V402"/>
  <c r="S402"/>
  <c r="R402"/>
  <c r="O402"/>
  <c r="N402"/>
  <c r="K402"/>
  <c r="J402"/>
  <c r="G402"/>
  <c r="F402"/>
  <c r="AQ401"/>
  <c r="AP401"/>
  <c r="AM401"/>
  <c r="AL401"/>
  <c r="AI401"/>
  <c r="AH401"/>
  <c r="AE401"/>
  <c r="AD401"/>
  <c r="AA401"/>
  <c r="Z401"/>
  <c r="W401"/>
  <c r="V401"/>
  <c r="S401"/>
  <c r="R401"/>
  <c r="O401"/>
  <c r="N401"/>
  <c r="K401"/>
  <c r="J401"/>
  <c r="G401"/>
  <c r="F401"/>
  <c r="AQ400"/>
  <c r="AP400"/>
  <c r="AM400"/>
  <c r="AL400"/>
  <c r="AI400"/>
  <c r="AH400"/>
  <c r="AE400"/>
  <c r="AD400"/>
  <c r="AA400"/>
  <c r="Z400"/>
  <c r="W400"/>
  <c r="V400"/>
  <c r="S400"/>
  <c r="R400"/>
  <c r="O400"/>
  <c r="N400"/>
  <c r="K400"/>
  <c r="J400"/>
  <c r="G400"/>
  <c r="F400"/>
  <c r="AQ399"/>
  <c r="AP399"/>
  <c r="AM399"/>
  <c r="AL399"/>
  <c r="AI399"/>
  <c r="AH399"/>
  <c r="AE399"/>
  <c r="AD399"/>
  <c r="AA399"/>
  <c r="Z399"/>
  <c r="W399"/>
  <c r="V399"/>
  <c r="S399"/>
  <c r="R399"/>
  <c r="O399"/>
  <c r="N399"/>
  <c r="K399"/>
  <c r="J399"/>
  <c r="G399"/>
  <c r="F399"/>
  <c r="AQ398"/>
  <c r="AP398"/>
  <c r="AM398"/>
  <c r="AL398"/>
  <c r="AI398"/>
  <c r="AH398"/>
  <c r="AE398"/>
  <c r="AD398"/>
  <c r="AA398"/>
  <c r="Z398"/>
  <c r="W398"/>
  <c r="V398"/>
  <c r="S398"/>
  <c r="R398"/>
  <c r="O398"/>
  <c r="N398"/>
  <c r="K398"/>
  <c r="J398"/>
  <c r="G398"/>
  <c r="F398"/>
  <c r="AQ397"/>
  <c r="AP397"/>
  <c r="AM397"/>
  <c r="AL397"/>
  <c r="AI397"/>
  <c r="AH397"/>
  <c r="AE397"/>
  <c r="AD397"/>
  <c r="AA397"/>
  <c r="Z397"/>
  <c r="W397"/>
  <c r="V397"/>
  <c r="S397"/>
  <c r="R397"/>
  <c r="O397"/>
  <c r="N397"/>
  <c r="K397"/>
  <c r="J397"/>
  <c r="G397"/>
  <c r="F397"/>
  <c r="AQ396"/>
  <c r="AP396"/>
  <c r="AM396"/>
  <c r="AL396"/>
  <c r="AI396"/>
  <c r="AH396"/>
  <c r="AE396"/>
  <c r="AD396"/>
  <c r="AA396"/>
  <c r="Z396"/>
  <c r="W396"/>
  <c r="V396"/>
  <c r="S396"/>
  <c r="R396"/>
  <c r="O396"/>
  <c r="N396"/>
  <c r="K396"/>
  <c r="J396"/>
  <c r="G396"/>
  <c r="F396"/>
  <c r="AQ395"/>
  <c r="AP395"/>
  <c r="AM395"/>
  <c r="AL395"/>
  <c r="AI395"/>
  <c r="AH395"/>
  <c r="AE395"/>
  <c r="AD395"/>
  <c r="AA395"/>
  <c r="Z395"/>
  <c r="W395"/>
  <c r="V395"/>
  <c r="S395"/>
  <c r="R395"/>
  <c r="O395"/>
  <c r="N395"/>
  <c r="K395"/>
  <c r="J395"/>
  <c r="G395"/>
  <c r="F395"/>
  <c r="AQ394"/>
  <c r="AP394"/>
  <c r="AM394"/>
  <c r="AL394"/>
  <c r="AI394"/>
  <c r="AH394"/>
  <c r="AE394"/>
  <c r="AD394"/>
  <c r="AA394"/>
  <c r="Z394"/>
  <c r="W394"/>
  <c r="V394"/>
  <c r="S394"/>
  <c r="R394"/>
  <c r="O394"/>
  <c r="N394"/>
  <c r="K394"/>
  <c r="J394"/>
  <c r="G394"/>
  <c r="F394"/>
  <c r="AQ393"/>
  <c r="AP393"/>
  <c r="AM393"/>
  <c r="AL393"/>
  <c r="AI393"/>
  <c r="AH393"/>
  <c r="AE393"/>
  <c r="AD393"/>
  <c r="AA393"/>
  <c r="Z393"/>
  <c r="W393"/>
  <c r="V393"/>
  <c r="S393"/>
  <c r="R393"/>
  <c r="O393"/>
  <c r="N393"/>
  <c r="K393"/>
  <c r="J393"/>
  <c r="G393"/>
  <c r="F393"/>
  <c r="AQ392"/>
  <c r="AP392"/>
  <c r="AM392"/>
  <c r="AL392"/>
  <c r="AI392"/>
  <c r="AH392"/>
  <c r="AE392"/>
  <c r="AD392"/>
  <c r="AA392"/>
  <c r="Z392"/>
  <c r="W392"/>
  <c r="V392"/>
  <c r="S392"/>
  <c r="R392"/>
  <c r="O392"/>
  <c r="N392"/>
  <c r="K392"/>
  <c r="J392"/>
  <c r="G392"/>
  <c r="F392"/>
  <c r="AQ391"/>
  <c r="AP391"/>
  <c r="AM391"/>
  <c r="AL391"/>
  <c r="AI391"/>
  <c r="AH391"/>
  <c r="AE391"/>
  <c r="AD391"/>
  <c r="AA391"/>
  <c r="Z391"/>
  <c r="W391"/>
  <c r="V391"/>
  <c r="S391"/>
  <c r="R391"/>
  <c r="O391"/>
  <c r="N391"/>
  <c r="K391"/>
  <c r="J391"/>
  <c r="G391"/>
  <c r="F391"/>
  <c r="AQ390"/>
  <c r="AP390"/>
  <c r="AM390"/>
  <c r="AL390"/>
  <c r="AI390"/>
  <c r="AH390"/>
  <c r="AE390"/>
  <c r="AD390"/>
  <c r="AA390"/>
  <c r="Z390"/>
  <c r="W390"/>
  <c r="V390"/>
  <c r="S390"/>
  <c r="R390"/>
  <c r="O390"/>
  <c r="N390"/>
  <c r="K390"/>
  <c r="J390"/>
  <c r="G390"/>
  <c r="F390"/>
  <c r="AQ389"/>
  <c r="AP389"/>
  <c r="AM389"/>
  <c r="AL389"/>
  <c r="AI389"/>
  <c r="AH389"/>
  <c r="AE389"/>
  <c r="AD389"/>
  <c r="AA389"/>
  <c r="Z389"/>
  <c r="W389"/>
  <c r="V389"/>
  <c r="S389"/>
  <c r="R389"/>
  <c r="O389"/>
  <c r="N389"/>
  <c r="K389"/>
  <c r="J389"/>
  <c r="G389"/>
  <c r="F389"/>
  <c r="AQ388"/>
  <c r="AP388"/>
  <c r="AM388"/>
  <c r="AL388"/>
  <c r="AI388"/>
  <c r="AH388"/>
  <c r="AE388"/>
  <c r="AD388"/>
  <c r="AA388"/>
  <c r="Z388"/>
  <c r="W388"/>
  <c r="V388"/>
  <c r="S388"/>
  <c r="R388"/>
  <c r="O388"/>
  <c r="N388"/>
  <c r="K388"/>
  <c r="J388"/>
  <c r="G388"/>
  <c r="F388"/>
  <c r="AQ387"/>
  <c r="AP387"/>
  <c r="AM387"/>
  <c r="AL387"/>
  <c r="AI387"/>
  <c r="AH387"/>
  <c r="AE387"/>
  <c r="AD387"/>
  <c r="AA387"/>
  <c r="Z387"/>
  <c r="W387"/>
  <c r="V387"/>
  <c r="S387"/>
  <c r="R387"/>
  <c r="O387"/>
  <c r="N387"/>
  <c r="K387"/>
  <c r="J387"/>
  <c r="G387"/>
  <c r="F387"/>
  <c r="AQ386"/>
  <c r="AP386"/>
  <c r="AM386"/>
  <c r="AL386"/>
  <c r="AI386"/>
  <c r="AH386"/>
  <c r="AE386"/>
  <c r="AD386"/>
  <c r="AA386"/>
  <c r="Z386"/>
  <c r="W386"/>
  <c r="V386"/>
  <c r="S386"/>
  <c r="R386"/>
  <c r="O386"/>
  <c r="N386"/>
  <c r="K386"/>
  <c r="J386"/>
  <c r="G386"/>
  <c r="F386"/>
  <c r="AQ385"/>
  <c r="AP385"/>
  <c r="AM385"/>
  <c r="AL385"/>
  <c r="AI385"/>
  <c r="AH385"/>
  <c r="AE385"/>
  <c r="AD385"/>
  <c r="AA385"/>
  <c r="Z385"/>
  <c r="W385"/>
  <c r="V385"/>
  <c r="S385"/>
  <c r="R385"/>
  <c r="O385"/>
  <c r="N385"/>
  <c r="K385"/>
  <c r="J385"/>
  <c r="G385"/>
  <c r="F385"/>
  <c r="AQ384"/>
  <c r="AP384"/>
  <c r="AM384"/>
  <c r="AL384"/>
  <c r="AI384"/>
  <c r="AH384"/>
  <c r="AE384"/>
  <c r="AD384"/>
  <c r="AA384"/>
  <c r="Z384"/>
  <c r="W384"/>
  <c r="V384"/>
  <c r="S384"/>
  <c r="R384"/>
  <c r="O384"/>
  <c r="N384"/>
  <c r="K384"/>
  <c r="J384"/>
  <c r="G384"/>
  <c r="F384"/>
  <c r="AQ383"/>
  <c r="AP383"/>
  <c r="AM383"/>
  <c r="AL383"/>
  <c r="AI383"/>
  <c r="AH383"/>
  <c r="AE383"/>
  <c r="AD383"/>
  <c r="AA383"/>
  <c r="Z383"/>
  <c r="W383"/>
  <c r="V383"/>
  <c r="S383"/>
  <c r="R383"/>
  <c r="O383"/>
  <c r="N383"/>
  <c r="K383"/>
  <c r="J383"/>
  <c r="G383"/>
  <c r="F383"/>
  <c r="AQ382"/>
  <c r="AP382"/>
  <c r="AM382"/>
  <c r="AL382"/>
  <c r="AI382"/>
  <c r="AH382"/>
  <c r="AE382"/>
  <c r="AD382"/>
  <c r="AA382"/>
  <c r="Z382"/>
  <c r="W382"/>
  <c r="V382"/>
  <c r="S382"/>
  <c r="R382"/>
  <c r="O382"/>
  <c r="N382"/>
  <c r="K382"/>
  <c r="J382"/>
  <c r="G382"/>
  <c r="F382"/>
  <c r="AQ381"/>
  <c r="AP381"/>
  <c r="AM381"/>
  <c r="AL381"/>
  <c r="AI381"/>
  <c r="AH381"/>
  <c r="AE381"/>
  <c r="AD381"/>
  <c r="AA381"/>
  <c r="Z381"/>
  <c r="W381"/>
  <c r="V381"/>
  <c r="S381"/>
  <c r="R381"/>
  <c r="O381"/>
  <c r="N381"/>
  <c r="K381"/>
  <c r="J381"/>
  <c r="G381"/>
  <c r="F381"/>
  <c r="AQ380"/>
  <c r="AP380"/>
  <c r="AM380"/>
  <c r="AL380"/>
  <c r="AI380"/>
  <c r="AH380"/>
  <c r="AE380"/>
  <c r="AD380"/>
  <c r="AA380"/>
  <c r="Z380"/>
  <c r="W380"/>
  <c r="V380"/>
  <c r="S380"/>
  <c r="R380"/>
  <c r="O380"/>
  <c r="N380"/>
  <c r="K380"/>
  <c r="J380"/>
  <c r="G380"/>
  <c r="F380"/>
  <c r="AQ379"/>
  <c r="AP379"/>
  <c r="AM379"/>
  <c r="AL379"/>
  <c r="AI379"/>
  <c r="AH379"/>
  <c r="AE379"/>
  <c r="AD379"/>
  <c r="AA379"/>
  <c r="Z379"/>
  <c r="W379"/>
  <c r="V379"/>
  <c r="S379"/>
  <c r="R379"/>
  <c r="O379"/>
  <c r="N379"/>
  <c r="K379"/>
  <c r="J379"/>
  <c r="G379"/>
  <c r="F379"/>
  <c r="AQ378"/>
  <c r="AP378"/>
  <c r="AM378"/>
  <c r="AL378"/>
  <c r="AI378"/>
  <c r="AH378"/>
  <c r="AE378"/>
  <c r="AD378"/>
  <c r="AA378"/>
  <c r="Z378"/>
  <c r="W378"/>
  <c r="V378"/>
  <c r="S378"/>
  <c r="R378"/>
  <c r="O378"/>
  <c r="N378"/>
  <c r="K378"/>
  <c r="J378"/>
  <c r="G378"/>
  <c r="F378"/>
  <c r="AQ377"/>
  <c r="AP377"/>
  <c r="AM377"/>
  <c r="AL377"/>
  <c r="AI377"/>
  <c r="AH377"/>
  <c r="AE377"/>
  <c r="AD377"/>
  <c r="AA377"/>
  <c r="Z377"/>
  <c r="W377"/>
  <c r="V377"/>
  <c r="S377"/>
  <c r="R377"/>
  <c r="O377"/>
  <c r="N377"/>
  <c r="K377"/>
  <c r="J377"/>
  <c r="G377"/>
  <c r="F377"/>
  <c r="AQ376"/>
  <c r="AP376"/>
  <c r="AM376"/>
  <c r="AL376"/>
  <c r="AI376"/>
  <c r="AH376"/>
  <c r="AE376"/>
  <c r="AD376"/>
  <c r="AA376"/>
  <c r="Z376"/>
  <c r="W376"/>
  <c r="V376"/>
  <c r="S376"/>
  <c r="R376"/>
  <c r="O376"/>
  <c r="N376"/>
  <c r="K376"/>
  <c r="J376"/>
  <c r="G376"/>
  <c r="F376"/>
  <c r="AQ375"/>
  <c r="AP375"/>
  <c r="AM375"/>
  <c r="AL375"/>
  <c r="AI375"/>
  <c r="AH375"/>
  <c r="AE375"/>
  <c r="AD375"/>
  <c r="AA375"/>
  <c r="Z375"/>
  <c r="W375"/>
  <c r="V375"/>
  <c r="S375"/>
  <c r="R375"/>
  <c r="O375"/>
  <c r="N375"/>
  <c r="K375"/>
  <c r="J375"/>
  <c r="G375"/>
  <c r="F375"/>
  <c r="AQ374"/>
  <c r="AP374"/>
  <c r="AM374"/>
  <c r="AL374"/>
  <c r="AI374"/>
  <c r="AH374"/>
  <c r="AE374"/>
  <c r="AD374"/>
  <c r="AA374"/>
  <c r="Z374"/>
  <c r="W374"/>
  <c r="V374"/>
  <c r="S374"/>
  <c r="R374"/>
  <c r="O374"/>
  <c r="N374"/>
  <c r="K374"/>
  <c r="J374"/>
  <c r="G374"/>
  <c r="F374"/>
  <c r="AQ373"/>
  <c r="AP373"/>
  <c r="AM373"/>
  <c r="AL373"/>
  <c r="AI373"/>
  <c r="AH373"/>
  <c r="AE373"/>
  <c r="AD373"/>
  <c r="AA373"/>
  <c r="Z373"/>
  <c r="W373"/>
  <c r="V373"/>
  <c r="S373"/>
  <c r="R373"/>
  <c r="O373"/>
  <c r="N373"/>
  <c r="K373"/>
  <c r="J373"/>
  <c r="G373"/>
  <c r="F373"/>
  <c r="AQ372"/>
  <c r="AP372"/>
  <c r="AM372"/>
  <c r="AL372"/>
  <c r="AI372"/>
  <c r="AH372"/>
  <c r="AE372"/>
  <c r="AD372"/>
  <c r="AA372"/>
  <c r="Z372"/>
  <c r="W372"/>
  <c r="V372"/>
  <c r="S372"/>
  <c r="R372"/>
  <c r="O372"/>
  <c r="N372"/>
  <c r="K372"/>
  <c r="J372"/>
  <c r="G372"/>
  <c r="F372"/>
  <c r="AQ371"/>
  <c r="AP371"/>
  <c r="AM371"/>
  <c r="AL371"/>
  <c r="AI371"/>
  <c r="AH371"/>
  <c r="AE371"/>
  <c r="AD371"/>
  <c r="AA371"/>
  <c r="Z371"/>
  <c r="W371"/>
  <c r="V371"/>
  <c r="S371"/>
  <c r="R371"/>
  <c r="O371"/>
  <c r="N371"/>
  <c r="K371"/>
  <c r="J371"/>
  <c r="G371"/>
  <c r="F371"/>
  <c r="AQ370"/>
  <c r="AP370"/>
  <c r="AM370"/>
  <c r="AL370"/>
  <c r="AI370"/>
  <c r="AH370"/>
  <c r="AE370"/>
  <c r="AD370"/>
  <c r="AA370"/>
  <c r="Z370"/>
  <c r="W370"/>
  <c r="V370"/>
  <c r="S370"/>
  <c r="R370"/>
  <c r="O370"/>
  <c r="N370"/>
  <c r="K370"/>
  <c r="J370"/>
  <c r="G370"/>
  <c r="F370"/>
  <c r="AQ369"/>
  <c r="AP369"/>
  <c r="AM369"/>
  <c r="AL369"/>
  <c r="AI369"/>
  <c r="AH369"/>
  <c r="AE369"/>
  <c r="AD369"/>
  <c r="AA369"/>
  <c r="Z369"/>
  <c r="W369"/>
  <c r="V369"/>
  <c r="S369"/>
  <c r="R369"/>
  <c r="O369"/>
  <c r="N369"/>
  <c r="K369"/>
  <c r="J369"/>
  <c r="G369"/>
  <c r="F369"/>
  <c r="AQ368"/>
  <c r="AP368"/>
  <c r="AM368"/>
  <c r="AL368"/>
  <c r="AI368"/>
  <c r="AH368"/>
  <c r="AE368"/>
  <c r="AD368"/>
  <c r="AA368"/>
  <c r="Z368"/>
  <c r="W368"/>
  <c r="V368"/>
  <c r="S368"/>
  <c r="R368"/>
  <c r="O368"/>
  <c r="N368"/>
  <c r="K368"/>
  <c r="J368"/>
  <c r="G368"/>
  <c r="F368"/>
  <c r="AQ367"/>
  <c r="AP367"/>
  <c r="AM367"/>
  <c r="AL367"/>
  <c r="AI367"/>
  <c r="AH367"/>
  <c r="AE367"/>
  <c r="AD367"/>
  <c r="AA367"/>
  <c r="Z367"/>
  <c r="W367"/>
  <c r="V367"/>
  <c r="S367"/>
  <c r="R367"/>
  <c r="O367"/>
  <c r="N367"/>
  <c r="K367"/>
  <c r="J367"/>
  <c r="G367"/>
  <c r="F367"/>
  <c r="AQ366"/>
  <c r="AP366"/>
  <c r="AM366"/>
  <c r="AL366"/>
  <c r="AI366"/>
  <c r="AH366"/>
  <c r="AE366"/>
  <c r="AD366"/>
  <c r="AA366"/>
  <c r="Z366"/>
  <c r="W366"/>
  <c r="V366"/>
  <c r="S366"/>
  <c r="R366"/>
  <c r="O366"/>
  <c r="N366"/>
  <c r="K366"/>
  <c r="J366"/>
  <c r="G366"/>
  <c r="F366"/>
  <c r="AQ365"/>
  <c r="AP365"/>
  <c r="AM365"/>
  <c r="AL365"/>
  <c r="AI365"/>
  <c r="AH365"/>
  <c r="AE365"/>
  <c r="AD365"/>
  <c r="AA365"/>
  <c r="Z365"/>
  <c r="W365"/>
  <c r="V365"/>
  <c r="S365"/>
  <c r="R365"/>
  <c r="O365"/>
  <c r="N365"/>
  <c r="K365"/>
  <c r="J365"/>
  <c r="G365"/>
  <c r="F365"/>
  <c r="AQ364"/>
  <c r="AP364"/>
  <c r="AM364"/>
  <c r="AL364"/>
  <c r="AI364"/>
  <c r="AH364"/>
  <c r="AE364"/>
  <c r="AD364"/>
  <c r="AA364"/>
  <c r="Z364"/>
  <c r="W364"/>
  <c r="V364"/>
  <c r="S364"/>
  <c r="R364"/>
  <c r="O364"/>
  <c r="N364"/>
  <c r="K364"/>
  <c r="J364"/>
  <c r="G364"/>
  <c r="F364"/>
  <c r="AQ361"/>
  <c r="AP361"/>
  <c r="AM361"/>
  <c r="AL361"/>
  <c r="AI361"/>
  <c r="AH361"/>
  <c r="AE361"/>
  <c r="AD361"/>
  <c r="AA361"/>
  <c r="Z361"/>
  <c r="W361"/>
  <c r="V361"/>
  <c r="S361"/>
  <c r="R361"/>
  <c r="O361"/>
  <c r="N361"/>
  <c r="K361"/>
  <c r="J361"/>
  <c r="G361"/>
  <c r="F361"/>
  <c r="AQ360"/>
  <c r="AP360"/>
  <c r="AM360"/>
  <c r="AL360"/>
  <c r="AI360"/>
  <c r="AH360"/>
  <c r="AE360"/>
  <c r="AD360"/>
  <c r="AA360"/>
  <c r="Z360"/>
  <c r="W360"/>
  <c r="V360"/>
  <c r="S360"/>
  <c r="R360"/>
  <c r="O360"/>
  <c r="N360"/>
  <c r="K360"/>
  <c r="J360"/>
  <c r="G360"/>
  <c r="F360"/>
  <c r="AQ359"/>
  <c r="AP359"/>
  <c r="AM359"/>
  <c r="AL359"/>
  <c r="AI359"/>
  <c r="AH359"/>
  <c r="AE359"/>
  <c r="AD359"/>
  <c r="AA359"/>
  <c r="Z359"/>
  <c r="W359"/>
  <c r="V359"/>
  <c r="S359"/>
  <c r="R359"/>
  <c r="O359"/>
  <c r="N359"/>
  <c r="K359"/>
  <c r="J359"/>
  <c r="G359"/>
  <c r="F359"/>
  <c r="AQ357"/>
  <c r="AP357"/>
  <c r="AM357"/>
  <c r="AL357"/>
  <c r="AI357"/>
  <c r="AH357"/>
  <c r="AE357"/>
  <c r="AD357"/>
  <c r="AA357"/>
  <c r="Z357"/>
  <c r="W357"/>
  <c r="V357"/>
  <c r="S357"/>
  <c r="R357"/>
  <c r="O357"/>
  <c r="N357"/>
  <c r="K357"/>
  <c r="J357"/>
  <c r="G357"/>
  <c r="F357"/>
  <c r="AQ356"/>
  <c r="AP356"/>
  <c r="AM356"/>
  <c r="AL356"/>
  <c r="AI356"/>
  <c r="AH356"/>
  <c r="AE356"/>
  <c r="AD356"/>
  <c r="AA356"/>
  <c r="Z356"/>
  <c r="W356"/>
  <c r="V356"/>
  <c r="S356"/>
  <c r="R356"/>
  <c r="O356"/>
  <c r="N356"/>
  <c r="K356"/>
  <c r="J356"/>
  <c r="G356"/>
  <c r="F356"/>
  <c r="AQ355"/>
  <c r="AP355"/>
  <c r="AM355"/>
  <c r="AL355"/>
  <c r="AI355"/>
  <c r="AH355"/>
  <c r="AE355"/>
  <c r="AD355"/>
  <c r="AA355"/>
  <c r="Z355"/>
  <c r="W355"/>
  <c r="V355"/>
  <c r="S355"/>
  <c r="R355"/>
  <c r="O355"/>
  <c r="N355"/>
  <c r="K355"/>
  <c r="J355"/>
  <c r="G355"/>
  <c r="F355"/>
  <c r="AQ354"/>
  <c r="AP354"/>
  <c r="AM354"/>
  <c r="AL354"/>
  <c r="AI354"/>
  <c r="AH354"/>
  <c r="AE354"/>
  <c r="AD354"/>
  <c r="AA354"/>
  <c r="Z354"/>
  <c r="W354"/>
  <c r="V354"/>
  <c r="S354"/>
  <c r="R354"/>
  <c r="O354"/>
  <c r="N354"/>
  <c r="K354"/>
  <c r="J354"/>
  <c r="G354"/>
  <c r="F354"/>
  <c r="AQ353"/>
  <c r="AP353"/>
  <c r="AM353"/>
  <c r="AL353"/>
  <c r="AI353"/>
  <c r="AH353"/>
  <c r="AE353"/>
  <c r="AD353"/>
  <c r="AA353"/>
  <c r="Z353"/>
  <c r="W353"/>
  <c r="V353"/>
  <c r="S353"/>
  <c r="R353"/>
  <c r="O353"/>
  <c r="N353"/>
  <c r="K353"/>
  <c r="J353"/>
  <c r="G353"/>
  <c r="F353"/>
  <c r="AQ352"/>
  <c r="AP352"/>
  <c r="AO352"/>
  <c r="AN352"/>
  <c r="AM352"/>
  <c r="AL352"/>
  <c r="AI352"/>
  <c r="AH352"/>
  <c r="AE352"/>
  <c r="AD352"/>
  <c r="AA352"/>
  <c r="Z352"/>
  <c r="W352"/>
  <c r="V352"/>
  <c r="S352"/>
  <c r="R352"/>
  <c r="O352"/>
  <c r="N352"/>
  <c r="K352"/>
  <c r="J352"/>
  <c r="G352"/>
  <c r="F352"/>
  <c r="AQ351"/>
  <c r="AP351"/>
  <c r="AM351"/>
  <c r="AL351"/>
  <c r="AI351"/>
  <c r="AH351"/>
  <c r="AE351"/>
  <c r="AD351"/>
  <c r="AA351"/>
  <c r="Z351"/>
  <c r="W351"/>
  <c r="V351"/>
  <c r="S351"/>
  <c r="R351"/>
  <c r="O351"/>
  <c r="N351"/>
  <c r="K351"/>
  <c r="J351"/>
  <c r="G351"/>
  <c r="F351"/>
  <c r="AQ350"/>
  <c r="AP350"/>
  <c r="AM350"/>
  <c r="AL350"/>
  <c r="AI350"/>
  <c r="AH350"/>
  <c r="AE350"/>
  <c r="AD350"/>
  <c r="AA350"/>
  <c r="Z350"/>
  <c r="W350"/>
  <c r="V350"/>
  <c r="S350"/>
  <c r="R350"/>
  <c r="O350"/>
  <c r="N350"/>
  <c r="K350"/>
  <c r="J350"/>
  <c r="G350"/>
  <c r="F350"/>
  <c r="AQ349"/>
  <c r="AP349"/>
  <c r="AO349"/>
  <c r="AN349"/>
  <c r="AM349"/>
  <c r="AL349"/>
  <c r="AI349"/>
  <c r="AH349"/>
  <c r="AE349"/>
  <c r="AD349"/>
  <c r="AA349"/>
  <c r="Z349"/>
  <c r="W349"/>
  <c r="V349"/>
  <c r="S349"/>
  <c r="R349"/>
  <c r="O349"/>
  <c r="N349"/>
  <c r="K349"/>
  <c r="J349"/>
  <c r="G349"/>
  <c r="F349"/>
  <c r="AQ347"/>
  <c r="AP347"/>
  <c r="AM347"/>
  <c r="AL347"/>
  <c r="AI347"/>
  <c r="AH347"/>
  <c r="AE347"/>
  <c r="AD347"/>
  <c r="AA347"/>
  <c r="Z347"/>
  <c r="W347"/>
  <c r="V347"/>
  <c r="S347"/>
  <c r="R347"/>
  <c r="O347"/>
  <c r="N347"/>
  <c r="K347"/>
  <c r="J347"/>
  <c r="G347"/>
  <c r="F347"/>
  <c r="AQ346"/>
  <c r="AP346"/>
  <c r="AM346"/>
  <c r="AL346"/>
  <c r="AI346"/>
  <c r="AH346"/>
  <c r="AE346"/>
  <c r="AD346"/>
  <c r="AA346"/>
  <c r="Z346"/>
  <c r="W346"/>
  <c r="V346"/>
  <c r="S346"/>
  <c r="R346"/>
  <c r="O346"/>
  <c r="N346"/>
  <c r="K346"/>
  <c r="J346"/>
  <c r="G346"/>
  <c r="F346"/>
  <c r="AQ344"/>
  <c r="AP344"/>
  <c r="AM344"/>
  <c r="AL344"/>
  <c r="AI344"/>
  <c r="AH344"/>
  <c r="AE344"/>
  <c r="AD344"/>
  <c r="AA344"/>
  <c r="Z344"/>
  <c r="W344"/>
  <c r="V344"/>
  <c r="S344"/>
  <c r="R344"/>
  <c r="O344"/>
  <c r="N344"/>
  <c r="K344"/>
  <c r="J344"/>
  <c r="G344"/>
  <c r="F344"/>
  <c r="AQ343"/>
  <c r="AP343"/>
  <c r="AM343"/>
  <c r="AL343"/>
  <c r="AI343"/>
  <c r="AH343"/>
  <c r="AE343"/>
  <c r="AD343"/>
  <c r="AA343"/>
  <c r="Z343"/>
  <c r="W343"/>
  <c r="V343"/>
  <c r="S343"/>
  <c r="R343"/>
  <c r="O343"/>
  <c r="N343"/>
  <c r="K343"/>
  <c r="J343"/>
  <c r="G343"/>
  <c r="F343"/>
  <c r="AQ342"/>
  <c r="AP342"/>
  <c r="AM342"/>
  <c r="AL342"/>
  <c r="AI342"/>
  <c r="AH342"/>
  <c r="AE342"/>
  <c r="AD342"/>
  <c r="AA342"/>
  <c r="Z342"/>
  <c r="W342"/>
  <c r="V342"/>
  <c r="S342"/>
  <c r="R342"/>
  <c r="O342"/>
  <c r="N342"/>
  <c r="K342"/>
  <c r="J342"/>
  <c r="G342"/>
  <c r="F342"/>
  <c r="AQ340"/>
  <c r="AP340"/>
  <c r="AM340"/>
  <c r="AL340"/>
  <c r="AI340"/>
  <c r="AH340"/>
  <c r="AE340"/>
  <c r="AD340"/>
  <c r="AA340"/>
  <c r="Z340"/>
  <c r="W340"/>
  <c r="V340"/>
  <c r="S340"/>
  <c r="R340"/>
  <c r="O340"/>
  <c r="N340"/>
  <c r="K340"/>
  <c r="J340"/>
  <c r="G340"/>
  <c r="F340"/>
  <c r="AQ339"/>
  <c r="AP339"/>
  <c r="AM339"/>
  <c r="AL339"/>
  <c r="AI339"/>
  <c r="AH339"/>
  <c r="AE339"/>
  <c r="AD339"/>
  <c r="AA339"/>
  <c r="Z339"/>
  <c r="W339"/>
  <c r="V339"/>
  <c r="S339"/>
  <c r="R339"/>
  <c r="O339"/>
  <c r="N339"/>
  <c r="K339"/>
  <c r="J339"/>
  <c r="G339"/>
  <c r="F339"/>
  <c r="AQ338"/>
  <c r="AP338"/>
  <c r="AM338"/>
  <c r="AL338"/>
  <c r="AI338"/>
  <c r="AH338"/>
  <c r="AE338"/>
  <c r="AD338"/>
  <c r="AA338"/>
  <c r="Z338"/>
  <c r="W338"/>
  <c r="V338"/>
  <c r="S338"/>
  <c r="R338"/>
  <c r="O338"/>
  <c r="N338"/>
  <c r="K338"/>
  <c r="J338"/>
  <c r="G338"/>
  <c r="F338"/>
  <c r="AQ336"/>
  <c r="AP336"/>
  <c r="AM336"/>
  <c r="AL336"/>
  <c r="AI336"/>
  <c r="AH336"/>
  <c r="AE336"/>
  <c r="AD336"/>
  <c r="AA336"/>
  <c r="Z336"/>
  <c r="W336"/>
  <c r="V336"/>
  <c r="S336"/>
  <c r="R336"/>
  <c r="O336"/>
  <c r="N336"/>
  <c r="K336"/>
  <c r="J336"/>
  <c r="G336"/>
  <c r="F336"/>
  <c r="AQ335"/>
  <c r="AP335"/>
  <c r="AM335"/>
  <c r="AL335"/>
  <c r="AI335"/>
  <c r="AH335"/>
  <c r="AE335"/>
  <c r="AD335"/>
  <c r="AA335"/>
  <c r="Z335"/>
  <c r="W335"/>
  <c r="V335"/>
  <c r="S335"/>
  <c r="R335"/>
  <c r="O335"/>
  <c r="N335"/>
  <c r="K335"/>
  <c r="J335"/>
  <c r="G335"/>
  <c r="F335"/>
  <c r="AQ334"/>
  <c r="AP334"/>
  <c r="AM334"/>
  <c r="AL334"/>
  <c r="AI334"/>
  <c r="AH334"/>
  <c r="AE334"/>
  <c r="AD334"/>
  <c r="AA334"/>
  <c r="Z334"/>
  <c r="W334"/>
  <c r="V334"/>
  <c r="S334"/>
  <c r="R334"/>
  <c r="O334"/>
  <c r="N334"/>
  <c r="K334"/>
  <c r="J334"/>
  <c r="G334"/>
  <c r="F334"/>
  <c r="AQ333"/>
  <c r="AP333"/>
  <c r="AM333"/>
  <c r="AL333"/>
  <c r="AI333"/>
  <c r="AH333"/>
  <c r="AE333"/>
  <c r="AD333"/>
  <c r="AA333"/>
  <c r="Z333"/>
  <c r="W333"/>
  <c r="V333"/>
  <c r="S333"/>
  <c r="R333"/>
  <c r="O333"/>
  <c r="N333"/>
  <c r="K333"/>
  <c r="J333"/>
  <c r="G333"/>
  <c r="F333"/>
  <c r="AQ332"/>
  <c r="AP332"/>
  <c r="AM332"/>
  <c r="AL332"/>
  <c r="AI332"/>
  <c r="AH332"/>
  <c r="AE332"/>
  <c r="AD332"/>
  <c r="AA332"/>
  <c r="Z332"/>
  <c r="W332"/>
  <c r="V332"/>
  <c r="S332"/>
  <c r="R332"/>
  <c r="O332"/>
  <c r="N332"/>
  <c r="K332"/>
  <c r="J332"/>
  <c r="G332"/>
  <c r="F332"/>
  <c r="AQ329"/>
  <c r="AP329"/>
  <c r="AM329"/>
  <c r="AL329"/>
  <c r="AI329"/>
  <c r="AH329"/>
  <c r="AE329"/>
  <c r="AD329"/>
  <c r="AA329"/>
  <c r="Z329"/>
  <c r="W329"/>
  <c r="V329"/>
  <c r="S329"/>
  <c r="R329"/>
  <c r="O329"/>
  <c r="N329"/>
  <c r="K329"/>
  <c r="J329"/>
  <c r="G329"/>
  <c r="F329"/>
  <c r="AQ328"/>
  <c r="AP328"/>
  <c r="AM328"/>
  <c r="AL328"/>
  <c r="AI328"/>
  <c r="AH328"/>
  <c r="AE328"/>
  <c r="AD328"/>
  <c r="AA328"/>
  <c r="Z328"/>
  <c r="W328"/>
  <c r="V328"/>
  <c r="S328"/>
  <c r="R328"/>
  <c r="O328"/>
  <c r="N328"/>
  <c r="K328"/>
  <c r="J328"/>
  <c r="G328"/>
  <c r="F328"/>
  <c r="AQ327"/>
  <c r="AP327"/>
  <c r="AM327"/>
  <c r="AL327"/>
  <c r="AI327"/>
  <c r="AH327"/>
  <c r="AE327"/>
  <c r="AD327"/>
  <c r="AA327"/>
  <c r="Z327"/>
  <c r="W327"/>
  <c r="V327"/>
  <c r="S327"/>
  <c r="R327"/>
  <c r="O327"/>
  <c r="N327"/>
  <c r="K327"/>
  <c r="J327"/>
  <c r="G327"/>
  <c r="F327"/>
  <c r="AQ325"/>
  <c r="AP325"/>
  <c r="AM325"/>
  <c r="AL325"/>
  <c r="AI325"/>
  <c r="AH325"/>
  <c r="AE325"/>
  <c r="AD325"/>
  <c r="AA325"/>
  <c r="Z325"/>
  <c r="W325"/>
  <c r="V325"/>
  <c r="S325"/>
  <c r="R325"/>
  <c r="O325"/>
  <c r="N325"/>
  <c r="K325"/>
  <c r="J325"/>
  <c r="G325"/>
  <c r="F325"/>
  <c r="AQ324"/>
  <c r="AP324"/>
  <c r="AM324"/>
  <c r="AL324"/>
  <c r="AI324"/>
  <c r="AH324"/>
  <c r="AE324"/>
  <c r="AD324"/>
  <c r="AA324"/>
  <c r="Z324"/>
  <c r="W324"/>
  <c r="V324"/>
  <c r="S324"/>
  <c r="R324"/>
  <c r="O324"/>
  <c r="N324"/>
  <c r="K324"/>
  <c r="J324"/>
  <c r="G324"/>
  <c r="F324"/>
  <c r="AQ323"/>
  <c r="AP323"/>
  <c r="AM323"/>
  <c r="AL323"/>
  <c r="AI323"/>
  <c r="AH323"/>
  <c r="AE323"/>
  <c r="AD323"/>
  <c r="AA323"/>
  <c r="Z323"/>
  <c r="W323"/>
  <c r="V323"/>
  <c r="S323"/>
  <c r="R323"/>
  <c r="O323"/>
  <c r="N323"/>
  <c r="K323"/>
  <c r="J323"/>
  <c r="G323"/>
  <c r="F323"/>
  <c r="AQ322"/>
  <c r="AP322"/>
  <c r="AM322"/>
  <c r="AL322"/>
  <c r="AI322"/>
  <c r="AH322"/>
  <c r="AE322"/>
  <c r="AD322"/>
  <c r="AA322"/>
  <c r="Z322"/>
  <c r="W322"/>
  <c r="V322"/>
  <c r="S322"/>
  <c r="R322"/>
  <c r="O322"/>
  <c r="N322"/>
  <c r="K322"/>
  <c r="J322"/>
  <c r="G322"/>
  <c r="F322"/>
  <c r="AQ320"/>
  <c r="AP320"/>
  <c r="AM320"/>
  <c r="AL320"/>
  <c r="AI320"/>
  <c r="AH320"/>
  <c r="AE320"/>
  <c r="AD320"/>
  <c r="AA320"/>
  <c r="Z320"/>
  <c r="W320"/>
  <c r="V320"/>
  <c r="S320"/>
  <c r="R320"/>
  <c r="O320"/>
  <c r="N320"/>
  <c r="K320"/>
  <c r="J320"/>
  <c r="G320"/>
  <c r="F320"/>
  <c r="AQ317"/>
  <c r="AP317"/>
  <c r="AM317"/>
  <c r="AL317"/>
  <c r="AI317"/>
  <c r="AH317"/>
  <c r="AE317"/>
  <c r="AD317"/>
  <c r="AA317"/>
  <c r="Z317"/>
  <c r="W317"/>
  <c r="V317"/>
  <c r="S317"/>
  <c r="R317"/>
  <c r="O317"/>
  <c r="N317"/>
  <c r="K317"/>
  <c r="J317"/>
  <c r="G317"/>
  <c r="F317"/>
  <c r="AQ316"/>
  <c r="AP316"/>
  <c r="AM316"/>
  <c r="AL316"/>
  <c r="AI316"/>
  <c r="AH316"/>
  <c r="AE316"/>
  <c r="AD316"/>
  <c r="AA316"/>
  <c r="Z316"/>
  <c r="W316"/>
  <c r="V316"/>
  <c r="S316"/>
  <c r="R316"/>
  <c r="O316"/>
  <c r="N316"/>
  <c r="K316"/>
  <c r="J316"/>
  <c r="G316"/>
  <c r="F316"/>
  <c r="AQ315"/>
  <c r="AP315"/>
  <c r="AM315"/>
  <c r="AL315"/>
  <c r="AI315"/>
  <c r="AH315"/>
  <c r="AE315"/>
  <c r="AD315"/>
  <c r="AA315"/>
  <c r="Z315"/>
  <c r="W315"/>
  <c r="V315"/>
  <c r="S315"/>
  <c r="R315"/>
  <c r="O315"/>
  <c r="N315"/>
  <c r="K315"/>
  <c r="J315"/>
  <c r="G315"/>
  <c r="F315"/>
  <c r="AQ314"/>
  <c r="AP314"/>
  <c r="AM314"/>
  <c r="AL314"/>
  <c r="AI314"/>
  <c r="AH314"/>
  <c r="AE314"/>
  <c r="AD314"/>
  <c r="AA314"/>
  <c r="Z314"/>
  <c r="W314"/>
  <c r="V314"/>
  <c r="S314"/>
  <c r="R314"/>
  <c r="O314"/>
  <c r="N314"/>
  <c r="K314"/>
  <c r="J314"/>
  <c r="G314"/>
  <c r="F314"/>
  <c r="AQ313"/>
  <c r="AP313"/>
  <c r="AM313"/>
  <c r="AL313"/>
  <c r="AI313"/>
  <c r="AH313"/>
  <c r="AE313"/>
  <c r="AD313"/>
  <c r="AA313"/>
  <c r="Z313"/>
  <c r="W313"/>
  <c r="V313"/>
  <c r="S313"/>
  <c r="R313"/>
  <c r="O313"/>
  <c r="N313"/>
  <c r="K313"/>
  <c r="J313"/>
  <c r="G313"/>
  <c r="F313"/>
  <c r="AQ312"/>
  <c r="AP312"/>
  <c r="AM312"/>
  <c r="AL312"/>
  <c r="AI312"/>
  <c r="AH312"/>
  <c r="AE312"/>
  <c r="AD312"/>
  <c r="AA312"/>
  <c r="Z312"/>
  <c r="W312"/>
  <c r="V312"/>
  <c r="S312"/>
  <c r="R312"/>
  <c r="O312"/>
  <c r="N312"/>
  <c r="K312"/>
  <c r="J312"/>
  <c r="G312"/>
  <c r="F312"/>
  <c r="AQ311"/>
  <c r="AP311"/>
  <c r="AM311"/>
  <c r="AL311"/>
  <c r="AI311"/>
  <c r="AH311"/>
  <c r="AE311"/>
  <c r="AD311"/>
  <c r="AA311"/>
  <c r="Z311"/>
  <c r="W311"/>
  <c r="V311"/>
  <c r="S311"/>
  <c r="R311"/>
  <c r="O311"/>
  <c r="N311"/>
  <c r="K311"/>
  <c r="J311"/>
  <c r="G311"/>
  <c r="F311"/>
  <c r="AQ310"/>
  <c r="AP310"/>
  <c r="AM310"/>
  <c r="AL310"/>
  <c r="AI310"/>
  <c r="AH310"/>
  <c r="AE310"/>
  <c r="AD310"/>
  <c r="AA310"/>
  <c r="Z310"/>
  <c r="W310"/>
  <c r="V310"/>
  <c r="S310"/>
  <c r="R310"/>
  <c r="O310"/>
  <c r="N310"/>
  <c r="K310"/>
  <c r="J310"/>
  <c r="G310"/>
  <c r="F310"/>
  <c r="AQ308"/>
  <c r="AP308"/>
  <c r="AM308"/>
  <c r="AL308"/>
  <c r="AI308"/>
  <c r="AH308"/>
  <c r="AE308"/>
  <c r="AD308"/>
  <c r="AA308"/>
  <c r="Z308"/>
  <c r="W308"/>
  <c r="V308"/>
  <c r="S308"/>
  <c r="R308"/>
  <c r="O308"/>
  <c r="N308"/>
  <c r="K308"/>
  <c r="J308"/>
  <c r="G308"/>
  <c r="F308"/>
  <c r="AQ305"/>
  <c r="AP305"/>
  <c r="AM305"/>
  <c r="AL305"/>
  <c r="AI305"/>
  <c r="AH305"/>
  <c r="AE305"/>
  <c r="AD305"/>
  <c r="AA305"/>
  <c r="Z305"/>
  <c r="W305"/>
  <c r="V305"/>
  <c r="S305"/>
  <c r="R305"/>
  <c r="O305"/>
  <c r="N305"/>
  <c r="K305"/>
  <c r="J305"/>
  <c r="G305"/>
  <c r="F305"/>
  <c r="AQ304"/>
  <c r="AP304"/>
  <c r="AM304"/>
  <c r="AL304"/>
  <c r="AI304"/>
  <c r="AH304"/>
  <c r="AE304"/>
  <c r="AD304"/>
  <c r="AA304"/>
  <c r="Z304"/>
  <c r="W304"/>
  <c r="V304"/>
  <c r="S304"/>
  <c r="R304"/>
  <c r="O304"/>
  <c r="N304"/>
  <c r="K304"/>
  <c r="J304"/>
  <c r="G304"/>
  <c r="F304"/>
  <c r="AQ303"/>
  <c r="AP303"/>
  <c r="AM303"/>
  <c r="AL303"/>
  <c r="AI303"/>
  <c r="AH303"/>
  <c r="AE303"/>
  <c r="AD303"/>
  <c r="AA303"/>
  <c r="Z303"/>
  <c r="W303"/>
  <c r="V303"/>
  <c r="S303"/>
  <c r="R303"/>
  <c r="O303"/>
  <c r="N303"/>
  <c r="K303"/>
  <c r="J303"/>
  <c r="G303"/>
  <c r="F303"/>
  <c r="AQ302"/>
  <c r="AP302"/>
  <c r="AM302"/>
  <c r="AL302"/>
  <c r="AI302"/>
  <c r="AH302"/>
  <c r="AE302"/>
  <c r="AD302"/>
  <c r="AA302"/>
  <c r="Z302"/>
  <c r="W302"/>
  <c r="V302"/>
  <c r="S302"/>
  <c r="R302"/>
  <c r="O302"/>
  <c r="N302"/>
  <c r="K302"/>
  <c r="J302"/>
  <c r="G302"/>
  <c r="F302"/>
  <c r="AQ301"/>
  <c r="AP301"/>
  <c r="AM301"/>
  <c r="AL301"/>
  <c r="AI301"/>
  <c r="AH301"/>
  <c r="AE301"/>
  <c r="AD301"/>
  <c r="AA301"/>
  <c r="Z301"/>
  <c r="W301"/>
  <c r="V301"/>
  <c r="S301"/>
  <c r="R301"/>
  <c r="O301"/>
  <c r="N301"/>
  <c r="K301"/>
  <c r="J301"/>
  <c r="G301"/>
  <c r="F301"/>
  <c r="AQ300"/>
  <c r="AP300"/>
  <c r="AM300"/>
  <c r="AL300"/>
  <c r="AI300"/>
  <c r="AH300"/>
  <c r="AE300"/>
  <c r="AD300"/>
  <c r="AA300"/>
  <c r="Z300"/>
  <c r="W300"/>
  <c r="V300"/>
  <c r="S300"/>
  <c r="R300"/>
  <c r="O300"/>
  <c r="N300"/>
  <c r="K300"/>
  <c r="J300"/>
  <c r="G300"/>
  <c r="F300"/>
  <c r="AQ299"/>
  <c r="AP299"/>
  <c r="AM299"/>
  <c r="AL299"/>
  <c r="AI299"/>
  <c r="AH299"/>
  <c r="AE299"/>
  <c r="AD299"/>
  <c r="AA299"/>
  <c r="Z299"/>
  <c r="W299"/>
  <c r="V299"/>
  <c r="S299"/>
  <c r="R299"/>
  <c r="O299"/>
  <c r="N299"/>
  <c r="K299"/>
  <c r="J299"/>
  <c r="G299"/>
  <c r="F299"/>
  <c r="AQ298"/>
  <c r="AP298"/>
  <c r="AM298"/>
  <c r="AL298"/>
  <c r="AI298"/>
  <c r="AH298"/>
  <c r="AE298"/>
  <c r="AD298"/>
  <c r="AA298"/>
  <c r="Z298"/>
  <c r="W298"/>
  <c r="V298"/>
  <c r="S298"/>
  <c r="R298"/>
  <c r="O298"/>
  <c r="N298"/>
  <c r="K298"/>
  <c r="J298"/>
  <c r="G298"/>
  <c r="F298"/>
  <c r="AQ297"/>
  <c r="AP297"/>
  <c r="AM297"/>
  <c r="AL297"/>
  <c r="AI297"/>
  <c r="AH297"/>
  <c r="AE297"/>
  <c r="AD297"/>
  <c r="AA297"/>
  <c r="Z297"/>
  <c r="W297"/>
  <c r="V297"/>
  <c r="S297"/>
  <c r="R297"/>
  <c r="O297"/>
  <c r="N297"/>
  <c r="K297"/>
  <c r="J297"/>
  <c r="G297"/>
  <c r="F297"/>
  <c r="AQ296"/>
  <c r="AP296"/>
  <c r="AM296"/>
  <c r="AL296"/>
  <c r="AI296"/>
  <c r="AH296"/>
  <c r="AE296"/>
  <c r="AD296"/>
  <c r="AA296"/>
  <c r="Z296"/>
  <c r="W296"/>
  <c r="V296"/>
  <c r="S296"/>
  <c r="R296"/>
  <c r="O296"/>
  <c r="N296"/>
  <c r="K296"/>
  <c r="J296"/>
  <c r="G296"/>
  <c r="F296"/>
  <c r="AQ295"/>
  <c r="AP295"/>
  <c r="AM295"/>
  <c r="AL295"/>
  <c r="AI295"/>
  <c r="AH295"/>
  <c r="AE295"/>
  <c r="AD295"/>
  <c r="AA295"/>
  <c r="Z295"/>
  <c r="W295"/>
  <c r="V295"/>
  <c r="S295"/>
  <c r="R295"/>
  <c r="O295"/>
  <c r="N295"/>
  <c r="K295"/>
  <c r="J295"/>
  <c r="G295"/>
  <c r="F295"/>
  <c r="AQ294"/>
  <c r="AP294"/>
  <c r="AM294"/>
  <c r="AL294"/>
  <c r="AI294"/>
  <c r="AH294"/>
  <c r="AE294"/>
  <c r="AD294"/>
  <c r="AA294"/>
  <c r="Z294"/>
  <c r="W294"/>
  <c r="V294"/>
  <c r="S294"/>
  <c r="R294"/>
  <c r="O294"/>
  <c r="N294"/>
  <c r="K294"/>
  <c r="J294"/>
  <c r="G294"/>
  <c r="F294"/>
  <c r="AQ290"/>
  <c r="AP290"/>
  <c r="AM290"/>
  <c r="AL290"/>
  <c r="AI290"/>
  <c r="AH290"/>
  <c r="AE290"/>
  <c r="AD290"/>
  <c r="AA290"/>
  <c r="Z290"/>
  <c r="W290"/>
  <c r="V290"/>
  <c r="S290"/>
  <c r="R290"/>
  <c r="O290"/>
  <c r="N290"/>
  <c r="K290"/>
  <c r="J290"/>
  <c r="G290"/>
  <c r="F290"/>
  <c r="AQ287"/>
  <c r="AP287"/>
  <c r="AM287"/>
  <c r="AL287"/>
  <c r="AI287"/>
  <c r="AH287"/>
  <c r="AE287"/>
  <c r="AD287"/>
  <c r="AA287"/>
  <c r="Z287"/>
  <c r="W287"/>
  <c r="V287"/>
  <c r="S287"/>
  <c r="R287"/>
  <c r="O287"/>
  <c r="N287"/>
  <c r="K287"/>
  <c r="J287"/>
  <c r="G287"/>
  <c r="F287"/>
  <c r="AQ286"/>
  <c r="AP286"/>
  <c r="AM286"/>
  <c r="AL286"/>
  <c r="AI286"/>
  <c r="AH286"/>
  <c r="AE286"/>
  <c r="AD286"/>
  <c r="AA286"/>
  <c r="Z286"/>
  <c r="W286"/>
  <c r="V286"/>
  <c r="S286"/>
  <c r="R286"/>
  <c r="O286"/>
  <c r="N286"/>
  <c r="K286"/>
  <c r="J286"/>
  <c r="G286"/>
  <c r="F286"/>
  <c r="AQ285"/>
  <c r="AP285"/>
  <c r="AM285"/>
  <c r="AL285"/>
  <c r="AI285"/>
  <c r="AH285"/>
  <c r="AE285"/>
  <c r="AD285"/>
  <c r="AA285"/>
  <c r="Z285"/>
  <c r="W285"/>
  <c r="V285"/>
  <c r="S285"/>
  <c r="R285"/>
  <c r="O285"/>
  <c r="N285"/>
  <c r="K285"/>
  <c r="J285"/>
  <c r="G285"/>
  <c r="F285"/>
  <c r="AQ284"/>
  <c r="AP284"/>
  <c r="AM284"/>
  <c r="AL284"/>
  <c r="AI284"/>
  <c r="AH284"/>
  <c r="AE284"/>
  <c r="AD284"/>
  <c r="AA284"/>
  <c r="Z284"/>
  <c r="W284"/>
  <c r="V284"/>
  <c r="S284"/>
  <c r="R284"/>
  <c r="O284"/>
  <c r="N284"/>
  <c r="K284"/>
  <c r="J284"/>
  <c r="G284"/>
  <c r="F284"/>
  <c r="AQ283"/>
  <c r="AP283"/>
  <c r="AM283"/>
  <c r="AL283"/>
  <c r="AI283"/>
  <c r="AH283"/>
  <c r="AE283"/>
  <c r="AD283"/>
  <c r="AA283"/>
  <c r="Z283"/>
  <c r="W283"/>
  <c r="V283"/>
  <c r="S283"/>
  <c r="R283"/>
  <c r="O283"/>
  <c r="N283"/>
  <c r="K283"/>
  <c r="J283"/>
  <c r="G283"/>
  <c r="F283"/>
  <c r="AQ282"/>
  <c r="AP282"/>
  <c r="AM282"/>
  <c r="AL282"/>
  <c r="AI282"/>
  <c r="AH282"/>
  <c r="AE282"/>
  <c r="AD282"/>
  <c r="AA282"/>
  <c r="Z282"/>
  <c r="W282"/>
  <c r="V282"/>
  <c r="S282"/>
  <c r="R282"/>
  <c r="O282"/>
  <c r="N282"/>
  <c r="K282"/>
  <c r="J282"/>
  <c r="G282"/>
  <c r="F282"/>
  <c r="AQ281"/>
  <c r="AP281"/>
  <c r="AM281"/>
  <c r="AL281"/>
  <c r="AI281"/>
  <c r="AH281"/>
  <c r="AE281"/>
  <c r="AD281"/>
  <c r="AA281"/>
  <c r="Z281"/>
  <c r="W281"/>
  <c r="V281"/>
  <c r="S281"/>
  <c r="R281"/>
  <c r="O281"/>
  <c r="N281"/>
  <c r="K281"/>
  <c r="J281"/>
  <c r="G281"/>
  <c r="F281"/>
  <c r="AQ280"/>
  <c r="AP280"/>
  <c r="AM280"/>
  <c r="AL280"/>
  <c r="AI280"/>
  <c r="AH280"/>
  <c r="AE280"/>
  <c r="AD280"/>
  <c r="AA280"/>
  <c r="Z280"/>
  <c r="W280"/>
  <c r="V280"/>
  <c r="S280"/>
  <c r="R280"/>
  <c r="O280"/>
  <c r="N280"/>
  <c r="K280"/>
  <c r="J280"/>
  <c r="G280"/>
  <c r="F280"/>
  <c r="AQ279"/>
  <c r="AP279"/>
  <c r="AM279"/>
  <c r="AL279"/>
  <c r="AI279"/>
  <c r="AH279"/>
  <c r="AE279"/>
  <c r="AD279"/>
  <c r="AA279"/>
  <c r="Z279"/>
  <c r="W279"/>
  <c r="V279"/>
  <c r="S279"/>
  <c r="R279"/>
  <c r="O279"/>
  <c r="N279"/>
  <c r="K279"/>
  <c r="J279"/>
  <c r="G279"/>
  <c r="F279"/>
  <c r="AQ278"/>
  <c r="AP278"/>
  <c r="AM278"/>
  <c r="AL278"/>
  <c r="AI278"/>
  <c r="AH278"/>
  <c r="AE278"/>
  <c r="AD278"/>
  <c r="AA278"/>
  <c r="Z278"/>
  <c r="W278"/>
  <c r="V278"/>
  <c r="S278"/>
  <c r="R278"/>
  <c r="O278"/>
  <c r="N278"/>
  <c r="K278"/>
  <c r="J278"/>
  <c r="G278"/>
  <c r="F278"/>
  <c r="AQ277"/>
  <c r="AP277"/>
  <c r="AM277"/>
  <c r="AL277"/>
  <c r="AI277"/>
  <c r="AH277"/>
  <c r="AE277"/>
  <c r="AD277"/>
  <c r="AA277"/>
  <c r="Z277"/>
  <c r="W277"/>
  <c r="V277"/>
  <c r="S277"/>
  <c r="R277"/>
  <c r="O277"/>
  <c r="N277"/>
  <c r="K277"/>
  <c r="J277"/>
  <c r="G277"/>
  <c r="F277"/>
  <c r="AQ276"/>
  <c r="AP276"/>
  <c r="AM276"/>
  <c r="AL276"/>
  <c r="AI276"/>
  <c r="AH276"/>
  <c r="AE276"/>
  <c r="AD276"/>
  <c r="AA276"/>
  <c r="Z276"/>
  <c r="W276"/>
  <c r="V276"/>
  <c r="S276"/>
  <c r="R276"/>
  <c r="O276"/>
  <c r="N276"/>
  <c r="K276"/>
  <c r="J276"/>
  <c r="G276"/>
  <c r="F276"/>
  <c r="AQ275"/>
  <c r="AP275"/>
  <c r="AM275"/>
  <c r="AL275"/>
  <c r="AI275"/>
  <c r="AH275"/>
  <c r="AE275"/>
  <c r="AD275"/>
  <c r="AA275"/>
  <c r="Z275"/>
  <c r="W275"/>
  <c r="V275"/>
  <c r="S275"/>
  <c r="R275"/>
  <c r="O275"/>
  <c r="N275"/>
  <c r="K275"/>
  <c r="J275"/>
  <c r="G275"/>
  <c r="F275"/>
  <c r="AQ274"/>
  <c r="AP274"/>
  <c r="AM274"/>
  <c r="AL274"/>
  <c r="AI274"/>
  <c r="AH274"/>
  <c r="AE274"/>
  <c r="AD274"/>
  <c r="AA274"/>
  <c r="Z274"/>
  <c r="W274"/>
  <c r="V274"/>
  <c r="S274"/>
  <c r="R274"/>
  <c r="O274"/>
  <c r="N274"/>
  <c r="K274"/>
  <c r="J274"/>
  <c r="G274"/>
  <c r="F274"/>
  <c r="AQ273"/>
  <c r="AP273"/>
  <c r="AM273"/>
  <c r="AL273"/>
  <c r="AI273"/>
  <c r="AH273"/>
  <c r="AE273"/>
  <c r="AD273"/>
  <c r="AA273"/>
  <c r="Z273"/>
  <c r="W273"/>
  <c r="V273"/>
  <c r="S273"/>
  <c r="R273"/>
  <c r="O273"/>
  <c r="N273"/>
  <c r="K273"/>
  <c r="J273"/>
  <c r="G273"/>
  <c r="F273"/>
  <c r="AQ272"/>
  <c r="AP272"/>
  <c r="AM272"/>
  <c r="AL272"/>
  <c r="AI272"/>
  <c r="AH272"/>
  <c r="AE272"/>
  <c r="AD272"/>
  <c r="AA272"/>
  <c r="Z272"/>
  <c r="W272"/>
  <c r="V272"/>
  <c r="S272"/>
  <c r="R272"/>
  <c r="O272"/>
  <c r="N272"/>
  <c r="K272"/>
  <c r="J272"/>
  <c r="G272"/>
  <c r="F272"/>
  <c r="AQ271"/>
  <c r="AP271"/>
  <c r="AM271"/>
  <c r="AL271"/>
  <c r="AI271"/>
  <c r="AH271"/>
  <c r="AE271"/>
  <c r="AD271"/>
  <c r="AA271"/>
  <c r="Z271"/>
  <c r="W271"/>
  <c r="V271"/>
  <c r="S271"/>
  <c r="R271"/>
  <c r="O271"/>
  <c r="N271"/>
  <c r="K271"/>
  <c r="J271"/>
  <c r="G271"/>
  <c r="F271"/>
  <c r="AQ270"/>
  <c r="AP270"/>
  <c r="AM270"/>
  <c r="AL270"/>
  <c r="AI270"/>
  <c r="AH270"/>
  <c r="AE270"/>
  <c r="AD270"/>
  <c r="AA270"/>
  <c r="Z270"/>
  <c r="W270"/>
  <c r="V270"/>
  <c r="S270"/>
  <c r="R270"/>
  <c r="O270"/>
  <c r="N270"/>
  <c r="K270"/>
  <c r="J270"/>
  <c r="G270"/>
  <c r="F270"/>
  <c r="AQ269"/>
  <c r="AP269"/>
  <c r="AM269"/>
  <c r="AL269"/>
  <c r="AI269"/>
  <c r="AH269"/>
  <c r="AE269"/>
  <c r="AD269"/>
  <c r="AA269"/>
  <c r="Z269"/>
  <c r="W269"/>
  <c r="V269"/>
  <c r="S269"/>
  <c r="R269"/>
  <c r="O269"/>
  <c r="N269"/>
  <c r="K269"/>
  <c r="J269"/>
  <c r="G269"/>
  <c r="F269"/>
  <c r="AQ268"/>
  <c r="AP268"/>
  <c r="AM268"/>
  <c r="AL268"/>
  <c r="AI268"/>
  <c r="AH268"/>
  <c r="AE268"/>
  <c r="AD268"/>
  <c r="AA268"/>
  <c r="Z268"/>
  <c r="W268"/>
  <c r="V268"/>
  <c r="S268"/>
  <c r="R268"/>
  <c r="O268"/>
  <c r="N268"/>
  <c r="K268"/>
  <c r="J268"/>
  <c r="G268"/>
  <c r="F268"/>
  <c r="AQ267"/>
  <c r="AP267"/>
  <c r="AM267"/>
  <c r="AL267"/>
  <c r="AI267"/>
  <c r="AH267"/>
  <c r="AE267"/>
  <c r="AD267"/>
  <c r="AA267"/>
  <c r="Z267"/>
  <c r="W267"/>
  <c r="V267"/>
  <c r="S267"/>
  <c r="R267"/>
  <c r="O267"/>
  <c r="N267"/>
  <c r="K267"/>
  <c r="J267"/>
  <c r="G267"/>
  <c r="F267"/>
  <c r="AQ266"/>
  <c r="AP266"/>
  <c r="AO266"/>
  <c r="AN266"/>
  <c r="AM266"/>
  <c r="AL266"/>
  <c r="AI266"/>
  <c r="AH266"/>
  <c r="AE266"/>
  <c r="AD266"/>
  <c r="AA266"/>
  <c r="Z266"/>
  <c r="W266"/>
  <c r="V266"/>
  <c r="S266"/>
  <c r="R266"/>
  <c r="O266"/>
  <c r="N266"/>
  <c r="K266"/>
  <c r="J266"/>
  <c r="G266"/>
  <c r="F266"/>
  <c r="AQ265"/>
  <c r="AP265"/>
  <c r="AM265"/>
  <c r="AL265"/>
  <c r="AI265"/>
  <c r="AH265"/>
  <c r="AE265"/>
  <c r="AD265"/>
  <c r="AA265"/>
  <c r="Z265"/>
  <c r="W265"/>
  <c r="V265"/>
  <c r="S265"/>
  <c r="R265"/>
  <c r="O265"/>
  <c r="N265"/>
  <c r="K265"/>
  <c r="J265"/>
  <c r="G265"/>
  <c r="F265"/>
  <c r="AQ264"/>
  <c r="AP264"/>
  <c r="AM264"/>
  <c r="AL264"/>
  <c r="AI264"/>
  <c r="AH264"/>
  <c r="AE264"/>
  <c r="AD264"/>
  <c r="AA264"/>
  <c r="Z264"/>
  <c r="W264"/>
  <c r="V264"/>
  <c r="S264"/>
  <c r="R264"/>
  <c r="O264"/>
  <c r="N264"/>
  <c r="K264"/>
  <c r="J264"/>
  <c r="G264"/>
  <c r="F264"/>
  <c r="AQ263"/>
  <c r="AP263"/>
  <c r="AM263"/>
  <c r="AL263"/>
  <c r="AI263"/>
  <c r="AH263"/>
  <c r="AE263"/>
  <c r="AD263"/>
  <c r="AA263"/>
  <c r="Z263"/>
  <c r="W263"/>
  <c r="V263"/>
  <c r="S263"/>
  <c r="R263"/>
  <c r="O263"/>
  <c r="N263"/>
  <c r="K263"/>
  <c r="J263"/>
  <c r="G263"/>
  <c r="F263"/>
  <c r="AQ260"/>
  <c r="AP260"/>
  <c r="AM260"/>
  <c r="AL260"/>
  <c r="AI260"/>
  <c r="AH260"/>
  <c r="AE260"/>
  <c r="AD260"/>
  <c r="AA260"/>
  <c r="Z260"/>
  <c r="W260"/>
  <c r="V260"/>
  <c r="S260"/>
  <c r="R260"/>
  <c r="O260"/>
  <c r="N260"/>
  <c r="K260"/>
  <c r="J260"/>
  <c r="G260"/>
  <c r="F260"/>
  <c r="AQ259"/>
  <c r="AP259"/>
  <c r="AM259"/>
  <c r="AL259"/>
  <c r="AI259"/>
  <c r="AH259"/>
  <c r="AE259"/>
  <c r="AD259"/>
  <c r="AA259"/>
  <c r="Z259"/>
  <c r="W259"/>
  <c r="V259"/>
  <c r="S259"/>
  <c r="R259"/>
  <c r="O259"/>
  <c r="N259"/>
  <c r="K259"/>
  <c r="J259"/>
  <c r="G259"/>
  <c r="F259"/>
  <c r="AQ258"/>
  <c r="AP258"/>
  <c r="AM258"/>
  <c r="AL258"/>
  <c r="AI258"/>
  <c r="AH258"/>
  <c r="AE258"/>
  <c r="AD258"/>
  <c r="AA258"/>
  <c r="Z258"/>
  <c r="W258"/>
  <c r="V258"/>
  <c r="S258"/>
  <c r="R258"/>
  <c r="O258"/>
  <c r="N258"/>
  <c r="K258"/>
  <c r="J258"/>
  <c r="G258"/>
  <c r="F258"/>
  <c r="AQ257"/>
  <c r="AP257"/>
  <c r="AM257"/>
  <c r="AL257"/>
  <c r="AI257"/>
  <c r="AH257"/>
  <c r="AE257"/>
  <c r="AD257"/>
  <c r="AA257"/>
  <c r="Z257"/>
  <c r="W257"/>
  <c r="V257"/>
  <c r="S257"/>
  <c r="R257"/>
  <c r="O257"/>
  <c r="N257"/>
  <c r="K257"/>
  <c r="J257"/>
  <c r="G257"/>
  <c r="F257"/>
  <c r="AQ256"/>
  <c r="AP256"/>
  <c r="AM256"/>
  <c r="AL256"/>
  <c r="AI256"/>
  <c r="AH256"/>
  <c r="AE256"/>
  <c r="AD256"/>
  <c r="AA256"/>
  <c r="Z256"/>
  <c r="W256"/>
  <c r="V256"/>
  <c r="S256"/>
  <c r="R256"/>
  <c r="O256"/>
  <c r="N256"/>
  <c r="K256"/>
  <c r="J256"/>
  <c r="G256"/>
  <c r="F256"/>
  <c r="AQ255"/>
  <c r="AP255"/>
  <c r="AM255"/>
  <c r="AL255"/>
  <c r="AI255"/>
  <c r="AH255"/>
  <c r="AE255"/>
  <c r="AD255"/>
  <c r="AA255"/>
  <c r="Z255"/>
  <c r="W255"/>
  <c r="V255"/>
  <c r="S255"/>
  <c r="R255"/>
  <c r="O255"/>
  <c r="N255"/>
  <c r="K255"/>
  <c r="J255"/>
  <c r="G255"/>
  <c r="F255"/>
  <c r="AQ254"/>
  <c r="AP254"/>
  <c r="AM254"/>
  <c r="AL254"/>
  <c r="AI254"/>
  <c r="AH254"/>
  <c r="AE254"/>
  <c r="AD254"/>
  <c r="AA254"/>
  <c r="Z254"/>
  <c r="W254"/>
  <c r="V254"/>
  <c r="S254"/>
  <c r="R254"/>
  <c r="O254"/>
  <c r="N254"/>
  <c r="K254"/>
  <c r="J254"/>
  <c r="G254"/>
  <c r="F254"/>
  <c r="AQ253"/>
  <c r="AP253"/>
  <c r="AM253"/>
  <c r="AL253"/>
  <c r="AI253"/>
  <c r="AH253"/>
  <c r="AE253"/>
  <c r="AD253"/>
  <c r="AA253"/>
  <c r="Z253"/>
  <c r="W253"/>
  <c r="V253"/>
  <c r="S253"/>
  <c r="R253"/>
  <c r="O253"/>
  <c r="N253"/>
  <c r="K253"/>
  <c r="J253"/>
  <c r="G253"/>
  <c r="F253"/>
  <c r="AQ252"/>
  <c r="AP252"/>
  <c r="AM252"/>
  <c r="AL252"/>
  <c r="AI252"/>
  <c r="AH252"/>
  <c r="AE252"/>
  <c r="AD252"/>
  <c r="AA252"/>
  <c r="Z252"/>
  <c r="W252"/>
  <c r="V252"/>
  <c r="S252"/>
  <c r="R252"/>
  <c r="O252"/>
  <c r="N252"/>
  <c r="K252"/>
  <c r="J252"/>
  <c r="G252"/>
  <c r="F252"/>
  <c r="AQ251"/>
  <c r="AP251"/>
  <c r="AQ250"/>
  <c r="AP250"/>
  <c r="AQ249"/>
  <c r="AP249"/>
  <c r="AQ248"/>
  <c r="AP248"/>
  <c r="AM248"/>
  <c r="AL248"/>
  <c r="AI248"/>
  <c r="AH248"/>
  <c r="AE248"/>
  <c r="AD248"/>
  <c r="AA248"/>
  <c r="Z248"/>
  <c r="W248"/>
  <c r="V248"/>
  <c r="S248"/>
  <c r="R248"/>
  <c r="O248"/>
  <c r="N248"/>
  <c r="K248"/>
  <c r="J248"/>
  <c r="G248"/>
  <c r="F248"/>
  <c r="AQ247"/>
  <c r="AP247"/>
  <c r="AQ246"/>
  <c r="AP246"/>
  <c r="AQ245"/>
  <c r="AP245"/>
  <c r="AQ244"/>
  <c r="AP244"/>
  <c r="AM244"/>
  <c r="AL244"/>
  <c r="AI244"/>
  <c r="AH244"/>
  <c r="AE244"/>
  <c r="AD244"/>
  <c r="AA244"/>
  <c r="Z244"/>
  <c r="W244"/>
  <c r="V244"/>
  <c r="S244"/>
  <c r="R244"/>
  <c r="O244"/>
  <c r="N244"/>
  <c r="K244"/>
  <c r="J244"/>
  <c r="G244"/>
  <c r="F244"/>
  <c r="AQ243"/>
  <c r="AP243"/>
  <c r="AQ242"/>
  <c r="AP242"/>
  <c r="AQ241"/>
  <c r="AP241"/>
  <c r="AM241"/>
  <c r="AL241"/>
  <c r="AI241"/>
  <c r="AH241"/>
  <c r="AE241"/>
  <c r="AD241"/>
  <c r="AA241"/>
  <c r="Z241"/>
  <c r="W241"/>
  <c r="V241"/>
  <c r="S241"/>
  <c r="R241"/>
  <c r="O241"/>
  <c r="N241"/>
  <c r="K241"/>
  <c r="J241"/>
  <c r="G241"/>
  <c r="F241"/>
  <c r="AQ240"/>
  <c r="AP240"/>
  <c r="AM240"/>
  <c r="AL240"/>
  <c r="AI240"/>
  <c r="AH240"/>
  <c r="AE240"/>
  <c r="AD240"/>
  <c r="AA240"/>
  <c r="Z240"/>
  <c r="W240"/>
  <c r="V240"/>
  <c r="S240"/>
  <c r="R240"/>
  <c r="O240"/>
  <c r="N240"/>
  <c r="K240"/>
  <c r="J240"/>
  <c r="G240"/>
  <c r="F240"/>
  <c r="AQ239"/>
  <c r="AP239"/>
  <c r="AM239"/>
  <c r="AL239"/>
  <c r="AI239"/>
  <c r="AH239"/>
  <c r="AE239"/>
  <c r="AD239"/>
  <c r="AA239"/>
  <c r="Z239"/>
  <c r="W239"/>
  <c r="V239"/>
  <c r="S239"/>
  <c r="R239"/>
  <c r="O239"/>
  <c r="N239"/>
  <c r="K239"/>
  <c r="J239"/>
  <c r="G239"/>
  <c r="F239"/>
  <c r="AQ238"/>
  <c r="AP238"/>
  <c r="AM238"/>
  <c r="AL238"/>
  <c r="AI238"/>
  <c r="AH238"/>
  <c r="AE238"/>
  <c r="AD238"/>
  <c r="AA238"/>
  <c r="Z238"/>
  <c r="W238"/>
  <c r="V238"/>
  <c r="S238"/>
  <c r="R238"/>
  <c r="O238"/>
  <c r="N238"/>
  <c r="K238"/>
  <c r="J238"/>
  <c r="G238"/>
  <c r="F238"/>
  <c r="AQ237"/>
  <c r="AP237"/>
  <c r="AM237"/>
  <c r="AL237"/>
  <c r="AI237"/>
  <c r="AH237"/>
  <c r="AE237"/>
  <c r="AD237"/>
  <c r="AA237"/>
  <c r="Z237"/>
  <c r="W237"/>
  <c r="V237"/>
  <c r="S237"/>
  <c r="R237"/>
  <c r="O237"/>
  <c r="N237"/>
  <c r="K237"/>
  <c r="J237"/>
  <c r="G237"/>
  <c r="F237"/>
  <c r="AQ236"/>
  <c r="AP236"/>
  <c r="AM236"/>
  <c r="AL236"/>
  <c r="AI236"/>
  <c r="AH236"/>
  <c r="AE236"/>
  <c r="AD236"/>
  <c r="AA236"/>
  <c r="Z236"/>
  <c r="W236"/>
  <c r="V236"/>
  <c r="S236"/>
  <c r="R236"/>
  <c r="O236"/>
  <c r="N236"/>
  <c r="K236"/>
  <c r="J236"/>
  <c r="G236"/>
  <c r="F236"/>
  <c r="AQ235"/>
  <c r="AP235"/>
  <c r="AM235"/>
  <c r="AL235"/>
  <c r="AI235"/>
  <c r="AH235"/>
  <c r="AE235"/>
  <c r="AD235"/>
  <c r="AA235"/>
  <c r="Z235"/>
  <c r="W235"/>
  <c r="V235"/>
  <c r="S235"/>
  <c r="R235"/>
  <c r="O235"/>
  <c r="N235"/>
  <c r="K235"/>
  <c r="J235"/>
  <c r="G235"/>
  <c r="F235"/>
  <c r="AQ234"/>
  <c r="AP234"/>
  <c r="AM234"/>
  <c r="AL234"/>
  <c r="AI234"/>
  <c r="AH234"/>
  <c r="AE234"/>
  <c r="AD234"/>
  <c r="AA234"/>
  <c r="Z234"/>
  <c r="W234"/>
  <c r="V234"/>
  <c r="S234"/>
  <c r="R234"/>
  <c r="O234"/>
  <c r="N234"/>
  <c r="K234"/>
  <c r="J234"/>
  <c r="G234"/>
  <c r="F234"/>
  <c r="AQ233"/>
  <c r="AP233"/>
  <c r="AM233"/>
  <c r="AL233"/>
  <c r="AI233"/>
  <c r="AH233"/>
  <c r="AE233"/>
  <c r="AD233"/>
  <c r="AA233"/>
  <c r="Z233"/>
  <c r="W233"/>
  <c r="V233"/>
  <c r="S233"/>
  <c r="R233"/>
  <c r="O233"/>
  <c r="N233"/>
  <c r="K233"/>
  <c r="J233"/>
  <c r="G233"/>
  <c r="F233"/>
  <c r="AQ232"/>
  <c r="AP232"/>
  <c r="AM232"/>
  <c r="AL232"/>
  <c r="AI232"/>
  <c r="AH232"/>
  <c r="AE232"/>
  <c r="AD232"/>
  <c r="AA232"/>
  <c r="Z232"/>
  <c r="W232"/>
  <c r="V232"/>
  <c r="S232"/>
  <c r="R232"/>
  <c r="O232"/>
  <c r="N232"/>
  <c r="K232"/>
  <c r="J232"/>
  <c r="G232"/>
  <c r="F232"/>
  <c r="AQ231"/>
  <c r="AP231"/>
  <c r="AM231"/>
  <c r="AL231"/>
  <c r="AI231"/>
  <c r="AH231"/>
  <c r="AE231"/>
  <c r="AD231"/>
  <c r="AA231"/>
  <c r="Z231"/>
  <c r="W231"/>
  <c r="V231"/>
  <c r="S231"/>
  <c r="R231"/>
  <c r="O231"/>
  <c r="N231"/>
  <c r="K231"/>
  <c r="J231"/>
  <c r="G231"/>
  <c r="F231"/>
  <c r="AQ230"/>
  <c r="AP230"/>
  <c r="AM230"/>
  <c r="AL230"/>
  <c r="AI230"/>
  <c r="AH230"/>
  <c r="AE230"/>
  <c r="AD230"/>
  <c r="AA230"/>
  <c r="Z230"/>
  <c r="W230"/>
  <c r="V230"/>
  <c r="S230"/>
  <c r="R230"/>
  <c r="O230"/>
  <c r="N230"/>
  <c r="K230"/>
  <c r="J230"/>
  <c r="G230"/>
  <c r="F230"/>
  <c r="AQ229"/>
  <c r="AP229"/>
  <c r="AM229"/>
  <c r="AL229"/>
  <c r="AI229"/>
  <c r="AH229"/>
  <c r="AE229"/>
  <c r="AD229"/>
  <c r="AA229"/>
  <c r="Z229"/>
  <c r="W229"/>
  <c r="V229"/>
  <c r="S229"/>
  <c r="R229"/>
  <c r="O229"/>
  <c r="N229"/>
  <c r="K229"/>
  <c r="J229"/>
  <c r="G229"/>
  <c r="F229"/>
  <c r="AQ228"/>
  <c r="AP228"/>
  <c r="AM228"/>
  <c r="AL228"/>
  <c r="AI228"/>
  <c r="AH228"/>
  <c r="AE228"/>
  <c r="AD228"/>
  <c r="AA228"/>
  <c r="Z228"/>
  <c r="W228"/>
  <c r="V228"/>
  <c r="S228"/>
  <c r="R228"/>
  <c r="O228"/>
  <c r="N228"/>
  <c r="K228"/>
  <c r="J228"/>
  <c r="G228"/>
  <c r="F228"/>
  <c r="AQ227"/>
  <c r="AP227"/>
  <c r="AM227"/>
  <c r="AL227"/>
  <c r="AI227"/>
  <c r="AH227"/>
  <c r="AE227"/>
  <c r="AD227"/>
  <c r="AA227"/>
  <c r="Z227"/>
  <c r="W227"/>
  <c r="V227"/>
  <c r="S227"/>
  <c r="R227"/>
  <c r="O227"/>
  <c r="N227"/>
  <c r="K227"/>
  <c r="J227"/>
  <c r="G227"/>
  <c r="F227"/>
  <c r="AQ226"/>
  <c r="AP226"/>
  <c r="AQ225"/>
  <c r="AP225"/>
  <c r="AM225"/>
  <c r="AL225"/>
  <c r="AI225"/>
  <c r="AH225"/>
  <c r="AE225"/>
  <c r="AD225"/>
  <c r="AA225"/>
  <c r="Z225"/>
  <c r="W225"/>
  <c r="V225"/>
  <c r="S225"/>
  <c r="R225"/>
  <c r="O225"/>
  <c r="N225"/>
  <c r="K225"/>
  <c r="J225"/>
  <c r="G225"/>
  <c r="F225"/>
  <c r="AQ224"/>
  <c r="AP224"/>
  <c r="AM224"/>
  <c r="AL224"/>
  <c r="AI224"/>
  <c r="AH224"/>
  <c r="AE224"/>
  <c r="AD224"/>
  <c r="AA224"/>
  <c r="Z224"/>
  <c r="W224"/>
  <c r="V224"/>
  <c r="S224"/>
  <c r="R224"/>
  <c r="O224"/>
  <c r="N224"/>
  <c r="K224"/>
  <c r="J224"/>
  <c r="G224"/>
  <c r="F224"/>
  <c r="AQ223"/>
  <c r="AP223"/>
  <c r="AM223"/>
  <c r="AL223"/>
  <c r="AI223"/>
  <c r="AH223"/>
  <c r="AE223"/>
  <c r="AD223"/>
  <c r="AA223"/>
  <c r="Z223"/>
  <c r="W223"/>
  <c r="V223"/>
  <c r="S223"/>
  <c r="R223"/>
  <c r="O223"/>
  <c r="N223"/>
  <c r="K223"/>
  <c r="J223"/>
  <c r="G223"/>
  <c r="F223"/>
  <c r="AQ222"/>
  <c r="AP222"/>
  <c r="AQ218"/>
  <c r="AP218"/>
  <c r="AM218"/>
  <c r="AL218"/>
  <c r="AI218"/>
  <c r="AH218"/>
  <c r="AE218"/>
  <c r="AD218"/>
  <c r="AA218"/>
  <c r="Z218"/>
  <c r="W218"/>
  <c r="V218"/>
  <c r="S218"/>
  <c r="R218"/>
  <c r="O218"/>
  <c r="N218"/>
  <c r="K218"/>
  <c r="J218"/>
  <c r="G218"/>
  <c r="F218"/>
  <c r="AQ217"/>
  <c r="AP217"/>
  <c r="AM217"/>
  <c r="AL217"/>
  <c r="AI217"/>
  <c r="AH217"/>
  <c r="AE217"/>
  <c r="AD217"/>
  <c r="AA217"/>
  <c r="Z217"/>
  <c r="W217"/>
  <c r="V217"/>
  <c r="S217"/>
  <c r="R217"/>
  <c r="O217"/>
  <c r="N217"/>
  <c r="K217"/>
  <c r="J217"/>
  <c r="G217"/>
  <c r="F217"/>
  <c r="AQ214"/>
  <c r="AP214"/>
  <c r="AM214"/>
  <c r="AL214"/>
  <c r="AI214"/>
  <c r="AH214"/>
  <c r="AE214"/>
  <c r="AD214"/>
  <c r="AA214"/>
  <c r="Z214"/>
  <c r="W214"/>
  <c r="V214"/>
  <c r="S214"/>
  <c r="R214"/>
  <c r="O214"/>
  <c r="N214"/>
  <c r="K214"/>
  <c r="J214"/>
  <c r="G214"/>
  <c r="F214"/>
  <c r="AQ213"/>
  <c r="AP213"/>
  <c r="AM213"/>
  <c r="AL213"/>
  <c r="AI213"/>
  <c r="AH213"/>
  <c r="AE213"/>
  <c r="AD213"/>
  <c r="AA213"/>
  <c r="Z213"/>
  <c r="W213"/>
  <c r="V213"/>
  <c r="S213"/>
  <c r="R213"/>
  <c r="O213"/>
  <c r="N213"/>
  <c r="K213"/>
  <c r="J213"/>
  <c r="G213"/>
  <c r="F213"/>
  <c r="AQ212"/>
  <c r="AP212"/>
  <c r="AM212"/>
  <c r="AL212"/>
  <c r="AI212"/>
  <c r="AH212"/>
  <c r="AE212"/>
  <c r="AD212"/>
  <c r="AA212"/>
  <c r="Z212"/>
  <c r="W212"/>
  <c r="V212"/>
  <c r="S212"/>
  <c r="R212"/>
  <c r="O212"/>
  <c r="N212"/>
  <c r="K212"/>
  <c r="J212"/>
  <c r="G212"/>
  <c r="F212"/>
  <c r="AQ211"/>
  <c r="AP211"/>
  <c r="AM211"/>
  <c r="AL211"/>
  <c r="AI211"/>
  <c r="AH211"/>
  <c r="AE211"/>
  <c r="AD211"/>
  <c r="AA211"/>
  <c r="Z211"/>
  <c r="W211"/>
  <c r="V211"/>
  <c r="S211"/>
  <c r="R211"/>
  <c r="O211"/>
  <c r="N211"/>
  <c r="K211"/>
  <c r="J211"/>
  <c r="G211"/>
  <c r="F211"/>
  <c r="AQ210"/>
  <c r="AP210"/>
  <c r="AM210"/>
  <c r="AL210"/>
  <c r="AI210"/>
  <c r="AH210"/>
  <c r="AE210"/>
  <c r="AD210"/>
  <c r="AA210"/>
  <c r="Z210"/>
  <c r="W210"/>
  <c r="V210"/>
  <c r="S210"/>
  <c r="R210"/>
  <c r="O210"/>
  <c r="N210"/>
  <c r="K210"/>
  <c r="J210"/>
  <c r="G210"/>
  <c r="F210"/>
  <c r="AQ207"/>
  <c r="AP207"/>
  <c r="AM207"/>
  <c r="AL207"/>
  <c r="AI207"/>
  <c r="AH207"/>
  <c r="AE207"/>
  <c r="AD207"/>
  <c r="AA207"/>
  <c r="Z207"/>
  <c r="W207"/>
  <c r="V207"/>
  <c r="S207"/>
  <c r="R207"/>
  <c r="O207"/>
  <c r="N207"/>
  <c r="K207"/>
  <c r="J207"/>
  <c r="G207"/>
  <c r="F207"/>
  <c r="AQ206"/>
  <c r="AP206"/>
  <c r="AM206"/>
  <c r="AL206"/>
  <c r="AI206"/>
  <c r="AH206"/>
  <c r="AE206"/>
  <c r="AD206"/>
  <c r="AA206"/>
  <c r="Z206"/>
  <c r="W206"/>
  <c r="V206"/>
  <c r="S206"/>
  <c r="R206"/>
  <c r="O206"/>
  <c r="N206"/>
  <c r="K206"/>
  <c r="J206"/>
  <c r="G206"/>
  <c r="F206"/>
  <c r="AQ205"/>
  <c r="AP205"/>
  <c r="AM205"/>
  <c r="AL205"/>
  <c r="AI205"/>
  <c r="AH205"/>
  <c r="AE205"/>
  <c r="AD205"/>
  <c r="AA205"/>
  <c r="Z205"/>
  <c r="W205"/>
  <c r="V205"/>
  <c r="S205"/>
  <c r="R205"/>
  <c r="O205"/>
  <c r="N205"/>
  <c r="K205"/>
  <c r="J205"/>
  <c r="G205"/>
  <c r="F205"/>
  <c r="AQ204"/>
  <c r="AP204"/>
  <c r="AM204"/>
  <c r="AL204"/>
  <c r="AI204"/>
  <c r="AH204"/>
  <c r="AE204"/>
  <c r="AD204"/>
  <c r="AA204"/>
  <c r="Z204"/>
  <c r="W204"/>
  <c r="V204"/>
  <c r="S204"/>
  <c r="R204"/>
  <c r="O204"/>
  <c r="N204"/>
  <c r="K204"/>
  <c r="J204"/>
  <c r="G204"/>
  <c r="F204"/>
  <c r="AQ203"/>
  <c r="AP203"/>
  <c r="AM203"/>
  <c r="AL203"/>
  <c r="AI203"/>
  <c r="AH203"/>
  <c r="AE203"/>
  <c r="AD203"/>
  <c r="AA203"/>
  <c r="Z203"/>
  <c r="W203"/>
  <c r="V203"/>
  <c r="S203"/>
  <c r="R203"/>
  <c r="O203"/>
  <c r="N203"/>
  <c r="K203"/>
  <c r="J203"/>
  <c r="G203"/>
  <c r="F203"/>
  <c r="AQ202"/>
  <c r="AP202"/>
  <c r="AM202"/>
  <c r="AL202"/>
  <c r="AI202"/>
  <c r="AH202"/>
  <c r="AE202"/>
  <c r="AD202"/>
  <c r="AA202"/>
  <c r="Z202"/>
  <c r="W202"/>
  <c r="V202"/>
  <c r="S202"/>
  <c r="R202"/>
  <c r="O202"/>
  <c r="N202"/>
  <c r="K202"/>
  <c r="J202"/>
  <c r="G202"/>
  <c r="F202"/>
  <c r="AQ201"/>
  <c r="AP201"/>
  <c r="AM201"/>
  <c r="AL201"/>
  <c r="AI201"/>
  <c r="AH201"/>
  <c r="AE201"/>
  <c r="AD201"/>
  <c r="AA201"/>
  <c r="Z201"/>
  <c r="W201"/>
  <c r="V201"/>
  <c r="S201"/>
  <c r="R201"/>
  <c r="O201"/>
  <c r="N201"/>
  <c r="K201"/>
  <c r="J201"/>
  <c r="G201"/>
  <c r="F201"/>
  <c r="AQ200"/>
  <c r="AP200"/>
  <c r="AM200"/>
  <c r="AL200"/>
  <c r="AI200"/>
  <c r="AH200"/>
  <c r="AE200"/>
  <c r="AD200"/>
  <c r="AA200"/>
  <c r="Z200"/>
  <c r="W200"/>
  <c r="V200"/>
  <c r="S200"/>
  <c r="R200"/>
  <c r="O200"/>
  <c r="N200"/>
  <c r="K200"/>
  <c r="J200"/>
  <c r="G200"/>
  <c r="F200"/>
  <c r="AQ199"/>
  <c r="AP199"/>
  <c r="AM199"/>
  <c r="AL199"/>
  <c r="AI199"/>
  <c r="AH199"/>
  <c r="AE199"/>
  <c r="AD199"/>
  <c r="AA199"/>
  <c r="Z199"/>
  <c r="W199"/>
  <c r="V199"/>
  <c r="S199"/>
  <c r="R199"/>
  <c r="O199"/>
  <c r="N199"/>
  <c r="K199"/>
  <c r="J199"/>
  <c r="G199"/>
  <c r="F199"/>
  <c r="AQ198"/>
  <c r="AP198"/>
  <c r="AM198"/>
  <c r="AL198"/>
  <c r="AI198"/>
  <c r="AH198"/>
  <c r="AE198"/>
  <c r="AD198"/>
  <c r="AA198"/>
  <c r="Z198"/>
  <c r="W198"/>
  <c r="V198"/>
  <c r="S198"/>
  <c r="R198"/>
  <c r="O198"/>
  <c r="N198"/>
  <c r="K198"/>
  <c r="J198"/>
  <c r="G198"/>
  <c r="F198"/>
  <c r="AQ192"/>
  <c r="AP192"/>
  <c r="AM192"/>
  <c r="AL192"/>
  <c r="AI192"/>
  <c r="AH192"/>
  <c r="AE192"/>
  <c r="AD192"/>
  <c r="AA192"/>
  <c r="Z192"/>
  <c r="W192"/>
  <c r="V192"/>
  <c r="S192"/>
  <c r="R192"/>
  <c r="O192"/>
  <c r="N192"/>
  <c r="K192"/>
  <c r="J192"/>
  <c r="G192"/>
  <c r="F192"/>
  <c r="AQ191"/>
  <c r="AP191"/>
  <c r="AM191"/>
  <c r="AL191"/>
  <c r="AI191"/>
  <c r="AH191"/>
  <c r="AE191"/>
  <c r="AD191"/>
  <c r="AA191"/>
  <c r="Z191"/>
  <c r="W191"/>
  <c r="V191"/>
  <c r="S191"/>
  <c r="R191"/>
  <c r="O191"/>
  <c r="N191"/>
  <c r="K191"/>
  <c r="J191"/>
  <c r="G191"/>
  <c r="F191"/>
  <c r="AQ190"/>
  <c r="AP190"/>
  <c r="AM190"/>
  <c r="AL190"/>
  <c r="AI190"/>
  <c r="AH190"/>
  <c r="AE190"/>
  <c r="AD190"/>
  <c r="AA190"/>
  <c r="Z190"/>
  <c r="W190"/>
  <c r="V190"/>
  <c r="S190"/>
  <c r="R190"/>
  <c r="O190"/>
  <c r="N190"/>
  <c r="K190"/>
  <c r="J190"/>
  <c r="G190"/>
  <c r="F190"/>
  <c r="AQ189"/>
  <c r="AP189"/>
  <c r="AM189"/>
  <c r="AL189"/>
  <c r="AI189"/>
  <c r="AH189"/>
  <c r="AE189"/>
  <c r="AD189"/>
  <c r="AA189"/>
  <c r="Z189"/>
  <c r="W189"/>
  <c r="V189"/>
  <c r="S189"/>
  <c r="R189"/>
  <c r="O189"/>
  <c r="N189"/>
  <c r="K189"/>
  <c r="J189"/>
  <c r="G189"/>
  <c r="F189"/>
  <c r="AQ188"/>
  <c r="AP188"/>
  <c r="AQ186"/>
  <c r="AP186"/>
  <c r="AM186"/>
  <c r="AL186"/>
  <c r="AI186"/>
  <c r="AH186"/>
  <c r="AE186"/>
  <c r="AD186"/>
  <c r="AA186"/>
  <c r="Z186"/>
  <c r="W186"/>
  <c r="V186"/>
  <c r="S186"/>
  <c r="R186"/>
  <c r="O186"/>
  <c r="N186"/>
  <c r="K186"/>
  <c r="J186"/>
  <c r="G186"/>
  <c r="F186"/>
  <c r="AQ185"/>
  <c r="AP185"/>
  <c r="AM185"/>
  <c r="AL185"/>
  <c r="AI185"/>
  <c r="AH185"/>
  <c r="AE185"/>
  <c r="AD185"/>
  <c r="AA185"/>
  <c r="Z185"/>
  <c r="W185"/>
  <c r="V185"/>
  <c r="S185"/>
  <c r="R185"/>
  <c r="O185"/>
  <c r="N185"/>
  <c r="K185"/>
  <c r="J185"/>
  <c r="G185"/>
  <c r="F185"/>
  <c r="AQ184"/>
  <c r="AP184"/>
  <c r="AM184"/>
  <c r="AL184"/>
  <c r="AI184"/>
  <c r="AH184"/>
  <c r="AE184"/>
  <c r="AD184"/>
  <c r="AA184"/>
  <c r="Z184"/>
  <c r="W184"/>
  <c r="V184"/>
  <c r="S184"/>
  <c r="R184"/>
  <c r="O184"/>
  <c r="N184"/>
  <c r="K184"/>
  <c r="J184"/>
  <c r="G184"/>
  <c r="F184"/>
  <c r="AQ183"/>
  <c r="AP183"/>
  <c r="AM183"/>
  <c r="AL183"/>
  <c r="AI183"/>
  <c r="AH183"/>
  <c r="AE183"/>
  <c r="AD183"/>
  <c r="AA183"/>
  <c r="Z183"/>
  <c r="W183"/>
  <c r="V183"/>
  <c r="S183"/>
  <c r="R183"/>
  <c r="O183"/>
  <c r="N183"/>
  <c r="K183"/>
  <c r="J183"/>
  <c r="G183"/>
  <c r="F183"/>
  <c r="AQ182"/>
  <c r="AP182"/>
  <c r="AQ180"/>
  <c r="AP180"/>
  <c r="AM180"/>
  <c r="AL180"/>
  <c r="AI180"/>
  <c r="AH180"/>
  <c r="AE180"/>
  <c r="AD180"/>
  <c r="AA180"/>
  <c r="Z180"/>
  <c r="W180"/>
  <c r="V180"/>
  <c r="S180"/>
  <c r="R180"/>
  <c r="O180"/>
  <c r="N180"/>
  <c r="K180"/>
  <c r="J180"/>
  <c r="G180"/>
  <c r="F180"/>
  <c r="AQ179"/>
  <c r="AP179"/>
  <c r="AM179"/>
  <c r="AL179"/>
  <c r="AI179"/>
  <c r="AH179"/>
  <c r="AE179"/>
  <c r="AD179"/>
  <c r="AA179"/>
  <c r="Z179"/>
  <c r="W179"/>
  <c r="V179"/>
  <c r="S179"/>
  <c r="R179"/>
  <c r="O179"/>
  <c r="N179"/>
  <c r="K179"/>
  <c r="J179"/>
  <c r="G179"/>
  <c r="F179"/>
  <c r="AQ178"/>
  <c r="AP178"/>
  <c r="AM178"/>
  <c r="AL178"/>
  <c r="AI178"/>
  <c r="AH178"/>
  <c r="AE178"/>
  <c r="AD178"/>
  <c r="AA178"/>
  <c r="Z178"/>
  <c r="W178"/>
  <c r="V178"/>
  <c r="S178"/>
  <c r="R178"/>
  <c r="O178"/>
  <c r="N178"/>
  <c r="K178"/>
  <c r="J178"/>
  <c r="G178"/>
  <c r="F178"/>
  <c r="AQ177"/>
  <c r="AP177"/>
  <c r="AM177"/>
  <c r="AL177"/>
  <c r="AI177"/>
  <c r="AH177"/>
  <c r="AE177"/>
  <c r="AD177"/>
  <c r="AA177"/>
  <c r="Z177"/>
  <c r="W177"/>
  <c r="V177"/>
  <c r="S177"/>
  <c r="R177"/>
  <c r="O177"/>
  <c r="N177"/>
  <c r="K177"/>
  <c r="J177"/>
  <c r="G177"/>
  <c r="F177"/>
  <c r="AQ176"/>
  <c r="AP176"/>
  <c r="AQ174"/>
  <c r="AP174"/>
  <c r="AM174"/>
  <c r="AL174"/>
  <c r="AI174"/>
  <c r="AH174"/>
  <c r="AE174"/>
  <c r="AD174"/>
  <c r="AA174"/>
  <c r="Z174"/>
  <c r="W174"/>
  <c r="V174"/>
  <c r="S174"/>
  <c r="R174"/>
  <c r="O174"/>
  <c r="N174"/>
  <c r="K174"/>
  <c r="J174"/>
  <c r="G174"/>
  <c r="F174"/>
  <c r="AQ173"/>
  <c r="AP173"/>
  <c r="AM173"/>
  <c r="AL173"/>
  <c r="AI173"/>
  <c r="AH173"/>
  <c r="AE173"/>
  <c r="AD173"/>
  <c r="AA173"/>
  <c r="Z173"/>
  <c r="W173"/>
  <c r="V173"/>
  <c r="S173"/>
  <c r="R173"/>
  <c r="O173"/>
  <c r="N173"/>
  <c r="K173"/>
  <c r="J173"/>
  <c r="G173"/>
  <c r="F173"/>
  <c r="AQ172"/>
  <c r="AP172"/>
  <c r="AM172"/>
  <c r="AL172"/>
  <c r="AI172"/>
  <c r="AH172"/>
  <c r="AE172"/>
  <c r="AD172"/>
  <c r="AA172"/>
  <c r="Z172"/>
  <c r="W172"/>
  <c r="V172"/>
  <c r="S172"/>
  <c r="R172"/>
  <c r="O172"/>
  <c r="N172"/>
  <c r="K172"/>
  <c r="J172"/>
  <c r="G172"/>
  <c r="F172"/>
  <c r="AQ171"/>
  <c r="AP171"/>
  <c r="AM171"/>
  <c r="AL171"/>
  <c r="AI171"/>
  <c r="AH171"/>
  <c r="AE171"/>
  <c r="AD171"/>
  <c r="AA171"/>
  <c r="Z171"/>
  <c r="W171"/>
  <c r="V171"/>
  <c r="S171"/>
  <c r="R171"/>
  <c r="O171"/>
  <c r="N171"/>
  <c r="K171"/>
  <c r="J171"/>
  <c r="G171"/>
  <c r="F171"/>
  <c r="AQ170"/>
  <c r="AP170"/>
  <c r="AQ168"/>
  <c r="AP168"/>
  <c r="AQ167"/>
  <c r="AP167"/>
  <c r="AM167"/>
  <c r="AL167"/>
  <c r="AI167"/>
  <c r="AH167"/>
  <c r="AE167"/>
  <c r="AD167"/>
  <c r="AA167"/>
  <c r="Z167"/>
  <c r="W167"/>
  <c r="V167"/>
  <c r="S167"/>
  <c r="R167"/>
  <c r="O167"/>
  <c r="N167"/>
  <c r="K167"/>
  <c r="J167"/>
  <c r="G167"/>
  <c r="F167"/>
  <c r="AQ166"/>
  <c r="AP166"/>
  <c r="AM166"/>
  <c r="AL166"/>
  <c r="AI166"/>
  <c r="AH166"/>
  <c r="AE166"/>
  <c r="AD166"/>
  <c r="AA166"/>
  <c r="Z166"/>
  <c r="W166"/>
  <c r="V166"/>
  <c r="S166"/>
  <c r="R166"/>
  <c r="O166"/>
  <c r="N166"/>
  <c r="K166"/>
  <c r="J166"/>
  <c r="G166"/>
  <c r="F166"/>
  <c r="AQ165"/>
  <c r="AP165"/>
  <c r="AM165"/>
  <c r="AL165"/>
  <c r="AI165"/>
  <c r="AH165"/>
  <c r="AE165"/>
  <c r="AD165"/>
  <c r="AA165"/>
  <c r="Z165"/>
  <c r="W165"/>
  <c r="V165"/>
  <c r="S165"/>
  <c r="R165"/>
  <c r="O165"/>
  <c r="N165"/>
  <c r="K165"/>
  <c r="J165"/>
  <c r="G165"/>
  <c r="F165"/>
  <c r="AQ164"/>
  <c r="AP164"/>
  <c r="AQ162"/>
  <c r="AP162"/>
  <c r="AM162"/>
  <c r="AL162"/>
  <c r="AI162"/>
  <c r="AH162"/>
  <c r="AE162"/>
  <c r="AD162"/>
  <c r="AA162"/>
  <c r="Z162"/>
  <c r="W162"/>
  <c r="V162"/>
  <c r="S162"/>
  <c r="R162"/>
  <c r="O162"/>
  <c r="N162"/>
  <c r="K162"/>
  <c r="J162"/>
  <c r="G162"/>
  <c r="F162"/>
  <c r="AQ161"/>
  <c r="AP161"/>
  <c r="AM161"/>
  <c r="AL161"/>
  <c r="AI161"/>
  <c r="AH161"/>
  <c r="AE161"/>
  <c r="AD161"/>
  <c r="AA161"/>
  <c r="Z161"/>
  <c r="W161"/>
  <c r="V161"/>
  <c r="S161"/>
  <c r="R161"/>
  <c r="O161"/>
  <c r="N161"/>
  <c r="K161"/>
  <c r="J161"/>
  <c r="G161"/>
  <c r="F161"/>
  <c r="AQ160"/>
  <c r="AP160"/>
  <c r="AQ159"/>
  <c r="AP159"/>
  <c r="AM159"/>
  <c r="AL159"/>
  <c r="AI159"/>
  <c r="AH159"/>
  <c r="AE159"/>
  <c r="AD159"/>
  <c r="AA159"/>
  <c r="Z159"/>
  <c r="W159"/>
  <c r="V159"/>
  <c r="S159"/>
  <c r="R159"/>
  <c r="O159"/>
  <c r="N159"/>
  <c r="K159"/>
  <c r="J159"/>
  <c r="G159"/>
  <c r="F159"/>
  <c r="AQ158"/>
  <c r="AP158"/>
  <c r="AQ156"/>
  <c r="AP156"/>
  <c r="AQ155"/>
  <c r="AP155"/>
  <c r="AM155"/>
  <c r="AL155"/>
  <c r="AI155"/>
  <c r="AH155"/>
  <c r="AE155"/>
  <c r="AD155"/>
  <c r="AA155"/>
  <c r="Z155"/>
  <c r="W155"/>
  <c r="V155"/>
  <c r="S155"/>
  <c r="R155"/>
  <c r="O155"/>
  <c r="N155"/>
  <c r="K155"/>
  <c r="J155"/>
  <c r="G155"/>
  <c r="F155"/>
  <c r="AQ154"/>
  <c r="AP154"/>
  <c r="AQ153"/>
  <c r="AP153"/>
  <c r="AM153"/>
  <c r="AL153"/>
  <c r="AI153"/>
  <c r="AH153"/>
  <c r="AE153"/>
  <c r="AD153"/>
  <c r="AA153"/>
  <c r="Z153"/>
  <c r="W153"/>
  <c r="V153"/>
  <c r="S153"/>
  <c r="R153"/>
  <c r="O153"/>
  <c r="N153"/>
  <c r="K153"/>
  <c r="J153"/>
  <c r="G153"/>
  <c r="F153"/>
  <c r="AQ152"/>
  <c r="AP152"/>
  <c r="AQ150"/>
  <c r="AP150"/>
  <c r="AM150"/>
  <c r="AL150"/>
  <c r="AI150"/>
  <c r="AH150"/>
  <c r="AE150"/>
  <c r="AD150"/>
  <c r="AA150"/>
  <c r="Z150"/>
  <c r="W150"/>
  <c r="V150"/>
  <c r="S150"/>
  <c r="R150"/>
  <c r="O150"/>
  <c r="N150"/>
  <c r="K150"/>
  <c r="J150"/>
  <c r="G150"/>
  <c r="F150"/>
  <c r="AQ149"/>
  <c r="AP149"/>
  <c r="AM149"/>
  <c r="AL149"/>
  <c r="AI149"/>
  <c r="AH149"/>
  <c r="AE149"/>
  <c r="AD149"/>
  <c r="AA149"/>
  <c r="Z149"/>
  <c r="W149"/>
  <c r="V149"/>
  <c r="S149"/>
  <c r="R149"/>
  <c r="O149"/>
  <c r="N149"/>
  <c r="K149"/>
  <c r="J149"/>
  <c r="G149"/>
  <c r="F149"/>
  <c r="AQ148"/>
  <c r="AP148"/>
  <c r="AM148"/>
  <c r="AL148"/>
  <c r="AI148"/>
  <c r="AH148"/>
  <c r="AE148"/>
  <c r="AD148"/>
  <c r="AA148"/>
  <c r="Z148"/>
  <c r="W148"/>
  <c r="V148"/>
  <c r="S148"/>
  <c r="R148"/>
  <c r="O148"/>
  <c r="N148"/>
  <c r="K148"/>
  <c r="J148"/>
  <c r="G148"/>
  <c r="F148"/>
  <c r="AQ147"/>
  <c r="AP147"/>
  <c r="AQ146"/>
  <c r="AP146"/>
  <c r="AQ144"/>
  <c r="AP144"/>
  <c r="AM144"/>
  <c r="AL144"/>
  <c r="AI144"/>
  <c r="AH144"/>
  <c r="AE144"/>
  <c r="AD144"/>
  <c r="AA144"/>
  <c r="Z144"/>
  <c r="W144"/>
  <c r="V144"/>
  <c r="S144"/>
  <c r="R144"/>
  <c r="O144"/>
  <c r="N144"/>
  <c r="K144"/>
  <c r="J144"/>
  <c r="G144"/>
  <c r="F144"/>
  <c r="AQ143"/>
  <c r="AP143"/>
  <c r="AM143"/>
  <c r="AL143"/>
  <c r="AI143"/>
  <c r="AH143"/>
  <c r="AE143"/>
  <c r="AD143"/>
  <c r="AA143"/>
  <c r="Z143"/>
  <c r="W143"/>
  <c r="V143"/>
  <c r="S143"/>
  <c r="R143"/>
  <c r="O143"/>
  <c r="N143"/>
  <c r="K143"/>
  <c r="J143"/>
  <c r="G143"/>
  <c r="F143"/>
  <c r="AQ142"/>
  <c r="AP142"/>
  <c r="AM142"/>
  <c r="AL142"/>
  <c r="AI142"/>
  <c r="AH142"/>
  <c r="AE142"/>
  <c r="AD142"/>
  <c r="AA142"/>
  <c r="Z142"/>
  <c r="W142"/>
  <c r="V142"/>
  <c r="S142"/>
  <c r="R142"/>
  <c r="O142"/>
  <c r="N142"/>
  <c r="K142"/>
  <c r="J142"/>
  <c r="G142"/>
  <c r="F142"/>
  <c r="AQ141"/>
  <c r="AP141"/>
  <c r="AQ140"/>
  <c r="AP140"/>
  <c r="AQ139"/>
  <c r="AP139"/>
  <c r="AQ138"/>
  <c r="AP138"/>
  <c r="AQ137"/>
  <c r="AP137"/>
  <c r="AQ136"/>
  <c r="AP136"/>
  <c r="AQ135"/>
  <c r="AP135"/>
  <c r="AQ134"/>
  <c r="AP134"/>
  <c r="AQ133"/>
  <c r="AP133"/>
  <c r="AQ132"/>
  <c r="AP132"/>
  <c r="AQ131"/>
  <c r="AP131"/>
  <c r="AQ130"/>
  <c r="AP130"/>
  <c r="AQ129"/>
  <c r="AP129"/>
  <c r="AQ128"/>
  <c r="AP128"/>
  <c r="AQ127"/>
  <c r="AP127"/>
  <c r="AQ126"/>
  <c r="AP126"/>
  <c r="AQ125"/>
  <c r="AP125"/>
  <c r="AQ124"/>
  <c r="AP124"/>
  <c r="AQ123"/>
  <c r="AP123"/>
  <c r="AQ122"/>
  <c r="AP122"/>
  <c r="AQ121"/>
  <c r="AP121"/>
  <c r="AQ120"/>
  <c r="AP120"/>
  <c r="AQ119"/>
  <c r="AP119"/>
  <c r="AQ118"/>
  <c r="AP118"/>
  <c r="AM118"/>
  <c r="AL118"/>
  <c r="AI118"/>
  <c r="AH118"/>
  <c r="AE118"/>
  <c r="AD118"/>
  <c r="AA118"/>
  <c r="Z118"/>
  <c r="W118"/>
  <c r="V118"/>
  <c r="S118"/>
  <c r="R118"/>
  <c r="O118"/>
  <c r="N118"/>
  <c r="K118"/>
  <c r="J118"/>
  <c r="G118"/>
  <c r="F118"/>
  <c r="AQ117"/>
  <c r="AP117"/>
  <c r="AQ116"/>
  <c r="AP116"/>
  <c r="AQ115"/>
  <c r="AP115"/>
  <c r="AQ114"/>
  <c r="AP114"/>
  <c r="AQ113"/>
  <c r="AP113"/>
  <c r="AQ112"/>
  <c r="AP112"/>
  <c r="AQ111"/>
  <c r="AP111"/>
  <c r="AM111"/>
  <c r="AL111"/>
  <c r="AI111"/>
  <c r="AH111"/>
  <c r="AE111"/>
  <c r="AD111"/>
  <c r="AA111"/>
  <c r="Z111"/>
  <c r="W111"/>
  <c r="V111"/>
  <c r="S111"/>
  <c r="R111"/>
  <c r="O111"/>
  <c r="N111"/>
  <c r="K111"/>
  <c r="J111"/>
  <c r="G111"/>
  <c r="F111"/>
  <c r="AQ110"/>
  <c r="AP110"/>
  <c r="AM110"/>
  <c r="AL110"/>
  <c r="AI110"/>
  <c r="AH110"/>
  <c r="AE110"/>
  <c r="AD110"/>
  <c r="AA110"/>
  <c r="Z110"/>
  <c r="W110"/>
  <c r="V110"/>
  <c r="S110"/>
  <c r="R110"/>
  <c r="O110"/>
  <c r="N110"/>
  <c r="K110"/>
  <c r="J110"/>
  <c r="G110"/>
  <c r="F110"/>
  <c r="AQ109"/>
  <c r="AP109"/>
  <c r="AM109"/>
  <c r="AL109"/>
  <c r="AI109"/>
  <c r="AH109"/>
  <c r="AE109"/>
  <c r="AD109"/>
  <c r="AC109"/>
  <c r="AB109"/>
  <c r="AA109"/>
  <c r="Z109"/>
  <c r="W109"/>
  <c r="V109"/>
  <c r="S109"/>
  <c r="R109"/>
  <c r="O109"/>
  <c r="N109"/>
  <c r="K109"/>
  <c r="J109"/>
  <c r="G109"/>
  <c r="F109"/>
  <c r="D109"/>
  <c r="AQ108"/>
  <c r="AP108"/>
  <c r="AM108"/>
  <c r="AL108"/>
  <c r="AI108"/>
  <c r="AH108"/>
  <c r="AE108"/>
  <c r="AD108"/>
  <c r="AC108"/>
  <c r="AB108"/>
  <c r="AA108"/>
  <c r="Z108"/>
  <c r="W108"/>
  <c r="V108"/>
  <c r="S108"/>
  <c r="R108"/>
  <c r="O108"/>
  <c r="N108"/>
  <c r="K108"/>
  <c r="J108"/>
  <c r="G108"/>
  <c r="F108"/>
  <c r="AQ107"/>
  <c r="AP107"/>
  <c r="AM107"/>
  <c r="AL107"/>
  <c r="AI107"/>
  <c r="AH107"/>
  <c r="AE107"/>
  <c r="AD107"/>
  <c r="AC107"/>
  <c r="AB107"/>
  <c r="AA107"/>
  <c r="Z107"/>
  <c r="W107"/>
  <c r="V107"/>
  <c r="S107"/>
  <c r="R107"/>
  <c r="O107"/>
  <c r="N107"/>
  <c r="K107"/>
  <c r="J107"/>
  <c r="G107"/>
  <c r="F107"/>
  <c r="AQ106"/>
  <c r="AP106"/>
  <c r="AM106"/>
  <c r="AL106"/>
  <c r="AI106"/>
  <c r="AH106"/>
  <c r="AE106"/>
  <c r="AD106"/>
  <c r="AC106"/>
  <c r="AB106"/>
  <c r="AA106"/>
  <c r="Z106"/>
  <c r="W106"/>
  <c r="V106"/>
  <c r="S106"/>
  <c r="R106"/>
  <c r="O106"/>
  <c r="N106"/>
  <c r="K106"/>
  <c r="J106"/>
  <c r="G106"/>
  <c r="F106"/>
  <c r="AQ105"/>
  <c r="AP105"/>
  <c r="AM105"/>
  <c r="AL105"/>
  <c r="AI105"/>
  <c r="AH105"/>
  <c r="AE105"/>
  <c r="AD105"/>
  <c r="AC105"/>
  <c r="AB105"/>
  <c r="AA105"/>
  <c r="Z105"/>
  <c r="W105"/>
  <c r="V105"/>
  <c r="S105"/>
  <c r="R105"/>
  <c r="O105"/>
  <c r="N105"/>
  <c r="K105"/>
  <c r="J105"/>
  <c r="G105"/>
  <c r="F105"/>
  <c r="AQ104"/>
  <c r="AP104"/>
  <c r="AM104"/>
  <c r="AL104"/>
  <c r="AI104"/>
  <c r="AH104"/>
  <c r="AE104"/>
  <c r="AD104"/>
  <c r="AC104"/>
  <c r="AB104"/>
  <c r="AA104"/>
  <c r="Z104"/>
  <c r="W104"/>
  <c r="V104"/>
  <c r="S104"/>
  <c r="R104"/>
  <c r="O104"/>
  <c r="N104"/>
  <c r="K104"/>
  <c r="J104"/>
  <c r="G104"/>
  <c r="F104"/>
  <c r="AQ103"/>
  <c r="AP103"/>
  <c r="AM103"/>
  <c r="AL103"/>
  <c r="AI103"/>
  <c r="AH103"/>
  <c r="AE103"/>
  <c r="AD103"/>
  <c r="AC103"/>
  <c r="AB103"/>
  <c r="AA103"/>
  <c r="Z103"/>
  <c r="W103"/>
  <c r="V103"/>
  <c r="S103"/>
  <c r="R103"/>
  <c r="O103"/>
  <c r="N103"/>
  <c r="K103"/>
  <c r="J103"/>
  <c r="G103"/>
  <c r="F103"/>
  <c r="AQ102"/>
  <c r="AP102"/>
  <c r="AM102"/>
  <c r="AL102"/>
  <c r="AI102"/>
  <c r="AH102"/>
  <c r="AE102"/>
  <c r="AD102"/>
  <c r="AC102"/>
  <c r="AB102"/>
  <c r="AA102"/>
  <c r="Z102"/>
  <c r="W102"/>
  <c r="V102"/>
  <c r="S102"/>
  <c r="R102"/>
  <c r="O102"/>
  <c r="N102"/>
  <c r="K102"/>
  <c r="J102"/>
  <c r="G102"/>
  <c r="F102"/>
  <c r="AQ101"/>
  <c r="AP101"/>
  <c r="AM101"/>
  <c r="AL101"/>
  <c r="AI101"/>
  <c r="AH101"/>
  <c r="AE101"/>
  <c r="AD101"/>
  <c r="AC101"/>
  <c r="AB101"/>
  <c r="AA101"/>
  <c r="Z101"/>
  <c r="W101"/>
  <c r="V101"/>
  <c r="S101"/>
  <c r="R101"/>
  <c r="O101"/>
  <c r="N101"/>
  <c r="K101"/>
  <c r="J101"/>
  <c r="G101"/>
  <c r="F101"/>
  <c r="AQ100"/>
  <c r="AP100"/>
  <c r="AM100"/>
  <c r="AL100"/>
  <c r="AI100"/>
  <c r="AH100"/>
  <c r="AE100"/>
  <c r="AD100"/>
  <c r="AC100"/>
  <c r="AB100"/>
  <c r="AA100"/>
  <c r="Z100"/>
  <c r="W100"/>
  <c r="V100"/>
  <c r="S100"/>
  <c r="R100"/>
  <c r="O100"/>
  <c r="N100"/>
  <c r="K100"/>
  <c r="J100"/>
  <c r="G100"/>
  <c r="F100"/>
  <c r="AQ99"/>
  <c r="AP99"/>
  <c r="AM99"/>
  <c r="AL99"/>
  <c r="AI99"/>
  <c r="AH99"/>
  <c r="AE99"/>
  <c r="AD99"/>
  <c r="AC99"/>
  <c r="AB99"/>
  <c r="AA99"/>
  <c r="Z99"/>
  <c r="W99"/>
  <c r="V99"/>
  <c r="S99"/>
  <c r="R99"/>
  <c r="O99"/>
  <c r="N99"/>
  <c r="K99"/>
  <c r="J99"/>
  <c r="G99"/>
  <c r="F99"/>
  <c r="AQ98"/>
  <c r="AP98"/>
  <c r="AM98"/>
  <c r="AL98"/>
  <c r="AI98"/>
  <c r="AH98"/>
  <c r="AE98"/>
  <c r="AD98"/>
  <c r="AC98"/>
  <c r="AB98"/>
  <c r="AA98"/>
  <c r="Z98"/>
  <c r="W98"/>
  <c r="V98"/>
  <c r="S98"/>
  <c r="R98"/>
  <c r="O98"/>
  <c r="N98"/>
  <c r="K98"/>
  <c r="J98"/>
  <c r="G98"/>
  <c r="F98"/>
  <c r="AQ97"/>
  <c r="AP97"/>
  <c r="AM97"/>
  <c r="AL97"/>
  <c r="AI97"/>
  <c r="AH97"/>
  <c r="AE97"/>
  <c r="AD97"/>
  <c r="AC97"/>
  <c r="AB97"/>
  <c r="AA97"/>
  <c r="Z97"/>
  <c r="W97"/>
  <c r="V97"/>
  <c r="S97"/>
  <c r="R97"/>
  <c r="O97"/>
  <c r="N97"/>
  <c r="K97"/>
  <c r="J97"/>
  <c r="G97"/>
  <c r="F97"/>
  <c r="AQ96"/>
  <c r="AP96"/>
  <c r="AM96"/>
  <c r="AL96"/>
  <c r="AI96"/>
  <c r="AH96"/>
  <c r="AE96"/>
  <c r="AD96"/>
  <c r="AC96"/>
  <c r="AB96"/>
  <c r="AA96"/>
  <c r="Z96"/>
  <c r="W96"/>
  <c r="V96"/>
  <c r="S96"/>
  <c r="R96"/>
  <c r="O96"/>
  <c r="N96"/>
  <c r="K96"/>
  <c r="J96"/>
  <c r="G96"/>
  <c r="F96"/>
  <c r="AQ95"/>
  <c r="AP95"/>
  <c r="AM95"/>
  <c r="AL95"/>
  <c r="AI95"/>
  <c r="AH95"/>
  <c r="AE95"/>
  <c r="AD95"/>
  <c r="AC95"/>
  <c r="AB95"/>
  <c r="AA95"/>
  <c r="Z95"/>
  <c r="W95"/>
  <c r="V95"/>
  <c r="S95"/>
  <c r="R95"/>
  <c r="O95"/>
  <c r="N95"/>
  <c r="K95"/>
  <c r="J95"/>
  <c r="G95"/>
  <c r="F95"/>
  <c r="AQ94"/>
  <c r="AP94"/>
  <c r="AM94"/>
  <c r="AL94"/>
  <c r="AI94"/>
  <c r="AH94"/>
  <c r="AG94"/>
  <c r="AE94"/>
  <c r="AD94"/>
  <c r="AC94"/>
  <c r="AB94"/>
  <c r="AA94"/>
  <c r="Z94"/>
  <c r="W94"/>
  <c r="V94"/>
  <c r="S94"/>
  <c r="R94"/>
  <c r="O94"/>
  <c r="N94"/>
  <c r="K94"/>
  <c r="J94"/>
  <c r="G94"/>
  <c r="F94"/>
  <c r="AQ93"/>
  <c r="AP93"/>
  <c r="AM93"/>
  <c r="AL93"/>
  <c r="AI93"/>
  <c r="AH93"/>
  <c r="AE93"/>
  <c r="AD93"/>
  <c r="AC93"/>
  <c r="AB93"/>
  <c r="AA93"/>
  <c r="Z93"/>
  <c r="W93"/>
  <c r="V93"/>
  <c r="S93"/>
  <c r="R93"/>
  <c r="O93"/>
  <c r="N93"/>
  <c r="K93"/>
  <c r="J93"/>
  <c r="G93"/>
  <c r="F93"/>
  <c r="AQ92"/>
  <c r="AP92"/>
  <c r="AM92"/>
  <c r="AL92"/>
  <c r="AI92"/>
  <c r="AH92"/>
  <c r="AE92"/>
  <c r="AD92"/>
  <c r="AC92"/>
  <c r="AB92"/>
  <c r="AA92"/>
  <c r="Z92"/>
  <c r="W92"/>
  <c r="V92"/>
  <c r="S92"/>
  <c r="R92"/>
  <c r="O92"/>
  <c r="N92"/>
  <c r="K92"/>
  <c r="J92"/>
  <c r="G92"/>
  <c r="F92"/>
  <c r="AQ91"/>
  <c r="AP91"/>
  <c r="AM91"/>
  <c r="AL91"/>
  <c r="AI91"/>
  <c r="AH91"/>
  <c r="AE91"/>
  <c r="AD91"/>
  <c r="AC91"/>
  <c r="AB91"/>
  <c r="AA91"/>
  <c r="Z91"/>
  <c r="W91"/>
  <c r="V91"/>
  <c r="S91"/>
  <c r="R91"/>
  <c r="O91"/>
  <c r="N91"/>
  <c r="K91"/>
  <c r="J91"/>
  <c r="G91"/>
  <c r="F91"/>
  <c r="AQ90"/>
  <c r="AP90"/>
  <c r="AM90"/>
  <c r="AL90"/>
  <c r="AI90"/>
  <c r="AH90"/>
  <c r="AE90"/>
  <c r="AD90"/>
  <c r="AC90"/>
  <c r="AB90"/>
  <c r="AA90"/>
  <c r="Z90"/>
  <c r="W90"/>
  <c r="V90"/>
  <c r="S90"/>
  <c r="R90"/>
  <c r="O90"/>
  <c r="N90"/>
  <c r="K90"/>
  <c r="J90"/>
  <c r="G90"/>
  <c r="F90"/>
  <c r="AQ89"/>
  <c r="AP89"/>
  <c r="AM89"/>
  <c r="AL89"/>
  <c r="AI89"/>
  <c r="AH89"/>
  <c r="AE89"/>
  <c r="AD89"/>
  <c r="AC89"/>
  <c r="AB89"/>
  <c r="AA89"/>
  <c r="Z89"/>
  <c r="W89"/>
  <c r="V89"/>
  <c r="S89"/>
  <c r="R89"/>
  <c r="O89"/>
  <c r="N89"/>
  <c r="K89"/>
  <c r="J89"/>
  <c r="G89"/>
  <c r="F89"/>
  <c r="AQ88"/>
  <c r="AP88"/>
  <c r="AM88"/>
  <c r="AL88"/>
  <c r="AI88"/>
  <c r="AH88"/>
  <c r="AE88"/>
  <c r="AD88"/>
  <c r="AC88"/>
  <c r="AB88"/>
  <c r="AA88"/>
  <c r="Z88"/>
  <c r="W88"/>
  <c r="V88"/>
  <c r="S88"/>
  <c r="R88"/>
  <c r="O88"/>
  <c r="N88"/>
  <c r="K88"/>
  <c r="J88"/>
  <c r="G88"/>
  <c r="F88"/>
  <c r="AQ87"/>
  <c r="AP87"/>
  <c r="AM87"/>
  <c r="AL87"/>
  <c r="AK87"/>
  <c r="AJ87"/>
  <c r="AI87"/>
  <c r="AH87"/>
  <c r="AG87"/>
  <c r="AF87"/>
  <c r="AE87"/>
  <c r="AD87"/>
  <c r="AC87"/>
  <c r="AB87"/>
  <c r="AA87"/>
  <c r="Z87"/>
  <c r="Y87"/>
  <c r="X87"/>
  <c r="W87"/>
  <c r="V87"/>
  <c r="U87"/>
  <c r="T87"/>
  <c r="S87"/>
  <c r="R87"/>
  <c r="Q87"/>
  <c r="P87"/>
  <c r="O87"/>
  <c r="N87"/>
  <c r="M87"/>
  <c r="L87"/>
  <c r="K87"/>
  <c r="J87"/>
  <c r="I87"/>
  <c r="H87"/>
  <c r="G87"/>
  <c r="F87"/>
  <c r="E87"/>
  <c r="D87"/>
  <c r="AQ86"/>
  <c r="AP86"/>
  <c r="AM86"/>
  <c r="AL86"/>
  <c r="AI86"/>
  <c r="AH86"/>
  <c r="AE86"/>
  <c r="AD86"/>
  <c r="AC86"/>
  <c r="AB86"/>
  <c r="AA86"/>
  <c r="Z86"/>
  <c r="W86"/>
  <c r="V86"/>
  <c r="S86"/>
  <c r="R86"/>
  <c r="O86"/>
  <c r="N86"/>
  <c r="K86"/>
  <c r="J86"/>
  <c r="G86"/>
  <c r="F86"/>
  <c r="AQ85"/>
  <c r="AP85"/>
  <c r="AM85"/>
  <c r="AL85"/>
  <c r="AI85"/>
  <c r="AH85"/>
  <c r="AE85"/>
  <c r="AD85"/>
  <c r="AC85"/>
  <c r="AB85"/>
  <c r="AA85"/>
  <c r="Z85"/>
  <c r="W85"/>
  <c r="V85"/>
  <c r="S85"/>
  <c r="R85"/>
  <c r="O85"/>
  <c r="N85"/>
  <c r="K85"/>
  <c r="J85"/>
  <c r="G85"/>
  <c r="F85"/>
  <c r="AQ84"/>
  <c r="AP84"/>
  <c r="AM84"/>
  <c r="AL84"/>
  <c r="AI84"/>
  <c r="AH84"/>
  <c r="AE84"/>
  <c r="AD84"/>
  <c r="AC84"/>
  <c r="AB84"/>
  <c r="AA84"/>
  <c r="Z84"/>
  <c r="W84"/>
  <c r="V84"/>
  <c r="S84"/>
  <c r="R84"/>
  <c r="O84"/>
  <c r="N84"/>
  <c r="K84"/>
  <c r="J84"/>
  <c r="G84"/>
  <c r="F84"/>
  <c r="AQ83"/>
  <c r="AP83"/>
  <c r="AM83"/>
  <c r="AL83"/>
  <c r="AI83"/>
  <c r="AH83"/>
  <c r="AE83"/>
  <c r="AD83"/>
  <c r="AC83"/>
  <c r="AB83"/>
  <c r="AA83"/>
  <c r="Z83"/>
  <c r="W83"/>
  <c r="V83"/>
  <c r="S83"/>
  <c r="R83"/>
  <c r="O83"/>
  <c r="N83"/>
  <c r="K83"/>
  <c r="J83"/>
  <c r="G83"/>
  <c r="F83"/>
  <c r="AQ82"/>
  <c r="AP82"/>
  <c r="AM82"/>
  <c r="AL82"/>
  <c r="AI82"/>
  <c r="AH82"/>
  <c r="AE82"/>
  <c r="AD82"/>
  <c r="AC82"/>
  <c r="AB82"/>
  <c r="AA82"/>
  <c r="Z82"/>
  <c r="W82"/>
  <c r="V82"/>
  <c r="S82"/>
  <c r="R82"/>
  <c r="O82"/>
  <c r="N82"/>
  <c r="K82"/>
  <c r="J82"/>
  <c r="G82"/>
  <c r="F82"/>
  <c r="AQ81"/>
  <c r="AP81"/>
  <c r="AM81"/>
  <c r="AL81"/>
  <c r="AK81"/>
  <c r="AJ81"/>
  <c r="AI81"/>
  <c r="AH81"/>
  <c r="AG81"/>
  <c r="AF81"/>
  <c r="AE81"/>
  <c r="AD81"/>
  <c r="AC81"/>
  <c r="AB81"/>
  <c r="AA81"/>
  <c r="Z81"/>
  <c r="Y81"/>
  <c r="X81"/>
  <c r="W81"/>
  <c r="V81"/>
  <c r="U81"/>
  <c r="T81"/>
  <c r="S81"/>
  <c r="R81"/>
  <c r="Q81"/>
  <c r="P81"/>
  <c r="O81"/>
  <c r="N81"/>
  <c r="M81"/>
  <c r="L81"/>
  <c r="K81"/>
  <c r="J81"/>
  <c r="I81"/>
  <c r="H81"/>
  <c r="G81"/>
  <c r="F81"/>
  <c r="E81"/>
  <c r="D81"/>
  <c r="AQ80"/>
  <c r="AP80"/>
  <c r="AQ79"/>
  <c r="AP79"/>
  <c r="AQ78"/>
  <c r="AP78"/>
  <c r="AM78"/>
  <c r="AL78"/>
  <c r="AK78"/>
  <c r="AJ78"/>
  <c r="AI78"/>
  <c r="AH78"/>
  <c r="AG78"/>
  <c r="AF78"/>
  <c r="AE78"/>
  <c r="AD78"/>
  <c r="AC78"/>
  <c r="AB78"/>
  <c r="AA78"/>
  <c r="Z78"/>
  <c r="Y78"/>
  <c r="X78"/>
  <c r="W78"/>
  <c r="V78"/>
  <c r="U78"/>
  <c r="T78"/>
  <c r="S78"/>
  <c r="R78"/>
  <c r="Q78"/>
  <c r="P78"/>
  <c r="O78"/>
  <c r="N78"/>
  <c r="M78"/>
  <c r="L78"/>
  <c r="K78"/>
  <c r="J78"/>
  <c r="I78"/>
  <c r="H78"/>
  <c r="G78"/>
  <c r="F78"/>
  <c r="E78"/>
  <c r="D78"/>
  <c r="AQ77"/>
  <c r="AP77"/>
  <c r="AM77"/>
  <c r="AL77"/>
  <c r="AK77"/>
  <c r="AJ77"/>
  <c r="AI77"/>
  <c r="AH77"/>
  <c r="AG77"/>
  <c r="AF77"/>
  <c r="AE77"/>
  <c r="AD77"/>
  <c r="AC77"/>
  <c r="AB77"/>
  <c r="AA77"/>
  <c r="Z77"/>
  <c r="Y77"/>
  <c r="X77"/>
  <c r="W77"/>
  <c r="V77"/>
  <c r="U77"/>
  <c r="T77"/>
  <c r="S77"/>
  <c r="R77"/>
  <c r="Q77"/>
  <c r="P77"/>
  <c r="O77"/>
  <c r="N77"/>
  <c r="M77"/>
  <c r="L77"/>
  <c r="K77"/>
  <c r="J77"/>
  <c r="I77"/>
  <c r="H77"/>
  <c r="G77"/>
  <c r="F77"/>
  <c r="E77"/>
  <c r="D77"/>
  <c r="AQ76"/>
  <c r="AP76"/>
  <c r="AM76"/>
  <c r="AL76"/>
  <c r="AK76"/>
  <c r="AJ76"/>
  <c r="AI76"/>
  <c r="AH76"/>
  <c r="AG76"/>
  <c r="AF76"/>
  <c r="AE76"/>
  <c r="AD76"/>
  <c r="AC76"/>
  <c r="AB76"/>
  <c r="AA76"/>
  <c r="Z76"/>
  <c r="Y76"/>
  <c r="X76"/>
  <c r="W76"/>
  <c r="V76"/>
  <c r="U76"/>
  <c r="T76"/>
  <c r="S76"/>
  <c r="R76"/>
  <c r="Q76"/>
  <c r="P76"/>
  <c r="O76"/>
  <c r="N76"/>
  <c r="M76"/>
  <c r="L76"/>
  <c r="K76"/>
  <c r="J76"/>
  <c r="I76"/>
  <c r="H76"/>
  <c r="G76"/>
  <c r="F76"/>
  <c r="E76"/>
  <c r="D76"/>
  <c r="AQ75"/>
  <c r="AP75"/>
  <c r="AQ74"/>
  <c r="AP74"/>
  <c r="AQ73"/>
  <c r="AP73"/>
  <c r="AQ72"/>
  <c r="AP72"/>
  <c r="AQ71"/>
  <c r="AP71"/>
  <c r="AQ70"/>
  <c r="AP70"/>
  <c r="AQ69"/>
  <c r="AP69"/>
  <c r="AQ68"/>
  <c r="AP68"/>
  <c r="AQ67"/>
  <c r="AP67"/>
  <c r="AQ66"/>
  <c r="AP66"/>
  <c r="AQ65"/>
  <c r="AP65"/>
  <c r="AQ64"/>
  <c r="AP64"/>
  <c r="AQ63"/>
  <c r="AP63"/>
  <c r="AQ62"/>
  <c r="AP62"/>
  <c r="AQ61"/>
  <c r="AP61"/>
  <c r="AQ60"/>
  <c r="AP60"/>
  <c r="AQ59"/>
  <c r="AP59"/>
  <c r="AQ58"/>
  <c r="AP58"/>
  <c r="AQ57"/>
  <c r="AP57"/>
  <c r="AQ56"/>
  <c r="AP56"/>
  <c r="AQ55"/>
  <c r="AP55"/>
  <c r="AQ54"/>
  <c r="AP54"/>
  <c r="AQ53"/>
  <c r="AP53"/>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F52"/>
  <c r="E52"/>
  <c r="D52"/>
  <c r="AQ51"/>
  <c r="AP51"/>
  <c r="AQ50"/>
  <c r="AP50"/>
  <c r="AQ49"/>
  <c r="AP49"/>
  <c r="AQ48"/>
  <c r="AP48"/>
  <c r="AQ47"/>
  <c r="AP47"/>
  <c r="AQ46"/>
  <c r="AP46"/>
  <c r="AQ43"/>
  <c r="AP43"/>
  <c r="AQ42"/>
  <c r="AP42"/>
  <c r="AQ41"/>
  <c r="AP41"/>
  <c r="AQ40"/>
  <c r="AP40"/>
  <c r="AQ39"/>
  <c r="AP39"/>
  <c r="AQ38"/>
  <c r="AP38"/>
  <c r="AQ37"/>
  <c r="AP37"/>
  <c r="AQ36"/>
  <c r="AP36"/>
  <c r="AQ35"/>
  <c r="AP35"/>
  <c r="AQ34"/>
  <c r="AP34"/>
  <c r="AQ33"/>
  <c r="AP33"/>
  <c r="AQ32"/>
  <c r="AP32"/>
  <c r="AQ31"/>
  <c r="AP31"/>
  <c r="AQ30"/>
  <c r="AP30"/>
  <c r="AQ29"/>
  <c r="AP29"/>
  <c r="AQ28"/>
  <c r="AP28"/>
  <c r="AQ27"/>
  <c r="AP27"/>
  <c r="AQ26"/>
  <c r="AP26"/>
  <c r="AQ25"/>
  <c r="AP25"/>
  <c r="AQ24"/>
  <c r="AP24"/>
  <c r="AQ23"/>
  <c r="AP23"/>
  <c r="AQ22"/>
  <c r="AP22"/>
  <c r="AQ21"/>
  <c r="AP21"/>
  <c r="AQ20"/>
  <c r="AP20"/>
  <c r="AQ19"/>
  <c r="AP19"/>
  <c r="AQ18"/>
  <c r="AP18"/>
  <c r="AQ17"/>
  <c r="AP17"/>
  <c r="AQ16"/>
  <c r="AP16"/>
  <c r="AQ15"/>
  <c r="AP15"/>
  <c r="AQ13"/>
  <c r="AP13"/>
  <c r="AQ12"/>
  <c r="AP12"/>
  <c r="AQ11"/>
  <c r="AP11"/>
  <c r="AM11"/>
  <c r="AL11"/>
  <c r="AK11"/>
  <c r="AI11"/>
  <c r="AH11"/>
  <c r="AG11"/>
  <c r="AF11"/>
  <c r="AE11"/>
  <c r="AD11"/>
  <c r="AC11"/>
  <c r="AB11"/>
  <c r="AA11"/>
  <c r="Z11"/>
  <c r="Y11"/>
  <c r="X11"/>
  <c r="W11"/>
  <c r="V11"/>
  <c r="U11"/>
  <c r="S11"/>
  <c r="R11"/>
  <c r="Q11"/>
  <c r="O11"/>
  <c r="N11"/>
  <c r="M11"/>
  <c r="K11"/>
  <c r="J11"/>
  <c r="I11"/>
  <c r="G11"/>
  <c r="F11"/>
  <c r="E11"/>
  <c r="AQ10"/>
  <c r="AP10"/>
  <c r="AQ9"/>
  <c r="AP9"/>
  <c r="AM9"/>
  <c r="AL9"/>
  <c r="AK9"/>
  <c r="AI9"/>
  <c r="AH9"/>
  <c r="AG9"/>
  <c r="AE9"/>
  <c r="AD9"/>
  <c r="AC9"/>
  <c r="AB9"/>
  <c r="AA9"/>
  <c r="Z9"/>
  <c r="Y9"/>
  <c r="X9"/>
  <c r="W9"/>
  <c r="V9"/>
  <c r="U9"/>
  <c r="S9"/>
  <c r="R9"/>
  <c r="Q9"/>
  <c r="P9"/>
  <c r="O9"/>
  <c r="N9"/>
  <c r="M9"/>
  <c r="L9"/>
  <c r="K9"/>
  <c r="J9"/>
  <c r="I9"/>
  <c r="G9"/>
  <c r="F9"/>
  <c r="E9"/>
  <c r="AQ8"/>
  <c r="AP8"/>
  <c r="AM8"/>
  <c r="AL8"/>
  <c r="AK8"/>
  <c r="AI8"/>
  <c r="AH8"/>
  <c r="AG8"/>
  <c r="AE8"/>
  <c r="AD8"/>
  <c r="AC8"/>
  <c r="AA8"/>
  <c r="Z8"/>
  <c r="Y8"/>
  <c r="W8"/>
  <c r="V8"/>
  <c r="U8"/>
  <c r="S8"/>
  <c r="R8"/>
  <c r="Q8"/>
  <c r="O8"/>
  <c r="N8"/>
  <c r="M8"/>
  <c r="K8"/>
  <c r="J8"/>
  <c r="I8"/>
  <c r="G8"/>
  <c r="F8"/>
  <c r="E8"/>
  <c r="AQ7"/>
  <c r="AM7"/>
  <c r="AL7"/>
  <c r="AK7"/>
  <c r="AI7"/>
  <c r="AH7"/>
  <c r="AG7"/>
  <c r="AF7"/>
  <c r="AE7"/>
  <c r="AD7"/>
  <c r="AC7"/>
  <c r="AB7"/>
  <c r="AA7"/>
  <c r="Z7"/>
  <c r="Y7"/>
  <c r="X7"/>
  <c r="W7"/>
  <c r="V7"/>
  <c r="U7"/>
  <c r="T7"/>
  <c r="S7"/>
  <c r="R7"/>
  <c r="Q7"/>
  <c r="P7"/>
  <c r="O7"/>
  <c r="N7"/>
  <c r="M7"/>
  <c r="L7"/>
  <c r="K7"/>
  <c r="J7"/>
  <c r="I7"/>
  <c r="G7"/>
  <c r="F7"/>
  <c r="E7"/>
  <c r="A430" l="1"/>
  <c r="A431" s="1"/>
  <c r="A432" s="1"/>
  <c r="A433" s="1"/>
  <c r="A434" s="1"/>
  <c r="A435" s="1"/>
  <c r="A436" s="1"/>
  <c r="A437" s="1"/>
  <c r="A440" s="1"/>
  <c r="A441" s="1"/>
  <c r="A442" s="1"/>
  <c r="A443" s="1"/>
  <c r="A451" s="1"/>
  <c r="A452" s="1"/>
  <c r="A453" s="1"/>
  <c r="A454" s="1"/>
  <c r="A455" s="1"/>
  <c r="A456" s="1"/>
  <c r="A457" s="1"/>
  <c r="A458" s="1"/>
  <c r="A459" s="1"/>
  <c r="A460" s="1"/>
  <c r="A373"/>
  <c r="A374" s="1"/>
  <c r="A375" s="1"/>
  <c r="A376" s="1"/>
  <c r="A377" s="1"/>
  <c r="A378" s="1"/>
  <c r="A379" s="1"/>
  <c r="A380" s="1"/>
  <c r="A381" s="1"/>
  <c r="A382" s="1"/>
  <c r="A383" s="1"/>
  <c r="A384" s="1"/>
  <c r="A385" s="1"/>
  <c r="A386" s="1"/>
  <c r="A365"/>
  <c r="A366" s="1"/>
  <c r="A367" s="1"/>
  <c r="A368" s="1"/>
  <c r="A369" s="1"/>
  <c r="A370" s="1"/>
  <c r="A371" s="1"/>
  <c r="A355"/>
  <c r="A356" s="1"/>
  <c r="A343"/>
  <c r="A313"/>
  <c r="A314" s="1"/>
  <c r="A315" s="1"/>
  <c r="A316" s="1"/>
  <c r="A317" s="1"/>
  <c r="A301"/>
  <c r="A302" s="1"/>
  <c r="A303" s="1"/>
  <c r="A304" s="1"/>
  <c r="A305" s="1"/>
  <c r="A248"/>
  <c r="A252" s="1"/>
  <c r="A256" s="1"/>
  <c r="A257" s="1"/>
  <c r="A235"/>
  <c r="A236" s="1"/>
  <c r="A244" s="1"/>
  <c r="A225"/>
  <c r="A210"/>
  <c r="A211" s="1"/>
  <c r="A212" s="1"/>
  <c r="A213" s="1"/>
  <c r="A214" s="1"/>
  <c r="A205"/>
  <c r="A206" s="1"/>
  <c r="A207" s="1"/>
  <c r="A158"/>
  <c r="A151"/>
  <c r="A131"/>
  <c r="A132" s="1"/>
  <c r="A133" s="1"/>
  <c r="A134" s="1"/>
  <c r="A135" s="1"/>
  <c r="A136" s="1"/>
  <c r="A137" s="1"/>
  <c r="A138" s="1"/>
  <c r="A139" s="1"/>
  <c r="A121"/>
  <c r="A122" s="1"/>
  <c r="A115"/>
  <c r="A116" s="1"/>
  <c r="A117" s="1"/>
  <c r="A101"/>
  <c r="A102" s="1"/>
  <c r="A103" s="1"/>
  <c r="A104" s="1"/>
  <c r="A105" s="1"/>
  <c r="A106" s="1"/>
  <c r="A107" s="1"/>
  <c r="A108" s="1"/>
  <c r="A89"/>
  <c r="A90" s="1"/>
  <c r="A83"/>
  <c r="A84" s="1"/>
  <c r="A85" s="1"/>
  <c r="A67"/>
  <c r="A68" s="1"/>
  <c r="A69" s="1"/>
  <c r="A70" s="1"/>
  <c r="A71" s="1"/>
  <c r="A72" s="1"/>
  <c r="A73" s="1"/>
  <c r="A74" s="1"/>
  <c r="A75" s="1"/>
  <c r="A55"/>
  <c r="A56" s="1"/>
  <c r="A57" s="1"/>
  <c r="A49"/>
  <c r="A50" s="1"/>
  <c r="A51" s="1"/>
  <c r="A36"/>
  <c r="A37" s="1"/>
  <c r="A38" s="1"/>
  <c r="A39" s="1"/>
  <c r="A40" s="1"/>
  <c r="A41" s="1"/>
  <c r="A42" s="1"/>
  <c r="A43" s="1"/>
  <c r="AN464"/>
  <c r="AO463"/>
  <c r="AN463"/>
  <c r="R462" i="35"/>
  <c r="AN462" i="38" s="1"/>
  <c r="P462" i="35"/>
  <c r="D15" i="39" s="1"/>
  <c r="F15" s="1"/>
  <c r="E462" i="35"/>
  <c r="C462"/>
  <c r="R461"/>
  <c r="AN461" i="38" s="1"/>
  <c r="P461" i="35"/>
  <c r="E461"/>
  <c r="C461"/>
  <c r="P460"/>
  <c r="N460"/>
  <c r="M460"/>
  <c r="L460"/>
  <c r="K460"/>
  <c r="F460"/>
  <c r="E460"/>
  <c r="D460"/>
  <c r="C460"/>
  <c r="P459"/>
  <c r="N459"/>
  <c r="M459"/>
  <c r="L459"/>
  <c r="K459"/>
  <c r="F459"/>
  <c r="E459"/>
  <c r="D459"/>
  <c r="C459"/>
  <c r="I459" s="1"/>
  <c r="Q458"/>
  <c r="P458"/>
  <c r="N458"/>
  <c r="M458"/>
  <c r="L458"/>
  <c r="K458"/>
  <c r="F458"/>
  <c r="E458"/>
  <c r="D458"/>
  <c r="C458"/>
  <c r="P457"/>
  <c r="N457"/>
  <c r="M457"/>
  <c r="L457"/>
  <c r="K457"/>
  <c r="F457"/>
  <c r="E457"/>
  <c r="D457"/>
  <c r="C457"/>
  <c r="P456"/>
  <c r="N456"/>
  <c r="M456"/>
  <c r="L456"/>
  <c r="K456"/>
  <c r="F456"/>
  <c r="E456"/>
  <c r="D456"/>
  <c r="C456"/>
  <c r="P455"/>
  <c r="N455"/>
  <c r="M455"/>
  <c r="L455"/>
  <c r="K455"/>
  <c r="F455"/>
  <c r="E455"/>
  <c r="D455"/>
  <c r="C455"/>
  <c r="P454"/>
  <c r="N454"/>
  <c r="M454"/>
  <c r="L454"/>
  <c r="K454"/>
  <c r="F454"/>
  <c r="E454"/>
  <c r="D454"/>
  <c r="C454"/>
  <c r="P453"/>
  <c r="N453"/>
  <c r="M453"/>
  <c r="L453"/>
  <c r="K453"/>
  <c r="F453"/>
  <c r="E453"/>
  <c r="D453"/>
  <c r="C453"/>
  <c r="P452"/>
  <c r="N452"/>
  <c r="M452"/>
  <c r="L452"/>
  <c r="K452"/>
  <c r="F452"/>
  <c r="E452"/>
  <c r="D452"/>
  <c r="C452"/>
  <c r="P451"/>
  <c r="N451"/>
  <c r="M451"/>
  <c r="L451"/>
  <c r="K451"/>
  <c r="F451"/>
  <c r="E451"/>
  <c r="D451"/>
  <c r="C451"/>
  <c r="P450"/>
  <c r="N450"/>
  <c r="M450"/>
  <c r="L450"/>
  <c r="K450"/>
  <c r="F450"/>
  <c r="E450"/>
  <c r="D450"/>
  <c r="C450"/>
  <c r="P449"/>
  <c r="N449"/>
  <c r="M449"/>
  <c r="L449"/>
  <c r="K449"/>
  <c r="F449"/>
  <c r="E449"/>
  <c r="D449"/>
  <c r="C449"/>
  <c r="P448"/>
  <c r="N448"/>
  <c r="M448"/>
  <c r="L448"/>
  <c r="K448"/>
  <c r="F448"/>
  <c r="E448"/>
  <c r="D448"/>
  <c r="C448"/>
  <c r="P447"/>
  <c r="N447"/>
  <c r="M447"/>
  <c r="L447"/>
  <c r="K447"/>
  <c r="F447"/>
  <c r="E447"/>
  <c r="D447"/>
  <c r="C447"/>
  <c r="P446"/>
  <c r="N446"/>
  <c r="M446"/>
  <c r="L446"/>
  <c r="K446"/>
  <c r="F446"/>
  <c r="E446"/>
  <c r="D446"/>
  <c r="C446"/>
  <c r="Q445"/>
  <c r="P445"/>
  <c r="N445"/>
  <c r="M445"/>
  <c r="L445"/>
  <c r="K445"/>
  <c r="F445"/>
  <c r="E445"/>
  <c r="D445"/>
  <c r="C445"/>
  <c r="P444"/>
  <c r="N444"/>
  <c r="M444"/>
  <c r="L444"/>
  <c r="K444"/>
  <c r="F444"/>
  <c r="E444"/>
  <c r="D444"/>
  <c r="C444"/>
  <c r="Q443"/>
  <c r="P443"/>
  <c r="N443"/>
  <c r="M443"/>
  <c r="L443"/>
  <c r="K443"/>
  <c r="F443"/>
  <c r="E443"/>
  <c r="D443"/>
  <c r="C443"/>
  <c r="P442"/>
  <c r="N442"/>
  <c r="M442"/>
  <c r="L442"/>
  <c r="K442"/>
  <c r="F442"/>
  <c r="E442"/>
  <c r="D442"/>
  <c r="C442"/>
  <c r="P441"/>
  <c r="N441"/>
  <c r="M441"/>
  <c r="L441"/>
  <c r="K441"/>
  <c r="F441"/>
  <c r="E441"/>
  <c r="D441"/>
  <c r="C441"/>
  <c r="P440"/>
  <c r="N440"/>
  <c r="M440"/>
  <c r="L440"/>
  <c r="K440"/>
  <c r="F440"/>
  <c r="E440"/>
  <c r="D440"/>
  <c r="C440"/>
  <c r="Q439"/>
  <c r="P439"/>
  <c r="N439"/>
  <c r="M439"/>
  <c r="L439"/>
  <c r="K439"/>
  <c r="AO437" i="38"/>
  <c r="AN437"/>
  <c r="N437" i="35"/>
  <c r="AO436" i="38"/>
  <c r="AN436"/>
  <c r="N436" i="35"/>
  <c r="AO435" i="38"/>
  <c r="AN435"/>
  <c r="N435" i="35"/>
  <c r="AO434" i="38"/>
  <c r="AN434"/>
  <c r="N434" i="35"/>
  <c r="AO433" i="38"/>
  <c r="AN433"/>
  <c r="AO432"/>
  <c r="AN432"/>
  <c r="AO431"/>
  <c r="AN431"/>
  <c r="AO430"/>
  <c r="AN430"/>
  <c r="AO429"/>
  <c r="AN429"/>
  <c r="AO428"/>
  <c r="AN428"/>
  <c r="Q423" i="35"/>
  <c r="P423"/>
  <c r="N423"/>
  <c r="M423"/>
  <c r="L423"/>
  <c r="K423"/>
  <c r="F423"/>
  <c r="D423"/>
  <c r="I423"/>
  <c r="Q422"/>
  <c r="P422"/>
  <c r="D20" i="39" s="1"/>
  <c r="F20" s="1"/>
  <c r="N422" i="35"/>
  <c r="M422"/>
  <c r="L422"/>
  <c r="K422"/>
  <c r="F422"/>
  <c r="D422"/>
  <c r="I422"/>
  <c r="Q418"/>
  <c r="E59" i="39" s="1"/>
  <c r="G59" s="1"/>
  <c r="P418" i="35"/>
  <c r="D59" i="39" s="1"/>
  <c r="F59" s="1"/>
  <c r="N418" i="35"/>
  <c r="M418"/>
  <c r="L418"/>
  <c r="K418"/>
  <c r="F418"/>
  <c r="D418"/>
  <c r="I418"/>
  <c r="Q417"/>
  <c r="P417"/>
  <c r="N417"/>
  <c r="M417"/>
  <c r="L417"/>
  <c r="K417"/>
  <c r="F417"/>
  <c r="D417"/>
  <c r="I417"/>
  <c r="Q416"/>
  <c r="P416"/>
  <c r="N416"/>
  <c r="M416"/>
  <c r="L416"/>
  <c r="K416"/>
  <c r="F416"/>
  <c r="D416"/>
  <c r="I416"/>
  <c r="Q415"/>
  <c r="P415"/>
  <c r="N415"/>
  <c r="M415"/>
  <c r="L415"/>
  <c r="K415"/>
  <c r="F415"/>
  <c r="D415"/>
  <c r="I415"/>
  <c r="Q412"/>
  <c r="N412"/>
  <c r="M412"/>
  <c r="L412"/>
  <c r="K412"/>
  <c r="J412"/>
  <c r="I412"/>
  <c r="Q411"/>
  <c r="N411"/>
  <c r="M411"/>
  <c r="L411"/>
  <c r="K411"/>
  <c r="J411"/>
  <c r="I411"/>
  <c r="Q410"/>
  <c r="N410"/>
  <c r="M410"/>
  <c r="L410"/>
  <c r="K410"/>
  <c r="F410"/>
  <c r="D410"/>
  <c r="S405"/>
  <c r="AO405" i="38" s="1"/>
  <c r="R405" i="35"/>
  <c r="AN405" i="38" s="1"/>
  <c r="P405" i="35"/>
  <c r="N405"/>
  <c r="M405"/>
  <c r="L405"/>
  <c r="K405"/>
  <c r="F405"/>
  <c r="E405"/>
  <c r="D405"/>
  <c r="C405"/>
  <c r="P404"/>
  <c r="N404"/>
  <c r="M404"/>
  <c r="L404"/>
  <c r="K404"/>
  <c r="F404"/>
  <c r="E404"/>
  <c r="D404"/>
  <c r="C404"/>
  <c r="S403"/>
  <c r="AO403" i="38" s="1"/>
  <c r="R403" i="35"/>
  <c r="AN403" i="38" s="1"/>
  <c r="P403" i="35"/>
  <c r="N403"/>
  <c r="M403"/>
  <c r="L403"/>
  <c r="K403"/>
  <c r="F403"/>
  <c r="E403"/>
  <c r="D403"/>
  <c r="C403"/>
  <c r="Q402"/>
  <c r="P402"/>
  <c r="N402"/>
  <c r="M402"/>
  <c r="L402"/>
  <c r="K402"/>
  <c r="F402"/>
  <c r="E402"/>
  <c r="D402"/>
  <c r="C402"/>
  <c r="Q401"/>
  <c r="P401"/>
  <c r="N401"/>
  <c r="M401"/>
  <c r="L401"/>
  <c r="K401"/>
  <c r="F401"/>
  <c r="E401"/>
  <c r="D401"/>
  <c r="C401"/>
  <c r="P400"/>
  <c r="N400"/>
  <c r="M400"/>
  <c r="L400"/>
  <c r="K400"/>
  <c r="F400"/>
  <c r="E400"/>
  <c r="D400"/>
  <c r="C400"/>
  <c r="P399"/>
  <c r="N399"/>
  <c r="M399"/>
  <c r="L399"/>
  <c r="K399"/>
  <c r="F399"/>
  <c r="E399"/>
  <c r="D399"/>
  <c r="C399"/>
  <c r="Q398"/>
  <c r="P398"/>
  <c r="N398"/>
  <c r="M398"/>
  <c r="L398"/>
  <c r="K398"/>
  <c r="F398"/>
  <c r="E398"/>
  <c r="D398"/>
  <c r="C398"/>
  <c r="P397"/>
  <c r="N397"/>
  <c r="M397"/>
  <c r="L397"/>
  <c r="K397"/>
  <c r="F397"/>
  <c r="E397"/>
  <c r="D397"/>
  <c r="C397"/>
  <c r="P396"/>
  <c r="N396"/>
  <c r="M396"/>
  <c r="L396"/>
  <c r="K396"/>
  <c r="F396"/>
  <c r="E396"/>
  <c r="D396"/>
  <c r="C396"/>
  <c r="P395"/>
  <c r="N395"/>
  <c r="M395"/>
  <c r="L395"/>
  <c r="K395"/>
  <c r="F395"/>
  <c r="E395"/>
  <c r="D395"/>
  <c r="C395"/>
  <c r="P394"/>
  <c r="N394"/>
  <c r="M394"/>
  <c r="L394"/>
  <c r="K394"/>
  <c r="F394"/>
  <c r="E394"/>
  <c r="D394"/>
  <c r="C394"/>
  <c r="P393"/>
  <c r="N393"/>
  <c r="M393"/>
  <c r="L393"/>
  <c r="K393"/>
  <c r="F393"/>
  <c r="E393"/>
  <c r="D393"/>
  <c r="C393"/>
  <c r="Q392"/>
  <c r="P392"/>
  <c r="N392"/>
  <c r="M392"/>
  <c r="L392"/>
  <c r="K392"/>
  <c r="F392"/>
  <c r="E392"/>
  <c r="D392"/>
  <c r="C392"/>
  <c r="Q391"/>
  <c r="P391"/>
  <c r="N391"/>
  <c r="M391"/>
  <c r="L391"/>
  <c r="K391"/>
  <c r="F391"/>
  <c r="E391"/>
  <c r="D391"/>
  <c r="C391"/>
  <c r="Q390"/>
  <c r="P390"/>
  <c r="N390"/>
  <c r="M390"/>
  <c r="L390"/>
  <c r="K390"/>
  <c r="F390"/>
  <c r="E390"/>
  <c r="D390"/>
  <c r="C390"/>
  <c r="P389"/>
  <c r="D70" i="39" s="1"/>
  <c r="F70" s="1"/>
  <c r="N389" i="35"/>
  <c r="M389"/>
  <c r="L389"/>
  <c r="K389"/>
  <c r="F389"/>
  <c r="E389"/>
  <c r="D389"/>
  <c r="C389"/>
  <c r="P388"/>
  <c r="N388"/>
  <c r="M388"/>
  <c r="L388"/>
  <c r="K388"/>
  <c r="F388"/>
  <c r="E388"/>
  <c r="D388"/>
  <c r="C388"/>
  <c r="P387"/>
  <c r="N387"/>
  <c r="M387"/>
  <c r="L387"/>
  <c r="K387"/>
  <c r="F387"/>
  <c r="E387"/>
  <c r="D387"/>
  <c r="C387"/>
  <c r="P386"/>
  <c r="N386"/>
  <c r="M386"/>
  <c r="L386"/>
  <c r="K386"/>
  <c r="F386"/>
  <c r="E386"/>
  <c r="D386"/>
  <c r="C386"/>
  <c r="P385"/>
  <c r="N385"/>
  <c r="M385"/>
  <c r="L385"/>
  <c r="K385"/>
  <c r="F385"/>
  <c r="E385"/>
  <c r="D385"/>
  <c r="C385"/>
  <c r="P384"/>
  <c r="N384"/>
  <c r="M384"/>
  <c r="L384"/>
  <c r="K384"/>
  <c r="F384"/>
  <c r="E384"/>
  <c r="D384"/>
  <c r="C384"/>
  <c r="P383"/>
  <c r="N383"/>
  <c r="M383"/>
  <c r="L383"/>
  <c r="K383"/>
  <c r="F383"/>
  <c r="E383"/>
  <c r="D383"/>
  <c r="C383"/>
  <c r="P382"/>
  <c r="D72" i="39" s="1"/>
  <c r="F72" s="1"/>
  <c r="N382" i="35"/>
  <c r="M382"/>
  <c r="L382"/>
  <c r="K382"/>
  <c r="F382"/>
  <c r="E382"/>
  <c r="D382"/>
  <c r="C382"/>
  <c r="P381"/>
  <c r="N381"/>
  <c r="M381"/>
  <c r="L381"/>
  <c r="K381"/>
  <c r="F381"/>
  <c r="E381"/>
  <c r="D381"/>
  <c r="C381"/>
  <c r="P380"/>
  <c r="D69" i="39" s="1"/>
  <c r="F69" s="1"/>
  <c r="N380" i="35"/>
  <c r="M380"/>
  <c r="L380"/>
  <c r="K380"/>
  <c r="F380"/>
  <c r="E380"/>
  <c r="D380"/>
  <c r="C380"/>
  <c r="AO379" i="38"/>
  <c r="AN379"/>
  <c r="AO378"/>
  <c r="AN378"/>
  <c r="AO377"/>
  <c r="AN377"/>
  <c r="AO376"/>
  <c r="AN376"/>
  <c r="P375" i="35"/>
  <c r="N375"/>
  <c r="M375"/>
  <c r="L375"/>
  <c r="K375"/>
  <c r="F375"/>
  <c r="E375"/>
  <c r="D375"/>
  <c r="C375"/>
  <c r="P374"/>
  <c r="N374"/>
  <c r="M374"/>
  <c r="L374"/>
  <c r="K374"/>
  <c r="F374"/>
  <c r="E374"/>
  <c r="D374"/>
  <c r="C374"/>
  <c r="P373"/>
  <c r="N373"/>
  <c r="M373"/>
  <c r="L373"/>
  <c r="K373"/>
  <c r="F373"/>
  <c r="E373"/>
  <c r="D373"/>
  <c r="C373"/>
  <c r="P372"/>
  <c r="D65" i="39" s="1"/>
  <c r="F65" s="1"/>
  <c r="N372" i="35"/>
  <c r="M372"/>
  <c r="L372"/>
  <c r="K372"/>
  <c r="F372"/>
  <c r="E372"/>
  <c r="D372"/>
  <c r="C372"/>
  <c r="P371"/>
  <c r="N371"/>
  <c r="M371"/>
  <c r="L371"/>
  <c r="K371"/>
  <c r="F371"/>
  <c r="E371"/>
  <c r="D371"/>
  <c r="C371"/>
  <c r="P370"/>
  <c r="N370"/>
  <c r="M370"/>
  <c r="L370"/>
  <c r="C64" i="39" s="1"/>
  <c r="K370" i="35"/>
  <c r="F370"/>
  <c r="E370"/>
  <c r="D370"/>
  <c r="C370"/>
  <c r="P369"/>
  <c r="N369"/>
  <c r="M369"/>
  <c r="L369"/>
  <c r="K369"/>
  <c r="F369"/>
  <c r="E369"/>
  <c r="D369"/>
  <c r="C369"/>
  <c r="P368"/>
  <c r="D77" i="39" s="1"/>
  <c r="F77" s="1"/>
  <c r="N368" i="35"/>
  <c r="M368"/>
  <c r="L368"/>
  <c r="K368"/>
  <c r="F368"/>
  <c r="E368"/>
  <c r="D368"/>
  <c r="C368"/>
  <c r="P367"/>
  <c r="N367"/>
  <c r="M367"/>
  <c r="L367"/>
  <c r="K367"/>
  <c r="F367"/>
  <c r="E367"/>
  <c r="D367"/>
  <c r="C367"/>
  <c r="P366"/>
  <c r="N366"/>
  <c r="M366"/>
  <c r="L366"/>
  <c r="K366"/>
  <c r="F366"/>
  <c r="E366"/>
  <c r="D366"/>
  <c r="C366"/>
  <c r="P365"/>
  <c r="D67" i="39" s="1"/>
  <c r="F67" s="1"/>
  <c r="N365" i="35"/>
  <c r="M365"/>
  <c r="L365"/>
  <c r="K365"/>
  <c r="F365"/>
  <c r="E365"/>
  <c r="D365"/>
  <c r="C365"/>
  <c r="P364"/>
  <c r="D66" i="39" s="1"/>
  <c r="F66" s="1"/>
  <c r="N364" i="35"/>
  <c r="M364"/>
  <c r="L364"/>
  <c r="K364"/>
  <c r="F364"/>
  <c r="E364"/>
  <c r="D364"/>
  <c r="C364"/>
  <c r="P360"/>
  <c r="N360"/>
  <c r="M360"/>
  <c r="L360"/>
  <c r="K360"/>
  <c r="F360"/>
  <c r="E360"/>
  <c r="D360"/>
  <c r="C360"/>
  <c r="P359"/>
  <c r="N359"/>
  <c r="M359"/>
  <c r="L359"/>
  <c r="K359"/>
  <c r="F359"/>
  <c r="E359"/>
  <c r="D359"/>
  <c r="C359"/>
  <c r="P356"/>
  <c r="N356"/>
  <c r="M356"/>
  <c r="L356"/>
  <c r="K356"/>
  <c r="F356"/>
  <c r="E356"/>
  <c r="D356"/>
  <c r="C356"/>
  <c r="P355"/>
  <c r="N355"/>
  <c r="M355"/>
  <c r="L355"/>
  <c r="K355"/>
  <c r="F355"/>
  <c r="E355"/>
  <c r="D355"/>
  <c r="C355"/>
  <c r="P354"/>
  <c r="N354"/>
  <c r="M354"/>
  <c r="L354"/>
  <c r="K354"/>
  <c r="F354"/>
  <c r="E354"/>
  <c r="D354"/>
  <c r="C354"/>
  <c r="P353"/>
  <c r="N353"/>
  <c r="M353"/>
  <c r="L353"/>
  <c r="K353"/>
  <c r="F353"/>
  <c r="E353"/>
  <c r="D353"/>
  <c r="C353"/>
  <c r="P350"/>
  <c r="D16" i="39" s="1"/>
  <c r="F16" s="1"/>
  <c r="N350" i="35"/>
  <c r="M350"/>
  <c r="L350"/>
  <c r="K350"/>
  <c r="F350"/>
  <c r="E350"/>
  <c r="D350"/>
  <c r="C350"/>
  <c r="P346"/>
  <c r="N346"/>
  <c r="M346"/>
  <c r="L346"/>
  <c r="K346"/>
  <c r="F346"/>
  <c r="E346"/>
  <c r="D346"/>
  <c r="C346"/>
  <c r="P343"/>
  <c r="N343"/>
  <c r="M343"/>
  <c r="L343"/>
  <c r="K343"/>
  <c r="F343"/>
  <c r="E343"/>
  <c r="D343"/>
  <c r="C343"/>
  <c r="P342"/>
  <c r="N342"/>
  <c r="M342"/>
  <c r="L342"/>
  <c r="K342"/>
  <c r="F342"/>
  <c r="E342"/>
  <c r="D342"/>
  <c r="C342"/>
  <c r="P339"/>
  <c r="N339"/>
  <c r="M339"/>
  <c r="L339"/>
  <c r="K339"/>
  <c r="F339"/>
  <c r="E339"/>
  <c r="D339"/>
  <c r="C339"/>
  <c r="P338"/>
  <c r="N338"/>
  <c r="M338"/>
  <c r="L338"/>
  <c r="K338"/>
  <c r="F338"/>
  <c r="E338"/>
  <c r="D338"/>
  <c r="C338"/>
  <c r="P335"/>
  <c r="N335"/>
  <c r="M335"/>
  <c r="L335"/>
  <c r="K335"/>
  <c r="F335"/>
  <c r="E335"/>
  <c r="D335"/>
  <c r="C335"/>
  <c r="P334"/>
  <c r="N334"/>
  <c r="M334"/>
  <c r="L334"/>
  <c r="K334"/>
  <c r="F334"/>
  <c r="E334"/>
  <c r="D334"/>
  <c r="C334"/>
  <c r="P333"/>
  <c r="N333"/>
  <c r="M333"/>
  <c r="L333"/>
  <c r="K333"/>
  <c r="F333"/>
  <c r="E333"/>
  <c r="D333"/>
  <c r="C333"/>
  <c r="Q332"/>
  <c r="P332"/>
  <c r="N332"/>
  <c r="M332"/>
  <c r="L332"/>
  <c r="K332"/>
  <c r="F332"/>
  <c r="E332"/>
  <c r="D332"/>
  <c r="C332"/>
  <c r="P328"/>
  <c r="N328"/>
  <c r="M328"/>
  <c r="L328"/>
  <c r="K328"/>
  <c r="F328"/>
  <c r="E328"/>
  <c r="D328"/>
  <c r="C328"/>
  <c r="P327"/>
  <c r="N327"/>
  <c r="M327"/>
  <c r="L327"/>
  <c r="K327"/>
  <c r="F327"/>
  <c r="E327"/>
  <c r="D327"/>
  <c r="C327"/>
  <c r="P324"/>
  <c r="D51" i="39" s="1"/>
  <c r="F51" s="1"/>
  <c r="N324" i="35"/>
  <c r="M324"/>
  <c r="L324"/>
  <c r="K324"/>
  <c r="F324"/>
  <c r="E324"/>
  <c r="D324"/>
  <c r="C324"/>
  <c r="P323"/>
  <c r="D52" i="39" s="1"/>
  <c r="F52" s="1"/>
  <c r="N323" i="35"/>
  <c r="M323"/>
  <c r="L323"/>
  <c r="K323"/>
  <c r="F323"/>
  <c r="E323"/>
  <c r="D323"/>
  <c r="C323"/>
  <c r="N320"/>
  <c r="M320"/>
  <c r="L320"/>
  <c r="K320"/>
  <c r="P317"/>
  <c r="N317"/>
  <c r="M317"/>
  <c r="L317"/>
  <c r="K317"/>
  <c r="F317"/>
  <c r="E317"/>
  <c r="D317"/>
  <c r="C317"/>
  <c r="P316"/>
  <c r="N316"/>
  <c r="M316"/>
  <c r="L316"/>
  <c r="K316"/>
  <c r="F316"/>
  <c r="E316"/>
  <c r="D316"/>
  <c r="C316"/>
  <c r="P315"/>
  <c r="N315"/>
  <c r="M315"/>
  <c r="L315"/>
  <c r="K315"/>
  <c r="F315"/>
  <c r="E315"/>
  <c r="D315"/>
  <c r="C315"/>
  <c r="P314"/>
  <c r="N314"/>
  <c r="M314"/>
  <c r="L314"/>
  <c r="K314"/>
  <c r="F314"/>
  <c r="E314"/>
  <c r="D314"/>
  <c r="C314"/>
  <c r="P313"/>
  <c r="N313"/>
  <c r="M313"/>
  <c r="L313"/>
  <c r="K313"/>
  <c r="F313"/>
  <c r="E313"/>
  <c r="D313"/>
  <c r="C313"/>
  <c r="P312"/>
  <c r="N312"/>
  <c r="M312"/>
  <c r="L312"/>
  <c r="K312"/>
  <c r="F312"/>
  <c r="E312"/>
  <c r="D312"/>
  <c r="C312"/>
  <c r="N311"/>
  <c r="M311"/>
  <c r="L311"/>
  <c r="K311"/>
  <c r="F311"/>
  <c r="E311"/>
  <c r="D311"/>
  <c r="C311"/>
  <c r="P310"/>
  <c r="N310"/>
  <c r="M310"/>
  <c r="L310"/>
  <c r="K310"/>
  <c r="N308"/>
  <c r="M308"/>
  <c r="L308"/>
  <c r="K308"/>
  <c r="P305"/>
  <c r="N305"/>
  <c r="M305"/>
  <c r="L305"/>
  <c r="K305"/>
  <c r="F305"/>
  <c r="E305"/>
  <c r="D305"/>
  <c r="C305"/>
  <c r="P304"/>
  <c r="N304"/>
  <c r="M304"/>
  <c r="L304"/>
  <c r="K304"/>
  <c r="F304"/>
  <c r="E304"/>
  <c r="D304"/>
  <c r="C304"/>
  <c r="P303"/>
  <c r="N303"/>
  <c r="M303"/>
  <c r="L303"/>
  <c r="K303"/>
  <c r="F303"/>
  <c r="E303"/>
  <c r="D303"/>
  <c r="C303"/>
  <c r="P302"/>
  <c r="N302"/>
  <c r="M302"/>
  <c r="L302"/>
  <c r="K302"/>
  <c r="F302"/>
  <c r="E302"/>
  <c r="D302"/>
  <c r="C302"/>
  <c r="P301"/>
  <c r="N301"/>
  <c r="M301"/>
  <c r="L301"/>
  <c r="K301"/>
  <c r="F301"/>
  <c r="E301"/>
  <c r="D301"/>
  <c r="C301"/>
  <c r="P300"/>
  <c r="N300"/>
  <c r="M300"/>
  <c r="L300"/>
  <c r="K300"/>
  <c r="F300"/>
  <c r="E300"/>
  <c r="D300"/>
  <c r="C300"/>
  <c r="P299"/>
  <c r="N299"/>
  <c r="M299"/>
  <c r="L299"/>
  <c r="K299"/>
  <c r="F299"/>
  <c r="E299"/>
  <c r="D299"/>
  <c r="C299"/>
  <c r="P298"/>
  <c r="N298"/>
  <c r="M298"/>
  <c r="L298"/>
  <c r="K298"/>
  <c r="F298"/>
  <c r="E298"/>
  <c r="D298"/>
  <c r="C298"/>
  <c r="P297"/>
  <c r="N297"/>
  <c r="M297"/>
  <c r="L297"/>
  <c r="K297"/>
  <c r="F297"/>
  <c r="E297"/>
  <c r="D297"/>
  <c r="C297"/>
  <c r="P296"/>
  <c r="N296"/>
  <c r="M296"/>
  <c r="L296"/>
  <c r="K296"/>
  <c r="F296"/>
  <c r="E296"/>
  <c r="D296"/>
  <c r="C296"/>
  <c r="N295"/>
  <c r="M295"/>
  <c r="L295"/>
  <c r="K295"/>
  <c r="F295"/>
  <c r="E295"/>
  <c r="D295"/>
  <c r="C295"/>
  <c r="N294"/>
  <c r="M294"/>
  <c r="L294"/>
  <c r="K294"/>
  <c r="C291"/>
  <c r="P290"/>
  <c r="N290"/>
  <c r="M290"/>
  <c r="L290"/>
  <c r="K290"/>
  <c r="F290"/>
  <c r="E290"/>
  <c r="D290"/>
  <c r="C290"/>
  <c r="P287"/>
  <c r="N287"/>
  <c r="M287"/>
  <c r="L287"/>
  <c r="K287"/>
  <c r="F287"/>
  <c r="E287"/>
  <c r="D287"/>
  <c r="C287"/>
  <c r="P286"/>
  <c r="N286"/>
  <c r="M286"/>
  <c r="L286"/>
  <c r="K286"/>
  <c r="F286"/>
  <c r="E286"/>
  <c r="D286"/>
  <c r="C286"/>
  <c r="P285"/>
  <c r="N285"/>
  <c r="M285"/>
  <c r="L285"/>
  <c r="K285"/>
  <c r="F285"/>
  <c r="E285"/>
  <c r="D285"/>
  <c r="C285"/>
  <c r="P284"/>
  <c r="N284"/>
  <c r="M284"/>
  <c r="L284"/>
  <c r="K284"/>
  <c r="F284"/>
  <c r="E284"/>
  <c r="D284"/>
  <c r="C284"/>
  <c r="P283"/>
  <c r="N283"/>
  <c r="M283"/>
  <c r="L283"/>
  <c r="K283"/>
  <c r="F283"/>
  <c r="E283"/>
  <c r="D283"/>
  <c r="C283"/>
  <c r="P282"/>
  <c r="N282"/>
  <c r="M282"/>
  <c r="L282"/>
  <c r="K282"/>
  <c r="F282"/>
  <c r="E282"/>
  <c r="D282"/>
  <c r="C282"/>
  <c r="AO281" i="38"/>
  <c r="AO280"/>
  <c r="AN280"/>
  <c r="P279" i="35"/>
  <c r="N279"/>
  <c r="M279"/>
  <c r="L279"/>
  <c r="K279"/>
  <c r="F279"/>
  <c r="E279"/>
  <c r="D279"/>
  <c r="C279"/>
  <c r="P278"/>
  <c r="N278"/>
  <c r="M278"/>
  <c r="L278"/>
  <c r="K278"/>
  <c r="F278"/>
  <c r="E278"/>
  <c r="D278"/>
  <c r="C278"/>
  <c r="AO277" i="38"/>
  <c r="AN277"/>
  <c r="P276" i="35"/>
  <c r="N276"/>
  <c r="M276"/>
  <c r="L276"/>
  <c r="K276"/>
  <c r="P275"/>
  <c r="N275"/>
  <c r="M275"/>
  <c r="L275"/>
  <c r="K275"/>
  <c r="F275"/>
  <c r="E275"/>
  <c r="D275"/>
  <c r="C275"/>
  <c r="P274"/>
  <c r="N274"/>
  <c r="M274"/>
  <c r="L274"/>
  <c r="K274"/>
  <c r="F274"/>
  <c r="E274"/>
  <c r="D274"/>
  <c r="C274"/>
  <c r="P273"/>
  <c r="N273"/>
  <c r="M273"/>
  <c r="L273"/>
  <c r="K273"/>
  <c r="F273"/>
  <c r="E273"/>
  <c r="D273"/>
  <c r="C273"/>
  <c r="AO272" i="38"/>
  <c r="AN272"/>
  <c r="P271" i="35"/>
  <c r="N271"/>
  <c r="M271"/>
  <c r="L271"/>
  <c r="K271"/>
  <c r="F271"/>
  <c r="E271"/>
  <c r="D271"/>
  <c r="C271"/>
  <c r="P270"/>
  <c r="N270"/>
  <c r="M270"/>
  <c r="L270"/>
  <c r="K270"/>
  <c r="F270"/>
  <c r="E270"/>
  <c r="D270"/>
  <c r="C270"/>
  <c r="P269"/>
  <c r="N269"/>
  <c r="M269"/>
  <c r="L269"/>
  <c r="K269"/>
  <c r="F269"/>
  <c r="E269"/>
  <c r="D269"/>
  <c r="C269"/>
  <c r="AO268" i="38"/>
  <c r="AN268"/>
  <c r="AO267"/>
  <c r="AN267"/>
  <c r="N263" i="35"/>
  <c r="M263"/>
  <c r="L263"/>
  <c r="K263"/>
  <c r="C263"/>
  <c r="AO260" i="38"/>
  <c r="AN260"/>
  <c r="AO259"/>
  <c r="AN259"/>
  <c r="AO258"/>
  <c r="AN258"/>
  <c r="AO257"/>
  <c r="AN257"/>
  <c r="AO256"/>
  <c r="AN256"/>
  <c r="AO255"/>
  <c r="AN255"/>
  <c r="AO254"/>
  <c r="AN254"/>
  <c r="AO253"/>
  <c r="AN253"/>
  <c r="AO252"/>
  <c r="AN252"/>
  <c r="P248" i="35"/>
  <c r="N248"/>
  <c r="M248"/>
  <c r="L248"/>
  <c r="K248"/>
  <c r="F248"/>
  <c r="E248"/>
  <c r="D248"/>
  <c r="C248"/>
  <c r="P244"/>
  <c r="N244"/>
  <c r="M244"/>
  <c r="L244"/>
  <c r="K244"/>
  <c r="F244"/>
  <c r="E244"/>
  <c r="D244"/>
  <c r="C244"/>
  <c r="AO239" i="38"/>
  <c r="AN239"/>
  <c r="AO238"/>
  <c r="AN238"/>
  <c r="AO237"/>
  <c r="AN237"/>
  <c r="AO236"/>
  <c r="AN236"/>
  <c r="AO235"/>
  <c r="AN235"/>
  <c r="P234" i="35"/>
  <c r="N234"/>
  <c r="M234"/>
  <c r="L234"/>
  <c r="K234"/>
  <c r="F234"/>
  <c r="E234"/>
  <c r="D234"/>
  <c r="C234"/>
  <c r="P233"/>
  <c r="N233"/>
  <c r="M233"/>
  <c r="L233"/>
  <c r="K233"/>
  <c r="F233"/>
  <c r="E233"/>
  <c r="D233"/>
  <c r="C233"/>
  <c r="P232"/>
  <c r="N232"/>
  <c r="M232"/>
  <c r="L232"/>
  <c r="K232"/>
  <c r="F232"/>
  <c r="E232"/>
  <c r="D232"/>
  <c r="C232"/>
  <c r="AO231" i="38"/>
  <c r="AN231"/>
  <c r="AO227"/>
  <c r="AN227"/>
  <c r="AO225"/>
  <c r="AN225"/>
  <c r="AO224"/>
  <c r="AN224"/>
  <c r="AO223"/>
  <c r="AN223"/>
  <c r="J240" i="35"/>
  <c r="J241" s="1"/>
  <c r="I240"/>
  <c r="I241" s="1"/>
  <c r="P218"/>
  <c r="N218"/>
  <c r="M218"/>
  <c r="L218"/>
  <c r="K218"/>
  <c r="F218"/>
  <c r="E218"/>
  <c r="D218"/>
  <c r="J218" s="1"/>
  <c r="C218"/>
  <c r="P217"/>
  <c r="N217"/>
  <c r="M217"/>
  <c r="L217"/>
  <c r="K217"/>
  <c r="F217"/>
  <c r="E217"/>
  <c r="D217"/>
  <c r="C217"/>
  <c r="P214"/>
  <c r="N214"/>
  <c r="M214"/>
  <c r="L214"/>
  <c r="K214"/>
  <c r="F214"/>
  <c r="E214"/>
  <c r="D214"/>
  <c r="C214"/>
  <c r="P213"/>
  <c r="N213"/>
  <c r="M213"/>
  <c r="L213"/>
  <c r="K213"/>
  <c r="F213"/>
  <c r="E213"/>
  <c r="D213"/>
  <c r="C213"/>
  <c r="P212"/>
  <c r="N212"/>
  <c r="M212"/>
  <c r="L212"/>
  <c r="K212"/>
  <c r="F212"/>
  <c r="E212"/>
  <c r="D212"/>
  <c r="J212" s="1"/>
  <c r="C212"/>
  <c r="P211"/>
  <c r="N211"/>
  <c r="M211"/>
  <c r="L211"/>
  <c r="K211"/>
  <c r="F211"/>
  <c r="E211"/>
  <c r="D211"/>
  <c r="C211"/>
  <c r="P210"/>
  <c r="N210"/>
  <c r="M210"/>
  <c r="L210"/>
  <c r="K210"/>
  <c r="F210"/>
  <c r="E210"/>
  <c r="D210"/>
  <c r="C210"/>
  <c r="P207"/>
  <c r="N207"/>
  <c r="M207"/>
  <c r="L207"/>
  <c r="K207"/>
  <c r="F207"/>
  <c r="E207"/>
  <c r="D207"/>
  <c r="C207"/>
  <c r="P206"/>
  <c r="N206"/>
  <c r="M206"/>
  <c r="L206"/>
  <c r="K206"/>
  <c r="F206"/>
  <c r="E206"/>
  <c r="D206"/>
  <c r="C206"/>
  <c r="P205"/>
  <c r="D10" i="39" s="1"/>
  <c r="F10" s="1"/>
  <c r="N205" i="35"/>
  <c r="M205"/>
  <c r="L205"/>
  <c r="K205"/>
  <c r="F205"/>
  <c r="E205"/>
  <c r="D205"/>
  <c r="C205"/>
  <c r="P204"/>
  <c r="N204"/>
  <c r="M204"/>
  <c r="L204"/>
  <c r="K204"/>
  <c r="F204"/>
  <c r="E204"/>
  <c r="D204"/>
  <c r="C204"/>
  <c r="P203"/>
  <c r="N203"/>
  <c r="M203"/>
  <c r="L203"/>
  <c r="K203"/>
  <c r="F203"/>
  <c r="E203"/>
  <c r="D203"/>
  <c r="C203"/>
  <c r="P202"/>
  <c r="N202"/>
  <c r="M202"/>
  <c r="L202"/>
  <c r="K202"/>
  <c r="F202"/>
  <c r="E202"/>
  <c r="D202"/>
  <c r="C202"/>
  <c r="P201"/>
  <c r="N201"/>
  <c r="M201"/>
  <c r="L201"/>
  <c r="K201"/>
  <c r="F201"/>
  <c r="E201"/>
  <c r="D201"/>
  <c r="C201"/>
  <c r="P200"/>
  <c r="N200"/>
  <c r="M200"/>
  <c r="L200"/>
  <c r="K200"/>
  <c r="F200"/>
  <c r="E200"/>
  <c r="D200"/>
  <c r="C200"/>
  <c r="P199"/>
  <c r="N199"/>
  <c r="M199"/>
  <c r="L199"/>
  <c r="K199"/>
  <c r="F199"/>
  <c r="E199"/>
  <c r="D199"/>
  <c r="C199"/>
  <c r="P198"/>
  <c r="N198"/>
  <c r="M198"/>
  <c r="L198"/>
  <c r="K198"/>
  <c r="F198"/>
  <c r="E198"/>
  <c r="D198"/>
  <c r="J198" s="1"/>
  <c r="C198"/>
  <c r="P192"/>
  <c r="N192"/>
  <c r="M192"/>
  <c r="L192"/>
  <c r="K192"/>
  <c r="F192"/>
  <c r="E192"/>
  <c r="D192"/>
  <c r="C192"/>
  <c r="P191"/>
  <c r="N191"/>
  <c r="M191"/>
  <c r="L191"/>
  <c r="K191"/>
  <c r="F191"/>
  <c r="E191"/>
  <c r="D191"/>
  <c r="C191"/>
  <c r="P190"/>
  <c r="N190"/>
  <c r="M190"/>
  <c r="L190"/>
  <c r="K190"/>
  <c r="F190"/>
  <c r="E190"/>
  <c r="D190"/>
  <c r="C190"/>
  <c r="P189"/>
  <c r="N189"/>
  <c r="M189"/>
  <c r="L189"/>
  <c r="K189"/>
  <c r="F189"/>
  <c r="E189"/>
  <c r="D189"/>
  <c r="C189"/>
  <c r="P186"/>
  <c r="N186"/>
  <c r="M186"/>
  <c r="L186"/>
  <c r="K186"/>
  <c r="F186"/>
  <c r="E186"/>
  <c r="D186"/>
  <c r="C186"/>
  <c r="P185"/>
  <c r="N185"/>
  <c r="M185"/>
  <c r="L185"/>
  <c r="K185"/>
  <c r="F185"/>
  <c r="E185"/>
  <c r="D185"/>
  <c r="C185"/>
  <c r="P184"/>
  <c r="N184"/>
  <c r="M184"/>
  <c r="L184"/>
  <c r="K184"/>
  <c r="F184"/>
  <c r="E184"/>
  <c r="D184"/>
  <c r="C184"/>
  <c r="P183"/>
  <c r="N183"/>
  <c r="M183"/>
  <c r="L183"/>
  <c r="K183"/>
  <c r="F183"/>
  <c r="E183"/>
  <c r="D183"/>
  <c r="C183"/>
  <c r="P180"/>
  <c r="N180"/>
  <c r="M180"/>
  <c r="L180"/>
  <c r="K180"/>
  <c r="F180"/>
  <c r="E180"/>
  <c r="D180"/>
  <c r="C180"/>
  <c r="P179"/>
  <c r="N179"/>
  <c r="M179"/>
  <c r="L179"/>
  <c r="K179"/>
  <c r="F179"/>
  <c r="E179"/>
  <c r="D179"/>
  <c r="C179"/>
  <c r="P178"/>
  <c r="N178"/>
  <c r="M178"/>
  <c r="L178"/>
  <c r="K178"/>
  <c r="F178"/>
  <c r="E178"/>
  <c r="D178"/>
  <c r="C178"/>
  <c r="I178" s="1"/>
  <c r="P177"/>
  <c r="N177"/>
  <c r="M177"/>
  <c r="L177"/>
  <c r="K177"/>
  <c r="F177"/>
  <c r="E177"/>
  <c r="D177"/>
  <c r="J177" s="1"/>
  <c r="C177"/>
  <c r="P174"/>
  <c r="N174"/>
  <c r="M174"/>
  <c r="L174"/>
  <c r="K174"/>
  <c r="F174"/>
  <c r="E174"/>
  <c r="D174"/>
  <c r="C174"/>
  <c r="P173"/>
  <c r="N173"/>
  <c r="M173"/>
  <c r="L173"/>
  <c r="K173"/>
  <c r="F173"/>
  <c r="E173"/>
  <c r="D173"/>
  <c r="C173"/>
  <c r="P172"/>
  <c r="N172"/>
  <c r="M172"/>
  <c r="L172"/>
  <c r="K172"/>
  <c r="F172"/>
  <c r="E172"/>
  <c r="D172"/>
  <c r="C172"/>
  <c r="I172" s="1"/>
  <c r="P171"/>
  <c r="D34" i="39" s="1"/>
  <c r="F34" s="1"/>
  <c r="N171" i="35"/>
  <c r="M171"/>
  <c r="L171"/>
  <c r="K171"/>
  <c r="F171"/>
  <c r="E171"/>
  <c r="D171"/>
  <c r="J171" s="1"/>
  <c r="C171"/>
  <c r="P168"/>
  <c r="N168"/>
  <c r="M168"/>
  <c r="L168"/>
  <c r="K168"/>
  <c r="F168"/>
  <c r="E168"/>
  <c r="D168"/>
  <c r="C168"/>
  <c r="P167"/>
  <c r="D32" i="39" s="1"/>
  <c r="F32" s="1"/>
  <c r="N167" i="35"/>
  <c r="M167"/>
  <c r="L167"/>
  <c r="K167"/>
  <c r="F167"/>
  <c r="E167"/>
  <c r="D167"/>
  <c r="C167"/>
  <c r="P166"/>
  <c r="N166"/>
  <c r="M166"/>
  <c r="L166"/>
  <c r="K166"/>
  <c r="F166"/>
  <c r="E166"/>
  <c r="D166"/>
  <c r="C166"/>
  <c r="P165"/>
  <c r="D31" i="39" s="1"/>
  <c r="F31" s="1"/>
  <c r="N165" i="35"/>
  <c r="M165"/>
  <c r="L165"/>
  <c r="K165"/>
  <c r="F165"/>
  <c r="E165"/>
  <c r="D165"/>
  <c r="C165"/>
  <c r="P162"/>
  <c r="N162"/>
  <c r="M162"/>
  <c r="L162"/>
  <c r="K162"/>
  <c r="F162"/>
  <c r="E162"/>
  <c r="D162"/>
  <c r="C162"/>
  <c r="P161"/>
  <c r="N161"/>
  <c r="M161"/>
  <c r="L161"/>
  <c r="K161"/>
  <c r="F161"/>
  <c r="E161"/>
  <c r="D161"/>
  <c r="C161"/>
  <c r="P160"/>
  <c r="N160"/>
  <c r="M160"/>
  <c r="L160"/>
  <c r="K160"/>
  <c r="F160"/>
  <c r="E160"/>
  <c r="D160"/>
  <c r="C160"/>
  <c r="P159"/>
  <c r="N159"/>
  <c r="M159"/>
  <c r="L159"/>
  <c r="K159"/>
  <c r="F159"/>
  <c r="E159"/>
  <c r="D159"/>
  <c r="C159"/>
  <c r="P156"/>
  <c r="N156"/>
  <c r="M156"/>
  <c r="L156"/>
  <c r="K156"/>
  <c r="F156"/>
  <c r="E156"/>
  <c r="D156"/>
  <c r="C156"/>
  <c r="P155"/>
  <c r="N155"/>
  <c r="M155"/>
  <c r="L155"/>
  <c r="K155"/>
  <c r="F155"/>
  <c r="E155"/>
  <c r="D155"/>
  <c r="C155"/>
  <c r="P154"/>
  <c r="N154"/>
  <c r="M154"/>
  <c r="L154"/>
  <c r="K154"/>
  <c r="F154"/>
  <c r="E154"/>
  <c r="D154"/>
  <c r="C154"/>
  <c r="I154" s="1"/>
  <c r="P153"/>
  <c r="N153"/>
  <c r="M153"/>
  <c r="L153"/>
  <c r="K153"/>
  <c r="F153"/>
  <c r="E153"/>
  <c r="D153"/>
  <c r="C153"/>
  <c r="P149"/>
  <c r="N149"/>
  <c r="M149"/>
  <c r="L149"/>
  <c r="K149"/>
  <c r="F149"/>
  <c r="E149"/>
  <c r="D149"/>
  <c r="C149"/>
  <c r="P147"/>
  <c r="N147"/>
  <c r="M147"/>
  <c r="L147"/>
  <c r="K147"/>
  <c r="F147"/>
  <c r="E147"/>
  <c r="D147"/>
  <c r="C147"/>
  <c r="P146"/>
  <c r="N146"/>
  <c r="M146"/>
  <c r="L146"/>
  <c r="K146"/>
  <c r="F146"/>
  <c r="E146"/>
  <c r="D146"/>
  <c r="C146"/>
  <c r="I146" s="1"/>
  <c r="Q143"/>
  <c r="P143"/>
  <c r="N143"/>
  <c r="M143"/>
  <c r="L143"/>
  <c r="K143"/>
  <c r="F143"/>
  <c r="E143"/>
  <c r="D143"/>
  <c r="C143"/>
  <c r="Q142"/>
  <c r="P142"/>
  <c r="N142"/>
  <c r="M142"/>
  <c r="L142"/>
  <c r="K142"/>
  <c r="F142"/>
  <c r="E142"/>
  <c r="D142"/>
  <c r="C142"/>
  <c r="Q118"/>
  <c r="P118"/>
  <c r="N118"/>
  <c r="M118"/>
  <c r="L118"/>
  <c r="K118"/>
  <c r="F118"/>
  <c r="E118"/>
  <c r="D118"/>
  <c r="C118"/>
  <c r="P110"/>
  <c r="E110"/>
  <c r="C110"/>
  <c r="P109"/>
  <c r="N109"/>
  <c r="M109"/>
  <c r="L109"/>
  <c r="K109"/>
  <c r="F109"/>
  <c r="E109"/>
  <c r="D109"/>
  <c r="C109"/>
  <c r="P108"/>
  <c r="N108"/>
  <c r="M108"/>
  <c r="L108"/>
  <c r="K108"/>
  <c r="F108"/>
  <c r="E108"/>
  <c r="D108"/>
  <c r="C108"/>
  <c r="P107"/>
  <c r="N107"/>
  <c r="M107"/>
  <c r="L107"/>
  <c r="K107"/>
  <c r="F107"/>
  <c r="E107"/>
  <c r="D107"/>
  <c r="C107"/>
  <c r="P106"/>
  <c r="N106"/>
  <c r="M106"/>
  <c r="L106"/>
  <c r="K106"/>
  <c r="F106"/>
  <c r="E106"/>
  <c r="D106"/>
  <c r="C106"/>
  <c r="P105"/>
  <c r="N105"/>
  <c r="M105"/>
  <c r="L105"/>
  <c r="K105"/>
  <c r="F105"/>
  <c r="E105"/>
  <c r="D105"/>
  <c r="C105"/>
  <c r="P104"/>
  <c r="N104"/>
  <c r="M104"/>
  <c r="L104"/>
  <c r="K104"/>
  <c r="F104"/>
  <c r="E104"/>
  <c r="D104"/>
  <c r="C104"/>
  <c r="P103"/>
  <c r="N103"/>
  <c r="M103"/>
  <c r="L103"/>
  <c r="K103"/>
  <c r="F103"/>
  <c r="E103"/>
  <c r="D103"/>
  <c r="C103"/>
  <c r="P102"/>
  <c r="N102"/>
  <c r="M102"/>
  <c r="L102"/>
  <c r="K102"/>
  <c r="F102"/>
  <c r="E102"/>
  <c r="D102"/>
  <c r="C102"/>
  <c r="P101"/>
  <c r="N101"/>
  <c r="M101"/>
  <c r="L101"/>
  <c r="K101"/>
  <c r="F101"/>
  <c r="E101"/>
  <c r="D101"/>
  <c r="C101"/>
  <c r="P100"/>
  <c r="N100"/>
  <c r="M100"/>
  <c r="L100"/>
  <c r="K100"/>
  <c r="F100"/>
  <c r="E100"/>
  <c r="D100"/>
  <c r="C100"/>
  <c r="N99"/>
  <c r="M99"/>
  <c r="L99"/>
  <c r="K99"/>
  <c r="F99"/>
  <c r="E99"/>
  <c r="D99"/>
  <c r="C99"/>
  <c r="P98"/>
  <c r="N98"/>
  <c r="M98"/>
  <c r="L98"/>
  <c r="K98"/>
  <c r="F98"/>
  <c r="E98"/>
  <c r="D98"/>
  <c r="C98"/>
  <c r="N97"/>
  <c r="M97"/>
  <c r="L97"/>
  <c r="K97"/>
  <c r="F97"/>
  <c r="E97"/>
  <c r="D97"/>
  <c r="C97"/>
  <c r="P96"/>
  <c r="N96"/>
  <c r="M96"/>
  <c r="L96"/>
  <c r="K96"/>
  <c r="F96"/>
  <c r="E96"/>
  <c r="D96"/>
  <c r="C96"/>
  <c r="N95"/>
  <c r="M95"/>
  <c r="L95"/>
  <c r="K95"/>
  <c r="F95"/>
  <c r="E95"/>
  <c r="D95"/>
  <c r="C95"/>
  <c r="P94"/>
  <c r="N94"/>
  <c r="M94"/>
  <c r="L94"/>
  <c r="K94"/>
  <c r="F94"/>
  <c r="E94"/>
  <c r="D94"/>
  <c r="C94"/>
  <c r="P93"/>
  <c r="N93"/>
  <c r="M93"/>
  <c r="L93"/>
  <c r="K93"/>
  <c r="F93"/>
  <c r="E93"/>
  <c r="D93"/>
  <c r="C93"/>
  <c r="P92"/>
  <c r="N92"/>
  <c r="M92"/>
  <c r="L92"/>
  <c r="K92"/>
  <c r="F92"/>
  <c r="E92"/>
  <c r="D92"/>
  <c r="C92"/>
  <c r="P91"/>
  <c r="N91"/>
  <c r="M91"/>
  <c r="L91"/>
  <c r="K91"/>
  <c r="F91"/>
  <c r="E91"/>
  <c r="D91"/>
  <c r="C91"/>
  <c r="P90"/>
  <c r="N90"/>
  <c r="M90"/>
  <c r="L90"/>
  <c r="K90"/>
  <c r="F90"/>
  <c r="E90"/>
  <c r="D90"/>
  <c r="C90"/>
  <c r="P89"/>
  <c r="N89"/>
  <c r="M89"/>
  <c r="L89"/>
  <c r="K89"/>
  <c r="F89"/>
  <c r="E89"/>
  <c r="D89"/>
  <c r="C89"/>
  <c r="P88"/>
  <c r="N88"/>
  <c r="M88"/>
  <c r="L88"/>
  <c r="K88"/>
  <c r="F88"/>
  <c r="E88"/>
  <c r="D88"/>
  <c r="C88"/>
  <c r="AO87" i="38"/>
  <c r="AN87"/>
  <c r="P84" i="35"/>
  <c r="N84"/>
  <c r="M84"/>
  <c r="L84"/>
  <c r="K84"/>
  <c r="P83"/>
  <c r="N83"/>
  <c r="M83"/>
  <c r="L83"/>
  <c r="K83"/>
  <c r="P82"/>
  <c r="N82"/>
  <c r="M82"/>
  <c r="L82"/>
  <c r="K82"/>
  <c r="I86"/>
  <c r="AO81" i="38"/>
  <c r="AN81"/>
  <c r="S78" i="35"/>
  <c r="AO78" i="38" s="1"/>
  <c r="R78" i="35"/>
  <c r="AN78" i="38" s="1"/>
  <c r="Q78" i="35"/>
  <c r="P78"/>
  <c r="N78"/>
  <c r="M78"/>
  <c r="L78"/>
  <c r="K78"/>
  <c r="F78"/>
  <c r="E78"/>
  <c r="D78"/>
  <c r="C78"/>
  <c r="S77"/>
  <c r="AO77" i="38" s="1"/>
  <c r="R77" i="35"/>
  <c r="AN77" i="38" s="1"/>
  <c r="Q77" i="35"/>
  <c r="P77"/>
  <c r="N77"/>
  <c r="M77"/>
  <c r="L77"/>
  <c r="K77"/>
  <c r="F77"/>
  <c r="E77"/>
  <c r="D77"/>
  <c r="C77"/>
  <c r="S76"/>
  <c r="AO76" i="38" s="1"/>
  <c r="R76" i="35"/>
  <c r="AN76" i="38" s="1"/>
  <c r="Q76" i="35"/>
  <c r="P76"/>
  <c r="N76"/>
  <c r="M76"/>
  <c r="L76"/>
  <c r="K76"/>
  <c r="F76"/>
  <c r="E76"/>
  <c r="D76"/>
  <c r="C76"/>
  <c r="P8"/>
  <c r="AO8" i="38"/>
  <c r="AN9"/>
  <c r="AO9"/>
  <c r="P11" i="35"/>
  <c r="AO11" i="38"/>
  <c r="AN7"/>
  <c r="AO7"/>
  <c r="Q461" i="37"/>
  <c r="N461"/>
  <c r="M461"/>
  <c r="L461"/>
  <c r="K461"/>
  <c r="F461"/>
  <c r="D461"/>
  <c r="S460"/>
  <c r="AK460" i="38" s="1"/>
  <c r="R460" i="37"/>
  <c r="AJ460" i="38" s="1"/>
  <c r="J460" i="37"/>
  <c r="I460"/>
  <c r="S459"/>
  <c r="AK459" i="38" s="1"/>
  <c r="R459" i="37"/>
  <c r="AJ459" i="38" s="1"/>
  <c r="J459" i="37"/>
  <c r="I459"/>
  <c r="S458"/>
  <c r="AK458" i="38" s="1"/>
  <c r="R458" i="37"/>
  <c r="AJ458" i="38" s="1"/>
  <c r="J458" i="37"/>
  <c r="I458"/>
  <c r="S457"/>
  <c r="AK457" i="38" s="1"/>
  <c r="R457" i="37"/>
  <c r="AJ457" i="38" s="1"/>
  <c r="J457" i="37"/>
  <c r="I457"/>
  <c r="S456"/>
  <c r="AK456" i="38" s="1"/>
  <c r="R456" i="37"/>
  <c r="AJ456" i="38" s="1"/>
  <c r="J456" i="37"/>
  <c r="I456"/>
  <c r="S455"/>
  <c r="AK455" i="38" s="1"/>
  <c r="R455" i="37"/>
  <c r="AJ455" i="38" s="1"/>
  <c r="J455" i="37"/>
  <c r="I455"/>
  <c r="S454"/>
  <c r="AK454" i="38" s="1"/>
  <c r="R454" i="37"/>
  <c r="AJ454" i="38" s="1"/>
  <c r="J454" i="37"/>
  <c r="I454"/>
  <c r="S453"/>
  <c r="AK453" i="38" s="1"/>
  <c r="R453" i="37"/>
  <c r="AJ453" i="38" s="1"/>
  <c r="J453" i="37"/>
  <c r="I453"/>
  <c r="S452"/>
  <c r="AK452" i="38" s="1"/>
  <c r="R452" i="37"/>
  <c r="AJ452" i="38" s="1"/>
  <c r="J452" i="37"/>
  <c r="I452"/>
  <c r="S451"/>
  <c r="AK451" i="38" s="1"/>
  <c r="R451" i="37"/>
  <c r="AJ451" i="38" s="1"/>
  <c r="J451" i="37"/>
  <c r="I451"/>
  <c r="S450"/>
  <c r="AK450" i="38" s="1"/>
  <c r="R450" i="37"/>
  <c r="AJ450" i="38" s="1"/>
  <c r="J450" i="37"/>
  <c r="I450"/>
  <c r="S449"/>
  <c r="AK449" i="38" s="1"/>
  <c r="R449" i="37"/>
  <c r="AJ449" i="38" s="1"/>
  <c r="J449" i="37"/>
  <c r="I449"/>
  <c r="S448"/>
  <c r="AK448" i="38" s="1"/>
  <c r="R448" i="37"/>
  <c r="AJ448" i="38" s="1"/>
  <c r="J448" i="37"/>
  <c r="I448"/>
  <c r="S447"/>
  <c r="AK447" i="38" s="1"/>
  <c r="R447" i="37"/>
  <c r="AJ447" i="38" s="1"/>
  <c r="J447" i="37"/>
  <c r="I447"/>
  <c r="S446"/>
  <c r="AK446" i="38" s="1"/>
  <c r="R446" i="37"/>
  <c r="AJ446" i="38" s="1"/>
  <c r="J446" i="37"/>
  <c r="I446"/>
  <c r="S445"/>
  <c r="AK445" i="38" s="1"/>
  <c r="R445" i="37"/>
  <c r="AJ445" i="38" s="1"/>
  <c r="J445" i="37"/>
  <c r="I445"/>
  <c r="S444"/>
  <c r="AK444" i="38" s="1"/>
  <c r="R444" i="37"/>
  <c r="AJ444" i="38" s="1"/>
  <c r="J444" i="37"/>
  <c r="I444"/>
  <c r="S443"/>
  <c r="AK443" i="38" s="1"/>
  <c r="R443" i="37"/>
  <c r="AJ443" i="38" s="1"/>
  <c r="J443" i="37"/>
  <c r="I443"/>
  <c r="S442"/>
  <c r="AK442" i="38" s="1"/>
  <c r="R442" i="37"/>
  <c r="AJ442" i="38" s="1"/>
  <c r="J442" i="37"/>
  <c r="I442"/>
  <c r="S441"/>
  <c r="AK441" i="38" s="1"/>
  <c r="R441" i="37"/>
  <c r="AJ441" i="38" s="1"/>
  <c r="J441" i="37"/>
  <c r="I441"/>
  <c r="S440"/>
  <c r="R440"/>
  <c r="AJ440" i="38" s="1"/>
  <c r="J440" i="37"/>
  <c r="J461" s="1"/>
  <c r="I440"/>
  <c r="I461" s="1"/>
  <c r="S439"/>
  <c r="AK439" i="38" s="1"/>
  <c r="R439" i="37"/>
  <c r="AJ439" i="38" s="1"/>
  <c r="P438" i="37"/>
  <c r="O438"/>
  <c r="N438"/>
  <c r="M438"/>
  <c r="L438"/>
  <c r="K438"/>
  <c r="F438"/>
  <c r="E438"/>
  <c r="D438"/>
  <c r="C438"/>
  <c r="S437"/>
  <c r="AK437" i="38" s="1"/>
  <c r="R437" i="37"/>
  <c r="AJ437" i="38" s="1"/>
  <c r="J437" i="37"/>
  <c r="I437"/>
  <c r="R436"/>
  <c r="AJ436" i="38" s="1"/>
  <c r="Q436" i="37"/>
  <c r="S436" s="1"/>
  <c r="AK436" i="38" s="1"/>
  <c r="J436" i="37"/>
  <c r="I436"/>
  <c r="R435"/>
  <c r="AJ435" i="38" s="1"/>
  <c r="Q435" i="37"/>
  <c r="S435" s="1"/>
  <c r="AK435" i="38" s="1"/>
  <c r="J435" i="37"/>
  <c r="I435"/>
  <c r="R434"/>
  <c r="AJ434" i="38" s="1"/>
  <c r="Q434" i="37"/>
  <c r="S434" s="1"/>
  <c r="AK434" i="38" s="1"/>
  <c r="J434" i="37"/>
  <c r="I434"/>
  <c r="R433"/>
  <c r="AJ433" i="38" s="1"/>
  <c r="Q433" i="37"/>
  <c r="Q438" s="1"/>
  <c r="J433"/>
  <c r="I433"/>
  <c r="S432"/>
  <c r="AK432" i="38" s="1"/>
  <c r="R432" i="37"/>
  <c r="AJ432" i="38" s="1"/>
  <c r="J432" i="37"/>
  <c r="I432"/>
  <c r="S431"/>
  <c r="AK431" i="38" s="1"/>
  <c r="R431" i="37"/>
  <c r="AJ431" i="38" s="1"/>
  <c r="J431" i="37"/>
  <c r="I431"/>
  <c r="S430"/>
  <c r="AK430" i="38" s="1"/>
  <c r="R430" i="37"/>
  <c r="AJ430" i="38" s="1"/>
  <c r="J430" i="37"/>
  <c r="I430"/>
  <c r="A430"/>
  <c r="A431" s="1"/>
  <c r="A432" s="1"/>
  <c r="A433" s="1"/>
  <c r="A434" s="1"/>
  <c r="A435" s="1"/>
  <c r="A436" s="1"/>
  <c r="A437" s="1"/>
  <c r="A440" s="1"/>
  <c r="A441" s="1"/>
  <c r="A442" s="1"/>
  <c r="A443" s="1"/>
  <c r="A451" s="1"/>
  <c r="A452" s="1"/>
  <c r="A453" s="1"/>
  <c r="A454" s="1"/>
  <c r="A455" s="1"/>
  <c r="A456" s="1"/>
  <c r="A457" s="1"/>
  <c r="A458" s="1"/>
  <c r="A459" s="1"/>
  <c r="A460" s="1"/>
  <c r="S429"/>
  <c r="AK429" i="38" s="1"/>
  <c r="R429" i="37"/>
  <c r="J429"/>
  <c r="I429"/>
  <c r="S428"/>
  <c r="AK428" i="38" s="1"/>
  <c r="R428" i="37"/>
  <c r="AJ428" i="38" s="1"/>
  <c r="S427" i="37"/>
  <c r="R427"/>
  <c r="S426"/>
  <c r="R426"/>
  <c r="Q424"/>
  <c r="P424"/>
  <c r="O424"/>
  <c r="N424"/>
  <c r="M424"/>
  <c r="L424"/>
  <c r="K424"/>
  <c r="F424"/>
  <c r="D424"/>
  <c r="S423"/>
  <c r="AK423" i="38" s="1"/>
  <c r="R423" i="37"/>
  <c r="AJ423" i="38" s="1"/>
  <c r="I423" i="37"/>
  <c r="S422"/>
  <c r="R422"/>
  <c r="J424"/>
  <c r="I422"/>
  <c r="I424" s="1"/>
  <c r="S421"/>
  <c r="R421"/>
  <c r="Q419"/>
  <c r="P419"/>
  <c r="O419"/>
  <c r="N419"/>
  <c r="M419"/>
  <c r="L419"/>
  <c r="K419"/>
  <c r="F419"/>
  <c r="D419"/>
  <c r="S418"/>
  <c r="AK418" i="38" s="1"/>
  <c r="R418" i="37"/>
  <c r="AJ418" i="38" s="1"/>
  <c r="J418" i="37"/>
  <c r="I418"/>
  <c r="S417"/>
  <c r="AK417" i="38" s="1"/>
  <c r="R417" i="37"/>
  <c r="AJ417" i="38" s="1"/>
  <c r="J417" i="37"/>
  <c r="I417"/>
  <c r="S416"/>
  <c r="AK416" i="38" s="1"/>
  <c r="R416" i="37"/>
  <c r="AJ416" i="38" s="1"/>
  <c r="J416" i="37"/>
  <c r="I416"/>
  <c r="S415"/>
  <c r="AK415" i="38" s="1"/>
  <c r="R415" i="37"/>
  <c r="AJ415" i="38" s="1"/>
  <c r="J415" i="37"/>
  <c r="I415"/>
  <c r="S414"/>
  <c r="S419" s="1"/>
  <c r="AK419" i="38" s="1"/>
  <c r="R414" i="37"/>
  <c r="J414"/>
  <c r="I414"/>
  <c r="Q413"/>
  <c r="P413"/>
  <c r="O413"/>
  <c r="N413"/>
  <c r="M413"/>
  <c r="L413"/>
  <c r="K413"/>
  <c r="F413"/>
  <c r="E413"/>
  <c r="D413"/>
  <c r="C413"/>
  <c r="S412"/>
  <c r="AK412" i="38" s="1"/>
  <c r="R412" i="37"/>
  <c r="AJ412" i="38" s="1"/>
  <c r="J412" i="37"/>
  <c r="I412"/>
  <c r="S411"/>
  <c r="AK411" i="38" s="1"/>
  <c r="R411" i="37"/>
  <c r="AJ411" i="38" s="1"/>
  <c r="J411" i="37"/>
  <c r="I411"/>
  <c r="S410"/>
  <c r="AK410" i="38" s="1"/>
  <c r="R410" i="37"/>
  <c r="J410"/>
  <c r="J413" s="1"/>
  <c r="I410"/>
  <c r="I413" s="1"/>
  <c r="R409"/>
  <c r="AJ409" i="38" s="1"/>
  <c r="S408" i="37"/>
  <c r="R408"/>
  <c r="S407"/>
  <c r="R407"/>
  <c r="P406"/>
  <c r="N406"/>
  <c r="M406"/>
  <c r="L406"/>
  <c r="K406"/>
  <c r="F406"/>
  <c r="E406"/>
  <c r="D406"/>
  <c r="C406"/>
  <c r="R404"/>
  <c r="AJ404" i="38" s="1"/>
  <c r="Q404" i="37"/>
  <c r="S404" s="1"/>
  <c r="AK404" i="38" s="1"/>
  <c r="S402" i="37"/>
  <c r="AK402" i="38" s="1"/>
  <c r="R402" i="37"/>
  <c r="AJ402" i="38" s="1"/>
  <c r="S401" i="37"/>
  <c r="AK401" i="38" s="1"/>
  <c r="R401" i="37"/>
  <c r="AJ401" i="38" s="1"/>
  <c r="S400" i="37"/>
  <c r="AK400" i="38" s="1"/>
  <c r="R400" i="37"/>
  <c r="AJ400" i="38" s="1"/>
  <c r="J400" i="37"/>
  <c r="I400"/>
  <c r="S399"/>
  <c r="AK399" i="38" s="1"/>
  <c r="R399" i="37"/>
  <c r="AJ399" i="38" s="1"/>
  <c r="J399" i="37"/>
  <c r="I399"/>
  <c r="S398"/>
  <c r="AK398" i="38" s="1"/>
  <c r="R398" i="37"/>
  <c r="AJ398" i="38" s="1"/>
  <c r="S397" i="37"/>
  <c r="AK397" i="38" s="1"/>
  <c r="R397" i="37"/>
  <c r="AJ397" i="38" s="1"/>
  <c r="J397" i="37"/>
  <c r="I397"/>
  <c r="R396"/>
  <c r="AJ396" i="38" s="1"/>
  <c r="Q396" i="37"/>
  <c r="S396" s="1"/>
  <c r="AK396" i="38" s="1"/>
  <c r="J396" i="37"/>
  <c r="I396"/>
  <c r="R395"/>
  <c r="AJ395" i="38" s="1"/>
  <c r="Q395" i="37"/>
  <c r="S395" s="1"/>
  <c r="AK395" i="38" s="1"/>
  <c r="J395" i="37"/>
  <c r="I395"/>
  <c r="S394"/>
  <c r="AK394" i="38" s="1"/>
  <c r="R394" i="37"/>
  <c r="AJ394" i="38" s="1"/>
  <c r="J394" i="37"/>
  <c r="I394"/>
  <c r="S393"/>
  <c r="AK393" i="38" s="1"/>
  <c r="R393" i="37"/>
  <c r="AJ393" i="38" s="1"/>
  <c r="S392" i="37"/>
  <c r="AK392" i="38" s="1"/>
  <c r="R392" i="37"/>
  <c r="AJ392" i="38" s="1"/>
  <c r="S391" i="37"/>
  <c r="AK391" i="38" s="1"/>
  <c r="R391" i="37"/>
  <c r="AJ391" i="38" s="1"/>
  <c r="J391" i="37"/>
  <c r="I391"/>
  <c r="S390"/>
  <c r="AK390" i="38" s="1"/>
  <c r="R390" i="37"/>
  <c r="AJ390" i="38" s="1"/>
  <c r="J390" i="37"/>
  <c r="I390"/>
  <c r="R389"/>
  <c r="AJ389" i="38" s="1"/>
  <c r="Q389" i="37"/>
  <c r="S389" s="1"/>
  <c r="AK389" i="38" s="1"/>
  <c r="J389" i="37"/>
  <c r="I389"/>
  <c r="R388"/>
  <c r="AJ388" i="38" s="1"/>
  <c r="Q388" i="37"/>
  <c r="S388" s="1"/>
  <c r="AK388" i="38" s="1"/>
  <c r="J388" i="37"/>
  <c r="I388"/>
  <c r="R387"/>
  <c r="AJ387" i="38" s="1"/>
  <c r="Q387" i="37"/>
  <c r="S387" s="1"/>
  <c r="AK387" i="38" s="1"/>
  <c r="J387" i="37"/>
  <c r="I387"/>
  <c r="R386"/>
  <c r="AJ386" i="38" s="1"/>
  <c r="Q386" i="37"/>
  <c r="S386" s="1"/>
  <c r="AK386" i="38" s="1"/>
  <c r="J386" i="37"/>
  <c r="I386"/>
  <c r="R385"/>
  <c r="AJ385" i="38" s="1"/>
  <c r="Q385" i="37"/>
  <c r="S385" s="1"/>
  <c r="AK385" i="38" s="1"/>
  <c r="J385" i="37"/>
  <c r="I385"/>
  <c r="R384"/>
  <c r="AJ384" i="38" s="1"/>
  <c r="Q384" i="37"/>
  <c r="S384" s="1"/>
  <c r="AK384" i="38" s="1"/>
  <c r="J384" i="37"/>
  <c r="I384"/>
  <c r="R383"/>
  <c r="AJ383" i="38" s="1"/>
  <c r="Q383" i="37"/>
  <c r="S383" s="1"/>
  <c r="AK383" i="38" s="1"/>
  <c r="J383" i="37"/>
  <c r="I383"/>
  <c r="R382"/>
  <c r="AJ382" i="38" s="1"/>
  <c r="Q382" i="37"/>
  <c r="S382" s="1"/>
  <c r="AK382" i="38" s="1"/>
  <c r="J382" i="37"/>
  <c r="I382"/>
  <c r="R381"/>
  <c r="AJ381" i="38" s="1"/>
  <c r="Q381" i="37"/>
  <c r="S381" s="1"/>
  <c r="AK381" i="38" s="1"/>
  <c r="J381" i="37"/>
  <c r="I381"/>
  <c r="R380"/>
  <c r="AJ380" i="38" s="1"/>
  <c r="Q380" i="37"/>
  <c r="S380" s="1"/>
  <c r="AK380" i="38" s="1"/>
  <c r="J380" i="37"/>
  <c r="I380"/>
  <c r="R379"/>
  <c r="AJ379" i="38" s="1"/>
  <c r="Q379" i="37"/>
  <c r="S379" s="1"/>
  <c r="AK379" i="38" s="1"/>
  <c r="J379" i="37"/>
  <c r="I379"/>
  <c r="R378"/>
  <c r="AJ378" i="38" s="1"/>
  <c r="Q378" i="37"/>
  <c r="S378" s="1"/>
  <c r="AK378" i="38" s="1"/>
  <c r="J378" i="37"/>
  <c r="I378"/>
  <c r="R377"/>
  <c r="AJ377" i="38" s="1"/>
  <c r="Q377" i="37"/>
  <c r="S377" s="1"/>
  <c r="AK377" i="38" s="1"/>
  <c r="J377" i="37"/>
  <c r="I377"/>
  <c r="R376"/>
  <c r="AJ376" i="38" s="1"/>
  <c r="Q376" i="37"/>
  <c r="S376" s="1"/>
  <c r="AK376" i="38" s="1"/>
  <c r="J376" i="37"/>
  <c r="I376"/>
  <c r="R375"/>
  <c r="AJ375" i="38" s="1"/>
  <c r="Q375" i="37"/>
  <c r="S375" s="1"/>
  <c r="AK375" i="38" s="1"/>
  <c r="R374" i="37"/>
  <c r="AJ374" i="38" s="1"/>
  <c r="Q374" i="37"/>
  <c r="S374" s="1"/>
  <c r="AK374" i="38" s="1"/>
  <c r="J374" i="37"/>
  <c r="I374"/>
  <c r="S373"/>
  <c r="AK373" i="38" s="1"/>
  <c r="R373" i="37"/>
  <c r="AJ373" i="38" s="1"/>
  <c r="A373" i="37"/>
  <c r="A374" s="1"/>
  <c r="A375" s="1"/>
  <c r="A376" s="1"/>
  <c r="A377" s="1"/>
  <c r="A378" s="1"/>
  <c r="A379" s="1"/>
  <c r="A380" s="1"/>
  <c r="A381" s="1"/>
  <c r="A382" s="1"/>
  <c r="A383" s="1"/>
  <c r="A384" s="1"/>
  <c r="A385" s="1"/>
  <c r="A386" s="1"/>
  <c r="R372"/>
  <c r="AJ372" i="38" s="1"/>
  <c r="Q372" i="37"/>
  <c r="S372" s="1"/>
  <c r="AK372" i="38" s="1"/>
  <c r="J372" i="37"/>
  <c r="I372"/>
  <c r="R371"/>
  <c r="AJ371" i="38" s="1"/>
  <c r="Q371" i="37"/>
  <c r="S371" s="1"/>
  <c r="AK371" i="38" s="1"/>
  <c r="J371" i="37"/>
  <c r="I371"/>
  <c r="AJ370" i="38"/>
  <c r="Q370" i="37"/>
  <c r="J370"/>
  <c r="I370"/>
  <c r="R369"/>
  <c r="AJ369" i="38" s="1"/>
  <c r="Q369" i="37"/>
  <c r="S369" s="1"/>
  <c r="AK369" i="38" s="1"/>
  <c r="J369" i="37"/>
  <c r="I369"/>
  <c r="R368"/>
  <c r="AJ368" i="38" s="1"/>
  <c r="Q368" i="37"/>
  <c r="S368" s="1"/>
  <c r="AK368" i="38" s="1"/>
  <c r="J368" i="37"/>
  <c r="I368"/>
  <c r="R367"/>
  <c r="AJ367" i="38" s="1"/>
  <c r="Q367" i="37"/>
  <c r="S367" s="1"/>
  <c r="AK367" i="38" s="1"/>
  <c r="J367" i="37"/>
  <c r="I367"/>
  <c r="R366"/>
  <c r="AJ366" i="38" s="1"/>
  <c r="Q366" i="37"/>
  <c r="S366" s="1"/>
  <c r="AK366" i="38" s="1"/>
  <c r="J366" i="37"/>
  <c r="I366"/>
  <c r="R365"/>
  <c r="AJ365" i="38" s="1"/>
  <c r="Q365" i="37"/>
  <c r="S365" s="1"/>
  <c r="AK365" i="38" s="1"/>
  <c r="J365" i="37"/>
  <c r="I365"/>
  <c r="A365"/>
  <c r="A366" s="1"/>
  <c r="A367" s="1"/>
  <c r="A368" s="1"/>
  <c r="A369" s="1"/>
  <c r="A370" s="1"/>
  <c r="A371" s="1"/>
  <c r="R364"/>
  <c r="AJ364" i="38" s="1"/>
  <c r="Q364" i="37"/>
  <c r="S364" s="1"/>
  <c r="J364"/>
  <c r="I364"/>
  <c r="S363"/>
  <c r="R363"/>
  <c r="S362"/>
  <c r="R362"/>
  <c r="P361"/>
  <c r="O361"/>
  <c r="N361"/>
  <c r="M361"/>
  <c r="L361"/>
  <c r="K361"/>
  <c r="F361"/>
  <c r="E361"/>
  <c r="D361"/>
  <c r="C361"/>
  <c r="R360"/>
  <c r="AJ360" i="38" s="1"/>
  <c r="S360" i="37"/>
  <c r="AK360" i="38" s="1"/>
  <c r="J360" i="37"/>
  <c r="I360"/>
  <c r="R359"/>
  <c r="Q361"/>
  <c r="J359"/>
  <c r="J361" s="1"/>
  <c r="I359"/>
  <c r="I361" s="1"/>
  <c r="S358"/>
  <c r="R358"/>
  <c r="P357"/>
  <c r="O357"/>
  <c r="N357"/>
  <c r="M357"/>
  <c r="L357"/>
  <c r="K357"/>
  <c r="F357"/>
  <c r="E357"/>
  <c r="D357"/>
  <c r="C357"/>
  <c r="R356"/>
  <c r="AJ356" i="38" s="1"/>
  <c r="S356" i="37"/>
  <c r="AK356" i="38" s="1"/>
  <c r="J356" i="37"/>
  <c r="I356"/>
  <c r="R355"/>
  <c r="AJ355" i="38" s="1"/>
  <c r="S355" i="37"/>
  <c r="AK355" i="38" s="1"/>
  <c r="J355" i="37"/>
  <c r="I355"/>
  <c r="A355"/>
  <c r="A356" s="1"/>
  <c r="R354"/>
  <c r="AJ354" i="38" s="1"/>
  <c r="S354" i="37"/>
  <c r="AK354" i="38" s="1"/>
  <c r="J354" i="37"/>
  <c r="I354"/>
  <c r="R353"/>
  <c r="Q357"/>
  <c r="J353"/>
  <c r="I353"/>
  <c r="I357" s="1"/>
  <c r="S352"/>
  <c r="AK352" i="38" s="1"/>
  <c r="R352" i="37"/>
  <c r="AJ352" i="38" s="1"/>
  <c r="P351" i="37"/>
  <c r="O351"/>
  <c r="N351"/>
  <c r="M351"/>
  <c r="L351"/>
  <c r="K351"/>
  <c r="F351"/>
  <c r="E351"/>
  <c r="D351"/>
  <c r="C351"/>
  <c r="R350"/>
  <c r="Q351"/>
  <c r="J350"/>
  <c r="J351" s="1"/>
  <c r="I350"/>
  <c r="I351" s="1"/>
  <c r="S349"/>
  <c r="AK349" i="38" s="1"/>
  <c r="R349" i="37"/>
  <c r="AJ349" i="38" s="1"/>
  <c r="S348" i="37"/>
  <c r="R348"/>
  <c r="P347"/>
  <c r="O347"/>
  <c r="N347"/>
  <c r="M347"/>
  <c r="L347"/>
  <c r="K347"/>
  <c r="F347"/>
  <c r="E347"/>
  <c r="D347"/>
  <c r="C347"/>
  <c r="R346"/>
  <c r="Q347"/>
  <c r="J346"/>
  <c r="J347" s="1"/>
  <c r="I346"/>
  <c r="I347" s="1"/>
  <c r="S345"/>
  <c r="R345"/>
  <c r="P344"/>
  <c r="O344"/>
  <c r="N344"/>
  <c r="M344"/>
  <c r="L344"/>
  <c r="K344"/>
  <c r="F344"/>
  <c r="E344"/>
  <c r="D344"/>
  <c r="C344"/>
  <c r="R343"/>
  <c r="AJ343" i="38" s="1"/>
  <c r="Q343" i="37"/>
  <c r="S343" s="1"/>
  <c r="AK343" i="38" s="1"/>
  <c r="J343" i="37"/>
  <c r="I343"/>
  <c r="A343"/>
  <c r="R342"/>
  <c r="J342"/>
  <c r="J344" s="1"/>
  <c r="I342"/>
  <c r="S341"/>
  <c r="R341"/>
  <c r="P340"/>
  <c r="O340"/>
  <c r="N340"/>
  <c r="M340"/>
  <c r="L340"/>
  <c r="K340"/>
  <c r="F340"/>
  <c r="E340"/>
  <c r="D340"/>
  <c r="C340"/>
  <c r="R339"/>
  <c r="AJ339" i="38" s="1"/>
  <c r="S339" i="37"/>
  <c r="AK339" i="38" s="1"/>
  <c r="J339" i="37"/>
  <c r="I339"/>
  <c r="R338"/>
  <c r="Q340"/>
  <c r="J338"/>
  <c r="J340" s="1"/>
  <c r="I338"/>
  <c r="I340" s="1"/>
  <c r="S337"/>
  <c r="R337"/>
  <c r="P336"/>
  <c r="O336"/>
  <c r="N336"/>
  <c r="M336"/>
  <c r="L336"/>
  <c r="K336"/>
  <c r="F336"/>
  <c r="E336"/>
  <c r="D336"/>
  <c r="C336"/>
  <c r="R335"/>
  <c r="AJ335" i="38" s="1"/>
  <c r="S335" i="37"/>
  <c r="AK335" i="38" s="1"/>
  <c r="J335" i="37"/>
  <c r="I335"/>
  <c r="R334"/>
  <c r="AJ334" i="38" s="1"/>
  <c r="S334" i="37"/>
  <c r="AK334" i="38" s="1"/>
  <c r="J334" i="37"/>
  <c r="I334"/>
  <c r="R333"/>
  <c r="AJ333" i="38" s="1"/>
  <c r="Q336" i="37"/>
  <c r="J333"/>
  <c r="J336" s="1"/>
  <c r="I333"/>
  <c r="I336" s="1"/>
  <c r="S332"/>
  <c r="AK332" i="38" s="1"/>
  <c r="R332" i="37"/>
  <c r="S331"/>
  <c r="R331"/>
  <c r="S330"/>
  <c r="R330"/>
  <c r="P329"/>
  <c r="O329"/>
  <c r="N329"/>
  <c r="M329"/>
  <c r="L329"/>
  <c r="K329"/>
  <c r="F329"/>
  <c r="E329"/>
  <c r="D329"/>
  <c r="C329"/>
  <c r="R328"/>
  <c r="AJ328" i="38" s="1"/>
  <c r="S328" i="37"/>
  <c r="AK328" i="38" s="1"/>
  <c r="J328" i="37"/>
  <c r="I328"/>
  <c r="R327"/>
  <c r="Q329"/>
  <c r="J327"/>
  <c r="J329" s="1"/>
  <c r="I327"/>
  <c r="I329" s="1"/>
  <c r="S326"/>
  <c r="R326"/>
  <c r="P325"/>
  <c r="O325"/>
  <c r="N325"/>
  <c r="M325"/>
  <c r="L325"/>
  <c r="K325"/>
  <c r="F325"/>
  <c r="E325"/>
  <c r="D325"/>
  <c r="C325"/>
  <c r="R324"/>
  <c r="AJ324" i="38" s="1"/>
  <c r="S324" i="37"/>
  <c r="AK324" i="38" s="1"/>
  <c r="J324" i="37"/>
  <c r="I324"/>
  <c r="R323"/>
  <c r="AJ323" i="38" s="1"/>
  <c r="Q323" i="37"/>
  <c r="S323" s="1"/>
  <c r="AK323" i="38" s="1"/>
  <c r="J323" i="37"/>
  <c r="I323"/>
  <c r="R322"/>
  <c r="Q322"/>
  <c r="S322" s="1"/>
  <c r="J322"/>
  <c r="J325" s="1"/>
  <c r="I322"/>
  <c r="I325" s="1"/>
  <c r="S321"/>
  <c r="R321"/>
  <c r="R320"/>
  <c r="AJ320" i="38" s="1"/>
  <c r="E320" i="37"/>
  <c r="C320"/>
  <c r="R317"/>
  <c r="AJ317" i="38" s="1"/>
  <c r="S317" i="37"/>
  <c r="AK317" i="38" s="1"/>
  <c r="J317" i="37"/>
  <c r="I317"/>
  <c r="R316"/>
  <c r="AJ316" i="38" s="1"/>
  <c r="S316" i="37"/>
  <c r="AK316" i="38" s="1"/>
  <c r="J316" i="37"/>
  <c r="I316"/>
  <c r="R315"/>
  <c r="AJ315" i="38" s="1"/>
  <c r="S315" i="37"/>
  <c r="AK315" i="38" s="1"/>
  <c r="O315" i="37"/>
  <c r="O320" s="1"/>
  <c r="J315"/>
  <c r="I315"/>
  <c r="R314"/>
  <c r="AJ314" i="38" s="1"/>
  <c r="S314" i="37"/>
  <c r="AK314" i="38" s="1"/>
  <c r="J314" i="37"/>
  <c r="I314"/>
  <c r="R313"/>
  <c r="AJ313" i="38" s="1"/>
  <c r="S313" i="37"/>
  <c r="AK313" i="38" s="1"/>
  <c r="J313" i="37"/>
  <c r="I313"/>
  <c r="A313"/>
  <c r="A314" s="1"/>
  <c r="A315" s="1"/>
  <c r="A316" s="1"/>
  <c r="A317" s="1"/>
  <c r="R312"/>
  <c r="AJ312" i="38" s="1"/>
  <c r="S312" i="37"/>
  <c r="AK312" i="38" s="1"/>
  <c r="J312" i="37"/>
  <c r="I312"/>
  <c r="R311"/>
  <c r="AJ311" i="38" s="1"/>
  <c r="S311" i="37"/>
  <c r="AK311" i="38" s="1"/>
  <c r="J311" i="37"/>
  <c r="I311"/>
  <c r="R310"/>
  <c r="AJ310" i="38" s="1"/>
  <c r="J310" i="37"/>
  <c r="I310"/>
  <c r="S309"/>
  <c r="R309"/>
  <c r="R308"/>
  <c r="AJ308" i="38" s="1"/>
  <c r="E308" i="37"/>
  <c r="C308"/>
  <c r="R305"/>
  <c r="AJ305" i="38" s="1"/>
  <c r="S305" i="37"/>
  <c r="AK305" i="38" s="1"/>
  <c r="J305" i="37"/>
  <c r="I305"/>
  <c r="R304"/>
  <c r="AJ304" i="38" s="1"/>
  <c r="S304" i="37"/>
  <c r="AK304" i="38" s="1"/>
  <c r="J304" i="37"/>
  <c r="I304"/>
  <c r="R303"/>
  <c r="AJ303" i="38" s="1"/>
  <c r="S303" i="37"/>
  <c r="AK303" i="38" s="1"/>
  <c r="J303" i="37"/>
  <c r="I303"/>
  <c r="R302"/>
  <c r="AJ302" i="38" s="1"/>
  <c r="S302" i="37"/>
  <c r="AK302" i="38" s="1"/>
  <c r="J302" i="37"/>
  <c r="I302"/>
  <c r="R301"/>
  <c r="AJ301" i="38" s="1"/>
  <c r="S301" i="37"/>
  <c r="AK301" i="38" s="1"/>
  <c r="J301" i="37"/>
  <c r="I301"/>
  <c r="A301"/>
  <c r="A302" s="1"/>
  <c r="A303" s="1"/>
  <c r="A304" s="1"/>
  <c r="A305" s="1"/>
  <c r="R300"/>
  <c r="AJ300" i="38" s="1"/>
  <c r="S300" i="37"/>
  <c r="AK300" i="38" s="1"/>
  <c r="J300" i="37"/>
  <c r="I300"/>
  <c r="R299"/>
  <c r="AJ299" i="38" s="1"/>
  <c r="S299" i="37"/>
  <c r="AK299" i="38" s="1"/>
  <c r="J299" i="37"/>
  <c r="I299"/>
  <c r="R298"/>
  <c r="AJ298" i="38" s="1"/>
  <c r="S298" i="37"/>
  <c r="AK298" i="38" s="1"/>
  <c r="J298" i="37"/>
  <c r="I298"/>
  <c r="R297"/>
  <c r="AJ297" i="38" s="1"/>
  <c r="S297" i="37"/>
  <c r="AK297" i="38" s="1"/>
  <c r="J297" i="37"/>
  <c r="I297"/>
  <c r="R296"/>
  <c r="AJ296" i="38" s="1"/>
  <c r="S296" i="37"/>
  <c r="AK296" i="38" s="1"/>
  <c r="J296" i="37"/>
  <c r="I296"/>
  <c r="R295"/>
  <c r="AJ295" i="38" s="1"/>
  <c r="S295" i="37"/>
  <c r="AK295" i="38" s="1"/>
  <c r="J295" i="37"/>
  <c r="I295"/>
  <c r="R294"/>
  <c r="AJ294" i="38" s="1"/>
  <c r="J294" i="37"/>
  <c r="I294"/>
  <c r="I308" s="1"/>
  <c r="S293"/>
  <c r="R293"/>
  <c r="S292"/>
  <c r="R292"/>
  <c r="P291"/>
  <c r="O291"/>
  <c r="N291"/>
  <c r="M291"/>
  <c r="L291"/>
  <c r="K291"/>
  <c r="F291"/>
  <c r="E291"/>
  <c r="D291"/>
  <c r="R290"/>
  <c r="AJ290" i="38" s="1"/>
  <c r="Q290" i="37"/>
  <c r="S290" s="1"/>
  <c r="AK290" i="38" s="1"/>
  <c r="R287" i="37"/>
  <c r="AJ287" i="38" s="1"/>
  <c r="Q287" i="37"/>
  <c r="S287" s="1"/>
  <c r="AK287" i="38" s="1"/>
  <c r="J287" i="37"/>
  <c r="I287"/>
  <c r="R286"/>
  <c r="AJ286" i="38" s="1"/>
  <c r="Q286" i="37"/>
  <c r="S286" s="1"/>
  <c r="AK286" i="38" s="1"/>
  <c r="J286" i="37"/>
  <c r="I286"/>
  <c r="R285"/>
  <c r="AJ285" i="38" s="1"/>
  <c r="Q285" i="37"/>
  <c r="S285" s="1"/>
  <c r="AK285" i="38" s="1"/>
  <c r="J285" i="37"/>
  <c r="I285"/>
  <c r="R284"/>
  <c r="AJ284" i="38" s="1"/>
  <c r="Q284" i="37"/>
  <c r="S284" s="1"/>
  <c r="AK284" i="38" s="1"/>
  <c r="J284" i="37"/>
  <c r="I284"/>
  <c r="R283"/>
  <c r="AJ283" i="38" s="1"/>
  <c r="Q283" i="37"/>
  <c r="S283" s="1"/>
  <c r="AK283" i="38" s="1"/>
  <c r="J283" i="37"/>
  <c r="I283"/>
  <c r="R282"/>
  <c r="AJ282" i="38" s="1"/>
  <c r="Q282" i="37"/>
  <c r="S282" s="1"/>
  <c r="AK282" i="38" s="1"/>
  <c r="J282" i="37"/>
  <c r="I282"/>
  <c r="S281"/>
  <c r="AK281" i="38" s="1"/>
  <c r="R281" i="37"/>
  <c r="AJ281" i="38" s="1"/>
  <c r="J281" i="37"/>
  <c r="I281"/>
  <c r="R280"/>
  <c r="AJ280" i="38" s="1"/>
  <c r="Q280" i="37"/>
  <c r="S280" s="1"/>
  <c r="AK280" i="38" s="1"/>
  <c r="J280" i="37"/>
  <c r="I280"/>
  <c r="R279"/>
  <c r="AJ279" i="38" s="1"/>
  <c r="Q279" i="37"/>
  <c r="S279" s="1"/>
  <c r="AK279" i="38" s="1"/>
  <c r="J279" i="37"/>
  <c r="I279"/>
  <c r="R278"/>
  <c r="AJ278" i="38" s="1"/>
  <c r="Q278" i="37"/>
  <c r="S278" s="1"/>
  <c r="AK278" i="38" s="1"/>
  <c r="J278" i="37"/>
  <c r="I278"/>
  <c r="R277"/>
  <c r="AJ277" i="38" s="1"/>
  <c r="Q277" i="37"/>
  <c r="S277" s="1"/>
  <c r="AK277" i="38" s="1"/>
  <c r="J277" i="37"/>
  <c r="I277"/>
  <c r="R276"/>
  <c r="AJ276" i="38" s="1"/>
  <c r="Q276" i="37"/>
  <c r="S276" s="1"/>
  <c r="AK276" i="38" s="1"/>
  <c r="J276" i="37"/>
  <c r="I276"/>
  <c r="R275"/>
  <c r="AJ275" i="38" s="1"/>
  <c r="Q275" i="37"/>
  <c r="S275" s="1"/>
  <c r="AK275" i="38" s="1"/>
  <c r="J275" i="37"/>
  <c r="I275"/>
  <c r="R274"/>
  <c r="AJ274" i="38" s="1"/>
  <c r="Q274" i="37"/>
  <c r="S274" s="1"/>
  <c r="AK274" i="38" s="1"/>
  <c r="J274" i="37"/>
  <c r="I274"/>
  <c r="R273"/>
  <c r="AJ273" i="38" s="1"/>
  <c r="Q273" i="37"/>
  <c r="S273" s="1"/>
  <c r="AK273" i="38" s="1"/>
  <c r="J273" i="37"/>
  <c r="I273"/>
  <c r="R272"/>
  <c r="AJ272" i="38" s="1"/>
  <c r="Q272" i="37"/>
  <c r="S272" s="1"/>
  <c r="AK272" i="38" s="1"/>
  <c r="J272" i="37"/>
  <c r="I272"/>
  <c r="R271"/>
  <c r="AJ271" i="38" s="1"/>
  <c r="Q271" i="37"/>
  <c r="S271" s="1"/>
  <c r="AK271" i="38" s="1"/>
  <c r="J271" i="37"/>
  <c r="I271"/>
  <c r="R270"/>
  <c r="AJ270" i="38" s="1"/>
  <c r="Q270" i="37"/>
  <c r="S270" s="1"/>
  <c r="AK270" i="38" s="1"/>
  <c r="J270" i="37"/>
  <c r="I270"/>
  <c r="R269"/>
  <c r="AJ269" i="38" s="1"/>
  <c r="Q269" i="37"/>
  <c r="Q291" s="1"/>
  <c r="J269"/>
  <c r="I269"/>
  <c r="AL291" i="38"/>
  <c r="S268" i="37"/>
  <c r="AK268" i="38" s="1"/>
  <c r="R268" i="37"/>
  <c r="J268"/>
  <c r="J291" s="1"/>
  <c r="I268"/>
  <c r="I291" s="1"/>
  <c r="S267"/>
  <c r="AK267" i="38" s="1"/>
  <c r="R267" i="37"/>
  <c r="AJ267" i="38" s="1"/>
  <c r="S266" i="37"/>
  <c r="AK266" i="38" s="1"/>
  <c r="R266" i="37"/>
  <c r="AJ266" i="38" s="1"/>
  <c r="P264" i="37"/>
  <c r="O264"/>
  <c r="N264"/>
  <c r="M264"/>
  <c r="L264"/>
  <c r="K264"/>
  <c r="F264"/>
  <c r="E264"/>
  <c r="D264"/>
  <c r="S260"/>
  <c r="AK260" i="38" s="1"/>
  <c r="R260" i="37"/>
  <c r="AJ260" i="38" s="1"/>
  <c r="S259" i="37"/>
  <c r="AK259" i="38" s="1"/>
  <c r="R259" i="37"/>
  <c r="AJ259" i="38" s="1"/>
  <c r="S258" i="37"/>
  <c r="AK258" i="38" s="1"/>
  <c r="R258" i="37"/>
  <c r="AJ258" i="38" s="1"/>
  <c r="S257" i="37"/>
  <c r="AK257" i="38" s="1"/>
  <c r="R257" i="37"/>
  <c r="AJ257" i="38" s="1"/>
  <c r="S256" i="37"/>
  <c r="AK256" i="38" s="1"/>
  <c r="R256" i="37"/>
  <c r="AJ256" i="38" s="1"/>
  <c r="S255" i="37"/>
  <c r="AK255" i="38" s="1"/>
  <c r="R255" i="37"/>
  <c r="AJ255" i="38" s="1"/>
  <c r="S254" i="37"/>
  <c r="AK254" i="38" s="1"/>
  <c r="R254" i="37"/>
  <c r="AJ254" i="38" s="1"/>
  <c r="S253" i="37"/>
  <c r="AK253" i="38" s="1"/>
  <c r="R253" i="37"/>
  <c r="AJ253" i="38" s="1"/>
  <c r="R252" i="37"/>
  <c r="AJ252" i="38" s="1"/>
  <c r="S252" i="37"/>
  <c r="AK252" i="38" s="1"/>
  <c r="J252" i="37"/>
  <c r="I252"/>
  <c r="S251"/>
  <c r="R251"/>
  <c r="J251"/>
  <c r="I251"/>
  <c r="S250"/>
  <c r="R250"/>
  <c r="J250"/>
  <c r="I250"/>
  <c r="S249"/>
  <c r="R249"/>
  <c r="J249"/>
  <c r="I249"/>
  <c r="R248"/>
  <c r="AJ248" i="38" s="1"/>
  <c r="S248" i="37"/>
  <c r="AK248" i="38" s="1"/>
  <c r="J248" i="37"/>
  <c r="I248"/>
  <c r="A248"/>
  <c r="A252" s="1"/>
  <c r="A256" s="1"/>
  <c r="A257" s="1"/>
  <c r="S247"/>
  <c r="R247"/>
  <c r="J247"/>
  <c r="I247"/>
  <c r="S246"/>
  <c r="R246"/>
  <c r="J246"/>
  <c r="I246"/>
  <c r="R245"/>
  <c r="S245"/>
  <c r="J245"/>
  <c r="I245"/>
  <c r="R244"/>
  <c r="Q264"/>
  <c r="J244"/>
  <c r="I244"/>
  <c r="S243"/>
  <c r="R243"/>
  <c r="S242"/>
  <c r="R242"/>
  <c r="P240"/>
  <c r="P241" s="1"/>
  <c r="O240"/>
  <c r="O241" s="1"/>
  <c r="N240"/>
  <c r="N241" s="1"/>
  <c r="M240"/>
  <c r="M241" s="1"/>
  <c r="L240"/>
  <c r="L241" s="1"/>
  <c r="K240"/>
  <c r="K241" s="1"/>
  <c r="F240"/>
  <c r="F241" s="1"/>
  <c r="E240"/>
  <c r="E241" s="1"/>
  <c r="D240"/>
  <c r="D241" s="1"/>
  <c r="C240"/>
  <c r="C241" s="1"/>
  <c r="C265" s="1"/>
  <c r="S239"/>
  <c r="AK239" i="38" s="1"/>
  <c r="R239" i="37"/>
  <c r="AJ239" i="38" s="1"/>
  <c r="S238" i="37"/>
  <c r="AK238" i="38" s="1"/>
  <c r="R238" i="37"/>
  <c r="AJ238" i="38" s="1"/>
  <c r="S237" i="37"/>
  <c r="AK237" i="38" s="1"/>
  <c r="R237" i="37"/>
  <c r="AJ237" i="38" s="1"/>
  <c r="S236" i="37"/>
  <c r="AK236" i="38" s="1"/>
  <c r="R236" i="37"/>
  <c r="AJ236" i="38" s="1"/>
  <c r="R235" i="37"/>
  <c r="AJ235" i="38" s="1"/>
  <c r="Q235" i="37"/>
  <c r="S235" s="1"/>
  <c r="AK235" i="38" s="1"/>
  <c r="A235" i="37"/>
  <c r="A236" s="1"/>
  <c r="A244" s="1"/>
  <c r="R234"/>
  <c r="AJ234" i="38" s="1"/>
  <c r="Q234" i="37"/>
  <c r="S234" s="1"/>
  <c r="AK234" i="38" s="1"/>
  <c r="R233" i="37"/>
  <c r="AJ233" i="38" s="1"/>
  <c r="Q233" i="37"/>
  <c r="S233" s="1"/>
  <c r="AK233" i="38" s="1"/>
  <c r="R232" i="37"/>
  <c r="AJ232" i="38" s="1"/>
  <c r="Q232" i="37"/>
  <c r="S232" s="1"/>
  <c r="AK232" i="38" s="1"/>
  <c r="R231" i="37"/>
  <c r="AJ231" i="38" s="1"/>
  <c r="Q231" i="37"/>
  <c r="S231" s="1"/>
  <c r="AK231" i="38" s="1"/>
  <c r="J231" i="37"/>
  <c r="I231"/>
  <c r="R230"/>
  <c r="AJ230" i="38" s="1"/>
  <c r="Q230" i="37"/>
  <c r="S230" s="1"/>
  <c r="AK230" i="38" s="1"/>
  <c r="J230" i="37"/>
  <c r="I230"/>
  <c r="R229"/>
  <c r="AJ229" i="38" s="1"/>
  <c r="Q229" i="37"/>
  <c r="S229" s="1"/>
  <c r="AK229" i="38" s="1"/>
  <c r="J229" i="37"/>
  <c r="I229"/>
  <c r="R228"/>
  <c r="AJ228" i="38" s="1"/>
  <c r="Q228" i="37"/>
  <c r="S228" s="1"/>
  <c r="AK228" i="38" s="1"/>
  <c r="J228" i="37"/>
  <c r="I228"/>
  <c r="S227"/>
  <c r="AK227" i="38" s="1"/>
  <c r="R227" i="37"/>
  <c r="AJ227" i="38" s="1"/>
  <c r="J227" i="37"/>
  <c r="I227"/>
  <c r="S226"/>
  <c r="R226"/>
  <c r="J226"/>
  <c r="I226"/>
  <c r="R225"/>
  <c r="AJ225" i="38" s="1"/>
  <c r="Q225" i="37"/>
  <c r="S225" s="1"/>
  <c r="AK225" i="38" s="1"/>
  <c r="J225" i="37"/>
  <c r="I225"/>
  <c r="A225"/>
  <c r="R224"/>
  <c r="AJ224" i="38" s="1"/>
  <c r="Q224" i="37"/>
  <c r="J224"/>
  <c r="I224"/>
  <c r="S223"/>
  <c r="AK223" i="38" s="1"/>
  <c r="R223" i="37"/>
  <c r="J223"/>
  <c r="I223"/>
  <c r="S222"/>
  <c r="R222"/>
  <c r="S221"/>
  <c r="R221"/>
  <c r="S220"/>
  <c r="R220"/>
  <c r="P219"/>
  <c r="O219"/>
  <c r="N219"/>
  <c r="M219"/>
  <c r="L219"/>
  <c r="K219"/>
  <c r="F219"/>
  <c r="E219"/>
  <c r="D219"/>
  <c r="C219"/>
  <c r="R218"/>
  <c r="AJ218" i="38" s="1"/>
  <c r="Q218" i="37"/>
  <c r="S218" s="1"/>
  <c r="AK218" i="38" s="1"/>
  <c r="J218" i="37"/>
  <c r="I218"/>
  <c r="R217"/>
  <c r="Q217"/>
  <c r="Q219" s="1"/>
  <c r="J217"/>
  <c r="J219" s="1"/>
  <c r="I217"/>
  <c r="I219" s="1"/>
  <c r="R216"/>
  <c r="Q216"/>
  <c r="S216" s="1"/>
  <c r="P215"/>
  <c r="O215"/>
  <c r="N215"/>
  <c r="M215"/>
  <c r="L215"/>
  <c r="K215"/>
  <c r="F215"/>
  <c r="E215"/>
  <c r="D215"/>
  <c r="C215"/>
  <c r="R214"/>
  <c r="AJ214" i="38" s="1"/>
  <c r="S214" i="37"/>
  <c r="AK214" i="38" s="1"/>
  <c r="J214" i="37"/>
  <c r="I214"/>
  <c r="R213"/>
  <c r="AJ213" i="38" s="1"/>
  <c r="S213" i="37"/>
  <c r="AK213" i="38" s="1"/>
  <c r="J213" i="37"/>
  <c r="I213"/>
  <c r="R212"/>
  <c r="AJ212" i="38" s="1"/>
  <c r="S212" i="37"/>
  <c r="AK212" i="38" s="1"/>
  <c r="J212" i="37"/>
  <c r="I212"/>
  <c r="R211"/>
  <c r="AJ211" i="38" s="1"/>
  <c r="S211" i="37"/>
  <c r="AK211" i="38" s="1"/>
  <c r="J211" i="37"/>
  <c r="I211"/>
  <c r="R210"/>
  <c r="Q215"/>
  <c r="J210"/>
  <c r="J215" s="1"/>
  <c r="I210"/>
  <c r="I215" s="1"/>
  <c r="A210"/>
  <c r="A211" s="1"/>
  <c r="A212" s="1"/>
  <c r="A213" s="1"/>
  <c r="A214" s="1"/>
  <c r="R209"/>
  <c r="Q209"/>
  <c r="S209" s="1"/>
  <c r="P208"/>
  <c r="O208"/>
  <c r="N208"/>
  <c r="M208"/>
  <c r="L208"/>
  <c r="K208"/>
  <c r="F208"/>
  <c r="E208"/>
  <c r="D208"/>
  <c r="C208"/>
  <c r="R207"/>
  <c r="AJ207" i="38" s="1"/>
  <c r="S207" i="37"/>
  <c r="AK207" i="38" s="1"/>
  <c r="J207" i="37"/>
  <c r="I207"/>
  <c r="R206"/>
  <c r="AJ206" i="38" s="1"/>
  <c r="S206" i="37"/>
  <c r="AK206" i="38" s="1"/>
  <c r="J206" i="37"/>
  <c r="I206"/>
  <c r="R205"/>
  <c r="AJ205" i="38" s="1"/>
  <c r="S205" i="37"/>
  <c r="AK205" i="38" s="1"/>
  <c r="J205" i="37"/>
  <c r="I205"/>
  <c r="A205"/>
  <c r="A206" s="1"/>
  <c r="A207" s="1"/>
  <c r="R204"/>
  <c r="AJ204" i="38" s="1"/>
  <c r="S204" i="37"/>
  <c r="AK204" i="38" s="1"/>
  <c r="J204" i="37"/>
  <c r="I204"/>
  <c r="R203"/>
  <c r="AJ203" i="38" s="1"/>
  <c r="S203" i="37"/>
  <c r="AK203" i="38" s="1"/>
  <c r="J203" i="37"/>
  <c r="I203"/>
  <c r="R202"/>
  <c r="AJ202" i="38" s="1"/>
  <c r="S202" i="37"/>
  <c r="AK202" i="38" s="1"/>
  <c r="J202" i="37"/>
  <c r="I202"/>
  <c r="R201"/>
  <c r="AJ201" i="38" s="1"/>
  <c r="S201" i="37"/>
  <c r="AK201" i="38" s="1"/>
  <c r="J201" i="37"/>
  <c r="I201"/>
  <c r="R200"/>
  <c r="AJ200" i="38" s="1"/>
  <c r="S200" i="37"/>
  <c r="AK200" i="38" s="1"/>
  <c r="J200" i="37"/>
  <c r="I200"/>
  <c r="R199"/>
  <c r="AJ199" i="38" s="1"/>
  <c r="S199" i="37"/>
  <c r="AK199" i="38" s="1"/>
  <c r="J199" i="37"/>
  <c r="I199"/>
  <c r="R198"/>
  <c r="Q208"/>
  <c r="J198"/>
  <c r="J208" s="1"/>
  <c r="I198"/>
  <c r="I208" s="1"/>
  <c r="R197"/>
  <c r="Q197"/>
  <c r="S197" s="1"/>
  <c r="R196"/>
  <c r="Q196"/>
  <c r="S196" s="1"/>
  <c r="R195"/>
  <c r="Q195"/>
  <c r="S195" s="1"/>
  <c r="P193"/>
  <c r="N193"/>
  <c r="M193"/>
  <c r="L193"/>
  <c r="K193"/>
  <c r="F193"/>
  <c r="E193"/>
  <c r="D193"/>
  <c r="C193"/>
  <c r="R192"/>
  <c r="AJ192" i="38" s="1"/>
  <c r="Q192" i="37"/>
  <c r="S192" s="1"/>
  <c r="AK192" i="38" s="1"/>
  <c r="O192" i="37"/>
  <c r="J192"/>
  <c r="I192"/>
  <c r="R191"/>
  <c r="AJ191" i="38" s="1"/>
  <c r="O191" i="37"/>
  <c r="Q191" s="1"/>
  <c r="S191" s="1"/>
  <c r="AK191" i="38" s="1"/>
  <c r="J191" i="37"/>
  <c r="I191"/>
  <c r="R190"/>
  <c r="AJ190" i="38" s="1"/>
  <c r="O190" i="37"/>
  <c r="Q190" s="1"/>
  <c r="S190" s="1"/>
  <c r="AK190" i="38" s="1"/>
  <c r="J190" i="37"/>
  <c r="I190"/>
  <c r="R189"/>
  <c r="O189"/>
  <c r="O193" s="1"/>
  <c r="J189"/>
  <c r="I189"/>
  <c r="R188"/>
  <c r="Q188"/>
  <c r="S188" s="1"/>
  <c r="P187"/>
  <c r="N187"/>
  <c r="M187"/>
  <c r="L187"/>
  <c r="K187"/>
  <c r="F187"/>
  <c r="E187"/>
  <c r="D187"/>
  <c r="C187"/>
  <c r="R186"/>
  <c r="AJ186" i="38" s="1"/>
  <c r="O186" i="37"/>
  <c r="Q186" s="1"/>
  <c r="S186" s="1"/>
  <c r="AK186" i="38" s="1"/>
  <c r="J186" i="37"/>
  <c r="I186"/>
  <c r="R185"/>
  <c r="AJ185" i="38" s="1"/>
  <c r="O185" i="37"/>
  <c r="Q185" s="1"/>
  <c r="S185" s="1"/>
  <c r="AK185" i="38" s="1"/>
  <c r="J185" i="37"/>
  <c r="I185"/>
  <c r="R184"/>
  <c r="AJ184" i="38" s="1"/>
  <c r="O184" i="37"/>
  <c r="O187" s="1"/>
  <c r="J184"/>
  <c r="I184"/>
  <c r="R183"/>
  <c r="Q183"/>
  <c r="J183"/>
  <c r="I183"/>
  <c r="R182"/>
  <c r="Q182"/>
  <c r="S182" s="1"/>
  <c r="P181"/>
  <c r="N181"/>
  <c r="M181"/>
  <c r="L181"/>
  <c r="K181"/>
  <c r="F181"/>
  <c r="E181"/>
  <c r="D181"/>
  <c r="C181"/>
  <c r="R180"/>
  <c r="AJ180" i="38" s="1"/>
  <c r="O180" i="37"/>
  <c r="Q180" s="1"/>
  <c r="S180" s="1"/>
  <c r="AK180" i="38" s="1"/>
  <c r="J180" i="37"/>
  <c r="I180"/>
  <c r="R179"/>
  <c r="AJ179" i="38" s="1"/>
  <c r="O179" i="37"/>
  <c r="Q179" s="1"/>
  <c r="S179" s="1"/>
  <c r="AK179" i="38" s="1"/>
  <c r="J179" i="37"/>
  <c r="I179"/>
  <c r="R178"/>
  <c r="AJ178" i="38" s="1"/>
  <c r="O178" i="37"/>
  <c r="Q178" s="1"/>
  <c r="S178" s="1"/>
  <c r="AK178" i="38" s="1"/>
  <c r="J178" i="37"/>
  <c r="I178"/>
  <c r="R177"/>
  <c r="O177"/>
  <c r="O181" s="1"/>
  <c r="J177"/>
  <c r="I177"/>
  <c r="I181" s="1"/>
  <c r="R176"/>
  <c r="Q176"/>
  <c r="S176" s="1"/>
  <c r="P175"/>
  <c r="N175"/>
  <c r="M175"/>
  <c r="L175"/>
  <c r="K175"/>
  <c r="F175"/>
  <c r="E175"/>
  <c r="D175"/>
  <c r="C175"/>
  <c r="R174"/>
  <c r="AJ174" i="38" s="1"/>
  <c r="O174" i="37"/>
  <c r="Q174" s="1"/>
  <c r="S174" s="1"/>
  <c r="AK174" i="38" s="1"/>
  <c r="J174" i="37"/>
  <c r="I174"/>
  <c r="R173"/>
  <c r="AJ173" i="38" s="1"/>
  <c r="O173" i="37"/>
  <c r="Q173" s="1"/>
  <c r="S173" s="1"/>
  <c r="AK173" i="38" s="1"/>
  <c r="J173" i="37"/>
  <c r="I173"/>
  <c r="R172"/>
  <c r="AJ172" i="38" s="1"/>
  <c r="O172" i="37"/>
  <c r="Q172" s="1"/>
  <c r="S172" s="1"/>
  <c r="AK172" i="38" s="1"/>
  <c r="J172" i="37"/>
  <c r="I172"/>
  <c r="R171"/>
  <c r="O171"/>
  <c r="J171"/>
  <c r="J175" s="1"/>
  <c r="I171"/>
  <c r="I175" s="1"/>
  <c r="R170"/>
  <c r="Q170"/>
  <c r="S170" s="1"/>
  <c r="P169"/>
  <c r="N169"/>
  <c r="M169"/>
  <c r="L169"/>
  <c r="K169"/>
  <c r="F169"/>
  <c r="E169"/>
  <c r="D169"/>
  <c r="C169"/>
  <c r="R168"/>
  <c r="O168"/>
  <c r="Q168" s="1"/>
  <c r="S168" s="1"/>
  <c r="J168"/>
  <c r="I168"/>
  <c r="R167"/>
  <c r="AJ167" i="38" s="1"/>
  <c r="O167" i="37"/>
  <c r="Q167" s="1"/>
  <c r="S167" s="1"/>
  <c r="AK167" i="38" s="1"/>
  <c r="J167" i="37"/>
  <c r="I167"/>
  <c r="R166"/>
  <c r="AJ166" i="38" s="1"/>
  <c r="O166" i="37"/>
  <c r="Q166" s="1"/>
  <c r="S166" s="1"/>
  <c r="AK166" i="38" s="1"/>
  <c r="J166" i="37"/>
  <c r="I166"/>
  <c r="R165"/>
  <c r="Q165"/>
  <c r="J165"/>
  <c r="I165"/>
  <c r="R164"/>
  <c r="Q164"/>
  <c r="S164" s="1"/>
  <c r="P163"/>
  <c r="N163"/>
  <c r="M163"/>
  <c r="L163"/>
  <c r="K163"/>
  <c r="F163"/>
  <c r="E163"/>
  <c r="D163"/>
  <c r="C163"/>
  <c r="R162"/>
  <c r="AJ162" i="38" s="1"/>
  <c r="Q162" i="37"/>
  <c r="S162" s="1"/>
  <c r="AK162" i="38" s="1"/>
  <c r="J162" i="37"/>
  <c r="I162"/>
  <c r="R161"/>
  <c r="AJ161" i="38" s="1"/>
  <c r="O161" i="37"/>
  <c r="Q161" s="1"/>
  <c r="S161" s="1"/>
  <c r="AK161" i="38" s="1"/>
  <c r="J161" i="37"/>
  <c r="I161"/>
  <c r="R160"/>
  <c r="Q160"/>
  <c r="S160" s="1"/>
  <c r="O160"/>
  <c r="J160"/>
  <c r="I160"/>
  <c r="R159"/>
  <c r="Q159"/>
  <c r="J159"/>
  <c r="I159"/>
  <c r="R158"/>
  <c r="Q158"/>
  <c r="S158" s="1"/>
  <c r="A158"/>
  <c r="P157"/>
  <c r="N157"/>
  <c r="M157"/>
  <c r="L157"/>
  <c r="K157"/>
  <c r="F157"/>
  <c r="E157"/>
  <c r="D157"/>
  <c r="C157"/>
  <c r="R156"/>
  <c r="O156"/>
  <c r="Q156" s="1"/>
  <c r="S156" s="1"/>
  <c r="J156"/>
  <c r="I156"/>
  <c r="R155"/>
  <c r="AJ155" i="38" s="1"/>
  <c r="O155" i="37"/>
  <c r="Q155" s="1"/>
  <c r="S155" s="1"/>
  <c r="AK155" i="38" s="1"/>
  <c r="J155" i="37"/>
  <c r="I155"/>
  <c r="R154"/>
  <c r="O154"/>
  <c r="J154"/>
  <c r="I154"/>
  <c r="R153"/>
  <c r="Q153"/>
  <c r="J153"/>
  <c r="I153"/>
  <c r="R152"/>
  <c r="Q152"/>
  <c r="S152" s="1"/>
  <c r="R151"/>
  <c r="Q151"/>
  <c r="S151" s="1"/>
  <c r="A151"/>
  <c r="P150"/>
  <c r="O150"/>
  <c r="N150"/>
  <c r="M150"/>
  <c r="L150"/>
  <c r="K150"/>
  <c r="F150"/>
  <c r="E150"/>
  <c r="D150"/>
  <c r="C150"/>
  <c r="R149"/>
  <c r="Q149"/>
  <c r="Q150" s="1"/>
  <c r="J149"/>
  <c r="J150" s="1"/>
  <c r="I149"/>
  <c r="I150" s="1"/>
  <c r="P148"/>
  <c r="O148"/>
  <c r="N148"/>
  <c r="M148"/>
  <c r="L148"/>
  <c r="K148"/>
  <c r="F148"/>
  <c r="E148"/>
  <c r="D148"/>
  <c r="C148"/>
  <c r="R147"/>
  <c r="Q147"/>
  <c r="S147" s="1"/>
  <c r="J147"/>
  <c r="I147"/>
  <c r="R146"/>
  <c r="R148" s="1"/>
  <c r="AJ148" i="38" s="1"/>
  <c r="Q146" i="37"/>
  <c r="Q148" s="1"/>
  <c r="J146"/>
  <c r="J148" s="1"/>
  <c r="I146"/>
  <c r="I148" s="1"/>
  <c r="S145"/>
  <c r="R145"/>
  <c r="S143"/>
  <c r="AK143" i="38" s="1"/>
  <c r="R143" i="37"/>
  <c r="AJ143" i="38" s="1"/>
  <c r="S142" i="37"/>
  <c r="AK142" i="38" s="1"/>
  <c r="R142" i="37"/>
  <c r="AJ142" i="38" s="1"/>
  <c r="S141" i="37"/>
  <c r="R141"/>
  <c r="J141"/>
  <c r="I141"/>
  <c r="S140"/>
  <c r="R140"/>
  <c r="J140"/>
  <c r="I140"/>
  <c r="S139"/>
  <c r="R139"/>
  <c r="J139"/>
  <c r="I139"/>
  <c r="S138"/>
  <c r="R138"/>
  <c r="J138"/>
  <c r="I138"/>
  <c r="S137"/>
  <c r="R137"/>
  <c r="J137"/>
  <c r="I137"/>
  <c r="S136"/>
  <c r="R136"/>
  <c r="J136"/>
  <c r="I136"/>
  <c r="S135"/>
  <c r="R135"/>
  <c r="J135"/>
  <c r="I135"/>
  <c r="S134"/>
  <c r="R134"/>
  <c r="J134"/>
  <c r="I134"/>
  <c r="S133"/>
  <c r="R133"/>
  <c r="J133"/>
  <c r="I133"/>
  <c r="S132"/>
  <c r="R132"/>
  <c r="J132"/>
  <c r="I132"/>
  <c r="S131"/>
  <c r="R131"/>
  <c r="J131"/>
  <c r="I131"/>
  <c r="A131"/>
  <c r="A132" s="1"/>
  <c r="A133" s="1"/>
  <c r="A134" s="1"/>
  <c r="A135" s="1"/>
  <c r="A136" s="1"/>
  <c r="A137" s="1"/>
  <c r="A138" s="1"/>
  <c r="A139" s="1"/>
  <c r="S130"/>
  <c r="R130"/>
  <c r="J130"/>
  <c r="I130"/>
  <c r="S129"/>
  <c r="R129"/>
  <c r="J129"/>
  <c r="I129"/>
  <c r="S128"/>
  <c r="R128"/>
  <c r="J128"/>
  <c r="I128"/>
  <c r="S127"/>
  <c r="R127"/>
  <c r="J127"/>
  <c r="I127"/>
  <c r="S126"/>
  <c r="R126"/>
  <c r="J126"/>
  <c r="I126"/>
  <c r="S125"/>
  <c r="R125"/>
  <c r="J125"/>
  <c r="I125"/>
  <c r="S124"/>
  <c r="R124"/>
  <c r="J124"/>
  <c r="I124"/>
  <c r="S123"/>
  <c r="R123"/>
  <c r="J123"/>
  <c r="I123"/>
  <c r="S122"/>
  <c r="R122"/>
  <c r="J122"/>
  <c r="I122"/>
  <c r="S121"/>
  <c r="R121"/>
  <c r="J121"/>
  <c r="I121"/>
  <c r="A121"/>
  <c r="A122" s="1"/>
  <c r="S120"/>
  <c r="R120"/>
  <c r="J120"/>
  <c r="I120"/>
  <c r="S119"/>
  <c r="R119"/>
  <c r="J119"/>
  <c r="I119"/>
  <c r="S118"/>
  <c r="AK118" i="38" s="1"/>
  <c r="R118" i="37"/>
  <c r="AJ118" i="38" s="1"/>
  <c r="J118" i="37"/>
  <c r="I118"/>
  <c r="S117"/>
  <c r="R117"/>
  <c r="J117"/>
  <c r="I117"/>
  <c r="S116"/>
  <c r="R116"/>
  <c r="J116"/>
  <c r="I116"/>
  <c r="S115"/>
  <c r="R115"/>
  <c r="J115"/>
  <c r="I115"/>
  <c r="A115"/>
  <c r="A116" s="1"/>
  <c r="A117" s="1"/>
  <c r="S114"/>
  <c r="R114"/>
  <c r="J114"/>
  <c r="I114"/>
  <c r="S113"/>
  <c r="R113"/>
  <c r="S112"/>
  <c r="R112"/>
  <c r="P111"/>
  <c r="P144" s="1"/>
  <c r="R110"/>
  <c r="AJ110" i="38" s="1"/>
  <c r="Q110" i="37"/>
  <c r="O110"/>
  <c r="N110"/>
  <c r="M110"/>
  <c r="L110"/>
  <c r="K110"/>
  <c r="F110"/>
  <c r="D110"/>
  <c r="S109"/>
  <c r="AK109" i="38" s="1"/>
  <c r="R109" i="37"/>
  <c r="AJ109" i="38" s="1"/>
  <c r="J109" i="37"/>
  <c r="I109"/>
  <c r="S108"/>
  <c r="AK108" i="38" s="1"/>
  <c r="R108" i="37"/>
  <c r="AJ108" i="38" s="1"/>
  <c r="J108" i="37"/>
  <c r="I108"/>
  <c r="S107"/>
  <c r="AK107" i="38" s="1"/>
  <c r="R107" i="37"/>
  <c r="AJ107" i="38" s="1"/>
  <c r="J107" i="37"/>
  <c r="I107"/>
  <c r="S106"/>
  <c r="AK106" i="38" s="1"/>
  <c r="R106" i="37"/>
  <c r="AJ106" i="38" s="1"/>
  <c r="J106" i="37"/>
  <c r="I106"/>
  <c r="S105"/>
  <c r="AK105" i="38" s="1"/>
  <c r="R105" i="37"/>
  <c r="AJ105" i="38" s="1"/>
  <c r="J105" i="37"/>
  <c r="I105"/>
  <c r="S104"/>
  <c r="AK104" i="38" s="1"/>
  <c r="R104" i="37"/>
  <c r="AJ104" i="38" s="1"/>
  <c r="J104" i="37"/>
  <c r="I104"/>
  <c r="S103"/>
  <c r="AK103" i="38" s="1"/>
  <c r="R103" i="37"/>
  <c r="AJ103" i="38" s="1"/>
  <c r="J103" i="37"/>
  <c r="I103"/>
  <c r="S102"/>
  <c r="AK102" i="38" s="1"/>
  <c r="R102" i="37"/>
  <c r="AJ102" i="38" s="1"/>
  <c r="J102" i="37"/>
  <c r="I102"/>
  <c r="S101"/>
  <c r="AK101" i="38" s="1"/>
  <c r="R101" i="37"/>
  <c r="AJ101" i="38" s="1"/>
  <c r="J101" i="37"/>
  <c r="I101"/>
  <c r="A101"/>
  <c r="A102" s="1"/>
  <c r="A103" s="1"/>
  <c r="A104" s="1"/>
  <c r="A105" s="1"/>
  <c r="A106" s="1"/>
  <c r="A107" s="1"/>
  <c r="A108" s="1"/>
  <c r="S100"/>
  <c r="AK100" i="38" s="1"/>
  <c r="R100" i="37"/>
  <c r="AJ100" i="38" s="1"/>
  <c r="J100" i="37"/>
  <c r="I100"/>
  <c r="S99"/>
  <c r="AK99" i="38" s="1"/>
  <c r="R99" i="37"/>
  <c r="AJ99" i="38" s="1"/>
  <c r="J99" i="37"/>
  <c r="I99"/>
  <c r="S98"/>
  <c r="AK98" i="38" s="1"/>
  <c r="R98" i="37"/>
  <c r="AJ98" i="38" s="1"/>
  <c r="J98" i="37"/>
  <c r="I98"/>
  <c r="S97"/>
  <c r="AK97" i="38" s="1"/>
  <c r="R97" i="37"/>
  <c r="AJ97" i="38" s="1"/>
  <c r="J97" i="37"/>
  <c r="I97"/>
  <c r="S96"/>
  <c r="AK96" i="38" s="1"/>
  <c r="R96" i="37"/>
  <c r="AJ96" i="38" s="1"/>
  <c r="J96" i="37"/>
  <c r="I96"/>
  <c r="S95"/>
  <c r="AK95" i="38" s="1"/>
  <c r="R95" i="37"/>
  <c r="AJ95" i="38" s="1"/>
  <c r="J95" i="37"/>
  <c r="I95"/>
  <c r="S94"/>
  <c r="AK94" i="38" s="1"/>
  <c r="R94" i="37"/>
  <c r="AJ94" i="38" s="1"/>
  <c r="J94" i="37"/>
  <c r="I94"/>
  <c r="S93"/>
  <c r="AK93" i="38" s="1"/>
  <c r="R93" i="37"/>
  <c r="AJ93" i="38" s="1"/>
  <c r="J93" i="37"/>
  <c r="I93"/>
  <c r="S92"/>
  <c r="AK92" i="38" s="1"/>
  <c r="R92" i="37"/>
  <c r="AJ92" i="38" s="1"/>
  <c r="J92" i="37"/>
  <c r="I92"/>
  <c r="S91"/>
  <c r="AK91" i="38" s="1"/>
  <c r="R91" i="37"/>
  <c r="AJ91" i="38" s="1"/>
  <c r="J91" i="37"/>
  <c r="I91"/>
  <c r="S90"/>
  <c r="AK90" i="38" s="1"/>
  <c r="R90" i="37"/>
  <c r="AJ90" i="38" s="1"/>
  <c r="J90" i="37"/>
  <c r="I90"/>
  <c r="S89"/>
  <c r="AK89" i="38" s="1"/>
  <c r="R89" i="37"/>
  <c r="AJ89" i="38" s="1"/>
  <c r="J89" i="37"/>
  <c r="I89"/>
  <c r="A89"/>
  <c r="A90" s="1"/>
  <c r="S88"/>
  <c r="R88"/>
  <c r="AJ88" i="38" s="1"/>
  <c r="J88" i="37"/>
  <c r="I88"/>
  <c r="P86"/>
  <c r="O86"/>
  <c r="N86"/>
  <c r="M86"/>
  <c r="L86"/>
  <c r="K86"/>
  <c r="F86"/>
  <c r="E86"/>
  <c r="E111" s="1"/>
  <c r="D86"/>
  <c r="C86"/>
  <c r="C111" s="1"/>
  <c r="C144" s="1"/>
  <c r="R85"/>
  <c r="AJ85" i="38" s="1"/>
  <c r="Q85" i="37"/>
  <c r="S85" s="1"/>
  <c r="AK85" i="38" s="1"/>
  <c r="J85" i="37"/>
  <c r="I85"/>
  <c r="R84"/>
  <c r="AJ84" i="38" s="1"/>
  <c r="Q84" i="37"/>
  <c r="S84" s="1"/>
  <c r="AK84" i="38" s="1"/>
  <c r="J84" i="37"/>
  <c r="I84"/>
  <c r="R83"/>
  <c r="AJ83" i="38" s="1"/>
  <c r="Q83" i="37"/>
  <c r="S83" s="1"/>
  <c r="AK83" i="38" s="1"/>
  <c r="J83" i="37"/>
  <c r="I83"/>
  <c r="A83"/>
  <c r="A84" s="1"/>
  <c r="A85" s="1"/>
  <c r="R82"/>
  <c r="Q82"/>
  <c r="J82"/>
  <c r="I82"/>
  <c r="A67"/>
  <c r="A68" s="1"/>
  <c r="A69" s="1"/>
  <c r="A70" s="1"/>
  <c r="A71" s="1"/>
  <c r="A72" s="1"/>
  <c r="A73" s="1"/>
  <c r="A74" s="1"/>
  <c r="A75" s="1"/>
  <c r="A55"/>
  <c r="A56" s="1"/>
  <c r="A57" s="1"/>
  <c r="A49"/>
  <c r="A50" s="1"/>
  <c r="A51" s="1"/>
  <c r="D44"/>
  <c r="D45" s="1"/>
  <c r="C44"/>
  <c r="A36"/>
  <c r="A37" s="1"/>
  <c r="A38" s="1"/>
  <c r="A39" s="1"/>
  <c r="A40" s="1"/>
  <c r="A41" s="1"/>
  <c r="A42" s="1"/>
  <c r="A43" s="1"/>
  <c r="R11"/>
  <c r="AJ11" i="38" s="1"/>
  <c r="R9" i="37"/>
  <c r="AJ9" i="38" s="1"/>
  <c r="R8" i="37"/>
  <c r="AJ8" i="38" s="1"/>
  <c r="R7" i="37"/>
  <c r="AJ7" i="38" s="1"/>
  <c r="R392" i="29"/>
  <c r="H392" i="38" s="1"/>
  <c r="R392" i="30"/>
  <c r="L392" i="38" s="1"/>
  <c r="R392" i="31"/>
  <c r="P392" i="38" s="1"/>
  <c r="R392" i="32"/>
  <c r="T392" i="38" s="1"/>
  <c r="R392" i="33"/>
  <c r="X392" i="38" s="1"/>
  <c r="R392" i="34"/>
  <c r="AB392" i="38" s="1"/>
  <c r="R392" i="36"/>
  <c r="AF392" i="38" s="1"/>
  <c r="R392" i="28"/>
  <c r="D392" i="38" s="1"/>
  <c r="R398" i="29"/>
  <c r="H398" i="38" s="1"/>
  <c r="R398" i="30"/>
  <c r="L398" i="38" s="1"/>
  <c r="R398" i="31"/>
  <c r="P398" i="38" s="1"/>
  <c r="R398" i="32"/>
  <c r="T398" i="38" s="1"/>
  <c r="R398" i="33"/>
  <c r="X398" i="38" s="1"/>
  <c r="R398" i="34"/>
  <c r="AB398" i="38" s="1"/>
  <c r="R398" i="36"/>
  <c r="AF398" i="38" s="1"/>
  <c r="R398" i="28"/>
  <c r="S398" i="29"/>
  <c r="I398" i="38" s="1"/>
  <c r="S398" i="30"/>
  <c r="M398" i="38" s="1"/>
  <c r="S398" i="31"/>
  <c r="Q398" i="38" s="1"/>
  <c r="S398" i="32"/>
  <c r="U398" i="38" s="1"/>
  <c r="S398" i="33"/>
  <c r="Y398" i="38" s="1"/>
  <c r="S398" i="34"/>
  <c r="AC398" i="38" s="1"/>
  <c r="S398" i="36"/>
  <c r="AG398" i="38" s="1"/>
  <c r="S398" i="28"/>
  <c r="E398" i="38" s="1"/>
  <c r="S392" i="29"/>
  <c r="I392" i="38" s="1"/>
  <c r="S393" i="29"/>
  <c r="I393" i="38" s="1"/>
  <c r="S394" i="29"/>
  <c r="I394" i="38" s="1"/>
  <c r="S392" i="30"/>
  <c r="M392" i="38" s="1"/>
  <c r="S393" i="30"/>
  <c r="M393" i="38" s="1"/>
  <c r="S394" i="30"/>
  <c r="M394" i="38" s="1"/>
  <c r="S392" i="31"/>
  <c r="Q392" i="38" s="1"/>
  <c r="S393" i="31"/>
  <c r="Q393" i="38" s="1"/>
  <c r="S394" i="31"/>
  <c r="Q394" i="38" s="1"/>
  <c r="S392" i="32"/>
  <c r="U392" i="38" s="1"/>
  <c r="S392" i="33"/>
  <c r="Y392" i="38" s="1"/>
  <c r="S393" i="33"/>
  <c r="Y393" i="38" s="1"/>
  <c r="S394" i="33"/>
  <c r="Y394" i="38" s="1"/>
  <c r="S392" i="34"/>
  <c r="AC392" i="38" s="1"/>
  <c r="S393" i="34"/>
  <c r="AC393" i="38" s="1"/>
  <c r="S394" i="34"/>
  <c r="AC394" i="38" s="1"/>
  <c r="S392" i="36"/>
  <c r="AG392" i="38" s="1"/>
  <c r="S393" i="36"/>
  <c r="AG393" i="38" s="1"/>
  <c r="S394" i="36"/>
  <c r="AG394" i="38" s="1"/>
  <c r="S392" i="28"/>
  <c r="E392" i="38" s="1"/>
  <c r="S393" i="28"/>
  <c r="E393" i="38" s="1"/>
  <c r="S394" i="28"/>
  <c r="E394" i="38" s="1"/>
  <c r="Q461" i="36"/>
  <c r="N461"/>
  <c r="M461"/>
  <c r="L461"/>
  <c r="K461"/>
  <c r="F461"/>
  <c r="D461"/>
  <c r="S460"/>
  <c r="AG460" i="38" s="1"/>
  <c r="R460" i="36"/>
  <c r="AF460" i="38" s="1"/>
  <c r="J460" i="36"/>
  <c r="I460"/>
  <c r="S459"/>
  <c r="AG459" i="38" s="1"/>
  <c r="R459" i="36"/>
  <c r="AF459" i="38" s="1"/>
  <c r="J459" i="36"/>
  <c r="I459"/>
  <c r="S458"/>
  <c r="AG458" i="38" s="1"/>
  <c r="R458" i="36"/>
  <c r="AF458" i="38" s="1"/>
  <c r="J458" i="36"/>
  <c r="I458"/>
  <c r="S457"/>
  <c r="AG457" i="38" s="1"/>
  <c r="R457" i="36"/>
  <c r="AF457" i="38" s="1"/>
  <c r="J457" i="36"/>
  <c r="I457"/>
  <c r="S456"/>
  <c r="AG456" i="38" s="1"/>
  <c r="R456" i="36"/>
  <c r="AF456" i="38" s="1"/>
  <c r="J456" i="36"/>
  <c r="I456"/>
  <c r="S455"/>
  <c r="AG455" i="38" s="1"/>
  <c r="R455" i="36"/>
  <c r="AF455" i="38" s="1"/>
  <c r="J455" i="36"/>
  <c r="I455"/>
  <c r="S454"/>
  <c r="AG454" i="38" s="1"/>
  <c r="R454" i="36"/>
  <c r="AF454" i="38" s="1"/>
  <c r="J454" i="36"/>
  <c r="I454"/>
  <c r="S453"/>
  <c r="AG453" i="38" s="1"/>
  <c r="R453" i="36"/>
  <c r="AF453" i="38" s="1"/>
  <c r="J453" i="36"/>
  <c r="I453"/>
  <c r="S452"/>
  <c r="AG452" i="38" s="1"/>
  <c r="R452" i="36"/>
  <c r="AF452" i="38" s="1"/>
  <c r="J452" i="36"/>
  <c r="I452"/>
  <c r="S451"/>
  <c r="AG451" i="38" s="1"/>
  <c r="R451" i="36"/>
  <c r="AF451" i="38" s="1"/>
  <c r="J451" i="36"/>
  <c r="I451"/>
  <c r="S450"/>
  <c r="AG450" i="38" s="1"/>
  <c r="R450" i="36"/>
  <c r="AF450" i="38" s="1"/>
  <c r="J450" i="36"/>
  <c r="I450"/>
  <c r="S449"/>
  <c r="AG449" i="38" s="1"/>
  <c r="R449" i="36"/>
  <c r="AF449" i="38" s="1"/>
  <c r="J449" i="36"/>
  <c r="I449"/>
  <c r="S448"/>
  <c r="AG448" i="38" s="1"/>
  <c r="R448" i="36"/>
  <c r="AF448" i="38" s="1"/>
  <c r="J448" i="36"/>
  <c r="I448"/>
  <c r="S447"/>
  <c r="AG447" i="38" s="1"/>
  <c r="R447" i="36"/>
  <c r="AF447" i="38" s="1"/>
  <c r="J447" i="36"/>
  <c r="I447"/>
  <c r="S446"/>
  <c r="AG446" i="38" s="1"/>
  <c r="R446" i="36"/>
  <c r="AF446" i="38" s="1"/>
  <c r="J446" i="36"/>
  <c r="I446"/>
  <c r="S445"/>
  <c r="AG445" i="38" s="1"/>
  <c r="R445" i="36"/>
  <c r="AF445" i="38" s="1"/>
  <c r="J445" i="36"/>
  <c r="I445"/>
  <c r="S444"/>
  <c r="AG444" i="38" s="1"/>
  <c r="R444" i="36"/>
  <c r="AF444" i="38" s="1"/>
  <c r="J444" i="36"/>
  <c r="I444"/>
  <c r="S443"/>
  <c r="AG443" i="38" s="1"/>
  <c r="R443" i="36"/>
  <c r="AF443" i="38" s="1"/>
  <c r="J443" i="36"/>
  <c r="I443"/>
  <c r="S442"/>
  <c r="AG442" i="38" s="1"/>
  <c r="R442" i="36"/>
  <c r="AF442" i="38" s="1"/>
  <c r="J442" i="36"/>
  <c r="I442"/>
  <c r="S441"/>
  <c r="AG441" i="38" s="1"/>
  <c r="R441" i="36"/>
  <c r="AF441" i="38" s="1"/>
  <c r="J441" i="36"/>
  <c r="I441"/>
  <c r="S440"/>
  <c r="R440"/>
  <c r="AF440" i="38" s="1"/>
  <c r="J440" i="36"/>
  <c r="J461" s="1"/>
  <c r="I440"/>
  <c r="I461" s="1"/>
  <c r="S439"/>
  <c r="AG439" i="38" s="1"/>
  <c r="R439" i="36"/>
  <c r="AF439" i="38" s="1"/>
  <c r="P438" i="36"/>
  <c r="O438"/>
  <c r="N438"/>
  <c r="M438"/>
  <c r="L438"/>
  <c r="K438"/>
  <c r="F438"/>
  <c r="E438"/>
  <c r="D438"/>
  <c r="C438"/>
  <c r="S437"/>
  <c r="AG437" i="38" s="1"/>
  <c r="R437" i="36"/>
  <c r="AF437" i="38" s="1"/>
  <c r="J437" i="36"/>
  <c r="I437"/>
  <c r="R436"/>
  <c r="AF436" i="38" s="1"/>
  <c r="Q436" i="36"/>
  <c r="S436" s="1"/>
  <c r="AG436" i="38" s="1"/>
  <c r="J436" i="36"/>
  <c r="I436"/>
  <c r="R435"/>
  <c r="AF435" i="38" s="1"/>
  <c r="Q435" i="36"/>
  <c r="S435" s="1"/>
  <c r="AG435" i="38" s="1"/>
  <c r="J435" i="36"/>
  <c r="I435"/>
  <c r="R434"/>
  <c r="AF434" i="38" s="1"/>
  <c r="Q434" i="36"/>
  <c r="S434" s="1"/>
  <c r="AG434" i="38" s="1"/>
  <c r="J434" i="36"/>
  <c r="I434"/>
  <c r="R433"/>
  <c r="AF433" i="38" s="1"/>
  <c r="Q433" i="36"/>
  <c r="Q438" s="1"/>
  <c r="J433"/>
  <c r="I433"/>
  <c r="S432"/>
  <c r="AG432" i="38" s="1"/>
  <c r="R432" i="36"/>
  <c r="AF432" i="38" s="1"/>
  <c r="J432" i="36"/>
  <c r="I432"/>
  <c r="S431"/>
  <c r="AG431" i="38" s="1"/>
  <c r="R431" i="36"/>
  <c r="AF431" i="38" s="1"/>
  <c r="J431" i="36"/>
  <c r="I431"/>
  <c r="S430"/>
  <c r="AG430" i="38" s="1"/>
  <c r="R430" i="36"/>
  <c r="AF430" i="38" s="1"/>
  <c r="J430" i="36"/>
  <c r="I430"/>
  <c r="A430"/>
  <c r="A431" s="1"/>
  <c r="A432" s="1"/>
  <c r="A433" s="1"/>
  <c r="A434" s="1"/>
  <c r="A435" s="1"/>
  <c r="A436" s="1"/>
  <c r="A437" s="1"/>
  <c r="A440" s="1"/>
  <c r="A441" s="1"/>
  <c r="A442" s="1"/>
  <c r="A443" s="1"/>
  <c r="A451" s="1"/>
  <c r="A452" s="1"/>
  <c r="A453" s="1"/>
  <c r="A454" s="1"/>
  <c r="A455" s="1"/>
  <c r="A456" s="1"/>
  <c r="A457" s="1"/>
  <c r="A458" s="1"/>
  <c r="A459" s="1"/>
  <c r="A460" s="1"/>
  <c r="S429"/>
  <c r="AG429" i="38" s="1"/>
  <c r="R429" i="36"/>
  <c r="J429"/>
  <c r="I429"/>
  <c r="S428"/>
  <c r="AG428" i="38" s="1"/>
  <c r="R428" i="36"/>
  <c r="AF428" i="38" s="1"/>
  <c r="S427" i="36"/>
  <c r="R427"/>
  <c r="S426"/>
  <c r="R426"/>
  <c r="Q424"/>
  <c r="P424"/>
  <c r="O424"/>
  <c r="N424"/>
  <c r="M424"/>
  <c r="L424"/>
  <c r="K424"/>
  <c r="F424"/>
  <c r="D424"/>
  <c r="S423"/>
  <c r="AG423" i="38" s="1"/>
  <c r="R423" i="36"/>
  <c r="AF423" i="38" s="1"/>
  <c r="J423" i="36"/>
  <c r="I423"/>
  <c r="S422"/>
  <c r="R422"/>
  <c r="J422"/>
  <c r="J424" s="1"/>
  <c r="I422"/>
  <c r="I424" s="1"/>
  <c r="S421"/>
  <c r="R421"/>
  <c r="P419"/>
  <c r="O419"/>
  <c r="N419"/>
  <c r="M419"/>
  <c r="L419"/>
  <c r="K419"/>
  <c r="F419"/>
  <c r="D419"/>
  <c r="S418"/>
  <c r="AG418" i="38" s="1"/>
  <c r="J418" i="36"/>
  <c r="I418"/>
  <c r="H418"/>
  <c r="S417"/>
  <c r="AG417" i="38" s="1"/>
  <c r="AF417"/>
  <c r="J417" i="36"/>
  <c r="I417"/>
  <c r="H417"/>
  <c r="S416"/>
  <c r="AG416" i="38" s="1"/>
  <c r="AF416"/>
  <c r="J416" i="36"/>
  <c r="I416"/>
  <c r="H416"/>
  <c r="S415"/>
  <c r="AG415" i="38" s="1"/>
  <c r="AF415"/>
  <c r="J415" i="36"/>
  <c r="I415"/>
  <c r="H415"/>
  <c r="R419"/>
  <c r="AF419" i="38" s="1"/>
  <c r="J414" i="36"/>
  <c r="I414"/>
  <c r="P413"/>
  <c r="O413"/>
  <c r="N413"/>
  <c r="M413"/>
  <c r="L413"/>
  <c r="K413"/>
  <c r="F413"/>
  <c r="E413"/>
  <c r="D413"/>
  <c r="C413"/>
  <c r="J412"/>
  <c r="I412"/>
  <c r="J411"/>
  <c r="I411"/>
  <c r="S410"/>
  <c r="AG410" i="38" s="1"/>
  <c r="R410" i="36"/>
  <c r="J410"/>
  <c r="I410"/>
  <c r="H410"/>
  <c r="S408"/>
  <c r="R408"/>
  <c r="S407"/>
  <c r="R407"/>
  <c r="P406"/>
  <c r="N406"/>
  <c r="M406"/>
  <c r="L406"/>
  <c r="K406"/>
  <c r="F406"/>
  <c r="E406"/>
  <c r="D406"/>
  <c r="C406"/>
  <c r="R404"/>
  <c r="AF404" i="38" s="1"/>
  <c r="Q404" i="36"/>
  <c r="S404" s="1"/>
  <c r="AG404" i="38" s="1"/>
  <c r="S402" i="36"/>
  <c r="AG402" i="38" s="1"/>
  <c r="R402" i="36"/>
  <c r="AF402" i="38" s="1"/>
  <c r="S401" i="36"/>
  <c r="AG401" i="38" s="1"/>
  <c r="R401" i="36"/>
  <c r="AF401" i="38" s="1"/>
  <c r="S400" i="36"/>
  <c r="AG400" i="38" s="1"/>
  <c r="R400" i="36"/>
  <c r="AF400" i="38" s="1"/>
  <c r="J400" i="36"/>
  <c r="I400"/>
  <c r="S399"/>
  <c r="AG399" i="38" s="1"/>
  <c r="R399" i="36"/>
  <c r="AF399" i="38" s="1"/>
  <c r="J399" i="36"/>
  <c r="I399"/>
  <c r="S397"/>
  <c r="AG397" i="38" s="1"/>
  <c r="R397" i="36"/>
  <c r="AF397" i="38" s="1"/>
  <c r="J397" i="36"/>
  <c r="I397"/>
  <c r="R396"/>
  <c r="AF396" i="38" s="1"/>
  <c r="Q396" i="36"/>
  <c r="S396" s="1"/>
  <c r="AG396" i="38" s="1"/>
  <c r="J396" i="36"/>
  <c r="I396"/>
  <c r="R395"/>
  <c r="AF395" i="38" s="1"/>
  <c r="Q395" i="36"/>
  <c r="S395" s="1"/>
  <c r="AG395" i="38" s="1"/>
  <c r="J395" i="36"/>
  <c r="I395"/>
  <c r="R394"/>
  <c r="AF394" i="38" s="1"/>
  <c r="J394" i="36"/>
  <c r="I394"/>
  <c r="R393"/>
  <c r="AF393" i="38" s="1"/>
  <c r="S391" i="36"/>
  <c r="AG391" i="38" s="1"/>
  <c r="R391" i="36"/>
  <c r="AF391" i="38" s="1"/>
  <c r="J391" i="36"/>
  <c r="I391"/>
  <c r="H391"/>
  <c r="G391"/>
  <c r="S390"/>
  <c r="AG390" i="38" s="1"/>
  <c r="R390" i="36"/>
  <c r="AF390" i="38" s="1"/>
  <c r="J390" i="36"/>
  <c r="I390"/>
  <c r="H390"/>
  <c r="R389"/>
  <c r="AF389" i="38" s="1"/>
  <c r="Q389" i="36"/>
  <c r="S389" s="1"/>
  <c r="AG389" i="38" s="1"/>
  <c r="J389" i="36"/>
  <c r="I389"/>
  <c r="R388"/>
  <c r="AF388" i="38" s="1"/>
  <c r="Q388" i="36"/>
  <c r="S388" s="1"/>
  <c r="AG388" i="38" s="1"/>
  <c r="J388" i="36"/>
  <c r="I388"/>
  <c r="R387"/>
  <c r="AF387" i="38" s="1"/>
  <c r="Q387" i="36"/>
  <c r="S387" s="1"/>
  <c r="AG387" i="38" s="1"/>
  <c r="J387" i="36"/>
  <c r="I387"/>
  <c r="R386"/>
  <c r="AF386" i="38" s="1"/>
  <c r="Q386" i="36"/>
  <c r="S386" s="1"/>
  <c r="AG386" i="38" s="1"/>
  <c r="J386" i="36"/>
  <c r="I386"/>
  <c r="R385"/>
  <c r="AF385" i="38" s="1"/>
  <c r="Q385" i="36"/>
  <c r="S385" s="1"/>
  <c r="AG385" i="38" s="1"/>
  <c r="J385" i="36"/>
  <c r="I385"/>
  <c r="R384"/>
  <c r="AF384" i="38" s="1"/>
  <c r="Q384" i="36"/>
  <c r="S384" s="1"/>
  <c r="AG384" i="38" s="1"/>
  <c r="J384" i="36"/>
  <c r="I384"/>
  <c r="R383"/>
  <c r="AF383" i="38" s="1"/>
  <c r="Q383" i="36"/>
  <c r="S383" s="1"/>
  <c r="AG383" i="38" s="1"/>
  <c r="J383" i="36"/>
  <c r="I383"/>
  <c r="R382"/>
  <c r="AF382" i="38" s="1"/>
  <c r="Q382" i="36"/>
  <c r="S382" s="1"/>
  <c r="AG382" i="38" s="1"/>
  <c r="J382" i="36"/>
  <c r="I382"/>
  <c r="R381"/>
  <c r="AF381" i="38" s="1"/>
  <c r="Q381" i="36"/>
  <c r="S381" s="1"/>
  <c r="AG381" i="38" s="1"/>
  <c r="J381" i="36"/>
  <c r="I381"/>
  <c r="R380"/>
  <c r="AF380" i="38" s="1"/>
  <c r="Q380" i="36"/>
  <c r="S380" s="1"/>
  <c r="AG380" i="38" s="1"/>
  <c r="J380" i="36"/>
  <c r="I380"/>
  <c r="R379"/>
  <c r="AF379" i="38" s="1"/>
  <c r="Q379" i="36"/>
  <c r="S379" s="1"/>
  <c r="AG379" i="38" s="1"/>
  <c r="J379" i="36"/>
  <c r="I379"/>
  <c r="R378"/>
  <c r="AF378" i="38" s="1"/>
  <c r="Q378" i="36"/>
  <c r="S378" s="1"/>
  <c r="AG378" i="38" s="1"/>
  <c r="J378" i="36"/>
  <c r="I378"/>
  <c r="R377"/>
  <c r="AF377" i="38" s="1"/>
  <c r="Q377" i="36"/>
  <c r="S377" s="1"/>
  <c r="AG377" i="38" s="1"/>
  <c r="J377" i="36"/>
  <c r="I377"/>
  <c r="R376"/>
  <c r="AF376" i="38" s="1"/>
  <c r="Q376" i="36"/>
  <c r="S376" s="1"/>
  <c r="AG376" i="38" s="1"/>
  <c r="J376" i="36"/>
  <c r="I376"/>
  <c r="R375"/>
  <c r="AF375" i="38" s="1"/>
  <c r="Q375" i="36"/>
  <c r="S375" s="1"/>
  <c r="AG375" i="38" s="1"/>
  <c r="R374" i="36"/>
  <c r="AF374" i="38" s="1"/>
  <c r="Q374" i="36"/>
  <c r="S374" s="1"/>
  <c r="AG374" i="38" s="1"/>
  <c r="J374" i="36"/>
  <c r="I374"/>
  <c r="S373"/>
  <c r="AG373" i="38" s="1"/>
  <c r="R373" i="36"/>
  <c r="AF373" i="38" s="1"/>
  <c r="A373" i="36"/>
  <c r="A374" s="1"/>
  <c r="A375" s="1"/>
  <c r="A376" s="1"/>
  <c r="A377" s="1"/>
  <c r="A378" s="1"/>
  <c r="A379" s="1"/>
  <c r="A380" s="1"/>
  <c r="A381" s="1"/>
  <c r="A382" s="1"/>
  <c r="A383" s="1"/>
  <c r="A384" s="1"/>
  <c r="A385" s="1"/>
  <c r="A386" s="1"/>
  <c r="R372"/>
  <c r="AF372" i="38" s="1"/>
  <c r="Q372" i="36"/>
  <c r="S372" s="1"/>
  <c r="AG372" i="38" s="1"/>
  <c r="J372" i="36"/>
  <c r="I372"/>
  <c r="H372"/>
  <c r="G372"/>
  <c r="R371"/>
  <c r="AF371" i="38" s="1"/>
  <c r="Q371" i="36"/>
  <c r="S371" s="1"/>
  <c r="AG371" i="38" s="1"/>
  <c r="J371" i="36"/>
  <c r="I371"/>
  <c r="AF370" i="38"/>
  <c r="Q370" i="36"/>
  <c r="J370"/>
  <c r="I370"/>
  <c r="R369"/>
  <c r="AF369" i="38" s="1"/>
  <c r="Q369" i="36"/>
  <c r="S369" s="1"/>
  <c r="AG369" i="38" s="1"/>
  <c r="J369" i="36"/>
  <c r="I369"/>
  <c r="R368"/>
  <c r="AF368" i="38" s="1"/>
  <c r="Q368" i="36"/>
  <c r="S368" s="1"/>
  <c r="AG368" i="38" s="1"/>
  <c r="J368" i="36"/>
  <c r="I368"/>
  <c r="R367"/>
  <c r="AF367" i="38" s="1"/>
  <c r="Q367" i="36"/>
  <c r="S367" s="1"/>
  <c r="AG367" i="38" s="1"/>
  <c r="J367" i="36"/>
  <c r="I367"/>
  <c r="R366"/>
  <c r="AF366" i="38" s="1"/>
  <c r="Q366" i="36"/>
  <c r="S366" s="1"/>
  <c r="AG366" i="38" s="1"/>
  <c r="J366" i="36"/>
  <c r="I366"/>
  <c r="H366"/>
  <c r="G366"/>
  <c r="R365"/>
  <c r="AF365" i="38" s="1"/>
  <c r="Q365" i="36"/>
  <c r="S365" s="1"/>
  <c r="AG365" i="38" s="1"/>
  <c r="J365" i="36"/>
  <c r="I365"/>
  <c r="A365"/>
  <c r="A366" s="1"/>
  <c r="A367" s="1"/>
  <c r="A368" s="1"/>
  <c r="A369" s="1"/>
  <c r="A370" s="1"/>
  <c r="A371" s="1"/>
  <c r="R364"/>
  <c r="AF364" i="38" s="1"/>
  <c r="Q364" i="36"/>
  <c r="J364"/>
  <c r="I364"/>
  <c r="S363"/>
  <c r="R363"/>
  <c r="S362"/>
  <c r="R362"/>
  <c r="P361"/>
  <c r="O361"/>
  <c r="N361"/>
  <c r="M361"/>
  <c r="L361"/>
  <c r="K361"/>
  <c r="F361"/>
  <c r="E361"/>
  <c r="D361"/>
  <c r="C361"/>
  <c r="R360"/>
  <c r="AF360" i="38" s="1"/>
  <c r="Q360" i="36"/>
  <c r="S360" s="1"/>
  <c r="AG360" i="38" s="1"/>
  <c r="J360" i="36"/>
  <c r="I360"/>
  <c r="H360"/>
  <c r="G360"/>
  <c r="R359"/>
  <c r="Q359"/>
  <c r="J359"/>
  <c r="I359"/>
  <c r="S358"/>
  <c r="R358"/>
  <c r="P357"/>
  <c r="O357"/>
  <c r="N357"/>
  <c r="M357"/>
  <c r="L357"/>
  <c r="K357"/>
  <c r="F357"/>
  <c r="E357"/>
  <c r="D357"/>
  <c r="C357"/>
  <c r="R356"/>
  <c r="AF356" i="38" s="1"/>
  <c r="S356" i="36"/>
  <c r="AG356" i="38" s="1"/>
  <c r="J356" i="36"/>
  <c r="I356"/>
  <c r="H356"/>
  <c r="G356"/>
  <c r="R355"/>
  <c r="AF355" i="38" s="1"/>
  <c r="S355" i="36"/>
  <c r="AG355" i="38" s="1"/>
  <c r="J355" i="36"/>
  <c r="I355"/>
  <c r="H355"/>
  <c r="G355"/>
  <c r="A355"/>
  <c r="A356" s="1"/>
  <c r="R354"/>
  <c r="AF354" i="38" s="1"/>
  <c r="S354" i="36"/>
  <c r="AG354" i="38" s="1"/>
  <c r="J354" i="36"/>
  <c r="I354"/>
  <c r="H354"/>
  <c r="G354"/>
  <c r="R353"/>
  <c r="J353"/>
  <c r="I353"/>
  <c r="H353"/>
  <c r="G353"/>
  <c r="S352"/>
  <c r="AG352" i="38" s="1"/>
  <c r="R352" i="36"/>
  <c r="AF352" i="38" s="1"/>
  <c r="P351" i="36"/>
  <c r="O351"/>
  <c r="N351"/>
  <c r="M351"/>
  <c r="L351"/>
  <c r="K351"/>
  <c r="F351"/>
  <c r="E351"/>
  <c r="D351"/>
  <c r="C351"/>
  <c r="R350"/>
  <c r="Q350"/>
  <c r="Q351" s="1"/>
  <c r="J350"/>
  <c r="J351" s="1"/>
  <c r="I350"/>
  <c r="I351" s="1"/>
  <c r="H350"/>
  <c r="G350"/>
  <c r="S349"/>
  <c r="AG349" i="38" s="1"/>
  <c r="R349" i="36"/>
  <c r="AF349" i="38" s="1"/>
  <c r="S348" i="36"/>
  <c r="R348"/>
  <c r="P347"/>
  <c r="O347"/>
  <c r="N347"/>
  <c r="M347"/>
  <c r="L347"/>
  <c r="K347"/>
  <c r="F347"/>
  <c r="E347"/>
  <c r="D347"/>
  <c r="C347"/>
  <c r="R346"/>
  <c r="Q346"/>
  <c r="Q347" s="1"/>
  <c r="J346"/>
  <c r="J347" s="1"/>
  <c r="I346"/>
  <c r="I347" s="1"/>
  <c r="H346"/>
  <c r="G346"/>
  <c r="S345"/>
  <c r="R345"/>
  <c r="P344"/>
  <c r="O344"/>
  <c r="N344"/>
  <c r="M344"/>
  <c r="L344"/>
  <c r="K344"/>
  <c r="F344"/>
  <c r="E344"/>
  <c r="D344"/>
  <c r="C344"/>
  <c r="R343"/>
  <c r="AF343" i="38" s="1"/>
  <c r="Q343" i="36"/>
  <c r="S343" s="1"/>
  <c r="AG343" i="38" s="1"/>
  <c r="J343" i="36"/>
  <c r="I343"/>
  <c r="A343"/>
  <c r="R342"/>
  <c r="Q342"/>
  <c r="J342"/>
  <c r="I342"/>
  <c r="S341"/>
  <c r="R341"/>
  <c r="P340"/>
  <c r="O340"/>
  <c r="N340"/>
  <c r="M340"/>
  <c r="L340"/>
  <c r="K340"/>
  <c r="F340"/>
  <c r="E340"/>
  <c r="D340"/>
  <c r="C340"/>
  <c r="R339"/>
  <c r="AF339" i="38" s="1"/>
  <c r="Q339" i="36"/>
  <c r="S339" s="1"/>
  <c r="AG339" i="38" s="1"/>
  <c r="J339" i="36"/>
  <c r="I339"/>
  <c r="H339"/>
  <c r="G339"/>
  <c r="R338"/>
  <c r="Q338"/>
  <c r="J338"/>
  <c r="I338"/>
  <c r="H338"/>
  <c r="G338"/>
  <c r="S337"/>
  <c r="R337"/>
  <c r="P336"/>
  <c r="O336"/>
  <c r="N336"/>
  <c r="M336"/>
  <c r="L336"/>
  <c r="K336"/>
  <c r="F336"/>
  <c r="E336"/>
  <c r="D336"/>
  <c r="C336"/>
  <c r="R335"/>
  <c r="AF335" i="38" s="1"/>
  <c r="Q335" i="36"/>
  <c r="S335" s="1"/>
  <c r="AG335" i="38" s="1"/>
  <c r="J335" i="36"/>
  <c r="I335"/>
  <c r="R334"/>
  <c r="AF334" i="38" s="1"/>
  <c r="Q334" i="36"/>
  <c r="S334" s="1"/>
  <c r="AG334" i="38" s="1"/>
  <c r="J334" i="36"/>
  <c r="I334"/>
  <c r="R333"/>
  <c r="AF333" i="38" s="1"/>
  <c r="Q333" i="36"/>
  <c r="Q336" s="1"/>
  <c r="J333"/>
  <c r="J336" s="1"/>
  <c r="I333"/>
  <c r="I336" s="1"/>
  <c r="S332"/>
  <c r="AG332" i="38" s="1"/>
  <c r="R332" i="36"/>
  <c r="S331"/>
  <c r="R331"/>
  <c r="S330"/>
  <c r="R330"/>
  <c r="P329"/>
  <c r="O329"/>
  <c r="N329"/>
  <c r="M329"/>
  <c r="L329"/>
  <c r="K329"/>
  <c r="F329"/>
  <c r="E329"/>
  <c r="D329"/>
  <c r="C329"/>
  <c r="R328"/>
  <c r="AF328" i="38" s="1"/>
  <c r="Q328" i="36"/>
  <c r="S328" s="1"/>
  <c r="AG328" i="38" s="1"/>
  <c r="J328" i="36"/>
  <c r="I328"/>
  <c r="R327"/>
  <c r="Q327"/>
  <c r="Q329" s="1"/>
  <c r="J327"/>
  <c r="J329" s="1"/>
  <c r="I327"/>
  <c r="I329" s="1"/>
  <c r="S326"/>
  <c r="R326"/>
  <c r="P325"/>
  <c r="O325"/>
  <c r="N325"/>
  <c r="M325"/>
  <c r="L325"/>
  <c r="K325"/>
  <c r="F325"/>
  <c r="E325"/>
  <c r="D325"/>
  <c r="C325"/>
  <c r="R324"/>
  <c r="AF324" i="38" s="1"/>
  <c r="J324" i="36"/>
  <c r="I324"/>
  <c r="R323"/>
  <c r="AF323" i="38" s="1"/>
  <c r="S323" i="36"/>
  <c r="AG323" i="38" s="1"/>
  <c r="J323" i="36"/>
  <c r="I323"/>
  <c r="R322"/>
  <c r="Q322"/>
  <c r="J322"/>
  <c r="J325" s="1"/>
  <c r="I322"/>
  <c r="I325" s="1"/>
  <c r="S321"/>
  <c r="R321"/>
  <c r="R320"/>
  <c r="AF320" i="38" s="1"/>
  <c r="H320" i="36"/>
  <c r="E320"/>
  <c r="C320"/>
  <c r="R317"/>
  <c r="AF317" i="38" s="1"/>
  <c r="Q317" i="36"/>
  <c r="S317" s="1"/>
  <c r="AG317" i="38" s="1"/>
  <c r="J317" i="36"/>
  <c r="I317"/>
  <c r="R316"/>
  <c r="AF316" i="38" s="1"/>
  <c r="Q316" i="36"/>
  <c r="S316" s="1"/>
  <c r="AG316" i="38" s="1"/>
  <c r="J316" i="36"/>
  <c r="I316"/>
  <c r="R315"/>
  <c r="AF315" i="38" s="1"/>
  <c r="O315" i="36"/>
  <c r="O320" s="1"/>
  <c r="J315"/>
  <c r="I315"/>
  <c r="H315"/>
  <c r="G315"/>
  <c r="R314"/>
  <c r="AF314" i="38" s="1"/>
  <c r="Q314" i="36"/>
  <c r="S314" s="1"/>
  <c r="AG314" i="38" s="1"/>
  <c r="J314" i="36"/>
  <c r="I314"/>
  <c r="H314"/>
  <c r="G314"/>
  <c r="R313"/>
  <c r="AF313" i="38" s="1"/>
  <c r="Q313" i="36"/>
  <c r="S313" s="1"/>
  <c r="AG313" i="38" s="1"/>
  <c r="J313" i="36"/>
  <c r="I313"/>
  <c r="A313"/>
  <c r="A314" s="1"/>
  <c r="A315" s="1"/>
  <c r="A316" s="1"/>
  <c r="A317" s="1"/>
  <c r="R312"/>
  <c r="AF312" i="38" s="1"/>
  <c r="Q312" i="36"/>
  <c r="S312" s="1"/>
  <c r="AG312" i="38" s="1"/>
  <c r="J312" i="36"/>
  <c r="I312"/>
  <c r="R311"/>
  <c r="AF311" i="38" s="1"/>
  <c r="Q311" i="36"/>
  <c r="S311" s="1"/>
  <c r="AG311" i="38" s="1"/>
  <c r="J311" i="36"/>
  <c r="I311"/>
  <c r="H311"/>
  <c r="G311"/>
  <c r="R310"/>
  <c r="AF310" i="38" s="1"/>
  <c r="Q310" i="36"/>
  <c r="J310"/>
  <c r="I310"/>
  <c r="S309"/>
  <c r="R309"/>
  <c r="R308"/>
  <c r="AF308" i="38" s="1"/>
  <c r="H308" i="36"/>
  <c r="E308"/>
  <c r="C308"/>
  <c r="R305"/>
  <c r="AF305" i="38" s="1"/>
  <c r="Q305" i="36"/>
  <c r="S305" s="1"/>
  <c r="AG305" i="38" s="1"/>
  <c r="J305" i="36"/>
  <c r="I305"/>
  <c r="R304"/>
  <c r="AF304" i="38" s="1"/>
  <c r="Q304" i="36"/>
  <c r="S304" s="1"/>
  <c r="AG304" i="38" s="1"/>
  <c r="J304" i="36"/>
  <c r="I304"/>
  <c r="R303"/>
  <c r="AF303" i="38" s="1"/>
  <c r="Q303" i="36"/>
  <c r="S303" s="1"/>
  <c r="AG303" i="38" s="1"/>
  <c r="J303" i="36"/>
  <c r="I303"/>
  <c r="H303"/>
  <c r="G303"/>
  <c r="R302"/>
  <c r="AF302" i="38" s="1"/>
  <c r="Q302" i="36"/>
  <c r="S302" s="1"/>
  <c r="AG302" i="38" s="1"/>
  <c r="J302" i="36"/>
  <c r="I302"/>
  <c r="H302"/>
  <c r="G302"/>
  <c r="R301"/>
  <c r="AF301" i="38" s="1"/>
  <c r="Q301" i="36"/>
  <c r="S301" s="1"/>
  <c r="AG301" i="38" s="1"/>
  <c r="J301" i="36"/>
  <c r="I301"/>
  <c r="A301"/>
  <c r="A302" s="1"/>
  <c r="A303" s="1"/>
  <c r="A304" s="1"/>
  <c r="A305" s="1"/>
  <c r="R300"/>
  <c r="AF300" i="38" s="1"/>
  <c r="Q300" i="36"/>
  <c r="S300" s="1"/>
  <c r="AG300" i="38" s="1"/>
  <c r="J300" i="36"/>
  <c r="I300"/>
  <c r="R299"/>
  <c r="AF299" i="38" s="1"/>
  <c r="Q299" i="36"/>
  <c r="S299" s="1"/>
  <c r="AG299" i="38" s="1"/>
  <c r="J299" i="36"/>
  <c r="I299"/>
  <c r="H299"/>
  <c r="G299"/>
  <c r="R298"/>
  <c r="AF298" i="38" s="1"/>
  <c r="Q298" i="36"/>
  <c r="S298" s="1"/>
  <c r="AG298" i="38" s="1"/>
  <c r="J298" i="36"/>
  <c r="I298"/>
  <c r="H298"/>
  <c r="G298"/>
  <c r="R297"/>
  <c r="AF297" i="38" s="1"/>
  <c r="Q297" i="36"/>
  <c r="S297" s="1"/>
  <c r="AG297" i="38" s="1"/>
  <c r="J297" i="36"/>
  <c r="I297"/>
  <c r="H297"/>
  <c r="G297"/>
  <c r="R296"/>
  <c r="AF296" i="38" s="1"/>
  <c r="Q296" i="36"/>
  <c r="R295"/>
  <c r="AF295" i="38" s="1"/>
  <c r="Q295" i="36"/>
  <c r="S295" s="1"/>
  <c r="AG295" i="38" s="1"/>
  <c r="J295" i="36"/>
  <c r="I295"/>
  <c r="H295"/>
  <c r="G295"/>
  <c r="R294"/>
  <c r="AF294" i="38" s="1"/>
  <c r="Q294" i="36"/>
  <c r="S293"/>
  <c r="R293"/>
  <c r="S292"/>
  <c r="R292"/>
  <c r="P291"/>
  <c r="O291"/>
  <c r="N291"/>
  <c r="M291"/>
  <c r="L291"/>
  <c r="K291"/>
  <c r="F291"/>
  <c r="E291"/>
  <c r="G291" s="1"/>
  <c r="D291"/>
  <c r="R290"/>
  <c r="AF290" i="38" s="1"/>
  <c r="Q290" i="36"/>
  <c r="S290" s="1"/>
  <c r="AG290" i="38" s="1"/>
  <c r="R287" i="36"/>
  <c r="AF287" i="38" s="1"/>
  <c r="Q287" i="36"/>
  <c r="S287" s="1"/>
  <c r="AG287" i="38" s="1"/>
  <c r="J287" i="36"/>
  <c r="I287"/>
  <c r="R286"/>
  <c r="AF286" i="38" s="1"/>
  <c r="Q286" i="36"/>
  <c r="S286" s="1"/>
  <c r="AG286" i="38" s="1"/>
  <c r="J286" i="36"/>
  <c r="I286"/>
  <c r="R285"/>
  <c r="AF285" i="38" s="1"/>
  <c r="Q285" i="36"/>
  <c r="S285" s="1"/>
  <c r="AG285" i="38" s="1"/>
  <c r="J285" i="36"/>
  <c r="I285"/>
  <c r="R284"/>
  <c r="AF284" i="38" s="1"/>
  <c r="Q284" i="36"/>
  <c r="S284" s="1"/>
  <c r="AG284" i="38" s="1"/>
  <c r="J284" i="36"/>
  <c r="I284"/>
  <c r="R283"/>
  <c r="AF283" i="38" s="1"/>
  <c r="Q283" i="36"/>
  <c r="S283" s="1"/>
  <c r="AG283" i="38" s="1"/>
  <c r="J283" i="36"/>
  <c r="I283"/>
  <c r="R282"/>
  <c r="AF282" i="38" s="1"/>
  <c r="Q282" i="36"/>
  <c r="S282" s="1"/>
  <c r="AG282" i="38" s="1"/>
  <c r="J282" i="36"/>
  <c r="I282"/>
  <c r="S281"/>
  <c r="AG281" i="38" s="1"/>
  <c r="R281" i="36"/>
  <c r="AF281" i="38" s="1"/>
  <c r="J281" i="36"/>
  <c r="I281"/>
  <c r="R280"/>
  <c r="AF280" i="38" s="1"/>
  <c r="Q280" i="36"/>
  <c r="S280" s="1"/>
  <c r="AG280" i="38" s="1"/>
  <c r="J280" i="36"/>
  <c r="I280"/>
  <c r="R279"/>
  <c r="AF279" i="38" s="1"/>
  <c r="Q279" i="36"/>
  <c r="S279" s="1"/>
  <c r="AG279" i="38" s="1"/>
  <c r="J279" i="36"/>
  <c r="I279"/>
  <c r="H279"/>
  <c r="G279"/>
  <c r="R278"/>
  <c r="AF278" i="38" s="1"/>
  <c r="Q278" i="36"/>
  <c r="J278"/>
  <c r="I278"/>
  <c r="H278"/>
  <c r="G278"/>
  <c r="R277"/>
  <c r="AF277" i="38" s="1"/>
  <c r="Q277" i="36"/>
  <c r="S277" s="1"/>
  <c r="AG277" i="38" s="1"/>
  <c r="J277" i="36"/>
  <c r="I277"/>
  <c r="R276"/>
  <c r="AF276" i="38" s="1"/>
  <c r="Q276" i="36"/>
  <c r="S276" s="1"/>
  <c r="AG276" i="38" s="1"/>
  <c r="J276" i="36"/>
  <c r="I276"/>
  <c r="R275"/>
  <c r="AF275" i="38" s="1"/>
  <c r="Q275" i="36"/>
  <c r="S275" s="1"/>
  <c r="AG275" i="38" s="1"/>
  <c r="J275" i="36"/>
  <c r="I275"/>
  <c r="H275"/>
  <c r="G275"/>
  <c r="R274"/>
  <c r="AF274" i="38" s="1"/>
  <c r="Q274" i="36"/>
  <c r="S274" s="1"/>
  <c r="AG274" i="38" s="1"/>
  <c r="J274" i="36"/>
  <c r="I274"/>
  <c r="H274"/>
  <c r="G274"/>
  <c r="R273"/>
  <c r="AF273" i="38" s="1"/>
  <c r="Q273" i="36"/>
  <c r="S273" s="1"/>
  <c r="AG273" i="38" s="1"/>
  <c r="J273" i="36"/>
  <c r="I273"/>
  <c r="H273"/>
  <c r="G273"/>
  <c r="R272"/>
  <c r="AF272" i="38" s="1"/>
  <c r="Q272" i="36"/>
  <c r="S272" s="1"/>
  <c r="AG272" i="38" s="1"/>
  <c r="J272" i="36"/>
  <c r="I272"/>
  <c r="R271"/>
  <c r="AF271" i="38" s="1"/>
  <c r="Q271" i="36"/>
  <c r="S271" s="1"/>
  <c r="AG271" i="38" s="1"/>
  <c r="J271" i="36"/>
  <c r="I271"/>
  <c r="H271"/>
  <c r="G271"/>
  <c r="R270"/>
  <c r="AF270" i="38" s="1"/>
  <c r="Q270" i="36"/>
  <c r="S270" s="1"/>
  <c r="AG270" i="38" s="1"/>
  <c r="J270" i="36"/>
  <c r="I270"/>
  <c r="H270"/>
  <c r="G270"/>
  <c r="R269"/>
  <c r="AF269" i="38" s="1"/>
  <c r="Q269" i="36"/>
  <c r="J269"/>
  <c r="I269"/>
  <c r="H269"/>
  <c r="G269"/>
  <c r="AH291" i="38"/>
  <c r="S268" i="36"/>
  <c r="AG268" i="38" s="1"/>
  <c r="R268" i="36"/>
  <c r="AF268" i="38" s="1"/>
  <c r="J268" i="36"/>
  <c r="I268"/>
  <c r="S267"/>
  <c r="AG267" i="38" s="1"/>
  <c r="R267" i="36"/>
  <c r="AF267" i="38" s="1"/>
  <c r="S266" i="36"/>
  <c r="AG266" i="38" s="1"/>
  <c r="R266" i="36"/>
  <c r="AF266" i="38" s="1"/>
  <c r="P264" i="36"/>
  <c r="O264"/>
  <c r="N264"/>
  <c r="M264"/>
  <c r="L264"/>
  <c r="K264"/>
  <c r="F264"/>
  <c r="E264"/>
  <c r="D264"/>
  <c r="S260"/>
  <c r="AG260" i="38" s="1"/>
  <c r="R260" i="36"/>
  <c r="AF260" i="38" s="1"/>
  <c r="S259" i="36"/>
  <c r="AG259" i="38" s="1"/>
  <c r="R259" i="36"/>
  <c r="AF259" i="38" s="1"/>
  <c r="S258" i="36"/>
  <c r="AG258" i="38" s="1"/>
  <c r="R258" i="36"/>
  <c r="AF258" i="38" s="1"/>
  <c r="S257" i="36"/>
  <c r="AG257" i="38" s="1"/>
  <c r="R257" i="36"/>
  <c r="AF257" i="38" s="1"/>
  <c r="S256" i="36"/>
  <c r="AG256" i="38" s="1"/>
  <c r="R256" i="36"/>
  <c r="AF256" i="38" s="1"/>
  <c r="S255" i="36"/>
  <c r="AG255" i="38" s="1"/>
  <c r="R255" i="36"/>
  <c r="AF255" i="38" s="1"/>
  <c r="S254" i="36"/>
  <c r="AG254" i="38" s="1"/>
  <c r="R254" i="36"/>
  <c r="AF254" i="38" s="1"/>
  <c r="S253" i="36"/>
  <c r="AG253" i="38" s="1"/>
  <c r="R253" i="36"/>
  <c r="AF253" i="38" s="1"/>
  <c r="R252" i="36"/>
  <c r="AF252" i="38" s="1"/>
  <c r="Q252" i="36"/>
  <c r="S252" s="1"/>
  <c r="AG252" i="38" s="1"/>
  <c r="J252" i="36"/>
  <c r="I252"/>
  <c r="S251"/>
  <c r="R251"/>
  <c r="J251"/>
  <c r="I251"/>
  <c r="S250"/>
  <c r="R250"/>
  <c r="J250"/>
  <c r="I250"/>
  <c r="S249"/>
  <c r="R249"/>
  <c r="J249"/>
  <c r="I249"/>
  <c r="R248"/>
  <c r="AF248" i="38" s="1"/>
  <c r="Q248" i="36"/>
  <c r="J248"/>
  <c r="I248"/>
  <c r="H248"/>
  <c r="G248"/>
  <c r="A248"/>
  <c r="A252" s="1"/>
  <c r="A256" s="1"/>
  <c r="A257" s="1"/>
  <c r="S247"/>
  <c r="R247"/>
  <c r="J247"/>
  <c r="I247"/>
  <c r="S246"/>
  <c r="R246"/>
  <c r="J246"/>
  <c r="I246"/>
  <c r="R245"/>
  <c r="Q245"/>
  <c r="S245" s="1"/>
  <c r="J245"/>
  <c r="I245"/>
  <c r="R244"/>
  <c r="Q244"/>
  <c r="Q263" s="1"/>
  <c r="Q264" s="1"/>
  <c r="J244"/>
  <c r="I244"/>
  <c r="H244"/>
  <c r="G244"/>
  <c r="S243"/>
  <c r="R243"/>
  <c r="S242"/>
  <c r="R242"/>
  <c r="P240"/>
  <c r="P241" s="1"/>
  <c r="O240"/>
  <c r="O241" s="1"/>
  <c r="N240"/>
  <c r="N241" s="1"/>
  <c r="M240"/>
  <c r="M241" s="1"/>
  <c r="L240"/>
  <c r="L241" s="1"/>
  <c r="K240"/>
  <c r="K241" s="1"/>
  <c r="F240"/>
  <c r="F241" s="1"/>
  <c r="E240"/>
  <c r="E241" s="1"/>
  <c r="D240"/>
  <c r="D241" s="1"/>
  <c r="C240"/>
  <c r="C241" s="1"/>
  <c r="C265" s="1"/>
  <c r="S239"/>
  <c r="AG239" i="38" s="1"/>
  <c r="R239" i="36"/>
  <c r="AF239" i="38" s="1"/>
  <c r="S238" i="36"/>
  <c r="AG238" i="38" s="1"/>
  <c r="R238" i="36"/>
  <c r="AF238" i="38" s="1"/>
  <c r="S237" i="36"/>
  <c r="AG237" i="38" s="1"/>
  <c r="R237" i="36"/>
  <c r="AF237" i="38" s="1"/>
  <c r="S236" i="36"/>
  <c r="AG236" i="38" s="1"/>
  <c r="R236" i="36"/>
  <c r="AF236" i="38" s="1"/>
  <c r="R235" i="36"/>
  <c r="AF235" i="38" s="1"/>
  <c r="Q235" i="36"/>
  <c r="S235" s="1"/>
  <c r="AG235" i="38" s="1"/>
  <c r="A235" i="36"/>
  <c r="A236" s="1"/>
  <c r="A244" s="1"/>
  <c r="R234"/>
  <c r="AF234" i="38" s="1"/>
  <c r="Q234" i="36"/>
  <c r="S234" s="1"/>
  <c r="AG234" i="38" s="1"/>
  <c r="R233" i="36"/>
  <c r="AF233" i="38" s="1"/>
  <c r="Q233" i="36"/>
  <c r="S233" s="1"/>
  <c r="AG233" i="38" s="1"/>
  <c r="R232" i="36"/>
  <c r="AF232" i="38" s="1"/>
  <c r="Q232" i="36"/>
  <c r="S232" s="1"/>
  <c r="AG232" i="38" s="1"/>
  <c r="R231" i="36"/>
  <c r="AF231" i="38" s="1"/>
  <c r="Q231" i="36"/>
  <c r="S231" s="1"/>
  <c r="AG231" i="38" s="1"/>
  <c r="J231" i="36"/>
  <c r="I231"/>
  <c r="R230"/>
  <c r="AF230" i="38" s="1"/>
  <c r="Q230" i="36"/>
  <c r="S230" s="1"/>
  <c r="AG230" i="38" s="1"/>
  <c r="J230" i="36"/>
  <c r="I230"/>
  <c r="R229"/>
  <c r="AF229" i="38" s="1"/>
  <c r="Q229" i="36"/>
  <c r="S229" s="1"/>
  <c r="AG229" i="38" s="1"/>
  <c r="J229" i="36"/>
  <c r="I229"/>
  <c r="R228"/>
  <c r="AF228" i="38" s="1"/>
  <c r="Q228" i="36"/>
  <c r="S228" s="1"/>
  <c r="AG228" i="38" s="1"/>
  <c r="J228" i="36"/>
  <c r="I228"/>
  <c r="S227"/>
  <c r="AG227" i="38" s="1"/>
  <c r="R227" i="36"/>
  <c r="AF227" i="38" s="1"/>
  <c r="J227" i="36"/>
  <c r="I227"/>
  <c r="S226"/>
  <c r="R226"/>
  <c r="J226"/>
  <c r="I226"/>
  <c r="R225"/>
  <c r="AF225" i="38" s="1"/>
  <c r="Q225" i="36"/>
  <c r="S225" s="1"/>
  <c r="AG225" i="38" s="1"/>
  <c r="J225" i="36"/>
  <c r="I225"/>
  <c r="A225"/>
  <c r="R224"/>
  <c r="AF224" i="38" s="1"/>
  <c r="Q224" i="36"/>
  <c r="J224"/>
  <c r="I224"/>
  <c r="S223"/>
  <c r="R223"/>
  <c r="J223"/>
  <c r="I223"/>
  <c r="S222"/>
  <c r="R222"/>
  <c r="S221"/>
  <c r="R221"/>
  <c r="S220"/>
  <c r="R220"/>
  <c r="P219"/>
  <c r="O219"/>
  <c r="N219"/>
  <c r="M219"/>
  <c r="L219"/>
  <c r="K219"/>
  <c r="F219"/>
  <c r="E219"/>
  <c r="D219"/>
  <c r="C219"/>
  <c r="R218"/>
  <c r="AF218" i="38" s="1"/>
  <c r="Q218" i="36"/>
  <c r="S218" s="1"/>
  <c r="AG218" i="38" s="1"/>
  <c r="J218" i="36"/>
  <c r="I218"/>
  <c r="R217"/>
  <c r="Q217"/>
  <c r="Q219" s="1"/>
  <c r="J217"/>
  <c r="J219" s="1"/>
  <c r="I217"/>
  <c r="I219" s="1"/>
  <c r="R216"/>
  <c r="Q216"/>
  <c r="S216" s="1"/>
  <c r="P215"/>
  <c r="O215"/>
  <c r="N215"/>
  <c r="M215"/>
  <c r="L215"/>
  <c r="K215"/>
  <c r="F215"/>
  <c r="E215"/>
  <c r="D215"/>
  <c r="C215"/>
  <c r="R214"/>
  <c r="AF214" i="38" s="1"/>
  <c r="Q214" i="36"/>
  <c r="S214" s="1"/>
  <c r="AG214" i="38" s="1"/>
  <c r="J214" i="36"/>
  <c r="I214"/>
  <c r="H214"/>
  <c r="G214"/>
  <c r="R213"/>
  <c r="AF213" i="38" s="1"/>
  <c r="Q213" i="36"/>
  <c r="S213" s="1"/>
  <c r="AG213" i="38" s="1"/>
  <c r="J213" i="36"/>
  <c r="I213"/>
  <c r="H213"/>
  <c r="G213"/>
  <c r="R212"/>
  <c r="AF212" i="38" s="1"/>
  <c r="Q212" i="36"/>
  <c r="S212" s="1"/>
  <c r="AG212" i="38" s="1"/>
  <c r="J212" i="36"/>
  <c r="I212"/>
  <c r="H212"/>
  <c r="G212"/>
  <c r="R211"/>
  <c r="AF211" i="38" s="1"/>
  <c r="Q211" i="36"/>
  <c r="S211" s="1"/>
  <c r="AG211" i="38" s="1"/>
  <c r="J211" i="36"/>
  <c r="I211"/>
  <c r="H211"/>
  <c r="G211"/>
  <c r="R210"/>
  <c r="Q210"/>
  <c r="J210"/>
  <c r="I210"/>
  <c r="I215" s="1"/>
  <c r="H210"/>
  <c r="G210"/>
  <c r="A210"/>
  <c r="A211" s="1"/>
  <c r="A212" s="1"/>
  <c r="A213" s="1"/>
  <c r="A214" s="1"/>
  <c r="R209"/>
  <c r="Q209"/>
  <c r="S209" s="1"/>
  <c r="P208"/>
  <c r="O208"/>
  <c r="N208"/>
  <c r="M208"/>
  <c r="L208"/>
  <c r="K208"/>
  <c r="F208"/>
  <c r="E208"/>
  <c r="D208"/>
  <c r="C208"/>
  <c r="R207"/>
  <c r="AF207" i="38" s="1"/>
  <c r="Q207" i="36"/>
  <c r="S207" s="1"/>
  <c r="AG207" i="38" s="1"/>
  <c r="J207" i="36"/>
  <c r="I207"/>
  <c r="R206"/>
  <c r="AF206" i="38" s="1"/>
  <c r="Q206" i="36"/>
  <c r="S206" s="1"/>
  <c r="AG206" i="38" s="1"/>
  <c r="J206" i="36"/>
  <c r="I206"/>
  <c r="H206"/>
  <c r="G206"/>
  <c r="R205"/>
  <c r="AF205" i="38" s="1"/>
  <c r="Q205" i="36"/>
  <c r="S205" s="1"/>
  <c r="AG205" i="38" s="1"/>
  <c r="J205" i="36"/>
  <c r="I205"/>
  <c r="H205"/>
  <c r="G205"/>
  <c r="A205"/>
  <c r="A206" s="1"/>
  <c r="A207" s="1"/>
  <c r="R204"/>
  <c r="AF204" i="38" s="1"/>
  <c r="Q204" i="36"/>
  <c r="S204" s="1"/>
  <c r="AG204" i="38" s="1"/>
  <c r="J204" i="36"/>
  <c r="I204"/>
  <c r="R203"/>
  <c r="AF203" i="38" s="1"/>
  <c r="Q203" i="36"/>
  <c r="S203" s="1"/>
  <c r="AG203" i="38" s="1"/>
  <c r="J203" i="36"/>
  <c r="I203"/>
  <c r="R202"/>
  <c r="AF202" i="38" s="1"/>
  <c r="Q202" i="36"/>
  <c r="S202" s="1"/>
  <c r="AG202" i="38" s="1"/>
  <c r="J202" i="36"/>
  <c r="I202"/>
  <c r="H202"/>
  <c r="G202"/>
  <c r="R201"/>
  <c r="AF201" i="38" s="1"/>
  <c r="Q201" i="36"/>
  <c r="S201" s="1"/>
  <c r="AG201" i="38" s="1"/>
  <c r="J201" i="36"/>
  <c r="I201"/>
  <c r="H201"/>
  <c r="G201"/>
  <c r="R200"/>
  <c r="AF200" i="38" s="1"/>
  <c r="Q200" i="36"/>
  <c r="S200" s="1"/>
  <c r="AG200" i="38" s="1"/>
  <c r="J200" i="36"/>
  <c r="I200"/>
  <c r="R199"/>
  <c r="AF199" i="38" s="1"/>
  <c r="Q199" i="36"/>
  <c r="S199" s="1"/>
  <c r="AG199" i="38" s="1"/>
  <c r="J199" i="36"/>
  <c r="I199"/>
  <c r="H199"/>
  <c r="G199"/>
  <c r="R198"/>
  <c r="AF198" i="38" s="1"/>
  <c r="Q198" i="36"/>
  <c r="J198"/>
  <c r="I198"/>
  <c r="H198"/>
  <c r="G198"/>
  <c r="R197"/>
  <c r="Q197"/>
  <c r="S197" s="1"/>
  <c r="R196"/>
  <c r="Q196"/>
  <c r="S196" s="1"/>
  <c r="R195"/>
  <c r="Q195"/>
  <c r="S195" s="1"/>
  <c r="P193"/>
  <c r="N193"/>
  <c r="M193"/>
  <c r="L193"/>
  <c r="K193"/>
  <c r="F193"/>
  <c r="E193"/>
  <c r="D193"/>
  <c r="C193"/>
  <c r="R192"/>
  <c r="AF192" i="38" s="1"/>
  <c r="O192" i="36"/>
  <c r="Q192" s="1"/>
  <c r="S192" s="1"/>
  <c r="AG192" i="38" s="1"/>
  <c r="J192" i="36"/>
  <c r="I192"/>
  <c r="R191"/>
  <c r="AF191" i="38" s="1"/>
  <c r="O191" i="36"/>
  <c r="Q191" s="1"/>
  <c r="S191" s="1"/>
  <c r="AG191" i="38" s="1"/>
  <c r="J191" i="36"/>
  <c r="I191"/>
  <c r="R190"/>
  <c r="AF190" i="38" s="1"/>
  <c r="O190" i="36"/>
  <c r="Q190" s="1"/>
  <c r="S190" s="1"/>
  <c r="AG190" i="38" s="1"/>
  <c r="J190" i="36"/>
  <c r="I190"/>
  <c r="R189"/>
  <c r="O189"/>
  <c r="O193" s="1"/>
  <c r="J189"/>
  <c r="J193" s="1"/>
  <c r="I189"/>
  <c r="I193" s="1"/>
  <c r="R188"/>
  <c r="Q188"/>
  <c r="S188" s="1"/>
  <c r="P187"/>
  <c r="N187"/>
  <c r="M187"/>
  <c r="L187"/>
  <c r="K187"/>
  <c r="F187"/>
  <c r="E187"/>
  <c r="D187"/>
  <c r="C187"/>
  <c r="R186"/>
  <c r="AF186" i="38" s="1"/>
  <c r="O186" i="36"/>
  <c r="Q186" s="1"/>
  <c r="S186" s="1"/>
  <c r="AG186" i="38" s="1"/>
  <c r="J186" i="36"/>
  <c r="I186"/>
  <c r="R185"/>
  <c r="AF185" i="38" s="1"/>
  <c r="O185" i="36"/>
  <c r="Q185" s="1"/>
  <c r="S185" s="1"/>
  <c r="AG185" i="38" s="1"/>
  <c r="J185" i="36"/>
  <c r="I185"/>
  <c r="R184"/>
  <c r="AF184" i="38" s="1"/>
  <c r="O184" i="36"/>
  <c r="O187" s="1"/>
  <c r="J184"/>
  <c r="I184"/>
  <c r="R183"/>
  <c r="Q183"/>
  <c r="J183"/>
  <c r="J187" s="1"/>
  <c r="I183"/>
  <c r="I187" s="1"/>
  <c r="R182"/>
  <c r="Q182"/>
  <c r="S182" s="1"/>
  <c r="P181"/>
  <c r="N181"/>
  <c r="M181"/>
  <c r="L181"/>
  <c r="K181"/>
  <c r="F181"/>
  <c r="E181"/>
  <c r="D181"/>
  <c r="C181"/>
  <c r="R180"/>
  <c r="AF180" i="38" s="1"/>
  <c r="O180" i="36"/>
  <c r="Q180" s="1"/>
  <c r="S180" s="1"/>
  <c r="AG180" i="38" s="1"/>
  <c r="J180" i="36"/>
  <c r="I180"/>
  <c r="R179"/>
  <c r="AF179" i="38" s="1"/>
  <c r="O179" i="36"/>
  <c r="Q179" s="1"/>
  <c r="S179" s="1"/>
  <c r="AG179" i="38" s="1"/>
  <c r="J179" i="36"/>
  <c r="I179"/>
  <c r="R178"/>
  <c r="AF178" i="38" s="1"/>
  <c r="O178" i="36"/>
  <c r="Q178" s="1"/>
  <c r="S178" s="1"/>
  <c r="AG178" i="38" s="1"/>
  <c r="J178" i="36"/>
  <c r="I178"/>
  <c r="R177"/>
  <c r="O177"/>
  <c r="O181" s="1"/>
  <c r="J177"/>
  <c r="J181" s="1"/>
  <c r="I177"/>
  <c r="R176"/>
  <c r="Q176"/>
  <c r="S176" s="1"/>
  <c r="P175"/>
  <c r="N175"/>
  <c r="M175"/>
  <c r="L175"/>
  <c r="K175"/>
  <c r="F175"/>
  <c r="E175"/>
  <c r="D175"/>
  <c r="C175"/>
  <c r="R174"/>
  <c r="AF174" i="38" s="1"/>
  <c r="O174" i="36"/>
  <c r="Q174" s="1"/>
  <c r="S174" s="1"/>
  <c r="AG174" i="38" s="1"/>
  <c r="J174" i="36"/>
  <c r="I174"/>
  <c r="R173"/>
  <c r="AF173" i="38" s="1"/>
  <c r="O173" i="36"/>
  <c r="Q173" s="1"/>
  <c r="S173" s="1"/>
  <c r="AG173" i="38" s="1"/>
  <c r="J173" i="36"/>
  <c r="I173"/>
  <c r="R172"/>
  <c r="AF172" i="38" s="1"/>
  <c r="O172" i="36"/>
  <c r="Q172" s="1"/>
  <c r="S172" s="1"/>
  <c r="AG172" i="38" s="1"/>
  <c r="J172" i="36"/>
  <c r="I172"/>
  <c r="R171"/>
  <c r="O171"/>
  <c r="O175" s="1"/>
  <c r="J171"/>
  <c r="J175" s="1"/>
  <c r="I171"/>
  <c r="I175" s="1"/>
  <c r="H171"/>
  <c r="G171"/>
  <c r="R170"/>
  <c r="Q170"/>
  <c r="S170" s="1"/>
  <c r="P169"/>
  <c r="N169"/>
  <c r="M169"/>
  <c r="L169"/>
  <c r="K169"/>
  <c r="F169"/>
  <c r="E169"/>
  <c r="D169"/>
  <c r="C169"/>
  <c r="R168"/>
  <c r="O168"/>
  <c r="Q168" s="1"/>
  <c r="S168" s="1"/>
  <c r="J168"/>
  <c r="I168"/>
  <c r="R167"/>
  <c r="AF167" i="38" s="1"/>
  <c r="O167" i="36"/>
  <c r="Q167" s="1"/>
  <c r="S167" s="1"/>
  <c r="AG167" i="38" s="1"/>
  <c r="J167" i="36"/>
  <c r="I167"/>
  <c r="R166"/>
  <c r="AF166" i="38" s="1"/>
  <c r="O166" i="36"/>
  <c r="O169" s="1"/>
  <c r="J166"/>
  <c r="I166"/>
  <c r="R165"/>
  <c r="Q165"/>
  <c r="J165"/>
  <c r="J169" s="1"/>
  <c r="I165"/>
  <c r="I169" s="1"/>
  <c r="H165"/>
  <c r="G165"/>
  <c r="R164"/>
  <c r="Q164"/>
  <c r="S164" s="1"/>
  <c r="P163"/>
  <c r="N163"/>
  <c r="M163"/>
  <c r="L163"/>
  <c r="K163"/>
  <c r="F163"/>
  <c r="E163"/>
  <c r="D163"/>
  <c r="C163"/>
  <c r="R162"/>
  <c r="AF162" i="38" s="1"/>
  <c r="Q162" i="36"/>
  <c r="S162" s="1"/>
  <c r="AG162" i="38" s="1"/>
  <c r="J162" i="36"/>
  <c r="I162"/>
  <c r="R161"/>
  <c r="AF161" i="38" s="1"/>
  <c r="O161" i="36"/>
  <c r="Q161" s="1"/>
  <c r="S161" s="1"/>
  <c r="AG161" i="38" s="1"/>
  <c r="J161" i="36"/>
  <c r="I161"/>
  <c r="R160"/>
  <c r="O160"/>
  <c r="O163" s="1"/>
  <c r="J160"/>
  <c r="I160"/>
  <c r="R159"/>
  <c r="Q159"/>
  <c r="J159"/>
  <c r="J163" s="1"/>
  <c r="I159"/>
  <c r="I163" s="1"/>
  <c r="R158"/>
  <c r="Q158"/>
  <c r="S158" s="1"/>
  <c r="A158"/>
  <c r="P157"/>
  <c r="N157"/>
  <c r="M157"/>
  <c r="L157"/>
  <c r="K157"/>
  <c r="F157"/>
  <c r="E157"/>
  <c r="D157"/>
  <c r="C157"/>
  <c r="R156"/>
  <c r="O156"/>
  <c r="Q156" s="1"/>
  <c r="S156" s="1"/>
  <c r="J156"/>
  <c r="I156"/>
  <c r="R155"/>
  <c r="AF155" i="38" s="1"/>
  <c r="O155" i="36"/>
  <c r="Q155" s="1"/>
  <c r="S155" s="1"/>
  <c r="AG155" i="38" s="1"/>
  <c r="J155" i="36"/>
  <c r="I155"/>
  <c r="R154"/>
  <c r="O154"/>
  <c r="Q154" s="1"/>
  <c r="S154" s="1"/>
  <c r="J154"/>
  <c r="I154"/>
  <c r="R153"/>
  <c r="Q153"/>
  <c r="Q157" s="1"/>
  <c r="J153"/>
  <c r="J157" s="1"/>
  <c r="I153"/>
  <c r="I157" s="1"/>
  <c r="R152"/>
  <c r="Q152"/>
  <c r="S152" s="1"/>
  <c r="R151"/>
  <c r="Q151"/>
  <c r="S151" s="1"/>
  <c r="A151"/>
  <c r="P150"/>
  <c r="O150"/>
  <c r="N150"/>
  <c r="M150"/>
  <c r="L150"/>
  <c r="K150"/>
  <c r="F150"/>
  <c r="E150"/>
  <c r="D150"/>
  <c r="C150"/>
  <c r="R149"/>
  <c r="Q149"/>
  <c r="Q150" s="1"/>
  <c r="J149"/>
  <c r="J150" s="1"/>
  <c r="I149"/>
  <c r="I150" s="1"/>
  <c r="P148"/>
  <c r="O148"/>
  <c r="N148"/>
  <c r="M148"/>
  <c r="L148"/>
  <c r="K148"/>
  <c r="F148"/>
  <c r="E148"/>
  <c r="D148"/>
  <c r="C148"/>
  <c r="R147"/>
  <c r="Q147"/>
  <c r="S147" s="1"/>
  <c r="J147"/>
  <c r="I147"/>
  <c r="R146"/>
  <c r="R148" s="1"/>
  <c r="AF148" i="38" s="1"/>
  <c r="Q146" i="36"/>
  <c r="Q148" s="1"/>
  <c r="J146"/>
  <c r="J148" s="1"/>
  <c r="I146"/>
  <c r="I148" s="1"/>
  <c r="S145"/>
  <c r="R145"/>
  <c r="S143"/>
  <c r="AG143" i="38" s="1"/>
  <c r="R143" i="36"/>
  <c r="AF143" i="38" s="1"/>
  <c r="S142" i="36"/>
  <c r="AG142" i="38" s="1"/>
  <c r="R142" i="36"/>
  <c r="AF142" i="38" s="1"/>
  <c r="S141" i="36"/>
  <c r="R141"/>
  <c r="J141"/>
  <c r="I141"/>
  <c r="S140"/>
  <c r="R140"/>
  <c r="J140"/>
  <c r="I140"/>
  <c r="S139"/>
  <c r="R139"/>
  <c r="J139"/>
  <c r="I139"/>
  <c r="S138"/>
  <c r="R138"/>
  <c r="J138"/>
  <c r="I138"/>
  <c r="S137"/>
  <c r="R137"/>
  <c r="J137"/>
  <c r="I137"/>
  <c r="S136"/>
  <c r="R136"/>
  <c r="J136"/>
  <c r="I136"/>
  <c r="S135"/>
  <c r="R135"/>
  <c r="J135"/>
  <c r="I135"/>
  <c r="S134"/>
  <c r="R134"/>
  <c r="J134"/>
  <c r="I134"/>
  <c r="S133"/>
  <c r="R133"/>
  <c r="J133"/>
  <c r="I133"/>
  <c r="S132"/>
  <c r="R132"/>
  <c r="J132"/>
  <c r="I132"/>
  <c r="S131"/>
  <c r="R131"/>
  <c r="J131"/>
  <c r="I131"/>
  <c r="A131"/>
  <c r="A132" s="1"/>
  <c r="A133" s="1"/>
  <c r="A134" s="1"/>
  <c r="A135" s="1"/>
  <c r="A136" s="1"/>
  <c r="A137" s="1"/>
  <c r="A138" s="1"/>
  <c r="A139" s="1"/>
  <c r="S130"/>
  <c r="R130"/>
  <c r="J130"/>
  <c r="I130"/>
  <c r="S129"/>
  <c r="R129"/>
  <c r="J129"/>
  <c r="I129"/>
  <c r="S128"/>
  <c r="R128"/>
  <c r="J128"/>
  <c r="I128"/>
  <c r="S127"/>
  <c r="R127"/>
  <c r="J127"/>
  <c r="I127"/>
  <c r="S126"/>
  <c r="R126"/>
  <c r="J126"/>
  <c r="I126"/>
  <c r="S125"/>
  <c r="R125"/>
  <c r="J125"/>
  <c r="I125"/>
  <c r="S124"/>
  <c r="R124"/>
  <c r="J124"/>
  <c r="I124"/>
  <c r="S123"/>
  <c r="R123"/>
  <c r="J123"/>
  <c r="I123"/>
  <c r="S122"/>
  <c r="R122"/>
  <c r="J122"/>
  <c r="I122"/>
  <c r="S121"/>
  <c r="R121"/>
  <c r="J121"/>
  <c r="I121"/>
  <c r="A121"/>
  <c r="A122" s="1"/>
  <c r="S120"/>
  <c r="R120"/>
  <c r="J120"/>
  <c r="I120"/>
  <c r="S119"/>
  <c r="R119"/>
  <c r="J119"/>
  <c r="I119"/>
  <c r="S118"/>
  <c r="AG118" i="38" s="1"/>
  <c r="R118" i="36"/>
  <c r="AF118" i="38" s="1"/>
  <c r="J118" i="36"/>
  <c r="I118"/>
  <c r="S117"/>
  <c r="R117"/>
  <c r="J117"/>
  <c r="I117"/>
  <c r="S116"/>
  <c r="R116"/>
  <c r="J116"/>
  <c r="I116"/>
  <c r="A116"/>
  <c r="A117" s="1"/>
  <c r="S115"/>
  <c r="R115"/>
  <c r="J115"/>
  <c r="I115"/>
  <c r="A115"/>
  <c r="S114"/>
  <c r="R114"/>
  <c r="J114"/>
  <c r="I114"/>
  <c r="S113"/>
  <c r="R113"/>
  <c r="S112"/>
  <c r="R112"/>
  <c r="P111"/>
  <c r="P144" s="1"/>
  <c r="R110"/>
  <c r="AF110" i="38" s="1"/>
  <c r="O110" i="36"/>
  <c r="N110"/>
  <c r="M110"/>
  <c r="L110"/>
  <c r="K110"/>
  <c r="F110"/>
  <c r="D110"/>
  <c r="S109"/>
  <c r="AG109" i="38" s="1"/>
  <c r="R109" i="36"/>
  <c r="AF109" i="38" s="1"/>
  <c r="J109" i="36"/>
  <c r="I109"/>
  <c r="S108"/>
  <c r="AG108" i="38" s="1"/>
  <c r="R108" i="36"/>
  <c r="AF108" i="38" s="1"/>
  <c r="J108" i="36"/>
  <c r="I108"/>
  <c r="S107"/>
  <c r="AG107" i="38" s="1"/>
  <c r="R107" i="36"/>
  <c r="AF107" i="38" s="1"/>
  <c r="J107" i="36"/>
  <c r="I107"/>
  <c r="S106"/>
  <c r="AG106" i="38" s="1"/>
  <c r="R106" i="36"/>
  <c r="AF106" i="38" s="1"/>
  <c r="J106" i="36"/>
  <c r="I106"/>
  <c r="S105"/>
  <c r="AG105" i="38" s="1"/>
  <c r="R105" i="36"/>
  <c r="AF105" i="38" s="1"/>
  <c r="J105" i="36"/>
  <c r="I105"/>
  <c r="S104"/>
  <c r="AG104" i="38" s="1"/>
  <c r="R104" i="36"/>
  <c r="AF104" i="38" s="1"/>
  <c r="J104" i="36"/>
  <c r="I104"/>
  <c r="S103"/>
  <c r="AG103" i="38" s="1"/>
  <c r="R103" i="36"/>
  <c r="AF103" i="38" s="1"/>
  <c r="J103" i="36"/>
  <c r="I103"/>
  <c r="S102"/>
  <c r="AG102" i="38" s="1"/>
  <c r="R102" i="36"/>
  <c r="AF102" i="38" s="1"/>
  <c r="J102" i="36"/>
  <c r="I102"/>
  <c r="S101"/>
  <c r="AG101" i="38" s="1"/>
  <c r="R101" i="36"/>
  <c r="AF101" i="38" s="1"/>
  <c r="J101" i="36"/>
  <c r="I101"/>
  <c r="A101"/>
  <c r="A102" s="1"/>
  <c r="A103" s="1"/>
  <c r="A104" s="1"/>
  <c r="A105" s="1"/>
  <c r="A106" s="1"/>
  <c r="A107" s="1"/>
  <c r="A108" s="1"/>
  <c r="S100"/>
  <c r="AG100" i="38" s="1"/>
  <c r="R100" i="36"/>
  <c r="AF100" i="38" s="1"/>
  <c r="J100" i="36"/>
  <c r="I100"/>
  <c r="S99"/>
  <c r="R99"/>
  <c r="AF99" i="38" s="1"/>
  <c r="J99" i="36"/>
  <c r="I99"/>
  <c r="S98"/>
  <c r="R98"/>
  <c r="AF98" i="38" s="1"/>
  <c r="J98" i="36"/>
  <c r="I98"/>
  <c r="S97"/>
  <c r="R97"/>
  <c r="AF97" i="38" s="1"/>
  <c r="J97" i="36"/>
  <c r="I97"/>
  <c r="S96"/>
  <c r="R96"/>
  <c r="AF96" i="38" s="1"/>
  <c r="J96" i="36"/>
  <c r="I96"/>
  <c r="S95"/>
  <c r="R95"/>
  <c r="AF95" i="38" s="1"/>
  <c r="J95" i="36"/>
  <c r="I95"/>
  <c r="R94"/>
  <c r="AF94" i="38" s="1"/>
  <c r="J94" i="36"/>
  <c r="I94"/>
  <c r="S93"/>
  <c r="R93"/>
  <c r="AF93" i="38" s="1"/>
  <c r="J93" i="36"/>
  <c r="I93"/>
  <c r="S92"/>
  <c r="R92"/>
  <c r="AF92" i="38" s="1"/>
  <c r="J92" i="36"/>
  <c r="I92"/>
  <c r="S91"/>
  <c r="AG91" i="38" s="1"/>
  <c r="R91" i="36"/>
  <c r="AF91" i="38" s="1"/>
  <c r="J91" i="36"/>
  <c r="I91"/>
  <c r="S90"/>
  <c r="AG90" i="38" s="1"/>
  <c r="R90" i="36"/>
  <c r="AF90" i="38" s="1"/>
  <c r="J90" i="36"/>
  <c r="I90"/>
  <c r="S89"/>
  <c r="AG89" i="38" s="1"/>
  <c r="R89" i="36"/>
  <c r="AF89" i="38" s="1"/>
  <c r="J89" i="36"/>
  <c r="I89"/>
  <c r="A89"/>
  <c r="A90" s="1"/>
  <c r="S88"/>
  <c r="R88"/>
  <c r="AF88" i="38" s="1"/>
  <c r="J88" i="36"/>
  <c r="I88"/>
  <c r="I110" s="1"/>
  <c r="P86"/>
  <c r="O86"/>
  <c r="N86"/>
  <c r="M86"/>
  <c r="L86"/>
  <c r="K86"/>
  <c r="F86"/>
  <c r="E86"/>
  <c r="E111" s="1"/>
  <c r="D86"/>
  <c r="D111" s="1"/>
  <c r="D144" s="1"/>
  <c r="C86"/>
  <c r="C111" s="1"/>
  <c r="C144" s="1"/>
  <c r="R85"/>
  <c r="AF85" i="38" s="1"/>
  <c r="Q85" i="36"/>
  <c r="S85" s="1"/>
  <c r="AG85" i="38" s="1"/>
  <c r="J85" i="36"/>
  <c r="I85"/>
  <c r="R84"/>
  <c r="AF84" i="38" s="1"/>
  <c r="Q84" i="36"/>
  <c r="S84" s="1"/>
  <c r="AG84" i="38" s="1"/>
  <c r="J84" i="36"/>
  <c r="I84"/>
  <c r="R83"/>
  <c r="AF83" i="38" s="1"/>
  <c r="Q83" i="36"/>
  <c r="S83" s="1"/>
  <c r="AG83" i="38" s="1"/>
  <c r="J83" i="36"/>
  <c r="I83"/>
  <c r="A83"/>
  <c r="A84" s="1"/>
  <c r="A85" s="1"/>
  <c r="R82"/>
  <c r="Q82"/>
  <c r="J82"/>
  <c r="I82"/>
  <c r="A67"/>
  <c r="A68" s="1"/>
  <c r="A69" s="1"/>
  <c r="A70" s="1"/>
  <c r="A71" s="1"/>
  <c r="A72" s="1"/>
  <c r="A73" s="1"/>
  <c r="A74" s="1"/>
  <c r="A75" s="1"/>
  <c r="A55"/>
  <c r="A56" s="1"/>
  <c r="A57" s="1"/>
  <c r="A49"/>
  <c r="A50" s="1"/>
  <c r="A51" s="1"/>
  <c r="D44"/>
  <c r="D45" s="1"/>
  <c r="C44"/>
  <c r="A37"/>
  <c r="A38" s="1"/>
  <c r="A39" s="1"/>
  <c r="A40" s="1"/>
  <c r="A41" s="1"/>
  <c r="A42" s="1"/>
  <c r="A43" s="1"/>
  <c r="A36"/>
  <c r="R9"/>
  <c r="AF9" i="38" s="1"/>
  <c r="R8" i="36"/>
  <c r="AF8" i="38" s="1"/>
  <c r="S370" i="36" l="1"/>
  <c r="AG370" i="38" s="1"/>
  <c r="AK370"/>
  <c r="S370" i="37"/>
  <c r="J157"/>
  <c r="I340" i="36"/>
  <c r="Q344"/>
  <c r="I419"/>
  <c r="J438"/>
  <c r="J86" i="37"/>
  <c r="I157"/>
  <c r="G320" i="36"/>
  <c r="Q86" i="37"/>
  <c r="I163"/>
  <c r="I169"/>
  <c r="Q361" i="36"/>
  <c r="J413"/>
  <c r="D74" i="39"/>
  <c r="F74" s="1"/>
  <c r="J118" i="35"/>
  <c r="J156"/>
  <c r="I159"/>
  <c r="J162"/>
  <c r="I177"/>
  <c r="J180"/>
  <c r="I183"/>
  <c r="J186"/>
  <c r="J295"/>
  <c r="J304"/>
  <c r="I305"/>
  <c r="J317"/>
  <c r="C19" i="39"/>
  <c r="C22" s="1"/>
  <c r="E19"/>
  <c r="J441" i="35"/>
  <c r="I442"/>
  <c r="J444"/>
  <c r="I445"/>
  <c r="J447"/>
  <c r="I448"/>
  <c r="J451"/>
  <c r="I452"/>
  <c r="J455"/>
  <c r="I456"/>
  <c r="F64" i="39"/>
  <c r="D64"/>
  <c r="D19"/>
  <c r="F19" s="1"/>
  <c r="E74"/>
  <c r="G74" s="1"/>
  <c r="G19"/>
  <c r="D12"/>
  <c r="F12" s="1"/>
  <c r="E20"/>
  <c r="G20" s="1"/>
  <c r="S324" i="36"/>
  <c r="AG95" i="38"/>
  <c r="AG96"/>
  <c r="AG97"/>
  <c r="AG98"/>
  <c r="AG99"/>
  <c r="AG93"/>
  <c r="AG92"/>
  <c r="D398"/>
  <c r="D68" i="39"/>
  <c r="F68" s="1"/>
  <c r="D50"/>
  <c r="F50" s="1"/>
  <c r="C81"/>
  <c r="D9"/>
  <c r="F9" s="1"/>
  <c r="D11"/>
  <c r="F11" s="1"/>
  <c r="D73"/>
  <c r="F73" s="1"/>
  <c r="E50"/>
  <c r="G50" s="1"/>
  <c r="J89" i="35"/>
  <c r="I90"/>
  <c r="J93"/>
  <c r="I94"/>
  <c r="J99"/>
  <c r="J100"/>
  <c r="I101"/>
  <c r="J104"/>
  <c r="I105"/>
  <c r="J108"/>
  <c r="I109"/>
  <c r="J161"/>
  <c r="I162"/>
  <c r="I168"/>
  <c r="J185"/>
  <c r="I186"/>
  <c r="J191"/>
  <c r="I192"/>
  <c r="I304"/>
  <c r="J311"/>
  <c r="J316"/>
  <c r="I317"/>
  <c r="J339"/>
  <c r="I342"/>
  <c r="I359"/>
  <c r="J365"/>
  <c r="I366"/>
  <c r="J369"/>
  <c r="I370"/>
  <c r="I382"/>
  <c r="J385"/>
  <c r="I386"/>
  <c r="J389"/>
  <c r="J394"/>
  <c r="I395"/>
  <c r="J422"/>
  <c r="J440"/>
  <c r="I441"/>
  <c r="I444"/>
  <c r="J446"/>
  <c r="I447"/>
  <c r="J450"/>
  <c r="I451"/>
  <c r="J454"/>
  <c r="I455"/>
  <c r="J458"/>
  <c r="J423"/>
  <c r="J88"/>
  <c r="I89"/>
  <c r="J92"/>
  <c r="I93"/>
  <c r="J97"/>
  <c r="J98"/>
  <c r="I99"/>
  <c r="I100"/>
  <c r="J103"/>
  <c r="I104"/>
  <c r="J107"/>
  <c r="I108"/>
  <c r="J146"/>
  <c r="I147"/>
  <c r="I148" s="1"/>
  <c r="J166"/>
  <c r="J172"/>
  <c r="J190"/>
  <c r="I191"/>
  <c r="J203"/>
  <c r="J213"/>
  <c r="I365"/>
  <c r="J368"/>
  <c r="I369"/>
  <c r="J380"/>
  <c r="J384"/>
  <c r="I385"/>
  <c r="J388"/>
  <c r="I389"/>
  <c r="I394"/>
  <c r="J397"/>
  <c r="J400"/>
  <c r="J208" i="36"/>
  <c r="I438"/>
  <c r="I86" i="37"/>
  <c r="Q163"/>
  <c r="O169"/>
  <c r="J240"/>
  <c r="J241" s="1"/>
  <c r="Q215" i="36"/>
  <c r="I291"/>
  <c r="Q340"/>
  <c r="I344"/>
  <c r="J361"/>
  <c r="J406"/>
  <c r="I413"/>
  <c r="I110" i="37"/>
  <c r="O157"/>
  <c r="J163"/>
  <c r="J169"/>
  <c r="J320"/>
  <c r="I88" i="35"/>
  <c r="J91"/>
  <c r="I92"/>
  <c r="J95"/>
  <c r="J96"/>
  <c r="I97"/>
  <c r="I98"/>
  <c r="J102"/>
  <c r="I103"/>
  <c r="J106"/>
  <c r="I107"/>
  <c r="I118"/>
  <c r="J149"/>
  <c r="J150" s="1"/>
  <c r="J155"/>
  <c r="I156"/>
  <c r="J160"/>
  <c r="I161"/>
  <c r="J165"/>
  <c r="I166"/>
  <c r="I171"/>
  <c r="J174"/>
  <c r="J179"/>
  <c r="I180"/>
  <c r="J184"/>
  <c r="I185"/>
  <c r="J189"/>
  <c r="I190"/>
  <c r="J201"/>
  <c r="J205"/>
  <c r="J211"/>
  <c r="J217"/>
  <c r="J219" s="1"/>
  <c r="I218"/>
  <c r="J244"/>
  <c r="J248"/>
  <c r="G311"/>
  <c r="I316"/>
  <c r="J323"/>
  <c r="J343"/>
  <c r="J367"/>
  <c r="I368"/>
  <c r="J371"/>
  <c r="I380"/>
  <c r="J383"/>
  <c r="I384"/>
  <c r="J387"/>
  <c r="I388"/>
  <c r="J396"/>
  <c r="I397"/>
  <c r="J399"/>
  <c r="I400"/>
  <c r="I440"/>
  <c r="J443"/>
  <c r="I446"/>
  <c r="J449"/>
  <c r="I450"/>
  <c r="J453"/>
  <c r="I454"/>
  <c r="J457"/>
  <c r="I458"/>
  <c r="J460"/>
  <c r="J419" i="37"/>
  <c r="I181" i="36"/>
  <c r="J344"/>
  <c r="J110" i="37"/>
  <c r="J111" s="1"/>
  <c r="J144" s="1"/>
  <c r="O163"/>
  <c r="I187"/>
  <c r="I193"/>
  <c r="I424" i="35"/>
  <c r="J86" i="36"/>
  <c r="J215"/>
  <c r="J240"/>
  <c r="J241" s="1"/>
  <c r="J340"/>
  <c r="I361"/>
  <c r="I406"/>
  <c r="J406" i="37"/>
  <c r="J438"/>
  <c r="J462" s="1"/>
  <c r="J90" i="35"/>
  <c r="I91"/>
  <c r="J94"/>
  <c r="I95"/>
  <c r="I96"/>
  <c r="J101"/>
  <c r="I102"/>
  <c r="J105"/>
  <c r="I106"/>
  <c r="J109"/>
  <c r="J147"/>
  <c r="I149"/>
  <c r="I150" s="1"/>
  <c r="J154"/>
  <c r="I155"/>
  <c r="I160"/>
  <c r="I165"/>
  <c r="J168"/>
  <c r="I174"/>
  <c r="J178"/>
  <c r="J181" s="1"/>
  <c r="I179"/>
  <c r="J183"/>
  <c r="I184"/>
  <c r="I189"/>
  <c r="J192"/>
  <c r="J200"/>
  <c r="J204"/>
  <c r="J210"/>
  <c r="J214"/>
  <c r="I217"/>
  <c r="J278"/>
  <c r="J305"/>
  <c r="I323"/>
  <c r="J342"/>
  <c r="I343"/>
  <c r="J359"/>
  <c r="J366"/>
  <c r="I367"/>
  <c r="J370"/>
  <c r="I371"/>
  <c r="J382"/>
  <c r="I383"/>
  <c r="J386"/>
  <c r="I387"/>
  <c r="J395"/>
  <c r="I396"/>
  <c r="I399"/>
  <c r="J442"/>
  <c r="I443"/>
  <c r="J445"/>
  <c r="J448"/>
  <c r="I449"/>
  <c r="J452"/>
  <c r="I453"/>
  <c r="J456"/>
  <c r="I457"/>
  <c r="J459"/>
  <c r="I460"/>
  <c r="S110" i="36"/>
  <c r="AG88" i="38"/>
  <c r="R157" i="36"/>
  <c r="AF153" i="38"/>
  <c r="R163" i="36"/>
  <c r="AF159" i="38"/>
  <c r="R181" i="36"/>
  <c r="AF177" i="38"/>
  <c r="R193" i="36"/>
  <c r="AF193" i="38" s="1"/>
  <c r="AF189"/>
  <c r="S198" i="36"/>
  <c r="Q208"/>
  <c r="R240"/>
  <c r="AF240" i="38" s="1"/>
  <c r="AF223"/>
  <c r="S224" i="36"/>
  <c r="AG224" i="38" s="1"/>
  <c r="Q240" i="36"/>
  <c r="Q241" s="1"/>
  <c r="Q265" s="1"/>
  <c r="S322"/>
  <c r="Q325"/>
  <c r="R336"/>
  <c r="AF336" i="38" s="1"/>
  <c r="AF332"/>
  <c r="R347" i="36"/>
  <c r="AF347" i="38" s="1"/>
  <c r="AF346"/>
  <c r="R351" i="36"/>
  <c r="AF351" i="38" s="1"/>
  <c r="AF350"/>
  <c r="R361" i="36"/>
  <c r="AF361" i="38" s="1"/>
  <c r="AF359"/>
  <c r="R424" i="36"/>
  <c r="AF424" i="38" s="1"/>
  <c r="AF422"/>
  <c r="S110" i="37"/>
  <c r="AK110" i="38" s="1"/>
  <c r="AK88"/>
  <c r="R150" i="37"/>
  <c r="AJ150" i="38" s="1"/>
  <c r="AJ149"/>
  <c r="R175" i="37"/>
  <c r="AJ171" i="38"/>
  <c r="R187" i="37"/>
  <c r="AJ183" i="38"/>
  <c r="R240" i="37"/>
  <c r="AJ223" i="38"/>
  <c r="J263" i="37"/>
  <c r="J264" s="1"/>
  <c r="J265" s="1"/>
  <c r="R263"/>
  <c r="AJ263" i="38" s="1"/>
  <c r="AJ244"/>
  <c r="S325" i="37"/>
  <c r="AK325" i="38" s="1"/>
  <c r="AK322"/>
  <c r="R336" i="37"/>
  <c r="AJ336" i="38" s="1"/>
  <c r="AJ332"/>
  <c r="R347" i="37"/>
  <c r="AJ347" i="38" s="1"/>
  <c r="AJ346"/>
  <c r="R351" i="37"/>
  <c r="AJ351" i="38" s="1"/>
  <c r="AJ350"/>
  <c r="R357" i="37"/>
  <c r="AJ357" i="38" s="1"/>
  <c r="AJ353"/>
  <c r="S406" i="37"/>
  <c r="AK406" i="38" s="1"/>
  <c r="AK364"/>
  <c r="R424" i="37"/>
  <c r="AJ424" i="38" s="1"/>
  <c r="AJ422"/>
  <c r="H424" i="37"/>
  <c r="R438"/>
  <c r="AJ438" i="38" s="1"/>
  <c r="AJ429"/>
  <c r="S461" i="37"/>
  <c r="AK461" i="38" s="1"/>
  <c r="AK440"/>
  <c r="I86" i="36"/>
  <c r="Q86"/>
  <c r="Q111" s="1"/>
  <c r="J110"/>
  <c r="J111" s="1"/>
  <c r="J144" s="1"/>
  <c r="L111"/>
  <c r="L144" s="1"/>
  <c r="N111"/>
  <c r="N144" s="1"/>
  <c r="H169"/>
  <c r="G175"/>
  <c r="D194"/>
  <c r="D420" s="1"/>
  <c r="D425" s="1"/>
  <c r="D464" s="1"/>
  <c r="F194"/>
  <c r="L194"/>
  <c r="N194"/>
  <c r="I240"/>
  <c r="I241" s="1"/>
  <c r="Q315"/>
  <c r="S315" s="1"/>
  <c r="AG315" i="38" s="1"/>
  <c r="G329" i="36"/>
  <c r="G336"/>
  <c r="G340"/>
  <c r="J357"/>
  <c r="J419"/>
  <c r="D462"/>
  <c r="K462"/>
  <c r="M462"/>
  <c r="F111" i="37"/>
  <c r="F144" s="1"/>
  <c r="K111"/>
  <c r="K144" s="1"/>
  <c r="M111"/>
  <c r="M144" s="1"/>
  <c r="O111"/>
  <c r="O144" s="1"/>
  <c r="Q169"/>
  <c r="J181"/>
  <c r="Q177"/>
  <c r="S177" s="1"/>
  <c r="AK177" i="38" s="1"/>
  <c r="J187" i="37"/>
  <c r="Q184"/>
  <c r="S184" s="1"/>
  <c r="AK184" i="38" s="1"/>
  <c r="J193" i="37"/>
  <c r="J194" s="1"/>
  <c r="Q189"/>
  <c r="S189" s="1"/>
  <c r="L194"/>
  <c r="N194"/>
  <c r="N420" s="1"/>
  <c r="N425" s="1"/>
  <c r="N464" s="1"/>
  <c r="I240"/>
  <c r="I241" s="1"/>
  <c r="J308"/>
  <c r="I320"/>
  <c r="I344"/>
  <c r="Q344"/>
  <c r="J357"/>
  <c r="I406"/>
  <c r="I419"/>
  <c r="R419"/>
  <c r="AJ419" i="38" s="1"/>
  <c r="I438" i="37"/>
  <c r="F462"/>
  <c r="K462"/>
  <c r="M462"/>
  <c r="H282" i="35"/>
  <c r="G283"/>
  <c r="H284"/>
  <c r="G286"/>
  <c r="H287"/>
  <c r="H364"/>
  <c r="G370"/>
  <c r="G373"/>
  <c r="H374"/>
  <c r="G375"/>
  <c r="H381"/>
  <c r="G384"/>
  <c r="R398"/>
  <c r="AN398" i="38" s="1"/>
  <c r="R86" i="36"/>
  <c r="AF86" i="38" s="1"/>
  <c r="AF82"/>
  <c r="R169" i="36"/>
  <c r="AF165" i="38"/>
  <c r="R175" i="36"/>
  <c r="AF171" i="38"/>
  <c r="R187" i="36"/>
  <c r="AF183" i="38"/>
  <c r="R215" i="36"/>
  <c r="AF210" i="38"/>
  <c r="R219" i="36"/>
  <c r="AF217" i="38"/>
  <c r="AG223"/>
  <c r="R263" i="36"/>
  <c r="AF263" i="38" s="1"/>
  <c r="AF244"/>
  <c r="S248" i="36"/>
  <c r="AG248" i="38" s="1"/>
  <c r="R325" i="36"/>
  <c r="AF325" i="38" s="1"/>
  <c r="AF322"/>
  <c r="R344" i="36"/>
  <c r="AF344" i="38" s="1"/>
  <c r="AF342"/>
  <c r="S364" i="36"/>
  <c r="AG364" i="38" s="1"/>
  <c r="Q406" i="36"/>
  <c r="R413"/>
  <c r="AF413" i="38" s="1"/>
  <c r="AF410"/>
  <c r="R438" i="36"/>
  <c r="AF438" i="38" s="1"/>
  <c r="AF429"/>
  <c r="S461" i="36"/>
  <c r="AG461" i="38" s="1"/>
  <c r="AG440"/>
  <c r="R86" i="37"/>
  <c r="AJ86" i="38" s="1"/>
  <c r="AJ82"/>
  <c r="R157" i="37"/>
  <c r="AJ153" i="38"/>
  <c r="R163" i="37"/>
  <c r="AJ159" i="38"/>
  <c r="R169" i="37"/>
  <c r="AJ165" i="38"/>
  <c r="R181" i="37"/>
  <c r="AJ177" i="38"/>
  <c r="R193" i="37"/>
  <c r="AJ193" i="38" s="1"/>
  <c r="AJ189"/>
  <c r="R208" i="37"/>
  <c r="AJ198" i="38"/>
  <c r="R215" i="37"/>
  <c r="AJ210" i="38"/>
  <c r="R219" i="37"/>
  <c r="AJ217" i="38"/>
  <c r="I263" i="37"/>
  <c r="I264" s="1"/>
  <c r="R291"/>
  <c r="AJ291" i="38" s="1"/>
  <c r="AJ268"/>
  <c r="R325" i="37"/>
  <c r="AJ325" i="38" s="1"/>
  <c r="AJ322"/>
  <c r="R329" i="37"/>
  <c r="AJ329" i="38" s="1"/>
  <c r="AJ327"/>
  <c r="R340" i="37"/>
  <c r="AJ340" i="38" s="1"/>
  <c r="AJ338"/>
  <c r="R344" i="37"/>
  <c r="AJ344" i="38" s="1"/>
  <c r="AJ342"/>
  <c r="R361" i="37"/>
  <c r="AJ361" i="38" s="1"/>
  <c r="AJ359"/>
  <c r="R413" i="37"/>
  <c r="AJ413" i="38" s="1"/>
  <c r="AJ410"/>
  <c r="F111" i="36"/>
  <c r="K111"/>
  <c r="K144" s="1"/>
  <c r="M111"/>
  <c r="M144" s="1"/>
  <c r="O111"/>
  <c r="O144" s="1"/>
  <c r="Q166"/>
  <c r="S166" s="1"/>
  <c r="AG166" i="38" s="1"/>
  <c r="G169" i="36"/>
  <c r="H175"/>
  <c r="C194"/>
  <c r="G194" s="1"/>
  <c r="E194"/>
  <c r="K194"/>
  <c r="M194"/>
  <c r="H325"/>
  <c r="H329"/>
  <c r="H336"/>
  <c r="H340"/>
  <c r="G361"/>
  <c r="G413"/>
  <c r="F462"/>
  <c r="L462"/>
  <c r="N462"/>
  <c r="D111" i="37"/>
  <c r="D144" s="1"/>
  <c r="L111"/>
  <c r="L144" s="1"/>
  <c r="N111"/>
  <c r="N144" s="1"/>
  <c r="Q111"/>
  <c r="Q144" s="1"/>
  <c r="Q154"/>
  <c r="S154" s="1"/>
  <c r="K194"/>
  <c r="M194"/>
  <c r="D462"/>
  <c r="L462"/>
  <c r="N462"/>
  <c r="G282" i="35"/>
  <c r="H283"/>
  <c r="G284"/>
  <c r="H286"/>
  <c r="G287"/>
  <c r="G364"/>
  <c r="H370"/>
  <c r="H373"/>
  <c r="G374"/>
  <c r="H375"/>
  <c r="G381"/>
  <c r="H384"/>
  <c r="S398"/>
  <c r="AO398" i="38" s="1"/>
  <c r="S296" i="36"/>
  <c r="AG296" i="38" s="1"/>
  <c r="Q308" i="36"/>
  <c r="S278"/>
  <c r="AG278" i="38" s="1"/>
  <c r="Q291" i="36"/>
  <c r="S424"/>
  <c r="AG424" i="38" s="1"/>
  <c r="AG422"/>
  <c r="S419" i="36"/>
  <c r="AG419" i="38" s="1"/>
  <c r="G110" i="35"/>
  <c r="H324"/>
  <c r="G327"/>
  <c r="H328"/>
  <c r="G333"/>
  <c r="G334"/>
  <c r="H335"/>
  <c r="G324"/>
  <c r="H327"/>
  <c r="G328"/>
  <c r="H333"/>
  <c r="H334"/>
  <c r="G335"/>
  <c r="H413" i="36"/>
  <c r="G406"/>
  <c r="H406"/>
  <c r="H361"/>
  <c r="G357"/>
  <c r="I357"/>
  <c r="H357"/>
  <c r="G351"/>
  <c r="H351"/>
  <c r="H347"/>
  <c r="G347"/>
  <c r="J320"/>
  <c r="I320"/>
  <c r="G308"/>
  <c r="I308"/>
  <c r="J308"/>
  <c r="J291"/>
  <c r="J263"/>
  <c r="J264" s="1"/>
  <c r="J265" s="1"/>
  <c r="I263"/>
  <c r="I264" s="1"/>
  <c r="H215"/>
  <c r="G215"/>
  <c r="J207" i="35"/>
  <c r="J199"/>
  <c r="J206"/>
  <c r="I208" i="36"/>
  <c r="G208"/>
  <c r="H208"/>
  <c r="R329"/>
  <c r="AF329" i="38" s="1"/>
  <c r="AF327"/>
  <c r="H291" i="36"/>
  <c r="R357"/>
  <c r="AF357" i="38" s="1"/>
  <c r="AF353"/>
  <c r="J86" i="35"/>
  <c r="S424" i="37"/>
  <c r="AK422" i="38"/>
  <c r="Q240" i="37"/>
  <c r="Q241" s="1"/>
  <c r="Q265" s="1"/>
  <c r="AN281" i="38"/>
  <c r="R291" i="36"/>
  <c r="AF291" i="38" s="1"/>
  <c r="H339" i="35"/>
  <c r="I419"/>
  <c r="H440"/>
  <c r="H441"/>
  <c r="H442"/>
  <c r="H444"/>
  <c r="H446"/>
  <c r="H447"/>
  <c r="H448"/>
  <c r="H449"/>
  <c r="H450"/>
  <c r="H451"/>
  <c r="H452"/>
  <c r="H453"/>
  <c r="H454"/>
  <c r="H455"/>
  <c r="H456"/>
  <c r="H457"/>
  <c r="H459"/>
  <c r="H460"/>
  <c r="J202"/>
  <c r="G366"/>
  <c r="G440"/>
  <c r="G441"/>
  <c r="G442"/>
  <c r="G444"/>
  <c r="G446"/>
  <c r="G447"/>
  <c r="G448"/>
  <c r="G449"/>
  <c r="G450"/>
  <c r="G451"/>
  <c r="G452"/>
  <c r="G453"/>
  <c r="G454"/>
  <c r="G455"/>
  <c r="G456"/>
  <c r="G457"/>
  <c r="G459"/>
  <c r="G460"/>
  <c r="G461"/>
  <c r="G462"/>
  <c r="R150" i="36"/>
  <c r="AF150" i="38" s="1"/>
  <c r="AF149"/>
  <c r="R340" i="36"/>
  <c r="AF340" i="38" s="1"/>
  <c r="AF338"/>
  <c r="R208" i="36"/>
  <c r="P194"/>
  <c r="G88" i="35"/>
  <c r="G89"/>
  <c r="G92"/>
  <c r="H95"/>
  <c r="H96"/>
  <c r="H97"/>
  <c r="H98"/>
  <c r="H99"/>
  <c r="H101"/>
  <c r="H102"/>
  <c r="H103"/>
  <c r="H104"/>
  <c r="G108"/>
  <c r="J153"/>
  <c r="H159"/>
  <c r="G165"/>
  <c r="I167"/>
  <c r="G171"/>
  <c r="I173"/>
  <c r="G210"/>
  <c r="G211"/>
  <c r="G212"/>
  <c r="G213"/>
  <c r="G214"/>
  <c r="G248"/>
  <c r="H88"/>
  <c r="H89"/>
  <c r="H92"/>
  <c r="G95"/>
  <c r="G96"/>
  <c r="G97"/>
  <c r="G98"/>
  <c r="G99"/>
  <c r="G101"/>
  <c r="G102"/>
  <c r="G103"/>
  <c r="G104"/>
  <c r="H108"/>
  <c r="I153"/>
  <c r="H165"/>
  <c r="J167"/>
  <c r="H171"/>
  <c r="J173"/>
  <c r="I198"/>
  <c r="I199"/>
  <c r="I200"/>
  <c r="G201"/>
  <c r="G202"/>
  <c r="I203"/>
  <c r="I204"/>
  <c r="G205"/>
  <c r="G206"/>
  <c r="I207"/>
  <c r="I244"/>
  <c r="J269"/>
  <c r="J270"/>
  <c r="J271"/>
  <c r="J273"/>
  <c r="J274"/>
  <c r="J275"/>
  <c r="J279"/>
  <c r="J282"/>
  <c r="J283"/>
  <c r="J284"/>
  <c r="J285"/>
  <c r="J286"/>
  <c r="J287"/>
  <c r="I295"/>
  <c r="J296"/>
  <c r="I297"/>
  <c r="I298"/>
  <c r="I299"/>
  <c r="I300"/>
  <c r="I301"/>
  <c r="J302"/>
  <c r="J303"/>
  <c r="I312"/>
  <c r="I313"/>
  <c r="I314"/>
  <c r="I315"/>
  <c r="J324"/>
  <c r="J327"/>
  <c r="J328"/>
  <c r="I338"/>
  <c r="I346"/>
  <c r="I347" s="1"/>
  <c r="J350"/>
  <c r="J351" s="1"/>
  <c r="J353"/>
  <c r="J354"/>
  <c r="J355"/>
  <c r="J356"/>
  <c r="J360"/>
  <c r="I364"/>
  <c r="I372"/>
  <c r="I374"/>
  <c r="I381"/>
  <c r="I410"/>
  <c r="I413" s="1"/>
  <c r="J415"/>
  <c r="J417"/>
  <c r="I269"/>
  <c r="I270"/>
  <c r="I271"/>
  <c r="I273"/>
  <c r="I274"/>
  <c r="I275"/>
  <c r="I278"/>
  <c r="I279"/>
  <c r="I282"/>
  <c r="I283"/>
  <c r="I284"/>
  <c r="I285"/>
  <c r="I286"/>
  <c r="I287"/>
  <c r="I296"/>
  <c r="J300"/>
  <c r="J301"/>
  <c r="I302"/>
  <c r="I303"/>
  <c r="J312"/>
  <c r="J313"/>
  <c r="J314"/>
  <c r="J315"/>
  <c r="I324"/>
  <c r="I327"/>
  <c r="I328"/>
  <c r="I333"/>
  <c r="I334"/>
  <c r="I335"/>
  <c r="J338"/>
  <c r="I339"/>
  <c r="J346"/>
  <c r="J347" s="1"/>
  <c r="I350"/>
  <c r="I351" s="1"/>
  <c r="I353"/>
  <c r="I354"/>
  <c r="I355"/>
  <c r="I356"/>
  <c r="I360"/>
  <c r="I361" s="1"/>
  <c r="I390"/>
  <c r="I391"/>
  <c r="J410"/>
  <c r="J413" s="1"/>
  <c r="J416"/>
  <c r="J418"/>
  <c r="G173"/>
  <c r="H173"/>
  <c r="G167"/>
  <c r="H167"/>
  <c r="J159"/>
  <c r="G153"/>
  <c r="H153"/>
  <c r="J333"/>
  <c r="J334"/>
  <c r="J335"/>
  <c r="H415"/>
  <c r="H416"/>
  <c r="H417"/>
  <c r="H418"/>
  <c r="H410"/>
  <c r="J390"/>
  <c r="J391"/>
  <c r="J364"/>
  <c r="J372"/>
  <c r="J374"/>
  <c r="J381"/>
  <c r="H366"/>
  <c r="G390"/>
  <c r="G391"/>
  <c r="H390"/>
  <c r="H391"/>
  <c r="G372"/>
  <c r="H372"/>
  <c r="G360"/>
  <c r="H360"/>
  <c r="G353"/>
  <c r="G354"/>
  <c r="G355"/>
  <c r="G356"/>
  <c r="H353"/>
  <c r="H354"/>
  <c r="H355"/>
  <c r="H356"/>
  <c r="G350"/>
  <c r="H350"/>
  <c r="G346"/>
  <c r="H346"/>
  <c r="G338"/>
  <c r="G339"/>
  <c r="H338"/>
  <c r="H314"/>
  <c r="H315"/>
  <c r="G314"/>
  <c r="G315"/>
  <c r="I311"/>
  <c r="G295"/>
  <c r="G296"/>
  <c r="G297"/>
  <c r="G298"/>
  <c r="G299"/>
  <c r="G302"/>
  <c r="G303"/>
  <c r="H296"/>
  <c r="H302"/>
  <c r="H303"/>
  <c r="J297"/>
  <c r="J298"/>
  <c r="J299"/>
  <c r="H295"/>
  <c r="G269"/>
  <c r="G270"/>
  <c r="G271"/>
  <c r="G273"/>
  <c r="G274"/>
  <c r="G275"/>
  <c r="G278"/>
  <c r="G279"/>
  <c r="H269"/>
  <c r="H270"/>
  <c r="H271"/>
  <c r="H273"/>
  <c r="H274"/>
  <c r="H275"/>
  <c r="H278"/>
  <c r="H279"/>
  <c r="G244"/>
  <c r="I248"/>
  <c r="I210"/>
  <c r="I211"/>
  <c r="I212"/>
  <c r="I213"/>
  <c r="I214"/>
  <c r="G198"/>
  <c r="G199"/>
  <c r="I201"/>
  <c r="I202"/>
  <c r="I205"/>
  <c r="I206"/>
  <c r="H311"/>
  <c r="H297"/>
  <c r="H298"/>
  <c r="H299"/>
  <c r="H244"/>
  <c r="H248"/>
  <c r="H210"/>
  <c r="H211"/>
  <c r="H212"/>
  <c r="H213"/>
  <c r="H214"/>
  <c r="H198"/>
  <c r="H199"/>
  <c r="H201"/>
  <c r="H202"/>
  <c r="H205"/>
  <c r="H206"/>
  <c r="G159"/>
  <c r="R406" i="36"/>
  <c r="AF406" i="38" s="1"/>
  <c r="S392" i="35"/>
  <c r="AO392" i="38" s="1"/>
  <c r="R392" i="35"/>
  <c r="AN392" i="38" s="1"/>
  <c r="R406" i="37"/>
  <c r="AJ406" i="38" s="1"/>
  <c r="D194" i="37"/>
  <c r="F194"/>
  <c r="C194"/>
  <c r="E194"/>
  <c r="P194"/>
  <c r="S171"/>
  <c r="Q175"/>
  <c r="E265"/>
  <c r="S181"/>
  <c r="I194"/>
  <c r="K265"/>
  <c r="K420" s="1"/>
  <c r="K425" s="1"/>
  <c r="M265"/>
  <c r="M420" s="1"/>
  <c r="M425" s="1"/>
  <c r="O265"/>
  <c r="E144"/>
  <c r="F265"/>
  <c r="D265"/>
  <c r="L265"/>
  <c r="N265"/>
  <c r="P265"/>
  <c r="S82"/>
  <c r="S146"/>
  <c r="S148" s="1"/>
  <c r="AK148" i="38" s="1"/>
  <c r="S149" i="37"/>
  <c r="S159"/>
  <c r="S165"/>
  <c r="O175"/>
  <c r="Q181"/>
  <c r="S183"/>
  <c r="Q193"/>
  <c r="S198"/>
  <c r="S210"/>
  <c r="S217"/>
  <c r="S224"/>
  <c r="S244"/>
  <c r="Q462"/>
  <c r="R111"/>
  <c r="S153"/>
  <c r="P420"/>
  <c r="P425" s="1"/>
  <c r="I462"/>
  <c r="AM291" i="38"/>
  <c r="S310" i="37"/>
  <c r="Q325"/>
  <c r="S327"/>
  <c r="S333"/>
  <c r="S338"/>
  <c r="S342"/>
  <c r="Q406"/>
  <c r="S413"/>
  <c r="AK413" i="38" s="1"/>
  <c r="S433" i="37"/>
  <c r="S269"/>
  <c r="S294"/>
  <c r="S346"/>
  <c r="S350"/>
  <c r="S353"/>
  <c r="S359"/>
  <c r="S406" i="36"/>
  <c r="AG406" i="38" s="1"/>
  <c r="F144" i="36"/>
  <c r="E144"/>
  <c r="I111"/>
  <c r="I144" s="1"/>
  <c r="Q144"/>
  <c r="E265"/>
  <c r="G264"/>
  <c r="S82"/>
  <c r="J194"/>
  <c r="K265"/>
  <c r="K420" s="1"/>
  <c r="K425" s="1"/>
  <c r="K464" s="1"/>
  <c r="M265"/>
  <c r="M420" s="1"/>
  <c r="M425" s="1"/>
  <c r="M464" s="1"/>
  <c r="O265"/>
  <c r="F265"/>
  <c r="F420" s="1"/>
  <c r="H264"/>
  <c r="R111"/>
  <c r="I194"/>
  <c r="D265"/>
  <c r="L265"/>
  <c r="N265"/>
  <c r="N420" s="1"/>
  <c r="N425" s="1"/>
  <c r="N464" s="1"/>
  <c r="P265"/>
  <c r="P420" s="1"/>
  <c r="P425" s="1"/>
  <c r="S153"/>
  <c r="O157"/>
  <c r="O194" s="1"/>
  <c r="Q160"/>
  <c r="S160" s="1"/>
  <c r="Q171"/>
  <c r="S171" s="1"/>
  <c r="AG171" i="38" s="1"/>
  <c r="Q177" i="36"/>
  <c r="Q184"/>
  <c r="S184" s="1"/>
  <c r="AG184" i="38" s="1"/>
  <c r="Q189" i="36"/>
  <c r="H263"/>
  <c r="J462"/>
  <c r="Q462"/>
  <c r="S146"/>
  <c r="S148" s="1"/>
  <c r="AG148" i="38" s="1"/>
  <c r="S149" i="36"/>
  <c r="S159"/>
  <c r="S165"/>
  <c r="S183"/>
  <c r="S210"/>
  <c r="S217"/>
  <c r="S244"/>
  <c r="G263"/>
  <c r="I462"/>
  <c r="AI291" i="38"/>
  <c r="S310" i="36"/>
  <c r="S327"/>
  <c r="S333"/>
  <c r="S338"/>
  <c r="S342"/>
  <c r="S413"/>
  <c r="AG413" i="38" s="1"/>
  <c r="S433" i="36"/>
  <c r="S269"/>
  <c r="S294"/>
  <c r="S346"/>
  <c r="S350"/>
  <c r="S353"/>
  <c r="S359"/>
  <c r="H419"/>
  <c r="J420" i="37" l="1"/>
  <c r="J425" s="1"/>
  <c r="F420"/>
  <c r="F425" s="1"/>
  <c r="H425" s="1"/>
  <c r="I111"/>
  <c r="I144" s="1"/>
  <c r="L420" i="36"/>
  <c r="L425" s="1"/>
  <c r="L464" s="1"/>
  <c r="S240"/>
  <c r="AG240" i="38" s="1"/>
  <c r="J148" i="35"/>
  <c r="K464" i="37"/>
  <c r="M464"/>
  <c r="R264"/>
  <c r="AJ264" i="38" s="1"/>
  <c r="I265" i="37"/>
  <c r="I420" s="1"/>
  <c r="I425" s="1"/>
  <c r="I464" s="1"/>
  <c r="H194" i="36"/>
  <c r="I344" i="35"/>
  <c r="I187"/>
  <c r="J263"/>
  <c r="J264" s="1"/>
  <c r="J265" s="1"/>
  <c r="C82" i="39"/>
  <c r="J340" i="35"/>
  <c r="AG324" i="38"/>
  <c r="AG110"/>
  <c r="J175" i="35"/>
  <c r="J169"/>
  <c r="I263"/>
  <c r="I264" s="1"/>
  <c r="I265" s="1"/>
  <c r="I320"/>
  <c r="I175"/>
  <c r="I110"/>
  <c r="I111" s="1"/>
  <c r="I144" s="1"/>
  <c r="J320"/>
  <c r="I308"/>
  <c r="J308"/>
  <c r="I169"/>
  <c r="J461"/>
  <c r="J462" s="1"/>
  <c r="I406"/>
  <c r="J215"/>
  <c r="I193"/>
  <c r="I163"/>
  <c r="J193"/>
  <c r="J110"/>
  <c r="J111" s="1"/>
  <c r="J144" s="1"/>
  <c r="J163"/>
  <c r="I219"/>
  <c r="J187"/>
  <c r="I181"/>
  <c r="J424"/>
  <c r="D420" i="37"/>
  <c r="D425" s="1"/>
  <c r="D464" s="1"/>
  <c r="R194"/>
  <c r="AJ194" i="38" s="1"/>
  <c r="S241" i="36"/>
  <c r="AG241" i="38" s="1"/>
  <c r="I461" i="35"/>
  <c r="I462" s="1"/>
  <c r="R194" i="36"/>
  <c r="AF194" i="38" s="1"/>
  <c r="J361" i="35"/>
  <c r="I157"/>
  <c r="R241" i="36"/>
  <c r="AF241" i="38" s="1"/>
  <c r="I265" i="36"/>
  <c r="I420" s="1"/>
  <c r="I425" s="1"/>
  <c r="I464" s="1"/>
  <c r="R264"/>
  <c r="AF264" i="38" s="1"/>
  <c r="Q320" i="36"/>
  <c r="J157" i="35"/>
  <c r="Q187" i="37"/>
  <c r="L420"/>
  <c r="L425" s="1"/>
  <c r="L464" s="1"/>
  <c r="O194"/>
  <c r="O420" s="1"/>
  <c r="O425" s="1"/>
  <c r="J344" i="35"/>
  <c r="S361" i="36"/>
  <c r="AG361" i="38" s="1"/>
  <c r="AG359"/>
  <c r="S351" i="36"/>
  <c r="AG351" i="38" s="1"/>
  <c r="AG350"/>
  <c r="S438" i="36"/>
  <c r="AG433" i="38"/>
  <c r="S344" i="36"/>
  <c r="AG344" i="38" s="1"/>
  <c r="AG342"/>
  <c r="S336" i="36"/>
  <c r="AG336" i="38" s="1"/>
  <c r="AG333"/>
  <c r="S215" i="36"/>
  <c r="AG210" i="38"/>
  <c r="S169" i="36"/>
  <c r="AG165" i="38"/>
  <c r="S157" i="36"/>
  <c r="AG153" i="38"/>
  <c r="S361" i="37"/>
  <c r="AK361" i="38" s="1"/>
  <c r="AK359"/>
  <c r="S351" i="37"/>
  <c r="AK351" i="38" s="1"/>
  <c r="AK350"/>
  <c r="S308" i="37"/>
  <c r="AK308" i="38" s="1"/>
  <c r="AK294"/>
  <c r="S438" i="37"/>
  <c r="AK433" i="38"/>
  <c r="S340" i="37"/>
  <c r="AK340" i="38" s="1"/>
  <c r="AK338"/>
  <c r="S329" i="37"/>
  <c r="AK329" i="38" s="1"/>
  <c r="AK327"/>
  <c r="S320" i="37"/>
  <c r="AK320" i="38" s="1"/>
  <c r="AK310"/>
  <c r="R144" i="37"/>
  <c r="AJ144" i="38" s="1"/>
  <c r="AJ111"/>
  <c r="S263" i="37"/>
  <c r="AK263" i="38" s="1"/>
  <c r="AK244"/>
  <c r="S219" i="37"/>
  <c r="AK217" i="38"/>
  <c r="S208" i="37"/>
  <c r="AK198" i="38"/>
  <c r="S187" i="37"/>
  <c r="AK183" i="38"/>
  <c r="S163" i="37"/>
  <c r="AK159" i="38"/>
  <c r="S193" i="37"/>
  <c r="AK193" i="38" s="1"/>
  <c r="AK189"/>
  <c r="R241" i="37"/>
  <c r="AJ240" i="38"/>
  <c r="S325" i="36"/>
  <c r="AG322" i="38"/>
  <c r="S208" i="36"/>
  <c r="AG198" i="38"/>
  <c r="J464" i="37"/>
  <c r="S347" i="36"/>
  <c r="AG347" i="38" s="1"/>
  <c r="AG346"/>
  <c r="S219" i="36"/>
  <c r="AG217" i="38"/>
  <c r="S187" i="36"/>
  <c r="AG183" i="38"/>
  <c r="S163" i="36"/>
  <c r="AG159" i="38"/>
  <c r="R144" i="36"/>
  <c r="AF144" i="38" s="1"/>
  <c r="AF111"/>
  <c r="S86" i="36"/>
  <c r="AG82" i="38"/>
  <c r="S357" i="37"/>
  <c r="AK357" i="38" s="1"/>
  <c r="AK353"/>
  <c r="S347" i="37"/>
  <c r="AK347" i="38" s="1"/>
  <c r="AK346"/>
  <c r="S291" i="37"/>
  <c r="AK291" i="38" s="1"/>
  <c r="AK269"/>
  <c r="S344" i="37"/>
  <c r="AK344" i="38" s="1"/>
  <c r="AK342"/>
  <c r="S336" i="37"/>
  <c r="AK336" i="38" s="1"/>
  <c r="AK333"/>
  <c r="S157" i="37"/>
  <c r="AK153" i="38"/>
  <c r="S240" i="37"/>
  <c r="AK240" i="38" s="1"/>
  <c r="AK224"/>
  <c r="S215" i="37"/>
  <c r="AK210" i="38"/>
  <c r="S169" i="37"/>
  <c r="AK165" i="38"/>
  <c r="S86" i="37"/>
  <c r="AK82" i="38"/>
  <c r="S175" i="37"/>
  <c r="AK171" i="38"/>
  <c r="J420" i="36"/>
  <c r="J425" s="1"/>
  <c r="J464" s="1"/>
  <c r="Q157" i="37"/>
  <c r="Q169" i="36"/>
  <c r="J419" i="35"/>
  <c r="J208"/>
  <c r="I291"/>
  <c r="J291"/>
  <c r="S329" i="36"/>
  <c r="AG329" i="38" s="1"/>
  <c r="AG327"/>
  <c r="S357" i="36"/>
  <c r="AG357" i="38" s="1"/>
  <c r="AG353"/>
  <c r="S320" i="36"/>
  <c r="AG320" i="38" s="1"/>
  <c r="AG310"/>
  <c r="S308" i="36"/>
  <c r="AG308" i="38" s="1"/>
  <c r="AG294"/>
  <c r="S263" i="36"/>
  <c r="AG263" i="38" s="1"/>
  <c r="AG244"/>
  <c r="H420" i="36"/>
  <c r="AK424" i="38"/>
  <c r="AL425"/>
  <c r="AL420"/>
  <c r="AH425"/>
  <c r="AH420"/>
  <c r="O420" i="36"/>
  <c r="O425" s="1"/>
  <c r="S291"/>
  <c r="AG291" i="38" s="1"/>
  <c r="AG269"/>
  <c r="S150" i="37"/>
  <c r="AK150" i="38" s="1"/>
  <c r="AK149"/>
  <c r="S150" i="36"/>
  <c r="AG150" i="38" s="1"/>
  <c r="AG149"/>
  <c r="S340" i="36"/>
  <c r="AG340" i="38" s="1"/>
  <c r="AG338"/>
  <c r="I208" i="35"/>
  <c r="I336"/>
  <c r="J357"/>
  <c r="J406"/>
  <c r="I357"/>
  <c r="I340"/>
  <c r="J336"/>
  <c r="I215"/>
  <c r="Q193" i="36"/>
  <c r="S189"/>
  <c r="F425"/>
  <c r="H265"/>
  <c r="Q181"/>
  <c r="S177"/>
  <c r="Q175"/>
  <c r="S175"/>
  <c r="Q187"/>
  <c r="Q163"/>
  <c r="G265"/>
  <c r="Q194" i="37" l="1"/>
  <c r="Q420" s="1"/>
  <c r="Q425" s="1"/>
  <c r="Q464" s="1"/>
  <c r="S241"/>
  <c r="AK241" i="38" s="1"/>
  <c r="AG325"/>
  <c r="J194" i="35"/>
  <c r="I194"/>
  <c r="R265" i="36"/>
  <c r="AF265" i="38" s="1"/>
  <c r="S264" i="37"/>
  <c r="S181" i="36"/>
  <c r="AG177" i="38"/>
  <c r="AK264"/>
  <c r="S462" i="37"/>
  <c r="AK462" i="38" s="1"/>
  <c r="AK438"/>
  <c r="S462" i="36"/>
  <c r="AG462" i="38" s="1"/>
  <c r="AG438"/>
  <c r="Q194" i="36"/>
  <c r="Q420" s="1"/>
  <c r="Q425" s="1"/>
  <c r="Q464" s="1"/>
  <c r="S193"/>
  <c r="AG193" i="38" s="1"/>
  <c r="AG189"/>
  <c r="S111" i="37"/>
  <c r="AK86" i="38"/>
  <c r="S111" i="36"/>
  <c r="AG86" i="38"/>
  <c r="AJ241"/>
  <c r="R265" i="37"/>
  <c r="S194"/>
  <c r="AK194" i="38" s="1"/>
  <c r="F464" i="37"/>
  <c r="H464" s="1"/>
  <c r="S264" i="36"/>
  <c r="AM420" i="38"/>
  <c r="F464" i="36"/>
  <c r="H464" s="1"/>
  <c r="H425"/>
  <c r="S194"/>
  <c r="AG194" i="38" s="1"/>
  <c r="S265" i="37" l="1"/>
  <c r="R420" i="36"/>
  <c r="AF420" i="38" s="1"/>
  <c r="AJ265"/>
  <c r="R420" i="37"/>
  <c r="S144" i="36"/>
  <c r="AG144" i="38" s="1"/>
  <c r="AG111"/>
  <c r="S144" i="37"/>
  <c r="AK144" i="38" s="1"/>
  <c r="AK111"/>
  <c r="AG264"/>
  <c r="S265" i="36"/>
  <c r="AG265" i="38" s="1"/>
  <c r="AM464"/>
  <c r="AM425"/>
  <c r="AI420"/>
  <c r="R425" i="36"/>
  <c r="AF425" i="38" s="1"/>
  <c r="AK265" l="1"/>
  <c r="S420" i="37"/>
  <c r="S420" i="36"/>
  <c r="AG420" i="38" s="1"/>
  <c r="AJ420"/>
  <c r="R425" i="37"/>
  <c r="AJ425" i="38" s="1"/>
  <c r="S425" i="36"/>
  <c r="AG425" i="38" s="1"/>
  <c r="AI464"/>
  <c r="AI425"/>
  <c r="Q149" i="30"/>
  <c r="A430" i="35"/>
  <c r="A431" s="1"/>
  <c r="A432" s="1"/>
  <c r="A433" s="1"/>
  <c r="A434" s="1"/>
  <c r="A435" s="1"/>
  <c r="A436" s="1"/>
  <c r="A437" s="1"/>
  <c r="A440" s="1"/>
  <c r="A441" s="1"/>
  <c r="A442" s="1"/>
  <c r="A443" s="1"/>
  <c r="A451" s="1"/>
  <c r="A452" s="1"/>
  <c r="A453" s="1"/>
  <c r="A454" s="1"/>
  <c r="A455" s="1"/>
  <c r="A456" s="1"/>
  <c r="A457" s="1"/>
  <c r="A458" s="1"/>
  <c r="A459" s="1"/>
  <c r="A460" s="1"/>
  <c r="A373"/>
  <c r="A374" s="1"/>
  <c r="A375" s="1"/>
  <c r="A376" s="1"/>
  <c r="A377" s="1"/>
  <c r="A378" s="1"/>
  <c r="A379" s="1"/>
  <c r="A380" s="1"/>
  <c r="A381" s="1"/>
  <c r="A382" s="1"/>
  <c r="A383" s="1"/>
  <c r="A384" s="1"/>
  <c r="A385" s="1"/>
  <c r="A386" s="1"/>
  <c r="A365"/>
  <c r="A366" s="1"/>
  <c r="A367" s="1"/>
  <c r="A368" s="1"/>
  <c r="A369" s="1"/>
  <c r="A370" s="1"/>
  <c r="A371" s="1"/>
  <c r="A355"/>
  <c r="A356" s="1"/>
  <c r="A343"/>
  <c r="A313"/>
  <c r="A314" s="1"/>
  <c r="A315" s="1"/>
  <c r="A316" s="1"/>
  <c r="A317" s="1"/>
  <c r="A301"/>
  <c r="A302" s="1"/>
  <c r="A303" s="1"/>
  <c r="A304" s="1"/>
  <c r="A305" s="1"/>
  <c r="A248"/>
  <c r="A252" s="1"/>
  <c r="A256" s="1"/>
  <c r="A257" s="1"/>
  <c r="A235"/>
  <c r="A236" s="1"/>
  <c r="A244" s="1"/>
  <c r="A225"/>
  <c r="A210"/>
  <c r="A211" s="1"/>
  <c r="A212" s="1"/>
  <c r="A213" s="1"/>
  <c r="A214" s="1"/>
  <c r="A205"/>
  <c r="A206" s="1"/>
  <c r="A207" s="1"/>
  <c r="A158"/>
  <c r="A151"/>
  <c r="A131"/>
  <c r="A132" s="1"/>
  <c r="A133" s="1"/>
  <c r="A134" s="1"/>
  <c r="A135" s="1"/>
  <c r="A136" s="1"/>
  <c r="A137" s="1"/>
  <c r="A138" s="1"/>
  <c r="A139" s="1"/>
  <c r="A121"/>
  <c r="A122" s="1"/>
  <c r="A115"/>
  <c r="A116" s="1"/>
  <c r="A117" s="1"/>
  <c r="A101"/>
  <c r="A102" s="1"/>
  <c r="A103" s="1"/>
  <c r="A104" s="1"/>
  <c r="A105" s="1"/>
  <c r="A106" s="1"/>
  <c r="A107" s="1"/>
  <c r="A108" s="1"/>
  <c r="A89"/>
  <c r="A90" s="1"/>
  <c r="A83"/>
  <c r="A84" s="1"/>
  <c r="A85" s="1"/>
  <c r="A67"/>
  <c r="A68" s="1"/>
  <c r="A69" s="1"/>
  <c r="A70" s="1"/>
  <c r="A71" s="1"/>
  <c r="A72" s="1"/>
  <c r="A73" s="1"/>
  <c r="A74" s="1"/>
  <c r="A75" s="1"/>
  <c r="A55"/>
  <c r="A56" s="1"/>
  <c r="A57" s="1"/>
  <c r="A49"/>
  <c r="A50" s="1"/>
  <c r="A51" s="1"/>
  <c r="A36"/>
  <c r="A37" s="1"/>
  <c r="A38" s="1"/>
  <c r="A39" s="1"/>
  <c r="A40" s="1"/>
  <c r="A41" s="1"/>
  <c r="A42" s="1"/>
  <c r="A43" s="1"/>
  <c r="AP7" i="38"/>
  <c r="S425" i="37" l="1"/>
  <c r="AK420" i="38"/>
  <c r="S469" i="36"/>
  <c r="S472"/>
  <c r="S473"/>
  <c r="S468"/>
  <c r="S474"/>
  <c r="S471"/>
  <c r="S467"/>
  <c r="S470"/>
  <c r="S464"/>
  <c r="AG464" i="38" s="1"/>
  <c r="AP291"/>
  <c r="AQ291"/>
  <c r="Q461" i="34"/>
  <c r="N461"/>
  <c r="M461"/>
  <c r="L461"/>
  <c r="K461"/>
  <c r="F461"/>
  <c r="D461"/>
  <c r="S460"/>
  <c r="AC460" i="38" s="1"/>
  <c r="R460" i="34"/>
  <c r="AB460" i="38" s="1"/>
  <c r="J460" i="34"/>
  <c r="I460"/>
  <c r="S459"/>
  <c r="AC459" i="38" s="1"/>
  <c r="R459" i="34"/>
  <c r="AB459" i="38" s="1"/>
  <c r="J459" i="34"/>
  <c r="I459"/>
  <c r="S458"/>
  <c r="AC458" i="38" s="1"/>
  <c r="R458" i="34"/>
  <c r="AB458" i="38" s="1"/>
  <c r="J458" i="34"/>
  <c r="I458"/>
  <c r="S457"/>
  <c r="AC457" i="38" s="1"/>
  <c r="R457" i="34"/>
  <c r="AB457" i="38" s="1"/>
  <c r="J457" i="34"/>
  <c r="I457"/>
  <c r="S456"/>
  <c r="AC456" i="38" s="1"/>
  <c r="R456" i="34"/>
  <c r="AB456" i="38" s="1"/>
  <c r="J456" i="34"/>
  <c r="I456"/>
  <c r="S455"/>
  <c r="AC455" i="38" s="1"/>
  <c r="R455" i="34"/>
  <c r="AB455" i="38" s="1"/>
  <c r="J455" i="34"/>
  <c r="I455"/>
  <c r="S454"/>
  <c r="AC454" i="38" s="1"/>
  <c r="R454" i="34"/>
  <c r="AB454" i="38" s="1"/>
  <c r="J454" i="34"/>
  <c r="I454"/>
  <c r="S453"/>
  <c r="AC453" i="38" s="1"/>
  <c r="R453" i="34"/>
  <c r="AB453" i="38" s="1"/>
  <c r="J453" i="34"/>
  <c r="I453"/>
  <c r="S452"/>
  <c r="AC452" i="38" s="1"/>
  <c r="R452" i="34"/>
  <c r="AB452" i="38" s="1"/>
  <c r="J452" i="34"/>
  <c r="I452"/>
  <c r="S451"/>
  <c r="AC451" i="38" s="1"/>
  <c r="R451" i="34"/>
  <c r="AB451" i="38" s="1"/>
  <c r="J451" i="34"/>
  <c r="I451"/>
  <c r="S450"/>
  <c r="AC450" i="38" s="1"/>
  <c r="R450" i="34"/>
  <c r="AB450" i="38" s="1"/>
  <c r="J450" i="34"/>
  <c r="I450"/>
  <c r="S449"/>
  <c r="AC449" i="38" s="1"/>
  <c r="R449" i="34"/>
  <c r="AB449" i="38" s="1"/>
  <c r="J449" i="34"/>
  <c r="I449"/>
  <c r="S448"/>
  <c r="AC448" i="38" s="1"/>
  <c r="R448" i="34"/>
  <c r="AB448" i="38" s="1"/>
  <c r="J448" i="34"/>
  <c r="I448"/>
  <c r="S447"/>
  <c r="AC447" i="38" s="1"/>
  <c r="R447" i="34"/>
  <c r="AB447" i="38" s="1"/>
  <c r="J447" i="34"/>
  <c r="I447"/>
  <c r="S446"/>
  <c r="AC446" i="38" s="1"/>
  <c r="R446" i="34"/>
  <c r="AB446" i="38" s="1"/>
  <c r="J446" i="34"/>
  <c r="I446"/>
  <c r="S445"/>
  <c r="AC445" i="38" s="1"/>
  <c r="R445" i="34"/>
  <c r="AB445" i="38" s="1"/>
  <c r="J445" i="34"/>
  <c r="I445"/>
  <c r="S444"/>
  <c r="AC444" i="38" s="1"/>
  <c r="R444" i="34"/>
  <c r="AB444" i="38" s="1"/>
  <c r="J444" i="34"/>
  <c r="I444"/>
  <c r="S443"/>
  <c r="AC443" i="38" s="1"/>
  <c r="R443" i="34"/>
  <c r="AB443" i="38" s="1"/>
  <c r="J443" i="34"/>
  <c r="I443"/>
  <c r="S442"/>
  <c r="AC442" i="38" s="1"/>
  <c r="R442" i="34"/>
  <c r="AB442" i="38" s="1"/>
  <c r="J442" i="34"/>
  <c r="I442"/>
  <c r="S441"/>
  <c r="AC441" i="38" s="1"/>
  <c r="R441" i="34"/>
  <c r="AB441" i="38" s="1"/>
  <c r="J441" i="34"/>
  <c r="I441"/>
  <c r="S440"/>
  <c r="R440"/>
  <c r="AB440" i="38" s="1"/>
  <c r="J440" i="34"/>
  <c r="J461" s="1"/>
  <c r="I440"/>
  <c r="I461" s="1"/>
  <c r="S439"/>
  <c r="AC439" i="38" s="1"/>
  <c r="R439" i="34"/>
  <c r="AB439" i="38" s="1"/>
  <c r="P438" i="34"/>
  <c r="O438"/>
  <c r="N438"/>
  <c r="M438"/>
  <c r="L438"/>
  <c r="K438"/>
  <c r="F438"/>
  <c r="E438"/>
  <c r="D438"/>
  <c r="C438"/>
  <c r="S437"/>
  <c r="AC437" i="38" s="1"/>
  <c r="R437" i="34"/>
  <c r="AB437" i="38" s="1"/>
  <c r="J437" i="34"/>
  <c r="I437"/>
  <c r="R436"/>
  <c r="AB436" i="38" s="1"/>
  <c r="Q436" i="34"/>
  <c r="S436" s="1"/>
  <c r="AC436" i="38" s="1"/>
  <c r="J436" i="34"/>
  <c r="I436"/>
  <c r="R435"/>
  <c r="AB435" i="38" s="1"/>
  <c r="Q435" i="34"/>
  <c r="S435" s="1"/>
  <c r="AC435" i="38" s="1"/>
  <c r="J435" i="34"/>
  <c r="I435"/>
  <c r="R434"/>
  <c r="AB434" i="38" s="1"/>
  <c r="Q434" i="34"/>
  <c r="S434" s="1"/>
  <c r="AC434" i="38" s="1"/>
  <c r="J434" i="34"/>
  <c r="I434"/>
  <c r="R433"/>
  <c r="AB433" i="38" s="1"/>
  <c r="Q433" i="34"/>
  <c r="Q438" s="1"/>
  <c r="J433"/>
  <c r="I433"/>
  <c r="S432"/>
  <c r="AC432" i="38" s="1"/>
  <c r="R432" i="34"/>
  <c r="AB432" i="38" s="1"/>
  <c r="J432" i="34"/>
  <c r="I432"/>
  <c r="S431"/>
  <c r="AC431" i="38" s="1"/>
  <c r="R431" i="34"/>
  <c r="AB431" i="38" s="1"/>
  <c r="J431" i="34"/>
  <c r="I431"/>
  <c r="S430"/>
  <c r="AC430" i="38" s="1"/>
  <c r="R430" i="34"/>
  <c r="AB430" i="38" s="1"/>
  <c r="J430" i="34"/>
  <c r="I430"/>
  <c r="A430"/>
  <c r="A431" s="1"/>
  <c r="A432" s="1"/>
  <c r="A433" s="1"/>
  <c r="A434" s="1"/>
  <c r="A435" s="1"/>
  <c r="A436" s="1"/>
  <c r="A437" s="1"/>
  <c r="A440" s="1"/>
  <c r="A441" s="1"/>
  <c r="A442" s="1"/>
  <c r="A443" s="1"/>
  <c r="A451" s="1"/>
  <c r="A452" s="1"/>
  <c r="A453" s="1"/>
  <c r="A454" s="1"/>
  <c r="A455" s="1"/>
  <c r="A456" s="1"/>
  <c r="A457" s="1"/>
  <c r="A458" s="1"/>
  <c r="A459" s="1"/>
  <c r="A460" s="1"/>
  <c r="S429"/>
  <c r="AC429" i="38" s="1"/>
  <c r="R429" i="34"/>
  <c r="J429"/>
  <c r="I429"/>
  <c r="S428"/>
  <c r="AC428" i="38" s="1"/>
  <c r="R428" i="34"/>
  <c r="AB428" i="38" s="1"/>
  <c r="S427" i="34"/>
  <c r="R427"/>
  <c r="S426"/>
  <c r="R426"/>
  <c r="Q424"/>
  <c r="P424"/>
  <c r="O424"/>
  <c r="N424"/>
  <c r="M424"/>
  <c r="L424"/>
  <c r="K424"/>
  <c r="F424"/>
  <c r="D424"/>
  <c r="S423"/>
  <c r="AC423" i="38" s="1"/>
  <c r="R423" i="34"/>
  <c r="AB423" i="38" s="1"/>
  <c r="J423" i="34"/>
  <c r="I423"/>
  <c r="S422"/>
  <c r="R422"/>
  <c r="J422"/>
  <c r="J424" s="1"/>
  <c r="I422"/>
  <c r="I424" s="1"/>
  <c r="S421"/>
  <c r="R421"/>
  <c r="Q419"/>
  <c r="P419"/>
  <c r="O419"/>
  <c r="N419"/>
  <c r="M419"/>
  <c r="L419"/>
  <c r="K419"/>
  <c r="F419"/>
  <c r="D419"/>
  <c r="S418"/>
  <c r="AC418" i="38" s="1"/>
  <c r="R418" i="34"/>
  <c r="AB418" i="38" s="1"/>
  <c r="J418" i="34"/>
  <c r="I418"/>
  <c r="H418"/>
  <c r="S417"/>
  <c r="AC417" i="38" s="1"/>
  <c r="R417" i="34"/>
  <c r="AB417" i="38" s="1"/>
  <c r="J417" i="34"/>
  <c r="I417"/>
  <c r="H417"/>
  <c r="S416"/>
  <c r="AC416" i="38" s="1"/>
  <c r="R416" i="34"/>
  <c r="AB416" i="38" s="1"/>
  <c r="J416" i="34"/>
  <c r="I416"/>
  <c r="H416"/>
  <c r="S415"/>
  <c r="AC415" i="38" s="1"/>
  <c r="R415" i="34"/>
  <c r="AB415" i="38" s="1"/>
  <c r="J415" i="34"/>
  <c r="I415"/>
  <c r="H415"/>
  <c r="S414"/>
  <c r="R414"/>
  <c r="J414"/>
  <c r="I414"/>
  <c r="Q413"/>
  <c r="P413"/>
  <c r="O413"/>
  <c r="N413"/>
  <c r="M413"/>
  <c r="L413"/>
  <c r="K413"/>
  <c r="F413"/>
  <c r="E413"/>
  <c r="D413"/>
  <c r="C413"/>
  <c r="S412"/>
  <c r="AC412" i="38" s="1"/>
  <c r="R412" i="34"/>
  <c r="AB412" i="38" s="1"/>
  <c r="J412" i="34"/>
  <c r="I412"/>
  <c r="S411"/>
  <c r="AC411" i="38" s="1"/>
  <c r="R411" i="34"/>
  <c r="AB411" i="38" s="1"/>
  <c r="J411" i="34"/>
  <c r="I411"/>
  <c r="S410"/>
  <c r="AC410" i="38" s="1"/>
  <c r="R410" i="34"/>
  <c r="J410"/>
  <c r="J413" s="1"/>
  <c r="I410"/>
  <c r="I413" s="1"/>
  <c r="H410"/>
  <c r="R409"/>
  <c r="AB409" i="38" s="1"/>
  <c r="S408" i="34"/>
  <c r="R408"/>
  <c r="S407"/>
  <c r="R407"/>
  <c r="P406"/>
  <c r="N406"/>
  <c r="M406"/>
  <c r="L406"/>
  <c r="K406"/>
  <c r="F406"/>
  <c r="E406"/>
  <c r="D406"/>
  <c r="C406"/>
  <c r="R404"/>
  <c r="AB404" i="38" s="1"/>
  <c r="Q404" i="34"/>
  <c r="S404" s="1"/>
  <c r="AC404" i="38" s="1"/>
  <c r="S402" i="34"/>
  <c r="AC402" i="38" s="1"/>
  <c r="R402" i="34"/>
  <c r="AB402" i="38" s="1"/>
  <c r="S401" i="34"/>
  <c r="AC401" i="38" s="1"/>
  <c r="R401" i="34"/>
  <c r="AB401" i="38" s="1"/>
  <c r="S400" i="34"/>
  <c r="AC400" i="38" s="1"/>
  <c r="R400" i="34"/>
  <c r="AB400" i="38" s="1"/>
  <c r="J400" i="34"/>
  <c r="I400"/>
  <c r="S399"/>
  <c r="AC399" i="38" s="1"/>
  <c r="R399" i="34"/>
  <c r="AB399" i="38" s="1"/>
  <c r="J399" i="34"/>
  <c r="I399"/>
  <c r="S397"/>
  <c r="AC397" i="38" s="1"/>
  <c r="R397" i="34"/>
  <c r="AB397" i="38" s="1"/>
  <c r="J397" i="34"/>
  <c r="I397"/>
  <c r="R396"/>
  <c r="AB396" i="38" s="1"/>
  <c r="Q396" i="34"/>
  <c r="S396" s="1"/>
  <c r="AC396" i="38" s="1"/>
  <c r="J396" i="34"/>
  <c r="I396"/>
  <c r="R395"/>
  <c r="AB395" i="38" s="1"/>
  <c r="Q395" i="34"/>
  <c r="S395" s="1"/>
  <c r="AC395" i="38" s="1"/>
  <c r="J395" i="34"/>
  <c r="I395"/>
  <c r="R394"/>
  <c r="AB394" i="38" s="1"/>
  <c r="J394" i="34"/>
  <c r="I394"/>
  <c r="R393"/>
  <c r="AB393" i="38" s="1"/>
  <c r="S391" i="34"/>
  <c r="AC391" i="38" s="1"/>
  <c r="R391" i="34"/>
  <c r="AB391" i="38" s="1"/>
  <c r="J391" i="34"/>
  <c r="I391"/>
  <c r="H391"/>
  <c r="G391"/>
  <c r="S390"/>
  <c r="AC390" i="38" s="1"/>
  <c r="R390" i="34"/>
  <c r="AB390" i="38" s="1"/>
  <c r="J390" i="34"/>
  <c r="I390"/>
  <c r="H390"/>
  <c r="G390"/>
  <c r="R389"/>
  <c r="AB389" i="38" s="1"/>
  <c r="Q389" i="34"/>
  <c r="S389" s="1"/>
  <c r="AC389" i="38" s="1"/>
  <c r="J389" i="34"/>
  <c r="I389"/>
  <c r="R388"/>
  <c r="AB388" i="38" s="1"/>
  <c r="Q388" i="34"/>
  <c r="S388" s="1"/>
  <c r="AC388" i="38" s="1"/>
  <c r="J388" i="34"/>
  <c r="I388"/>
  <c r="R387"/>
  <c r="AB387" i="38" s="1"/>
  <c r="Q387" i="34"/>
  <c r="S387" s="1"/>
  <c r="AC387" i="38" s="1"/>
  <c r="J387" i="34"/>
  <c r="I387"/>
  <c r="R386"/>
  <c r="AB386" i="38" s="1"/>
  <c r="Q386" i="34"/>
  <c r="S386" s="1"/>
  <c r="AC386" i="38" s="1"/>
  <c r="J386" i="34"/>
  <c r="I386"/>
  <c r="R385"/>
  <c r="AB385" i="38" s="1"/>
  <c r="Q385" i="34"/>
  <c r="S385" s="1"/>
  <c r="AC385" i="38" s="1"/>
  <c r="J385" i="34"/>
  <c r="I385"/>
  <c r="R384"/>
  <c r="AB384" i="38" s="1"/>
  <c r="Q384" i="34"/>
  <c r="S384" s="1"/>
  <c r="AC384" i="38" s="1"/>
  <c r="J384" i="34"/>
  <c r="I384"/>
  <c r="R383"/>
  <c r="AB383" i="38" s="1"/>
  <c r="Q383" i="34"/>
  <c r="S383" s="1"/>
  <c r="AC383" i="38" s="1"/>
  <c r="J383" i="34"/>
  <c r="I383"/>
  <c r="R382"/>
  <c r="AB382" i="38" s="1"/>
  <c r="Q382" i="34"/>
  <c r="S382" s="1"/>
  <c r="AC382" i="38" s="1"/>
  <c r="J382" i="34"/>
  <c r="I382"/>
  <c r="R381"/>
  <c r="AB381" i="38" s="1"/>
  <c r="Q381" i="34"/>
  <c r="S381" s="1"/>
  <c r="AC381" i="38" s="1"/>
  <c r="J381" i="34"/>
  <c r="I381"/>
  <c r="R380"/>
  <c r="AB380" i="38" s="1"/>
  <c r="Q380" i="34"/>
  <c r="S380" s="1"/>
  <c r="AC380" i="38" s="1"/>
  <c r="J380" i="34"/>
  <c r="I380"/>
  <c r="R379"/>
  <c r="AB379" i="38" s="1"/>
  <c r="Q379" i="34"/>
  <c r="S379" s="1"/>
  <c r="AC379" i="38" s="1"/>
  <c r="J379" i="34"/>
  <c r="I379"/>
  <c r="R378"/>
  <c r="AB378" i="38" s="1"/>
  <c r="Q378" i="34"/>
  <c r="S378" s="1"/>
  <c r="AC378" i="38" s="1"/>
  <c r="J378" i="34"/>
  <c r="I378"/>
  <c r="R377"/>
  <c r="AB377" i="38" s="1"/>
  <c r="Q377" i="34"/>
  <c r="S377" s="1"/>
  <c r="AC377" i="38" s="1"/>
  <c r="J377" i="34"/>
  <c r="I377"/>
  <c r="R376"/>
  <c r="AB376" i="38" s="1"/>
  <c r="Q376" i="34"/>
  <c r="S376" s="1"/>
  <c r="AC376" i="38" s="1"/>
  <c r="J376" i="34"/>
  <c r="I376"/>
  <c r="R375"/>
  <c r="AB375" i="38" s="1"/>
  <c r="Q375" i="34"/>
  <c r="S375" s="1"/>
  <c r="AC375" i="38" s="1"/>
  <c r="R374" i="34"/>
  <c r="AB374" i="38" s="1"/>
  <c r="Q374" i="34"/>
  <c r="S374" s="1"/>
  <c r="AC374" i="38" s="1"/>
  <c r="J374" i="34"/>
  <c r="I374"/>
  <c r="S373"/>
  <c r="AC373" i="38" s="1"/>
  <c r="R373" i="34"/>
  <c r="AB373" i="38" s="1"/>
  <c r="A373" i="34"/>
  <c r="A374" s="1"/>
  <c r="A375" s="1"/>
  <c r="A376" s="1"/>
  <c r="A377" s="1"/>
  <c r="A378" s="1"/>
  <c r="A379" s="1"/>
  <c r="A380" s="1"/>
  <c r="A381" s="1"/>
  <c r="A382" s="1"/>
  <c r="A383" s="1"/>
  <c r="A384" s="1"/>
  <c r="A385" s="1"/>
  <c r="A386" s="1"/>
  <c r="R372"/>
  <c r="AB372" i="38" s="1"/>
  <c r="Q372" i="34"/>
  <c r="S372" s="1"/>
  <c r="AC372" i="38" s="1"/>
  <c r="J372" i="34"/>
  <c r="I372"/>
  <c r="H372"/>
  <c r="G372"/>
  <c r="R371"/>
  <c r="AB371" i="38" s="1"/>
  <c r="Q371" i="34"/>
  <c r="S371" s="1"/>
  <c r="AC371" i="38" s="1"/>
  <c r="J371" i="34"/>
  <c r="I371"/>
  <c r="AB370" i="38"/>
  <c r="Q370" i="34"/>
  <c r="J370"/>
  <c r="I370"/>
  <c r="R369"/>
  <c r="AB369" i="38" s="1"/>
  <c r="Q369" i="34"/>
  <c r="S369" s="1"/>
  <c r="AC369" i="38" s="1"/>
  <c r="J369" i="34"/>
  <c r="I369"/>
  <c r="R368"/>
  <c r="AB368" i="38" s="1"/>
  <c r="Q368" i="34"/>
  <c r="S368" s="1"/>
  <c r="AC368" i="38" s="1"/>
  <c r="J368" i="34"/>
  <c r="I368"/>
  <c r="R367"/>
  <c r="AB367" i="38" s="1"/>
  <c r="Q367" i="34"/>
  <c r="S367" s="1"/>
  <c r="AC367" i="38" s="1"/>
  <c r="J367" i="34"/>
  <c r="I367"/>
  <c r="R366"/>
  <c r="AB366" i="38" s="1"/>
  <c r="Q366" i="34"/>
  <c r="S366" s="1"/>
  <c r="AC366" i="38" s="1"/>
  <c r="J366" i="34"/>
  <c r="I366"/>
  <c r="H366"/>
  <c r="G366"/>
  <c r="R365"/>
  <c r="AB365" i="38" s="1"/>
  <c r="Q365" i="34"/>
  <c r="S365" s="1"/>
  <c r="AC365" i="38" s="1"/>
  <c r="J365" i="34"/>
  <c r="I365"/>
  <c r="A365"/>
  <c r="A366" s="1"/>
  <c r="A367" s="1"/>
  <c r="A368" s="1"/>
  <c r="A369" s="1"/>
  <c r="A370" s="1"/>
  <c r="A371" s="1"/>
  <c r="R364"/>
  <c r="AB364" i="38" s="1"/>
  <c r="Q364" i="34"/>
  <c r="S364" s="1"/>
  <c r="AC364" i="38" s="1"/>
  <c r="J364" i="34"/>
  <c r="I364"/>
  <c r="S363"/>
  <c r="R363"/>
  <c r="S362"/>
  <c r="R362"/>
  <c r="P361"/>
  <c r="O361"/>
  <c r="N361"/>
  <c r="M361"/>
  <c r="L361"/>
  <c r="K361"/>
  <c r="F361"/>
  <c r="E361"/>
  <c r="D361"/>
  <c r="C361"/>
  <c r="R360"/>
  <c r="AB360" i="38" s="1"/>
  <c r="Q360" i="34"/>
  <c r="S360" s="1"/>
  <c r="AC360" i="38" s="1"/>
  <c r="J360" i="34"/>
  <c r="I360"/>
  <c r="H360"/>
  <c r="G360"/>
  <c r="R359"/>
  <c r="Q359"/>
  <c r="Q361" s="1"/>
  <c r="J359"/>
  <c r="I359"/>
  <c r="S358"/>
  <c r="R358"/>
  <c r="P357"/>
  <c r="O357"/>
  <c r="N357"/>
  <c r="M357"/>
  <c r="L357"/>
  <c r="K357"/>
  <c r="F357"/>
  <c r="E357"/>
  <c r="D357"/>
  <c r="C357"/>
  <c r="R356"/>
  <c r="AB356" i="38" s="1"/>
  <c r="Q357" i="34"/>
  <c r="J356"/>
  <c r="I356"/>
  <c r="H356"/>
  <c r="G356"/>
  <c r="S355"/>
  <c r="AC355" i="38" s="1"/>
  <c r="R355" i="34"/>
  <c r="AB355" i="38" s="1"/>
  <c r="J355" i="34"/>
  <c r="I355"/>
  <c r="H355"/>
  <c r="G355"/>
  <c r="A355"/>
  <c r="A356" s="1"/>
  <c r="S354"/>
  <c r="AC354" i="38" s="1"/>
  <c r="R354" i="34"/>
  <c r="AB354" i="38" s="1"/>
  <c r="J354" i="34"/>
  <c r="I354"/>
  <c r="H354"/>
  <c r="G354"/>
  <c r="S353"/>
  <c r="AC353" i="38" s="1"/>
  <c r="R353" i="34"/>
  <c r="AB353" i="38" s="1"/>
  <c r="J353" i="34"/>
  <c r="I353"/>
  <c r="H353"/>
  <c r="G353"/>
  <c r="S352"/>
  <c r="AC352" i="38" s="1"/>
  <c r="R352" i="34"/>
  <c r="AB352" i="38" s="1"/>
  <c r="P351" i="34"/>
  <c r="O351"/>
  <c r="N351"/>
  <c r="M351"/>
  <c r="L351"/>
  <c r="K351"/>
  <c r="F351"/>
  <c r="E351"/>
  <c r="D351"/>
  <c r="C351"/>
  <c r="R350"/>
  <c r="Q350"/>
  <c r="Q351" s="1"/>
  <c r="J350"/>
  <c r="J351" s="1"/>
  <c r="I350"/>
  <c r="I351" s="1"/>
  <c r="H350"/>
  <c r="G350"/>
  <c r="S349"/>
  <c r="AC349" i="38" s="1"/>
  <c r="R349" i="34"/>
  <c r="AB349" i="38" s="1"/>
  <c r="S348" i="34"/>
  <c r="R348"/>
  <c r="P347"/>
  <c r="O347"/>
  <c r="N347"/>
  <c r="M347"/>
  <c r="L347"/>
  <c r="K347"/>
  <c r="F347"/>
  <c r="E347"/>
  <c r="D347"/>
  <c r="C347"/>
  <c r="R346"/>
  <c r="Q346"/>
  <c r="Q347" s="1"/>
  <c r="J346"/>
  <c r="J347" s="1"/>
  <c r="I346"/>
  <c r="I347" s="1"/>
  <c r="H346"/>
  <c r="G346"/>
  <c r="S345"/>
  <c r="R345"/>
  <c r="P344"/>
  <c r="O344"/>
  <c r="N344"/>
  <c r="M344"/>
  <c r="L344"/>
  <c r="K344"/>
  <c r="F344"/>
  <c r="E344"/>
  <c r="D344"/>
  <c r="C344"/>
  <c r="R343"/>
  <c r="AB343" i="38" s="1"/>
  <c r="Q343" i="34"/>
  <c r="S343" s="1"/>
  <c r="AC343" i="38" s="1"/>
  <c r="J343" i="34"/>
  <c r="I343"/>
  <c r="A343"/>
  <c r="R342"/>
  <c r="Q342"/>
  <c r="S342" s="1"/>
  <c r="J342"/>
  <c r="I342"/>
  <c r="S341"/>
  <c r="R341"/>
  <c r="P340"/>
  <c r="O340"/>
  <c r="N340"/>
  <c r="M340"/>
  <c r="L340"/>
  <c r="K340"/>
  <c r="F340"/>
  <c r="E340"/>
  <c r="D340"/>
  <c r="C340"/>
  <c r="R339"/>
  <c r="AB339" i="38" s="1"/>
  <c r="Q339" i="34"/>
  <c r="S339" s="1"/>
  <c r="AC339" i="38" s="1"/>
  <c r="J339" i="34"/>
  <c r="I339"/>
  <c r="H339"/>
  <c r="G339"/>
  <c r="R338"/>
  <c r="Q338"/>
  <c r="J338"/>
  <c r="I338"/>
  <c r="I340" s="1"/>
  <c r="H338"/>
  <c r="G338"/>
  <c r="S337"/>
  <c r="R337"/>
  <c r="P336"/>
  <c r="O336"/>
  <c r="N336"/>
  <c r="M336"/>
  <c r="L336"/>
  <c r="K336"/>
  <c r="F336"/>
  <c r="E336"/>
  <c r="D336"/>
  <c r="C336"/>
  <c r="R335"/>
  <c r="AB335" i="38" s="1"/>
  <c r="Q335" i="34"/>
  <c r="S335" s="1"/>
  <c r="AC335" i="38" s="1"/>
  <c r="J335" i="34"/>
  <c r="I335"/>
  <c r="R334"/>
  <c r="AB334" i="38" s="1"/>
  <c r="Q334" i="34"/>
  <c r="S334" s="1"/>
  <c r="AC334" i="38" s="1"/>
  <c r="J334" i="34"/>
  <c r="I334"/>
  <c r="R333"/>
  <c r="AB333" i="38" s="1"/>
  <c r="Q333" i="34"/>
  <c r="Q336" s="1"/>
  <c r="J333"/>
  <c r="J336" s="1"/>
  <c r="I333"/>
  <c r="I336" s="1"/>
  <c r="S332"/>
  <c r="AC332" i="38" s="1"/>
  <c r="R332" i="34"/>
  <c r="S331"/>
  <c r="R331"/>
  <c r="S330"/>
  <c r="R330"/>
  <c r="P329"/>
  <c r="O329"/>
  <c r="N329"/>
  <c r="M329"/>
  <c r="L329"/>
  <c r="K329"/>
  <c r="F329"/>
  <c r="E329"/>
  <c r="D329"/>
  <c r="C329"/>
  <c r="R328"/>
  <c r="AB328" i="38" s="1"/>
  <c r="Q328" i="34"/>
  <c r="S328" s="1"/>
  <c r="AC328" i="38" s="1"/>
  <c r="J328" i="34"/>
  <c r="I328"/>
  <c r="R327"/>
  <c r="Q327"/>
  <c r="Q329" s="1"/>
  <c r="J327"/>
  <c r="J329" s="1"/>
  <c r="I327"/>
  <c r="I329" s="1"/>
  <c r="S326"/>
  <c r="R326"/>
  <c r="P325"/>
  <c r="O325"/>
  <c r="N325"/>
  <c r="M325"/>
  <c r="L325"/>
  <c r="K325"/>
  <c r="F325"/>
  <c r="E325"/>
  <c r="D325"/>
  <c r="C325"/>
  <c r="S324"/>
  <c r="AC324" i="38" s="1"/>
  <c r="R324" i="34"/>
  <c r="AB324" i="38" s="1"/>
  <c r="J324" i="34"/>
  <c r="I324"/>
  <c r="R323"/>
  <c r="AB323" i="38" s="1"/>
  <c r="S323" i="34"/>
  <c r="AC323" i="38" s="1"/>
  <c r="J323" i="34"/>
  <c r="I323"/>
  <c r="R322"/>
  <c r="Q322"/>
  <c r="Q325" s="1"/>
  <c r="J322"/>
  <c r="J325" s="1"/>
  <c r="I322"/>
  <c r="I325" s="1"/>
  <c r="S321"/>
  <c r="R321"/>
  <c r="AB320" i="38"/>
  <c r="R317" i="34"/>
  <c r="AB317" i="38" s="1"/>
  <c r="Q317" i="34"/>
  <c r="S317" s="1"/>
  <c r="AC317" i="38" s="1"/>
  <c r="J317" i="34"/>
  <c r="I317"/>
  <c r="R316"/>
  <c r="AB316" i="38" s="1"/>
  <c r="Q316" i="34"/>
  <c r="S316" s="1"/>
  <c r="AC316" i="38" s="1"/>
  <c r="J316" i="34"/>
  <c r="I316"/>
  <c r="R315"/>
  <c r="AB315" i="38" s="1"/>
  <c r="O315" i="34"/>
  <c r="O320" s="1"/>
  <c r="J315"/>
  <c r="I315"/>
  <c r="H315"/>
  <c r="G315"/>
  <c r="R314"/>
  <c r="AB314" i="38" s="1"/>
  <c r="Q314" i="34"/>
  <c r="S314" s="1"/>
  <c r="AC314" i="38" s="1"/>
  <c r="J314" i="34"/>
  <c r="I314"/>
  <c r="H314"/>
  <c r="G314"/>
  <c r="R313"/>
  <c r="AB313" i="38" s="1"/>
  <c r="Q313" i="34"/>
  <c r="S313" s="1"/>
  <c r="AC313" i="38" s="1"/>
  <c r="J313" i="34"/>
  <c r="I313"/>
  <c r="A313"/>
  <c r="A314" s="1"/>
  <c r="A315" s="1"/>
  <c r="A316" s="1"/>
  <c r="A317" s="1"/>
  <c r="R312"/>
  <c r="AB312" i="38" s="1"/>
  <c r="Q312" i="34"/>
  <c r="S312" s="1"/>
  <c r="AC312" i="38" s="1"/>
  <c r="J312" i="34"/>
  <c r="I312"/>
  <c r="R311"/>
  <c r="AB311" i="38" s="1"/>
  <c r="Q311" i="34"/>
  <c r="S311" s="1"/>
  <c r="AC311" i="38" s="1"/>
  <c r="J311" i="34"/>
  <c r="I311"/>
  <c r="H311"/>
  <c r="G311"/>
  <c r="R310"/>
  <c r="AB310" i="38" s="1"/>
  <c r="Q310" i="34"/>
  <c r="J310"/>
  <c r="I310"/>
  <c r="S309"/>
  <c r="R309"/>
  <c r="R308"/>
  <c r="AB308" i="38" s="1"/>
  <c r="C308" i="34"/>
  <c r="G308" s="1"/>
  <c r="R305"/>
  <c r="AB305" i="38" s="1"/>
  <c r="Q305" i="34"/>
  <c r="S305" s="1"/>
  <c r="AC305" i="38" s="1"/>
  <c r="J305" i="34"/>
  <c r="I305"/>
  <c r="R304"/>
  <c r="AB304" i="38" s="1"/>
  <c r="Q304" i="34"/>
  <c r="S304" s="1"/>
  <c r="AC304" i="38" s="1"/>
  <c r="J304" i="34"/>
  <c r="I304"/>
  <c r="R303"/>
  <c r="AB303" i="38" s="1"/>
  <c r="Q303" i="34"/>
  <c r="S303" s="1"/>
  <c r="AC303" i="38" s="1"/>
  <c r="J303" i="34"/>
  <c r="I303"/>
  <c r="H303"/>
  <c r="G303"/>
  <c r="R302"/>
  <c r="AB302" i="38" s="1"/>
  <c r="Q302" i="34"/>
  <c r="S302" s="1"/>
  <c r="AC302" i="38" s="1"/>
  <c r="J302" i="34"/>
  <c r="I302"/>
  <c r="H302"/>
  <c r="G302"/>
  <c r="R301"/>
  <c r="AB301" i="38" s="1"/>
  <c r="Q301" i="34"/>
  <c r="S301" s="1"/>
  <c r="AC301" i="38" s="1"/>
  <c r="J301" i="34"/>
  <c r="I301"/>
  <c r="A301"/>
  <c r="A302" s="1"/>
  <c r="A303" s="1"/>
  <c r="A304" s="1"/>
  <c r="A305" s="1"/>
  <c r="R300"/>
  <c r="AB300" i="38" s="1"/>
  <c r="Q300" i="34"/>
  <c r="S300" s="1"/>
  <c r="AC300" i="38" s="1"/>
  <c r="J300" i="34"/>
  <c r="I300"/>
  <c r="R299"/>
  <c r="AB299" i="38" s="1"/>
  <c r="Q299" i="34"/>
  <c r="S299" s="1"/>
  <c r="AC299" i="38" s="1"/>
  <c r="J299" i="34"/>
  <c r="I299"/>
  <c r="H299"/>
  <c r="G299"/>
  <c r="R298"/>
  <c r="AB298" i="38" s="1"/>
  <c r="Q298" i="34"/>
  <c r="S298" s="1"/>
  <c r="AC298" i="38" s="1"/>
  <c r="J298" i="34"/>
  <c r="I298"/>
  <c r="H298"/>
  <c r="G298"/>
  <c r="R297"/>
  <c r="AB297" i="38" s="1"/>
  <c r="Q297" i="34"/>
  <c r="S297" s="1"/>
  <c r="AC297" i="38" s="1"/>
  <c r="J297" i="34"/>
  <c r="I297"/>
  <c r="H297"/>
  <c r="G297"/>
  <c r="R296"/>
  <c r="AB296" i="38" s="1"/>
  <c r="Q296" i="34"/>
  <c r="J296"/>
  <c r="I296"/>
  <c r="R295"/>
  <c r="AB295" i="38" s="1"/>
  <c r="Q295" i="34"/>
  <c r="S295" s="1"/>
  <c r="AC295" i="38" s="1"/>
  <c r="J295" i="34"/>
  <c r="I295"/>
  <c r="H295"/>
  <c r="G295"/>
  <c r="R294"/>
  <c r="AB294" i="38" s="1"/>
  <c r="Q294" i="34"/>
  <c r="J294"/>
  <c r="I294"/>
  <c r="S293"/>
  <c r="R293"/>
  <c r="S292"/>
  <c r="R292"/>
  <c r="P291"/>
  <c r="O291"/>
  <c r="N291"/>
  <c r="M291"/>
  <c r="L291"/>
  <c r="K291"/>
  <c r="F291"/>
  <c r="E291"/>
  <c r="D291"/>
  <c r="R290"/>
  <c r="AB290" i="38" s="1"/>
  <c r="Q290" i="34"/>
  <c r="S290" s="1"/>
  <c r="AC290" i="38" s="1"/>
  <c r="R287" i="34"/>
  <c r="AB287" i="38" s="1"/>
  <c r="Q287" i="34"/>
  <c r="S287" s="1"/>
  <c r="AC287" i="38" s="1"/>
  <c r="J287" i="34"/>
  <c r="I287"/>
  <c r="R286"/>
  <c r="AB286" i="38" s="1"/>
  <c r="Q286" i="34"/>
  <c r="S286" s="1"/>
  <c r="AC286" i="38" s="1"/>
  <c r="J286" i="34"/>
  <c r="I286"/>
  <c r="R285"/>
  <c r="AB285" i="38" s="1"/>
  <c r="Q285" i="34"/>
  <c r="S285" s="1"/>
  <c r="AC285" i="38" s="1"/>
  <c r="J285" i="34"/>
  <c r="I285"/>
  <c r="R284"/>
  <c r="AB284" i="38" s="1"/>
  <c r="Q284" i="34"/>
  <c r="S284" s="1"/>
  <c r="AC284" i="38" s="1"/>
  <c r="J284" i="34"/>
  <c r="I284"/>
  <c r="R283"/>
  <c r="AB283" i="38" s="1"/>
  <c r="Q283" i="34"/>
  <c r="S283" s="1"/>
  <c r="AC283" i="38" s="1"/>
  <c r="J283" i="34"/>
  <c r="I283"/>
  <c r="R282"/>
  <c r="AB282" i="38" s="1"/>
  <c r="Q282" i="34"/>
  <c r="S282" s="1"/>
  <c r="AC282" i="38" s="1"/>
  <c r="J282" i="34"/>
  <c r="I282"/>
  <c r="R281"/>
  <c r="AB281" i="38" s="1"/>
  <c r="Q281" i="34"/>
  <c r="S281" s="1"/>
  <c r="AC281" i="38" s="1"/>
  <c r="J281" i="34"/>
  <c r="I281"/>
  <c r="R280"/>
  <c r="AB280" i="38" s="1"/>
  <c r="Q280" i="34"/>
  <c r="S280" s="1"/>
  <c r="AC280" i="38" s="1"/>
  <c r="J280" i="34"/>
  <c r="I280"/>
  <c r="R279"/>
  <c r="AB279" i="38" s="1"/>
  <c r="Q279" i="34"/>
  <c r="S279" s="1"/>
  <c r="AC279" i="38" s="1"/>
  <c r="J279" i="34"/>
  <c r="I279"/>
  <c r="H279"/>
  <c r="G279"/>
  <c r="R278"/>
  <c r="AB278" i="38" s="1"/>
  <c r="Q278" i="34"/>
  <c r="S278" s="1"/>
  <c r="AC278" i="38" s="1"/>
  <c r="J278" i="34"/>
  <c r="I278"/>
  <c r="H278"/>
  <c r="G278"/>
  <c r="R277"/>
  <c r="AB277" i="38" s="1"/>
  <c r="Q277" i="34"/>
  <c r="S277" s="1"/>
  <c r="AC277" i="38" s="1"/>
  <c r="J277" i="34"/>
  <c r="I277"/>
  <c r="R276"/>
  <c r="AB276" i="38" s="1"/>
  <c r="Q276" i="34"/>
  <c r="S276" s="1"/>
  <c r="AC276" i="38" s="1"/>
  <c r="J276" i="34"/>
  <c r="I276"/>
  <c r="R275"/>
  <c r="AB275" i="38" s="1"/>
  <c r="Q275" i="34"/>
  <c r="S275" s="1"/>
  <c r="AC275" i="38" s="1"/>
  <c r="J275" i="34"/>
  <c r="I275"/>
  <c r="H275"/>
  <c r="G275"/>
  <c r="R274"/>
  <c r="AB274" i="38" s="1"/>
  <c r="Q274" i="34"/>
  <c r="S274" s="1"/>
  <c r="AC274" i="38" s="1"/>
  <c r="J274" i="34"/>
  <c r="I274"/>
  <c r="H274"/>
  <c r="G274"/>
  <c r="R273"/>
  <c r="AB273" i="38" s="1"/>
  <c r="Q273" i="34"/>
  <c r="S273" s="1"/>
  <c r="AC273" i="38" s="1"/>
  <c r="J273" i="34"/>
  <c r="I273"/>
  <c r="H273"/>
  <c r="G273"/>
  <c r="R272"/>
  <c r="AB272" i="38" s="1"/>
  <c r="Q272" i="34"/>
  <c r="S272" s="1"/>
  <c r="AC272" i="38" s="1"/>
  <c r="J272" i="34"/>
  <c r="I272"/>
  <c r="R271"/>
  <c r="AB271" i="38" s="1"/>
  <c r="Q271" i="34"/>
  <c r="S271" s="1"/>
  <c r="AC271" i="38" s="1"/>
  <c r="J271" i="34"/>
  <c r="I271"/>
  <c r="H271"/>
  <c r="G271"/>
  <c r="R270"/>
  <c r="AB270" i="38" s="1"/>
  <c r="Q270" i="34"/>
  <c r="S270" s="1"/>
  <c r="AC270" i="38" s="1"/>
  <c r="J270" i="34"/>
  <c r="I270"/>
  <c r="H270"/>
  <c r="G270"/>
  <c r="R269"/>
  <c r="AB269" i="38" s="1"/>
  <c r="Q269" i="34"/>
  <c r="Q291" s="1"/>
  <c r="J269"/>
  <c r="I269"/>
  <c r="H269"/>
  <c r="G269"/>
  <c r="AD291" i="38"/>
  <c r="S268" i="34"/>
  <c r="AC268" i="38" s="1"/>
  <c r="R268" i="34"/>
  <c r="J268"/>
  <c r="I268"/>
  <c r="S267"/>
  <c r="AC267" i="38" s="1"/>
  <c r="R267" i="34"/>
  <c r="AB267" i="38" s="1"/>
  <c r="S266" i="34"/>
  <c r="AC266" i="38" s="1"/>
  <c r="R266" i="34"/>
  <c r="AB266" i="38" s="1"/>
  <c r="P264" i="34"/>
  <c r="O264"/>
  <c r="N264"/>
  <c r="M264"/>
  <c r="L264"/>
  <c r="K264"/>
  <c r="F264"/>
  <c r="E264"/>
  <c r="D264"/>
  <c r="S260"/>
  <c r="AC260" i="38" s="1"/>
  <c r="R260" i="34"/>
  <c r="AB260" i="38" s="1"/>
  <c r="S259" i="34"/>
  <c r="AC259" i="38" s="1"/>
  <c r="R259" i="34"/>
  <c r="AB259" i="38" s="1"/>
  <c r="S258" i="34"/>
  <c r="AC258" i="38" s="1"/>
  <c r="R258" i="34"/>
  <c r="AB258" i="38" s="1"/>
  <c r="S257" i="34"/>
  <c r="AC257" i="38" s="1"/>
  <c r="R257" i="34"/>
  <c r="AB257" i="38" s="1"/>
  <c r="S256" i="34"/>
  <c r="AC256" i="38" s="1"/>
  <c r="R256" i="34"/>
  <c r="AB256" i="38" s="1"/>
  <c r="S255" i="34"/>
  <c r="AC255" i="38" s="1"/>
  <c r="R255" i="34"/>
  <c r="AB255" i="38" s="1"/>
  <c r="S254" i="34"/>
  <c r="AC254" i="38" s="1"/>
  <c r="R254" i="34"/>
  <c r="AB254" i="38" s="1"/>
  <c r="S253" i="34"/>
  <c r="AC253" i="38" s="1"/>
  <c r="R253" i="34"/>
  <c r="AB253" i="38" s="1"/>
  <c r="R252" i="34"/>
  <c r="AB252" i="38" s="1"/>
  <c r="Q252" i="34"/>
  <c r="S252" s="1"/>
  <c r="AC252" i="38" s="1"/>
  <c r="S251" i="34"/>
  <c r="R251"/>
  <c r="S250"/>
  <c r="R250"/>
  <c r="S249"/>
  <c r="R249"/>
  <c r="R248"/>
  <c r="AB248" i="38" s="1"/>
  <c r="Q248" i="34"/>
  <c r="S248" s="1"/>
  <c r="AC248" i="38" s="1"/>
  <c r="J248" i="34"/>
  <c r="I248"/>
  <c r="H248"/>
  <c r="G248"/>
  <c r="A248"/>
  <c r="A252" s="1"/>
  <c r="A256" s="1"/>
  <c r="A257" s="1"/>
  <c r="S247"/>
  <c r="R247"/>
  <c r="S246"/>
  <c r="R246"/>
  <c r="R245"/>
  <c r="Q245"/>
  <c r="S245" s="1"/>
  <c r="R244"/>
  <c r="Q244"/>
  <c r="J244"/>
  <c r="I244"/>
  <c r="H244"/>
  <c r="G244"/>
  <c r="S243"/>
  <c r="R243"/>
  <c r="S242"/>
  <c r="R242"/>
  <c r="P240"/>
  <c r="P241" s="1"/>
  <c r="O240"/>
  <c r="O241" s="1"/>
  <c r="N240"/>
  <c r="N241" s="1"/>
  <c r="M240"/>
  <c r="M241" s="1"/>
  <c r="L240"/>
  <c r="L241" s="1"/>
  <c r="K240"/>
  <c r="K241" s="1"/>
  <c r="F240"/>
  <c r="F241" s="1"/>
  <c r="E240"/>
  <c r="E241" s="1"/>
  <c r="D240"/>
  <c r="D241" s="1"/>
  <c r="C240"/>
  <c r="C241" s="1"/>
  <c r="C265" s="1"/>
  <c r="S239"/>
  <c r="AC239" i="38" s="1"/>
  <c r="R239" i="34"/>
  <c r="AB239" i="38" s="1"/>
  <c r="S238" i="34"/>
  <c r="AC238" i="38" s="1"/>
  <c r="R238" i="34"/>
  <c r="AB238" i="38" s="1"/>
  <c r="S237" i="34"/>
  <c r="AC237" i="38" s="1"/>
  <c r="R237" i="34"/>
  <c r="AB237" i="38" s="1"/>
  <c r="S236" i="34"/>
  <c r="AC236" i="38" s="1"/>
  <c r="R236" i="34"/>
  <c r="AB236" i="38" s="1"/>
  <c r="R235" i="34"/>
  <c r="AB235" i="38" s="1"/>
  <c r="Q235" i="34"/>
  <c r="S235" s="1"/>
  <c r="AC235" i="38" s="1"/>
  <c r="A235" i="34"/>
  <c r="A236" s="1"/>
  <c r="A244" s="1"/>
  <c r="R234"/>
  <c r="AB234" i="38" s="1"/>
  <c r="Q234" i="34"/>
  <c r="S234" s="1"/>
  <c r="AC234" i="38" s="1"/>
  <c r="R233" i="34"/>
  <c r="AB233" i="38" s="1"/>
  <c r="Q233" i="34"/>
  <c r="S233" s="1"/>
  <c r="AC233" i="38" s="1"/>
  <c r="R232" i="34"/>
  <c r="AB232" i="38" s="1"/>
  <c r="Q232" i="34"/>
  <c r="S232" s="1"/>
  <c r="AC232" i="38" s="1"/>
  <c r="R231" i="34"/>
  <c r="AB231" i="38" s="1"/>
  <c r="Q231" i="34"/>
  <c r="S231" s="1"/>
  <c r="AC231" i="38" s="1"/>
  <c r="J231" i="34"/>
  <c r="I231"/>
  <c r="R230"/>
  <c r="AB230" i="38" s="1"/>
  <c r="Q230" i="34"/>
  <c r="S230" s="1"/>
  <c r="AC230" i="38" s="1"/>
  <c r="J230" i="34"/>
  <c r="I230"/>
  <c r="R229"/>
  <c r="AB229" i="38" s="1"/>
  <c r="Q229" i="34"/>
  <c r="S229" s="1"/>
  <c r="AC229" i="38" s="1"/>
  <c r="J229" i="34"/>
  <c r="I229"/>
  <c r="R228"/>
  <c r="AB228" i="38" s="1"/>
  <c r="Q228" i="34"/>
  <c r="S228" s="1"/>
  <c r="AC228" i="38" s="1"/>
  <c r="J228" i="34"/>
  <c r="I228"/>
  <c r="S227"/>
  <c r="AC227" i="38" s="1"/>
  <c r="R227" i="34"/>
  <c r="AB227" i="38" s="1"/>
  <c r="J227" i="34"/>
  <c r="I227"/>
  <c r="S226"/>
  <c r="R226"/>
  <c r="J226"/>
  <c r="I226"/>
  <c r="R225"/>
  <c r="AB225" i="38" s="1"/>
  <c r="Q225" i="34"/>
  <c r="S225" s="1"/>
  <c r="AC225" i="38" s="1"/>
  <c r="J225" i="34"/>
  <c r="I225"/>
  <c r="A225"/>
  <c r="R224"/>
  <c r="AB224" i="38" s="1"/>
  <c r="Q224" i="34"/>
  <c r="J224"/>
  <c r="I224"/>
  <c r="S223"/>
  <c r="AC223" i="38" s="1"/>
  <c r="R223" i="34"/>
  <c r="J223"/>
  <c r="I223"/>
  <c r="S222"/>
  <c r="R222"/>
  <c r="S221"/>
  <c r="R221"/>
  <c r="S220"/>
  <c r="R220"/>
  <c r="P219"/>
  <c r="O219"/>
  <c r="N219"/>
  <c r="M219"/>
  <c r="L219"/>
  <c r="K219"/>
  <c r="F219"/>
  <c r="E219"/>
  <c r="D219"/>
  <c r="C219"/>
  <c r="R218"/>
  <c r="AB218" i="38" s="1"/>
  <c r="Q218" i="34"/>
  <c r="S218" s="1"/>
  <c r="AC218" i="38" s="1"/>
  <c r="J218" i="34"/>
  <c r="I218"/>
  <c r="R217"/>
  <c r="Q217"/>
  <c r="Q219" s="1"/>
  <c r="J217"/>
  <c r="J219" s="1"/>
  <c r="I217"/>
  <c r="I219" s="1"/>
  <c r="R216"/>
  <c r="Q216"/>
  <c r="S216" s="1"/>
  <c r="P215"/>
  <c r="O215"/>
  <c r="N215"/>
  <c r="M215"/>
  <c r="L215"/>
  <c r="K215"/>
  <c r="F215"/>
  <c r="E215"/>
  <c r="D215"/>
  <c r="C215"/>
  <c r="R214"/>
  <c r="AB214" i="38" s="1"/>
  <c r="Q214" i="34"/>
  <c r="S214" s="1"/>
  <c r="AC214" i="38" s="1"/>
  <c r="J214" i="34"/>
  <c r="I214"/>
  <c r="H214"/>
  <c r="G214"/>
  <c r="R213"/>
  <c r="AB213" i="38" s="1"/>
  <c r="Q213" i="34"/>
  <c r="S213" s="1"/>
  <c r="AC213" i="38" s="1"/>
  <c r="J213" i="34"/>
  <c r="I213"/>
  <c r="H213"/>
  <c r="G213"/>
  <c r="R212"/>
  <c r="AB212" i="38" s="1"/>
  <c r="Q212" i="34"/>
  <c r="S212" s="1"/>
  <c r="AC212" i="38" s="1"/>
  <c r="J212" i="34"/>
  <c r="I212"/>
  <c r="H212"/>
  <c r="G212"/>
  <c r="R211"/>
  <c r="AB211" i="38" s="1"/>
  <c r="Q211" i="34"/>
  <c r="S211" s="1"/>
  <c r="AC211" i="38" s="1"/>
  <c r="J211" i="34"/>
  <c r="I211"/>
  <c r="H211"/>
  <c r="G211"/>
  <c r="R210"/>
  <c r="Q210"/>
  <c r="J210"/>
  <c r="J215" s="1"/>
  <c r="I210"/>
  <c r="H210"/>
  <c r="G210"/>
  <c r="A210"/>
  <c r="A211" s="1"/>
  <c r="A212" s="1"/>
  <c r="A213" s="1"/>
  <c r="A214" s="1"/>
  <c r="R209"/>
  <c r="Q209"/>
  <c r="S209" s="1"/>
  <c r="P208"/>
  <c r="O208"/>
  <c r="N208"/>
  <c r="M208"/>
  <c r="L208"/>
  <c r="K208"/>
  <c r="F208"/>
  <c r="E208"/>
  <c r="D208"/>
  <c r="C208"/>
  <c r="R207"/>
  <c r="AB207" i="38" s="1"/>
  <c r="Q207" i="34"/>
  <c r="S207" s="1"/>
  <c r="AC207" i="38" s="1"/>
  <c r="J207" i="34"/>
  <c r="I207"/>
  <c r="R206"/>
  <c r="AB206" i="38" s="1"/>
  <c r="Q206" i="34"/>
  <c r="S206" s="1"/>
  <c r="AC206" i="38" s="1"/>
  <c r="J206" i="34"/>
  <c r="I206"/>
  <c r="H206"/>
  <c r="G206"/>
  <c r="R205"/>
  <c r="AB205" i="38" s="1"/>
  <c r="Q205" i="34"/>
  <c r="S205" s="1"/>
  <c r="AC205" i="38" s="1"/>
  <c r="J205" i="34"/>
  <c r="I205"/>
  <c r="H205"/>
  <c r="G205"/>
  <c r="A205"/>
  <c r="A206" s="1"/>
  <c r="A207" s="1"/>
  <c r="R204"/>
  <c r="AB204" i="38" s="1"/>
  <c r="Q204" i="34"/>
  <c r="S204" s="1"/>
  <c r="AC204" i="38" s="1"/>
  <c r="J204" i="34"/>
  <c r="I204"/>
  <c r="R203"/>
  <c r="AB203" i="38" s="1"/>
  <c r="Q203" i="34"/>
  <c r="S203" s="1"/>
  <c r="AC203" i="38" s="1"/>
  <c r="J203" i="34"/>
  <c r="I203"/>
  <c r="R202"/>
  <c r="AB202" i="38" s="1"/>
  <c r="Q202" i="34"/>
  <c r="S202" s="1"/>
  <c r="AC202" i="38" s="1"/>
  <c r="J202" i="34"/>
  <c r="I202"/>
  <c r="H202"/>
  <c r="G202"/>
  <c r="R201"/>
  <c r="AB201" i="38" s="1"/>
  <c r="Q201" i="34"/>
  <c r="S201" s="1"/>
  <c r="AC201" i="38" s="1"/>
  <c r="J201" i="34"/>
  <c r="I201"/>
  <c r="H201"/>
  <c r="G201"/>
  <c r="R200"/>
  <c r="AB200" i="38" s="1"/>
  <c r="Q200" i="34"/>
  <c r="S200" s="1"/>
  <c r="AC200" i="38" s="1"/>
  <c r="J200" i="34"/>
  <c r="I200"/>
  <c r="R199"/>
  <c r="AB199" i="38" s="1"/>
  <c r="Q199" i="34"/>
  <c r="S199" s="1"/>
  <c r="AC199" i="38" s="1"/>
  <c r="J199" i="34"/>
  <c r="I199"/>
  <c r="H199"/>
  <c r="G199"/>
  <c r="R198"/>
  <c r="Q198"/>
  <c r="J198"/>
  <c r="I198"/>
  <c r="H198"/>
  <c r="G198"/>
  <c r="R197"/>
  <c r="Q197"/>
  <c r="S197" s="1"/>
  <c r="R196"/>
  <c r="Q196"/>
  <c r="S196" s="1"/>
  <c r="R195"/>
  <c r="Q195"/>
  <c r="S195" s="1"/>
  <c r="P193"/>
  <c r="N193"/>
  <c r="M193"/>
  <c r="L193"/>
  <c r="K193"/>
  <c r="F193"/>
  <c r="E193"/>
  <c r="D193"/>
  <c r="C193"/>
  <c r="R192"/>
  <c r="AB192" i="38" s="1"/>
  <c r="O192" i="34"/>
  <c r="Q192" s="1"/>
  <c r="S192" s="1"/>
  <c r="AC192" i="38" s="1"/>
  <c r="J192" i="34"/>
  <c r="I192"/>
  <c r="R191"/>
  <c r="AB191" i="38" s="1"/>
  <c r="O191" i="34"/>
  <c r="Q191" s="1"/>
  <c r="S191" s="1"/>
  <c r="AC191" i="38" s="1"/>
  <c r="J191" i="34"/>
  <c r="I191"/>
  <c r="R190"/>
  <c r="AB190" i="38" s="1"/>
  <c r="O190" i="34"/>
  <c r="Q190" s="1"/>
  <c r="S190" s="1"/>
  <c r="AC190" i="38" s="1"/>
  <c r="J190" i="34"/>
  <c r="I190"/>
  <c r="R189"/>
  <c r="O189"/>
  <c r="Q189" s="1"/>
  <c r="J189"/>
  <c r="J193" s="1"/>
  <c r="I189"/>
  <c r="I193" s="1"/>
  <c r="R188"/>
  <c r="Q188"/>
  <c r="S188" s="1"/>
  <c r="P187"/>
  <c r="N187"/>
  <c r="M187"/>
  <c r="L187"/>
  <c r="K187"/>
  <c r="F187"/>
  <c r="E187"/>
  <c r="D187"/>
  <c r="C187"/>
  <c r="R186"/>
  <c r="AB186" i="38" s="1"/>
  <c r="O186" i="34"/>
  <c r="Q186" s="1"/>
  <c r="S186" s="1"/>
  <c r="AC186" i="38" s="1"/>
  <c r="J186" i="34"/>
  <c r="I186"/>
  <c r="R185"/>
  <c r="AB185" i="38" s="1"/>
  <c r="O185" i="34"/>
  <c r="Q185" s="1"/>
  <c r="S185" s="1"/>
  <c r="AC185" i="38" s="1"/>
  <c r="J185" i="34"/>
  <c r="I185"/>
  <c r="R184"/>
  <c r="AB184" i="38" s="1"/>
  <c r="O184" i="34"/>
  <c r="O187" s="1"/>
  <c r="J184"/>
  <c r="I184"/>
  <c r="R183"/>
  <c r="Q183"/>
  <c r="J183"/>
  <c r="J187" s="1"/>
  <c r="I183"/>
  <c r="I187" s="1"/>
  <c r="R182"/>
  <c r="Q182"/>
  <c r="S182" s="1"/>
  <c r="P181"/>
  <c r="N181"/>
  <c r="M181"/>
  <c r="L181"/>
  <c r="K181"/>
  <c r="F181"/>
  <c r="E181"/>
  <c r="D181"/>
  <c r="C181"/>
  <c r="R180"/>
  <c r="AB180" i="38" s="1"/>
  <c r="O180" i="34"/>
  <c r="Q180" s="1"/>
  <c r="S180" s="1"/>
  <c r="AC180" i="38" s="1"/>
  <c r="J180" i="34"/>
  <c r="I180"/>
  <c r="R179"/>
  <c r="AB179" i="38" s="1"/>
  <c r="O179" i="34"/>
  <c r="Q179" s="1"/>
  <c r="S179" s="1"/>
  <c r="AC179" i="38" s="1"/>
  <c r="J179" i="34"/>
  <c r="I179"/>
  <c r="R178"/>
  <c r="AB178" i="38" s="1"/>
  <c r="O178" i="34"/>
  <c r="Q178" s="1"/>
  <c r="S178" s="1"/>
  <c r="AC178" i="38" s="1"/>
  <c r="J178" i="34"/>
  <c r="I178"/>
  <c r="R177"/>
  <c r="O177"/>
  <c r="Q177" s="1"/>
  <c r="J177"/>
  <c r="J181" s="1"/>
  <c r="I177"/>
  <c r="I181" s="1"/>
  <c r="R176"/>
  <c r="Q176"/>
  <c r="S176" s="1"/>
  <c r="P175"/>
  <c r="N175"/>
  <c r="M175"/>
  <c r="L175"/>
  <c r="K175"/>
  <c r="F175"/>
  <c r="E175"/>
  <c r="D175"/>
  <c r="C175"/>
  <c r="R174"/>
  <c r="AB174" i="38" s="1"/>
  <c r="O174" i="34"/>
  <c r="Q174" s="1"/>
  <c r="S174" s="1"/>
  <c r="AC174" i="38" s="1"/>
  <c r="J174" i="34"/>
  <c r="I174"/>
  <c r="R173"/>
  <c r="AB173" i="38" s="1"/>
  <c r="O173" i="34"/>
  <c r="Q173" s="1"/>
  <c r="S173" s="1"/>
  <c r="AC173" i="38" s="1"/>
  <c r="J173" i="34"/>
  <c r="I173"/>
  <c r="R172"/>
  <c r="AB172" i="38" s="1"/>
  <c r="O172" i="34"/>
  <c r="Q172" s="1"/>
  <c r="S172" s="1"/>
  <c r="AC172" i="38" s="1"/>
  <c r="J172" i="34"/>
  <c r="I172"/>
  <c r="R171"/>
  <c r="O171"/>
  <c r="O175" s="1"/>
  <c r="J171"/>
  <c r="J175" s="1"/>
  <c r="I171"/>
  <c r="I175" s="1"/>
  <c r="H171"/>
  <c r="G171"/>
  <c r="R170"/>
  <c r="Q170"/>
  <c r="S170" s="1"/>
  <c r="P169"/>
  <c r="N169"/>
  <c r="M169"/>
  <c r="L169"/>
  <c r="K169"/>
  <c r="F169"/>
  <c r="E169"/>
  <c r="D169"/>
  <c r="C169"/>
  <c r="R168"/>
  <c r="O168"/>
  <c r="Q168" s="1"/>
  <c r="S168" s="1"/>
  <c r="J168"/>
  <c r="I168"/>
  <c r="R167"/>
  <c r="AB167" i="38" s="1"/>
  <c r="O167" i="34"/>
  <c r="Q167" s="1"/>
  <c r="S167" s="1"/>
  <c r="AC167" i="38" s="1"/>
  <c r="J167" i="34"/>
  <c r="I167"/>
  <c r="R166"/>
  <c r="AB166" i="38" s="1"/>
  <c r="Q166" i="34"/>
  <c r="S166" s="1"/>
  <c r="AC166" i="38" s="1"/>
  <c r="O166" i="34"/>
  <c r="J166"/>
  <c r="I166"/>
  <c r="R165"/>
  <c r="Q165"/>
  <c r="J165"/>
  <c r="I165"/>
  <c r="H165"/>
  <c r="G165"/>
  <c r="R164"/>
  <c r="Q164"/>
  <c r="S164" s="1"/>
  <c r="P163"/>
  <c r="N163"/>
  <c r="M163"/>
  <c r="L163"/>
  <c r="K163"/>
  <c r="F163"/>
  <c r="E163"/>
  <c r="D163"/>
  <c r="C163"/>
  <c r="R162"/>
  <c r="AB162" i="38" s="1"/>
  <c r="Q162" i="34"/>
  <c r="S162" s="1"/>
  <c r="AC162" i="38" s="1"/>
  <c r="J162" i="34"/>
  <c r="I162"/>
  <c r="R161"/>
  <c r="AB161" i="38" s="1"/>
  <c r="O161" i="34"/>
  <c r="Q161" s="1"/>
  <c r="S161" s="1"/>
  <c r="AC161" i="38" s="1"/>
  <c r="J161" i="34"/>
  <c r="I161"/>
  <c r="R160"/>
  <c r="O160"/>
  <c r="Q160" s="1"/>
  <c r="S160" s="1"/>
  <c r="J160"/>
  <c r="I160"/>
  <c r="R159"/>
  <c r="Q159"/>
  <c r="Q163" s="1"/>
  <c r="J159"/>
  <c r="J163" s="1"/>
  <c r="I159"/>
  <c r="I163" s="1"/>
  <c r="R158"/>
  <c r="Q158"/>
  <c r="S158" s="1"/>
  <c r="A158"/>
  <c r="P157"/>
  <c r="N157"/>
  <c r="M157"/>
  <c r="L157"/>
  <c r="K157"/>
  <c r="F157"/>
  <c r="E157"/>
  <c r="D157"/>
  <c r="C157"/>
  <c r="R156"/>
  <c r="O156"/>
  <c r="Q156" s="1"/>
  <c r="S156" s="1"/>
  <c r="J156"/>
  <c r="I156"/>
  <c r="R155"/>
  <c r="AB155" i="38" s="1"/>
  <c r="O155" i="34"/>
  <c r="Q155" s="1"/>
  <c r="S155" s="1"/>
  <c r="AC155" i="38" s="1"/>
  <c r="J155" i="34"/>
  <c r="I155"/>
  <c r="R154"/>
  <c r="O154"/>
  <c r="O157" s="1"/>
  <c r="J154"/>
  <c r="I154"/>
  <c r="R153"/>
  <c r="Q153"/>
  <c r="J153"/>
  <c r="J157" s="1"/>
  <c r="I153"/>
  <c r="I157" s="1"/>
  <c r="R152"/>
  <c r="Q152"/>
  <c r="S152" s="1"/>
  <c r="R151"/>
  <c r="Q151"/>
  <c r="S151" s="1"/>
  <c r="A151"/>
  <c r="P150"/>
  <c r="O150"/>
  <c r="N150"/>
  <c r="M150"/>
  <c r="L150"/>
  <c r="K150"/>
  <c r="F150"/>
  <c r="E150"/>
  <c r="D150"/>
  <c r="C150"/>
  <c r="R149"/>
  <c r="Q149"/>
  <c r="Q150" s="1"/>
  <c r="J149"/>
  <c r="J150" s="1"/>
  <c r="I149"/>
  <c r="I150" s="1"/>
  <c r="P148"/>
  <c r="O148"/>
  <c r="N148"/>
  <c r="M148"/>
  <c r="L148"/>
  <c r="K148"/>
  <c r="F148"/>
  <c r="E148"/>
  <c r="D148"/>
  <c r="C148"/>
  <c r="R147"/>
  <c r="Q147"/>
  <c r="S147" s="1"/>
  <c r="J147"/>
  <c r="I147"/>
  <c r="R146"/>
  <c r="R148" s="1"/>
  <c r="AB148" i="38" s="1"/>
  <c r="Q146" i="34"/>
  <c r="Q148" s="1"/>
  <c r="J146"/>
  <c r="J148" s="1"/>
  <c r="I146"/>
  <c r="I148" s="1"/>
  <c r="S145"/>
  <c r="R145"/>
  <c r="S143"/>
  <c r="AC143" i="38" s="1"/>
  <c r="R143" i="34"/>
  <c r="AB143" i="38" s="1"/>
  <c r="S142" i="34"/>
  <c r="AC142" i="38" s="1"/>
  <c r="R142" i="34"/>
  <c r="AB142" i="38" s="1"/>
  <c r="S141" i="34"/>
  <c r="R141"/>
  <c r="J141"/>
  <c r="I141"/>
  <c r="S140"/>
  <c r="R140"/>
  <c r="J140"/>
  <c r="I140"/>
  <c r="S139"/>
  <c r="R139"/>
  <c r="J139"/>
  <c r="I139"/>
  <c r="S138"/>
  <c r="R138"/>
  <c r="J138"/>
  <c r="I138"/>
  <c r="S137"/>
  <c r="R137"/>
  <c r="J137"/>
  <c r="I137"/>
  <c r="S136"/>
  <c r="R136"/>
  <c r="J136"/>
  <c r="I136"/>
  <c r="S135"/>
  <c r="R135"/>
  <c r="J135"/>
  <c r="I135"/>
  <c r="S134"/>
  <c r="R134"/>
  <c r="J134"/>
  <c r="I134"/>
  <c r="S133"/>
  <c r="R133"/>
  <c r="J133"/>
  <c r="I133"/>
  <c r="S132"/>
  <c r="R132"/>
  <c r="J132"/>
  <c r="I132"/>
  <c r="S131"/>
  <c r="R131"/>
  <c r="J131"/>
  <c r="I131"/>
  <c r="A131"/>
  <c r="A132" s="1"/>
  <c r="A133" s="1"/>
  <c r="A134" s="1"/>
  <c r="A135" s="1"/>
  <c r="A136" s="1"/>
  <c r="A137" s="1"/>
  <c r="A138" s="1"/>
  <c r="A139" s="1"/>
  <c r="S130"/>
  <c r="R130"/>
  <c r="J130"/>
  <c r="I130"/>
  <c r="S129"/>
  <c r="R129"/>
  <c r="J129"/>
  <c r="I129"/>
  <c r="S128"/>
  <c r="R128"/>
  <c r="J128"/>
  <c r="I128"/>
  <c r="S127"/>
  <c r="R127"/>
  <c r="J127"/>
  <c r="I127"/>
  <c r="S126"/>
  <c r="R126"/>
  <c r="J126"/>
  <c r="I126"/>
  <c r="S125"/>
  <c r="R125"/>
  <c r="J125"/>
  <c r="I125"/>
  <c r="S124"/>
  <c r="R124"/>
  <c r="J124"/>
  <c r="I124"/>
  <c r="S123"/>
  <c r="R123"/>
  <c r="J123"/>
  <c r="I123"/>
  <c r="S122"/>
  <c r="R122"/>
  <c r="J122"/>
  <c r="I122"/>
  <c r="S121"/>
  <c r="R121"/>
  <c r="J121"/>
  <c r="I121"/>
  <c r="A121"/>
  <c r="A122" s="1"/>
  <c r="S120"/>
  <c r="R120"/>
  <c r="J120"/>
  <c r="I120"/>
  <c r="S119"/>
  <c r="R119"/>
  <c r="J119"/>
  <c r="I119"/>
  <c r="S118"/>
  <c r="AC118" i="38" s="1"/>
  <c r="R118" i="34"/>
  <c r="AB118" i="38" s="1"/>
  <c r="J118" i="34"/>
  <c r="I118"/>
  <c r="S117"/>
  <c r="R117"/>
  <c r="J117"/>
  <c r="I117"/>
  <c r="S116"/>
  <c r="R116"/>
  <c r="J116"/>
  <c r="I116"/>
  <c r="S115"/>
  <c r="R115"/>
  <c r="J115"/>
  <c r="I115"/>
  <c r="A115"/>
  <c r="A116" s="1"/>
  <c r="A117" s="1"/>
  <c r="S114"/>
  <c r="R114"/>
  <c r="J114"/>
  <c r="I114"/>
  <c r="S113"/>
  <c r="R113"/>
  <c r="S112"/>
  <c r="R112"/>
  <c r="P111"/>
  <c r="P144" s="1"/>
  <c r="R110"/>
  <c r="AB110" i="38" s="1"/>
  <c r="Q110" i="34"/>
  <c r="O110"/>
  <c r="N110"/>
  <c r="M110"/>
  <c r="L110"/>
  <c r="K110"/>
  <c r="F110"/>
  <c r="D110"/>
  <c r="D111" s="1"/>
  <c r="A101"/>
  <c r="A102" s="1"/>
  <c r="A103" s="1"/>
  <c r="A104" s="1"/>
  <c r="A105" s="1"/>
  <c r="A106" s="1"/>
  <c r="A107" s="1"/>
  <c r="A108" s="1"/>
  <c r="A89"/>
  <c r="A90" s="1"/>
  <c r="S110"/>
  <c r="AC110" i="38" s="1"/>
  <c r="J110" i="34"/>
  <c r="I110"/>
  <c r="E111"/>
  <c r="C111"/>
  <c r="C144" s="1"/>
  <c r="A83"/>
  <c r="A84" s="1"/>
  <c r="A85" s="1"/>
  <c r="A67"/>
  <c r="A68" s="1"/>
  <c r="A69" s="1"/>
  <c r="A70" s="1"/>
  <c r="A71" s="1"/>
  <c r="A72" s="1"/>
  <c r="A73" s="1"/>
  <c r="A74" s="1"/>
  <c r="A75" s="1"/>
  <c r="A55"/>
  <c r="A56" s="1"/>
  <c r="A57" s="1"/>
  <c r="A49"/>
  <c r="A50" s="1"/>
  <c r="A51" s="1"/>
  <c r="D44"/>
  <c r="D45" s="1"/>
  <c r="C44"/>
  <c r="A36"/>
  <c r="A37" s="1"/>
  <c r="A38" s="1"/>
  <c r="A39" s="1"/>
  <c r="A40" s="1"/>
  <c r="A41" s="1"/>
  <c r="A42" s="1"/>
  <c r="A43" s="1"/>
  <c r="R8"/>
  <c r="AB8" i="38" s="1"/>
  <c r="S473" i="37" l="1"/>
  <c r="S468"/>
  <c r="S464"/>
  <c r="AK464" i="38" s="1"/>
  <c r="AK425"/>
  <c r="S467" i="37"/>
  <c r="S470"/>
  <c r="S472"/>
  <c r="S471"/>
  <c r="S469"/>
  <c r="S474"/>
  <c r="J291" i="34"/>
  <c r="J357"/>
  <c r="S370"/>
  <c r="AC370" i="38" s="1"/>
  <c r="J240" i="34"/>
  <c r="J241" s="1"/>
  <c r="R263"/>
  <c r="I320"/>
  <c r="I419"/>
  <c r="I215"/>
  <c r="J361"/>
  <c r="Q169"/>
  <c r="Q208"/>
  <c r="J344"/>
  <c r="J438"/>
  <c r="J169"/>
  <c r="J194" s="1"/>
  <c r="J208"/>
  <c r="Q340"/>
  <c r="I344"/>
  <c r="I361"/>
  <c r="I406"/>
  <c r="R419"/>
  <c r="AB419" i="38" s="1"/>
  <c r="I438" i="34"/>
  <c r="O169"/>
  <c r="J406"/>
  <c r="I169"/>
  <c r="I194" s="1"/>
  <c r="I208"/>
  <c r="Q215"/>
  <c r="J320"/>
  <c r="J340"/>
  <c r="J419"/>
  <c r="R157"/>
  <c r="AB153" i="38"/>
  <c r="R163" i="34"/>
  <c r="AB159" i="38"/>
  <c r="R175" i="34"/>
  <c r="AB171" i="38"/>
  <c r="R181" i="34"/>
  <c r="AB177" i="38"/>
  <c r="R193" i="34"/>
  <c r="AB193" i="38" s="1"/>
  <c r="AB189"/>
  <c r="R240" i="34"/>
  <c r="AB240" i="38" s="1"/>
  <c r="AB223"/>
  <c r="R291" i="34"/>
  <c r="AB291" i="38" s="1"/>
  <c r="AB268"/>
  <c r="R325" i="34"/>
  <c r="AB325" i="38" s="1"/>
  <c r="AB322"/>
  <c r="R344" i="34"/>
  <c r="AB344" i="38" s="1"/>
  <c r="AB342"/>
  <c r="R361" i="34"/>
  <c r="AB361" i="38" s="1"/>
  <c r="AB359"/>
  <c r="R413" i="34"/>
  <c r="AB413" i="38" s="1"/>
  <c r="AB410"/>
  <c r="S424" i="34"/>
  <c r="AC424" i="38" s="1"/>
  <c r="AC422"/>
  <c r="R438" i="34"/>
  <c r="AB438" i="38" s="1"/>
  <c r="AB429"/>
  <c r="S461" i="34"/>
  <c r="AC461" i="38" s="1"/>
  <c r="AC440"/>
  <c r="I240" i="34"/>
  <c r="I241" s="1"/>
  <c r="I264"/>
  <c r="I265" s="1"/>
  <c r="I263"/>
  <c r="I291"/>
  <c r="I308"/>
  <c r="H325"/>
  <c r="H329"/>
  <c r="H336"/>
  <c r="R169"/>
  <c r="AB165" i="38"/>
  <c r="R187" i="34"/>
  <c r="AB183" i="38"/>
  <c r="R208" i="34"/>
  <c r="AB198" i="38"/>
  <c r="R215" i="34"/>
  <c r="AB210" i="38"/>
  <c r="R219" i="34"/>
  <c r="AB217" i="38"/>
  <c r="R336" i="34"/>
  <c r="AB336" i="38" s="1"/>
  <c r="AB332"/>
  <c r="S344" i="34"/>
  <c r="AC344" i="38" s="1"/>
  <c r="AC342"/>
  <c r="R347" i="34"/>
  <c r="AB347" i="38" s="1"/>
  <c r="AB346"/>
  <c r="R351" i="34"/>
  <c r="AB351" i="38" s="1"/>
  <c r="AB350"/>
  <c r="R424" i="34"/>
  <c r="AB424" i="38" s="1"/>
  <c r="AB422"/>
  <c r="Q171" i="34"/>
  <c r="S171" s="1"/>
  <c r="Q184"/>
  <c r="S184" s="1"/>
  <c r="AC184" i="38" s="1"/>
  <c r="J263" i="34"/>
  <c r="J264" s="1"/>
  <c r="J265" s="1"/>
  <c r="J308"/>
  <c r="G325"/>
  <c r="G329"/>
  <c r="G336"/>
  <c r="S296"/>
  <c r="AC296" i="38" s="1"/>
  <c r="Q308" i="34"/>
  <c r="S419"/>
  <c r="AC419" i="38" s="1"/>
  <c r="D144" i="34"/>
  <c r="R329"/>
  <c r="AB329" i="38" s="1"/>
  <c r="AB327"/>
  <c r="S310" i="34"/>
  <c r="S294"/>
  <c r="Q263"/>
  <c r="Q264" s="1"/>
  <c r="AP425" i="38"/>
  <c r="AP420"/>
  <c r="R241" i="34"/>
  <c r="AB241" i="38" s="1"/>
  <c r="AB244"/>
  <c r="R150" i="34"/>
  <c r="AB150" i="38" s="1"/>
  <c r="AB149"/>
  <c r="R340" i="34"/>
  <c r="AB340" i="38" s="1"/>
  <c r="AB338"/>
  <c r="S406" i="34"/>
  <c r="AC406" i="38" s="1"/>
  <c r="I111" i="34"/>
  <c r="I144" s="1"/>
  <c r="L111"/>
  <c r="N111"/>
  <c r="H169"/>
  <c r="G175"/>
  <c r="D194"/>
  <c r="F194"/>
  <c r="L194"/>
  <c r="N194"/>
  <c r="G208"/>
  <c r="G215"/>
  <c r="H291"/>
  <c r="H308"/>
  <c r="H320"/>
  <c r="H340"/>
  <c r="G347"/>
  <c r="G351"/>
  <c r="I357"/>
  <c r="R357"/>
  <c r="AB357" i="38" s="1"/>
  <c r="H357" i="34"/>
  <c r="H361"/>
  <c r="R406"/>
  <c r="AB406" i="38" s="1"/>
  <c r="H406" i="34"/>
  <c r="D462"/>
  <c r="L462"/>
  <c r="N462"/>
  <c r="Q111"/>
  <c r="Q144" s="1"/>
  <c r="F111"/>
  <c r="F144" s="1"/>
  <c r="K111"/>
  <c r="M111"/>
  <c r="O111"/>
  <c r="O144" s="1"/>
  <c r="G169"/>
  <c r="H175"/>
  <c r="C194"/>
  <c r="E194"/>
  <c r="K194"/>
  <c r="M194"/>
  <c r="P194"/>
  <c r="H208"/>
  <c r="H215"/>
  <c r="Q240"/>
  <c r="Q241" s="1"/>
  <c r="G291"/>
  <c r="G340"/>
  <c r="H347"/>
  <c r="H351"/>
  <c r="G357"/>
  <c r="G361"/>
  <c r="G406"/>
  <c r="H413"/>
  <c r="F462"/>
  <c r="K462"/>
  <c r="M462"/>
  <c r="S189"/>
  <c r="Q193"/>
  <c r="E265"/>
  <c r="G264"/>
  <c r="J111"/>
  <c r="J144" s="1"/>
  <c r="S111"/>
  <c r="K265"/>
  <c r="K420" s="1"/>
  <c r="K425" s="1"/>
  <c r="K464" s="1"/>
  <c r="M265"/>
  <c r="M420" s="1"/>
  <c r="M425" s="1"/>
  <c r="O265"/>
  <c r="E144"/>
  <c r="S177"/>
  <c r="Q181"/>
  <c r="F265"/>
  <c r="H264"/>
  <c r="R194"/>
  <c r="AB194" i="38" s="1"/>
  <c r="D265" i="34"/>
  <c r="L265"/>
  <c r="N265"/>
  <c r="P265"/>
  <c r="S146"/>
  <c r="S148" s="1"/>
  <c r="AC148" i="38" s="1"/>
  <c r="S149" i="34"/>
  <c r="Q154"/>
  <c r="S154" s="1"/>
  <c r="S159"/>
  <c r="O163"/>
  <c r="S165"/>
  <c r="O181"/>
  <c r="S183"/>
  <c r="O193"/>
  <c r="S198"/>
  <c r="S210"/>
  <c r="S217"/>
  <c r="S224"/>
  <c r="S244"/>
  <c r="S263" s="1"/>
  <c r="G263"/>
  <c r="D420"/>
  <c r="D425" s="1"/>
  <c r="J462"/>
  <c r="Q462"/>
  <c r="R111"/>
  <c r="S153"/>
  <c r="H263"/>
  <c r="AE291" i="38"/>
  <c r="P420" i="34"/>
  <c r="P425" s="1"/>
  <c r="I462"/>
  <c r="S269"/>
  <c r="Q344"/>
  <c r="S346"/>
  <c r="S350"/>
  <c r="Q406"/>
  <c r="S413"/>
  <c r="AC413" i="38" s="1"/>
  <c r="S433" i="34"/>
  <c r="Q315"/>
  <c r="S315" s="1"/>
  <c r="AC315" i="38" s="1"/>
  <c r="S322" i="34"/>
  <c r="S327"/>
  <c r="S333"/>
  <c r="S338"/>
  <c r="S356"/>
  <c r="S359"/>
  <c r="H419"/>
  <c r="I420" l="1"/>
  <c r="I425" s="1"/>
  <c r="I464" s="1"/>
  <c r="N420"/>
  <c r="N425" s="1"/>
  <c r="N464" s="1"/>
  <c r="G194"/>
  <c r="H194"/>
  <c r="M464"/>
  <c r="L420"/>
  <c r="L425" s="1"/>
  <c r="L464" s="1"/>
  <c r="F420"/>
  <c r="F425" s="1"/>
  <c r="H425" s="1"/>
  <c r="J420"/>
  <c r="J425" s="1"/>
  <c r="J464" s="1"/>
  <c r="Q175"/>
  <c r="D464"/>
  <c r="S347"/>
  <c r="AC347" i="38" s="1"/>
  <c r="AC346"/>
  <c r="S291" i="34"/>
  <c r="AC291" i="38" s="1"/>
  <c r="AC269"/>
  <c r="S219" i="34"/>
  <c r="AC217" i="38"/>
  <c r="S208" i="34"/>
  <c r="AC198" i="38"/>
  <c r="S187" i="34"/>
  <c r="AC183" i="38"/>
  <c r="S181" i="34"/>
  <c r="AC177" i="38"/>
  <c r="Q320" i="34"/>
  <c r="Q187"/>
  <c r="S336"/>
  <c r="AC336" i="38" s="1"/>
  <c r="AC333"/>
  <c r="S325" i="34"/>
  <c r="AC325" i="38" s="1"/>
  <c r="AC322"/>
  <c r="S438" i="34"/>
  <c r="AC433" i="38"/>
  <c r="S361" i="34"/>
  <c r="AC361" i="38" s="1"/>
  <c r="AC359"/>
  <c r="S351" i="34"/>
  <c r="AC351" i="38" s="1"/>
  <c r="AC350"/>
  <c r="S157" i="34"/>
  <c r="AC153" i="38"/>
  <c r="S240" i="34"/>
  <c r="AC240" i="38" s="1"/>
  <c r="AC224"/>
  <c r="S215" i="34"/>
  <c r="AC210" i="38"/>
  <c r="S169" i="34"/>
  <c r="AC165" i="38"/>
  <c r="S163" i="34"/>
  <c r="AC159" i="38"/>
  <c r="S193" i="34"/>
  <c r="AC193" i="38" s="1"/>
  <c r="AC189"/>
  <c r="S175" i="34"/>
  <c r="AC171" i="38"/>
  <c r="O194" i="34"/>
  <c r="O420" s="1"/>
  <c r="O425" s="1"/>
  <c r="Q265"/>
  <c r="S144"/>
  <c r="AC144" i="38" s="1"/>
  <c r="AC111"/>
  <c r="M144" i="34"/>
  <c r="L144"/>
  <c r="R144"/>
  <c r="AB144" i="38" s="1"/>
  <c r="AB111"/>
  <c r="K144" i="34"/>
  <c r="N144"/>
  <c r="S329"/>
  <c r="AC329" i="38" s="1"/>
  <c r="AC327"/>
  <c r="S357" i="34"/>
  <c r="AC357" i="38" s="1"/>
  <c r="AC356"/>
  <c r="S320" i="34"/>
  <c r="AC320" i="38" s="1"/>
  <c r="AC310"/>
  <c r="S308" i="34"/>
  <c r="AC308" i="38" s="1"/>
  <c r="AC294"/>
  <c r="H420" i="34"/>
  <c r="AQ420" i="38"/>
  <c r="AD425"/>
  <c r="AD420"/>
  <c r="AC244"/>
  <c r="R264" i="34"/>
  <c r="AB263" i="38"/>
  <c r="S150" i="34"/>
  <c r="AC150" i="38" s="1"/>
  <c r="AC149"/>
  <c r="S340" i="34"/>
  <c r="AC340" i="38" s="1"/>
  <c r="AC338"/>
  <c r="G265" i="34"/>
  <c r="H265"/>
  <c r="Q157"/>
  <c r="S241" l="1"/>
  <c r="AC241" i="38" s="1"/>
  <c r="S194" i="34"/>
  <c r="AC194" i="38" s="1"/>
  <c r="F464" i="34"/>
  <c r="H464" s="1"/>
  <c r="Q194"/>
  <c r="Q420" s="1"/>
  <c r="Q425" s="1"/>
  <c r="Q464" s="1"/>
  <c r="S462"/>
  <c r="AC462" i="38" s="1"/>
  <c r="AC438"/>
  <c r="AQ464"/>
  <c r="AQ425"/>
  <c r="AB264"/>
  <c r="R265" i="34"/>
  <c r="S264"/>
  <c r="AC263" i="38"/>
  <c r="S265" i="34" l="1"/>
  <c r="AE420" i="38"/>
  <c r="AC264"/>
  <c r="AB265"/>
  <c r="R420" i="34"/>
  <c r="H464" i="33"/>
  <c r="Q461"/>
  <c r="N461"/>
  <c r="M461"/>
  <c r="L461"/>
  <c r="K461"/>
  <c r="S460"/>
  <c r="Y460" i="38" s="1"/>
  <c r="R460" i="33"/>
  <c r="X460" i="38" s="1"/>
  <c r="S459" i="33"/>
  <c r="Y459" i="38" s="1"/>
  <c r="R459" i="33"/>
  <c r="X459" i="38" s="1"/>
  <c r="S458" i="33"/>
  <c r="Y458" i="38" s="1"/>
  <c r="R458" i="33"/>
  <c r="X458" i="38" s="1"/>
  <c r="S457" i="33"/>
  <c r="Y457" i="38" s="1"/>
  <c r="R457" i="33"/>
  <c r="X457" i="38" s="1"/>
  <c r="S456" i="33"/>
  <c r="Y456" i="38" s="1"/>
  <c r="R456" i="33"/>
  <c r="X456" i="38" s="1"/>
  <c r="S455" i="33"/>
  <c r="Y455" i="38" s="1"/>
  <c r="R455" i="33"/>
  <c r="X455" i="38" s="1"/>
  <c r="S454" i="33"/>
  <c r="Y454" i="38" s="1"/>
  <c r="R454" i="33"/>
  <c r="X454" i="38" s="1"/>
  <c r="S453" i="33"/>
  <c r="Y453" i="38" s="1"/>
  <c r="R453" i="33"/>
  <c r="X453" i="38" s="1"/>
  <c r="S452" i="33"/>
  <c r="Y452" i="38" s="1"/>
  <c r="R452" i="33"/>
  <c r="X452" i="38" s="1"/>
  <c r="S451" i="33"/>
  <c r="Y451" i="38" s="1"/>
  <c r="R451" i="33"/>
  <c r="X451" i="38" s="1"/>
  <c r="S450" i="33"/>
  <c r="Y450" i="38" s="1"/>
  <c r="R450" i="33"/>
  <c r="X450" i="38" s="1"/>
  <c r="S449" i="33"/>
  <c r="Y449" i="38" s="1"/>
  <c r="R449" i="33"/>
  <c r="X449" i="38" s="1"/>
  <c r="S448" i="33"/>
  <c r="Y448" i="38" s="1"/>
  <c r="R448" i="33"/>
  <c r="X448" i="38" s="1"/>
  <c r="S447" i="33"/>
  <c r="Y447" i="38" s="1"/>
  <c r="R447" i="33"/>
  <c r="X447" i="38" s="1"/>
  <c r="S446" i="33"/>
  <c r="Y446" i="38" s="1"/>
  <c r="R446" i="33"/>
  <c r="X446" i="38" s="1"/>
  <c r="S445" i="33"/>
  <c r="Y445" i="38" s="1"/>
  <c r="R445" i="33"/>
  <c r="X445" i="38" s="1"/>
  <c r="S444" i="33"/>
  <c r="Y444" i="38" s="1"/>
  <c r="R444" i="33"/>
  <c r="X444" i="38" s="1"/>
  <c r="S443" i="33"/>
  <c r="Y443" i="38" s="1"/>
  <c r="R443" i="33"/>
  <c r="X443" i="38" s="1"/>
  <c r="S442" i="33"/>
  <c r="Y442" i="38" s="1"/>
  <c r="R442" i="33"/>
  <c r="X442" i="38" s="1"/>
  <c r="S441" i="33"/>
  <c r="Y441" i="38" s="1"/>
  <c r="R441" i="33"/>
  <c r="X441" i="38" s="1"/>
  <c r="S440" i="33"/>
  <c r="R440"/>
  <c r="X440" i="38" s="1"/>
  <c r="J461" i="33"/>
  <c r="S439"/>
  <c r="Y439" i="38" s="1"/>
  <c r="R439" i="33"/>
  <c r="X439" i="38" s="1"/>
  <c r="P438" i="33"/>
  <c r="O438"/>
  <c r="N438"/>
  <c r="M438"/>
  <c r="L438"/>
  <c r="K438"/>
  <c r="S437"/>
  <c r="Y437" i="38" s="1"/>
  <c r="R437" i="33"/>
  <c r="X437" i="38" s="1"/>
  <c r="R436" i="33"/>
  <c r="X436" i="38" s="1"/>
  <c r="Q436" i="33"/>
  <c r="S436" s="1"/>
  <c r="Y436" i="38" s="1"/>
  <c r="R435" i="33"/>
  <c r="X435" i="38" s="1"/>
  <c r="Q435" i="33"/>
  <c r="S435" s="1"/>
  <c r="Y435" i="38" s="1"/>
  <c r="R434" i="33"/>
  <c r="X434" i="38" s="1"/>
  <c r="Q434" i="33"/>
  <c r="S434" s="1"/>
  <c r="Y434" i="38" s="1"/>
  <c r="R433" i="33"/>
  <c r="X433" i="38" s="1"/>
  <c r="Q433" i="33"/>
  <c r="S432"/>
  <c r="Y432" i="38" s="1"/>
  <c r="R432" i="33"/>
  <c r="X432" i="38" s="1"/>
  <c r="S431" i="33"/>
  <c r="Y431" i="38" s="1"/>
  <c r="R431" i="33"/>
  <c r="X431" i="38" s="1"/>
  <c r="S430" i="33"/>
  <c r="Y430" i="38" s="1"/>
  <c r="R430" i="33"/>
  <c r="X430" i="38" s="1"/>
  <c r="A430" i="33"/>
  <c r="A431" s="1"/>
  <c r="A432" s="1"/>
  <c r="A433" s="1"/>
  <c r="A434" s="1"/>
  <c r="A435" s="1"/>
  <c r="A436" s="1"/>
  <c r="A437" s="1"/>
  <c r="A440" s="1"/>
  <c r="A441" s="1"/>
  <c r="A442" s="1"/>
  <c r="A443" s="1"/>
  <c r="A451" s="1"/>
  <c r="A452" s="1"/>
  <c r="A453" s="1"/>
  <c r="A454" s="1"/>
  <c r="A455" s="1"/>
  <c r="A456" s="1"/>
  <c r="A457" s="1"/>
  <c r="A458" s="1"/>
  <c r="A459" s="1"/>
  <c r="A460" s="1"/>
  <c r="S429"/>
  <c r="Y429" i="38" s="1"/>
  <c r="R429" i="33"/>
  <c r="I438"/>
  <c r="S428"/>
  <c r="Y428" i="38" s="1"/>
  <c r="R428" i="33"/>
  <c r="X428" i="38" s="1"/>
  <c r="S427" i="33"/>
  <c r="R427"/>
  <c r="S426"/>
  <c r="R426"/>
  <c r="H425"/>
  <c r="Q424"/>
  <c r="P424"/>
  <c r="O424"/>
  <c r="N424"/>
  <c r="M424"/>
  <c r="L424"/>
  <c r="K424"/>
  <c r="S423"/>
  <c r="Y423" i="38" s="1"/>
  <c r="R423" i="33"/>
  <c r="X423" i="38" s="1"/>
  <c r="J423" i="33"/>
  <c r="I423"/>
  <c r="S422"/>
  <c r="R422"/>
  <c r="J422"/>
  <c r="J424" s="1"/>
  <c r="I422"/>
  <c r="I424" s="1"/>
  <c r="S421"/>
  <c r="R421"/>
  <c r="H420"/>
  <c r="Q419"/>
  <c r="P419"/>
  <c r="O419"/>
  <c r="N419"/>
  <c r="M419"/>
  <c r="L419"/>
  <c r="K419"/>
  <c r="H419"/>
  <c r="S418"/>
  <c r="Y418" i="38" s="1"/>
  <c r="J418" i="33"/>
  <c r="I418"/>
  <c r="H418"/>
  <c r="S417"/>
  <c r="Y417" i="38" s="1"/>
  <c r="X417"/>
  <c r="J417" i="33"/>
  <c r="I417"/>
  <c r="H417"/>
  <c r="S416"/>
  <c r="Y416" i="38" s="1"/>
  <c r="X416"/>
  <c r="J416" i="33"/>
  <c r="I416"/>
  <c r="H416"/>
  <c r="S415"/>
  <c r="Y415" i="38" s="1"/>
  <c r="X415"/>
  <c r="J415" i="33"/>
  <c r="I415"/>
  <c r="H415"/>
  <c r="R419"/>
  <c r="X419" i="38" s="1"/>
  <c r="Q413" i="33"/>
  <c r="P413"/>
  <c r="O413"/>
  <c r="N413"/>
  <c r="M413"/>
  <c r="L413"/>
  <c r="K413"/>
  <c r="H413"/>
  <c r="S412"/>
  <c r="Y412" i="38" s="1"/>
  <c r="R412" i="33"/>
  <c r="X412" i="38" s="1"/>
  <c r="J412" i="33"/>
  <c r="I412"/>
  <c r="S411"/>
  <c r="Y411" i="38" s="1"/>
  <c r="R411" i="33"/>
  <c r="X411" i="38" s="1"/>
  <c r="J411" i="33"/>
  <c r="I411"/>
  <c r="S410"/>
  <c r="R410"/>
  <c r="J410"/>
  <c r="J413" s="1"/>
  <c r="I410"/>
  <c r="I413" s="1"/>
  <c r="H410"/>
  <c r="R409"/>
  <c r="X409" i="38" s="1"/>
  <c r="S408" i="33"/>
  <c r="R408"/>
  <c r="S407"/>
  <c r="R407"/>
  <c r="P406"/>
  <c r="N406"/>
  <c r="M406"/>
  <c r="L406"/>
  <c r="K406"/>
  <c r="H406"/>
  <c r="G406"/>
  <c r="R404"/>
  <c r="X404" i="38" s="1"/>
  <c r="Q404" i="33"/>
  <c r="S404" s="1"/>
  <c r="Y404" i="38" s="1"/>
  <c r="S402" i="33"/>
  <c r="Y402" i="38" s="1"/>
  <c r="R402" i="33"/>
  <c r="X402" i="38" s="1"/>
  <c r="S401" i="33"/>
  <c r="Y401" i="38" s="1"/>
  <c r="R401" i="33"/>
  <c r="X401" i="38" s="1"/>
  <c r="S400" i="33"/>
  <c r="Y400" i="38" s="1"/>
  <c r="R400" i="33"/>
  <c r="X400" i="38" s="1"/>
  <c r="J400" i="33"/>
  <c r="I400"/>
  <c r="S399"/>
  <c r="Y399" i="38" s="1"/>
  <c r="R399" i="33"/>
  <c r="X399" i="38" s="1"/>
  <c r="J399" i="33"/>
  <c r="I399"/>
  <c r="S397"/>
  <c r="Y397" i="38" s="1"/>
  <c r="R397" i="33"/>
  <c r="X397" i="38" s="1"/>
  <c r="J397" i="33"/>
  <c r="I397"/>
  <c r="R396"/>
  <c r="X396" i="38" s="1"/>
  <c r="Q396" i="33"/>
  <c r="S396" s="1"/>
  <c r="Y396" i="38" s="1"/>
  <c r="J396" i="33"/>
  <c r="I396"/>
  <c r="R395"/>
  <c r="X395" i="38" s="1"/>
  <c r="Q395" i="33"/>
  <c r="S395" s="1"/>
  <c r="Y395" i="38" s="1"/>
  <c r="J395" i="33"/>
  <c r="I395"/>
  <c r="R394"/>
  <c r="X394" i="38" s="1"/>
  <c r="J394" i="33"/>
  <c r="I394"/>
  <c r="R393"/>
  <c r="X393" i="38" s="1"/>
  <c r="S391" i="33"/>
  <c r="Y391" i="38" s="1"/>
  <c r="R391" i="33"/>
  <c r="X391" i="38" s="1"/>
  <c r="J391" i="33"/>
  <c r="I391"/>
  <c r="H391"/>
  <c r="G391"/>
  <c r="S390"/>
  <c r="Y390" i="38" s="1"/>
  <c r="R390" i="33"/>
  <c r="X390" i="38" s="1"/>
  <c r="J390" i="33"/>
  <c r="I390"/>
  <c r="H390"/>
  <c r="G390"/>
  <c r="R389"/>
  <c r="X389" i="38" s="1"/>
  <c r="Q389" i="33"/>
  <c r="S389" s="1"/>
  <c r="Y389" i="38" s="1"/>
  <c r="J389" i="33"/>
  <c r="I389"/>
  <c r="R388"/>
  <c r="X388" i="38" s="1"/>
  <c r="Q388" i="33"/>
  <c r="S388" s="1"/>
  <c r="Y388" i="38" s="1"/>
  <c r="J388" i="33"/>
  <c r="I388"/>
  <c r="R387"/>
  <c r="X387" i="38" s="1"/>
  <c r="Q387" i="33"/>
  <c r="S387" s="1"/>
  <c r="Y387" i="38" s="1"/>
  <c r="J387" i="33"/>
  <c r="I387"/>
  <c r="R386"/>
  <c r="X386" i="38" s="1"/>
  <c r="Q386" i="33"/>
  <c r="S386" s="1"/>
  <c r="Y386" i="38" s="1"/>
  <c r="J386" i="33"/>
  <c r="I386"/>
  <c r="R385"/>
  <c r="X385" i="38" s="1"/>
  <c r="Q385" i="33"/>
  <c r="S385" s="1"/>
  <c r="Y385" i="38" s="1"/>
  <c r="J385" i="33"/>
  <c r="I385"/>
  <c r="R384"/>
  <c r="X384" i="38" s="1"/>
  <c r="Q384" i="33"/>
  <c r="S384" s="1"/>
  <c r="Y384" i="38" s="1"/>
  <c r="J384" i="33"/>
  <c r="I384"/>
  <c r="R383"/>
  <c r="X383" i="38" s="1"/>
  <c r="Q383" i="33"/>
  <c r="S383" s="1"/>
  <c r="Y383" i="38" s="1"/>
  <c r="J383" i="33"/>
  <c r="I383"/>
  <c r="R382"/>
  <c r="Q382"/>
  <c r="J382"/>
  <c r="I382"/>
  <c r="R381"/>
  <c r="X381" i="38" s="1"/>
  <c r="Q381" i="33"/>
  <c r="S381" s="1"/>
  <c r="Y381" i="38" s="1"/>
  <c r="J381" i="33"/>
  <c r="I381"/>
  <c r="R380"/>
  <c r="X380" i="38" s="1"/>
  <c r="Q380" i="33"/>
  <c r="S380" s="1"/>
  <c r="Y380" i="38" s="1"/>
  <c r="J380" i="33"/>
  <c r="I380"/>
  <c r="R379"/>
  <c r="X379" i="38" s="1"/>
  <c r="Q379" i="33"/>
  <c r="S379" s="1"/>
  <c r="Y379" i="38" s="1"/>
  <c r="J379" i="33"/>
  <c r="I379"/>
  <c r="R378"/>
  <c r="X378" i="38" s="1"/>
  <c r="Q378" i="33"/>
  <c r="S378" s="1"/>
  <c r="Y378" i="38" s="1"/>
  <c r="J378" i="33"/>
  <c r="I378"/>
  <c r="R377"/>
  <c r="X377" i="38" s="1"/>
  <c r="Q377" i="33"/>
  <c r="S377" s="1"/>
  <c r="Y377" i="38" s="1"/>
  <c r="J377" i="33"/>
  <c r="I377"/>
  <c r="R376"/>
  <c r="X376" i="38" s="1"/>
  <c r="Q376" i="33"/>
  <c r="S376" s="1"/>
  <c r="Y376" i="38" s="1"/>
  <c r="J376" i="33"/>
  <c r="I376"/>
  <c r="R375"/>
  <c r="X375" i="38" s="1"/>
  <c r="Q375" i="33"/>
  <c r="S375" s="1"/>
  <c r="Y375" i="38" s="1"/>
  <c r="R374" i="33"/>
  <c r="X374" i="38" s="1"/>
  <c r="Q374" i="33"/>
  <c r="S374" s="1"/>
  <c r="Y374" i="38" s="1"/>
  <c r="J374" i="33"/>
  <c r="I374"/>
  <c r="S373"/>
  <c r="Y373" i="38" s="1"/>
  <c r="R373" i="33"/>
  <c r="X373" i="38" s="1"/>
  <c r="A373" i="33"/>
  <c r="A374" s="1"/>
  <c r="A375" s="1"/>
  <c r="A376" s="1"/>
  <c r="A377" s="1"/>
  <c r="A378" s="1"/>
  <c r="A379" s="1"/>
  <c r="A380" s="1"/>
  <c r="A381" s="1"/>
  <c r="A382" s="1"/>
  <c r="A383" s="1"/>
  <c r="A384" s="1"/>
  <c r="A385" s="1"/>
  <c r="A386" s="1"/>
  <c r="R372"/>
  <c r="X372" i="38" s="1"/>
  <c r="Q372" i="33"/>
  <c r="S372" s="1"/>
  <c r="Y372" i="38" s="1"/>
  <c r="J372" i="33"/>
  <c r="I372"/>
  <c r="H372"/>
  <c r="G372"/>
  <c r="R371"/>
  <c r="X371" i="38" s="1"/>
  <c r="Q371" i="33"/>
  <c r="S371" s="1"/>
  <c r="Y371" i="38" s="1"/>
  <c r="J371" i="33"/>
  <c r="I371"/>
  <c r="X370" i="38"/>
  <c r="Q370" i="33"/>
  <c r="J370"/>
  <c r="I370"/>
  <c r="R369"/>
  <c r="X369" i="38" s="1"/>
  <c r="Q369" i="33"/>
  <c r="S369" s="1"/>
  <c r="Y369" i="38" s="1"/>
  <c r="J369" i="33"/>
  <c r="I369"/>
  <c r="R368"/>
  <c r="X368" i="38" s="1"/>
  <c r="Q368" i="33"/>
  <c r="S368" s="1"/>
  <c r="Y368" i="38" s="1"/>
  <c r="J368" i="33"/>
  <c r="I368"/>
  <c r="R367"/>
  <c r="X367" i="38" s="1"/>
  <c r="Q367" i="33"/>
  <c r="S367" s="1"/>
  <c r="Y367" i="38" s="1"/>
  <c r="J367" i="33"/>
  <c r="I367"/>
  <c r="R366"/>
  <c r="X366" i="38" s="1"/>
  <c r="Q366" i="33"/>
  <c r="S366" s="1"/>
  <c r="Y366" i="38" s="1"/>
  <c r="J366" i="33"/>
  <c r="I366"/>
  <c r="H366"/>
  <c r="G366"/>
  <c r="R365"/>
  <c r="X365" i="38" s="1"/>
  <c r="Q365" i="33"/>
  <c r="J365"/>
  <c r="I365"/>
  <c r="A365"/>
  <c r="A366" s="1"/>
  <c r="A367" s="1"/>
  <c r="A368" s="1"/>
  <c r="A369" s="1"/>
  <c r="A370" s="1"/>
  <c r="A371" s="1"/>
  <c r="R364"/>
  <c r="X364" i="38" s="1"/>
  <c r="Q364" i="33"/>
  <c r="S364" s="1"/>
  <c r="Y364" i="38" s="1"/>
  <c r="J364" i="33"/>
  <c r="I364"/>
  <c r="S363"/>
  <c r="R363"/>
  <c r="S362"/>
  <c r="R362"/>
  <c r="P361"/>
  <c r="O361"/>
  <c r="N361"/>
  <c r="M361"/>
  <c r="L361"/>
  <c r="K361"/>
  <c r="H361"/>
  <c r="G361"/>
  <c r="R360"/>
  <c r="X360" i="38" s="1"/>
  <c r="Q360" i="33"/>
  <c r="S360" s="1"/>
  <c r="Y360" i="38" s="1"/>
  <c r="J360" i="33"/>
  <c r="I360"/>
  <c r="H360"/>
  <c r="G360"/>
  <c r="R359"/>
  <c r="Q359"/>
  <c r="J359"/>
  <c r="I359"/>
  <c r="I361" s="1"/>
  <c r="S358"/>
  <c r="R358"/>
  <c r="P357"/>
  <c r="O357"/>
  <c r="N357"/>
  <c r="M357"/>
  <c r="L357"/>
  <c r="K357"/>
  <c r="H357"/>
  <c r="G357"/>
  <c r="R356"/>
  <c r="X356" i="38" s="1"/>
  <c r="S356" i="33"/>
  <c r="Y356" i="38" s="1"/>
  <c r="J356" i="33"/>
  <c r="I356"/>
  <c r="H356"/>
  <c r="G356"/>
  <c r="R355"/>
  <c r="X355" i="38" s="1"/>
  <c r="S355" i="33"/>
  <c r="Y355" i="38" s="1"/>
  <c r="J355" i="33"/>
  <c r="I355"/>
  <c r="H355"/>
  <c r="G355"/>
  <c r="A355"/>
  <c r="A356" s="1"/>
  <c r="R354"/>
  <c r="X354" i="38" s="1"/>
  <c r="S354" i="33"/>
  <c r="Y354" i="38" s="1"/>
  <c r="J354" i="33"/>
  <c r="I354"/>
  <c r="H354"/>
  <c r="G354"/>
  <c r="R353"/>
  <c r="Q357"/>
  <c r="J353"/>
  <c r="I353"/>
  <c r="H353"/>
  <c r="G353"/>
  <c r="S352"/>
  <c r="Y352" i="38" s="1"/>
  <c r="R352" i="33"/>
  <c r="X352" i="38" s="1"/>
  <c r="P351" i="33"/>
  <c r="O351"/>
  <c r="N351"/>
  <c r="M351"/>
  <c r="L351"/>
  <c r="K351"/>
  <c r="H351"/>
  <c r="G351"/>
  <c r="R350"/>
  <c r="Q350"/>
  <c r="Q351" s="1"/>
  <c r="J350"/>
  <c r="J351" s="1"/>
  <c r="I350"/>
  <c r="I351" s="1"/>
  <c r="H350"/>
  <c r="G350"/>
  <c r="S349"/>
  <c r="Y349" i="38" s="1"/>
  <c r="R349" i="33"/>
  <c r="X349" i="38" s="1"/>
  <c r="S348" i="33"/>
  <c r="R348"/>
  <c r="P347"/>
  <c r="O347"/>
  <c r="N347"/>
  <c r="M347"/>
  <c r="L347"/>
  <c r="K347"/>
  <c r="H347"/>
  <c r="G347"/>
  <c r="R346"/>
  <c r="Q346"/>
  <c r="Q347" s="1"/>
  <c r="J346"/>
  <c r="J347" s="1"/>
  <c r="I346"/>
  <c r="I347" s="1"/>
  <c r="H346"/>
  <c r="G346"/>
  <c r="S345"/>
  <c r="R345"/>
  <c r="P344"/>
  <c r="O344"/>
  <c r="N344"/>
  <c r="M344"/>
  <c r="L344"/>
  <c r="K344"/>
  <c r="R343"/>
  <c r="X343" i="38" s="1"/>
  <c r="Q343" i="33"/>
  <c r="S343" s="1"/>
  <c r="Y343" i="38" s="1"/>
  <c r="J343" i="33"/>
  <c r="I343"/>
  <c r="A343"/>
  <c r="R342"/>
  <c r="X342" i="38" s="1"/>
  <c r="Q342" i="33"/>
  <c r="J342"/>
  <c r="I342"/>
  <c r="S341"/>
  <c r="R341"/>
  <c r="P340"/>
  <c r="O340"/>
  <c r="N340"/>
  <c r="M340"/>
  <c r="L340"/>
  <c r="K340"/>
  <c r="H340"/>
  <c r="G340"/>
  <c r="R339"/>
  <c r="X339" i="38" s="1"/>
  <c r="Q339" i="33"/>
  <c r="J339"/>
  <c r="I339"/>
  <c r="H339"/>
  <c r="G339"/>
  <c r="R338"/>
  <c r="Q338"/>
  <c r="S338" s="1"/>
  <c r="Y338" i="38" s="1"/>
  <c r="J338" i="33"/>
  <c r="I338"/>
  <c r="H338"/>
  <c r="G338"/>
  <c r="S337"/>
  <c r="R337"/>
  <c r="P336"/>
  <c r="O336"/>
  <c r="N336"/>
  <c r="M336"/>
  <c r="L336"/>
  <c r="K336"/>
  <c r="R335"/>
  <c r="X335" i="38" s="1"/>
  <c r="Q335" i="33"/>
  <c r="S335" s="1"/>
  <c r="Y335" i="38" s="1"/>
  <c r="J335" i="33"/>
  <c r="I335"/>
  <c r="R334"/>
  <c r="X334" i="38" s="1"/>
  <c r="Q334" i="33"/>
  <c r="S334" s="1"/>
  <c r="Y334" i="38" s="1"/>
  <c r="J334" i="33"/>
  <c r="I334"/>
  <c r="R333"/>
  <c r="X333" i="38" s="1"/>
  <c r="Q333" i="33"/>
  <c r="Q336" s="1"/>
  <c r="J333"/>
  <c r="J336" s="1"/>
  <c r="I333"/>
  <c r="I336" s="1"/>
  <c r="S332"/>
  <c r="Y332" i="38" s="1"/>
  <c r="R332" i="33"/>
  <c r="S331"/>
  <c r="R331"/>
  <c r="S330"/>
  <c r="R330"/>
  <c r="P329"/>
  <c r="O329"/>
  <c r="N329"/>
  <c r="M329"/>
  <c r="L329"/>
  <c r="K329"/>
  <c r="R328"/>
  <c r="X328" i="38" s="1"/>
  <c r="Q328" i="33"/>
  <c r="S328" s="1"/>
  <c r="Y328" i="38" s="1"/>
  <c r="J328" i="33"/>
  <c r="I328"/>
  <c r="R327"/>
  <c r="Q327"/>
  <c r="Q329" s="1"/>
  <c r="J327"/>
  <c r="J329" s="1"/>
  <c r="I327"/>
  <c r="I329" s="1"/>
  <c r="S326"/>
  <c r="R326"/>
  <c r="P325"/>
  <c r="O325"/>
  <c r="N325"/>
  <c r="M325"/>
  <c r="L325"/>
  <c r="K325"/>
  <c r="S324"/>
  <c r="Y324" i="38" s="1"/>
  <c r="R324" i="33"/>
  <c r="X324" i="38" s="1"/>
  <c r="J324" i="33"/>
  <c r="I324"/>
  <c r="R323"/>
  <c r="X323" i="38" s="1"/>
  <c r="S323" i="33"/>
  <c r="Y323" i="38" s="1"/>
  <c r="J323" i="33"/>
  <c r="I323"/>
  <c r="R322"/>
  <c r="X322" i="38" s="1"/>
  <c r="Q322" i="33"/>
  <c r="Q325" s="1"/>
  <c r="J322"/>
  <c r="J325" s="1"/>
  <c r="I322"/>
  <c r="I325" s="1"/>
  <c r="S321"/>
  <c r="R321"/>
  <c r="R320"/>
  <c r="X320" i="38" s="1"/>
  <c r="H320" i="33"/>
  <c r="R317"/>
  <c r="X317" i="38" s="1"/>
  <c r="Q317" i="33"/>
  <c r="S317" s="1"/>
  <c r="Y317" i="38" s="1"/>
  <c r="J317" i="33"/>
  <c r="I317"/>
  <c r="R316"/>
  <c r="X316" i="38" s="1"/>
  <c r="Q316" i="33"/>
  <c r="S316" s="1"/>
  <c r="Y316" i="38" s="1"/>
  <c r="J316" i="33"/>
  <c r="I316"/>
  <c r="R315"/>
  <c r="X315" i="38" s="1"/>
  <c r="O315" i="33"/>
  <c r="J315"/>
  <c r="I315"/>
  <c r="H315"/>
  <c r="G315"/>
  <c r="R314"/>
  <c r="X314" i="38" s="1"/>
  <c r="Q314" i="33"/>
  <c r="S314" s="1"/>
  <c r="Y314" i="38" s="1"/>
  <c r="J314" i="33"/>
  <c r="I314"/>
  <c r="H314"/>
  <c r="G314"/>
  <c r="R313"/>
  <c r="X313" i="38" s="1"/>
  <c r="Q313" i="33"/>
  <c r="S313" s="1"/>
  <c r="Y313" i="38" s="1"/>
  <c r="J313" i="33"/>
  <c r="I313"/>
  <c r="A313"/>
  <c r="A314" s="1"/>
  <c r="A315" s="1"/>
  <c r="A316" s="1"/>
  <c r="A317" s="1"/>
  <c r="R312"/>
  <c r="X312" i="38" s="1"/>
  <c r="Q312" i="33"/>
  <c r="S312" s="1"/>
  <c r="Y312" i="38" s="1"/>
  <c r="J312" i="33"/>
  <c r="I312"/>
  <c r="R311"/>
  <c r="X311" i="38" s="1"/>
  <c r="Q311" i="33"/>
  <c r="S311" s="1"/>
  <c r="Y311" i="38" s="1"/>
  <c r="J311" i="33"/>
  <c r="I311"/>
  <c r="H311"/>
  <c r="G311"/>
  <c r="R310"/>
  <c r="X310" i="38" s="1"/>
  <c r="Q310" i="33"/>
  <c r="S309"/>
  <c r="R309"/>
  <c r="R308"/>
  <c r="X308" i="38" s="1"/>
  <c r="H308" i="33"/>
  <c r="G308"/>
  <c r="R305"/>
  <c r="X305" i="38" s="1"/>
  <c r="Q305" i="33"/>
  <c r="S305" s="1"/>
  <c r="Y305" i="38" s="1"/>
  <c r="J305" i="33"/>
  <c r="I305"/>
  <c r="R304"/>
  <c r="X304" i="38" s="1"/>
  <c r="Q304" i="33"/>
  <c r="S304" s="1"/>
  <c r="Y304" i="38" s="1"/>
  <c r="J304" i="33"/>
  <c r="I304"/>
  <c r="R303"/>
  <c r="X303" i="38" s="1"/>
  <c r="Q303" i="33"/>
  <c r="S303" s="1"/>
  <c r="Y303" i="38" s="1"/>
  <c r="J303" i="33"/>
  <c r="I303"/>
  <c r="H303"/>
  <c r="G303"/>
  <c r="R302"/>
  <c r="X302" i="38" s="1"/>
  <c r="Q302" i="33"/>
  <c r="S302" s="1"/>
  <c r="Y302" i="38" s="1"/>
  <c r="J302" i="33"/>
  <c r="I302"/>
  <c r="H302"/>
  <c r="G302"/>
  <c r="R301"/>
  <c r="X301" i="38" s="1"/>
  <c r="Q301" i="33"/>
  <c r="S301" s="1"/>
  <c r="Y301" i="38" s="1"/>
  <c r="J301" i="33"/>
  <c r="I301"/>
  <c r="A301"/>
  <c r="A302" s="1"/>
  <c r="A303" s="1"/>
  <c r="A304" s="1"/>
  <c r="A305" s="1"/>
  <c r="R300"/>
  <c r="X300" i="38" s="1"/>
  <c r="Q300" i="33"/>
  <c r="S300" s="1"/>
  <c r="Y300" i="38" s="1"/>
  <c r="J300" i="33"/>
  <c r="I300"/>
  <c r="R299"/>
  <c r="Q299"/>
  <c r="J299"/>
  <c r="I299"/>
  <c r="H299"/>
  <c r="G299"/>
  <c r="R298"/>
  <c r="X298" i="38" s="1"/>
  <c r="Q298" i="33"/>
  <c r="S298" s="1"/>
  <c r="Y298" i="38" s="1"/>
  <c r="J298" i="33"/>
  <c r="I298"/>
  <c r="H298"/>
  <c r="G298"/>
  <c r="R297"/>
  <c r="X297" i="38" s="1"/>
  <c r="Q297" i="33"/>
  <c r="S297" s="1"/>
  <c r="Y297" i="38" s="1"/>
  <c r="J297" i="33"/>
  <c r="I297"/>
  <c r="H297"/>
  <c r="G297"/>
  <c r="R296"/>
  <c r="X296" i="38" s="1"/>
  <c r="Q296" i="33"/>
  <c r="S296" s="1"/>
  <c r="Y296" i="38" s="1"/>
  <c r="J296" i="33"/>
  <c r="I296"/>
  <c r="R295"/>
  <c r="X295" i="38" s="1"/>
  <c r="Q295" i="33"/>
  <c r="S295" s="1"/>
  <c r="Y295" i="38" s="1"/>
  <c r="J295" i="33"/>
  <c r="I295"/>
  <c r="R294"/>
  <c r="X294" i="38" s="1"/>
  <c r="Q294" i="33"/>
  <c r="S293"/>
  <c r="R293"/>
  <c r="S292"/>
  <c r="R292"/>
  <c r="O291"/>
  <c r="N291"/>
  <c r="M291"/>
  <c r="L291"/>
  <c r="K291"/>
  <c r="H291"/>
  <c r="G291"/>
  <c r="R290"/>
  <c r="X290" i="38" s="1"/>
  <c r="Q290" i="33"/>
  <c r="S290" s="1"/>
  <c r="Y290" i="38" s="1"/>
  <c r="R287" i="33"/>
  <c r="X287" i="38" s="1"/>
  <c r="Q287" i="33"/>
  <c r="S287" s="1"/>
  <c r="Y287" i="38" s="1"/>
  <c r="J287" i="33"/>
  <c r="I287"/>
  <c r="R286"/>
  <c r="X286" i="38" s="1"/>
  <c r="Q286" i="33"/>
  <c r="S286" s="1"/>
  <c r="Y286" i="38" s="1"/>
  <c r="J286" i="33"/>
  <c r="I286"/>
  <c r="R285"/>
  <c r="X285" i="38" s="1"/>
  <c r="Q285" i="33"/>
  <c r="S285" s="1"/>
  <c r="Y285" i="38" s="1"/>
  <c r="J285" i="33"/>
  <c r="I285"/>
  <c r="R284"/>
  <c r="X284" i="38" s="1"/>
  <c r="Q284" i="33"/>
  <c r="S284" s="1"/>
  <c r="Y284" i="38" s="1"/>
  <c r="J284" i="33"/>
  <c r="I284"/>
  <c r="R283"/>
  <c r="X283" i="38" s="1"/>
  <c r="Q283" i="33"/>
  <c r="S283" s="1"/>
  <c r="Y283" i="38" s="1"/>
  <c r="J283" i="33"/>
  <c r="I283"/>
  <c r="R282"/>
  <c r="X282" i="38" s="1"/>
  <c r="Q282" i="33"/>
  <c r="J282"/>
  <c r="I282"/>
  <c r="R281"/>
  <c r="X281" i="38" s="1"/>
  <c r="Q281" i="33"/>
  <c r="S281" s="1"/>
  <c r="Y281" i="38" s="1"/>
  <c r="J281" i="33"/>
  <c r="I281"/>
  <c r="H281"/>
  <c r="G281"/>
  <c r="R280"/>
  <c r="X280" i="38" s="1"/>
  <c r="Q280" i="33"/>
  <c r="S280" s="1"/>
  <c r="Y280" i="38" s="1"/>
  <c r="J280" i="33"/>
  <c r="I280"/>
  <c r="R279"/>
  <c r="X279" i="38" s="1"/>
  <c r="Q279" i="33"/>
  <c r="S279" s="1"/>
  <c r="Y279" i="38" s="1"/>
  <c r="J279" i="33"/>
  <c r="I279"/>
  <c r="H279"/>
  <c r="G279"/>
  <c r="R278"/>
  <c r="X278" i="38" s="1"/>
  <c r="Q278" i="33"/>
  <c r="J278"/>
  <c r="I278"/>
  <c r="H278"/>
  <c r="G278"/>
  <c r="R277"/>
  <c r="X277" i="38" s="1"/>
  <c r="Q277" i="33"/>
  <c r="S277" s="1"/>
  <c r="Y277" i="38" s="1"/>
  <c r="J277" i="33"/>
  <c r="I277"/>
  <c r="R276"/>
  <c r="X276" i="38" s="1"/>
  <c r="Q276" i="33"/>
  <c r="S276" s="1"/>
  <c r="Y276" i="38" s="1"/>
  <c r="J276" i="33"/>
  <c r="I276"/>
  <c r="R275"/>
  <c r="X275" i="38" s="1"/>
  <c r="Q275" i="33"/>
  <c r="S275" s="1"/>
  <c r="Y275" i="38" s="1"/>
  <c r="J275" i="33"/>
  <c r="I275"/>
  <c r="H275"/>
  <c r="G275"/>
  <c r="R274"/>
  <c r="X274" i="38" s="1"/>
  <c r="Q274" i="33"/>
  <c r="S274" s="1"/>
  <c r="Y274" i="38" s="1"/>
  <c r="J274" i="33"/>
  <c r="I274"/>
  <c r="H274"/>
  <c r="G274"/>
  <c r="R273"/>
  <c r="X273" i="38" s="1"/>
  <c r="Q273" i="33"/>
  <c r="S273" s="1"/>
  <c r="Y273" i="38" s="1"/>
  <c r="J273" i="33"/>
  <c r="I273"/>
  <c r="H273"/>
  <c r="G273"/>
  <c r="R272"/>
  <c r="X272" i="38" s="1"/>
  <c r="Q272" i="33"/>
  <c r="S272" s="1"/>
  <c r="Y272" i="38" s="1"/>
  <c r="J272" i="33"/>
  <c r="I272"/>
  <c r="R271"/>
  <c r="X271" i="38" s="1"/>
  <c r="Q271" i="33"/>
  <c r="S271" s="1"/>
  <c r="Y271" i="38" s="1"/>
  <c r="J271" i="33"/>
  <c r="I271"/>
  <c r="H271"/>
  <c r="G271"/>
  <c r="R270"/>
  <c r="X270" i="38" s="1"/>
  <c r="Q270" i="33"/>
  <c r="S270" s="1"/>
  <c r="Y270" i="38" s="1"/>
  <c r="J270" i="33"/>
  <c r="I270"/>
  <c r="H270"/>
  <c r="G270"/>
  <c r="R269"/>
  <c r="X269" i="38" s="1"/>
  <c r="Q269" i="33"/>
  <c r="S269" s="1"/>
  <c r="Y269" i="38" s="1"/>
  <c r="J269" i="33"/>
  <c r="I269"/>
  <c r="H269"/>
  <c r="G269"/>
  <c r="S268"/>
  <c r="Y268" i="38" s="1"/>
  <c r="R268" i="33"/>
  <c r="X268" i="38" s="1"/>
  <c r="J268" i="33"/>
  <c r="I268"/>
  <c r="S267"/>
  <c r="Y267" i="38" s="1"/>
  <c r="R267" i="33"/>
  <c r="X267" i="38" s="1"/>
  <c r="S266" i="33"/>
  <c r="Y266" i="38" s="1"/>
  <c r="R266" i="33"/>
  <c r="X266" i="38" s="1"/>
  <c r="H265" i="33"/>
  <c r="G265"/>
  <c r="H264"/>
  <c r="G264"/>
  <c r="P264"/>
  <c r="O264"/>
  <c r="N264"/>
  <c r="M264"/>
  <c r="L264"/>
  <c r="K264"/>
  <c r="H263"/>
  <c r="G263"/>
  <c r="S260"/>
  <c r="Y260" i="38" s="1"/>
  <c r="R260" i="33"/>
  <c r="X260" i="38" s="1"/>
  <c r="S259" i="33"/>
  <c r="Y259" i="38" s="1"/>
  <c r="R259" i="33"/>
  <c r="X259" i="38" s="1"/>
  <c r="S258" i="33"/>
  <c r="Y258" i="38" s="1"/>
  <c r="R258" i="33"/>
  <c r="X258" i="38" s="1"/>
  <c r="S257" i="33"/>
  <c r="Y257" i="38" s="1"/>
  <c r="R257" i="33"/>
  <c r="X257" i="38" s="1"/>
  <c r="S256" i="33"/>
  <c r="Y256" i="38" s="1"/>
  <c r="R256" i="33"/>
  <c r="X256" i="38" s="1"/>
  <c r="S255" i="33"/>
  <c r="Y255" i="38" s="1"/>
  <c r="R255" i="33"/>
  <c r="X255" i="38" s="1"/>
  <c r="S254" i="33"/>
  <c r="Y254" i="38" s="1"/>
  <c r="R254" i="33"/>
  <c r="X254" i="38" s="1"/>
  <c r="S253" i="33"/>
  <c r="Y253" i="38" s="1"/>
  <c r="R253" i="33"/>
  <c r="X253" i="38" s="1"/>
  <c r="R252" i="33"/>
  <c r="X252" i="38" s="1"/>
  <c r="Q252" i="33"/>
  <c r="S252" s="1"/>
  <c r="Y252" i="38" s="1"/>
  <c r="J252" i="33"/>
  <c r="I252"/>
  <c r="S251"/>
  <c r="R251"/>
  <c r="J251"/>
  <c r="I251"/>
  <c r="S250"/>
  <c r="R250"/>
  <c r="J250"/>
  <c r="I250"/>
  <c r="S249"/>
  <c r="R249"/>
  <c r="J249"/>
  <c r="I249"/>
  <c r="R248"/>
  <c r="X248" i="38" s="1"/>
  <c r="Q248" i="33"/>
  <c r="S248" s="1"/>
  <c r="Y248" i="38" s="1"/>
  <c r="J248" i="33"/>
  <c r="I248"/>
  <c r="H248"/>
  <c r="G248"/>
  <c r="A248"/>
  <c r="A252" s="1"/>
  <c r="A256" s="1"/>
  <c r="A257" s="1"/>
  <c r="S247"/>
  <c r="R247"/>
  <c r="J247"/>
  <c r="I247"/>
  <c r="S246"/>
  <c r="R246"/>
  <c r="J246"/>
  <c r="I246"/>
  <c r="R245"/>
  <c r="Q245"/>
  <c r="S245" s="1"/>
  <c r="J245"/>
  <c r="I245"/>
  <c r="R244"/>
  <c r="Q244"/>
  <c r="J244"/>
  <c r="I244"/>
  <c r="H244"/>
  <c r="G244"/>
  <c r="S243"/>
  <c r="R243"/>
  <c r="S242"/>
  <c r="R242"/>
  <c r="P240"/>
  <c r="P241" s="1"/>
  <c r="O240"/>
  <c r="O241" s="1"/>
  <c r="N240"/>
  <c r="N241" s="1"/>
  <c r="M240"/>
  <c r="M241" s="1"/>
  <c r="L240"/>
  <c r="L241" s="1"/>
  <c r="K240"/>
  <c r="K241" s="1"/>
  <c r="S239"/>
  <c r="Y239" i="38" s="1"/>
  <c r="R239" i="33"/>
  <c r="X239" i="38" s="1"/>
  <c r="S238" i="33"/>
  <c r="Y238" i="38" s="1"/>
  <c r="R238" i="33"/>
  <c r="X238" i="38" s="1"/>
  <c r="S237" i="33"/>
  <c r="Y237" i="38" s="1"/>
  <c r="R237" i="33"/>
  <c r="X237" i="38" s="1"/>
  <c r="S236" i="33"/>
  <c r="Y236" i="38" s="1"/>
  <c r="R236" i="33"/>
  <c r="X236" i="38" s="1"/>
  <c r="R235" i="33"/>
  <c r="X235" i="38" s="1"/>
  <c r="Q235" i="33"/>
  <c r="S235" s="1"/>
  <c r="Y235" i="38" s="1"/>
  <c r="A235" i="33"/>
  <c r="A236" s="1"/>
  <c r="A244" s="1"/>
  <c r="R234"/>
  <c r="X234" i="38" s="1"/>
  <c r="Q234" i="33"/>
  <c r="S234" s="1"/>
  <c r="Y234" i="38" s="1"/>
  <c r="R233" i="33"/>
  <c r="X233" i="38" s="1"/>
  <c r="Q233" i="33"/>
  <c r="S233" s="1"/>
  <c r="Y233" i="38" s="1"/>
  <c r="R232" i="33"/>
  <c r="X232" i="38" s="1"/>
  <c r="Q232" i="33"/>
  <c r="S232" s="1"/>
  <c r="Y232" i="38" s="1"/>
  <c r="R231" i="33"/>
  <c r="X231" i="38" s="1"/>
  <c r="Q231" i="33"/>
  <c r="S231" s="1"/>
  <c r="Y231" i="38" s="1"/>
  <c r="J231" i="33"/>
  <c r="I231"/>
  <c r="R230"/>
  <c r="X230" i="38" s="1"/>
  <c r="Q230" i="33"/>
  <c r="S230" s="1"/>
  <c r="Y230" i="38" s="1"/>
  <c r="J230" i="33"/>
  <c r="I230"/>
  <c r="R229"/>
  <c r="X229" i="38" s="1"/>
  <c r="Q229" i="33"/>
  <c r="S229" s="1"/>
  <c r="Y229" i="38" s="1"/>
  <c r="J229" i="33"/>
  <c r="I229"/>
  <c r="R228"/>
  <c r="X228" i="38" s="1"/>
  <c r="Q228" i="33"/>
  <c r="S228" s="1"/>
  <c r="Y228" i="38" s="1"/>
  <c r="J228" i="33"/>
  <c r="I228"/>
  <c r="S227"/>
  <c r="Y227" i="38" s="1"/>
  <c r="R227" i="33"/>
  <c r="X227" i="38" s="1"/>
  <c r="J227" i="33"/>
  <c r="I227"/>
  <c r="S226"/>
  <c r="R226"/>
  <c r="J226"/>
  <c r="I226"/>
  <c r="R225"/>
  <c r="X225" i="38" s="1"/>
  <c r="Q225" i="33"/>
  <c r="J225"/>
  <c r="I225"/>
  <c r="A225"/>
  <c r="R224"/>
  <c r="X224" i="38" s="1"/>
  <c r="Q224" i="33"/>
  <c r="S224" s="1"/>
  <c r="Y224" i="38" s="1"/>
  <c r="J224" i="33"/>
  <c r="I224"/>
  <c r="S223"/>
  <c r="Y223" i="38" s="1"/>
  <c r="R223" i="33"/>
  <c r="X223" i="38" s="1"/>
  <c r="J223" i="33"/>
  <c r="I223"/>
  <c r="S222"/>
  <c r="R222"/>
  <c r="S221"/>
  <c r="R221"/>
  <c r="S220"/>
  <c r="R220"/>
  <c r="P219"/>
  <c r="O219"/>
  <c r="N219"/>
  <c r="M219"/>
  <c r="L219"/>
  <c r="K219"/>
  <c r="R218"/>
  <c r="X218" i="38" s="1"/>
  <c r="Q218" i="33"/>
  <c r="S218" s="1"/>
  <c r="Y218" i="38" s="1"/>
  <c r="J218" i="33"/>
  <c r="I218"/>
  <c r="R217"/>
  <c r="Q217"/>
  <c r="Q219" s="1"/>
  <c r="J217"/>
  <c r="J219" s="1"/>
  <c r="I217"/>
  <c r="I219" s="1"/>
  <c r="R216"/>
  <c r="Q216"/>
  <c r="S216" s="1"/>
  <c r="P215"/>
  <c r="O215"/>
  <c r="N215"/>
  <c r="M215"/>
  <c r="L215"/>
  <c r="K215"/>
  <c r="H215"/>
  <c r="G215"/>
  <c r="R214"/>
  <c r="X214" i="38" s="1"/>
  <c r="Q214" i="33"/>
  <c r="S214" s="1"/>
  <c r="Y214" i="38" s="1"/>
  <c r="J214" i="33"/>
  <c r="I214"/>
  <c r="H214"/>
  <c r="G214"/>
  <c r="R213"/>
  <c r="X213" i="38" s="1"/>
  <c r="Q213" i="33"/>
  <c r="S213" s="1"/>
  <c r="Y213" i="38" s="1"/>
  <c r="J213" i="33"/>
  <c r="I213"/>
  <c r="H213"/>
  <c r="G213"/>
  <c r="R212"/>
  <c r="X212" i="38" s="1"/>
  <c r="Q212" i="33"/>
  <c r="S212" s="1"/>
  <c r="Y212" i="38" s="1"/>
  <c r="J212" i="33"/>
  <c r="I212"/>
  <c r="H212"/>
  <c r="G212"/>
  <c r="R211"/>
  <c r="Q211"/>
  <c r="J211"/>
  <c r="I211"/>
  <c r="H211"/>
  <c r="G211"/>
  <c r="R210"/>
  <c r="Q210"/>
  <c r="J210"/>
  <c r="I210"/>
  <c r="H210"/>
  <c r="G210"/>
  <c r="A210"/>
  <c r="A211" s="1"/>
  <c r="A212" s="1"/>
  <c r="A213" s="1"/>
  <c r="A214" s="1"/>
  <c r="R209"/>
  <c r="Q209"/>
  <c r="S209" s="1"/>
  <c r="P208"/>
  <c r="O208"/>
  <c r="N208"/>
  <c r="M208"/>
  <c r="L208"/>
  <c r="K208"/>
  <c r="H208"/>
  <c r="G208"/>
  <c r="R207"/>
  <c r="X207" i="38" s="1"/>
  <c r="Q207" i="33"/>
  <c r="S207" s="1"/>
  <c r="Y207" i="38" s="1"/>
  <c r="J207" i="33"/>
  <c r="I207"/>
  <c r="R206"/>
  <c r="X206" i="38" s="1"/>
  <c r="Q206" i="33"/>
  <c r="S206" s="1"/>
  <c r="Y206" i="38" s="1"/>
  <c r="J206" i="33"/>
  <c r="I206"/>
  <c r="H206"/>
  <c r="G206"/>
  <c r="R205"/>
  <c r="X205" i="38" s="1"/>
  <c r="Q205" i="33"/>
  <c r="J205"/>
  <c r="I205"/>
  <c r="H205"/>
  <c r="G205"/>
  <c r="A205"/>
  <c r="A206" s="1"/>
  <c r="A207" s="1"/>
  <c r="R204"/>
  <c r="X204" i="38" s="1"/>
  <c r="Q204" i="33"/>
  <c r="S204" s="1"/>
  <c r="Y204" i="38" s="1"/>
  <c r="J204" i="33"/>
  <c r="I204"/>
  <c r="R203"/>
  <c r="X203" i="38" s="1"/>
  <c r="Q203" i="33"/>
  <c r="S203" s="1"/>
  <c r="Y203" i="38" s="1"/>
  <c r="J203" i="33"/>
  <c r="I203"/>
  <c r="R202"/>
  <c r="X202" i="38" s="1"/>
  <c r="Q202" i="33"/>
  <c r="S202" s="1"/>
  <c r="Y202" i="38" s="1"/>
  <c r="J202" i="33"/>
  <c r="I202"/>
  <c r="H202"/>
  <c r="G202"/>
  <c r="R201"/>
  <c r="X201" i="38" s="1"/>
  <c r="Q201" i="33"/>
  <c r="S201" s="1"/>
  <c r="Y201" i="38" s="1"/>
  <c r="J201" i="33"/>
  <c r="I201"/>
  <c r="H201"/>
  <c r="G201"/>
  <c r="R200"/>
  <c r="X200" i="38" s="1"/>
  <c r="Q200" i="33"/>
  <c r="S200" s="1"/>
  <c r="Y200" i="38" s="1"/>
  <c r="J200" i="33"/>
  <c r="I200"/>
  <c r="R199"/>
  <c r="X199" i="38" s="1"/>
  <c r="Q199" i="33"/>
  <c r="S199" s="1"/>
  <c r="Y199" i="38" s="1"/>
  <c r="J199" i="33"/>
  <c r="I199"/>
  <c r="H199"/>
  <c r="G199"/>
  <c r="R198"/>
  <c r="X198" i="38" s="1"/>
  <c r="Q198" i="33"/>
  <c r="S198" s="1"/>
  <c r="Y198" i="38" s="1"/>
  <c r="J198" i="33"/>
  <c r="I198"/>
  <c r="H198"/>
  <c r="G198"/>
  <c r="R197"/>
  <c r="Q197"/>
  <c r="S197" s="1"/>
  <c r="R196"/>
  <c r="Q196"/>
  <c r="S196" s="1"/>
  <c r="R195"/>
  <c r="Q195"/>
  <c r="S195" s="1"/>
  <c r="H194"/>
  <c r="G194"/>
  <c r="P193"/>
  <c r="N193"/>
  <c r="M193"/>
  <c r="L193"/>
  <c r="K193"/>
  <c r="R192"/>
  <c r="X192" i="38" s="1"/>
  <c r="O192" i="33"/>
  <c r="Q192" s="1"/>
  <c r="S192" s="1"/>
  <c r="Y192" i="38" s="1"/>
  <c r="J192" i="33"/>
  <c r="I192"/>
  <c r="R191"/>
  <c r="X191" i="38" s="1"/>
  <c r="O191" i="33"/>
  <c r="Q191" s="1"/>
  <c r="S191" s="1"/>
  <c r="Y191" i="38" s="1"/>
  <c r="J191" i="33"/>
  <c r="I191"/>
  <c r="R190"/>
  <c r="X190" i="38" s="1"/>
  <c r="O190" i="33"/>
  <c r="Q190" s="1"/>
  <c r="S190" s="1"/>
  <c r="Y190" i="38" s="1"/>
  <c r="J190" i="33"/>
  <c r="I190"/>
  <c r="R189"/>
  <c r="O189"/>
  <c r="O193" s="1"/>
  <c r="J189"/>
  <c r="J193" s="1"/>
  <c r="I189"/>
  <c r="I193" s="1"/>
  <c r="R188"/>
  <c r="Q188"/>
  <c r="S188" s="1"/>
  <c r="P187"/>
  <c r="N187"/>
  <c r="M187"/>
  <c r="L187"/>
  <c r="K187"/>
  <c r="R186"/>
  <c r="X186" i="38" s="1"/>
  <c r="O186" i="33"/>
  <c r="Q186" s="1"/>
  <c r="S186" s="1"/>
  <c r="Y186" i="38" s="1"/>
  <c r="J186" i="33"/>
  <c r="I186"/>
  <c r="R185"/>
  <c r="X185" i="38" s="1"/>
  <c r="O185" i="33"/>
  <c r="Q185" s="1"/>
  <c r="S185" s="1"/>
  <c r="Y185" i="38" s="1"/>
  <c r="J185" i="33"/>
  <c r="I185"/>
  <c r="R184"/>
  <c r="X184" i="38" s="1"/>
  <c r="O184" i="33"/>
  <c r="O187" s="1"/>
  <c r="J184"/>
  <c r="I184"/>
  <c r="R183"/>
  <c r="Q183"/>
  <c r="J183"/>
  <c r="J187" s="1"/>
  <c r="I183"/>
  <c r="I187" s="1"/>
  <c r="R182"/>
  <c r="Q182"/>
  <c r="S182" s="1"/>
  <c r="P181"/>
  <c r="N181"/>
  <c r="M181"/>
  <c r="L181"/>
  <c r="K181"/>
  <c r="R180"/>
  <c r="X180" i="38" s="1"/>
  <c r="O180" i="33"/>
  <c r="Q180" s="1"/>
  <c r="S180" s="1"/>
  <c r="Y180" i="38" s="1"/>
  <c r="J180" i="33"/>
  <c r="I180"/>
  <c r="R179"/>
  <c r="X179" i="38" s="1"/>
  <c r="O179" i="33"/>
  <c r="Q179" s="1"/>
  <c r="S179" s="1"/>
  <c r="Y179" i="38" s="1"/>
  <c r="J179" i="33"/>
  <c r="I179"/>
  <c r="R178"/>
  <c r="X178" i="38" s="1"/>
  <c r="O178" i="33"/>
  <c r="Q178" s="1"/>
  <c r="S178" s="1"/>
  <c r="Y178" i="38" s="1"/>
  <c r="J178" i="33"/>
  <c r="I178"/>
  <c r="R177"/>
  <c r="O177"/>
  <c r="O181" s="1"/>
  <c r="J177"/>
  <c r="J181" s="1"/>
  <c r="I177"/>
  <c r="I181" s="1"/>
  <c r="R176"/>
  <c r="Q176"/>
  <c r="S176" s="1"/>
  <c r="P175"/>
  <c r="N175"/>
  <c r="M175"/>
  <c r="L175"/>
  <c r="K175"/>
  <c r="H175"/>
  <c r="G175"/>
  <c r="R174"/>
  <c r="X174" i="38" s="1"/>
  <c r="O174" i="33"/>
  <c r="Q174" s="1"/>
  <c r="S174" s="1"/>
  <c r="Y174" i="38" s="1"/>
  <c r="J174" i="33"/>
  <c r="I174"/>
  <c r="R173"/>
  <c r="X173" i="38" s="1"/>
  <c r="O173" i="33"/>
  <c r="Q173" s="1"/>
  <c r="S173" s="1"/>
  <c r="Y173" i="38" s="1"/>
  <c r="J173" i="33"/>
  <c r="I173"/>
  <c r="H173"/>
  <c r="G173"/>
  <c r="R172"/>
  <c r="X172" i="38" s="1"/>
  <c r="O172" i="33"/>
  <c r="Q172" s="1"/>
  <c r="S172" s="1"/>
  <c r="Y172" i="38" s="1"/>
  <c r="J172" i="33"/>
  <c r="I172"/>
  <c r="R171"/>
  <c r="X171" i="38" s="1"/>
  <c r="O171" i="33"/>
  <c r="J171"/>
  <c r="I171"/>
  <c r="H171"/>
  <c r="G171"/>
  <c r="R170"/>
  <c r="Q170"/>
  <c r="S170" s="1"/>
  <c r="P169"/>
  <c r="N169"/>
  <c r="M169"/>
  <c r="L169"/>
  <c r="K169"/>
  <c r="H169"/>
  <c r="G169"/>
  <c r="R168"/>
  <c r="O168"/>
  <c r="Q168" s="1"/>
  <c r="S168" s="1"/>
  <c r="J168"/>
  <c r="I168"/>
  <c r="R167"/>
  <c r="X167" i="38" s="1"/>
  <c r="O167" i="33"/>
  <c r="Q167" s="1"/>
  <c r="S167" s="1"/>
  <c r="Y167" i="38" s="1"/>
  <c r="J167" i="33"/>
  <c r="I167"/>
  <c r="H167"/>
  <c r="G167"/>
  <c r="R166"/>
  <c r="X166" i="38" s="1"/>
  <c r="O166" i="33"/>
  <c r="J166"/>
  <c r="I166"/>
  <c r="R165"/>
  <c r="Q165"/>
  <c r="J165"/>
  <c r="I165"/>
  <c r="H165"/>
  <c r="G165"/>
  <c r="R164"/>
  <c r="Q164"/>
  <c r="S164" s="1"/>
  <c r="P163"/>
  <c r="N163"/>
  <c r="M163"/>
  <c r="L163"/>
  <c r="K163"/>
  <c r="H163"/>
  <c r="G163"/>
  <c r="R162"/>
  <c r="X162" i="38" s="1"/>
  <c r="Q162" i="33"/>
  <c r="S162" s="1"/>
  <c r="Y162" i="38" s="1"/>
  <c r="J162" i="33"/>
  <c r="I162"/>
  <c r="R161"/>
  <c r="X161" i="38" s="1"/>
  <c r="O161" i="33"/>
  <c r="Q161" s="1"/>
  <c r="S161" s="1"/>
  <c r="Y161" i="38" s="1"/>
  <c r="J161" i="33"/>
  <c r="I161"/>
  <c r="R160"/>
  <c r="O160"/>
  <c r="O163" s="1"/>
  <c r="J160"/>
  <c r="I160"/>
  <c r="R159"/>
  <c r="Q159"/>
  <c r="J159"/>
  <c r="J163" s="1"/>
  <c r="I159"/>
  <c r="I163" s="1"/>
  <c r="H159"/>
  <c r="G159"/>
  <c r="R158"/>
  <c r="Q158"/>
  <c r="S158" s="1"/>
  <c r="A158"/>
  <c r="P157"/>
  <c r="N157"/>
  <c r="M157"/>
  <c r="L157"/>
  <c r="K157"/>
  <c r="R156"/>
  <c r="O156"/>
  <c r="Q156" s="1"/>
  <c r="S156" s="1"/>
  <c r="J156"/>
  <c r="I156"/>
  <c r="R155"/>
  <c r="X155" i="38" s="1"/>
  <c r="O155" i="33"/>
  <c r="Q155" s="1"/>
  <c r="S155" s="1"/>
  <c r="Y155" i="38" s="1"/>
  <c r="J155" i="33"/>
  <c r="I155"/>
  <c r="R154"/>
  <c r="O154"/>
  <c r="Q154" s="1"/>
  <c r="S154" s="1"/>
  <c r="J154"/>
  <c r="I154"/>
  <c r="R153"/>
  <c r="Q153"/>
  <c r="Q157" s="1"/>
  <c r="J153"/>
  <c r="J157" s="1"/>
  <c r="I153"/>
  <c r="R152"/>
  <c r="Q152"/>
  <c r="S152" s="1"/>
  <c r="R151"/>
  <c r="Q151"/>
  <c r="S151" s="1"/>
  <c r="A151"/>
  <c r="P150"/>
  <c r="O150"/>
  <c r="N150"/>
  <c r="M150"/>
  <c r="L150"/>
  <c r="K150"/>
  <c r="R149"/>
  <c r="Q149"/>
  <c r="Q150" s="1"/>
  <c r="J149"/>
  <c r="J150" s="1"/>
  <c r="I149"/>
  <c r="I150" s="1"/>
  <c r="P148"/>
  <c r="O148"/>
  <c r="N148"/>
  <c r="M148"/>
  <c r="L148"/>
  <c r="K148"/>
  <c r="R147"/>
  <c r="Q147"/>
  <c r="S147" s="1"/>
  <c r="J147"/>
  <c r="I147"/>
  <c r="R146"/>
  <c r="R148" s="1"/>
  <c r="X148" i="38" s="1"/>
  <c r="Q146" i="33"/>
  <c r="Q148" s="1"/>
  <c r="J146"/>
  <c r="J148" s="1"/>
  <c r="I146"/>
  <c r="I148" s="1"/>
  <c r="S145"/>
  <c r="R145"/>
  <c r="S143"/>
  <c r="Y143" i="38" s="1"/>
  <c r="R143" i="33"/>
  <c r="X143" i="38" s="1"/>
  <c r="S142" i="33"/>
  <c r="Y142" i="38" s="1"/>
  <c r="R142" i="33"/>
  <c r="X142" i="38" s="1"/>
  <c r="S141" i="33"/>
  <c r="R141"/>
  <c r="S140"/>
  <c r="R140"/>
  <c r="S139"/>
  <c r="R139"/>
  <c r="S138"/>
  <c r="R138"/>
  <c r="S137"/>
  <c r="R137"/>
  <c r="S136"/>
  <c r="R136"/>
  <c r="S135"/>
  <c r="R135"/>
  <c r="S134"/>
  <c r="R134"/>
  <c r="S133"/>
  <c r="R133"/>
  <c r="S132"/>
  <c r="R132"/>
  <c r="S131"/>
  <c r="R131"/>
  <c r="A131"/>
  <c r="A132" s="1"/>
  <c r="A133" s="1"/>
  <c r="A134" s="1"/>
  <c r="A135" s="1"/>
  <c r="A136" s="1"/>
  <c r="A137" s="1"/>
  <c r="A138" s="1"/>
  <c r="A139" s="1"/>
  <c r="S130"/>
  <c r="R130"/>
  <c r="S129"/>
  <c r="R129"/>
  <c r="S128"/>
  <c r="R128"/>
  <c r="S127"/>
  <c r="R127"/>
  <c r="S126"/>
  <c r="R126"/>
  <c r="S125"/>
  <c r="R125"/>
  <c r="S124"/>
  <c r="R124"/>
  <c r="S123"/>
  <c r="R123"/>
  <c r="S122"/>
  <c r="R122"/>
  <c r="S121"/>
  <c r="R121"/>
  <c r="A121"/>
  <c r="A122" s="1"/>
  <c r="S120"/>
  <c r="R120"/>
  <c r="S119"/>
  <c r="R119"/>
  <c r="J119"/>
  <c r="I119"/>
  <c r="S118"/>
  <c r="Y118" i="38" s="1"/>
  <c r="R118" i="33"/>
  <c r="X118" i="38" s="1"/>
  <c r="J118" i="33"/>
  <c r="I118"/>
  <c r="S117"/>
  <c r="R117"/>
  <c r="S116"/>
  <c r="R116"/>
  <c r="S115"/>
  <c r="R115"/>
  <c r="A115"/>
  <c r="A116" s="1"/>
  <c r="A117" s="1"/>
  <c r="S114"/>
  <c r="R114"/>
  <c r="S113"/>
  <c r="R113"/>
  <c r="S112"/>
  <c r="R112"/>
  <c r="P111"/>
  <c r="P144" s="1"/>
  <c r="R110"/>
  <c r="X110" i="38" s="1"/>
  <c r="Q110" i="33"/>
  <c r="O110"/>
  <c r="N110"/>
  <c r="M110"/>
  <c r="L110"/>
  <c r="K110"/>
  <c r="S109"/>
  <c r="Y109" i="38" s="1"/>
  <c r="R109" i="33"/>
  <c r="X109" i="38" s="1"/>
  <c r="S108" i="33"/>
  <c r="Y108" i="38" s="1"/>
  <c r="R108" i="33"/>
  <c r="X108" i="38" s="1"/>
  <c r="S107" i="33"/>
  <c r="Y107" i="38" s="1"/>
  <c r="R107" i="33"/>
  <c r="X107" i="38" s="1"/>
  <c r="S106" i="33"/>
  <c r="Y106" i="38" s="1"/>
  <c r="R106" i="33"/>
  <c r="X106" i="38" s="1"/>
  <c r="S105" i="33"/>
  <c r="Y105" i="38" s="1"/>
  <c r="R105" i="33"/>
  <c r="X105" i="38" s="1"/>
  <c r="S104" i="33"/>
  <c r="Y104" i="38" s="1"/>
  <c r="R104" i="33"/>
  <c r="X104" i="38" s="1"/>
  <c r="S103" i="33"/>
  <c r="Y103" i="38" s="1"/>
  <c r="R103" i="33"/>
  <c r="X103" i="38" s="1"/>
  <c r="S102" i="33"/>
  <c r="Y102" i="38" s="1"/>
  <c r="R102" i="33"/>
  <c r="X102" i="38" s="1"/>
  <c r="S101" i="33"/>
  <c r="Y101" i="38" s="1"/>
  <c r="R101" i="33"/>
  <c r="X101" i="38" s="1"/>
  <c r="A101" i="33"/>
  <c r="A102" s="1"/>
  <c r="A103" s="1"/>
  <c r="A104" s="1"/>
  <c r="A105" s="1"/>
  <c r="A106" s="1"/>
  <c r="A107" s="1"/>
  <c r="A108" s="1"/>
  <c r="S100"/>
  <c r="Y100" i="38" s="1"/>
  <c r="R100" i="33"/>
  <c r="X100" i="38" s="1"/>
  <c r="S99" i="33"/>
  <c r="Y99" i="38" s="1"/>
  <c r="R99" i="33"/>
  <c r="X99" i="38" s="1"/>
  <c r="S98" i="33"/>
  <c r="Y98" i="38" s="1"/>
  <c r="R98" i="33"/>
  <c r="X98" i="38" s="1"/>
  <c r="S97" i="33"/>
  <c r="Y97" i="38" s="1"/>
  <c r="R97" i="33"/>
  <c r="X97" i="38" s="1"/>
  <c r="S96" i="33"/>
  <c r="Y96" i="38" s="1"/>
  <c r="R96" i="33"/>
  <c r="X96" i="38" s="1"/>
  <c r="S95" i="33"/>
  <c r="Y95" i="38" s="1"/>
  <c r="R95" i="33"/>
  <c r="X95" i="38" s="1"/>
  <c r="S94" i="33"/>
  <c r="Y94" i="38" s="1"/>
  <c r="R94" i="33"/>
  <c r="X94" i="38" s="1"/>
  <c r="S93" i="33"/>
  <c r="Y93" i="38" s="1"/>
  <c r="R93" i="33"/>
  <c r="X93" i="38" s="1"/>
  <c r="S92" i="33"/>
  <c r="Y92" i="38" s="1"/>
  <c r="R92" i="33"/>
  <c r="X92" i="38" s="1"/>
  <c r="S91" i="33"/>
  <c r="Y91" i="38" s="1"/>
  <c r="R91" i="33"/>
  <c r="X91" i="38" s="1"/>
  <c r="S90" i="33"/>
  <c r="Y90" i="38" s="1"/>
  <c r="R90" i="33"/>
  <c r="X90" i="38" s="1"/>
  <c r="S89" i="33"/>
  <c r="Y89" i="38" s="1"/>
  <c r="R89" i="33"/>
  <c r="X89" i="38" s="1"/>
  <c r="A89" i="33"/>
  <c r="A90" s="1"/>
  <c r="S88"/>
  <c r="R88"/>
  <c r="X88" i="38" s="1"/>
  <c r="J110" i="33"/>
  <c r="I110"/>
  <c r="P86"/>
  <c r="O86"/>
  <c r="N86"/>
  <c r="M86"/>
  <c r="L86"/>
  <c r="K86"/>
  <c r="R85"/>
  <c r="X85" i="38" s="1"/>
  <c r="Q85" i="33"/>
  <c r="S85" s="1"/>
  <c r="Y85" i="38" s="1"/>
  <c r="R84" i="33"/>
  <c r="X84" i="38" s="1"/>
  <c r="Q84" i="33"/>
  <c r="S84" s="1"/>
  <c r="Y84" i="38" s="1"/>
  <c r="R83" i="33"/>
  <c r="X83" i="38" s="1"/>
  <c r="Q83" i="33"/>
  <c r="S83" s="1"/>
  <c r="Y83" i="38" s="1"/>
  <c r="A83" i="33"/>
  <c r="A84" s="1"/>
  <c r="A85" s="1"/>
  <c r="R82"/>
  <c r="X82" i="38" s="1"/>
  <c r="Q82" i="33"/>
  <c r="S82" s="1"/>
  <c r="I86"/>
  <c r="A67"/>
  <c r="A68" s="1"/>
  <c r="A69" s="1"/>
  <c r="A70" s="1"/>
  <c r="A71" s="1"/>
  <c r="A72" s="1"/>
  <c r="A73" s="1"/>
  <c r="A74" s="1"/>
  <c r="A75" s="1"/>
  <c r="A55"/>
  <c r="A56" s="1"/>
  <c r="A57" s="1"/>
  <c r="A49"/>
  <c r="A50" s="1"/>
  <c r="A51" s="1"/>
  <c r="A36"/>
  <c r="A37" s="1"/>
  <c r="A38" s="1"/>
  <c r="A39" s="1"/>
  <c r="A40" s="1"/>
  <c r="A41" s="1"/>
  <c r="A42" s="1"/>
  <c r="A43" s="1"/>
  <c r="R8"/>
  <c r="X8" i="38" s="1"/>
  <c r="Y370" l="1"/>
  <c r="S370" i="33"/>
  <c r="J320"/>
  <c r="J169"/>
  <c r="I175"/>
  <c r="I215"/>
  <c r="J291"/>
  <c r="I320"/>
  <c r="J340"/>
  <c r="Q344"/>
  <c r="I169"/>
  <c r="J308"/>
  <c r="J240"/>
  <c r="J241" s="1"/>
  <c r="I357"/>
  <c r="O175"/>
  <c r="I340"/>
  <c r="I344"/>
  <c r="Q361"/>
  <c r="I406"/>
  <c r="Q438"/>
  <c r="Q308"/>
  <c r="J406"/>
  <c r="O169"/>
  <c r="J175"/>
  <c r="J215"/>
  <c r="Q240"/>
  <c r="Q241" s="1"/>
  <c r="I419"/>
  <c r="S86"/>
  <c r="Y86" i="38" s="1"/>
  <c r="Y82"/>
  <c r="S110" i="33"/>
  <c r="Y110" i="38" s="1"/>
  <c r="Y88"/>
  <c r="R169" i="33"/>
  <c r="X165" i="38"/>
  <c r="R181" i="33"/>
  <c r="X177" i="38"/>
  <c r="R193" i="33"/>
  <c r="X193" i="38" s="1"/>
  <c r="X189"/>
  <c r="I264" i="33"/>
  <c r="I265" s="1"/>
  <c r="I263"/>
  <c r="R361"/>
  <c r="X361" i="38" s="1"/>
  <c r="X359"/>
  <c r="R413" i="33"/>
  <c r="X413" i="38" s="1"/>
  <c r="X410"/>
  <c r="R424" i="33"/>
  <c r="X424" i="38" s="1"/>
  <c r="X422"/>
  <c r="S461" i="33"/>
  <c r="Y461" i="38" s="1"/>
  <c r="Y440"/>
  <c r="N111" i="33"/>
  <c r="N144" s="1"/>
  <c r="J263"/>
  <c r="J264" s="1"/>
  <c r="J265" s="1"/>
  <c r="L265"/>
  <c r="R157"/>
  <c r="X153" i="38"/>
  <c r="R163" i="33"/>
  <c r="X159" i="38"/>
  <c r="R187" i="33"/>
  <c r="X183" i="38"/>
  <c r="R219" i="33"/>
  <c r="X217" i="38"/>
  <c r="R263" i="33"/>
  <c r="X263" i="38" s="1"/>
  <c r="X244"/>
  <c r="Q315" i="33"/>
  <c r="S315" s="1"/>
  <c r="Y315" i="38" s="1"/>
  <c r="O320" i="33"/>
  <c r="R336"/>
  <c r="X336" i="38" s="1"/>
  <c r="X332"/>
  <c r="R351" i="33"/>
  <c r="X351" i="38" s="1"/>
  <c r="X350"/>
  <c r="S424" i="33"/>
  <c r="Y424" i="38" s="1"/>
  <c r="Y422"/>
  <c r="R438" i="33"/>
  <c r="X438" i="38" s="1"/>
  <c r="X429"/>
  <c r="R111" i="33"/>
  <c r="Q171"/>
  <c r="I308"/>
  <c r="S278"/>
  <c r="Y278" i="38" s="1"/>
  <c r="Q291" i="33"/>
  <c r="S382"/>
  <c r="X382" i="38"/>
  <c r="S413" i="33"/>
  <c r="Y413" i="38" s="1"/>
  <c r="Y410"/>
  <c r="R329" i="33"/>
  <c r="X329" i="38" s="1"/>
  <c r="X327"/>
  <c r="R357" i="33"/>
  <c r="X357" i="38" s="1"/>
  <c r="X353"/>
  <c r="Q263" i="33"/>
  <c r="Q264" s="1"/>
  <c r="S299"/>
  <c r="X299" i="38"/>
  <c r="AE464"/>
  <c r="AE425"/>
  <c r="AB420"/>
  <c r="R425" i="34"/>
  <c r="AB425" i="38" s="1"/>
  <c r="S420" i="34"/>
  <c r="AC265" i="38"/>
  <c r="R150" i="33"/>
  <c r="X150" i="38" s="1"/>
  <c r="X149"/>
  <c r="R340" i="33"/>
  <c r="X340" i="38" s="1"/>
  <c r="X338"/>
  <c r="R347" i="33"/>
  <c r="X347" i="38" s="1"/>
  <c r="X346"/>
  <c r="X211"/>
  <c r="S211" i="33"/>
  <c r="R215"/>
  <c r="X210" i="38"/>
  <c r="Q215" i="33"/>
  <c r="I111"/>
  <c r="I144" s="1"/>
  <c r="L111"/>
  <c r="L144" s="1"/>
  <c r="Q160"/>
  <c r="S160" s="1"/>
  <c r="P194"/>
  <c r="Q189"/>
  <c r="Q193" s="1"/>
  <c r="R240"/>
  <c r="I291"/>
  <c r="J357"/>
  <c r="J361"/>
  <c r="Q406"/>
  <c r="L462"/>
  <c r="N462"/>
  <c r="Q86"/>
  <c r="Q111" s="1"/>
  <c r="Q144" s="1"/>
  <c r="I157"/>
  <c r="I194" s="1"/>
  <c r="Q163"/>
  <c r="Q166"/>
  <c r="S166" s="1"/>
  <c r="Y166" i="38" s="1"/>
  <c r="R175" i="33"/>
  <c r="Q177"/>
  <c r="Q181" s="1"/>
  <c r="Q184"/>
  <c r="S184" s="1"/>
  <c r="Y184" i="38" s="1"/>
  <c r="L194" i="33"/>
  <c r="N194"/>
  <c r="I208"/>
  <c r="Q208"/>
  <c r="I240"/>
  <c r="I241" s="1"/>
  <c r="R264"/>
  <c r="X264" i="38" s="1"/>
  <c r="Z291"/>
  <c r="Q340" i="33"/>
  <c r="J344"/>
  <c r="R344"/>
  <c r="X344" i="38" s="1"/>
  <c r="I461" i="33"/>
  <c r="I462" s="1"/>
  <c r="K462"/>
  <c r="M462"/>
  <c r="J194"/>
  <c r="K111"/>
  <c r="K144" s="1"/>
  <c r="M111"/>
  <c r="M144" s="1"/>
  <c r="O111"/>
  <c r="O144" s="1"/>
  <c r="S205"/>
  <c r="J86"/>
  <c r="J111" s="1"/>
  <c r="J144" s="1"/>
  <c r="R86"/>
  <c r="X86" i="38" s="1"/>
  <c r="S153" i="33"/>
  <c r="O157"/>
  <c r="O194" s="1"/>
  <c r="Q175"/>
  <c r="S171"/>
  <c r="S189"/>
  <c r="K194"/>
  <c r="M194"/>
  <c r="J208"/>
  <c r="R208"/>
  <c r="N265"/>
  <c r="P265"/>
  <c r="P420" s="1"/>
  <c r="P425" s="1"/>
  <c r="Q462"/>
  <c r="S225"/>
  <c r="K265"/>
  <c r="M265"/>
  <c r="O265"/>
  <c r="S294"/>
  <c r="S322"/>
  <c r="S327"/>
  <c r="S333"/>
  <c r="S339"/>
  <c r="S365"/>
  <c r="S419"/>
  <c r="Y419" i="38" s="1"/>
  <c r="S433" i="33"/>
  <c r="S146"/>
  <c r="S148" s="1"/>
  <c r="Y148" i="38" s="1"/>
  <c r="S149" i="33"/>
  <c r="S159"/>
  <c r="S165"/>
  <c r="S183"/>
  <c r="S210"/>
  <c r="S217"/>
  <c r="R291"/>
  <c r="X291" i="38" s="1"/>
  <c r="AA291"/>
  <c r="S282" i="33"/>
  <c r="R325"/>
  <c r="X325" i="38" s="1"/>
  <c r="S342" i="33"/>
  <c r="R406"/>
  <c r="X406" i="38" s="1"/>
  <c r="J419" i="33"/>
  <c r="M420"/>
  <c r="M425" s="1"/>
  <c r="M464" s="1"/>
  <c r="J438"/>
  <c r="J462" s="1"/>
  <c r="S244"/>
  <c r="S310"/>
  <c r="S346"/>
  <c r="S350"/>
  <c r="S353"/>
  <c r="S359"/>
  <c r="R194" l="1"/>
  <c r="X194" i="38" s="1"/>
  <c r="S111" i="33"/>
  <c r="Y111" i="38" s="1"/>
  <c r="Q265" i="33"/>
  <c r="N420"/>
  <c r="N425" s="1"/>
  <c r="N464" s="1"/>
  <c r="S144"/>
  <c r="Y144" i="38" s="1"/>
  <c r="K420" i="33"/>
  <c r="K425" s="1"/>
  <c r="K464" s="1"/>
  <c r="S177"/>
  <c r="L420"/>
  <c r="L425" s="1"/>
  <c r="L464" s="1"/>
  <c r="S169"/>
  <c r="Y165" i="38"/>
  <c r="S438" i="33"/>
  <c r="Y433" i="38"/>
  <c r="S336" i="33"/>
  <c r="Y336" i="38" s="1"/>
  <c r="Y333"/>
  <c r="S240" i="33"/>
  <c r="Y225" i="38"/>
  <c r="S175" i="33"/>
  <c r="Y171" i="38"/>
  <c r="S208" i="33"/>
  <c r="Y205" i="38"/>
  <c r="S181" i="33"/>
  <c r="Y177" i="38"/>
  <c r="R144" i="33"/>
  <c r="X144" i="38" s="1"/>
  <c r="X111"/>
  <c r="S291" i="33"/>
  <c r="Y291" i="38" s="1"/>
  <c r="Y282"/>
  <c r="S406" i="33"/>
  <c r="Y406" i="38" s="1"/>
  <c r="Y365"/>
  <c r="S325" i="33"/>
  <c r="Y325" i="38" s="1"/>
  <c r="Y322"/>
  <c r="S361" i="33"/>
  <c r="Y361" i="38" s="1"/>
  <c r="Y359"/>
  <c r="S351" i="33"/>
  <c r="Y351" i="38" s="1"/>
  <c r="Y350"/>
  <c r="S219" i="33"/>
  <c r="Y217" i="38"/>
  <c r="S187" i="33"/>
  <c r="Y183" i="38"/>
  <c r="S163" i="33"/>
  <c r="Y159" i="38"/>
  <c r="S193" i="33"/>
  <c r="Y193" i="38" s="1"/>
  <c r="Y189"/>
  <c r="S157" i="33"/>
  <c r="Y153" i="38"/>
  <c r="I420" i="33"/>
  <c r="I425" s="1"/>
  <c r="I464" s="1"/>
  <c r="Q320"/>
  <c r="Y382" i="38"/>
  <c r="S329" i="33"/>
  <c r="Y329" i="38" s="1"/>
  <c r="Y327"/>
  <c r="S357" i="33"/>
  <c r="Y357" i="38" s="1"/>
  <c r="Y353"/>
  <c r="S320" i="33"/>
  <c r="Y320" i="38" s="1"/>
  <c r="Y310"/>
  <c r="S308" i="33"/>
  <c r="Y308" i="38" s="1"/>
  <c r="Y294"/>
  <c r="S263" i="33"/>
  <c r="Y263" i="38" s="1"/>
  <c r="Y244"/>
  <c r="Y299"/>
  <c r="Z425"/>
  <c r="Z420"/>
  <c r="R241" i="33"/>
  <c r="X240" i="38"/>
  <c r="S241" i="33"/>
  <c r="Y241" i="38" s="1"/>
  <c r="Y240"/>
  <c r="AC420"/>
  <c r="S425" i="34"/>
  <c r="S467" s="1"/>
  <c r="S150" i="33"/>
  <c r="Y150" i="38" s="1"/>
  <c r="Y149"/>
  <c r="S340" i="33"/>
  <c r="Y340" i="38" s="1"/>
  <c r="Y339"/>
  <c r="S347" i="33"/>
  <c r="Y347" i="38" s="1"/>
  <c r="Y346"/>
  <c r="S344" i="33"/>
  <c r="Y344" i="38" s="1"/>
  <c r="Y342"/>
  <c r="Y211"/>
  <c r="S215" i="33"/>
  <c r="Y210" i="38"/>
  <c r="O420" i="33"/>
  <c r="O425" s="1"/>
  <c r="Q187"/>
  <c r="Q169"/>
  <c r="J420"/>
  <c r="J425" s="1"/>
  <c r="J464" s="1"/>
  <c r="S194" l="1"/>
  <c r="Y194" i="38" s="1"/>
  <c r="S462" i="33"/>
  <c r="Y462" i="38" s="1"/>
  <c r="Y438"/>
  <c r="Q194" i="33"/>
  <c r="Q420" s="1"/>
  <c r="Q425" s="1"/>
  <c r="Q464" s="1"/>
  <c r="S264"/>
  <c r="Y264" i="38" s="1"/>
  <c r="X241"/>
  <c r="R265" i="33"/>
  <c r="AC425" i="38"/>
  <c r="S470" i="34"/>
  <c r="S471"/>
  <c r="S474"/>
  <c r="S464"/>
  <c r="AC464" i="38" s="1"/>
  <c r="S472" i="34"/>
  <c r="S473"/>
  <c r="S469"/>
  <c r="S468"/>
  <c r="S265" i="33" l="1"/>
  <c r="AA420" i="38"/>
  <c r="X265"/>
  <c r="R420" i="33"/>
  <c r="Q461" i="32"/>
  <c r="N461"/>
  <c r="M461"/>
  <c r="L461"/>
  <c r="K461"/>
  <c r="F461"/>
  <c r="D461"/>
  <c r="S460"/>
  <c r="U460" i="38" s="1"/>
  <c r="R460" i="32"/>
  <c r="T460" i="38" s="1"/>
  <c r="J460" i="32"/>
  <c r="I460"/>
  <c r="S459"/>
  <c r="U459" i="38" s="1"/>
  <c r="R459" i="32"/>
  <c r="T459" i="38" s="1"/>
  <c r="J459" i="32"/>
  <c r="I459"/>
  <c r="S458"/>
  <c r="U458" i="38" s="1"/>
  <c r="R458" i="32"/>
  <c r="T458" i="38" s="1"/>
  <c r="J458" i="32"/>
  <c r="I458"/>
  <c r="S457"/>
  <c r="U457" i="38" s="1"/>
  <c r="R457" i="32"/>
  <c r="T457" i="38" s="1"/>
  <c r="J457" i="32"/>
  <c r="I457"/>
  <c r="S456"/>
  <c r="U456" i="38" s="1"/>
  <c r="R456" i="32"/>
  <c r="T456" i="38" s="1"/>
  <c r="J456" i="32"/>
  <c r="I456"/>
  <c r="S455"/>
  <c r="U455" i="38" s="1"/>
  <c r="R455" i="32"/>
  <c r="T455" i="38" s="1"/>
  <c r="J455" i="32"/>
  <c r="I455"/>
  <c r="S454"/>
  <c r="U454" i="38" s="1"/>
  <c r="R454" i="32"/>
  <c r="T454" i="38" s="1"/>
  <c r="J454" i="32"/>
  <c r="I454"/>
  <c r="S453"/>
  <c r="U453" i="38" s="1"/>
  <c r="R453" i="32"/>
  <c r="T453" i="38" s="1"/>
  <c r="J453" i="32"/>
  <c r="I453"/>
  <c r="S452"/>
  <c r="U452" i="38" s="1"/>
  <c r="R452" i="32"/>
  <c r="T452" i="38" s="1"/>
  <c r="J452" i="32"/>
  <c r="I452"/>
  <c r="S451"/>
  <c r="U451" i="38" s="1"/>
  <c r="R451" i="32"/>
  <c r="T451" i="38" s="1"/>
  <c r="J451" i="32"/>
  <c r="I451"/>
  <c r="S450"/>
  <c r="U450" i="38" s="1"/>
  <c r="R450" i="32"/>
  <c r="T450" i="38" s="1"/>
  <c r="J450" i="32"/>
  <c r="I450"/>
  <c r="S449"/>
  <c r="U449" i="38" s="1"/>
  <c r="R449" i="32"/>
  <c r="T449" i="38" s="1"/>
  <c r="J449" i="32"/>
  <c r="I449"/>
  <c r="S448"/>
  <c r="U448" i="38" s="1"/>
  <c r="R448" i="32"/>
  <c r="T448" i="38" s="1"/>
  <c r="J448" i="32"/>
  <c r="I448"/>
  <c r="S447"/>
  <c r="U447" i="38" s="1"/>
  <c r="R447" i="32"/>
  <c r="T447" i="38" s="1"/>
  <c r="J447" i="32"/>
  <c r="I447"/>
  <c r="S446"/>
  <c r="U446" i="38" s="1"/>
  <c r="R446" i="32"/>
  <c r="T446" i="38" s="1"/>
  <c r="J446" i="32"/>
  <c r="I446"/>
  <c r="S445"/>
  <c r="U445" i="38" s="1"/>
  <c r="R445" i="32"/>
  <c r="T445" i="38" s="1"/>
  <c r="J445" i="32"/>
  <c r="I445"/>
  <c r="S444"/>
  <c r="U444" i="38" s="1"/>
  <c r="R444" i="32"/>
  <c r="T444" i="38" s="1"/>
  <c r="J444" i="32"/>
  <c r="I444"/>
  <c r="S443"/>
  <c r="U443" i="38" s="1"/>
  <c r="R443" i="32"/>
  <c r="T443" i="38" s="1"/>
  <c r="J443" i="32"/>
  <c r="I443"/>
  <c r="S442"/>
  <c r="U442" i="38" s="1"/>
  <c r="R442" i="32"/>
  <c r="T442" i="38" s="1"/>
  <c r="J442" i="32"/>
  <c r="I442"/>
  <c r="S441"/>
  <c r="U441" i="38" s="1"/>
  <c r="R441" i="32"/>
  <c r="T441" i="38" s="1"/>
  <c r="J441" i="32"/>
  <c r="I441"/>
  <c r="S440"/>
  <c r="U440" i="38" s="1"/>
  <c r="R440" i="32"/>
  <c r="T440" i="38" s="1"/>
  <c r="J440" i="32"/>
  <c r="I440"/>
  <c r="I461" s="1"/>
  <c r="S439"/>
  <c r="U439" i="38" s="1"/>
  <c r="R439" i="32"/>
  <c r="T439" i="38" s="1"/>
  <c r="P438" i="32"/>
  <c r="O438"/>
  <c r="N438"/>
  <c r="M438"/>
  <c r="L438"/>
  <c r="L462" s="1"/>
  <c r="K438"/>
  <c r="F438"/>
  <c r="E438"/>
  <c r="D438"/>
  <c r="C438"/>
  <c r="S437"/>
  <c r="U437" i="38" s="1"/>
  <c r="R437" i="32"/>
  <c r="T437" i="38" s="1"/>
  <c r="J437" i="32"/>
  <c r="I437"/>
  <c r="R436"/>
  <c r="T436" i="38" s="1"/>
  <c r="Q436" i="32"/>
  <c r="S436" s="1"/>
  <c r="U436" i="38" s="1"/>
  <c r="J436" i="32"/>
  <c r="I436"/>
  <c r="R435"/>
  <c r="T435" i="38" s="1"/>
  <c r="Q435" i="32"/>
  <c r="S435" s="1"/>
  <c r="U435" i="38" s="1"/>
  <c r="J435" i="32"/>
  <c r="I435"/>
  <c r="R434"/>
  <c r="T434" i="38" s="1"/>
  <c r="Q434" i="32"/>
  <c r="S434" s="1"/>
  <c r="U434" i="38" s="1"/>
  <c r="J434" i="32"/>
  <c r="I434"/>
  <c r="R433"/>
  <c r="T433" i="38" s="1"/>
  <c r="Q433" i="32"/>
  <c r="J433"/>
  <c r="I433"/>
  <c r="S432"/>
  <c r="U432" i="38" s="1"/>
  <c r="R432" i="32"/>
  <c r="T432" i="38" s="1"/>
  <c r="J432" i="32"/>
  <c r="I432"/>
  <c r="S431"/>
  <c r="U431" i="38" s="1"/>
  <c r="R431" i="32"/>
  <c r="T431" i="38" s="1"/>
  <c r="J431" i="32"/>
  <c r="I431"/>
  <c r="S430"/>
  <c r="U430" i="38" s="1"/>
  <c r="R430" i="32"/>
  <c r="T430" i="38" s="1"/>
  <c r="J430" i="32"/>
  <c r="I430"/>
  <c r="A430"/>
  <c r="A431" s="1"/>
  <c r="A432" s="1"/>
  <c r="A433" s="1"/>
  <c r="A434" s="1"/>
  <c r="A435" s="1"/>
  <c r="A436" s="1"/>
  <c r="A437" s="1"/>
  <c r="A440" s="1"/>
  <c r="A441" s="1"/>
  <c r="A442" s="1"/>
  <c r="A443" s="1"/>
  <c r="A451" s="1"/>
  <c r="A452" s="1"/>
  <c r="A453" s="1"/>
  <c r="A454" s="1"/>
  <c r="A455" s="1"/>
  <c r="A456" s="1"/>
  <c r="A457" s="1"/>
  <c r="A458" s="1"/>
  <c r="A459" s="1"/>
  <c r="A460" s="1"/>
  <c r="S429"/>
  <c r="U429" i="38" s="1"/>
  <c r="R429" i="32"/>
  <c r="T429" i="38" s="1"/>
  <c r="J429" i="32"/>
  <c r="I429"/>
  <c r="I438" s="1"/>
  <c r="S428"/>
  <c r="U428" i="38" s="1"/>
  <c r="R428" i="32"/>
  <c r="T428" i="38" s="1"/>
  <c r="S427" i="32"/>
  <c r="R427"/>
  <c r="S426"/>
  <c r="R426"/>
  <c r="Q424"/>
  <c r="P424"/>
  <c r="O424"/>
  <c r="N424"/>
  <c r="M424"/>
  <c r="L424"/>
  <c r="K424"/>
  <c r="F424"/>
  <c r="D424"/>
  <c r="S423"/>
  <c r="U423" i="38" s="1"/>
  <c r="R423" i="32"/>
  <c r="T423" i="38" s="1"/>
  <c r="J423" i="32"/>
  <c r="I423"/>
  <c r="S422"/>
  <c r="R422"/>
  <c r="J422"/>
  <c r="J424" s="1"/>
  <c r="I422"/>
  <c r="I424" s="1"/>
  <c r="S421"/>
  <c r="R421"/>
  <c r="Q419"/>
  <c r="P419"/>
  <c r="O419"/>
  <c r="N419"/>
  <c r="M419"/>
  <c r="L419"/>
  <c r="K419"/>
  <c r="F419"/>
  <c r="D419"/>
  <c r="S418"/>
  <c r="U418" i="38" s="1"/>
  <c r="R418" i="32"/>
  <c r="T418" i="38" s="1"/>
  <c r="J418" i="32"/>
  <c r="I418"/>
  <c r="H418"/>
  <c r="S417"/>
  <c r="U417" i="38" s="1"/>
  <c r="R417" i="32"/>
  <c r="T417" i="38" s="1"/>
  <c r="J417" i="32"/>
  <c r="I417"/>
  <c r="H417"/>
  <c r="S416"/>
  <c r="U416" i="38" s="1"/>
  <c r="R416" i="32"/>
  <c r="T416" i="38" s="1"/>
  <c r="J416" i="32"/>
  <c r="I416"/>
  <c r="H416"/>
  <c r="S415"/>
  <c r="U415" i="38" s="1"/>
  <c r="R415" i="32"/>
  <c r="T415" i="38" s="1"/>
  <c r="J415" i="32"/>
  <c r="I415"/>
  <c r="H415"/>
  <c r="S414"/>
  <c r="R414"/>
  <c r="J414"/>
  <c r="J419" s="1"/>
  <c r="I414"/>
  <c r="Q413"/>
  <c r="P413"/>
  <c r="O413"/>
  <c r="N413"/>
  <c r="M413"/>
  <c r="L413"/>
  <c r="K413"/>
  <c r="F413"/>
  <c r="E413"/>
  <c r="D413"/>
  <c r="C413"/>
  <c r="S412"/>
  <c r="U412" i="38" s="1"/>
  <c r="R412" i="32"/>
  <c r="T412" i="38" s="1"/>
  <c r="J412" i="32"/>
  <c r="I412"/>
  <c r="S411"/>
  <c r="U411" i="38" s="1"/>
  <c r="R411" i="32"/>
  <c r="T411" i="38" s="1"/>
  <c r="J411" i="32"/>
  <c r="I411"/>
  <c r="S410"/>
  <c r="U410" i="38" s="1"/>
  <c r="R410" i="32"/>
  <c r="J410"/>
  <c r="J413" s="1"/>
  <c r="I410"/>
  <c r="I413" s="1"/>
  <c r="H410"/>
  <c r="R409"/>
  <c r="T409" i="38" s="1"/>
  <c r="S408" i="32"/>
  <c r="R408"/>
  <c r="S407"/>
  <c r="R407"/>
  <c r="P406"/>
  <c r="N406"/>
  <c r="M406"/>
  <c r="L406"/>
  <c r="K406"/>
  <c r="F406"/>
  <c r="E406"/>
  <c r="D406"/>
  <c r="C406"/>
  <c r="Q405"/>
  <c r="Q405" i="35" s="1"/>
  <c r="R404" i="32"/>
  <c r="T404" i="38" s="1"/>
  <c r="Q404" i="32"/>
  <c r="S404" s="1"/>
  <c r="U404" i="38" s="1"/>
  <c r="Q403" i="32"/>
  <c r="Q403" i="35" s="1"/>
  <c r="S402" i="32"/>
  <c r="U402" i="38" s="1"/>
  <c r="R402" i="32"/>
  <c r="T402" i="38" s="1"/>
  <c r="S401" i="32"/>
  <c r="U401" i="38" s="1"/>
  <c r="R401" i="32"/>
  <c r="T401" i="38" s="1"/>
  <c r="R400" i="32"/>
  <c r="T400" i="38" s="1"/>
  <c r="Q400" i="32"/>
  <c r="J400"/>
  <c r="I400"/>
  <c r="R399"/>
  <c r="T399" i="38" s="1"/>
  <c r="Q399" i="32"/>
  <c r="J399"/>
  <c r="I399"/>
  <c r="R397"/>
  <c r="T397" i="38" s="1"/>
  <c r="Q397" i="32"/>
  <c r="J397"/>
  <c r="I397"/>
  <c r="R396"/>
  <c r="T396" i="38" s="1"/>
  <c r="Q396" i="32"/>
  <c r="S396" s="1"/>
  <c r="U396" i="38" s="1"/>
  <c r="J396" i="32"/>
  <c r="I396"/>
  <c r="R395"/>
  <c r="T395" i="38" s="1"/>
  <c r="Q395" i="32"/>
  <c r="S395" s="1"/>
  <c r="U395" i="38" s="1"/>
  <c r="J395" i="32"/>
  <c r="I395"/>
  <c r="R394"/>
  <c r="T394" i="38" s="1"/>
  <c r="Q394" i="32"/>
  <c r="J394"/>
  <c r="I394"/>
  <c r="R393"/>
  <c r="T393" i="38" s="1"/>
  <c r="Q393" i="32"/>
  <c r="S391"/>
  <c r="U391" i="38" s="1"/>
  <c r="R391" i="32"/>
  <c r="T391" i="38" s="1"/>
  <c r="J391" i="32"/>
  <c r="I391"/>
  <c r="H391"/>
  <c r="G391"/>
  <c r="S390"/>
  <c r="R390"/>
  <c r="T390" i="38" s="1"/>
  <c r="J390" i="32"/>
  <c r="I390"/>
  <c r="H390"/>
  <c r="G390"/>
  <c r="R389"/>
  <c r="T389" i="38" s="1"/>
  <c r="Q389" i="32"/>
  <c r="S389" s="1"/>
  <c r="U389" i="38" s="1"/>
  <c r="J389" i="32"/>
  <c r="I389"/>
  <c r="R388"/>
  <c r="T388" i="38" s="1"/>
  <c r="Q388" i="32"/>
  <c r="S388" s="1"/>
  <c r="U388" i="38" s="1"/>
  <c r="J388" i="32"/>
  <c r="I388"/>
  <c r="R387"/>
  <c r="T387" i="38" s="1"/>
  <c r="Q387" i="32"/>
  <c r="S387" s="1"/>
  <c r="U387" i="38" s="1"/>
  <c r="J387" i="32"/>
  <c r="I387"/>
  <c r="R386"/>
  <c r="T386" i="38" s="1"/>
  <c r="Q386" i="32"/>
  <c r="S386" s="1"/>
  <c r="U386" i="38" s="1"/>
  <c r="J386" i="32"/>
  <c r="I386"/>
  <c r="R385"/>
  <c r="T385" i="38" s="1"/>
  <c r="Q385" i="32"/>
  <c r="S385" s="1"/>
  <c r="U385" i="38" s="1"/>
  <c r="J385" i="32"/>
  <c r="I385"/>
  <c r="R384"/>
  <c r="T384" i="38" s="1"/>
  <c r="Q384" i="32"/>
  <c r="S384" s="1"/>
  <c r="U384" i="38" s="1"/>
  <c r="J384" i="32"/>
  <c r="I384"/>
  <c r="R383"/>
  <c r="T383" i="38" s="1"/>
  <c r="Q383" i="32"/>
  <c r="S383" s="1"/>
  <c r="U383" i="38" s="1"/>
  <c r="J383" i="32"/>
  <c r="I383"/>
  <c r="R382"/>
  <c r="T382" i="38" s="1"/>
  <c r="Q382" i="32"/>
  <c r="S382" s="1"/>
  <c r="U382" i="38" s="1"/>
  <c r="J382" i="32"/>
  <c r="I382"/>
  <c r="R381"/>
  <c r="T381" i="38" s="1"/>
  <c r="Q381" i="32"/>
  <c r="S381" s="1"/>
  <c r="U381" i="38" s="1"/>
  <c r="J381" i="32"/>
  <c r="I381"/>
  <c r="R380"/>
  <c r="T380" i="38" s="1"/>
  <c r="Q380" i="32"/>
  <c r="S380" s="1"/>
  <c r="U380" i="38" s="1"/>
  <c r="J380" i="32"/>
  <c r="I380"/>
  <c r="H380"/>
  <c r="G380"/>
  <c r="R379"/>
  <c r="T379" i="38" s="1"/>
  <c r="Q379" i="32"/>
  <c r="S379" s="1"/>
  <c r="U379" i="38" s="1"/>
  <c r="J379" i="32"/>
  <c r="I379"/>
  <c r="R378"/>
  <c r="T378" i="38" s="1"/>
  <c r="Q378" i="32"/>
  <c r="S378" s="1"/>
  <c r="U378" i="38" s="1"/>
  <c r="J378" i="32"/>
  <c r="I378"/>
  <c r="R377"/>
  <c r="T377" i="38" s="1"/>
  <c r="Q377" i="32"/>
  <c r="S377" s="1"/>
  <c r="U377" i="38" s="1"/>
  <c r="J377" i="32"/>
  <c r="I377"/>
  <c r="R376"/>
  <c r="T376" i="38" s="1"/>
  <c r="Q376" i="32"/>
  <c r="S376" s="1"/>
  <c r="U376" i="38" s="1"/>
  <c r="J376" i="32"/>
  <c r="I376"/>
  <c r="R375"/>
  <c r="T375" i="38" s="1"/>
  <c r="Q375" i="32"/>
  <c r="S375" s="1"/>
  <c r="U375" i="38" s="1"/>
  <c r="R374" i="32"/>
  <c r="T374" i="38" s="1"/>
  <c r="Q374" i="32"/>
  <c r="S374" s="1"/>
  <c r="U374" i="38" s="1"/>
  <c r="J374" i="32"/>
  <c r="I374"/>
  <c r="H374"/>
  <c r="G374"/>
  <c r="R373"/>
  <c r="T373" i="38" s="1"/>
  <c r="Q373" i="32"/>
  <c r="S373" s="1"/>
  <c r="U373" i="38" s="1"/>
  <c r="A373" i="32"/>
  <c r="A374" s="1"/>
  <c r="A375" s="1"/>
  <c r="A376" s="1"/>
  <c r="A377" s="1"/>
  <c r="A378" s="1"/>
  <c r="A379" s="1"/>
  <c r="A380" s="1"/>
  <c r="A381" s="1"/>
  <c r="A382" s="1"/>
  <c r="A383" s="1"/>
  <c r="A384" s="1"/>
  <c r="A385" s="1"/>
  <c r="A386" s="1"/>
  <c r="R372"/>
  <c r="T372" i="38" s="1"/>
  <c r="Q372" i="32"/>
  <c r="S372" s="1"/>
  <c r="U372" i="38" s="1"/>
  <c r="J372" i="32"/>
  <c r="I372"/>
  <c r="H372"/>
  <c r="G372"/>
  <c r="S371"/>
  <c r="U371" i="38" s="1"/>
  <c r="R371" i="32"/>
  <c r="T371" i="38" s="1"/>
  <c r="J371" i="32"/>
  <c r="I371"/>
  <c r="T370" i="38"/>
  <c r="Q370" i="32"/>
  <c r="J370"/>
  <c r="I370"/>
  <c r="R369"/>
  <c r="T369" i="38" s="1"/>
  <c r="Q369" i="32"/>
  <c r="S369" s="1"/>
  <c r="U369" i="38" s="1"/>
  <c r="J369" i="32"/>
  <c r="I369"/>
  <c r="R368"/>
  <c r="T368" i="38" s="1"/>
  <c r="Q368" i="32"/>
  <c r="S368" s="1"/>
  <c r="U368" i="38" s="1"/>
  <c r="J368" i="32"/>
  <c r="I368"/>
  <c r="R367"/>
  <c r="T367" i="38" s="1"/>
  <c r="Q367" i="32"/>
  <c r="S367" s="1"/>
  <c r="U367" i="38" s="1"/>
  <c r="J367" i="32"/>
  <c r="I367"/>
  <c r="R366"/>
  <c r="T366" i="38" s="1"/>
  <c r="Q366" i="32"/>
  <c r="S366" s="1"/>
  <c r="U366" i="38" s="1"/>
  <c r="J366" i="32"/>
  <c r="I366"/>
  <c r="H366"/>
  <c r="G366"/>
  <c r="R365"/>
  <c r="T365" i="38" s="1"/>
  <c r="Q365" i="32"/>
  <c r="S365" s="1"/>
  <c r="U365" i="38" s="1"/>
  <c r="J365" i="32"/>
  <c r="I365"/>
  <c r="A365"/>
  <c r="A366" s="1"/>
  <c r="A367" s="1"/>
  <c r="A368" s="1"/>
  <c r="A369" s="1"/>
  <c r="A370" s="1"/>
  <c r="A371" s="1"/>
  <c r="R364"/>
  <c r="Q364"/>
  <c r="J364"/>
  <c r="I364"/>
  <c r="H364"/>
  <c r="G364"/>
  <c r="S363"/>
  <c r="R363"/>
  <c r="S362"/>
  <c r="R362"/>
  <c r="P361"/>
  <c r="O361"/>
  <c r="N361"/>
  <c r="M361"/>
  <c r="L361"/>
  <c r="K361"/>
  <c r="F361"/>
  <c r="E361"/>
  <c r="D361"/>
  <c r="C361"/>
  <c r="R360"/>
  <c r="T360" i="38" s="1"/>
  <c r="Q360" i="32"/>
  <c r="S360" s="1"/>
  <c r="U360" i="38" s="1"/>
  <c r="J360" i="32"/>
  <c r="I360"/>
  <c r="H360"/>
  <c r="G360"/>
  <c r="R359"/>
  <c r="Q359"/>
  <c r="J359"/>
  <c r="J361" s="1"/>
  <c r="I359"/>
  <c r="I361" s="1"/>
  <c r="S358"/>
  <c r="R358"/>
  <c r="Q357"/>
  <c r="P357"/>
  <c r="O357"/>
  <c r="N357"/>
  <c r="M357"/>
  <c r="L357"/>
  <c r="K357"/>
  <c r="F357"/>
  <c r="E357"/>
  <c r="D357"/>
  <c r="C357"/>
  <c r="S356"/>
  <c r="U356" i="38" s="1"/>
  <c r="R356" i="32"/>
  <c r="J356"/>
  <c r="I356"/>
  <c r="H356"/>
  <c r="G356"/>
  <c r="S355"/>
  <c r="U355" i="38" s="1"/>
  <c r="R355" i="32"/>
  <c r="T355" i="38" s="1"/>
  <c r="J355" i="32"/>
  <c r="I355"/>
  <c r="H355"/>
  <c r="G355"/>
  <c r="A355"/>
  <c r="A356" s="1"/>
  <c r="S354"/>
  <c r="U354" i="38" s="1"/>
  <c r="R354" i="32"/>
  <c r="T354" i="38" s="1"/>
  <c r="J354" i="32"/>
  <c r="I354"/>
  <c r="H354"/>
  <c r="G354"/>
  <c r="S353"/>
  <c r="R353"/>
  <c r="T353" i="38" s="1"/>
  <c r="J353" i="32"/>
  <c r="J357" s="1"/>
  <c r="I353"/>
  <c r="H353"/>
  <c r="G353"/>
  <c r="S352"/>
  <c r="U352" i="38" s="1"/>
  <c r="R352" i="32"/>
  <c r="T352" i="38" s="1"/>
  <c r="P351" i="32"/>
  <c r="O351"/>
  <c r="N351"/>
  <c r="M351"/>
  <c r="L351"/>
  <c r="K351"/>
  <c r="F351"/>
  <c r="H351" s="1"/>
  <c r="E351"/>
  <c r="D351"/>
  <c r="C351"/>
  <c r="R350"/>
  <c r="Q350"/>
  <c r="Q351" s="1"/>
  <c r="J350"/>
  <c r="J351" s="1"/>
  <c r="I350"/>
  <c r="I351" s="1"/>
  <c r="H350"/>
  <c r="G350"/>
  <c r="S349"/>
  <c r="U349" i="38" s="1"/>
  <c r="R349" i="32"/>
  <c r="T349" i="38" s="1"/>
  <c r="S348" i="32"/>
  <c r="R348"/>
  <c r="P347"/>
  <c r="O347"/>
  <c r="N347"/>
  <c r="M347"/>
  <c r="L347"/>
  <c r="K347"/>
  <c r="F347"/>
  <c r="E347"/>
  <c r="D347"/>
  <c r="C347"/>
  <c r="R346"/>
  <c r="Q346"/>
  <c r="Q347" s="1"/>
  <c r="J346"/>
  <c r="J347" s="1"/>
  <c r="I346"/>
  <c r="I347" s="1"/>
  <c r="H346"/>
  <c r="G346"/>
  <c r="S345"/>
  <c r="R345"/>
  <c r="P344"/>
  <c r="O344"/>
  <c r="N344"/>
  <c r="M344"/>
  <c r="L344"/>
  <c r="K344"/>
  <c r="F344"/>
  <c r="E344"/>
  <c r="D344"/>
  <c r="C344"/>
  <c r="R343"/>
  <c r="T343" i="38" s="1"/>
  <c r="Q343" i="32"/>
  <c r="S343" s="1"/>
  <c r="U343" i="38" s="1"/>
  <c r="J343" i="32"/>
  <c r="I343"/>
  <c r="A343"/>
  <c r="R342"/>
  <c r="Q342"/>
  <c r="Q344" s="1"/>
  <c r="J342"/>
  <c r="I342"/>
  <c r="S341"/>
  <c r="R341"/>
  <c r="P340"/>
  <c r="O340"/>
  <c r="N340"/>
  <c r="M340"/>
  <c r="L340"/>
  <c r="K340"/>
  <c r="F340"/>
  <c r="E340"/>
  <c r="D340"/>
  <c r="C340"/>
  <c r="R339"/>
  <c r="T339" i="38" s="1"/>
  <c r="Q339" i="32"/>
  <c r="S339" s="1"/>
  <c r="U339" i="38" s="1"/>
  <c r="J339" i="32"/>
  <c r="I339"/>
  <c r="H339"/>
  <c r="G339"/>
  <c r="R338"/>
  <c r="Q338"/>
  <c r="J338"/>
  <c r="I338"/>
  <c r="I340" s="1"/>
  <c r="H338"/>
  <c r="G338"/>
  <c r="S337"/>
  <c r="R337"/>
  <c r="P336"/>
  <c r="O336"/>
  <c r="N336"/>
  <c r="M336"/>
  <c r="L336"/>
  <c r="K336"/>
  <c r="F336"/>
  <c r="E336"/>
  <c r="D336"/>
  <c r="C336"/>
  <c r="R335"/>
  <c r="Q335"/>
  <c r="J335"/>
  <c r="I335"/>
  <c r="R334"/>
  <c r="T334" i="38" s="1"/>
  <c r="Q334" i="32"/>
  <c r="S334" s="1"/>
  <c r="U334" i="38" s="1"/>
  <c r="J334" i="32"/>
  <c r="I334"/>
  <c r="R333"/>
  <c r="T333" i="38" s="1"/>
  <c r="Q333" i="32"/>
  <c r="Q336" s="1"/>
  <c r="J333"/>
  <c r="J336" s="1"/>
  <c r="I333"/>
  <c r="S332"/>
  <c r="U332" i="38" s="1"/>
  <c r="R332" i="32"/>
  <c r="S331"/>
  <c r="R331"/>
  <c r="S330"/>
  <c r="R330"/>
  <c r="P329"/>
  <c r="O329"/>
  <c r="N329"/>
  <c r="M329"/>
  <c r="L329"/>
  <c r="K329"/>
  <c r="F329"/>
  <c r="E329"/>
  <c r="D329"/>
  <c r="C329"/>
  <c r="R328"/>
  <c r="T328" i="38" s="1"/>
  <c r="Q328" i="32"/>
  <c r="S328" s="1"/>
  <c r="U328" i="38" s="1"/>
  <c r="J328" i="32"/>
  <c r="I328"/>
  <c r="R327"/>
  <c r="Q327"/>
  <c r="Q329" s="1"/>
  <c r="J327"/>
  <c r="J329" s="1"/>
  <c r="I327"/>
  <c r="I329" s="1"/>
  <c r="S326"/>
  <c r="R326"/>
  <c r="P325"/>
  <c r="O325"/>
  <c r="N325"/>
  <c r="M325"/>
  <c r="L325"/>
  <c r="K325"/>
  <c r="F325"/>
  <c r="E325"/>
  <c r="D325"/>
  <c r="C325"/>
  <c r="R324"/>
  <c r="T324" i="38" s="1"/>
  <c r="J324" i="32"/>
  <c r="I324"/>
  <c r="R323"/>
  <c r="T323" i="38" s="1"/>
  <c r="S323" i="32"/>
  <c r="U323" i="38" s="1"/>
  <c r="J323" i="32"/>
  <c r="I323"/>
  <c r="R322"/>
  <c r="T322" i="38" s="1"/>
  <c r="Q322" i="32"/>
  <c r="S322" s="1"/>
  <c r="U322" i="38" s="1"/>
  <c r="J322" i="32"/>
  <c r="I322"/>
  <c r="I325" s="1"/>
  <c r="S321"/>
  <c r="R321"/>
  <c r="E320"/>
  <c r="G320" s="1"/>
  <c r="C320"/>
  <c r="R317"/>
  <c r="T317" i="38" s="1"/>
  <c r="Q317" i="32"/>
  <c r="S317" s="1"/>
  <c r="U317" i="38" s="1"/>
  <c r="J317" i="32"/>
  <c r="I317"/>
  <c r="R316"/>
  <c r="T316" i="38" s="1"/>
  <c r="Q316" i="32"/>
  <c r="S316" s="1"/>
  <c r="U316" i="38" s="1"/>
  <c r="J316" i="32"/>
  <c r="I316"/>
  <c r="R315"/>
  <c r="T315" i="38" s="1"/>
  <c r="O315" i="32"/>
  <c r="O320" s="1"/>
  <c r="J315"/>
  <c r="I315"/>
  <c r="H315"/>
  <c r="G315"/>
  <c r="R314"/>
  <c r="T314" i="38" s="1"/>
  <c r="Q314" i="32"/>
  <c r="S314" s="1"/>
  <c r="U314" i="38" s="1"/>
  <c r="J314" i="32"/>
  <c r="I314"/>
  <c r="H314"/>
  <c r="G314"/>
  <c r="R313"/>
  <c r="T313" i="38" s="1"/>
  <c r="Q313" i="32"/>
  <c r="J313"/>
  <c r="I313"/>
  <c r="A313"/>
  <c r="A314" s="1"/>
  <c r="A315" s="1"/>
  <c r="A316" s="1"/>
  <c r="A317" s="1"/>
  <c r="R312"/>
  <c r="T312" i="38" s="1"/>
  <c r="Q312" i="32"/>
  <c r="S312" s="1"/>
  <c r="U312" i="38" s="1"/>
  <c r="J312" i="32"/>
  <c r="I312"/>
  <c r="R311"/>
  <c r="T311" i="38" s="1"/>
  <c r="Q311" i="32"/>
  <c r="S311" s="1"/>
  <c r="U311" i="38" s="1"/>
  <c r="J311" i="32"/>
  <c r="I311"/>
  <c r="H311"/>
  <c r="G311"/>
  <c r="R310"/>
  <c r="T310" i="38" s="1"/>
  <c r="Q310" i="32"/>
  <c r="J310"/>
  <c r="I310"/>
  <c r="I320" s="1"/>
  <c r="S309"/>
  <c r="R309"/>
  <c r="P308"/>
  <c r="E308"/>
  <c r="C308"/>
  <c r="R305"/>
  <c r="T305" i="38" s="1"/>
  <c r="Q305" i="32"/>
  <c r="S305" s="1"/>
  <c r="U305" i="38" s="1"/>
  <c r="J305" i="32"/>
  <c r="I305"/>
  <c r="R304"/>
  <c r="T304" i="38" s="1"/>
  <c r="Q304" i="32"/>
  <c r="S304" s="1"/>
  <c r="U304" i="38" s="1"/>
  <c r="J304" i="32"/>
  <c r="I304"/>
  <c r="R303"/>
  <c r="T303" i="38" s="1"/>
  <c r="Q303" i="32"/>
  <c r="S303" s="1"/>
  <c r="U303" i="38" s="1"/>
  <c r="J303" i="32"/>
  <c r="I303"/>
  <c r="H303"/>
  <c r="G303"/>
  <c r="R302"/>
  <c r="T302" i="38" s="1"/>
  <c r="Q302" i="32"/>
  <c r="S302" s="1"/>
  <c r="U302" i="38" s="1"/>
  <c r="J302" i="32"/>
  <c r="I302"/>
  <c r="H302"/>
  <c r="G302"/>
  <c r="R301"/>
  <c r="T301" i="38" s="1"/>
  <c r="Q301" i="32"/>
  <c r="J301"/>
  <c r="I301"/>
  <c r="A301"/>
  <c r="A302" s="1"/>
  <c r="A303" s="1"/>
  <c r="A304" s="1"/>
  <c r="A305" s="1"/>
  <c r="R300"/>
  <c r="T300" i="38" s="1"/>
  <c r="Q300" i="32"/>
  <c r="S300" s="1"/>
  <c r="U300" i="38" s="1"/>
  <c r="J300" i="32"/>
  <c r="I300"/>
  <c r="R299"/>
  <c r="T299" i="38" s="1"/>
  <c r="Q299" i="32"/>
  <c r="S299" s="1"/>
  <c r="U299" i="38" s="1"/>
  <c r="J299" i="32"/>
  <c r="I299"/>
  <c r="H299"/>
  <c r="G299"/>
  <c r="R298"/>
  <c r="T298" i="38" s="1"/>
  <c r="Q298" i="32"/>
  <c r="S298" s="1"/>
  <c r="U298" i="38" s="1"/>
  <c r="J298" i="32"/>
  <c r="I298"/>
  <c r="H298"/>
  <c r="G298"/>
  <c r="R297"/>
  <c r="T297" i="38" s="1"/>
  <c r="Q297" i="32"/>
  <c r="S297" s="1"/>
  <c r="U297" i="38" s="1"/>
  <c r="J297" i="32"/>
  <c r="I297"/>
  <c r="H297"/>
  <c r="G297"/>
  <c r="R296"/>
  <c r="T296" i="38" s="1"/>
  <c r="Q296" i="32"/>
  <c r="S296" s="1"/>
  <c r="U296" i="38" s="1"/>
  <c r="J296" i="32"/>
  <c r="I296"/>
  <c r="H296"/>
  <c r="G296"/>
  <c r="R295"/>
  <c r="T295" i="38" s="1"/>
  <c r="Q295" i="32"/>
  <c r="S295" s="1"/>
  <c r="U295" i="38" s="1"/>
  <c r="J295" i="32"/>
  <c r="I295"/>
  <c r="H295"/>
  <c r="G295"/>
  <c r="R294"/>
  <c r="T294" i="38" s="1"/>
  <c r="Q294" i="32"/>
  <c r="J294"/>
  <c r="I294"/>
  <c r="S293"/>
  <c r="R293"/>
  <c r="S292"/>
  <c r="R292"/>
  <c r="P291"/>
  <c r="O291"/>
  <c r="N291"/>
  <c r="M291"/>
  <c r="L291"/>
  <c r="K291"/>
  <c r="F291"/>
  <c r="E291"/>
  <c r="D291"/>
  <c r="R290"/>
  <c r="T290" i="38" s="1"/>
  <c r="Q290" i="32"/>
  <c r="S290" s="1"/>
  <c r="U290" i="38" s="1"/>
  <c r="R287" i="32"/>
  <c r="T287" i="38" s="1"/>
  <c r="Q287" i="32"/>
  <c r="S287" s="1"/>
  <c r="U287" i="38" s="1"/>
  <c r="R286" i="32"/>
  <c r="T286" i="38" s="1"/>
  <c r="Q286" i="32"/>
  <c r="S286" s="1"/>
  <c r="U286" i="38" s="1"/>
  <c r="R285" i="32"/>
  <c r="T285" i="38" s="1"/>
  <c r="Q285" i="32"/>
  <c r="S285" s="1"/>
  <c r="U285" i="38" s="1"/>
  <c r="J285" i="32"/>
  <c r="I285"/>
  <c r="R284"/>
  <c r="T284" i="38" s="1"/>
  <c r="Q284" i="32"/>
  <c r="S284" s="1"/>
  <c r="U284" i="38" s="1"/>
  <c r="J284" i="32"/>
  <c r="I284"/>
  <c r="R283"/>
  <c r="T283" i="38" s="1"/>
  <c r="Q283" i="32"/>
  <c r="S283" s="1"/>
  <c r="U283" i="38" s="1"/>
  <c r="J283" i="32"/>
  <c r="I283"/>
  <c r="R282"/>
  <c r="T282" i="38" s="1"/>
  <c r="Q282" i="32"/>
  <c r="S282" s="1"/>
  <c r="U282" i="38" s="1"/>
  <c r="J282" i="32"/>
  <c r="I282"/>
  <c r="R281"/>
  <c r="T281" i="38" s="1"/>
  <c r="Q281" i="32"/>
  <c r="S281" s="1"/>
  <c r="U281" i="38" s="1"/>
  <c r="J281" i="32"/>
  <c r="I281"/>
  <c r="R280"/>
  <c r="T280" i="38" s="1"/>
  <c r="Q280" i="32"/>
  <c r="S280" s="1"/>
  <c r="U280" i="38" s="1"/>
  <c r="J280" i="32"/>
  <c r="I280"/>
  <c r="R279"/>
  <c r="T279" i="38" s="1"/>
  <c r="Q279" i="32"/>
  <c r="S279" s="1"/>
  <c r="U279" i="38" s="1"/>
  <c r="J279" i="32"/>
  <c r="I279"/>
  <c r="H279"/>
  <c r="G279"/>
  <c r="R278"/>
  <c r="T278" i="38" s="1"/>
  <c r="Q278" i="32"/>
  <c r="S278" s="1"/>
  <c r="U278" i="38" s="1"/>
  <c r="J278" i="32"/>
  <c r="I278"/>
  <c r="H278"/>
  <c r="G278"/>
  <c r="R277"/>
  <c r="T277" i="38" s="1"/>
  <c r="Q277" i="32"/>
  <c r="S277" s="1"/>
  <c r="U277" i="38" s="1"/>
  <c r="J277" i="32"/>
  <c r="I277"/>
  <c r="R276"/>
  <c r="T276" i="38" s="1"/>
  <c r="Q276" i="32"/>
  <c r="S276" s="1"/>
  <c r="U276" i="38" s="1"/>
  <c r="J276" i="32"/>
  <c r="I276"/>
  <c r="R275"/>
  <c r="T275" i="38" s="1"/>
  <c r="Q275" i="32"/>
  <c r="S275" s="1"/>
  <c r="U275" i="38" s="1"/>
  <c r="J275" i="32"/>
  <c r="I275"/>
  <c r="H275"/>
  <c r="G275"/>
  <c r="R274"/>
  <c r="T274" i="38" s="1"/>
  <c r="Q274" i="32"/>
  <c r="S274" s="1"/>
  <c r="U274" i="38" s="1"/>
  <c r="J274" i="32"/>
  <c r="I274"/>
  <c r="H274"/>
  <c r="G274"/>
  <c r="R273"/>
  <c r="T273" i="38" s="1"/>
  <c r="Q273" i="32"/>
  <c r="S273" s="1"/>
  <c r="U273" i="38" s="1"/>
  <c r="J273" i="32"/>
  <c r="I273"/>
  <c r="H273"/>
  <c r="G273"/>
  <c r="R272"/>
  <c r="T272" i="38" s="1"/>
  <c r="Q272" i="32"/>
  <c r="S272" s="1"/>
  <c r="U272" i="38" s="1"/>
  <c r="J272" i="32"/>
  <c r="I272"/>
  <c r="R271"/>
  <c r="T271" i="38" s="1"/>
  <c r="Q271" i="32"/>
  <c r="S271" s="1"/>
  <c r="U271" i="38" s="1"/>
  <c r="J271" i="32"/>
  <c r="I271"/>
  <c r="H271"/>
  <c r="G271"/>
  <c r="R270"/>
  <c r="T270" i="38" s="1"/>
  <c r="Q270" i="32"/>
  <c r="S270" s="1"/>
  <c r="U270" i="38" s="1"/>
  <c r="J270" i="32"/>
  <c r="I270"/>
  <c r="H270"/>
  <c r="G270"/>
  <c r="R269"/>
  <c r="T269" i="38" s="1"/>
  <c r="Q269" i="32"/>
  <c r="J269"/>
  <c r="I269"/>
  <c r="H269"/>
  <c r="G269"/>
  <c r="V291" i="38"/>
  <c r="S268" i="32"/>
  <c r="U268" i="38" s="1"/>
  <c r="R268" i="32"/>
  <c r="J268"/>
  <c r="I268"/>
  <c r="S267"/>
  <c r="U267" i="38" s="1"/>
  <c r="R267" i="32"/>
  <c r="T267" i="38" s="1"/>
  <c r="S266" i="32"/>
  <c r="U266" i="38" s="1"/>
  <c r="R266" i="32"/>
  <c r="T266" i="38" s="1"/>
  <c r="O264" i="32"/>
  <c r="N264"/>
  <c r="M264"/>
  <c r="L264"/>
  <c r="K264"/>
  <c r="F264"/>
  <c r="E264"/>
  <c r="D264"/>
  <c r="S260"/>
  <c r="U260" i="38" s="1"/>
  <c r="R260" i="32"/>
  <c r="T260" i="38" s="1"/>
  <c r="S259" i="32"/>
  <c r="U259" i="38" s="1"/>
  <c r="R259" i="32"/>
  <c r="T259" i="38" s="1"/>
  <c r="S258" i="32"/>
  <c r="U258" i="38" s="1"/>
  <c r="R258" i="32"/>
  <c r="T258" i="38" s="1"/>
  <c r="S257" i="32"/>
  <c r="U257" i="38" s="1"/>
  <c r="R257" i="32"/>
  <c r="T257" i="38" s="1"/>
  <c r="S256" i="32"/>
  <c r="U256" i="38" s="1"/>
  <c r="R256" i="32"/>
  <c r="T256" i="38" s="1"/>
  <c r="S255" i="32"/>
  <c r="U255" i="38" s="1"/>
  <c r="R255" i="32"/>
  <c r="T255" i="38" s="1"/>
  <c r="S254" i="32"/>
  <c r="U254" i="38" s="1"/>
  <c r="R254" i="32"/>
  <c r="T254" i="38" s="1"/>
  <c r="S253" i="32"/>
  <c r="U253" i="38" s="1"/>
  <c r="R253" i="32"/>
  <c r="T253" i="38" s="1"/>
  <c r="R252" i="32"/>
  <c r="T252" i="38" s="1"/>
  <c r="Q252" i="32"/>
  <c r="S252" s="1"/>
  <c r="U252" i="38" s="1"/>
  <c r="J252" i="32"/>
  <c r="I252"/>
  <c r="S251"/>
  <c r="R251"/>
  <c r="J251"/>
  <c r="I251"/>
  <c r="S250"/>
  <c r="R250"/>
  <c r="J250"/>
  <c r="I250"/>
  <c r="S249"/>
  <c r="R249"/>
  <c r="J249"/>
  <c r="I249"/>
  <c r="R248"/>
  <c r="Q248"/>
  <c r="J248"/>
  <c r="I248"/>
  <c r="H248"/>
  <c r="G248"/>
  <c r="A248"/>
  <c r="A252" s="1"/>
  <c r="A256" s="1"/>
  <c r="A257" s="1"/>
  <c r="S247"/>
  <c r="R247"/>
  <c r="J247"/>
  <c r="I247"/>
  <c r="S246"/>
  <c r="R246"/>
  <c r="J246"/>
  <c r="I246"/>
  <c r="R245"/>
  <c r="Q245"/>
  <c r="S245" s="1"/>
  <c r="J245"/>
  <c r="I245"/>
  <c r="R244"/>
  <c r="R263" s="1"/>
  <c r="Q244"/>
  <c r="Q263" s="1"/>
  <c r="J244"/>
  <c r="I244"/>
  <c r="H244"/>
  <c r="G244"/>
  <c r="S243"/>
  <c r="R243"/>
  <c r="S242"/>
  <c r="R242"/>
  <c r="P240"/>
  <c r="P241" s="1"/>
  <c r="O240"/>
  <c r="O241" s="1"/>
  <c r="N240"/>
  <c r="N241" s="1"/>
  <c r="M240"/>
  <c r="M241" s="1"/>
  <c r="L240"/>
  <c r="L241" s="1"/>
  <c r="K240"/>
  <c r="K241" s="1"/>
  <c r="F240"/>
  <c r="F241" s="1"/>
  <c r="E240"/>
  <c r="E241" s="1"/>
  <c r="D240"/>
  <c r="D241" s="1"/>
  <c r="C240"/>
  <c r="C241" s="1"/>
  <c r="C265" s="1"/>
  <c r="S239"/>
  <c r="U239" i="38" s="1"/>
  <c r="R239" i="32"/>
  <c r="T239" i="38" s="1"/>
  <c r="S238" i="32"/>
  <c r="U238" i="38" s="1"/>
  <c r="R238" i="32"/>
  <c r="T238" i="38" s="1"/>
  <c r="S237" i="32"/>
  <c r="U237" i="38" s="1"/>
  <c r="R237" i="32"/>
  <c r="T237" i="38" s="1"/>
  <c r="S236" i="32"/>
  <c r="U236" i="38" s="1"/>
  <c r="R236" i="32"/>
  <c r="T236" i="38" s="1"/>
  <c r="R235" i="32"/>
  <c r="T235" i="38" s="1"/>
  <c r="Q235" i="32"/>
  <c r="S235" s="1"/>
  <c r="U235" i="38" s="1"/>
  <c r="A235" i="32"/>
  <c r="A236" s="1"/>
  <c r="A244" s="1"/>
  <c r="R234"/>
  <c r="T234" i="38" s="1"/>
  <c r="Q234" i="32"/>
  <c r="S234" s="1"/>
  <c r="U234" i="38" s="1"/>
  <c r="R233" i="32"/>
  <c r="T233" i="38" s="1"/>
  <c r="Q233" i="32"/>
  <c r="S233" s="1"/>
  <c r="U233" i="38" s="1"/>
  <c r="R232" i="32"/>
  <c r="T232" i="38" s="1"/>
  <c r="Q232" i="32"/>
  <c r="S232" s="1"/>
  <c r="U232" i="38" s="1"/>
  <c r="R231" i="32"/>
  <c r="T231" i="38" s="1"/>
  <c r="Q231" i="32"/>
  <c r="S231" s="1"/>
  <c r="U231" i="38" s="1"/>
  <c r="J231" i="32"/>
  <c r="I231"/>
  <c r="R230"/>
  <c r="T230" i="38" s="1"/>
  <c r="Q230" i="32"/>
  <c r="S230" s="1"/>
  <c r="U230" i="38" s="1"/>
  <c r="J230" i="32"/>
  <c r="I230"/>
  <c r="R229"/>
  <c r="T229" i="38" s="1"/>
  <c r="Q229" i="32"/>
  <c r="S229" s="1"/>
  <c r="U229" i="38" s="1"/>
  <c r="J229" i="32"/>
  <c r="I229"/>
  <c r="R228"/>
  <c r="T228" i="38" s="1"/>
  <c r="Q228" i="32"/>
  <c r="S228" s="1"/>
  <c r="U228" i="38" s="1"/>
  <c r="J228" i="32"/>
  <c r="I228"/>
  <c r="S227"/>
  <c r="U227" i="38" s="1"/>
  <c r="R227" i="32"/>
  <c r="T227" i="38" s="1"/>
  <c r="J227" i="32"/>
  <c r="I227"/>
  <c r="S226"/>
  <c r="R226"/>
  <c r="J226"/>
  <c r="I226"/>
  <c r="R225"/>
  <c r="T225" i="38" s="1"/>
  <c r="Q225" i="32"/>
  <c r="S225" s="1"/>
  <c r="U225" i="38" s="1"/>
  <c r="J225" i="32"/>
  <c r="I225"/>
  <c r="A225"/>
  <c r="R224"/>
  <c r="T224" i="38" s="1"/>
  <c r="Q224" i="32"/>
  <c r="J224"/>
  <c r="I224"/>
  <c r="S223"/>
  <c r="U223" i="38" s="1"/>
  <c r="R223" i="32"/>
  <c r="T223" i="38" s="1"/>
  <c r="J223" i="32"/>
  <c r="I223"/>
  <c r="S222"/>
  <c r="R222"/>
  <c r="S221"/>
  <c r="R221"/>
  <c r="S220"/>
  <c r="R220"/>
  <c r="P219"/>
  <c r="O219"/>
  <c r="N219"/>
  <c r="M219"/>
  <c r="L219"/>
  <c r="K219"/>
  <c r="F219"/>
  <c r="E219"/>
  <c r="D219"/>
  <c r="C219"/>
  <c r="R218"/>
  <c r="T218" i="38" s="1"/>
  <c r="Q218" i="32"/>
  <c r="S218" s="1"/>
  <c r="U218" i="38" s="1"/>
  <c r="J218" i="32"/>
  <c r="I218"/>
  <c r="R217"/>
  <c r="Q217"/>
  <c r="Q219" s="1"/>
  <c r="J217"/>
  <c r="J219" s="1"/>
  <c r="I217"/>
  <c r="I219" s="1"/>
  <c r="R216"/>
  <c r="Q216"/>
  <c r="S216" s="1"/>
  <c r="P215"/>
  <c r="O215"/>
  <c r="N215"/>
  <c r="M215"/>
  <c r="L215"/>
  <c r="K215"/>
  <c r="F215"/>
  <c r="E215"/>
  <c r="D215"/>
  <c r="C215"/>
  <c r="R214"/>
  <c r="T214" i="38" s="1"/>
  <c r="Q214" i="32"/>
  <c r="S214" s="1"/>
  <c r="U214" i="38" s="1"/>
  <c r="J214" i="32"/>
  <c r="I214"/>
  <c r="H214"/>
  <c r="G214"/>
  <c r="R213"/>
  <c r="T213" i="38" s="1"/>
  <c r="Q213" i="32"/>
  <c r="S213" s="1"/>
  <c r="U213" i="38" s="1"/>
  <c r="J213" i="32"/>
  <c r="I213"/>
  <c r="H213"/>
  <c r="G213"/>
  <c r="R212"/>
  <c r="T212" i="38" s="1"/>
  <c r="Q212" i="32"/>
  <c r="S212" s="1"/>
  <c r="U212" i="38" s="1"/>
  <c r="J212" i="32"/>
  <c r="I212"/>
  <c r="H212"/>
  <c r="G212"/>
  <c r="R211"/>
  <c r="T211" i="38" s="1"/>
  <c r="Q211" i="32"/>
  <c r="S211" s="1"/>
  <c r="U211" i="38" s="1"/>
  <c r="J211" i="32"/>
  <c r="I211"/>
  <c r="H211"/>
  <c r="G211"/>
  <c r="R210"/>
  <c r="T210" i="38" s="1"/>
  <c r="Q210" i="32"/>
  <c r="J210"/>
  <c r="I210"/>
  <c r="I215" s="1"/>
  <c r="H210"/>
  <c r="G210"/>
  <c r="A210"/>
  <c r="A211" s="1"/>
  <c r="A212" s="1"/>
  <c r="A213" s="1"/>
  <c r="A214" s="1"/>
  <c r="R209"/>
  <c r="Q209"/>
  <c r="S209" s="1"/>
  <c r="P208"/>
  <c r="O208"/>
  <c r="N208"/>
  <c r="M208"/>
  <c r="L208"/>
  <c r="K208"/>
  <c r="F208"/>
  <c r="E208"/>
  <c r="D208"/>
  <c r="C208"/>
  <c r="R207"/>
  <c r="T207" i="38" s="1"/>
  <c r="Q207" i="32"/>
  <c r="S207" s="1"/>
  <c r="U207" i="38" s="1"/>
  <c r="J207" i="32"/>
  <c r="I207"/>
  <c r="R206"/>
  <c r="T206" i="38" s="1"/>
  <c r="Q206" i="32"/>
  <c r="S206" s="1"/>
  <c r="U206" i="38" s="1"/>
  <c r="J206" i="32"/>
  <c r="I206"/>
  <c r="H206"/>
  <c r="G206"/>
  <c r="R205"/>
  <c r="T205" i="38" s="1"/>
  <c r="Q205" i="32"/>
  <c r="S205" s="1"/>
  <c r="U205" i="38" s="1"/>
  <c r="J205" i="32"/>
  <c r="I205"/>
  <c r="H205"/>
  <c r="G205"/>
  <c r="A205"/>
  <c r="A206" s="1"/>
  <c r="A207" s="1"/>
  <c r="R204"/>
  <c r="T204" i="38" s="1"/>
  <c r="Q204" i="32"/>
  <c r="S204" s="1"/>
  <c r="U204" i="38" s="1"/>
  <c r="J204" i="32"/>
  <c r="I204"/>
  <c r="R203"/>
  <c r="T203" i="38" s="1"/>
  <c r="Q203" i="32"/>
  <c r="S203" s="1"/>
  <c r="U203" i="38" s="1"/>
  <c r="J203" i="32"/>
  <c r="I203"/>
  <c r="R202"/>
  <c r="T202" i="38" s="1"/>
  <c r="Q202" i="32"/>
  <c r="S202" s="1"/>
  <c r="U202" i="38" s="1"/>
  <c r="J202" i="32"/>
  <c r="I202"/>
  <c r="H202"/>
  <c r="G202"/>
  <c r="R201"/>
  <c r="T201" i="38" s="1"/>
  <c r="Q201" i="32"/>
  <c r="S201" s="1"/>
  <c r="U201" i="38" s="1"/>
  <c r="J201" i="32"/>
  <c r="I201"/>
  <c r="H201"/>
  <c r="G201"/>
  <c r="R200"/>
  <c r="T200" i="38" s="1"/>
  <c r="Q200" i="32"/>
  <c r="S200" s="1"/>
  <c r="U200" i="38" s="1"/>
  <c r="J200" i="32"/>
  <c r="I200"/>
  <c r="R199"/>
  <c r="T199" i="38" s="1"/>
  <c r="Q199" i="32"/>
  <c r="S199" s="1"/>
  <c r="U199" i="38" s="1"/>
  <c r="J199" i="32"/>
  <c r="I199"/>
  <c r="R198"/>
  <c r="T198" i="38" s="1"/>
  <c r="Q198" i="32"/>
  <c r="J198"/>
  <c r="I198"/>
  <c r="H198"/>
  <c r="G198"/>
  <c r="R197"/>
  <c r="Q197"/>
  <c r="S197" s="1"/>
  <c r="R196"/>
  <c r="Q196"/>
  <c r="S196" s="1"/>
  <c r="R195"/>
  <c r="Q195"/>
  <c r="S195" s="1"/>
  <c r="P193"/>
  <c r="N193"/>
  <c r="M193"/>
  <c r="L193"/>
  <c r="K193"/>
  <c r="F193"/>
  <c r="E193"/>
  <c r="D193"/>
  <c r="C193"/>
  <c r="R192"/>
  <c r="T192" i="38" s="1"/>
  <c r="O192" i="32"/>
  <c r="Q192" s="1"/>
  <c r="S192" s="1"/>
  <c r="U192" i="38" s="1"/>
  <c r="J192" i="32"/>
  <c r="I192"/>
  <c r="R191"/>
  <c r="O191"/>
  <c r="Q191" s="1"/>
  <c r="J191"/>
  <c r="I191"/>
  <c r="R190"/>
  <c r="T190" i="38" s="1"/>
  <c r="O190" i="32"/>
  <c r="Q190" s="1"/>
  <c r="S190" s="1"/>
  <c r="U190" i="38" s="1"/>
  <c r="J190" i="32"/>
  <c r="I190"/>
  <c r="R189"/>
  <c r="O189"/>
  <c r="Q189" s="1"/>
  <c r="S189" s="1"/>
  <c r="U189" i="38" s="1"/>
  <c r="J189" i="32"/>
  <c r="J193" s="1"/>
  <c r="I189"/>
  <c r="I193" s="1"/>
  <c r="R188"/>
  <c r="Q188"/>
  <c r="S188" s="1"/>
  <c r="P187"/>
  <c r="N187"/>
  <c r="M187"/>
  <c r="L187"/>
  <c r="K187"/>
  <c r="F187"/>
  <c r="E187"/>
  <c r="D187"/>
  <c r="C187"/>
  <c r="R186"/>
  <c r="T186" i="38" s="1"/>
  <c r="O186" i="32"/>
  <c r="Q186" s="1"/>
  <c r="S186" s="1"/>
  <c r="U186" i="38" s="1"/>
  <c r="J186" i="32"/>
  <c r="I186"/>
  <c r="R185"/>
  <c r="T185" i="38" s="1"/>
  <c r="O185" i="32"/>
  <c r="Q185" s="1"/>
  <c r="S185" s="1"/>
  <c r="U185" i="38" s="1"/>
  <c r="J185" i="32"/>
  <c r="I185"/>
  <c r="R184"/>
  <c r="T184" i="38" s="1"/>
  <c r="O184" i="32"/>
  <c r="Q184" s="1"/>
  <c r="S184" s="1"/>
  <c r="U184" i="38" s="1"/>
  <c r="J184" i="32"/>
  <c r="I184"/>
  <c r="R183"/>
  <c r="Q183"/>
  <c r="Q187" s="1"/>
  <c r="J183"/>
  <c r="J187" s="1"/>
  <c r="I183"/>
  <c r="R182"/>
  <c r="Q182"/>
  <c r="S182" s="1"/>
  <c r="P181"/>
  <c r="N181"/>
  <c r="M181"/>
  <c r="L181"/>
  <c r="K181"/>
  <c r="F181"/>
  <c r="E181"/>
  <c r="D181"/>
  <c r="C181"/>
  <c r="R180"/>
  <c r="T180" i="38" s="1"/>
  <c r="O180" i="32"/>
  <c r="Q180" s="1"/>
  <c r="S180" s="1"/>
  <c r="U180" i="38" s="1"/>
  <c r="J180" i="32"/>
  <c r="I180"/>
  <c r="R179"/>
  <c r="T179" i="38" s="1"/>
  <c r="O179" i="32"/>
  <c r="Q179" s="1"/>
  <c r="S179" s="1"/>
  <c r="U179" i="38" s="1"/>
  <c r="J179" i="32"/>
  <c r="I179"/>
  <c r="R178"/>
  <c r="T178" i="38" s="1"/>
  <c r="O178" i="32"/>
  <c r="Q178" s="1"/>
  <c r="S178" s="1"/>
  <c r="U178" i="38" s="1"/>
  <c r="J178" i="32"/>
  <c r="I178"/>
  <c r="R177"/>
  <c r="O177"/>
  <c r="Q177" s="1"/>
  <c r="S177" s="1"/>
  <c r="J177"/>
  <c r="J181" s="1"/>
  <c r="I177"/>
  <c r="I181" s="1"/>
  <c r="R176"/>
  <c r="Q176"/>
  <c r="S176" s="1"/>
  <c r="P175"/>
  <c r="N175"/>
  <c r="M175"/>
  <c r="L175"/>
  <c r="K175"/>
  <c r="F175"/>
  <c r="E175"/>
  <c r="D175"/>
  <c r="C175"/>
  <c r="R174"/>
  <c r="T174" i="38" s="1"/>
  <c r="O174" i="32"/>
  <c r="Q174" s="1"/>
  <c r="S174" s="1"/>
  <c r="U174" i="38" s="1"/>
  <c r="J174" i="32"/>
  <c r="I174"/>
  <c r="R173"/>
  <c r="T173" i="38" s="1"/>
  <c r="O173" i="32"/>
  <c r="Q173" s="1"/>
  <c r="S173" s="1"/>
  <c r="U173" i="38" s="1"/>
  <c r="J173" i="32"/>
  <c r="I173"/>
  <c r="R172"/>
  <c r="T172" i="38" s="1"/>
  <c r="O172" i="32"/>
  <c r="Q172" s="1"/>
  <c r="S172" s="1"/>
  <c r="U172" i="38" s="1"/>
  <c r="J172" i="32"/>
  <c r="I172"/>
  <c r="R171"/>
  <c r="O171"/>
  <c r="Q171" s="1"/>
  <c r="S171" s="1"/>
  <c r="J171"/>
  <c r="J175" s="1"/>
  <c r="I171"/>
  <c r="I175" s="1"/>
  <c r="R170"/>
  <c r="Q170"/>
  <c r="S170" s="1"/>
  <c r="P169"/>
  <c r="N169"/>
  <c r="M169"/>
  <c r="L169"/>
  <c r="K169"/>
  <c r="F169"/>
  <c r="E169"/>
  <c r="D169"/>
  <c r="C169"/>
  <c r="R168"/>
  <c r="O168"/>
  <c r="Q168" s="1"/>
  <c r="S168" s="1"/>
  <c r="J168"/>
  <c r="I168"/>
  <c r="R167"/>
  <c r="T167" i="38" s="1"/>
  <c r="O167" i="32"/>
  <c r="Q167" s="1"/>
  <c r="S167" s="1"/>
  <c r="U167" i="38" s="1"/>
  <c r="J167" i="32"/>
  <c r="I167"/>
  <c r="R166"/>
  <c r="T166" i="38" s="1"/>
  <c r="O166" i="32"/>
  <c r="Q166" s="1"/>
  <c r="S166" s="1"/>
  <c r="U166" i="38" s="1"/>
  <c r="J166" i="32"/>
  <c r="I166"/>
  <c r="R165"/>
  <c r="Q165"/>
  <c r="S165" s="1"/>
  <c r="J165"/>
  <c r="J169" s="1"/>
  <c r="I165"/>
  <c r="I169" s="1"/>
  <c r="H165"/>
  <c r="G165"/>
  <c r="R164"/>
  <c r="Q164"/>
  <c r="S164" s="1"/>
  <c r="P163"/>
  <c r="N163"/>
  <c r="M163"/>
  <c r="L163"/>
  <c r="K163"/>
  <c r="F163"/>
  <c r="E163"/>
  <c r="D163"/>
  <c r="C163"/>
  <c r="R162"/>
  <c r="T162" i="38" s="1"/>
  <c r="Q162" i="32"/>
  <c r="S162" s="1"/>
  <c r="U162" i="38" s="1"/>
  <c r="J162" i="32"/>
  <c r="I162"/>
  <c r="R161"/>
  <c r="T161" i="38" s="1"/>
  <c r="O161" i="32"/>
  <c r="Q161" s="1"/>
  <c r="S161" s="1"/>
  <c r="U161" i="38" s="1"/>
  <c r="J161" i="32"/>
  <c r="I161"/>
  <c r="R160"/>
  <c r="O160"/>
  <c r="Q160" s="1"/>
  <c r="S160" s="1"/>
  <c r="J160"/>
  <c r="I160"/>
  <c r="R159"/>
  <c r="T159" i="38" s="1"/>
  <c r="Q159" i="32"/>
  <c r="Q163" s="1"/>
  <c r="J159"/>
  <c r="J163" s="1"/>
  <c r="I159"/>
  <c r="I163" s="1"/>
  <c r="H159"/>
  <c r="G159"/>
  <c r="R158"/>
  <c r="Q158"/>
  <c r="S158" s="1"/>
  <c r="A158"/>
  <c r="P157"/>
  <c r="N157"/>
  <c r="M157"/>
  <c r="L157"/>
  <c r="K157"/>
  <c r="F157"/>
  <c r="E157"/>
  <c r="D157"/>
  <c r="C157"/>
  <c r="R156"/>
  <c r="O156"/>
  <c r="Q156" s="1"/>
  <c r="S156" s="1"/>
  <c r="J156"/>
  <c r="I156"/>
  <c r="R155"/>
  <c r="T155" i="38" s="1"/>
  <c r="O155" i="32"/>
  <c r="Q155" s="1"/>
  <c r="S155" s="1"/>
  <c r="U155" i="38" s="1"/>
  <c r="J155" i="32"/>
  <c r="I155"/>
  <c r="R154"/>
  <c r="O154"/>
  <c r="O157" s="1"/>
  <c r="J154"/>
  <c r="I154"/>
  <c r="R153"/>
  <c r="Q153"/>
  <c r="J153"/>
  <c r="J157" s="1"/>
  <c r="I153"/>
  <c r="I157" s="1"/>
  <c r="R152"/>
  <c r="Q152"/>
  <c r="S152" s="1"/>
  <c r="R151"/>
  <c r="Q151"/>
  <c r="S151" s="1"/>
  <c r="A151"/>
  <c r="P150"/>
  <c r="O150"/>
  <c r="N150"/>
  <c r="M150"/>
  <c r="L150"/>
  <c r="K150"/>
  <c r="F150"/>
  <c r="E150"/>
  <c r="D150"/>
  <c r="C150"/>
  <c r="R149"/>
  <c r="Q149"/>
  <c r="Q150" s="1"/>
  <c r="J149"/>
  <c r="J150" s="1"/>
  <c r="I149"/>
  <c r="I150" s="1"/>
  <c r="P148"/>
  <c r="O148"/>
  <c r="N148"/>
  <c r="M148"/>
  <c r="L148"/>
  <c r="K148"/>
  <c r="F148"/>
  <c r="E148"/>
  <c r="D148"/>
  <c r="C148"/>
  <c r="R147"/>
  <c r="Q147"/>
  <c r="J147"/>
  <c r="I147"/>
  <c r="R146"/>
  <c r="R148" s="1"/>
  <c r="T148" i="38" s="1"/>
  <c r="Q146" i="32"/>
  <c r="S146" s="1"/>
  <c r="J146"/>
  <c r="J148" s="1"/>
  <c r="I146"/>
  <c r="I148" s="1"/>
  <c r="S145"/>
  <c r="R145"/>
  <c r="S143"/>
  <c r="U143" i="38" s="1"/>
  <c r="R143" i="32"/>
  <c r="T143" i="38" s="1"/>
  <c r="S142" i="32"/>
  <c r="U142" i="38" s="1"/>
  <c r="R142" i="32"/>
  <c r="T142" i="38" s="1"/>
  <c r="S141" i="32"/>
  <c r="R141"/>
  <c r="S140"/>
  <c r="R140"/>
  <c r="S139"/>
  <c r="R139"/>
  <c r="S138"/>
  <c r="R138"/>
  <c r="S137"/>
  <c r="R137"/>
  <c r="S136"/>
  <c r="R136"/>
  <c r="S135"/>
  <c r="R135"/>
  <c r="S134"/>
  <c r="R134"/>
  <c r="S133"/>
  <c r="R133"/>
  <c r="S132"/>
  <c r="R132"/>
  <c r="S131"/>
  <c r="R131"/>
  <c r="A131"/>
  <c r="A132" s="1"/>
  <c r="A133" s="1"/>
  <c r="A134" s="1"/>
  <c r="A135" s="1"/>
  <c r="A136" s="1"/>
  <c r="A137" s="1"/>
  <c r="A138" s="1"/>
  <c r="A139" s="1"/>
  <c r="S130"/>
  <c r="R130"/>
  <c r="S129"/>
  <c r="R129"/>
  <c r="S128"/>
  <c r="R128"/>
  <c r="S127"/>
  <c r="R127"/>
  <c r="S126"/>
  <c r="R126"/>
  <c r="S125"/>
  <c r="R125"/>
  <c r="S124"/>
  <c r="R124"/>
  <c r="S123"/>
  <c r="R123"/>
  <c r="S122"/>
  <c r="R122"/>
  <c r="S121"/>
  <c r="R121"/>
  <c r="A121"/>
  <c r="A122" s="1"/>
  <c r="S120"/>
  <c r="R120"/>
  <c r="S119"/>
  <c r="R119"/>
  <c r="S118"/>
  <c r="U118" i="38" s="1"/>
  <c r="R118" i="32"/>
  <c r="T118" i="38" s="1"/>
  <c r="J118" i="32"/>
  <c r="I118"/>
  <c r="S117"/>
  <c r="R117"/>
  <c r="S116"/>
  <c r="R116"/>
  <c r="S115"/>
  <c r="R115"/>
  <c r="A115"/>
  <c r="A116" s="1"/>
  <c r="A117" s="1"/>
  <c r="S114"/>
  <c r="R114"/>
  <c r="S113"/>
  <c r="R113"/>
  <c r="S112"/>
  <c r="R112"/>
  <c r="P111"/>
  <c r="P144" s="1"/>
  <c r="R110"/>
  <c r="T110" i="38" s="1"/>
  <c r="O110" i="32"/>
  <c r="N110"/>
  <c r="M110"/>
  <c r="L110"/>
  <c r="K110"/>
  <c r="F110"/>
  <c r="D110"/>
  <c r="R109"/>
  <c r="T109" i="38" s="1"/>
  <c r="Q109" i="32"/>
  <c r="S109" s="1"/>
  <c r="U109" i="38" s="1"/>
  <c r="J109" i="32"/>
  <c r="I109"/>
  <c r="R108"/>
  <c r="T108" i="38" s="1"/>
  <c r="Q108" i="32"/>
  <c r="S108" s="1"/>
  <c r="U108" i="38" s="1"/>
  <c r="J108" i="32"/>
  <c r="I108"/>
  <c r="H108"/>
  <c r="G108"/>
  <c r="R107"/>
  <c r="T107" i="38" s="1"/>
  <c r="Q107" i="32"/>
  <c r="S107" s="1"/>
  <c r="U107" i="38" s="1"/>
  <c r="J107" i="32"/>
  <c r="I107"/>
  <c r="R106"/>
  <c r="T106" i="38" s="1"/>
  <c r="Q106" i="32"/>
  <c r="S106" s="1"/>
  <c r="U106" i="38" s="1"/>
  <c r="J106" i="32"/>
  <c r="I106"/>
  <c r="R105"/>
  <c r="T105" i="38" s="1"/>
  <c r="Q105" i="32"/>
  <c r="S105" s="1"/>
  <c r="U105" i="38" s="1"/>
  <c r="J105" i="32"/>
  <c r="I105"/>
  <c r="R104"/>
  <c r="T104" i="38" s="1"/>
  <c r="Q104" i="32"/>
  <c r="S104" s="1"/>
  <c r="U104" i="38" s="1"/>
  <c r="J104" i="32"/>
  <c r="I104"/>
  <c r="H104"/>
  <c r="G104"/>
  <c r="R103"/>
  <c r="T103" i="38" s="1"/>
  <c r="Q103" i="32"/>
  <c r="S103" s="1"/>
  <c r="U103" i="38" s="1"/>
  <c r="J103" i="32"/>
  <c r="I103"/>
  <c r="H103"/>
  <c r="G103"/>
  <c r="R102"/>
  <c r="T102" i="38" s="1"/>
  <c r="Q102" i="32"/>
  <c r="S102" s="1"/>
  <c r="U102" i="38" s="1"/>
  <c r="J102" i="32"/>
  <c r="I102"/>
  <c r="H102"/>
  <c r="G102"/>
  <c r="R101"/>
  <c r="T101" i="38" s="1"/>
  <c r="Q101" i="32"/>
  <c r="S101" s="1"/>
  <c r="U101" i="38" s="1"/>
  <c r="J101" i="32"/>
  <c r="I101"/>
  <c r="H101"/>
  <c r="G101"/>
  <c r="A101"/>
  <c r="A102" s="1"/>
  <c r="A103" s="1"/>
  <c r="A104" s="1"/>
  <c r="A105" s="1"/>
  <c r="A106" s="1"/>
  <c r="A107" s="1"/>
  <c r="A108" s="1"/>
  <c r="R100"/>
  <c r="T100" i="38" s="1"/>
  <c r="Q100" i="32"/>
  <c r="S100" s="1"/>
  <c r="U100" i="38" s="1"/>
  <c r="J100" i="32"/>
  <c r="I100"/>
  <c r="R99"/>
  <c r="T99" i="38" s="1"/>
  <c r="Q99" i="32"/>
  <c r="S99" s="1"/>
  <c r="U99" i="38" s="1"/>
  <c r="J99" i="32"/>
  <c r="I99"/>
  <c r="H99"/>
  <c r="G99"/>
  <c r="R98"/>
  <c r="T98" i="38" s="1"/>
  <c r="Q98" i="32"/>
  <c r="S98" s="1"/>
  <c r="U98" i="38" s="1"/>
  <c r="J98" i="32"/>
  <c r="I98"/>
  <c r="H98"/>
  <c r="G98"/>
  <c r="R97"/>
  <c r="T97" i="38" s="1"/>
  <c r="Q97" i="32"/>
  <c r="S97" s="1"/>
  <c r="U97" i="38" s="1"/>
  <c r="J97" i="32"/>
  <c r="I97"/>
  <c r="H97"/>
  <c r="G97"/>
  <c r="R96"/>
  <c r="T96" i="38" s="1"/>
  <c r="Q96" i="32"/>
  <c r="S96" s="1"/>
  <c r="U96" i="38" s="1"/>
  <c r="J96" i="32"/>
  <c r="I96"/>
  <c r="H96"/>
  <c r="G96"/>
  <c r="R95"/>
  <c r="T95" i="38" s="1"/>
  <c r="Q95" i="32"/>
  <c r="S95" s="1"/>
  <c r="U95" i="38" s="1"/>
  <c r="J95" i="32"/>
  <c r="I95"/>
  <c r="H95"/>
  <c r="G95"/>
  <c r="R94"/>
  <c r="T94" i="38" s="1"/>
  <c r="Q94" i="32"/>
  <c r="S94" s="1"/>
  <c r="U94" i="38" s="1"/>
  <c r="J94" i="32"/>
  <c r="I94"/>
  <c r="R93"/>
  <c r="T93" i="38" s="1"/>
  <c r="S93" i="32"/>
  <c r="U93" i="38" s="1"/>
  <c r="J93" i="32"/>
  <c r="I93"/>
  <c r="R92"/>
  <c r="T92" i="38" s="1"/>
  <c r="Q92" i="32"/>
  <c r="S92" s="1"/>
  <c r="U92" i="38" s="1"/>
  <c r="J92" i="32"/>
  <c r="I92"/>
  <c r="H92"/>
  <c r="G92"/>
  <c r="R91"/>
  <c r="T91" i="38" s="1"/>
  <c r="Q91" i="32"/>
  <c r="S91" s="1"/>
  <c r="U91" i="38" s="1"/>
  <c r="J91" i="32"/>
  <c r="I91"/>
  <c r="R90"/>
  <c r="T90" i="38" s="1"/>
  <c r="Q90" i="32"/>
  <c r="S90" s="1"/>
  <c r="U90" i="38" s="1"/>
  <c r="R89" i="32"/>
  <c r="T89" i="38" s="1"/>
  <c r="Q89" i="32"/>
  <c r="S89" s="1"/>
  <c r="U89" i="38" s="1"/>
  <c r="J89" i="32"/>
  <c r="I89"/>
  <c r="H89"/>
  <c r="G89"/>
  <c r="A89"/>
  <c r="A90" s="1"/>
  <c r="R88"/>
  <c r="T88" i="38" s="1"/>
  <c r="Q88" i="32"/>
  <c r="J88"/>
  <c r="I88"/>
  <c r="H88"/>
  <c r="G88"/>
  <c r="P86"/>
  <c r="O86"/>
  <c r="N86"/>
  <c r="M86"/>
  <c r="L86"/>
  <c r="K86"/>
  <c r="F86"/>
  <c r="E86"/>
  <c r="D86"/>
  <c r="C86"/>
  <c r="C111" s="1"/>
  <c r="C144" s="1"/>
  <c r="R85"/>
  <c r="T85" i="38" s="1"/>
  <c r="Q85" i="32"/>
  <c r="S85" s="1"/>
  <c r="U85" i="38" s="1"/>
  <c r="R84" i="32"/>
  <c r="T84" i="38" s="1"/>
  <c r="Q84" i="32"/>
  <c r="S84" s="1"/>
  <c r="U84" i="38" s="1"/>
  <c r="R83" i="32"/>
  <c r="T83" i="38" s="1"/>
  <c r="Q83" i="32"/>
  <c r="S83" s="1"/>
  <c r="U83" i="38" s="1"/>
  <c r="A83" i="32"/>
  <c r="A84" s="1"/>
  <c r="A85" s="1"/>
  <c r="R82"/>
  <c r="Q82"/>
  <c r="S82" s="1"/>
  <c r="U82" i="38" s="1"/>
  <c r="J86" i="32"/>
  <c r="I86"/>
  <c r="A67"/>
  <c r="A68" s="1"/>
  <c r="A69" s="1"/>
  <c r="A70" s="1"/>
  <c r="A71" s="1"/>
  <c r="A72" s="1"/>
  <c r="A73" s="1"/>
  <c r="A74" s="1"/>
  <c r="A75" s="1"/>
  <c r="A55"/>
  <c r="A56" s="1"/>
  <c r="A57" s="1"/>
  <c r="A49"/>
  <c r="A50" s="1"/>
  <c r="A51" s="1"/>
  <c r="D44"/>
  <c r="D45" s="1"/>
  <c r="C44"/>
  <c r="A36"/>
  <c r="A37" s="1"/>
  <c r="A38" s="1"/>
  <c r="A39" s="1"/>
  <c r="A40" s="1"/>
  <c r="A41" s="1"/>
  <c r="A42" s="1"/>
  <c r="A43" s="1"/>
  <c r="R11"/>
  <c r="T11" i="38" s="1"/>
  <c r="R9" i="32"/>
  <c r="T9" i="38" s="1"/>
  <c r="R8" i="32"/>
  <c r="T8" i="38" s="1"/>
  <c r="U370" l="1"/>
  <c r="S370" i="32"/>
  <c r="Q340"/>
  <c r="I344"/>
  <c r="S419"/>
  <c r="U419" i="38" s="1"/>
  <c r="Q215" i="32"/>
  <c r="I263"/>
  <c r="I264" s="1"/>
  <c r="Q291"/>
  <c r="J320"/>
  <c r="J340"/>
  <c r="Q361"/>
  <c r="R169"/>
  <c r="T165" i="38"/>
  <c r="S175" i="32"/>
  <c r="U171" i="38"/>
  <c r="R181" i="32"/>
  <c r="T177" i="38"/>
  <c r="R193" i="32"/>
  <c r="T193" i="38" s="1"/>
  <c r="T189"/>
  <c r="R340" i="32"/>
  <c r="T340" i="38" s="1"/>
  <c r="T338"/>
  <c r="R344" i="32"/>
  <c r="T344" i="38" s="1"/>
  <c r="T342"/>
  <c r="R361" i="32"/>
  <c r="T361" i="38" s="1"/>
  <c r="T359"/>
  <c r="R406" i="32"/>
  <c r="T406" i="38" s="1"/>
  <c r="T364"/>
  <c r="Q393" i="35"/>
  <c r="S393" i="32"/>
  <c r="S394"/>
  <c r="Q394" i="35"/>
  <c r="S397" i="32"/>
  <c r="U397" i="38" s="1"/>
  <c r="Q397" i="35"/>
  <c r="E68" i="39" s="1"/>
  <c r="G68" s="1"/>
  <c r="S399" i="32"/>
  <c r="U399" i="38" s="1"/>
  <c r="Q399" i="35"/>
  <c r="S400" i="32"/>
  <c r="U400" i="38" s="1"/>
  <c r="Q400" i="35"/>
  <c r="R424" i="32"/>
  <c r="T424" i="38" s="1"/>
  <c r="T422"/>
  <c r="J308" i="32"/>
  <c r="H325"/>
  <c r="H329"/>
  <c r="H336"/>
  <c r="R86"/>
  <c r="T86" i="38" s="1"/>
  <c r="T82"/>
  <c r="R157" i="32"/>
  <c r="T153" i="38"/>
  <c r="S169" i="32"/>
  <c r="U165" i="38"/>
  <c r="R175" i="32"/>
  <c r="T171" i="38"/>
  <c r="S181" i="32"/>
  <c r="U177" i="38"/>
  <c r="R187" i="32"/>
  <c r="T183" i="38"/>
  <c r="R219" i="32"/>
  <c r="T217" i="38"/>
  <c r="R291" i="32"/>
  <c r="T291" i="38" s="1"/>
  <c r="T268"/>
  <c r="R336" i="32"/>
  <c r="T336" i="38" s="1"/>
  <c r="T332"/>
  <c r="R347" i="32"/>
  <c r="T347" i="38" s="1"/>
  <c r="T346"/>
  <c r="R351" i="32"/>
  <c r="T351" i="38" s="1"/>
  <c r="T350"/>
  <c r="R413" i="32"/>
  <c r="T413" i="38" s="1"/>
  <c r="T410"/>
  <c r="S424" i="32"/>
  <c r="U424" i="38" s="1"/>
  <c r="U422"/>
  <c r="I291" i="32"/>
  <c r="I308"/>
  <c r="G325"/>
  <c r="G329"/>
  <c r="G336"/>
  <c r="H347"/>
  <c r="R329"/>
  <c r="T329" i="38" s="1"/>
  <c r="T327"/>
  <c r="T191"/>
  <c r="S191" i="32"/>
  <c r="S193" s="1"/>
  <c r="H291"/>
  <c r="I406"/>
  <c r="J263"/>
  <c r="J264" s="1"/>
  <c r="S324"/>
  <c r="U324" i="38" s="1"/>
  <c r="Q324" i="35"/>
  <c r="E51" i="39" s="1"/>
  <c r="G51" s="1"/>
  <c r="Y265" i="38"/>
  <c r="S420" i="33"/>
  <c r="T356" i="38"/>
  <c r="S357" i="32"/>
  <c r="U357" i="38" s="1"/>
  <c r="U353"/>
  <c r="S310" i="32"/>
  <c r="S294"/>
  <c r="Q308"/>
  <c r="AA464" i="38"/>
  <c r="AA425"/>
  <c r="X420"/>
  <c r="R425" i="33"/>
  <c r="X425" i="38" s="1"/>
  <c r="R150" i="32"/>
  <c r="T150" i="38" s="1"/>
  <c r="T149"/>
  <c r="S335" i="32"/>
  <c r="T335" i="38"/>
  <c r="U390"/>
  <c r="T320"/>
  <c r="P320" i="35"/>
  <c r="D49" i="39" s="1"/>
  <c r="F49" s="1"/>
  <c r="R308" i="32"/>
  <c r="T308" i="38" s="1"/>
  <c r="P308" i="35"/>
  <c r="D48" i="39" s="1"/>
  <c r="F48" s="1"/>
  <c r="T248" i="38"/>
  <c r="S248" i="32"/>
  <c r="P264"/>
  <c r="P263" i="35"/>
  <c r="T244" i="38"/>
  <c r="S86" i="32"/>
  <c r="U86" i="38" s="1"/>
  <c r="Q86" i="32"/>
  <c r="J110"/>
  <c r="J111" s="1"/>
  <c r="J144" s="1"/>
  <c r="D111"/>
  <c r="K111"/>
  <c r="K144" s="1"/>
  <c r="M111"/>
  <c r="M144" s="1"/>
  <c r="O111"/>
  <c r="O144" s="1"/>
  <c r="Q148"/>
  <c r="G163"/>
  <c r="O163"/>
  <c r="H169"/>
  <c r="O175"/>
  <c r="Q175"/>
  <c r="M194"/>
  <c r="M420" s="1"/>
  <c r="M425" s="1"/>
  <c r="O181"/>
  <c r="Q181"/>
  <c r="I187"/>
  <c r="L194"/>
  <c r="L420" s="1"/>
  <c r="L425" s="1"/>
  <c r="L464" s="1"/>
  <c r="N194"/>
  <c r="J208"/>
  <c r="R208"/>
  <c r="H208"/>
  <c r="G215"/>
  <c r="I240"/>
  <c r="I241" s="1"/>
  <c r="R240"/>
  <c r="Q240"/>
  <c r="Q241" s="1"/>
  <c r="J240"/>
  <c r="J241" s="1"/>
  <c r="G291"/>
  <c r="G308"/>
  <c r="H320"/>
  <c r="Q325"/>
  <c r="H340"/>
  <c r="J344"/>
  <c r="G347"/>
  <c r="G361"/>
  <c r="Q406"/>
  <c r="H406"/>
  <c r="R419"/>
  <c r="T419" i="38" s="1"/>
  <c r="R438" i="32"/>
  <c r="T438" i="38" s="1"/>
  <c r="N462" i="32"/>
  <c r="I110"/>
  <c r="I111" s="1"/>
  <c r="I144" s="1"/>
  <c r="F111"/>
  <c r="F144" s="1"/>
  <c r="L111"/>
  <c r="L144" s="1"/>
  <c r="N111"/>
  <c r="N144" s="1"/>
  <c r="Q154"/>
  <c r="S154" s="1"/>
  <c r="H163"/>
  <c r="G169"/>
  <c r="C194"/>
  <c r="G194" s="1"/>
  <c r="E194"/>
  <c r="K194"/>
  <c r="G208"/>
  <c r="H215"/>
  <c r="M265"/>
  <c r="J291"/>
  <c r="H308"/>
  <c r="G340"/>
  <c r="G351"/>
  <c r="R357"/>
  <c r="T357" i="38" s="1"/>
  <c r="G357" i="32"/>
  <c r="G406"/>
  <c r="H413"/>
  <c r="J438"/>
  <c r="J461"/>
  <c r="S461"/>
  <c r="U461" i="38" s="1"/>
  <c r="F462" i="32"/>
  <c r="K462"/>
  <c r="M462"/>
  <c r="E111"/>
  <c r="G110"/>
  <c r="E265"/>
  <c r="G265" s="1"/>
  <c r="G264"/>
  <c r="I194"/>
  <c r="F265"/>
  <c r="H264"/>
  <c r="Q315"/>
  <c r="S315" s="1"/>
  <c r="U315" i="38" s="1"/>
  <c r="S147" i="32"/>
  <c r="S148" s="1"/>
  <c r="U148" i="38" s="1"/>
  <c r="S159" i="32"/>
  <c r="O169"/>
  <c r="Q169"/>
  <c r="P194"/>
  <c r="S210"/>
  <c r="S224"/>
  <c r="U224" i="38" s="1"/>
  <c r="D265" i="32"/>
  <c r="L265"/>
  <c r="N265"/>
  <c r="K265"/>
  <c r="O265"/>
  <c r="S269"/>
  <c r="U269" i="38" s="1"/>
  <c r="S301" i="32"/>
  <c r="U301" i="38" s="1"/>
  <c r="S327" i="32"/>
  <c r="S342"/>
  <c r="H357"/>
  <c r="K420"/>
  <c r="K425" s="1"/>
  <c r="Q110"/>
  <c r="S149"/>
  <c r="R163"/>
  <c r="S183"/>
  <c r="O187"/>
  <c r="J194"/>
  <c r="D194"/>
  <c r="F194"/>
  <c r="O193"/>
  <c r="Q193"/>
  <c r="I208"/>
  <c r="Q208"/>
  <c r="S198"/>
  <c r="J215"/>
  <c r="R215"/>
  <c r="S217"/>
  <c r="S244"/>
  <c r="S263" s="1"/>
  <c r="G263"/>
  <c r="I336"/>
  <c r="S333"/>
  <c r="H361"/>
  <c r="S413"/>
  <c r="U413" i="38" s="1"/>
  <c r="H419" i="32"/>
  <c r="I462"/>
  <c r="S88"/>
  <c r="H110"/>
  <c r="R111"/>
  <c r="S153"/>
  <c r="H263"/>
  <c r="P265"/>
  <c r="W291" i="38"/>
  <c r="S313" i="32"/>
  <c r="U313" i="38" s="1"/>
  <c r="J325" i="32"/>
  <c r="R325"/>
  <c r="T325" i="38" s="1"/>
  <c r="S338" i="32"/>
  <c r="I357"/>
  <c r="J406"/>
  <c r="I419"/>
  <c r="Q438"/>
  <c r="Q462" s="1"/>
  <c r="D462"/>
  <c r="S346"/>
  <c r="S350"/>
  <c r="S359"/>
  <c r="S364"/>
  <c r="S433"/>
  <c r="J462" l="1"/>
  <c r="S240"/>
  <c r="Q111"/>
  <c r="Q144" s="1"/>
  <c r="P420"/>
  <c r="P425" s="1"/>
  <c r="I265"/>
  <c r="I420" s="1"/>
  <c r="I425" s="1"/>
  <c r="I464" s="1"/>
  <c r="K464"/>
  <c r="M464"/>
  <c r="N420"/>
  <c r="N425" s="1"/>
  <c r="N464" s="1"/>
  <c r="S291"/>
  <c r="U291" i="38" s="1"/>
  <c r="H194" i="32"/>
  <c r="H111"/>
  <c r="S325"/>
  <c r="U325" i="38" s="1"/>
  <c r="R194" i="32"/>
  <c r="T194" i="38" s="1"/>
  <c r="S110" i="32"/>
  <c r="U88" i="38"/>
  <c r="S219" i="32"/>
  <c r="U217" i="38"/>
  <c r="S187" i="32"/>
  <c r="U183" i="38"/>
  <c r="S344" i="32"/>
  <c r="U344" i="38" s="1"/>
  <c r="U342"/>
  <c r="S215" i="32"/>
  <c r="U210" i="38"/>
  <c r="S163" i="32"/>
  <c r="U159" i="38"/>
  <c r="U394"/>
  <c r="S394" i="35"/>
  <c r="AO394" i="38" s="1"/>
  <c r="Q320" i="32"/>
  <c r="J265"/>
  <c r="J420" s="1"/>
  <c r="J425" s="1"/>
  <c r="J464" s="1"/>
  <c r="S406"/>
  <c r="U406" i="38" s="1"/>
  <c r="U364"/>
  <c r="S351" i="32"/>
  <c r="U351" i="38" s="1"/>
  <c r="U350"/>
  <c r="S438" i="32"/>
  <c r="U433" i="38"/>
  <c r="S361" i="32"/>
  <c r="U361" i="38" s="1"/>
  <c r="U359"/>
  <c r="S347" i="32"/>
  <c r="U347" i="38" s="1"/>
  <c r="U346"/>
  <c r="S340" i="32"/>
  <c r="U340" i="38" s="1"/>
  <c r="U338"/>
  <c r="S157" i="32"/>
  <c r="U153" i="38"/>
  <c r="S336" i="32"/>
  <c r="U336" i="38" s="1"/>
  <c r="U333"/>
  <c r="S208" i="32"/>
  <c r="U198" i="38"/>
  <c r="U193"/>
  <c r="U393"/>
  <c r="S393" i="35"/>
  <c r="AO393" i="38" s="1"/>
  <c r="S329" i="32"/>
  <c r="U329" i="38" s="1"/>
  <c r="U327"/>
  <c r="D144" i="32"/>
  <c r="H144" s="1"/>
  <c r="U191" i="38"/>
  <c r="S425" i="33"/>
  <c r="Y420" i="38"/>
  <c r="S320" i="32"/>
  <c r="U320" i="38" s="1"/>
  <c r="U310"/>
  <c r="S308" i="32"/>
  <c r="U308" i="38" s="1"/>
  <c r="U294"/>
  <c r="R144" i="32"/>
  <c r="T144" i="38" s="1"/>
  <c r="T111"/>
  <c r="V425"/>
  <c r="V420"/>
  <c r="R241" i="32"/>
  <c r="T241" i="38" s="1"/>
  <c r="T240"/>
  <c r="S241" i="32"/>
  <c r="U241" i="38" s="1"/>
  <c r="U240"/>
  <c r="S150" i="32"/>
  <c r="U150" i="38" s="1"/>
  <c r="U149"/>
  <c r="U335"/>
  <c r="U248"/>
  <c r="R264" i="32"/>
  <c r="T263" i="38"/>
  <c r="Q264" i="32"/>
  <c r="U244" i="38"/>
  <c r="D420" i="32"/>
  <c r="D425" s="1"/>
  <c r="D464" s="1"/>
  <c r="Q157"/>
  <c r="Q194" s="1"/>
  <c r="E144"/>
  <c r="G144" s="1"/>
  <c r="G111"/>
  <c r="H265"/>
  <c r="F420"/>
  <c r="O194"/>
  <c r="O420" s="1"/>
  <c r="O425" s="1"/>
  <c r="S111" l="1"/>
  <c r="U110" i="38"/>
  <c r="S194" i="32"/>
  <c r="U194" i="38" s="1"/>
  <c r="S462" i="32"/>
  <c r="U462" i="38" s="1"/>
  <c r="U438"/>
  <c r="S467" i="33"/>
  <c r="S474"/>
  <c r="S469"/>
  <c r="S472"/>
  <c r="S470"/>
  <c r="Y425" i="38"/>
  <c r="S473" i="33"/>
  <c r="S468"/>
  <c r="S464"/>
  <c r="Y464" i="38" s="1"/>
  <c r="S471" i="33"/>
  <c r="W420" i="38"/>
  <c r="T264"/>
  <c r="R265" i="32"/>
  <c r="S264"/>
  <c r="S265" s="1"/>
  <c r="U263" i="38"/>
  <c r="Q265" i="32"/>
  <c r="Q420" s="1"/>
  <c r="Q425" s="1"/>
  <c r="Q464" s="1"/>
  <c r="H420"/>
  <c r="F425"/>
  <c r="S144" l="1"/>
  <c r="U144" i="38" s="1"/>
  <c r="U111"/>
  <c r="W464"/>
  <c r="W425"/>
  <c r="T265"/>
  <c r="R420" i="32"/>
  <c r="U264" i="38"/>
  <c r="H425" i="32"/>
  <c r="F464"/>
  <c r="H464" s="1"/>
  <c r="R425" l="1"/>
  <c r="T425" i="38" s="1"/>
  <c r="T420"/>
  <c r="U265"/>
  <c r="S420" i="32"/>
  <c r="G462" i="31"/>
  <c r="Q461"/>
  <c r="N461"/>
  <c r="M461"/>
  <c r="L461"/>
  <c r="K461"/>
  <c r="G461"/>
  <c r="F461"/>
  <c r="D461"/>
  <c r="S460"/>
  <c r="Q460" i="38" s="1"/>
  <c r="R460" i="31"/>
  <c r="P460" i="38" s="1"/>
  <c r="J460" i="31"/>
  <c r="I460"/>
  <c r="H460"/>
  <c r="G460"/>
  <c r="S459"/>
  <c r="Q459" i="38" s="1"/>
  <c r="R459" i="31"/>
  <c r="P459" i="38" s="1"/>
  <c r="J459" i="31"/>
  <c r="I459"/>
  <c r="H459"/>
  <c r="G459"/>
  <c r="S458"/>
  <c r="Q458" i="38" s="1"/>
  <c r="R458" i="31"/>
  <c r="P458" i="38" s="1"/>
  <c r="J458" i="31"/>
  <c r="I458"/>
  <c r="S457"/>
  <c r="Q457" i="38" s="1"/>
  <c r="R457" i="31"/>
  <c r="P457" i="38" s="1"/>
  <c r="J457" i="31"/>
  <c r="I457"/>
  <c r="H457"/>
  <c r="G457"/>
  <c r="S456"/>
  <c r="Q456" i="38" s="1"/>
  <c r="R456" i="31"/>
  <c r="P456" i="38" s="1"/>
  <c r="J456" i="31"/>
  <c r="I456"/>
  <c r="H456"/>
  <c r="G456"/>
  <c r="S455"/>
  <c r="Q455" i="38" s="1"/>
  <c r="R455" i="31"/>
  <c r="P455" i="38" s="1"/>
  <c r="J455" i="31"/>
  <c r="I455"/>
  <c r="H455"/>
  <c r="G455"/>
  <c r="S454"/>
  <c r="Q454" i="38" s="1"/>
  <c r="R454" i="31"/>
  <c r="P454" i="38" s="1"/>
  <c r="J454" i="31"/>
  <c r="I454"/>
  <c r="H454"/>
  <c r="G454"/>
  <c r="S453"/>
  <c r="Q453" i="38" s="1"/>
  <c r="R453" i="31"/>
  <c r="P453" i="38" s="1"/>
  <c r="J453" i="31"/>
  <c r="I453"/>
  <c r="H453"/>
  <c r="G453"/>
  <c r="S452"/>
  <c r="Q452" i="38" s="1"/>
  <c r="R452" i="31"/>
  <c r="P452" i="38" s="1"/>
  <c r="J452" i="31"/>
  <c r="I452"/>
  <c r="H452"/>
  <c r="G452"/>
  <c r="S451"/>
  <c r="Q451" i="38" s="1"/>
  <c r="R451" i="31"/>
  <c r="P451" i="38" s="1"/>
  <c r="J451" i="31"/>
  <c r="I451"/>
  <c r="H451"/>
  <c r="G451"/>
  <c r="S450"/>
  <c r="Q450" i="38" s="1"/>
  <c r="R450" i="31"/>
  <c r="J450"/>
  <c r="I450"/>
  <c r="H450"/>
  <c r="G450"/>
  <c r="S449"/>
  <c r="Q449" i="38" s="1"/>
  <c r="R449" i="31"/>
  <c r="P449" i="38" s="1"/>
  <c r="J449" i="31"/>
  <c r="I449"/>
  <c r="H449"/>
  <c r="G449"/>
  <c r="S448"/>
  <c r="Q448" i="38" s="1"/>
  <c r="R448" i="31"/>
  <c r="J448"/>
  <c r="I448"/>
  <c r="H448"/>
  <c r="G448"/>
  <c r="S447"/>
  <c r="Q447" i="38" s="1"/>
  <c r="R447" i="31"/>
  <c r="J447"/>
  <c r="I447"/>
  <c r="H447"/>
  <c r="G447"/>
  <c r="S446"/>
  <c r="Q446" i="38" s="1"/>
  <c r="R446" i="31"/>
  <c r="P446" i="38" s="1"/>
  <c r="J446" i="31"/>
  <c r="I446"/>
  <c r="H446"/>
  <c r="G446"/>
  <c r="S445"/>
  <c r="Q445" i="38" s="1"/>
  <c r="R445" i="31"/>
  <c r="P445" i="38" s="1"/>
  <c r="J445" i="31"/>
  <c r="I445"/>
  <c r="S444"/>
  <c r="Q444" i="38" s="1"/>
  <c r="R444" i="31"/>
  <c r="P444" i="38" s="1"/>
  <c r="J444" i="31"/>
  <c r="I444"/>
  <c r="H444"/>
  <c r="G444"/>
  <c r="S443"/>
  <c r="Q443" i="38" s="1"/>
  <c r="R443" i="31"/>
  <c r="P443" i="38" s="1"/>
  <c r="J443" i="31"/>
  <c r="I443"/>
  <c r="S442"/>
  <c r="Q442" i="38" s="1"/>
  <c r="R442" i="31"/>
  <c r="P442" i="38" s="1"/>
  <c r="J442" i="31"/>
  <c r="I442"/>
  <c r="H442"/>
  <c r="G442"/>
  <c r="S441"/>
  <c r="Q441" i="38" s="1"/>
  <c r="R441" i="31"/>
  <c r="P441" i="38" s="1"/>
  <c r="J441" i="31"/>
  <c r="I441"/>
  <c r="H441"/>
  <c r="G441"/>
  <c r="S440"/>
  <c r="R440"/>
  <c r="P440" i="38" s="1"/>
  <c r="J440" i="31"/>
  <c r="J461" s="1"/>
  <c r="I440"/>
  <c r="H440"/>
  <c r="G440"/>
  <c r="S439"/>
  <c r="Q439" i="38" s="1"/>
  <c r="R439" i="31"/>
  <c r="P439" i="38" s="1"/>
  <c r="P438" i="31"/>
  <c r="O438"/>
  <c r="N438"/>
  <c r="M438"/>
  <c r="L438"/>
  <c r="K438"/>
  <c r="F438"/>
  <c r="E438"/>
  <c r="D438"/>
  <c r="C438"/>
  <c r="S437"/>
  <c r="Q437" i="38" s="1"/>
  <c r="R437" i="31"/>
  <c r="P437" i="38" s="1"/>
  <c r="J437" i="31"/>
  <c r="I437"/>
  <c r="R436"/>
  <c r="P436" i="38" s="1"/>
  <c r="Q436" i="31"/>
  <c r="S436" s="1"/>
  <c r="Q436" i="38" s="1"/>
  <c r="J436" i="31"/>
  <c r="I436"/>
  <c r="R435"/>
  <c r="P435" i="38" s="1"/>
  <c r="Q435" i="31"/>
  <c r="S435" s="1"/>
  <c r="Q435" i="38" s="1"/>
  <c r="J435" i="31"/>
  <c r="I435"/>
  <c r="R434"/>
  <c r="P434" i="38" s="1"/>
  <c r="Q434" i="31"/>
  <c r="S434" s="1"/>
  <c r="Q434" i="38" s="1"/>
  <c r="J434" i="31"/>
  <c r="I434"/>
  <c r="R433"/>
  <c r="P433" i="38" s="1"/>
  <c r="Q433" i="31"/>
  <c r="Q438" s="1"/>
  <c r="J433"/>
  <c r="I433"/>
  <c r="S432"/>
  <c r="Q432" i="38" s="1"/>
  <c r="R432" i="31"/>
  <c r="P432" i="38" s="1"/>
  <c r="J432" i="31"/>
  <c r="I432"/>
  <c r="S431"/>
  <c r="Q431" i="38" s="1"/>
  <c r="R431" i="31"/>
  <c r="P431" i="38" s="1"/>
  <c r="J431" i="31"/>
  <c r="I431"/>
  <c r="S430"/>
  <c r="Q430" i="38" s="1"/>
  <c r="R430" i="31"/>
  <c r="P430" i="38" s="1"/>
  <c r="J430" i="31"/>
  <c r="I430"/>
  <c r="A430"/>
  <c r="A431" s="1"/>
  <c r="A432" s="1"/>
  <c r="A433" s="1"/>
  <c r="A434" s="1"/>
  <c r="A435" s="1"/>
  <c r="A436" s="1"/>
  <c r="A437" s="1"/>
  <c r="A440" s="1"/>
  <c r="A441" s="1"/>
  <c r="A442" s="1"/>
  <c r="A443" s="1"/>
  <c r="A451" s="1"/>
  <c r="A452" s="1"/>
  <c r="A453" s="1"/>
  <c r="A454" s="1"/>
  <c r="A455" s="1"/>
  <c r="A456" s="1"/>
  <c r="A457" s="1"/>
  <c r="A458" s="1"/>
  <c r="A459" s="1"/>
  <c r="A460" s="1"/>
  <c r="S429"/>
  <c r="Q429" i="38" s="1"/>
  <c r="R429" i="31"/>
  <c r="J429"/>
  <c r="J438" s="1"/>
  <c r="I429"/>
  <c r="S428"/>
  <c r="Q428" i="38" s="1"/>
  <c r="R428" i="31"/>
  <c r="P428" i="38" s="1"/>
  <c r="S427" i="31"/>
  <c r="R427"/>
  <c r="S426"/>
  <c r="R426"/>
  <c r="Q424"/>
  <c r="P424"/>
  <c r="O424"/>
  <c r="N424"/>
  <c r="M424"/>
  <c r="L424"/>
  <c r="K424"/>
  <c r="F424"/>
  <c r="D424"/>
  <c r="S423"/>
  <c r="Q423" i="38" s="1"/>
  <c r="R423" i="31"/>
  <c r="P423" i="38" s="1"/>
  <c r="J423" i="31"/>
  <c r="I423"/>
  <c r="S422"/>
  <c r="R422"/>
  <c r="J422"/>
  <c r="J424" s="1"/>
  <c r="I422"/>
  <c r="I424" s="1"/>
  <c r="S421"/>
  <c r="R421"/>
  <c r="Q419"/>
  <c r="P419"/>
  <c r="O419"/>
  <c r="N419"/>
  <c r="M419"/>
  <c r="L419"/>
  <c r="K419"/>
  <c r="F419"/>
  <c r="D419"/>
  <c r="S418"/>
  <c r="Q418" i="38" s="1"/>
  <c r="J418" i="31"/>
  <c r="I418"/>
  <c r="H418"/>
  <c r="S417"/>
  <c r="Q417" i="38" s="1"/>
  <c r="P417"/>
  <c r="J417" i="31"/>
  <c r="I417"/>
  <c r="H417"/>
  <c r="S416"/>
  <c r="Q416" i="38" s="1"/>
  <c r="P416"/>
  <c r="J416" i="31"/>
  <c r="I416"/>
  <c r="H416"/>
  <c r="S415"/>
  <c r="Q415" i="38" s="1"/>
  <c r="P415"/>
  <c r="J415" i="31"/>
  <c r="I415"/>
  <c r="H415"/>
  <c r="R419"/>
  <c r="P419" i="38" s="1"/>
  <c r="Q413" i="31"/>
  <c r="P413"/>
  <c r="O413"/>
  <c r="N413"/>
  <c r="M413"/>
  <c r="L413"/>
  <c r="K413"/>
  <c r="F413"/>
  <c r="E413"/>
  <c r="D413"/>
  <c r="C413"/>
  <c r="S412"/>
  <c r="Q412" i="38" s="1"/>
  <c r="R412" i="31"/>
  <c r="P412" i="38" s="1"/>
  <c r="J412" i="31"/>
  <c r="I412"/>
  <c r="S411"/>
  <c r="Q411" i="38" s="1"/>
  <c r="R411" i="31"/>
  <c r="P411" i="38" s="1"/>
  <c r="J411" i="31"/>
  <c r="I411"/>
  <c r="S410"/>
  <c r="Q410" i="38" s="1"/>
  <c r="R410" i="31"/>
  <c r="J410"/>
  <c r="J413" s="1"/>
  <c r="I410"/>
  <c r="I413" s="1"/>
  <c r="H410"/>
  <c r="R409"/>
  <c r="P409" i="38" s="1"/>
  <c r="S408" i="31"/>
  <c r="R408"/>
  <c r="S407"/>
  <c r="R407"/>
  <c r="P406"/>
  <c r="N406"/>
  <c r="M406"/>
  <c r="L406"/>
  <c r="K406"/>
  <c r="F406"/>
  <c r="E406"/>
  <c r="D406"/>
  <c r="C406"/>
  <c r="R404"/>
  <c r="P404" i="38" s="1"/>
  <c r="Q404" i="31"/>
  <c r="S404" s="1"/>
  <c r="Q404" i="38" s="1"/>
  <c r="S402" i="31"/>
  <c r="R402"/>
  <c r="S401"/>
  <c r="Q401" i="38" s="1"/>
  <c r="R401" i="31"/>
  <c r="S400"/>
  <c r="Q400" i="38" s="1"/>
  <c r="R400" i="31"/>
  <c r="P400" i="38" s="1"/>
  <c r="J400" i="31"/>
  <c r="I400"/>
  <c r="S399"/>
  <c r="Q399" i="38" s="1"/>
  <c r="R399" i="31"/>
  <c r="P399" i="38" s="1"/>
  <c r="J399" i="31"/>
  <c r="I399"/>
  <c r="S397"/>
  <c r="Q397" i="38" s="1"/>
  <c r="R397" i="31"/>
  <c r="P397" i="38" s="1"/>
  <c r="J397" i="31"/>
  <c r="I397"/>
  <c r="R396"/>
  <c r="P396" i="38" s="1"/>
  <c r="Q396" i="31"/>
  <c r="S396" s="1"/>
  <c r="Q396" i="38" s="1"/>
  <c r="J396" i="31"/>
  <c r="I396"/>
  <c r="R395"/>
  <c r="P395" i="38" s="1"/>
  <c r="Q395" i="31"/>
  <c r="S395" s="1"/>
  <c r="Q395" i="38" s="1"/>
  <c r="J395" i="31"/>
  <c r="I395"/>
  <c r="R394"/>
  <c r="P394" i="38" s="1"/>
  <c r="J394" i="31"/>
  <c r="I394"/>
  <c r="R393"/>
  <c r="P393" i="38" s="1"/>
  <c r="S391" i="31"/>
  <c r="Q391" i="38" s="1"/>
  <c r="R391" i="31"/>
  <c r="P391" i="38" s="1"/>
  <c r="J391" i="31"/>
  <c r="I391"/>
  <c r="H391"/>
  <c r="G391"/>
  <c r="S390"/>
  <c r="Q390" i="38" s="1"/>
  <c r="R390" i="31"/>
  <c r="P390" i="38" s="1"/>
  <c r="J390" i="31"/>
  <c r="I390"/>
  <c r="H390"/>
  <c r="G390"/>
  <c r="R389"/>
  <c r="P389" i="38" s="1"/>
  <c r="Q389" i="31"/>
  <c r="S389" s="1"/>
  <c r="Q389" i="38" s="1"/>
  <c r="J389" i="31"/>
  <c r="I389"/>
  <c r="R388"/>
  <c r="P388" i="38" s="1"/>
  <c r="Q388" i="31"/>
  <c r="S388" s="1"/>
  <c r="Q388" i="38" s="1"/>
  <c r="J388" i="31"/>
  <c r="I388"/>
  <c r="R387"/>
  <c r="P387" i="38" s="1"/>
  <c r="Q387" i="31"/>
  <c r="S387" s="1"/>
  <c r="Q387" i="38" s="1"/>
  <c r="J387" i="31"/>
  <c r="I387"/>
  <c r="R386"/>
  <c r="P386" i="38" s="1"/>
  <c r="Q386" i="31"/>
  <c r="S386" s="1"/>
  <c r="Q386" i="38" s="1"/>
  <c r="J386" i="31"/>
  <c r="I386"/>
  <c r="R385"/>
  <c r="P385" i="38" s="1"/>
  <c r="Q385" i="31"/>
  <c r="S385" s="1"/>
  <c r="Q385" i="38" s="1"/>
  <c r="J385" i="31"/>
  <c r="I385"/>
  <c r="R384"/>
  <c r="P384" i="38" s="1"/>
  <c r="Q384" i="31"/>
  <c r="S384" s="1"/>
  <c r="Q384" i="38" s="1"/>
  <c r="J384" i="31"/>
  <c r="I384"/>
  <c r="R383"/>
  <c r="P383" i="38" s="1"/>
  <c r="Q383" i="31"/>
  <c r="S383" s="1"/>
  <c r="Q383" i="38" s="1"/>
  <c r="J383" i="31"/>
  <c r="I383"/>
  <c r="R382"/>
  <c r="P382" i="38" s="1"/>
  <c r="Q382" i="31"/>
  <c r="S382" s="1"/>
  <c r="Q382" i="38" s="1"/>
  <c r="J382" i="31"/>
  <c r="I382"/>
  <c r="R381"/>
  <c r="P381" i="38" s="1"/>
  <c r="Q381" i="31"/>
  <c r="S381" s="1"/>
  <c r="Q381" i="38" s="1"/>
  <c r="J381" i="31"/>
  <c r="I381"/>
  <c r="R380"/>
  <c r="P380" i="38" s="1"/>
  <c r="Q380" i="31"/>
  <c r="S380" s="1"/>
  <c r="Q380" i="38" s="1"/>
  <c r="J380" i="31"/>
  <c r="I380"/>
  <c r="R379"/>
  <c r="P379" i="38" s="1"/>
  <c r="Q379" i="31"/>
  <c r="S379" s="1"/>
  <c r="Q379" i="38" s="1"/>
  <c r="J379" i="31"/>
  <c r="I379"/>
  <c r="R378"/>
  <c r="P378" i="38" s="1"/>
  <c r="Q378" i="31"/>
  <c r="S378" s="1"/>
  <c r="Q378" i="38" s="1"/>
  <c r="J378" i="31"/>
  <c r="I378"/>
  <c r="R377"/>
  <c r="P377" i="38" s="1"/>
  <c r="Q377" i="31"/>
  <c r="S377" s="1"/>
  <c r="Q377" i="38" s="1"/>
  <c r="J377" i="31"/>
  <c r="I377"/>
  <c r="R376"/>
  <c r="P376" i="38" s="1"/>
  <c r="Q376" i="31"/>
  <c r="S376" s="1"/>
  <c r="Q376" i="38" s="1"/>
  <c r="J376" i="31"/>
  <c r="I376"/>
  <c r="R375"/>
  <c r="P375" i="38" s="1"/>
  <c r="Q375" i="31"/>
  <c r="S375" s="1"/>
  <c r="Q375" i="38" s="1"/>
  <c r="R374" i="31"/>
  <c r="P374" i="38" s="1"/>
  <c r="Q374" i="31"/>
  <c r="S374" s="1"/>
  <c r="Q374" i="38" s="1"/>
  <c r="J374" i="31"/>
  <c r="I374"/>
  <c r="R373"/>
  <c r="P373" i="38" s="1"/>
  <c r="Q373" i="31"/>
  <c r="S373" s="1"/>
  <c r="Q373" i="38" s="1"/>
  <c r="A373" i="31"/>
  <c r="A374" s="1"/>
  <c r="A375" s="1"/>
  <c r="A376" s="1"/>
  <c r="A377" s="1"/>
  <c r="A378" s="1"/>
  <c r="A379" s="1"/>
  <c r="A380" s="1"/>
  <c r="A381" s="1"/>
  <c r="A382" s="1"/>
  <c r="A383" s="1"/>
  <c r="A384" s="1"/>
  <c r="A385" s="1"/>
  <c r="A386" s="1"/>
  <c r="R372"/>
  <c r="P372" i="38" s="1"/>
  <c r="Q372" i="31"/>
  <c r="S372" s="1"/>
  <c r="Q372" i="38" s="1"/>
  <c r="J372" i="31"/>
  <c r="I372"/>
  <c r="H372"/>
  <c r="G372"/>
  <c r="R371"/>
  <c r="P371" i="38" s="1"/>
  <c r="Q371" i="31"/>
  <c r="S371" s="1"/>
  <c r="Q371" i="38" s="1"/>
  <c r="J371" i="31"/>
  <c r="I371"/>
  <c r="P370" i="38"/>
  <c r="Q370" i="31"/>
  <c r="J370"/>
  <c r="I370"/>
  <c r="R369"/>
  <c r="P369" i="38" s="1"/>
  <c r="Q369" i="31"/>
  <c r="S369" s="1"/>
  <c r="Q369" i="38" s="1"/>
  <c r="J369" i="31"/>
  <c r="I369"/>
  <c r="R368"/>
  <c r="P368" i="38" s="1"/>
  <c r="Q368" i="31"/>
  <c r="S368" s="1"/>
  <c r="Q368" i="38" s="1"/>
  <c r="J368" i="31"/>
  <c r="I368"/>
  <c r="R367"/>
  <c r="P367" i="38" s="1"/>
  <c r="Q367" i="31"/>
  <c r="J367"/>
  <c r="I367"/>
  <c r="R366"/>
  <c r="P366" i="38" s="1"/>
  <c r="Q366" i="31"/>
  <c r="S366" s="1"/>
  <c r="Q366" i="38" s="1"/>
  <c r="J366" i="31"/>
  <c r="I366"/>
  <c r="R365"/>
  <c r="P365" i="38" s="1"/>
  <c r="Q365" i="31"/>
  <c r="S365" s="1"/>
  <c r="Q365" i="38" s="1"/>
  <c r="J365" i="31"/>
  <c r="I365"/>
  <c r="A365"/>
  <c r="A366" s="1"/>
  <c r="A367" s="1"/>
  <c r="A368" s="1"/>
  <c r="A369" s="1"/>
  <c r="A370" s="1"/>
  <c r="A371" s="1"/>
  <c r="R364"/>
  <c r="P364" i="38" s="1"/>
  <c r="Q364" i="31"/>
  <c r="J364"/>
  <c r="I364"/>
  <c r="S363"/>
  <c r="R363"/>
  <c r="S362"/>
  <c r="R362"/>
  <c r="P361"/>
  <c r="O361"/>
  <c r="N361"/>
  <c r="M361"/>
  <c r="L361"/>
  <c r="K361"/>
  <c r="F361"/>
  <c r="E361"/>
  <c r="D361"/>
  <c r="C361"/>
  <c r="R360"/>
  <c r="P360" i="38" s="1"/>
  <c r="Q360" i="31"/>
  <c r="S360" s="1"/>
  <c r="Q360" i="38" s="1"/>
  <c r="J360" i="31"/>
  <c r="I360"/>
  <c r="H360"/>
  <c r="G360"/>
  <c r="R359"/>
  <c r="Q359"/>
  <c r="J359"/>
  <c r="I359"/>
  <c r="S358"/>
  <c r="R358"/>
  <c r="P357"/>
  <c r="O357"/>
  <c r="N357"/>
  <c r="M357"/>
  <c r="L357"/>
  <c r="K357"/>
  <c r="F357"/>
  <c r="E357"/>
  <c r="D357"/>
  <c r="C357"/>
  <c r="R356"/>
  <c r="P356" i="38" s="1"/>
  <c r="S356" i="31"/>
  <c r="Q356" i="38" s="1"/>
  <c r="J356" i="31"/>
  <c r="I356"/>
  <c r="H356"/>
  <c r="G356"/>
  <c r="R355"/>
  <c r="P355" i="38" s="1"/>
  <c r="S355" i="31"/>
  <c r="Q355" i="38" s="1"/>
  <c r="J355" i="31"/>
  <c r="I355"/>
  <c r="H355"/>
  <c r="G355"/>
  <c r="A355"/>
  <c r="A356" s="1"/>
  <c r="R354"/>
  <c r="P354" i="38" s="1"/>
  <c r="S354" i="31"/>
  <c r="Q354" i="38" s="1"/>
  <c r="J354" i="31"/>
  <c r="I354"/>
  <c r="H354"/>
  <c r="G354"/>
  <c r="R353"/>
  <c r="J353"/>
  <c r="I353"/>
  <c r="H353"/>
  <c r="G353"/>
  <c r="S352"/>
  <c r="Q352" i="38" s="1"/>
  <c r="R352" i="31"/>
  <c r="P352" i="38" s="1"/>
  <c r="P351" i="31"/>
  <c r="O351"/>
  <c r="N351"/>
  <c r="M351"/>
  <c r="L351"/>
  <c r="K351"/>
  <c r="F351"/>
  <c r="E351"/>
  <c r="D351"/>
  <c r="C351"/>
  <c r="R350"/>
  <c r="Q350"/>
  <c r="Q351" s="1"/>
  <c r="J350"/>
  <c r="J351" s="1"/>
  <c r="I350"/>
  <c r="I351" s="1"/>
  <c r="H350"/>
  <c r="G350"/>
  <c r="S349"/>
  <c r="Q349" i="38" s="1"/>
  <c r="R349" i="31"/>
  <c r="P349" i="38" s="1"/>
  <c r="S348" i="31"/>
  <c r="R348"/>
  <c r="P347"/>
  <c r="O347"/>
  <c r="N347"/>
  <c r="M347"/>
  <c r="L347"/>
  <c r="K347"/>
  <c r="F347"/>
  <c r="E347"/>
  <c r="D347"/>
  <c r="C347"/>
  <c r="R346"/>
  <c r="Q346"/>
  <c r="Q347" s="1"/>
  <c r="J346"/>
  <c r="J347" s="1"/>
  <c r="I346"/>
  <c r="I347" s="1"/>
  <c r="H346"/>
  <c r="G346"/>
  <c r="S345"/>
  <c r="R345"/>
  <c r="P344"/>
  <c r="O344"/>
  <c r="N344"/>
  <c r="M344"/>
  <c r="L344"/>
  <c r="K344"/>
  <c r="F344"/>
  <c r="E344"/>
  <c r="D344"/>
  <c r="C344"/>
  <c r="R343"/>
  <c r="P343" i="38" s="1"/>
  <c r="Q343" i="31"/>
  <c r="J343"/>
  <c r="I343"/>
  <c r="A343"/>
  <c r="R342"/>
  <c r="Q342"/>
  <c r="S342" s="1"/>
  <c r="J342"/>
  <c r="I342"/>
  <c r="S341"/>
  <c r="R341"/>
  <c r="P340"/>
  <c r="O340"/>
  <c r="N340"/>
  <c r="M340"/>
  <c r="L340"/>
  <c r="K340"/>
  <c r="F340"/>
  <c r="E340"/>
  <c r="D340"/>
  <c r="C340"/>
  <c r="R339"/>
  <c r="P339" i="38" s="1"/>
  <c r="Q339" i="31"/>
  <c r="S339" s="1"/>
  <c r="Q339" i="38" s="1"/>
  <c r="J339" i="31"/>
  <c r="I339"/>
  <c r="H339"/>
  <c r="G339"/>
  <c r="R338"/>
  <c r="Q338"/>
  <c r="J338"/>
  <c r="I338"/>
  <c r="H338"/>
  <c r="G338"/>
  <c r="S337"/>
  <c r="R337"/>
  <c r="P336"/>
  <c r="O336"/>
  <c r="N336"/>
  <c r="M336"/>
  <c r="L336"/>
  <c r="K336"/>
  <c r="F336"/>
  <c r="E336"/>
  <c r="D336"/>
  <c r="C336"/>
  <c r="R335"/>
  <c r="P335" i="38" s="1"/>
  <c r="Q335" i="31"/>
  <c r="S335" s="1"/>
  <c r="Q335" i="38" s="1"/>
  <c r="J335" i="31"/>
  <c r="I335"/>
  <c r="R334"/>
  <c r="P334" i="38" s="1"/>
  <c r="Q334" i="31"/>
  <c r="S334" s="1"/>
  <c r="Q334" i="38" s="1"/>
  <c r="J334" i="31"/>
  <c r="I334"/>
  <c r="R333"/>
  <c r="P333" i="38" s="1"/>
  <c r="Q333" i="31"/>
  <c r="Q336" s="1"/>
  <c r="J333"/>
  <c r="J336" s="1"/>
  <c r="I333"/>
  <c r="I336" s="1"/>
  <c r="S332"/>
  <c r="Q332" i="38" s="1"/>
  <c r="R332" i="31"/>
  <c r="S331"/>
  <c r="R331"/>
  <c r="S330"/>
  <c r="R330"/>
  <c r="P329"/>
  <c r="O329"/>
  <c r="N329"/>
  <c r="M329"/>
  <c r="L329"/>
  <c r="K329"/>
  <c r="F329"/>
  <c r="E329"/>
  <c r="D329"/>
  <c r="C329"/>
  <c r="R328"/>
  <c r="P328" i="38" s="1"/>
  <c r="Q328" i="31"/>
  <c r="S328" s="1"/>
  <c r="Q328" i="38" s="1"/>
  <c r="J328" i="31"/>
  <c r="I328"/>
  <c r="R327"/>
  <c r="Q327"/>
  <c r="Q329" s="1"/>
  <c r="J327"/>
  <c r="J329" s="1"/>
  <c r="I327"/>
  <c r="I329" s="1"/>
  <c r="S326"/>
  <c r="R326"/>
  <c r="P325"/>
  <c r="O325"/>
  <c r="N325"/>
  <c r="M325"/>
  <c r="L325"/>
  <c r="K325"/>
  <c r="F325"/>
  <c r="E325"/>
  <c r="D325"/>
  <c r="C325"/>
  <c r="R324"/>
  <c r="P324" i="38" s="1"/>
  <c r="S324" i="31"/>
  <c r="Q324" i="38" s="1"/>
  <c r="J324" i="31"/>
  <c r="I324"/>
  <c r="R323"/>
  <c r="P323" i="38" s="1"/>
  <c r="S323" i="31"/>
  <c r="Q323" i="38" s="1"/>
  <c r="J323" i="31"/>
  <c r="I323"/>
  <c r="R322"/>
  <c r="Q322"/>
  <c r="Q325" s="1"/>
  <c r="J322"/>
  <c r="J325" s="1"/>
  <c r="I322"/>
  <c r="I325" s="1"/>
  <c r="S321"/>
  <c r="R321"/>
  <c r="R320"/>
  <c r="E320"/>
  <c r="C320"/>
  <c r="R317"/>
  <c r="P317" i="38" s="1"/>
  <c r="Q317" i="31"/>
  <c r="S317" s="1"/>
  <c r="Q317" i="38" s="1"/>
  <c r="J317" i="31"/>
  <c r="I317"/>
  <c r="R316"/>
  <c r="P316" i="38" s="1"/>
  <c r="Q316" i="31"/>
  <c r="S316" s="1"/>
  <c r="Q316" i="38" s="1"/>
  <c r="J316" i="31"/>
  <c r="I316"/>
  <c r="R315"/>
  <c r="P315" i="38" s="1"/>
  <c r="O315" i="31"/>
  <c r="J315"/>
  <c r="I315"/>
  <c r="H315"/>
  <c r="G315"/>
  <c r="R314"/>
  <c r="P314" i="38" s="1"/>
  <c r="Q314" i="31"/>
  <c r="S314" s="1"/>
  <c r="Q314" i="38" s="1"/>
  <c r="J314" i="31"/>
  <c r="I314"/>
  <c r="H314"/>
  <c r="G314"/>
  <c r="R313"/>
  <c r="P313" i="38" s="1"/>
  <c r="Q313" i="31"/>
  <c r="S313" s="1"/>
  <c r="Q313" i="38" s="1"/>
  <c r="J313" i="31"/>
  <c r="I313"/>
  <c r="A313"/>
  <c r="A314" s="1"/>
  <c r="A315" s="1"/>
  <c r="A316" s="1"/>
  <c r="A317" s="1"/>
  <c r="R312"/>
  <c r="P312" i="38" s="1"/>
  <c r="Q312" i="31"/>
  <c r="S312" s="1"/>
  <c r="Q312" i="38" s="1"/>
  <c r="J312" i="31"/>
  <c r="I312"/>
  <c r="R311"/>
  <c r="Q311"/>
  <c r="J311"/>
  <c r="I311"/>
  <c r="H311"/>
  <c r="G311"/>
  <c r="R310"/>
  <c r="Q310"/>
  <c r="J310"/>
  <c r="I310"/>
  <c r="S309"/>
  <c r="R309"/>
  <c r="R308"/>
  <c r="P308" i="38" s="1"/>
  <c r="E308" i="31"/>
  <c r="C308"/>
  <c r="R305"/>
  <c r="P305" i="38" s="1"/>
  <c r="Q305" i="31"/>
  <c r="S305" s="1"/>
  <c r="Q305" i="38" s="1"/>
  <c r="J305" i="31"/>
  <c r="I305"/>
  <c r="R304"/>
  <c r="P304" i="38" s="1"/>
  <c r="Q304" i="31"/>
  <c r="S304" s="1"/>
  <c r="Q304" i="38" s="1"/>
  <c r="J304" i="31"/>
  <c r="I304"/>
  <c r="R303"/>
  <c r="P303" i="38" s="1"/>
  <c r="Q303" i="31"/>
  <c r="S303" s="1"/>
  <c r="Q303" i="38" s="1"/>
  <c r="J303" i="31"/>
  <c r="I303"/>
  <c r="H303"/>
  <c r="G303"/>
  <c r="R302"/>
  <c r="P302" i="38" s="1"/>
  <c r="Q302" i="31"/>
  <c r="S302" s="1"/>
  <c r="Q302" i="38" s="1"/>
  <c r="J302" i="31"/>
  <c r="I302"/>
  <c r="H302"/>
  <c r="G302"/>
  <c r="R301"/>
  <c r="P301" i="38" s="1"/>
  <c r="Q301" i="31"/>
  <c r="S301" s="1"/>
  <c r="Q301" i="38" s="1"/>
  <c r="J301" i="31"/>
  <c r="I301"/>
  <c r="A301"/>
  <c r="A302" s="1"/>
  <c r="A303" s="1"/>
  <c r="A304" s="1"/>
  <c r="A305" s="1"/>
  <c r="R300"/>
  <c r="P300" i="38" s="1"/>
  <c r="Q300" i="31"/>
  <c r="S300" s="1"/>
  <c r="Q300" i="38" s="1"/>
  <c r="J300" i="31"/>
  <c r="I300"/>
  <c r="R299"/>
  <c r="P299" i="38" s="1"/>
  <c r="Q299" i="31"/>
  <c r="S299" s="1"/>
  <c r="Q299" i="38" s="1"/>
  <c r="J299" i="31"/>
  <c r="I299"/>
  <c r="H299"/>
  <c r="G299"/>
  <c r="R298"/>
  <c r="P298" i="38" s="1"/>
  <c r="Q298" i="31"/>
  <c r="S298" s="1"/>
  <c r="Q298" i="38" s="1"/>
  <c r="J298" i="31"/>
  <c r="I298"/>
  <c r="H298"/>
  <c r="G298"/>
  <c r="R297"/>
  <c r="P297" i="38" s="1"/>
  <c r="Q297" i="31"/>
  <c r="S297" s="1"/>
  <c r="Q297" i="38" s="1"/>
  <c r="J297" i="31"/>
  <c r="I297"/>
  <c r="H297"/>
  <c r="G297"/>
  <c r="R296"/>
  <c r="Q296"/>
  <c r="S296" s="1"/>
  <c r="Q296" i="38" s="1"/>
  <c r="J296" i="31"/>
  <c r="I296"/>
  <c r="R295"/>
  <c r="Q295"/>
  <c r="J295"/>
  <c r="I295"/>
  <c r="H295"/>
  <c r="G295"/>
  <c r="R294"/>
  <c r="Q294"/>
  <c r="S293"/>
  <c r="R293"/>
  <c r="S292"/>
  <c r="R292"/>
  <c r="P291"/>
  <c r="O291"/>
  <c r="N291"/>
  <c r="M291"/>
  <c r="L291"/>
  <c r="K291"/>
  <c r="F291"/>
  <c r="E291"/>
  <c r="D291"/>
  <c r="R290"/>
  <c r="P290" i="38" s="1"/>
  <c r="Q290" i="31"/>
  <c r="S290" s="1"/>
  <c r="Q290" i="38" s="1"/>
  <c r="R287" i="31"/>
  <c r="P287" i="38" s="1"/>
  <c r="Q287" i="31"/>
  <c r="S287" s="1"/>
  <c r="Q287" i="38" s="1"/>
  <c r="J287" i="31"/>
  <c r="I287"/>
  <c r="R286"/>
  <c r="P286" i="38" s="1"/>
  <c r="Q286" i="31"/>
  <c r="S286" s="1"/>
  <c r="Q286" i="38" s="1"/>
  <c r="J286" i="31"/>
  <c r="I286"/>
  <c r="R285"/>
  <c r="P285" i="38" s="1"/>
  <c r="Q285" i="31"/>
  <c r="S285" s="1"/>
  <c r="Q285" i="38" s="1"/>
  <c r="J285" i="31"/>
  <c r="I285"/>
  <c r="R284"/>
  <c r="P284" i="38" s="1"/>
  <c r="Q284" i="31"/>
  <c r="S284" s="1"/>
  <c r="Q284" i="38" s="1"/>
  <c r="J284" i="31"/>
  <c r="I284"/>
  <c r="R283"/>
  <c r="P283" i="38" s="1"/>
  <c r="Q283" i="31"/>
  <c r="S283" s="1"/>
  <c r="Q283" i="38" s="1"/>
  <c r="J283" i="31"/>
  <c r="I283"/>
  <c r="R282"/>
  <c r="Q282"/>
  <c r="J282"/>
  <c r="I282"/>
  <c r="R281"/>
  <c r="P281" i="38" s="1"/>
  <c r="Q281" i="31"/>
  <c r="S281" s="1"/>
  <c r="Q281" i="38" s="1"/>
  <c r="J281" i="31"/>
  <c r="I281"/>
  <c r="R280"/>
  <c r="P280" i="38" s="1"/>
  <c r="Q280" i="31"/>
  <c r="S280" s="1"/>
  <c r="Q280" i="38" s="1"/>
  <c r="J280" i="31"/>
  <c r="I280"/>
  <c r="R279"/>
  <c r="P279" i="38" s="1"/>
  <c r="Q279" i="31"/>
  <c r="S279" s="1"/>
  <c r="Q279" i="38" s="1"/>
  <c r="J279" i="31"/>
  <c r="I279"/>
  <c r="H279"/>
  <c r="G279"/>
  <c r="R278"/>
  <c r="P278" i="38" s="1"/>
  <c r="Q278" i="31"/>
  <c r="S278" s="1"/>
  <c r="Q278" i="38" s="1"/>
  <c r="J278" i="31"/>
  <c r="I278"/>
  <c r="H278"/>
  <c r="G278"/>
  <c r="R277"/>
  <c r="P277" i="38" s="1"/>
  <c r="Q277" i="31"/>
  <c r="S277" s="1"/>
  <c r="Q277" i="38" s="1"/>
  <c r="J277" i="31"/>
  <c r="I277"/>
  <c r="R276"/>
  <c r="P276" i="38" s="1"/>
  <c r="Q276" i="31"/>
  <c r="S276" s="1"/>
  <c r="Q276" i="38" s="1"/>
  <c r="J276" i="31"/>
  <c r="I276"/>
  <c r="R275"/>
  <c r="P275" i="38" s="1"/>
  <c r="Q275" i="31"/>
  <c r="S275" s="1"/>
  <c r="Q275" i="38" s="1"/>
  <c r="J275" i="31"/>
  <c r="I275"/>
  <c r="H275"/>
  <c r="G275"/>
  <c r="R274"/>
  <c r="P274" i="38" s="1"/>
  <c r="Q274" i="31"/>
  <c r="S274" s="1"/>
  <c r="Q274" i="38" s="1"/>
  <c r="J274" i="31"/>
  <c r="I274"/>
  <c r="H274"/>
  <c r="G274"/>
  <c r="R273"/>
  <c r="P273" i="38" s="1"/>
  <c r="Q273" i="31"/>
  <c r="S273" s="1"/>
  <c r="Q273" i="38" s="1"/>
  <c r="J273" i="31"/>
  <c r="I273"/>
  <c r="H273"/>
  <c r="G273"/>
  <c r="R272"/>
  <c r="P272" i="38" s="1"/>
  <c r="Q272" i="31"/>
  <c r="S272" s="1"/>
  <c r="Q272" i="38" s="1"/>
  <c r="J272" i="31"/>
  <c r="I272"/>
  <c r="R271"/>
  <c r="P271" i="38" s="1"/>
  <c r="Q271" i="31"/>
  <c r="S271" s="1"/>
  <c r="Q271" i="38" s="1"/>
  <c r="J271" i="31"/>
  <c r="I271"/>
  <c r="H271"/>
  <c r="G271"/>
  <c r="R270"/>
  <c r="P270" i="38" s="1"/>
  <c r="Q270" i="31"/>
  <c r="S270" s="1"/>
  <c r="Q270" i="38" s="1"/>
  <c r="J270" i="31"/>
  <c r="I270"/>
  <c r="H270"/>
  <c r="G270"/>
  <c r="R269"/>
  <c r="P269" i="38" s="1"/>
  <c r="Q269" i="31"/>
  <c r="S269" s="1"/>
  <c r="Q269" i="38" s="1"/>
  <c r="J269" i="31"/>
  <c r="I269"/>
  <c r="H269"/>
  <c r="G269"/>
  <c r="R291" i="38"/>
  <c r="S268" i="31"/>
  <c r="Q268" i="38" s="1"/>
  <c r="R268" i="31"/>
  <c r="J268"/>
  <c r="I268"/>
  <c r="S267"/>
  <c r="Q267" i="38" s="1"/>
  <c r="R267" i="31"/>
  <c r="P267" i="38" s="1"/>
  <c r="S266" i="31"/>
  <c r="Q266" i="38" s="1"/>
  <c r="R266" i="31"/>
  <c r="P266" i="38" s="1"/>
  <c r="P264" i="31"/>
  <c r="O264"/>
  <c r="N264"/>
  <c r="M264"/>
  <c r="L264"/>
  <c r="K264"/>
  <c r="F264"/>
  <c r="E264"/>
  <c r="D264"/>
  <c r="S260"/>
  <c r="Q260" i="38" s="1"/>
  <c r="R260" i="31"/>
  <c r="P260" i="38" s="1"/>
  <c r="S259" i="31"/>
  <c r="Q259" i="38" s="1"/>
  <c r="R259" i="31"/>
  <c r="P259" i="38" s="1"/>
  <c r="S258" i="31"/>
  <c r="Q258" i="38" s="1"/>
  <c r="R258" i="31"/>
  <c r="P258" i="38" s="1"/>
  <c r="S257" i="31"/>
  <c r="Q257" i="38" s="1"/>
  <c r="R257" i="31"/>
  <c r="P257" i="38" s="1"/>
  <c r="S256" i="31"/>
  <c r="Q256" i="38" s="1"/>
  <c r="R256" i="31"/>
  <c r="P256" i="38" s="1"/>
  <c r="S255" i="31"/>
  <c r="Q255" i="38" s="1"/>
  <c r="R255" i="31"/>
  <c r="P255" i="38" s="1"/>
  <c r="S254" i="31"/>
  <c r="Q254" i="38" s="1"/>
  <c r="R254" i="31"/>
  <c r="P254" i="38" s="1"/>
  <c r="S253" i="31"/>
  <c r="Q253" i="38" s="1"/>
  <c r="R253" i="31"/>
  <c r="P253" i="38" s="1"/>
  <c r="R252" i="31"/>
  <c r="P252" i="38" s="1"/>
  <c r="Q252" i="31"/>
  <c r="S252" s="1"/>
  <c r="Q252" i="38" s="1"/>
  <c r="J252" i="31"/>
  <c r="I252"/>
  <c r="S251"/>
  <c r="R251"/>
  <c r="J251"/>
  <c r="I251"/>
  <c r="S250"/>
  <c r="R250"/>
  <c r="J250"/>
  <c r="I250"/>
  <c r="S249"/>
  <c r="R249"/>
  <c r="J249"/>
  <c r="I249"/>
  <c r="R248"/>
  <c r="P248" i="38" s="1"/>
  <c r="Q248" i="31"/>
  <c r="S248" s="1"/>
  <c r="Q248" i="38" s="1"/>
  <c r="J248" i="31"/>
  <c r="I248"/>
  <c r="H248"/>
  <c r="G248"/>
  <c r="A248"/>
  <c r="A252" s="1"/>
  <c r="A256" s="1"/>
  <c r="A257" s="1"/>
  <c r="S247"/>
  <c r="R247"/>
  <c r="J247"/>
  <c r="I247"/>
  <c r="S246"/>
  <c r="R246"/>
  <c r="J246"/>
  <c r="I246"/>
  <c r="R245"/>
  <c r="Q245"/>
  <c r="S245" s="1"/>
  <c r="J245"/>
  <c r="I245"/>
  <c r="R244"/>
  <c r="Q244"/>
  <c r="J244"/>
  <c r="I244"/>
  <c r="H244"/>
  <c r="G244"/>
  <c r="S243"/>
  <c r="R243"/>
  <c r="S242"/>
  <c r="R242"/>
  <c r="P240"/>
  <c r="P241" s="1"/>
  <c r="O240"/>
  <c r="O241" s="1"/>
  <c r="N240"/>
  <c r="N241" s="1"/>
  <c r="M240"/>
  <c r="M241" s="1"/>
  <c r="L240"/>
  <c r="L241" s="1"/>
  <c r="K240"/>
  <c r="K241" s="1"/>
  <c r="F240"/>
  <c r="F241" s="1"/>
  <c r="E240"/>
  <c r="E241" s="1"/>
  <c r="D240"/>
  <c r="D241" s="1"/>
  <c r="C240"/>
  <c r="C241" s="1"/>
  <c r="C265" s="1"/>
  <c r="S239"/>
  <c r="Q239" i="38" s="1"/>
  <c r="R239" i="31"/>
  <c r="P239" i="38" s="1"/>
  <c r="S238" i="31"/>
  <c r="Q238" i="38" s="1"/>
  <c r="R238" i="31"/>
  <c r="P238" i="38" s="1"/>
  <c r="S237" i="31"/>
  <c r="Q237" i="38" s="1"/>
  <c r="R237" i="31"/>
  <c r="P237" i="38" s="1"/>
  <c r="S236" i="31"/>
  <c r="Q236" i="38" s="1"/>
  <c r="R236" i="31"/>
  <c r="P236" i="38" s="1"/>
  <c r="R235" i="31"/>
  <c r="P235" i="38" s="1"/>
  <c r="Q235" i="31"/>
  <c r="S235" s="1"/>
  <c r="Q235" i="38" s="1"/>
  <c r="A235" i="31"/>
  <c r="A236" s="1"/>
  <c r="A244" s="1"/>
  <c r="R234"/>
  <c r="P234" i="38" s="1"/>
  <c r="Q234" i="31"/>
  <c r="S234" s="1"/>
  <c r="Q234" i="38" s="1"/>
  <c r="R233" i="31"/>
  <c r="P233" i="38" s="1"/>
  <c r="Q233" i="31"/>
  <c r="S233" s="1"/>
  <c r="Q233" i="38" s="1"/>
  <c r="R232" i="31"/>
  <c r="P232" i="38" s="1"/>
  <c r="Q232" i="31"/>
  <c r="S232" s="1"/>
  <c r="Q232" i="38" s="1"/>
  <c r="R231" i="31"/>
  <c r="P231" i="38" s="1"/>
  <c r="Q231" i="31"/>
  <c r="S231" s="1"/>
  <c r="Q231" i="38" s="1"/>
  <c r="J231" i="31"/>
  <c r="I231"/>
  <c r="R230"/>
  <c r="P230" i="38" s="1"/>
  <c r="Q230" i="31"/>
  <c r="S230" s="1"/>
  <c r="Q230" i="38" s="1"/>
  <c r="J230" i="31"/>
  <c r="I230"/>
  <c r="R229"/>
  <c r="P229" i="38" s="1"/>
  <c r="Q229" i="31"/>
  <c r="S229" s="1"/>
  <c r="Q229" i="38" s="1"/>
  <c r="J229" i="31"/>
  <c r="I229"/>
  <c r="R228"/>
  <c r="P228" i="38" s="1"/>
  <c r="Q228" i="31"/>
  <c r="S228" s="1"/>
  <c r="Q228" i="38" s="1"/>
  <c r="J228" i="31"/>
  <c r="I228"/>
  <c r="S227"/>
  <c r="Q227" i="38" s="1"/>
  <c r="R227" i="31"/>
  <c r="P227" i="38" s="1"/>
  <c r="J227" i="31"/>
  <c r="I227"/>
  <c r="S226"/>
  <c r="R226"/>
  <c r="J226"/>
  <c r="I226"/>
  <c r="R225"/>
  <c r="P225" i="38" s="1"/>
  <c r="Q225" i="31"/>
  <c r="S225" s="1"/>
  <c r="Q225" i="38" s="1"/>
  <c r="J225" i="31"/>
  <c r="I225"/>
  <c r="A225"/>
  <c r="R224"/>
  <c r="P224" i="38" s="1"/>
  <c r="Q224" i="31"/>
  <c r="S224" s="1"/>
  <c r="Q224" i="38" s="1"/>
  <c r="J224" i="31"/>
  <c r="I224"/>
  <c r="S223"/>
  <c r="R223"/>
  <c r="J223"/>
  <c r="I223"/>
  <c r="S222"/>
  <c r="R222"/>
  <c r="S221"/>
  <c r="R221"/>
  <c r="S220"/>
  <c r="R220"/>
  <c r="P219"/>
  <c r="O219"/>
  <c r="N219"/>
  <c r="M219"/>
  <c r="L219"/>
  <c r="K219"/>
  <c r="F219"/>
  <c r="E219"/>
  <c r="D219"/>
  <c r="C219"/>
  <c r="R218"/>
  <c r="P218" i="38" s="1"/>
  <c r="Q218" i="31"/>
  <c r="S218" s="1"/>
  <c r="Q218" i="38" s="1"/>
  <c r="J218" i="31"/>
  <c r="I218"/>
  <c r="R217"/>
  <c r="Q217"/>
  <c r="Q219" s="1"/>
  <c r="J217"/>
  <c r="J219" s="1"/>
  <c r="I217"/>
  <c r="I219" s="1"/>
  <c r="R216"/>
  <c r="Q216"/>
  <c r="S216" s="1"/>
  <c r="P215"/>
  <c r="O215"/>
  <c r="N215"/>
  <c r="M215"/>
  <c r="L215"/>
  <c r="K215"/>
  <c r="F215"/>
  <c r="E215"/>
  <c r="D215"/>
  <c r="C215"/>
  <c r="R214"/>
  <c r="P214" i="38" s="1"/>
  <c r="Q214" i="31"/>
  <c r="S214" s="1"/>
  <c r="Q214" i="38" s="1"/>
  <c r="J214" i="31"/>
  <c r="I214"/>
  <c r="H214"/>
  <c r="G214"/>
  <c r="R213"/>
  <c r="P213" i="38" s="1"/>
  <c r="Q213" i="31"/>
  <c r="S213" s="1"/>
  <c r="Q213" i="38" s="1"/>
  <c r="J213" i="31"/>
  <c r="I213"/>
  <c r="H213"/>
  <c r="G213"/>
  <c r="R212"/>
  <c r="P212" i="38" s="1"/>
  <c r="Q212" i="31"/>
  <c r="S212" s="1"/>
  <c r="Q212" i="38" s="1"/>
  <c r="J212" i="31"/>
  <c r="I212"/>
  <c r="H212"/>
  <c r="G212"/>
  <c r="R211"/>
  <c r="P211" i="38" s="1"/>
  <c r="Q211" i="31"/>
  <c r="S211" s="1"/>
  <c r="Q211" i="38" s="1"/>
  <c r="J211" i="31"/>
  <c r="I211"/>
  <c r="H211"/>
  <c r="G211"/>
  <c r="R210"/>
  <c r="Q210"/>
  <c r="J210"/>
  <c r="I210"/>
  <c r="H210"/>
  <c r="G210"/>
  <c r="A210"/>
  <c r="A211" s="1"/>
  <c r="A212" s="1"/>
  <c r="A213" s="1"/>
  <c r="A214" s="1"/>
  <c r="R209"/>
  <c r="Q209"/>
  <c r="S209" s="1"/>
  <c r="P208"/>
  <c r="O208"/>
  <c r="N208"/>
  <c r="M208"/>
  <c r="L208"/>
  <c r="K208"/>
  <c r="F208"/>
  <c r="E208"/>
  <c r="D208"/>
  <c r="C208"/>
  <c r="R207"/>
  <c r="P207" i="38" s="1"/>
  <c r="Q207" i="31"/>
  <c r="S207" s="1"/>
  <c r="Q207" i="38" s="1"/>
  <c r="J207" i="31"/>
  <c r="I207"/>
  <c r="R206"/>
  <c r="P206" i="38" s="1"/>
  <c r="Q206" i="31"/>
  <c r="S206" s="1"/>
  <c r="Q206" i="38" s="1"/>
  <c r="J206" i="31"/>
  <c r="I206"/>
  <c r="H206"/>
  <c r="G206"/>
  <c r="R205"/>
  <c r="P205" i="38" s="1"/>
  <c r="Q205" i="31"/>
  <c r="S205" s="1"/>
  <c r="Q205" i="38" s="1"/>
  <c r="J205" i="31"/>
  <c r="I205"/>
  <c r="H205"/>
  <c r="G205"/>
  <c r="A205"/>
  <c r="A206" s="1"/>
  <c r="A207" s="1"/>
  <c r="R204"/>
  <c r="P204" i="38" s="1"/>
  <c r="Q204" i="31"/>
  <c r="S204" s="1"/>
  <c r="Q204" i="38" s="1"/>
  <c r="J204" i="31"/>
  <c r="I204"/>
  <c r="R203"/>
  <c r="P203" i="38" s="1"/>
  <c r="Q203" i="31"/>
  <c r="S203" s="1"/>
  <c r="Q203" i="38" s="1"/>
  <c r="J203" i="31"/>
  <c r="I203"/>
  <c r="R202"/>
  <c r="P202" i="38" s="1"/>
  <c r="Q202" i="31"/>
  <c r="S202" s="1"/>
  <c r="Q202" i="38" s="1"/>
  <c r="J202" i="31"/>
  <c r="I202"/>
  <c r="H202"/>
  <c r="G202"/>
  <c r="R201"/>
  <c r="P201" i="38" s="1"/>
  <c r="Q201" i="31"/>
  <c r="S201" s="1"/>
  <c r="Q201" i="38" s="1"/>
  <c r="J201" i="31"/>
  <c r="I201"/>
  <c r="H201"/>
  <c r="G201"/>
  <c r="R200"/>
  <c r="P200" i="38" s="1"/>
  <c r="Q200" i="31"/>
  <c r="S200" s="1"/>
  <c r="Q200" i="38" s="1"/>
  <c r="J200" i="31"/>
  <c r="I200"/>
  <c r="R199"/>
  <c r="P199" i="38" s="1"/>
  <c r="Q199" i="31"/>
  <c r="S199" s="1"/>
  <c r="Q199" i="38" s="1"/>
  <c r="J199" i="31"/>
  <c r="I199"/>
  <c r="H199"/>
  <c r="G199"/>
  <c r="R198"/>
  <c r="Q198"/>
  <c r="S198" s="1"/>
  <c r="J198"/>
  <c r="I198"/>
  <c r="H198"/>
  <c r="G198"/>
  <c r="R197"/>
  <c r="Q197"/>
  <c r="S197" s="1"/>
  <c r="R196"/>
  <c r="Q196"/>
  <c r="S196" s="1"/>
  <c r="R195"/>
  <c r="Q195"/>
  <c r="S195" s="1"/>
  <c r="P193"/>
  <c r="N193"/>
  <c r="M193"/>
  <c r="L193"/>
  <c r="K193"/>
  <c r="F193"/>
  <c r="E193"/>
  <c r="D193"/>
  <c r="C193"/>
  <c r="R192"/>
  <c r="P192" i="38" s="1"/>
  <c r="O192" i="31"/>
  <c r="Q192" s="1"/>
  <c r="S192" s="1"/>
  <c r="Q192" i="38" s="1"/>
  <c r="J192" i="31"/>
  <c r="I192"/>
  <c r="R191"/>
  <c r="P191" i="38" s="1"/>
  <c r="O191" i="31"/>
  <c r="Q191" s="1"/>
  <c r="S191" s="1"/>
  <c r="Q191" i="38" s="1"/>
  <c r="J191" i="31"/>
  <c r="I191"/>
  <c r="R190"/>
  <c r="P190" i="38" s="1"/>
  <c r="O190" i="31"/>
  <c r="Q190" s="1"/>
  <c r="S190" s="1"/>
  <c r="Q190" i="38" s="1"/>
  <c r="J190" i="31"/>
  <c r="I190"/>
  <c r="R189"/>
  <c r="O189"/>
  <c r="O193" s="1"/>
  <c r="J189"/>
  <c r="J193" s="1"/>
  <c r="I189"/>
  <c r="I193" s="1"/>
  <c r="R188"/>
  <c r="Q188"/>
  <c r="S188" s="1"/>
  <c r="P187"/>
  <c r="N187"/>
  <c r="M187"/>
  <c r="L187"/>
  <c r="K187"/>
  <c r="F187"/>
  <c r="E187"/>
  <c r="D187"/>
  <c r="C187"/>
  <c r="R186"/>
  <c r="P186" i="38" s="1"/>
  <c r="O186" i="31"/>
  <c r="Q186" s="1"/>
  <c r="S186" s="1"/>
  <c r="Q186" i="38" s="1"/>
  <c r="J186" i="31"/>
  <c r="I186"/>
  <c r="R185"/>
  <c r="P185" i="38" s="1"/>
  <c r="O185" i="31"/>
  <c r="Q185" s="1"/>
  <c r="S185" s="1"/>
  <c r="Q185" i="38" s="1"/>
  <c r="J185" i="31"/>
  <c r="I185"/>
  <c r="R184"/>
  <c r="P184" i="38" s="1"/>
  <c r="O184" i="31"/>
  <c r="O187" s="1"/>
  <c r="J184"/>
  <c r="I184"/>
  <c r="R183"/>
  <c r="Q183"/>
  <c r="J183"/>
  <c r="J187" s="1"/>
  <c r="I183"/>
  <c r="I187" s="1"/>
  <c r="R182"/>
  <c r="Q182"/>
  <c r="S182" s="1"/>
  <c r="P181"/>
  <c r="N181"/>
  <c r="M181"/>
  <c r="L181"/>
  <c r="K181"/>
  <c r="F181"/>
  <c r="E181"/>
  <c r="D181"/>
  <c r="C181"/>
  <c r="R180"/>
  <c r="P180" i="38" s="1"/>
  <c r="O180" i="31"/>
  <c r="Q180" s="1"/>
  <c r="S180" s="1"/>
  <c r="Q180" i="38" s="1"/>
  <c r="J180" i="31"/>
  <c r="I180"/>
  <c r="R179"/>
  <c r="P179" i="38" s="1"/>
  <c r="O179" i="31"/>
  <c r="Q179" s="1"/>
  <c r="S179" s="1"/>
  <c r="Q179" i="38" s="1"/>
  <c r="J179" i="31"/>
  <c r="I179"/>
  <c r="R178"/>
  <c r="P178" i="38" s="1"/>
  <c r="O178" i="31"/>
  <c r="Q178" s="1"/>
  <c r="S178" s="1"/>
  <c r="Q178" i="38" s="1"/>
  <c r="J178" i="31"/>
  <c r="I178"/>
  <c r="R177"/>
  <c r="O177"/>
  <c r="O181" s="1"/>
  <c r="J177"/>
  <c r="J181" s="1"/>
  <c r="I177"/>
  <c r="R176"/>
  <c r="Q176"/>
  <c r="S176" s="1"/>
  <c r="P175"/>
  <c r="N175"/>
  <c r="M175"/>
  <c r="L175"/>
  <c r="K175"/>
  <c r="F175"/>
  <c r="E175"/>
  <c r="D175"/>
  <c r="C175"/>
  <c r="R174"/>
  <c r="P174" i="38" s="1"/>
  <c r="O174" i="31"/>
  <c r="Q174" s="1"/>
  <c r="S174" s="1"/>
  <c r="Q174" i="38" s="1"/>
  <c r="J174" i="31"/>
  <c r="I174"/>
  <c r="R173"/>
  <c r="P173" i="38" s="1"/>
  <c r="O173" i="31"/>
  <c r="Q173" s="1"/>
  <c r="S173" s="1"/>
  <c r="Q173" i="38" s="1"/>
  <c r="J173" i="31"/>
  <c r="I173"/>
  <c r="R172"/>
  <c r="P172" i="38" s="1"/>
  <c r="Q172" i="31"/>
  <c r="S172" s="1"/>
  <c r="Q172" i="38" s="1"/>
  <c r="O172" i="31"/>
  <c r="J172"/>
  <c r="I172"/>
  <c r="R171"/>
  <c r="O171"/>
  <c r="J171"/>
  <c r="I171"/>
  <c r="I175" s="1"/>
  <c r="R170"/>
  <c r="Q170"/>
  <c r="S170" s="1"/>
  <c r="P169"/>
  <c r="N169"/>
  <c r="M169"/>
  <c r="L169"/>
  <c r="K169"/>
  <c r="F169"/>
  <c r="E169"/>
  <c r="D169"/>
  <c r="C169"/>
  <c r="R168"/>
  <c r="O168"/>
  <c r="Q168" s="1"/>
  <c r="S168" s="1"/>
  <c r="J168"/>
  <c r="I168"/>
  <c r="R167"/>
  <c r="P167" i="38" s="1"/>
  <c r="O167" i="31"/>
  <c r="Q167" s="1"/>
  <c r="S167" s="1"/>
  <c r="Q167" i="38" s="1"/>
  <c r="J167" i="31"/>
  <c r="I167"/>
  <c r="R166"/>
  <c r="P166" i="38" s="1"/>
  <c r="O166" i="31"/>
  <c r="O169" s="1"/>
  <c r="J166"/>
  <c r="I166"/>
  <c r="R165"/>
  <c r="Q165"/>
  <c r="J165"/>
  <c r="J169" s="1"/>
  <c r="I165"/>
  <c r="I169" s="1"/>
  <c r="R164"/>
  <c r="Q164"/>
  <c r="S164" s="1"/>
  <c r="P163"/>
  <c r="N163"/>
  <c r="M163"/>
  <c r="L163"/>
  <c r="K163"/>
  <c r="F163"/>
  <c r="E163"/>
  <c r="D163"/>
  <c r="C163"/>
  <c r="R162"/>
  <c r="P162" i="38" s="1"/>
  <c r="Q162" i="31"/>
  <c r="S162" s="1"/>
  <c r="Q162" i="38" s="1"/>
  <c r="J162" i="31"/>
  <c r="I162"/>
  <c r="R161"/>
  <c r="P161" i="38" s="1"/>
  <c r="O161" i="31"/>
  <c r="Q161" s="1"/>
  <c r="S161" s="1"/>
  <c r="Q161" i="38" s="1"/>
  <c r="J161" i="31"/>
  <c r="I161"/>
  <c r="R160"/>
  <c r="O160"/>
  <c r="O163" s="1"/>
  <c r="J160"/>
  <c r="I160"/>
  <c r="R159"/>
  <c r="Q159"/>
  <c r="J159"/>
  <c r="J163" s="1"/>
  <c r="I159"/>
  <c r="I163" s="1"/>
  <c r="H159"/>
  <c r="G159"/>
  <c r="R158"/>
  <c r="Q158"/>
  <c r="S158" s="1"/>
  <c r="A158"/>
  <c r="P157"/>
  <c r="N157"/>
  <c r="M157"/>
  <c r="L157"/>
  <c r="K157"/>
  <c r="F157"/>
  <c r="E157"/>
  <c r="D157"/>
  <c r="C157"/>
  <c r="R156"/>
  <c r="O156"/>
  <c r="Q156" s="1"/>
  <c r="S156" s="1"/>
  <c r="J156"/>
  <c r="I156"/>
  <c r="R155"/>
  <c r="P155" i="38" s="1"/>
  <c r="O155" i="31"/>
  <c r="Q155" s="1"/>
  <c r="S155" s="1"/>
  <c r="Q155" i="38" s="1"/>
  <c r="J155" i="31"/>
  <c r="I155"/>
  <c r="R154"/>
  <c r="O154"/>
  <c r="Q154" s="1"/>
  <c r="S154" s="1"/>
  <c r="J154"/>
  <c r="I154"/>
  <c r="R153"/>
  <c r="Q153"/>
  <c r="Q157" s="1"/>
  <c r="J153"/>
  <c r="J157" s="1"/>
  <c r="I153"/>
  <c r="I157" s="1"/>
  <c r="H153"/>
  <c r="G153"/>
  <c r="R152"/>
  <c r="Q152"/>
  <c r="S152" s="1"/>
  <c r="R151"/>
  <c r="Q151"/>
  <c r="S151" s="1"/>
  <c r="A151"/>
  <c r="P150"/>
  <c r="O150"/>
  <c r="N150"/>
  <c r="M150"/>
  <c r="L150"/>
  <c r="K150"/>
  <c r="F150"/>
  <c r="E150"/>
  <c r="D150"/>
  <c r="C150"/>
  <c r="R149"/>
  <c r="Q149"/>
  <c r="Q150" s="1"/>
  <c r="J149"/>
  <c r="J150" s="1"/>
  <c r="I149"/>
  <c r="I150" s="1"/>
  <c r="P148"/>
  <c r="O148"/>
  <c r="N148"/>
  <c r="M148"/>
  <c r="L148"/>
  <c r="K148"/>
  <c r="F148"/>
  <c r="E148"/>
  <c r="D148"/>
  <c r="C148"/>
  <c r="R147"/>
  <c r="Q147"/>
  <c r="S147" s="1"/>
  <c r="J147"/>
  <c r="I147"/>
  <c r="R146"/>
  <c r="R148" s="1"/>
  <c r="P148" i="38" s="1"/>
  <c r="Q146" i="31"/>
  <c r="Q148" s="1"/>
  <c r="J146"/>
  <c r="J148" s="1"/>
  <c r="I146"/>
  <c r="I148" s="1"/>
  <c r="S145"/>
  <c r="R145"/>
  <c r="S143"/>
  <c r="Q143" i="38" s="1"/>
  <c r="R143" i="31"/>
  <c r="P143" i="38" s="1"/>
  <c r="S142" i="31"/>
  <c r="Q142" i="38" s="1"/>
  <c r="R142" i="31"/>
  <c r="P142" i="38" s="1"/>
  <c r="S141" i="31"/>
  <c r="R141"/>
  <c r="J141"/>
  <c r="I141"/>
  <c r="S140"/>
  <c r="R140"/>
  <c r="J140"/>
  <c r="I140"/>
  <c r="S139"/>
  <c r="R139"/>
  <c r="J139"/>
  <c r="I139"/>
  <c r="S138"/>
  <c r="R138"/>
  <c r="J138"/>
  <c r="I138"/>
  <c r="S137"/>
  <c r="R137"/>
  <c r="J137"/>
  <c r="I137"/>
  <c r="S136"/>
  <c r="R136"/>
  <c r="J136"/>
  <c r="I136"/>
  <c r="S135"/>
  <c r="R135"/>
  <c r="J135"/>
  <c r="I135"/>
  <c r="S134"/>
  <c r="R134"/>
  <c r="J134"/>
  <c r="I134"/>
  <c r="S133"/>
  <c r="R133"/>
  <c r="J133"/>
  <c r="I133"/>
  <c r="S132"/>
  <c r="R132"/>
  <c r="J132"/>
  <c r="I132"/>
  <c r="S131"/>
  <c r="R131"/>
  <c r="J131"/>
  <c r="I131"/>
  <c r="A131"/>
  <c r="A132" s="1"/>
  <c r="A133" s="1"/>
  <c r="A134" s="1"/>
  <c r="A135" s="1"/>
  <c r="A136" s="1"/>
  <c r="A137" s="1"/>
  <c r="A138" s="1"/>
  <c r="A139" s="1"/>
  <c r="S130"/>
  <c r="R130"/>
  <c r="J130"/>
  <c r="I130"/>
  <c r="S129"/>
  <c r="R129"/>
  <c r="J129"/>
  <c r="I129"/>
  <c r="S128"/>
  <c r="R128"/>
  <c r="J128"/>
  <c r="I128"/>
  <c r="S127"/>
  <c r="R127"/>
  <c r="J127"/>
  <c r="I127"/>
  <c r="S126"/>
  <c r="R126"/>
  <c r="J126"/>
  <c r="I126"/>
  <c r="S125"/>
  <c r="R125"/>
  <c r="J125"/>
  <c r="I125"/>
  <c r="S124"/>
  <c r="R124"/>
  <c r="J124"/>
  <c r="I124"/>
  <c r="S123"/>
  <c r="R123"/>
  <c r="J123"/>
  <c r="I123"/>
  <c r="S122"/>
  <c r="R122"/>
  <c r="J122"/>
  <c r="I122"/>
  <c r="S121"/>
  <c r="R121"/>
  <c r="J121"/>
  <c r="I121"/>
  <c r="A121"/>
  <c r="A122" s="1"/>
  <c r="S120"/>
  <c r="R120"/>
  <c r="J120"/>
  <c r="I120"/>
  <c r="S119"/>
  <c r="R119"/>
  <c r="J119"/>
  <c r="I119"/>
  <c r="S118"/>
  <c r="Q118" i="38" s="1"/>
  <c r="R118" i="31"/>
  <c r="P118" i="38" s="1"/>
  <c r="J118" i="31"/>
  <c r="I118"/>
  <c r="S117"/>
  <c r="R117"/>
  <c r="J117"/>
  <c r="I117"/>
  <c r="S116"/>
  <c r="R116"/>
  <c r="J116"/>
  <c r="I116"/>
  <c r="S115"/>
  <c r="R115"/>
  <c r="J115"/>
  <c r="I115"/>
  <c r="A115"/>
  <c r="A116" s="1"/>
  <c r="A117" s="1"/>
  <c r="S114"/>
  <c r="R114"/>
  <c r="J114"/>
  <c r="I114"/>
  <c r="S113"/>
  <c r="R113"/>
  <c r="S112"/>
  <c r="R112"/>
  <c r="P111"/>
  <c r="R110"/>
  <c r="P110" i="38" s="1"/>
  <c r="Q110" i="31"/>
  <c r="O110"/>
  <c r="N110"/>
  <c r="M110"/>
  <c r="L110"/>
  <c r="K110"/>
  <c r="G110"/>
  <c r="F110"/>
  <c r="D110"/>
  <c r="S109"/>
  <c r="Q109" i="38" s="1"/>
  <c r="R109" i="31"/>
  <c r="P109" i="38" s="1"/>
  <c r="J109" i="31"/>
  <c r="I109"/>
  <c r="S108"/>
  <c r="Q108" i="38" s="1"/>
  <c r="R108" i="31"/>
  <c r="P108" i="38" s="1"/>
  <c r="J108" i="31"/>
  <c r="I108"/>
  <c r="S107"/>
  <c r="Q107" i="38" s="1"/>
  <c r="R107" i="31"/>
  <c r="P107" i="38" s="1"/>
  <c r="J107" i="31"/>
  <c r="I107"/>
  <c r="S106"/>
  <c r="Q106" i="38" s="1"/>
  <c r="R106" i="31"/>
  <c r="P106" i="38" s="1"/>
  <c r="J106" i="31"/>
  <c r="I106"/>
  <c r="S105"/>
  <c r="Q105" i="38" s="1"/>
  <c r="R105" i="31"/>
  <c r="P105" i="38" s="1"/>
  <c r="J105" i="31"/>
  <c r="I105"/>
  <c r="S104"/>
  <c r="Q104" i="38" s="1"/>
  <c r="R104" i="31"/>
  <c r="P104" i="38" s="1"/>
  <c r="J104" i="31"/>
  <c r="I104"/>
  <c r="S103"/>
  <c r="Q103" i="38" s="1"/>
  <c r="R103" i="31"/>
  <c r="P103" i="38" s="1"/>
  <c r="J103" i="31"/>
  <c r="I103"/>
  <c r="S102"/>
  <c r="Q102" i="38" s="1"/>
  <c r="R102" i="31"/>
  <c r="P102" i="38" s="1"/>
  <c r="J102" i="31"/>
  <c r="I102"/>
  <c r="S101"/>
  <c r="Q101" i="38" s="1"/>
  <c r="R101" i="31"/>
  <c r="P101" i="38" s="1"/>
  <c r="J101" i="31"/>
  <c r="I101"/>
  <c r="A101"/>
  <c r="A102" s="1"/>
  <c r="A103" s="1"/>
  <c r="A104" s="1"/>
  <c r="A105" s="1"/>
  <c r="A106" s="1"/>
  <c r="A107" s="1"/>
  <c r="A108" s="1"/>
  <c r="S100"/>
  <c r="Q100" i="38" s="1"/>
  <c r="R100" i="31"/>
  <c r="P100" i="38" s="1"/>
  <c r="J100" i="31"/>
  <c r="I100"/>
  <c r="S99"/>
  <c r="Q99" i="38" s="1"/>
  <c r="R99" i="31"/>
  <c r="P99" i="38" s="1"/>
  <c r="J99" i="31"/>
  <c r="I99"/>
  <c r="S98"/>
  <c r="Q98" i="38" s="1"/>
  <c r="R98" i="31"/>
  <c r="P98" i="38" s="1"/>
  <c r="J98" i="31"/>
  <c r="I98"/>
  <c r="S97"/>
  <c r="Q97" i="38" s="1"/>
  <c r="R97" i="31"/>
  <c r="P97" i="38" s="1"/>
  <c r="J97" i="31"/>
  <c r="I97"/>
  <c r="S96"/>
  <c r="Q96" i="38" s="1"/>
  <c r="R96" i="31"/>
  <c r="P96" i="38" s="1"/>
  <c r="J96" i="31"/>
  <c r="I96"/>
  <c r="S95"/>
  <c r="Q95" i="38" s="1"/>
  <c r="R95" i="31"/>
  <c r="P95" i="38" s="1"/>
  <c r="J95" i="31"/>
  <c r="I95"/>
  <c r="S94"/>
  <c r="Q94" i="38" s="1"/>
  <c r="R94" i="31"/>
  <c r="P94" i="38" s="1"/>
  <c r="J94" i="31"/>
  <c r="I94"/>
  <c r="S93"/>
  <c r="R93"/>
  <c r="P93" i="38" s="1"/>
  <c r="J93" i="31"/>
  <c r="I93"/>
  <c r="S92"/>
  <c r="Q92" i="38" s="1"/>
  <c r="R92" i="31"/>
  <c r="P92" i="38" s="1"/>
  <c r="J92" i="31"/>
  <c r="I92"/>
  <c r="S91"/>
  <c r="Q91" i="38" s="1"/>
  <c r="R91" i="31"/>
  <c r="P91" i="38" s="1"/>
  <c r="J91" i="31"/>
  <c r="I91"/>
  <c r="S90"/>
  <c r="Q90" i="38" s="1"/>
  <c r="R90" i="31"/>
  <c r="P90" i="38" s="1"/>
  <c r="J90" i="31"/>
  <c r="I90"/>
  <c r="S89"/>
  <c r="Q89" i="38" s="1"/>
  <c r="R89" i="31"/>
  <c r="P89" i="38" s="1"/>
  <c r="J89" i="31"/>
  <c r="I89"/>
  <c r="A89"/>
  <c r="A90" s="1"/>
  <c r="S88"/>
  <c r="R88"/>
  <c r="P88" i="38" s="1"/>
  <c r="J88" i="31"/>
  <c r="I88"/>
  <c r="P86"/>
  <c r="O86"/>
  <c r="N86"/>
  <c r="M86"/>
  <c r="L86"/>
  <c r="K86"/>
  <c r="F86"/>
  <c r="E86"/>
  <c r="E111" s="1"/>
  <c r="D86"/>
  <c r="C86"/>
  <c r="C111" s="1"/>
  <c r="C144" s="1"/>
  <c r="R85"/>
  <c r="P85" i="38" s="1"/>
  <c r="Q85" i="31"/>
  <c r="S85" s="1"/>
  <c r="Q85" i="38" s="1"/>
  <c r="J85" i="31"/>
  <c r="I85"/>
  <c r="R84"/>
  <c r="P84" i="38" s="1"/>
  <c r="Q84" i="31"/>
  <c r="S84" s="1"/>
  <c r="Q84" i="38" s="1"/>
  <c r="J84" i="31"/>
  <c r="I84"/>
  <c r="R83"/>
  <c r="P83" i="38" s="1"/>
  <c r="Q83" i="31"/>
  <c r="S83" s="1"/>
  <c r="Q83" i="38" s="1"/>
  <c r="J83" i="31"/>
  <c r="I83"/>
  <c r="A83"/>
  <c r="A84" s="1"/>
  <c r="A85" s="1"/>
  <c r="R82"/>
  <c r="Q82"/>
  <c r="J82"/>
  <c r="I82"/>
  <c r="I86" s="1"/>
  <c r="A67"/>
  <c r="A68" s="1"/>
  <c r="A69" s="1"/>
  <c r="A70" s="1"/>
  <c r="A71" s="1"/>
  <c r="A72" s="1"/>
  <c r="A73" s="1"/>
  <c r="A74" s="1"/>
  <c r="A75" s="1"/>
  <c r="A55"/>
  <c r="A56" s="1"/>
  <c r="A57" s="1"/>
  <c r="A49"/>
  <c r="A50" s="1"/>
  <c r="A51" s="1"/>
  <c r="D44"/>
  <c r="D45" s="1"/>
  <c r="C44"/>
  <c r="A36"/>
  <c r="A37" s="1"/>
  <c r="A38" s="1"/>
  <c r="A39" s="1"/>
  <c r="A40" s="1"/>
  <c r="A41" s="1"/>
  <c r="A42" s="1"/>
  <c r="A43" s="1"/>
  <c r="R11"/>
  <c r="P11" i="38" s="1"/>
  <c r="R8" i="31"/>
  <c r="P8" i="38" s="1"/>
  <c r="Q370" l="1"/>
  <c r="S370" i="31"/>
  <c r="I181"/>
  <c r="I419"/>
  <c r="I110"/>
  <c r="I208"/>
  <c r="Q215"/>
  <c r="Q308"/>
  <c r="Q340"/>
  <c r="I344"/>
  <c r="J361"/>
  <c r="J215"/>
  <c r="J340"/>
  <c r="I361"/>
  <c r="Q93" i="38"/>
  <c r="P144" i="31"/>
  <c r="P86" i="35"/>
  <c r="Q86" i="31"/>
  <c r="J240"/>
  <c r="J241" s="1"/>
  <c r="I406"/>
  <c r="J86"/>
  <c r="I215"/>
  <c r="I240"/>
  <c r="I241" s="1"/>
  <c r="I340"/>
  <c r="J357"/>
  <c r="I461"/>
  <c r="I462" s="1"/>
  <c r="O175"/>
  <c r="I438"/>
  <c r="J110"/>
  <c r="J111" s="1"/>
  <c r="J144" s="1"/>
  <c r="J308"/>
  <c r="J344"/>
  <c r="Q361"/>
  <c r="S419"/>
  <c r="Q419" i="38" s="1"/>
  <c r="R86" i="31"/>
  <c r="P82" i="38"/>
  <c r="R157" i="31"/>
  <c r="P153" i="38"/>
  <c r="R163" i="31"/>
  <c r="P159" i="38"/>
  <c r="R187" i="31"/>
  <c r="P183" i="38"/>
  <c r="R215" i="31"/>
  <c r="P210" i="38"/>
  <c r="R219" i="31"/>
  <c r="P217" i="38"/>
  <c r="S240" i="31"/>
  <c r="Q240" i="38" s="1"/>
  <c r="Q223"/>
  <c r="R263" i="31"/>
  <c r="P263" i="38" s="1"/>
  <c r="P244"/>
  <c r="Q315" i="31"/>
  <c r="S315" s="1"/>
  <c r="Q315" i="38" s="1"/>
  <c r="O320" i="31"/>
  <c r="R325"/>
  <c r="P325" i="38" s="1"/>
  <c r="P322"/>
  <c r="R340" i="31"/>
  <c r="P340" i="38" s="1"/>
  <c r="P338"/>
  <c r="R424" i="31"/>
  <c r="P424" i="38" s="1"/>
  <c r="P422"/>
  <c r="J175" i="31"/>
  <c r="J194" s="1"/>
  <c r="Q171"/>
  <c r="Q175" s="1"/>
  <c r="J320"/>
  <c r="S110"/>
  <c r="Q88" i="38"/>
  <c r="R169" i="31"/>
  <c r="P165" i="38"/>
  <c r="R175" i="31"/>
  <c r="P171" i="38"/>
  <c r="R181" i="31"/>
  <c r="P177" i="38"/>
  <c r="R193" i="31"/>
  <c r="P193" i="38" s="1"/>
  <c r="P189"/>
  <c r="R240" i="31"/>
  <c r="P223" i="38"/>
  <c r="R291" i="31"/>
  <c r="P291" i="38" s="1"/>
  <c r="P268"/>
  <c r="R336" i="31"/>
  <c r="P336" i="38" s="1"/>
  <c r="P332"/>
  <c r="R351" i="31"/>
  <c r="P351" i="38" s="1"/>
  <c r="P350"/>
  <c r="R361" i="31"/>
  <c r="P361" i="38" s="1"/>
  <c r="P359"/>
  <c r="R413" i="31"/>
  <c r="P413" i="38" s="1"/>
  <c r="P410"/>
  <c r="S424" i="31"/>
  <c r="Q424" i="38" s="1"/>
  <c r="Q422"/>
  <c r="R438" i="31"/>
  <c r="P438" i="38" s="1"/>
  <c r="P429"/>
  <c r="I320" i="31"/>
  <c r="P296" i="38"/>
  <c r="J419" i="31"/>
  <c r="G320"/>
  <c r="I308"/>
  <c r="J291"/>
  <c r="I291"/>
  <c r="J263"/>
  <c r="J264" s="1"/>
  <c r="J265" s="1"/>
  <c r="I263"/>
  <c r="I264" s="1"/>
  <c r="J208"/>
  <c r="R329"/>
  <c r="P329" i="38" s="1"/>
  <c r="P327"/>
  <c r="R357" i="31"/>
  <c r="P357" i="38" s="1"/>
  <c r="P353"/>
  <c r="Q320" i="31"/>
  <c r="Q263"/>
  <c r="Q264" s="1"/>
  <c r="P450" i="38"/>
  <c r="P448"/>
  <c r="P447"/>
  <c r="S461" i="31"/>
  <c r="Q461" i="38" s="1"/>
  <c r="Q440"/>
  <c r="R241" i="31"/>
  <c r="P241" i="38" s="1"/>
  <c r="P240"/>
  <c r="P282"/>
  <c r="S282" i="31"/>
  <c r="S291" s="1"/>
  <c r="Q291" i="38" s="1"/>
  <c r="R150" i="31"/>
  <c r="P150" i="38" s="1"/>
  <c r="P149"/>
  <c r="R347" i="31"/>
  <c r="P347" i="38" s="1"/>
  <c r="P346"/>
  <c r="S343" i="31"/>
  <c r="S344" s="1"/>
  <c r="Q344" i="38" s="1"/>
  <c r="R344" i="31"/>
  <c r="P344" i="38" s="1"/>
  <c r="P342"/>
  <c r="Q342"/>
  <c r="R208" i="31"/>
  <c r="P198" i="38"/>
  <c r="S208" i="31"/>
  <c r="Q198" i="38"/>
  <c r="Q402"/>
  <c r="P402"/>
  <c r="P401"/>
  <c r="S367" i="31"/>
  <c r="Q406"/>
  <c r="S425" i="32"/>
  <c r="U420" i="38"/>
  <c r="P311"/>
  <c r="S311" i="31"/>
  <c r="P310" i="38"/>
  <c r="P320"/>
  <c r="S295" i="31"/>
  <c r="P295" i="38"/>
  <c r="P294"/>
  <c r="F111" i="31"/>
  <c r="F144" s="1"/>
  <c r="K111"/>
  <c r="K144" s="1"/>
  <c r="M111"/>
  <c r="M144" s="1"/>
  <c r="O111"/>
  <c r="O144" s="1"/>
  <c r="G157"/>
  <c r="Q160"/>
  <c r="S160" s="1"/>
  <c r="H163"/>
  <c r="H169"/>
  <c r="G175"/>
  <c r="C194"/>
  <c r="E194"/>
  <c r="G194" s="1"/>
  <c r="K194"/>
  <c r="M194"/>
  <c r="P194"/>
  <c r="P420" s="1"/>
  <c r="P425" s="1"/>
  <c r="G208"/>
  <c r="H215"/>
  <c r="G291"/>
  <c r="H308"/>
  <c r="G340"/>
  <c r="H347"/>
  <c r="H351"/>
  <c r="G357"/>
  <c r="G361"/>
  <c r="G406"/>
  <c r="H413"/>
  <c r="F462"/>
  <c r="K462"/>
  <c r="M462"/>
  <c r="D111"/>
  <c r="D144" s="1"/>
  <c r="L111"/>
  <c r="L144" s="1"/>
  <c r="N111"/>
  <c r="N144" s="1"/>
  <c r="H157"/>
  <c r="G163"/>
  <c r="G169"/>
  <c r="H175"/>
  <c r="D194"/>
  <c r="F194"/>
  <c r="L194"/>
  <c r="N194"/>
  <c r="H208"/>
  <c r="G215"/>
  <c r="H291"/>
  <c r="G308"/>
  <c r="H320"/>
  <c r="H340"/>
  <c r="G347"/>
  <c r="G351"/>
  <c r="I357"/>
  <c r="Q357"/>
  <c r="H357"/>
  <c r="H361"/>
  <c r="J406"/>
  <c r="R406"/>
  <c r="P406" i="38" s="1"/>
  <c r="H406" i="31"/>
  <c r="D462"/>
  <c r="L462"/>
  <c r="N462"/>
  <c r="H111"/>
  <c r="E144"/>
  <c r="G111"/>
  <c r="I111"/>
  <c r="I144" s="1"/>
  <c r="Q111"/>
  <c r="Q144" s="1"/>
  <c r="E265"/>
  <c r="G264"/>
  <c r="S82"/>
  <c r="I194"/>
  <c r="K265"/>
  <c r="M265"/>
  <c r="O265"/>
  <c r="F265"/>
  <c r="H264"/>
  <c r="H110"/>
  <c r="R111"/>
  <c r="D265"/>
  <c r="L265"/>
  <c r="L420" s="1"/>
  <c r="L425" s="1"/>
  <c r="L464" s="1"/>
  <c r="N265"/>
  <c r="P265"/>
  <c r="S153"/>
  <c r="O157"/>
  <c r="O194" s="1"/>
  <c r="Q166"/>
  <c r="S166" s="1"/>
  <c r="Q166" i="38" s="1"/>
  <c r="S171" i="31"/>
  <c r="Q177"/>
  <c r="Q184"/>
  <c r="S184" s="1"/>
  <c r="Q184" i="38" s="1"/>
  <c r="Q189" i="31"/>
  <c r="Q208"/>
  <c r="Q240"/>
  <c r="Q241" s="1"/>
  <c r="H263"/>
  <c r="J462"/>
  <c r="Q462"/>
  <c r="S146"/>
  <c r="S148" s="1"/>
  <c r="Q148" i="38" s="1"/>
  <c r="S149" i="31"/>
  <c r="S159"/>
  <c r="S165"/>
  <c r="S183"/>
  <c r="S210"/>
  <c r="S217"/>
  <c r="S244"/>
  <c r="G263"/>
  <c r="F420"/>
  <c r="F425" s="1"/>
  <c r="S291" i="38"/>
  <c r="Q291" i="31"/>
  <c r="S294"/>
  <c r="S322"/>
  <c r="Q344"/>
  <c r="S346"/>
  <c r="S350"/>
  <c r="S353"/>
  <c r="S359"/>
  <c r="S364"/>
  <c r="S413"/>
  <c r="Q413" i="38" s="1"/>
  <c r="S433" i="31"/>
  <c r="S310"/>
  <c r="S327"/>
  <c r="S333"/>
  <c r="S338"/>
  <c r="H419"/>
  <c r="H461"/>
  <c r="N420" l="1"/>
  <c r="N425" s="1"/>
  <c r="N464" s="1"/>
  <c r="K420"/>
  <c r="K425" s="1"/>
  <c r="K464" s="1"/>
  <c r="Q163"/>
  <c r="M420"/>
  <c r="M425" s="1"/>
  <c r="M464" s="1"/>
  <c r="O420"/>
  <c r="O425" s="1"/>
  <c r="Q110" i="38"/>
  <c r="P86"/>
  <c r="S241" i="31"/>
  <c r="Q241" i="38" s="1"/>
  <c r="S320" i="31"/>
  <c r="R194"/>
  <c r="P194" i="38" s="1"/>
  <c r="I265" i="31"/>
  <c r="R264"/>
  <c r="S308"/>
  <c r="Q308" i="38" s="1"/>
  <c r="S361" i="31"/>
  <c r="Q361" i="38" s="1"/>
  <c r="Q359"/>
  <c r="S351" i="31"/>
  <c r="Q351" i="38" s="1"/>
  <c r="Q350"/>
  <c r="S219" i="31"/>
  <c r="Q217" i="38"/>
  <c r="S187" i="31"/>
  <c r="Q183" i="38"/>
  <c r="S163" i="31"/>
  <c r="Q159" i="38"/>
  <c r="S157" i="31"/>
  <c r="Q153" i="38"/>
  <c r="R144" i="31"/>
  <c r="P111" i="38"/>
  <c r="S336" i="31"/>
  <c r="Q336" i="38" s="1"/>
  <c r="Q333"/>
  <c r="S340" i="31"/>
  <c r="Q340" i="38" s="1"/>
  <c r="Q338"/>
  <c r="S438" i="31"/>
  <c r="Q433" i="38"/>
  <c r="S406" i="31"/>
  <c r="Q406" i="38" s="1"/>
  <c r="Q364"/>
  <c r="S325" i="31"/>
  <c r="Q325" i="38" s="1"/>
  <c r="Q322"/>
  <c r="S215" i="31"/>
  <c r="Q210" i="38"/>
  <c r="S169" i="31"/>
  <c r="Q165" i="38"/>
  <c r="S175" i="31"/>
  <c r="Q171" i="38"/>
  <c r="S86" i="31"/>
  <c r="Q82" i="38"/>
  <c r="J420" i="31"/>
  <c r="J425" s="1"/>
  <c r="J464" s="1"/>
  <c r="I420"/>
  <c r="I425" s="1"/>
  <c r="D420"/>
  <c r="D425" s="1"/>
  <c r="D464" s="1"/>
  <c r="H194"/>
  <c r="S329"/>
  <c r="Q329" i="38" s="1"/>
  <c r="Q327"/>
  <c r="S357" i="31"/>
  <c r="Q357" i="38" s="1"/>
  <c r="Q353"/>
  <c r="S263" i="31"/>
  <c r="Q263" i="38" s="1"/>
  <c r="Q244"/>
  <c r="Q265" i="31"/>
  <c r="R425" i="38"/>
  <c r="R420"/>
  <c r="Q282"/>
  <c r="S150" i="31"/>
  <c r="Q150" i="38" s="1"/>
  <c r="Q149"/>
  <c r="S347" i="31"/>
  <c r="Q347" i="38" s="1"/>
  <c r="Q346"/>
  <c r="Q343"/>
  <c r="Q367"/>
  <c r="U425"/>
  <c r="S464" i="32"/>
  <c r="U464" i="38" s="1"/>
  <c r="S469" i="32"/>
  <c r="S472"/>
  <c r="S474"/>
  <c r="S467"/>
  <c r="S468"/>
  <c r="S473"/>
  <c r="S471"/>
  <c r="S470"/>
  <c r="Q311" i="38"/>
  <c r="Q310"/>
  <c r="Q295"/>
  <c r="Q294"/>
  <c r="H462" i="31"/>
  <c r="I464"/>
  <c r="Q181"/>
  <c r="S177"/>
  <c r="Q169"/>
  <c r="H265"/>
  <c r="Q187"/>
  <c r="F464"/>
  <c r="Q193"/>
  <c r="S189"/>
  <c r="G265"/>
  <c r="P144" i="38" l="1"/>
  <c r="H425" i="31"/>
  <c r="P264" i="38"/>
  <c r="R265" i="31"/>
  <c r="S181"/>
  <c r="Q177" i="38"/>
  <c r="S111" i="31"/>
  <c r="Q86" i="38"/>
  <c r="S462" i="31"/>
  <c r="Q462" i="38" s="1"/>
  <c r="Q438"/>
  <c r="S193" i="31"/>
  <c r="Q189" i="38"/>
  <c r="H464" i="31"/>
  <c r="H420"/>
  <c r="S264"/>
  <c r="S265" s="1"/>
  <c r="Q265" i="38" s="1"/>
  <c r="Q194" i="31"/>
  <c r="Q420" s="1"/>
  <c r="Q425" s="1"/>
  <c r="Q464" s="1"/>
  <c r="Q320" i="38"/>
  <c r="P265" l="1"/>
  <c r="R420" i="31"/>
  <c r="S194"/>
  <c r="Q194" i="38" s="1"/>
  <c r="Q193"/>
  <c r="S144" i="31"/>
  <c r="Q144" i="38" s="1"/>
  <c r="Q111"/>
  <c r="S420" i="31"/>
  <c r="S425" s="1"/>
  <c r="S464" s="1"/>
  <c r="Q464" i="38" s="1"/>
  <c r="Q264"/>
  <c r="S420"/>
  <c r="G462" i="30"/>
  <c r="Q461"/>
  <c r="N461"/>
  <c r="M461"/>
  <c r="L461"/>
  <c r="K461"/>
  <c r="G461"/>
  <c r="F461"/>
  <c r="D461"/>
  <c r="S460"/>
  <c r="R460"/>
  <c r="L460" i="38" s="1"/>
  <c r="J460" i="30"/>
  <c r="I460"/>
  <c r="H460"/>
  <c r="G460"/>
  <c r="S459"/>
  <c r="R459"/>
  <c r="L459" i="38" s="1"/>
  <c r="J459" i="30"/>
  <c r="I459"/>
  <c r="H459"/>
  <c r="G459"/>
  <c r="S458"/>
  <c r="R458"/>
  <c r="L458" i="38" s="1"/>
  <c r="J458" i="30"/>
  <c r="I458"/>
  <c r="H458"/>
  <c r="G458"/>
  <c r="S457"/>
  <c r="R457"/>
  <c r="L457" i="38" s="1"/>
  <c r="J457" i="30"/>
  <c r="I457"/>
  <c r="H457"/>
  <c r="G457"/>
  <c r="S456"/>
  <c r="R456"/>
  <c r="L456" i="38" s="1"/>
  <c r="J456" i="30"/>
  <c r="I456"/>
  <c r="H456"/>
  <c r="G456"/>
  <c r="S455"/>
  <c r="R455"/>
  <c r="L455" i="38" s="1"/>
  <c r="J455" i="30"/>
  <c r="I455"/>
  <c r="H455"/>
  <c r="G455"/>
  <c r="S454"/>
  <c r="R454"/>
  <c r="L454" i="38" s="1"/>
  <c r="J454" i="30"/>
  <c r="I454"/>
  <c r="H454"/>
  <c r="G454"/>
  <c r="S453"/>
  <c r="R453"/>
  <c r="L453" i="38" s="1"/>
  <c r="J453" i="30"/>
  <c r="I453"/>
  <c r="H453"/>
  <c r="G453"/>
  <c r="S452"/>
  <c r="R452"/>
  <c r="L452" i="38" s="1"/>
  <c r="J452" i="30"/>
  <c r="I452"/>
  <c r="H452"/>
  <c r="G452"/>
  <c r="S451"/>
  <c r="R451"/>
  <c r="L451" i="38" s="1"/>
  <c r="J451" i="30"/>
  <c r="I451"/>
  <c r="H451"/>
  <c r="G451"/>
  <c r="S450"/>
  <c r="R450"/>
  <c r="L450" i="38" s="1"/>
  <c r="J450" i="30"/>
  <c r="I450"/>
  <c r="H450"/>
  <c r="G450"/>
  <c r="S449"/>
  <c r="R449"/>
  <c r="L449" i="38" s="1"/>
  <c r="J449" i="30"/>
  <c r="I449"/>
  <c r="H449"/>
  <c r="G449"/>
  <c r="S448"/>
  <c r="R448"/>
  <c r="L448" i="38" s="1"/>
  <c r="J448" i="30"/>
  <c r="I448"/>
  <c r="H448"/>
  <c r="G448"/>
  <c r="S447"/>
  <c r="R447"/>
  <c r="L447" i="38" s="1"/>
  <c r="J447" i="30"/>
  <c r="I447"/>
  <c r="H447"/>
  <c r="G447"/>
  <c r="S446"/>
  <c r="R446"/>
  <c r="L446" i="38" s="1"/>
  <c r="J446" i="30"/>
  <c r="I446"/>
  <c r="H446"/>
  <c r="G446"/>
  <c r="S445"/>
  <c r="R445"/>
  <c r="L445" i="38" s="1"/>
  <c r="J445" i="30"/>
  <c r="I445"/>
  <c r="S444"/>
  <c r="R444"/>
  <c r="L444" i="38" s="1"/>
  <c r="J444" i="30"/>
  <c r="I444"/>
  <c r="H444"/>
  <c r="G444"/>
  <c r="S443"/>
  <c r="R443"/>
  <c r="L443" i="38" s="1"/>
  <c r="J443" i="30"/>
  <c r="I443"/>
  <c r="S442"/>
  <c r="R442"/>
  <c r="L442" i="38" s="1"/>
  <c r="J442" i="30"/>
  <c r="I442"/>
  <c r="H442"/>
  <c r="G442"/>
  <c r="S441"/>
  <c r="R441"/>
  <c r="L441" i="38" s="1"/>
  <c r="J441" i="30"/>
  <c r="I441"/>
  <c r="H441"/>
  <c r="G441"/>
  <c r="S440"/>
  <c r="R440"/>
  <c r="L440" i="38" s="1"/>
  <c r="J440" i="30"/>
  <c r="J461" s="1"/>
  <c r="I440"/>
  <c r="H440"/>
  <c r="G440"/>
  <c r="S439"/>
  <c r="M439" i="38" s="1"/>
  <c r="R439" i="30"/>
  <c r="L439" i="38" s="1"/>
  <c r="P438" i="30"/>
  <c r="O438"/>
  <c r="N438"/>
  <c r="M438"/>
  <c r="L438"/>
  <c r="K438"/>
  <c r="F438"/>
  <c r="E438"/>
  <c r="S437"/>
  <c r="M437" i="38" s="1"/>
  <c r="R437" i="30"/>
  <c r="L437" i="38" s="1"/>
  <c r="J437" i="30"/>
  <c r="I437"/>
  <c r="R436"/>
  <c r="L436" i="38" s="1"/>
  <c r="Q436" i="30"/>
  <c r="S436" s="1"/>
  <c r="M436" i="38" s="1"/>
  <c r="J436" i="30"/>
  <c r="I436"/>
  <c r="R435"/>
  <c r="L435" i="38" s="1"/>
  <c r="Q435" i="30"/>
  <c r="S435" s="1"/>
  <c r="M435" i="38" s="1"/>
  <c r="J435" i="30"/>
  <c r="I435"/>
  <c r="R434"/>
  <c r="L434" i="38" s="1"/>
  <c r="Q434" i="30"/>
  <c r="S434" s="1"/>
  <c r="M434" i="38" s="1"/>
  <c r="J434" i="30"/>
  <c r="I434"/>
  <c r="R433"/>
  <c r="L433" i="38" s="1"/>
  <c r="Q433" i="30"/>
  <c r="Q438" s="1"/>
  <c r="J433"/>
  <c r="I433"/>
  <c r="S432"/>
  <c r="M432" i="38" s="1"/>
  <c r="R432" i="30"/>
  <c r="L432" i="38" s="1"/>
  <c r="J432" i="30"/>
  <c r="I432"/>
  <c r="S431"/>
  <c r="M431" i="38" s="1"/>
  <c r="R431" i="30"/>
  <c r="L431" i="38" s="1"/>
  <c r="J431" i="30"/>
  <c r="I431"/>
  <c r="S430"/>
  <c r="M430" i="38" s="1"/>
  <c r="R430" i="30"/>
  <c r="L430" i="38" s="1"/>
  <c r="J430" i="30"/>
  <c r="I430"/>
  <c r="A430"/>
  <c r="A431" s="1"/>
  <c r="A432" s="1"/>
  <c r="A433" s="1"/>
  <c r="A434" s="1"/>
  <c r="A435" s="1"/>
  <c r="A436" s="1"/>
  <c r="A437" s="1"/>
  <c r="A440" s="1"/>
  <c r="A441" s="1"/>
  <c r="A442" s="1"/>
  <c r="A443" s="1"/>
  <c r="A451" s="1"/>
  <c r="A452" s="1"/>
  <c r="A453" s="1"/>
  <c r="A454" s="1"/>
  <c r="A455" s="1"/>
  <c r="A456" s="1"/>
  <c r="A457" s="1"/>
  <c r="A458" s="1"/>
  <c r="A459" s="1"/>
  <c r="A460" s="1"/>
  <c r="S429"/>
  <c r="M429" i="38" s="1"/>
  <c r="R429" i="30"/>
  <c r="J429"/>
  <c r="I429"/>
  <c r="S428"/>
  <c r="M428" i="38" s="1"/>
  <c r="R428" i="30"/>
  <c r="L428" i="38" s="1"/>
  <c r="S427" i="30"/>
  <c r="R427"/>
  <c r="S426"/>
  <c r="R426"/>
  <c r="Q424"/>
  <c r="P424"/>
  <c r="O424"/>
  <c r="N424"/>
  <c r="M424"/>
  <c r="L424"/>
  <c r="K424"/>
  <c r="F424"/>
  <c r="D424"/>
  <c r="S423"/>
  <c r="M423" i="38" s="1"/>
  <c r="R423" i="30"/>
  <c r="L423" i="38" s="1"/>
  <c r="J423" i="30"/>
  <c r="I423"/>
  <c r="S422"/>
  <c r="R422"/>
  <c r="J422"/>
  <c r="J424" s="1"/>
  <c r="I422"/>
  <c r="I424" s="1"/>
  <c r="S421"/>
  <c r="R421"/>
  <c r="G420"/>
  <c r="Q419"/>
  <c r="P419"/>
  <c r="O419"/>
  <c r="N419"/>
  <c r="M419"/>
  <c r="L419"/>
  <c r="K419"/>
  <c r="G419"/>
  <c r="F419"/>
  <c r="D419"/>
  <c r="S418"/>
  <c r="M418" i="38" s="1"/>
  <c r="J418" i="30"/>
  <c r="I418"/>
  <c r="H418"/>
  <c r="S417"/>
  <c r="M417" i="38" s="1"/>
  <c r="L417"/>
  <c r="J417" i="30"/>
  <c r="I417"/>
  <c r="H417"/>
  <c r="S416"/>
  <c r="M416" i="38" s="1"/>
  <c r="L416"/>
  <c r="J416" i="30"/>
  <c r="I416"/>
  <c r="H416"/>
  <c r="S415"/>
  <c r="M415" i="38" s="1"/>
  <c r="L415"/>
  <c r="J415" i="30"/>
  <c r="I415"/>
  <c r="H415"/>
  <c r="S414"/>
  <c r="R414"/>
  <c r="R419" s="1"/>
  <c r="L419" i="38" s="1"/>
  <c r="J414" i="30"/>
  <c r="I414"/>
  <c r="Q413"/>
  <c r="P413"/>
  <c r="O413"/>
  <c r="N413"/>
  <c r="M413"/>
  <c r="L413"/>
  <c r="K413"/>
  <c r="F413"/>
  <c r="E413"/>
  <c r="D413"/>
  <c r="C413"/>
  <c r="S412"/>
  <c r="M412" i="38" s="1"/>
  <c r="R412" i="30"/>
  <c r="L412" i="38" s="1"/>
  <c r="J412" i="30"/>
  <c r="I412"/>
  <c r="S411"/>
  <c r="M411" i="38" s="1"/>
  <c r="R411" i="30"/>
  <c r="L411" i="38" s="1"/>
  <c r="J411" i="30"/>
  <c r="I411"/>
  <c r="H411"/>
  <c r="S410"/>
  <c r="R410"/>
  <c r="J410"/>
  <c r="I410"/>
  <c r="H410"/>
  <c r="R409"/>
  <c r="L409" i="38" s="1"/>
  <c r="S408" i="30"/>
  <c r="R408"/>
  <c r="S407"/>
  <c r="R407"/>
  <c r="P406"/>
  <c r="N406"/>
  <c r="M406"/>
  <c r="L406"/>
  <c r="K406"/>
  <c r="F406"/>
  <c r="E406"/>
  <c r="D406"/>
  <c r="C406"/>
  <c r="R404"/>
  <c r="L404" i="38" s="1"/>
  <c r="Q404" i="30"/>
  <c r="S404" s="1"/>
  <c r="M404" i="38" s="1"/>
  <c r="S402" i="30"/>
  <c r="M402" i="38" s="1"/>
  <c r="R402" i="30"/>
  <c r="L402" i="38" s="1"/>
  <c r="S401" i="30"/>
  <c r="M401" i="38" s="1"/>
  <c r="R401" i="30"/>
  <c r="L401" i="38" s="1"/>
  <c r="S400" i="30"/>
  <c r="M400" i="38" s="1"/>
  <c r="R400" i="30"/>
  <c r="L400" i="38" s="1"/>
  <c r="J400" i="30"/>
  <c r="I400"/>
  <c r="S399"/>
  <c r="M399" i="38" s="1"/>
  <c r="R399" i="30"/>
  <c r="L399" i="38" s="1"/>
  <c r="J399" i="30"/>
  <c r="I399"/>
  <c r="S397"/>
  <c r="M397" i="38" s="1"/>
  <c r="R397" i="30"/>
  <c r="L397" i="38" s="1"/>
  <c r="J397" i="30"/>
  <c r="I397"/>
  <c r="R396"/>
  <c r="L396" i="38" s="1"/>
  <c r="Q396" i="30"/>
  <c r="S396" s="1"/>
  <c r="M396" i="38" s="1"/>
  <c r="J396" i="30"/>
  <c r="I396"/>
  <c r="R395"/>
  <c r="L395" i="38" s="1"/>
  <c r="Q395" i="30"/>
  <c r="S395" s="1"/>
  <c r="M395" i="38" s="1"/>
  <c r="J395" i="30"/>
  <c r="I395"/>
  <c r="R394"/>
  <c r="L394" i="38" s="1"/>
  <c r="J394" i="30"/>
  <c r="I394"/>
  <c r="R393"/>
  <c r="L393" i="38" s="1"/>
  <c r="S391" i="30"/>
  <c r="M391" i="38" s="1"/>
  <c r="R391" i="30"/>
  <c r="L391" i="38" s="1"/>
  <c r="J391" i="30"/>
  <c r="I391"/>
  <c r="H391"/>
  <c r="G391"/>
  <c r="S390"/>
  <c r="M390" i="38" s="1"/>
  <c r="R390" i="30"/>
  <c r="L390" i="38" s="1"/>
  <c r="J390" i="30"/>
  <c r="I390"/>
  <c r="H390"/>
  <c r="G390"/>
  <c r="R389"/>
  <c r="L389" i="38" s="1"/>
  <c r="Q389" i="30"/>
  <c r="S389" s="1"/>
  <c r="M389" i="38" s="1"/>
  <c r="J389" i="30"/>
  <c r="I389"/>
  <c r="R388"/>
  <c r="L388" i="38" s="1"/>
  <c r="Q388" i="30"/>
  <c r="S388" s="1"/>
  <c r="M388" i="38" s="1"/>
  <c r="J388" i="30"/>
  <c r="I388"/>
  <c r="R387"/>
  <c r="L387" i="38" s="1"/>
  <c r="Q387" i="30"/>
  <c r="S387" s="1"/>
  <c r="M387" i="38" s="1"/>
  <c r="J387" i="30"/>
  <c r="I387"/>
  <c r="R386"/>
  <c r="L386" i="38" s="1"/>
  <c r="Q386" i="30"/>
  <c r="S386" s="1"/>
  <c r="M386" i="38" s="1"/>
  <c r="J386" i="30"/>
  <c r="I386"/>
  <c r="R385"/>
  <c r="L385" i="38" s="1"/>
  <c r="Q385" i="30"/>
  <c r="S385" s="1"/>
  <c r="M385" i="38" s="1"/>
  <c r="J385" i="30"/>
  <c r="I385"/>
  <c r="R384"/>
  <c r="L384" i="38" s="1"/>
  <c r="Q384" i="30"/>
  <c r="S384" s="1"/>
  <c r="M384" i="38" s="1"/>
  <c r="J384" i="30"/>
  <c r="I384"/>
  <c r="R383"/>
  <c r="L383" i="38" s="1"/>
  <c r="Q383" i="30"/>
  <c r="S383" s="1"/>
  <c r="M383" i="38" s="1"/>
  <c r="J383" i="30"/>
  <c r="I383"/>
  <c r="S382"/>
  <c r="M382" i="38" s="1"/>
  <c r="R382" i="30"/>
  <c r="L382" i="38" s="1"/>
  <c r="J382" i="30"/>
  <c r="I382"/>
  <c r="R381"/>
  <c r="L381" i="38" s="1"/>
  <c r="Q381" i="30"/>
  <c r="S381" s="1"/>
  <c r="M381" i="38" s="1"/>
  <c r="J381" i="30"/>
  <c r="I381"/>
  <c r="R380"/>
  <c r="L380" i="38" s="1"/>
  <c r="Q380" i="30"/>
  <c r="S380" s="1"/>
  <c r="M380" i="38" s="1"/>
  <c r="J380" i="30"/>
  <c r="I380"/>
  <c r="R379"/>
  <c r="L379" i="38" s="1"/>
  <c r="Q379" i="30"/>
  <c r="S379" s="1"/>
  <c r="M379" i="38" s="1"/>
  <c r="J379" i="30"/>
  <c r="I379"/>
  <c r="R378"/>
  <c r="L378" i="38" s="1"/>
  <c r="Q378" i="30"/>
  <c r="S378" s="1"/>
  <c r="M378" i="38" s="1"/>
  <c r="J378" i="30"/>
  <c r="I378"/>
  <c r="R377"/>
  <c r="L377" i="38" s="1"/>
  <c r="Q377" i="30"/>
  <c r="S377" s="1"/>
  <c r="M377" i="38" s="1"/>
  <c r="J377" i="30"/>
  <c r="I377"/>
  <c r="R376"/>
  <c r="L376" i="38" s="1"/>
  <c r="Q376" i="30"/>
  <c r="S376" s="1"/>
  <c r="M376" i="38" s="1"/>
  <c r="J376" i="30"/>
  <c r="I376"/>
  <c r="R375"/>
  <c r="L375" i="38" s="1"/>
  <c r="Q375" i="30"/>
  <c r="S375" s="1"/>
  <c r="M375" i="38" s="1"/>
  <c r="R374" i="30"/>
  <c r="L374" i="38" s="1"/>
  <c r="Q374" i="30"/>
  <c r="S374" s="1"/>
  <c r="M374" i="38" s="1"/>
  <c r="J374" i="30"/>
  <c r="I374"/>
  <c r="S373"/>
  <c r="M373" i="38" s="1"/>
  <c r="R373" i="30"/>
  <c r="L373" i="38" s="1"/>
  <c r="A373" i="30"/>
  <c r="A374" s="1"/>
  <c r="A375" s="1"/>
  <c r="A376" s="1"/>
  <c r="A377" s="1"/>
  <c r="A378" s="1"/>
  <c r="A379" s="1"/>
  <c r="A380" s="1"/>
  <c r="A381" s="1"/>
  <c r="A382" s="1"/>
  <c r="A383" s="1"/>
  <c r="A384" s="1"/>
  <c r="A385" s="1"/>
  <c r="A386" s="1"/>
  <c r="R372"/>
  <c r="L372" i="38" s="1"/>
  <c r="Q372" i="30"/>
  <c r="S372" s="1"/>
  <c r="M372" i="38" s="1"/>
  <c r="J372" i="30"/>
  <c r="I372"/>
  <c r="H372"/>
  <c r="G372"/>
  <c r="R371"/>
  <c r="L371" i="38" s="1"/>
  <c r="Q371" i="30"/>
  <c r="S371" s="1"/>
  <c r="M371" i="38" s="1"/>
  <c r="J371" i="30"/>
  <c r="I371"/>
  <c r="Q370"/>
  <c r="S370" s="1"/>
  <c r="J370"/>
  <c r="I370"/>
  <c r="R369"/>
  <c r="L369" i="38" s="1"/>
  <c r="Q369" i="30"/>
  <c r="S369" s="1"/>
  <c r="M369" i="38" s="1"/>
  <c r="J369" i="30"/>
  <c r="I369"/>
  <c r="R368"/>
  <c r="L368" i="38" s="1"/>
  <c r="Q368" i="30"/>
  <c r="S368" s="1"/>
  <c r="M368" i="38" s="1"/>
  <c r="J368" i="30"/>
  <c r="I368"/>
  <c r="R367"/>
  <c r="L367" i="38" s="1"/>
  <c r="Q367" i="30"/>
  <c r="S367" s="1"/>
  <c r="M367" i="38" s="1"/>
  <c r="J367" i="30"/>
  <c r="I367"/>
  <c r="R366"/>
  <c r="L366" i="38" s="1"/>
  <c r="Q366" i="30"/>
  <c r="S366" s="1"/>
  <c r="M366" i="38" s="1"/>
  <c r="J366" i="30"/>
  <c r="I366"/>
  <c r="H366"/>
  <c r="G366"/>
  <c r="R365"/>
  <c r="L365" i="38" s="1"/>
  <c r="Q365" i="30"/>
  <c r="S365" s="1"/>
  <c r="M365" i="38" s="1"/>
  <c r="J365" i="30"/>
  <c r="I365"/>
  <c r="A365"/>
  <c r="A366" s="1"/>
  <c r="A367" s="1"/>
  <c r="A368" s="1"/>
  <c r="A369" s="1"/>
  <c r="A370" s="1"/>
  <c r="A371" s="1"/>
  <c r="R364"/>
  <c r="L364" i="38" s="1"/>
  <c r="Q364" i="30"/>
  <c r="J364"/>
  <c r="I364"/>
  <c r="S363"/>
  <c r="R363"/>
  <c r="S362"/>
  <c r="R362"/>
  <c r="O361"/>
  <c r="N361"/>
  <c r="M361"/>
  <c r="L361"/>
  <c r="K361"/>
  <c r="F361"/>
  <c r="E361"/>
  <c r="D361"/>
  <c r="C361"/>
  <c r="R360"/>
  <c r="L360" i="38" s="1"/>
  <c r="Q360" i="30"/>
  <c r="S360" s="1"/>
  <c r="M360" i="38" s="1"/>
  <c r="J360" i="30"/>
  <c r="I360"/>
  <c r="H360"/>
  <c r="G360"/>
  <c r="R359"/>
  <c r="Q359"/>
  <c r="J359"/>
  <c r="I359"/>
  <c r="S358"/>
  <c r="R358"/>
  <c r="P357"/>
  <c r="O357"/>
  <c r="N357"/>
  <c r="M357"/>
  <c r="L357"/>
  <c r="K357"/>
  <c r="F357"/>
  <c r="G357"/>
  <c r="D357"/>
  <c r="R356"/>
  <c r="L356" i="38" s="1"/>
  <c r="Q357" i="30"/>
  <c r="J356"/>
  <c r="I356"/>
  <c r="H356"/>
  <c r="G356"/>
  <c r="S355"/>
  <c r="M355" i="38" s="1"/>
  <c r="R355" i="30"/>
  <c r="L355" i="38" s="1"/>
  <c r="J355" i="30"/>
  <c r="I355"/>
  <c r="H355"/>
  <c r="G355"/>
  <c r="A355"/>
  <c r="A356" s="1"/>
  <c r="S354"/>
  <c r="M354" i="38" s="1"/>
  <c r="R354" i="30"/>
  <c r="L354" i="38" s="1"/>
  <c r="J354" i="30"/>
  <c r="I354"/>
  <c r="H354"/>
  <c r="G354"/>
  <c r="S353"/>
  <c r="M353" i="38" s="1"/>
  <c r="R353" i="30"/>
  <c r="J353"/>
  <c r="I353"/>
  <c r="H353"/>
  <c r="G353"/>
  <c r="S352"/>
  <c r="M352" i="38" s="1"/>
  <c r="R352" i="30"/>
  <c r="L352" i="38" s="1"/>
  <c r="P351" i="30"/>
  <c r="O351"/>
  <c r="N351"/>
  <c r="M351"/>
  <c r="L351"/>
  <c r="K351"/>
  <c r="F351"/>
  <c r="E351"/>
  <c r="D351"/>
  <c r="C351"/>
  <c r="R350"/>
  <c r="Q350"/>
  <c r="Q351" s="1"/>
  <c r="J350"/>
  <c r="J351" s="1"/>
  <c r="I350"/>
  <c r="I351" s="1"/>
  <c r="H350"/>
  <c r="G350"/>
  <c r="S349"/>
  <c r="M349" i="38" s="1"/>
  <c r="R349" i="30"/>
  <c r="L349" i="38" s="1"/>
  <c r="S348" i="30"/>
  <c r="R348"/>
  <c r="P347"/>
  <c r="O347"/>
  <c r="N347"/>
  <c r="M347"/>
  <c r="L347"/>
  <c r="K347"/>
  <c r="F347"/>
  <c r="E347"/>
  <c r="D347"/>
  <c r="C347"/>
  <c r="R346"/>
  <c r="Q346"/>
  <c r="Q347" s="1"/>
  <c r="J346"/>
  <c r="J347" s="1"/>
  <c r="I346"/>
  <c r="I347" s="1"/>
  <c r="H346"/>
  <c r="G346"/>
  <c r="S345"/>
  <c r="R345"/>
  <c r="Q344"/>
  <c r="P344"/>
  <c r="O344"/>
  <c r="N344"/>
  <c r="M344"/>
  <c r="L344"/>
  <c r="K344"/>
  <c r="F344"/>
  <c r="E344"/>
  <c r="D344"/>
  <c r="C344"/>
  <c r="S343"/>
  <c r="R343"/>
  <c r="J343"/>
  <c r="I343"/>
  <c r="A343"/>
  <c r="S342"/>
  <c r="R342"/>
  <c r="J342"/>
  <c r="I342"/>
  <c r="S341"/>
  <c r="R341"/>
  <c r="P340"/>
  <c r="O340"/>
  <c r="N340"/>
  <c r="M340"/>
  <c r="L340"/>
  <c r="K340"/>
  <c r="F340"/>
  <c r="E340"/>
  <c r="D340"/>
  <c r="C340"/>
  <c r="R339"/>
  <c r="L339" i="38" s="1"/>
  <c r="Q339" i="30"/>
  <c r="S339" s="1"/>
  <c r="M339" i="38" s="1"/>
  <c r="J339" i="30"/>
  <c r="I339"/>
  <c r="H339"/>
  <c r="G339"/>
  <c r="R338"/>
  <c r="Q338"/>
  <c r="J338"/>
  <c r="I338"/>
  <c r="H338"/>
  <c r="G338"/>
  <c r="S337"/>
  <c r="R337"/>
  <c r="P336"/>
  <c r="O336"/>
  <c r="N336"/>
  <c r="M336"/>
  <c r="L336"/>
  <c r="K336"/>
  <c r="F336"/>
  <c r="E336"/>
  <c r="D336"/>
  <c r="C336"/>
  <c r="R335"/>
  <c r="L335" i="38" s="1"/>
  <c r="Q335" i="30"/>
  <c r="S335" s="1"/>
  <c r="M335" i="38" s="1"/>
  <c r="J335" i="30"/>
  <c r="I335"/>
  <c r="R334"/>
  <c r="L334" i="38" s="1"/>
  <c r="Q334" i="30"/>
  <c r="S334" s="1"/>
  <c r="M334" i="38" s="1"/>
  <c r="J334" i="30"/>
  <c r="I334"/>
  <c r="R333"/>
  <c r="L333" i="38" s="1"/>
  <c r="Q333" i="30"/>
  <c r="Q336" s="1"/>
  <c r="J333"/>
  <c r="J336" s="1"/>
  <c r="I333"/>
  <c r="I336" s="1"/>
  <c r="S332"/>
  <c r="M332" i="38" s="1"/>
  <c r="R332" i="30"/>
  <c r="S331"/>
  <c r="R331"/>
  <c r="S330"/>
  <c r="R330"/>
  <c r="P329"/>
  <c r="O329"/>
  <c r="N329"/>
  <c r="M329"/>
  <c r="L329"/>
  <c r="K329"/>
  <c r="F329"/>
  <c r="E329"/>
  <c r="D329"/>
  <c r="C329"/>
  <c r="R328"/>
  <c r="L328" i="38" s="1"/>
  <c r="Q328" i="30"/>
  <c r="S328" s="1"/>
  <c r="M328" i="38" s="1"/>
  <c r="J328" i="30"/>
  <c r="I328"/>
  <c r="R327"/>
  <c r="Q327"/>
  <c r="Q329" s="1"/>
  <c r="J327"/>
  <c r="J329" s="1"/>
  <c r="I327"/>
  <c r="I329" s="1"/>
  <c r="S326"/>
  <c r="R326"/>
  <c r="P325"/>
  <c r="O325"/>
  <c r="N325"/>
  <c r="M325"/>
  <c r="L325"/>
  <c r="K325"/>
  <c r="F325"/>
  <c r="E325"/>
  <c r="D325"/>
  <c r="C325"/>
  <c r="S324"/>
  <c r="M324" i="38" s="1"/>
  <c r="R324" i="30"/>
  <c r="L324" i="38" s="1"/>
  <c r="J324" i="30"/>
  <c r="I324"/>
  <c r="R323"/>
  <c r="L323" i="38" s="1"/>
  <c r="S323" i="30"/>
  <c r="M323" i="38" s="1"/>
  <c r="J323" i="30"/>
  <c r="I323"/>
  <c r="R322"/>
  <c r="Q322"/>
  <c r="Q325" s="1"/>
  <c r="J322"/>
  <c r="J325" s="1"/>
  <c r="I322"/>
  <c r="I325" s="1"/>
  <c r="S321"/>
  <c r="R321"/>
  <c r="H320"/>
  <c r="E320"/>
  <c r="C320"/>
  <c r="R317"/>
  <c r="Q317"/>
  <c r="J317"/>
  <c r="I317"/>
  <c r="R316"/>
  <c r="Q316"/>
  <c r="J316"/>
  <c r="I316"/>
  <c r="R315"/>
  <c r="L315" i="38" s="1"/>
  <c r="O315" i="30"/>
  <c r="O320" s="1"/>
  <c r="J315"/>
  <c r="I315"/>
  <c r="H315"/>
  <c r="G315"/>
  <c r="R314"/>
  <c r="L314" i="38" s="1"/>
  <c r="Q314" i="30"/>
  <c r="S314" s="1"/>
  <c r="M314" i="38" s="1"/>
  <c r="J314" i="30"/>
  <c r="I314"/>
  <c r="H314"/>
  <c r="G314"/>
  <c r="R313"/>
  <c r="Q313"/>
  <c r="J313"/>
  <c r="I313"/>
  <c r="A313"/>
  <c r="A314" s="1"/>
  <c r="A315" s="1"/>
  <c r="A316" s="1"/>
  <c r="A317" s="1"/>
  <c r="R312"/>
  <c r="Q312"/>
  <c r="J312"/>
  <c r="I312"/>
  <c r="R311"/>
  <c r="Q311"/>
  <c r="S311" s="1"/>
  <c r="M311" i="38" s="1"/>
  <c r="J311" i="30"/>
  <c r="I311"/>
  <c r="H311"/>
  <c r="G311"/>
  <c r="R310"/>
  <c r="Q310"/>
  <c r="J310"/>
  <c r="I310"/>
  <c r="H310"/>
  <c r="G310"/>
  <c r="S309"/>
  <c r="R309"/>
  <c r="R308"/>
  <c r="L308" i="38" s="1"/>
  <c r="H308" i="30"/>
  <c r="E308"/>
  <c r="C308"/>
  <c r="R305"/>
  <c r="Q305"/>
  <c r="J305"/>
  <c r="I305"/>
  <c r="R304"/>
  <c r="Q304"/>
  <c r="J304"/>
  <c r="I304"/>
  <c r="R303"/>
  <c r="L303" i="38" s="1"/>
  <c r="Q303" i="30"/>
  <c r="S303" s="1"/>
  <c r="M303" i="38" s="1"/>
  <c r="J303" i="30"/>
  <c r="I303"/>
  <c r="H303"/>
  <c r="G303"/>
  <c r="R302"/>
  <c r="L302" i="38" s="1"/>
  <c r="Q302" i="30"/>
  <c r="S302" s="1"/>
  <c r="M302" i="38" s="1"/>
  <c r="J302" i="30"/>
  <c r="I302"/>
  <c r="H302"/>
  <c r="G302"/>
  <c r="R301"/>
  <c r="L301" i="38" s="1"/>
  <c r="Q301" i="30"/>
  <c r="S301" s="1"/>
  <c r="M301" i="38" s="1"/>
  <c r="J301" i="30"/>
  <c r="I301"/>
  <c r="A301"/>
  <c r="A302" s="1"/>
  <c r="A303" s="1"/>
  <c r="A304" s="1"/>
  <c r="A305" s="1"/>
  <c r="R300"/>
  <c r="Q300"/>
  <c r="J300"/>
  <c r="I300"/>
  <c r="R299"/>
  <c r="L299" i="38" s="1"/>
  <c r="Q299" i="30"/>
  <c r="S299" s="1"/>
  <c r="M299" i="38" s="1"/>
  <c r="J299" i="30"/>
  <c r="I299"/>
  <c r="H299"/>
  <c r="G299"/>
  <c r="R298"/>
  <c r="Q298"/>
  <c r="J298"/>
  <c r="I298"/>
  <c r="H298"/>
  <c r="G298"/>
  <c r="R297"/>
  <c r="Q297"/>
  <c r="J297"/>
  <c r="I297"/>
  <c r="H297"/>
  <c r="G297"/>
  <c r="R296"/>
  <c r="L296" i="38" s="1"/>
  <c r="Q296" i="30"/>
  <c r="S296" s="1"/>
  <c r="M296" i="38" s="1"/>
  <c r="J296" i="30"/>
  <c r="R295"/>
  <c r="Q295"/>
  <c r="S295" s="1"/>
  <c r="M295" i="38" s="1"/>
  <c r="R294" i="30"/>
  <c r="Q294"/>
  <c r="S293"/>
  <c r="R293"/>
  <c r="S292"/>
  <c r="R292"/>
  <c r="P291"/>
  <c r="O291"/>
  <c r="N291"/>
  <c r="M291"/>
  <c r="L291"/>
  <c r="K291"/>
  <c r="F291"/>
  <c r="E291"/>
  <c r="G291" s="1"/>
  <c r="D291"/>
  <c r="R290"/>
  <c r="L290" i="38" s="1"/>
  <c r="Q290" i="30"/>
  <c r="S290" s="1"/>
  <c r="M290" i="38" s="1"/>
  <c r="R287" i="30"/>
  <c r="L287" i="38" s="1"/>
  <c r="Q287" i="30"/>
  <c r="S287" s="1"/>
  <c r="M287" i="38" s="1"/>
  <c r="J287" i="30"/>
  <c r="I287"/>
  <c r="R286"/>
  <c r="L286" i="38" s="1"/>
  <c r="Q286" i="30"/>
  <c r="S286" s="1"/>
  <c r="M286" i="38" s="1"/>
  <c r="J286" i="30"/>
  <c r="I286"/>
  <c r="R285"/>
  <c r="L285" i="38" s="1"/>
  <c r="Q285" i="30"/>
  <c r="S285" s="1"/>
  <c r="M285" i="38" s="1"/>
  <c r="J285" i="30"/>
  <c r="I285"/>
  <c r="R284"/>
  <c r="L284" i="38" s="1"/>
  <c r="Q284" i="30"/>
  <c r="S284" s="1"/>
  <c r="M284" i="38" s="1"/>
  <c r="J284" i="30"/>
  <c r="I284"/>
  <c r="R283"/>
  <c r="L283" i="38" s="1"/>
  <c r="Q283" i="30"/>
  <c r="S283" s="1"/>
  <c r="M283" i="38" s="1"/>
  <c r="J283" i="30"/>
  <c r="I283"/>
  <c r="R282"/>
  <c r="L282" i="38" s="1"/>
  <c r="Q282" i="30"/>
  <c r="S282" s="1"/>
  <c r="M282" i="38" s="1"/>
  <c r="J282" i="30"/>
  <c r="I282"/>
  <c r="R281"/>
  <c r="L281" i="38" s="1"/>
  <c r="Q281" i="30"/>
  <c r="S281" s="1"/>
  <c r="M281" i="38" s="1"/>
  <c r="J281" i="30"/>
  <c r="I281"/>
  <c r="H281"/>
  <c r="G281"/>
  <c r="R280"/>
  <c r="L280" i="38" s="1"/>
  <c r="Q280" i="30"/>
  <c r="S280" s="1"/>
  <c r="M280" i="38" s="1"/>
  <c r="J280" i="30"/>
  <c r="I280"/>
  <c r="R279"/>
  <c r="L279" i="38" s="1"/>
  <c r="Q279" i="30"/>
  <c r="S279" s="1"/>
  <c r="M279" i="38" s="1"/>
  <c r="J279" i="30"/>
  <c r="I279"/>
  <c r="H279"/>
  <c r="G279"/>
  <c r="R278"/>
  <c r="L278" i="38" s="1"/>
  <c r="Q278" i="30"/>
  <c r="S278" s="1"/>
  <c r="M278" i="38" s="1"/>
  <c r="J278" i="30"/>
  <c r="I278"/>
  <c r="H278"/>
  <c r="G278"/>
  <c r="R277"/>
  <c r="L277" i="38" s="1"/>
  <c r="Q277" i="30"/>
  <c r="S277" s="1"/>
  <c r="M277" i="38" s="1"/>
  <c r="J277" i="30"/>
  <c r="I277"/>
  <c r="R276"/>
  <c r="Q276"/>
  <c r="J276"/>
  <c r="I276"/>
  <c r="R275"/>
  <c r="L275" i="38" s="1"/>
  <c r="Q275" i="30"/>
  <c r="S275" s="1"/>
  <c r="M275" i="38" s="1"/>
  <c r="J275" i="30"/>
  <c r="I275"/>
  <c r="H275"/>
  <c r="G275"/>
  <c r="R274"/>
  <c r="L274" i="38" s="1"/>
  <c r="Q274" i="30"/>
  <c r="S274" s="1"/>
  <c r="M274" i="38" s="1"/>
  <c r="J274" i="30"/>
  <c r="I274"/>
  <c r="H274"/>
  <c r="G274"/>
  <c r="R273"/>
  <c r="L273" i="38" s="1"/>
  <c r="Q273" i="30"/>
  <c r="S273" s="1"/>
  <c r="M273" i="38" s="1"/>
  <c r="J273" i="30"/>
  <c r="I273"/>
  <c r="H273"/>
  <c r="G273"/>
  <c r="R272"/>
  <c r="L272" i="38" s="1"/>
  <c r="Q272" i="30"/>
  <c r="S272" s="1"/>
  <c r="M272" i="38" s="1"/>
  <c r="J272" i="30"/>
  <c r="I272"/>
  <c r="R271"/>
  <c r="Q271"/>
  <c r="J271"/>
  <c r="I271"/>
  <c r="H271"/>
  <c r="G271"/>
  <c r="R270"/>
  <c r="L270" i="38" s="1"/>
  <c r="Q270" i="30"/>
  <c r="S270" s="1"/>
  <c r="M270" i="38" s="1"/>
  <c r="J270" i="30"/>
  <c r="I270"/>
  <c r="H270"/>
  <c r="G270"/>
  <c r="R269"/>
  <c r="L269" i="38" s="1"/>
  <c r="Q269" i="30"/>
  <c r="S269" s="1"/>
  <c r="M269" i="38" s="1"/>
  <c r="J269" i="30"/>
  <c r="I269"/>
  <c r="H269"/>
  <c r="G269"/>
  <c r="N291" i="38"/>
  <c r="S268" i="30"/>
  <c r="M268" i="38" s="1"/>
  <c r="R268" i="30"/>
  <c r="L268" i="38" s="1"/>
  <c r="J268" i="30"/>
  <c r="I268"/>
  <c r="S267"/>
  <c r="M267" i="38" s="1"/>
  <c r="R267" i="30"/>
  <c r="L267" i="38" s="1"/>
  <c r="S266" i="30"/>
  <c r="M266" i="38" s="1"/>
  <c r="R266" i="30"/>
  <c r="L266" i="38" s="1"/>
  <c r="K264" i="30"/>
  <c r="P264"/>
  <c r="O264"/>
  <c r="N264"/>
  <c r="M264"/>
  <c r="L264"/>
  <c r="F264"/>
  <c r="E264"/>
  <c r="D264"/>
  <c r="S260"/>
  <c r="M260" i="38" s="1"/>
  <c r="R260" i="30"/>
  <c r="L260" i="38" s="1"/>
  <c r="S259" i="30"/>
  <c r="M259" i="38" s="1"/>
  <c r="R259" i="30"/>
  <c r="L259" i="38" s="1"/>
  <c r="S258" i="30"/>
  <c r="M258" i="38" s="1"/>
  <c r="R258" i="30"/>
  <c r="L258" i="38" s="1"/>
  <c r="S257" i="30"/>
  <c r="M257" i="38" s="1"/>
  <c r="R257" i="30"/>
  <c r="L257" i="38" s="1"/>
  <c r="S256" i="30"/>
  <c r="M256" i="38" s="1"/>
  <c r="R256" i="30"/>
  <c r="L256" i="38" s="1"/>
  <c r="S255" i="30"/>
  <c r="M255" i="38" s="1"/>
  <c r="R255" i="30"/>
  <c r="L255" i="38" s="1"/>
  <c r="S254" i="30"/>
  <c r="M254" i="38" s="1"/>
  <c r="R254" i="30"/>
  <c r="L254" i="38" s="1"/>
  <c r="S253" i="30"/>
  <c r="M253" i="38" s="1"/>
  <c r="R253" i="30"/>
  <c r="L253" i="38" s="1"/>
  <c r="R252" i="30"/>
  <c r="L252" i="38" s="1"/>
  <c r="Q252" i="30"/>
  <c r="S252" s="1"/>
  <c r="M252" i="38" s="1"/>
  <c r="J252" i="30"/>
  <c r="I252"/>
  <c r="S251"/>
  <c r="R251"/>
  <c r="J251"/>
  <c r="I251"/>
  <c r="S250"/>
  <c r="R250"/>
  <c r="J250"/>
  <c r="I250"/>
  <c r="S249"/>
  <c r="R249"/>
  <c r="J249"/>
  <c r="I249"/>
  <c r="R248"/>
  <c r="L248" i="38" s="1"/>
  <c r="Q248" i="30"/>
  <c r="S248" s="1"/>
  <c r="M248" i="38" s="1"/>
  <c r="J248" i="30"/>
  <c r="I248"/>
  <c r="H248"/>
  <c r="G248"/>
  <c r="A248"/>
  <c r="A252" s="1"/>
  <c r="A256" s="1"/>
  <c r="A257" s="1"/>
  <c r="S247"/>
  <c r="R247"/>
  <c r="J247"/>
  <c r="I247"/>
  <c r="S246"/>
  <c r="R246"/>
  <c r="J246"/>
  <c r="I246"/>
  <c r="R245"/>
  <c r="Q245"/>
  <c r="S245" s="1"/>
  <c r="J245"/>
  <c r="I245"/>
  <c r="R244"/>
  <c r="Q244"/>
  <c r="J244"/>
  <c r="I244"/>
  <c r="H244"/>
  <c r="G244"/>
  <c r="S243"/>
  <c r="R243"/>
  <c r="S242"/>
  <c r="R242"/>
  <c r="P240"/>
  <c r="P241" s="1"/>
  <c r="O240"/>
  <c r="O241" s="1"/>
  <c r="N240"/>
  <c r="N241" s="1"/>
  <c r="M240"/>
  <c r="M241" s="1"/>
  <c r="L240"/>
  <c r="L241" s="1"/>
  <c r="K240"/>
  <c r="K241" s="1"/>
  <c r="F240"/>
  <c r="F241" s="1"/>
  <c r="E240"/>
  <c r="E241" s="1"/>
  <c r="D240"/>
  <c r="D241" s="1"/>
  <c r="C240"/>
  <c r="C241" s="1"/>
  <c r="C265" s="1"/>
  <c r="S239"/>
  <c r="M239" i="38" s="1"/>
  <c r="R239" i="30"/>
  <c r="L239" i="38" s="1"/>
  <c r="S238" i="30"/>
  <c r="M238" i="38" s="1"/>
  <c r="R238" i="30"/>
  <c r="L238" i="38" s="1"/>
  <c r="S237" i="30"/>
  <c r="M237" i="38" s="1"/>
  <c r="R237" i="30"/>
  <c r="L237" i="38" s="1"/>
  <c r="S236" i="30"/>
  <c r="M236" i="38" s="1"/>
  <c r="R236" i="30"/>
  <c r="L236" i="38" s="1"/>
  <c r="R235" i="30"/>
  <c r="L235" i="38" s="1"/>
  <c r="Q235" i="30"/>
  <c r="S235" s="1"/>
  <c r="M235" i="38" s="1"/>
  <c r="A235" i="30"/>
  <c r="A236" s="1"/>
  <c r="A244" s="1"/>
  <c r="R234"/>
  <c r="L234" i="38" s="1"/>
  <c r="Q234" i="30"/>
  <c r="S234" s="1"/>
  <c r="M234" i="38" s="1"/>
  <c r="R233" i="30"/>
  <c r="L233" i="38" s="1"/>
  <c r="Q233" i="30"/>
  <c r="S233" s="1"/>
  <c r="M233" i="38" s="1"/>
  <c r="R232" i="30"/>
  <c r="L232" i="38" s="1"/>
  <c r="Q232" i="30"/>
  <c r="S232" s="1"/>
  <c r="M232" i="38" s="1"/>
  <c r="R231" i="30"/>
  <c r="L231" i="38" s="1"/>
  <c r="Q231" i="30"/>
  <c r="S231" s="1"/>
  <c r="M231" i="38" s="1"/>
  <c r="J231" i="30"/>
  <c r="I231"/>
  <c r="R230"/>
  <c r="L230" i="38" s="1"/>
  <c r="Q230" i="30"/>
  <c r="S230" s="1"/>
  <c r="M230" i="38" s="1"/>
  <c r="J230" i="30"/>
  <c r="I230"/>
  <c r="R229"/>
  <c r="L229" i="38" s="1"/>
  <c r="Q229" i="30"/>
  <c r="S229" s="1"/>
  <c r="M229" i="38" s="1"/>
  <c r="J229" i="30"/>
  <c r="I229"/>
  <c r="R228"/>
  <c r="L228" i="38" s="1"/>
  <c r="Q228" i="30"/>
  <c r="S228" s="1"/>
  <c r="M228" i="38" s="1"/>
  <c r="J228" i="30"/>
  <c r="I228"/>
  <c r="S227"/>
  <c r="M227" i="38" s="1"/>
  <c r="R227" i="30"/>
  <c r="L227" i="38" s="1"/>
  <c r="J227" i="30"/>
  <c r="I227"/>
  <c r="S226"/>
  <c r="R226"/>
  <c r="J226"/>
  <c r="I226"/>
  <c r="R225"/>
  <c r="L225" i="38" s="1"/>
  <c r="Q225" i="30"/>
  <c r="S225" s="1"/>
  <c r="M225" i="38" s="1"/>
  <c r="J225" i="30"/>
  <c r="I225"/>
  <c r="A225"/>
  <c r="R224"/>
  <c r="L224" i="38" s="1"/>
  <c r="Q224" i="30"/>
  <c r="J224"/>
  <c r="I224"/>
  <c r="S223"/>
  <c r="M223" i="38" s="1"/>
  <c r="R223" i="30"/>
  <c r="J223"/>
  <c r="I223"/>
  <c r="S222"/>
  <c r="R222"/>
  <c r="S221"/>
  <c r="R221"/>
  <c r="S220"/>
  <c r="R220"/>
  <c r="P219"/>
  <c r="O219"/>
  <c r="N219"/>
  <c r="M219"/>
  <c r="L219"/>
  <c r="K219"/>
  <c r="F219"/>
  <c r="E219"/>
  <c r="D219"/>
  <c r="C219"/>
  <c r="R218"/>
  <c r="L218" i="38" s="1"/>
  <c r="Q218" i="30"/>
  <c r="S218" s="1"/>
  <c r="M218" i="38" s="1"/>
  <c r="J218" i="30"/>
  <c r="I218"/>
  <c r="R217"/>
  <c r="Q217"/>
  <c r="Q219" s="1"/>
  <c r="J217"/>
  <c r="J219" s="1"/>
  <c r="I217"/>
  <c r="I219" s="1"/>
  <c r="R216"/>
  <c r="Q216"/>
  <c r="S216" s="1"/>
  <c r="P215"/>
  <c r="O215"/>
  <c r="N215"/>
  <c r="M215"/>
  <c r="L215"/>
  <c r="K215"/>
  <c r="F215"/>
  <c r="E215"/>
  <c r="D215"/>
  <c r="C215"/>
  <c r="R214"/>
  <c r="L214" i="38" s="1"/>
  <c r="Q214" i="30"/>
  <c r="S214" s="1"/>
  <c r="M214" i="38" s="1"/>
  <c r="J214" i="30"/>
  <c r="I214"/>
  <c r="H214"/>
  <c r="G214"/>
  <c r="R213"/>
  <c r="L213" i="38" s="1"/>
  <c r="Q213" i="30"/>
  <c r="S213" s="1"/>
  <c r="M213" i="38" s="1"/>
  <c r="J213" i="30"/>
  <c r="I213"/>
  <c r="H213"/>
  <c r="G213"/>
  <c r="R212"/>
  <c r="L212" i="38" s="1"/>
  <c r="Q212" i="30"/>
  <c r="S212" s="1"/>
  <c r="M212" i="38" s="1"/>
  <c r="J212" i="30"/>
  <c r="I212"/>
  <c r="H212"/>
  <c r="G212"/>
  <c r="R211"/>
  <c r="L211" i="38" s="1"/>
  <c r="Q211" i="30"/>
  <c r="S211" s="1"/>
  <c r="M211" i="38" s="1"/>
  <c r="J211" i="30"/>
  <c r="I211"/>
  <c r="H211"/>
  <c r="G211"/>
  <c r="R210"/>
  <c r="Q210"/>
  <c r="J210"/>
  <c r="I210"/>
  <c r="H210"/>
  <c r="G210"/>
  <c r="A210"/>
  <c r="A211" s="1"/>
  <c r="A212" s="1"/>
  <c r="A213" s="1"/>
  <c r="A214" s="1"/>
  <c r="R209"/>
  <c r="Q209"/>
  <c r="S209" s="1"/>
  <c r="P208"/>
  <c r="O208"/>
  <c r="N208"/>
  <c r="M208"/>
  <c r="L208"/>
  <c r="K208"/>
  <c r="F208"/>
  <c r="E208"/>
  <c r="D208"/>
  <c r="C208"/>
  <c r="R207"/>
  <c r="L207" i="38" s="1"/>
  <c r="Q207" i="30"/>
  <c r="S207" s="1"/>
  <c r="M207" i="38" s="1"/>
  <c r="J207" i="30"/>
  <c r="I207"/>
  <c r="R206"/>
  <c r="L206" i="38" s="1"/>
  <c r="Q206" i="30"/>
  <c r="S206" s="1"/>
  <c r="M206" i="38" s="1"/>
  <c r="J206" i="30"/>
  <c r="I206"/>
  <c r="H206"/>
  <c r="G206"/>
  <c r="R205"/>
  <c r="L205" i="38" s="1"/>
  <c r="Q205" i="30"/>
  <c r="S205" s="1"/>
  <c r="M205" i="38" s="1"/>
  <c r="J205" i="30"/>
  <c r="I205"/>
  <c r="H205"/>
  <c r="G205"/>
  <c r="A205"/>
  <c r="A206" s="1"/>
  <c r="A207" s="1"/>
  <c r="R204"/>
  <c r="L204" i="38" s="1"/>
  <c r="Q204" i="30"/>
  <c r="S204" s="1"/>
  <c r="M204" i="38" s="1"/>
  <c r="J204" i="30"/>
  <c r="I204"/>
  <c r="H204"/>
  <c r="G204"/>
  <c r="R203"/>
  <c r="L203" i="38" s="1"/>
  <c r="Q203" i="30"/>
  <c r="S203" s="1"/>
  <c r="M203" i="38" s="1"/>
  <c r="J203" i="30"/>
  <c r="I203"/>
  <c r="H203"/>
  <c r="G203"/>
  <c r="R202"/>
  <c r="Q202"/>
  <c r="J202"/>
  <c r="I202"/>
  <c r="H202"/>
  <c r="G202"/>
  <c r="R201"/>
  <c r="L201" i="38" s="1"/>
  <c r="Q201" i="30"/>
  <c r="S201" s="1"/>
  <c r="M201" i="38" s="1"/>
  <c r="J201" i="30"/>
  <c r="I201"/>
  <c r="H201"/>
  <c r="G201"/>
  <c r="R200"/>
  <c r="L200" i="38" s="1"/>
  <c r="Q200" i="30"/>
  <c r="S200" s="1"/>
  <c r="M200" i="38" s="1"/>
  <c r="J200" i="30"/>
  <c r="I200"/>
  <c r="R199"/>
  <c r="Q199"/>
  <c r="J199"/>
  <c r="I199"/>
  <c r="H199"/>
  <c r="G199"/>
  <c r="R198"/>
  <c r="Q198"/>
  <c r="J198"/>
  <c r="I198"/>
  <c r="H198"/>
  <c r="G198"/>
  <c r="R197"/>
  <c r="Q197"/>
  <c r="S197" s="1"/>
  <c r="R196"/>
  <c r="Q196"/>
  <c r="S196" s="1"/>
  <c r="R195"/>
  <c r="Q195"/>
  <c r="S195" s="1"/>
  <c r="P193"/>
  <c r="N193"/>
  <c r="M193"/>
  <c r="L193"/>
  <c r="K193"/>
  <c r="F193"/>
  <c r="E193"/>
  <c r="D193"/>
  <c r="C193"/>
  <c r="R192"/>
  <c r="L192" i="38" s="1"/>
  <c r="O192" i="30"/>
  <c r="Q192" s="1"/>
  <c r="S192" s="1"/>
  <c r="M192" i="38" s="1"/>
  <c r="J192" i="30"/>
  <c r="I192"/>
  <c r="R191"/>
  <c r="L191" i="38" s="1"/>
  <c r="O191" i="30"/>
  <c r="Q191" s="1"/>
  <c r="S191" s="1"/>
  <c r="M191" i="38" s="1"/>
  <c r="J191" i="30"/>
  <c r="I191"/>
  <c r="R190"/>
  <c r="L190" i="38" s="1"/>
  <c r="O190" i="30"/>
  <c r="Q190" s="1"/>
  <c r="S190" s="1"/>
  <c r="M190" i="38" s="1"/>
  <c r="J190" i="30"/>
  <c r="I190"/>
  <c r="R189"/>
  <c r="Q189"/>
  <c r="S189" s="1"/>
  <c r="M189" i="38" s="1"/>
  <c r="O189" i="30"/>
  <c r="J189"/>
  <c r="I189"/>
  <c r="I193" s="1"/>
  <c r="R188"/>
  <c r="Q188"/>
  <c r="S188" s="1"/>
  <c r="P187"/>
  <c r="N187"/>
  <c r="M187"/>
  <c r="L187"/>
  <c r="K187"/>
  <c r="F187"/>
  <c r="E187"/>
  <c r="D187"/>
  <c r="C187"/>
  <c r="R186"/>
  <c r="L186" i="38" s="1"/>
  <c r="Q186" i="30"/>
  <c r="S186" s="1"/>
  <c r="M186" i="38" s="1"/>
  <c r="O186" i="30"/>
  <c r="J186"/>
  <c r="I186"/>
  <c r="R185"/>
  <c r="L185" i="38" s="1"/>
  <c r="O185" i="30"/>
  <c r="Q185" s="1"/>
  <c r="S185" s="1"/>
  <c r="M185" i="38" s="1"/>
  <c r="J185" i="30"/>
  <c r="I185"/>
  <c r="R184"/>
  <c r="L184" i="38" s="1"/>
  <c r="O184" i="30"/>
  <c r="Q184" s="1"/>
  <c r="S184" s="1"/>
  <c r="M184" i="38" s="1"/>
  <c r="J184" i="30"/>
  <c r="I184"/>
  <c r="R183"/>
  <c r="Q183"/>
  <c r="J183"/>
  <c r="J187" s="1"/>
  <c r="I183"/>
  <c r="R182"/>
  <c r="Q182"/>
  <c r="S182" s="1"/>
  <c r="P181"/>
  <c r="N181"/>
  <c r="M181"/>
  <c r="L181"/>
  <c r="K181"/>
  <c r="F181"/>
  <c r="E181"/>
  <c r="D181"/>
  <c r="C181"/>
  <c r="R180"/>
  <c r="L180" i="38" s="1"/>
  <c r="O180" i="30"/>
  <c r="Q180" s="1"/>
  <c r="S180" s="1"/>
  <c r="M180" i="38" s="1"/>
  <c r="J180" i="30"/>
  <c r="I180"/>
  <c r="R179"/>
  <c r="L179" i="38" s="1"/>
  <c r="O179" i="30"/>
  <c r="Q179" s="1"/>
  <c r="S179" s="1"/>
  <c r="M179" i="38" s="1"/>
  <c r="J179" i="30"/>
  <c r="I179"/>
  <c r="R178"/>
  <c r="L178" i="38" s="1"/>
  <c r="O178" i="30"/>
  <c r="Q178" s="1"/>
  <c r="S178" s="1"/>
  <c r="M178" i="38" s="1"/>
  <c r="J178" i="30"/>
  <c r="I178"/>
  <c r="R177"/>
  <c r="O177"/>
  <c r="O181" s="1"/>
  <c r="J177"/>
  <c r="I177"/>
  <c r="R176"/>
  <c r="Q176"/>
  <c r="S176" s="1"/>
  <c r="P175"/>
  <c r="N175"/>
  <c r="M175"/>
  <c r="L175"/>
  <c r="K175"/>
  <c r="F175"/>
  <c r="E175"/>
  <c r="D175"/>
  <c r="C175"/>
  <c r="R174"/>
  <c r="L174" i="38" s="1"/>
  <c r="O174" i="30"/>
  <c r="Q174" s="1"/>
  <c r="S174" s="1"/>
  <c r="M174" i="38" s="1"/>
  <c r="J174" i="30"/>
  <c r="I174"/>
  <c r="R173"/>
  <c r="L173" i="38" s="1"/>
  <c r="O173" i="30"/>
  <c r="Q173" s="1"/>
  <c r="S173" s="1"/>
  <c r="M173" i="38" s="1"/>
  <c r="J173" i="30"/>
  <c r="I173"/>
  <c r="H173"/>
  <c r="G173"/>
  <c r="R172"/>
  <c r="L172" i="38" s="1"/>
  <c r="O172" i="30"/>
  <c r="Q172" s="1"/>
  <c r="S172" s="1"/>
  <c r="M172" i="38" s="1"/>
  <c r="J172" i="30"/>
  <c r="I172"/>
  <c r="R171"/>
  <c r="O171"/>
  <c r="Q171" s="1"/>
  <c r="J171"/>
  <c r="J175" s="1"/>
  <c r="I171"/>
  <c r="H171"/>
  <c r="G171"/>
  <c r="R170"/>
  <c r="Q170"/>
  <c r="S170" s="1"/>
  <c r="P169"/>
  <c r="N169"/>
  <c r="M169"/>
  <c r="L169"/>
  <c r="K169"/>
  <c r="F169"/>
  <c r="E169"/>
  <c r="D169"/>
  <c r="C169"/>
  <c r="R168"/>
  <c r="O168"/>
  <c r="Q168" s="1"/>
  <c r="S168" s="1"/>
  <c r="J168"/>
  <c r="I168"/>
  <c r="R167"/>
  <c r="O167"/>
  <c r="Q167" s="1"/>
  <c r="J167"/>
  <c r="I167"/>
  <c r="H167"/>
  <c r="G167"/>
  <c r="R166"/>
  <c r="L166" i="38" s="1"/>
  <c r="O166" i="30"/>
  <c r="J166"/>
  <c r="I166"/>
  <c r="R165"/>
  <c r="Q165"/>
  <c r="J165"/>
  <c r="J169" s="1"/>
  <c r="I165"/>
  <c r="I169" s="1"/>
  <c r="H165"/>
  <c r="G165"/>
  <c r="R164"/>
  <c r="Q164"/>
  <c r="S164" s="1"/>
  <c r="P163"/>
  <c r="N163"/>
  <c r="M163"/>
  <c r="L163"/>
  <c r="K163"/>
  <c r="F163"/>
  <c r="E163"/>
  <c r="D163"/>
  <c r="C163"/>
  <c r="R162"/>
  <c r="L162" i="38" s="1"/>
  <c r="Q162" i="30"/>
  <c r="S162" s="1"/>
  <c r="M162" i="38" s="1"/>
  <c r="J162" i="30"/>
  <c r="I162"/>
  <c r="R161"/>
  <c r="L161" i="38" s="1"/>
  <c r="O161" i="30"/>
  <c r="Q161" s="1"/>
  <c r="S161" s="1"/>
  <c r="M161" i="38" s="1"/>
  <c r="J161" i="30"/>
  <c r="I161"/>
  <c r="R160"/>
  <c r="O160"/>
  <c r="O163" s="1"/>
  <c r="J160"/>
  <c r="I160"/>
  <c r="R159"/>
  <c r="Q159"/>
  <c r="J159"/>
  <c r="J163" s="1"/>
  <c r="I159"/>
  <c r="I163" s="1"/>
  <c r="H159"/>
  <c r="G159"/>
  <c r="R158"/>
  <c r="Q158"/>
  <c r="S158" s="1"/>
  <c r="A158"/>
  <c r="P157"/>
  <c r="N157"/>
  <c r="M157"/>
  <c r="L157"/>
  <c r="K157"/>
  <c r="F157"/>
  <c r="E157"/>
  <c r="D157"/>
  <c r="C157"/>
  <c r="R156"/>
  <c r="O156"/>
  <c r="Q156" s="1"/>
  <c r="S156" s="1"/>
  <c r="J156"/>
  <c r="I156"/>
  <c r="R155"/>
  <c r="O155"/>
  <c r="Q155" s="1"/>
  <c r="J155"/>
  <c r="I155"/>
  <c r="R154"/>
  <c r="O154"/>
  <c r="O157" s="1"/>
  <c r="J154"/>
  <c r="I154"/>
  <c r="R153"/>
  <c r="Q153"/>
  <c r="J153"/>
  <c r="J157" s="1"/>
  <c r="I153"/>
  <c r="I157" s="1"/>
  <c r="H153"/>
  <c r="G153"/>
  <c r="R152"/>
  <c r="Q152"/>
  <c r="S152" s="1"/>
  <c r="R151"/>
  <c r="Q151"/>
  <c r="S151" s="1"/>
  <c r="A151"/>
  <c r="Q150"/>
  <c r="P150"/>
  <c r="O150"/>
  <c r="N150"/>
  <c r="M150"/>
  <c r="L150"/>
  <c r="K150"/>
  <c r="F150"/>
  <c r="E150"/>
  <c r="D150"/>
  <c r="C150"/>
  <c r="S149"/>
  <c r="R149"/>
  <c r="J149"/>
  <c r="J150" s="1"/>
  <c r="I149"/>
  <c r="I150" s="1"/>
  <c r="P148"/>
  <c r="O148"/>
  <c r="N148"/>
  <c r="M148"/>
  <c r="L148"/>
  <c r="K148"/>
  <c r="F148"/>
  <c r="E148"/>
  <c r="D148"/>
  <c r="C148"/>
  <c r="R147"/>
  <c r="Q147"/>
  <c r="S147" s="1"/>
  <c r="J147"/>
  <c r="I147"/>
  <c r="R146"/>
  <c r="R148" s="1"/>
  <c r="L148" i="38" s="1"/>
  <c r="Q146" i="30"/>
  <c r="Q148" s="1"/>
  <c r="J146"/>
  <c r="J148" s="1"/>
  <c r="I146"/>
  <c r="S145"/>
  <c r="R145"/>
  <c r="S143"/>
  <c r="M143" i="38" s="1"/>
  <c r="R143" i="30"/>
  <c r="L143" i="38" s="1"/>
  <c r="S142" i="30"/>
  <c r="M142" i="38" s="1"/>
  <c r="R142" i="30"/>
  <c r="L142" i="38" s="1"/>
  <c r="S141" i="30"/>
  <c r="R141"/>
  <c r="J141"/>
  <c r="I141"/>
  <c r="S140"/>
  <c r="R140"/>
  <c r="J140"/>
  <c r="I140"/>
  <c r="S139"/>
  <c r="R139"/>
  <c r="J139"/>
  <c r="I139"/>
  <c r="S138"/>
  <c r="R138"/>
  <c r="J138"/>
  <c r="I138"/>
  <c r="S137"/>
  <c r="R137"/>
  <c r="J137"/>
  <c r="I137"/>
  <c r="S136"/>
  <c r="R136"/>
  <c r="J136"/>
  <c r="I136"/>
  <c r="S135"/>
  <c r="R135"/>
  <c r="J135"/>
  <c r="I135"/>
  <c r="S134"/>
  <c r="R134"/>
  <c r="J134"/>
  <c r="I134"/>
  <c r="S133"/>
  <c r="R133"/>
  <c r="J133"/>
  <c r="I133"/>
  <c r="S132"/>
  <c r="R132"/>
  <c r="J132"/>
  <c r="I132"/>
  <c r="S131"/>
  <c r="R131"/>
  <c r="J131"/>
  <c r="I131"/>
  <c r="A131"/>
  <c r="A132" s="1"/>
  <c r="A133" s="1"/>
  <c r="A134" s="1"/>
  <c r="A135" s="1"/>
  <c r="A136" s="1"/>
  <c r="A137" s="1"/>
  <c r="A138" s="1"/>
  <c r="A139" s="1"/>
  <c r="S130"/>
  <c r="R130"/>
  <c r="J130"/>
  <c r="I130"/>
  <c r="S129"/>
  <c r="R129"/>
  <c r="J129"/>
  <c r="I129"/>
  <c r="S128"/>
  <c r="R128"/>
  <c r="J128"/>
  <c r="I128"/>
  <c r="S127"/>
  <c r="R127"/>
  <c r="J127"/>
  <c r="I127"/>
  <c r="S126"/>
  <c r="R126"/>
  <c r="J126"/>
  <c r="I126"/>
  <c r="S125"/>
  <c r="R125"/>
  <c r="J125"/>
  <c r="I125"/>
  <c r="S124"/>
  <c r="R124"/>
  <c r="J124"/>
  <c r="I124"/>
  <c r="S123"/>
  <c r="R123"/>
  <c r="J123"/>
  <c r="I123"/>
  <c r="S122"/>
  <c r="R122"/>
  <c r="J122"/>
  <c r="I122"/>
  <c r="S121"/>
  <c r="R121"/>
  <c r="J121"/>
  <c r="I121"/>
  <c r="A121"/>
  <c r="A122" s="1"/>
  <c r="S120"/>
  <c r="R120"/>
  <c r="J120"/>
  <c r="I120"/>
  <c r="S119"/>
  <c r="R119"/>
  <c r="J119"/>
  <c r="I119"/>
  <c r="S118"/>
  <c r="M118" i="38" s="1"/>
  <c r="R118" i="30"/>
  <c r="L118" i="38" s="1"/>
  <c r="J118" i="30"/>
  <c r="I118"/>
  <c r="S117"/>
  <c r="R117"/>
  <c r="J117"/>
  <c r="I117"/>
  <c r="S116"/>
  <c r="R116"/>
  <c r="J116"/>
  <c r="I116"/>
  <c r="S115"/>
  <c r="R115"/>
  <c r="J115"/>
  <c r="I115"/>
  <c r="A115"/>
  <c r="A116" s="1"/>
  <c r="A117" s="1"/>
  <c r="S114"/>
  <c r="R114"/>
  <c r="J114"/>
  <c r="I114"/>
  <c r="S113"/>
  <c r="R113"/>
  <c r="S112"/>
  <c r="R112"/>
  <c r="P111"/>
  <c r="P144" s="1"/>
  <c r="R110"/>
  <c r="L110" i="38" s="1"/>
  <c r="Q110" i="30"/>
  <c r="O110"/>
  <c r="N110"/>
  <c r="M110"/>
  <c r="L110"/>
  <c r="K110"/>
  <c r="G110"/>
  <c r="F110"/>
  <c r="D110"/>
  <c r="S109"/>
  <c r="M109" i="38" s="1"/>
  <c r="R109" i="30"/>
  <c r="L109" i="38" s="1"/>
  <c r="J109" i="30"/>
  <c r="I109"/>
  <c r="S108"/>
  <c r="M108" i="38" s="1"/>
  <c r="R108" i="30"/>
  <c r="L108" i="38" s="1"/>
  <c r="J108" i="30"/>
  <c r="I108"/>
  <c r="H108"/>
  <c r="G108"/>
  <c r="S107"/>
  <c r="M107" i="38" s="1"/>
  <c r="R107" i="30"/>
  <c r="L107" i="38" s="1"/>
  <c r="J107" i="30"/>
  <c r="I107"/>
  <c r="S106"/>
  <c r="M106" i="38" s="1"/>
  <c r="R106" i="30"/>
  <c r="L106" i="38" s="1"/>
  <c r="J106" i="30"/>
  <c r="I106"/>
  <c r="S105"/>
  <c r="M105" i="38" s="1"/>
  <c r="R105" i="30"/>
  <c r="L105" i="38" s="1"/>
  <c r="J105" i="30"/>
  <c r="I105"/>
  <c r="S104"/>
  <c r="M104" i="38" s="1"/>
  <c r="R104" i="30"/>
  <c r="L104" i="38" s="1"/>
  <c r="J104" i="30"/>
  <c r="I104"/>
  <c r="H104"/>
  <c r="G104"/>
  <c r="S103"/>
  <c r="M103" i="38" s="1"/>
  <c r="R103" i="30"/>
  <c r="L103" i="38" s="1"/>
  <c r="J103" i="30"/>
  <c r="I103"/>
  <c r="H103"/>
  <c r="G103"/>
  <c r="S102"/>
  <c r="M102" i="38" s="1"/>
  <c r="R102" i="30"/>
  <c r="L102" i="38" s="1"/>
  <c r="J102" i="30"/>
  <c r="I102"/>
  <c r="H102"/>
  <c r="G102"/>
  <c r="S101"/>
  <c r="M101" i="38" s="1"/>
  <c r="R101" i="30"/>
  <c r="L101" i="38" s="1"/>
  <c r="J101" i="30"/>
  <c r="I101"/>
  <c r="H101"/>
  <c r="G101"/>
  <c r="A101"/>
  <c r="A102" s="1"/>
  <c r="A103" s="1"/>
  <c r="A104" s="1"/>
  <c r="A105" s="1"/>
  <c r="A106" s="1"/>
  <c r="A107" s="1"/>
  <c r="A108" s="1"/>
  <c r="S100"/>
  <c r="M100" i="38" s="1"/>
  <c r="R100" i="30"/>
  <c r="L100" i="38" s="1"/>
  <c r="J100" i="30"/>
  <c r="I100"/>
  <c r="S99"/>
  <c r="M99" i="38" s="1"/>
  <c r="R99" i="30"/>
  <c r="L99" i="38" s="1"/>
  <c r="J99" i="30"/>
  <c r="I99"/>
  <c r="H99"/>
  <c r="G99"/>
  <c r="S98"/>
  <c r="M98" i="38" s="1"/>
  <c r="R98" i="30"/>
  <c r="L98" i="38" s="1"/>
  <c r="J98" i="30"/>
  <c r="I98"/>
  <c r="H98"/>
  <c r="G98"/>
  <c r="S97"/>
  <c r="M97" i="38" s="1"/>
  <c r="R97" i="30"/>
  <c r="L97" i="38" s="1"/>
  <c r="J97" i="30"/>
  <c r="I97"/>
  <c r="H97"/>
  <c r="G97"/>
  <c r="S96"/>
  <c r="M96" i="38" s="1"/>
  <c r="R96" i="30"/>
  <c r="L96" i="38" s="1"/>
  <c r="J96" i="30"/>
  <c r="I96"/>
  <c r="H96"/>
  <c r="G96"/>
  <c r="S95"/>
  <c r="M95" i="38" s="1"/>
  <c r="R95" i="30"/>
  <c r="L95" i="38" s="1"/>
  <c r="J95" i="30"/>
  <c r="I95"/>
  <c r="H95"/>
  <c r="G95"/>
  <c r="S94"/>
  <c r="M94" i="38" s="1"/>
  <c r="R94" i="30"/>
  <c r="L94" i="38" s="1"/>
  <c r="J94" i="30"/>
  <c r="I94"/>
  <c r="S93"/>
  <c r="M93" i="38" s="1"/>
  <c r="R93" i="30"/>
  <c r="L93" i="38" s="1"/>
  <c r="J93" i="30"/>
  <c r="I93"/>
  <c r="S92"/>
  <c r="M92" i="38" s="1"/>
  <c r="R92" i="30"/>
  <c r="L92" i="38" s="1"/>
  <c r="J92" i="30"/>
  <c r="I92"/>
  <c r="H92"/>
  <c r="G92"/>
  <c r="S91"/>
  <c r="M91" i="38" s="1"/>
  <c r="R91" i="30"/>
  <c r="L91" i="38" s="1"/>
  <c r="J91" i="30"/>
  <c r="I91"/>
  <c r="S90"/>
  <c r="M90" i="38" s="1"/>
  <c r="R90" i="30"/>
  <c r="L90" i="38" s="1"/>
  <c r="J90" i="30"/>
  <c r="I90"/>
  <c r="S89"/>
  <c r="M89" i="38" s="1"/>
  <c r="R89" i="30"/>
  <c r="L89" i="38" s="1"/>
  <c r="J89" i="30"/>
  <c r="I89"/>
  <c r="H89"/>
  <c r="G89"/>
  <c r="A89"/>
  <c r="A90" s="1"/>
  <c r="S88"/>
  <c r="R88"/>
  <c r="L88" i="38" s="1"/>
  <c r="J88" i="30"/>
  <c r="I88"/>
  <c r="H88"/>
  <c r="G88"/>
  <c r="O86"/>
  <c r="N86"/>
  <c r="M86"/>
  <c r="L86"/>
  <c r="K86"/>
  <c r="F86"/>
  <c r="E86"/>
  <c r="E111" s="1"/>
  <c r="D86"/>
  <c r="C86"/>
  <c r="C111" s="1"/>
  <c r="C144" s="1"/>
  <c r="R85"/>
  <c r="L85" i="38" s="1"/>
  <c r="S85" i="30"/>
  <c r="M85" i="38" s="1"/>
  <c r="J85" i="30"/>
  <c r="I85"/>
  <c r="R84"/>
  <c r="S84"/>
  <c r="M84" i="38" s="1"/>
  <c r="J84" i="30"/>
  <c r="I84"/>
  <c r="R83"/>
  <c r="L83" i="38" s="1"/>
  <c r="S83" i="30"/>
  <c r="M83" i="38" s="1"/>
  <c r="J83" i="30"/>
  <c r="I83"/>
  <c r="A83"/>
  <c r="A84" s="1"/>
  <c r="A85" s="1"/>
  <c r="R82"/>
  <c r="S82"/>
  <c r="M82" i="38" s="1"/>
  <c r="J82" i="30"/>
  <c r="I82"/>
  <c r="A67"/>
  <c r="A68" s="1"/>
  <c r="A69" s="1"/>
  <c r="A70" s="1"/>
  <c r="A71" s="1"/>
  <c r="A72" s="1"/>
  <c r="A73" s="1"/>
  <c r="A74" s="1"/>
  <c r="A75" s="1"/>
  <c r="A55"/>
  <c r="A56" s="1"/>
  <c r="A57" s="1"/>
  <c r="A49"/>
  <c r="A50" s="1"/>
  <c r="A51" s="1"/>
  <c r="D44"/>
  <c r="D45" s="1"/>
  <c r="C44"/>
  <c r="A36"/>
  <c r="A37" s="1"/>
  <c r="A38" s="1"/>
  <c r="A39" s="1"/>
  <c r="A40" s="1"/>
  <c r="A41" s="1"/>
  <c r="A42" s="1"/>
  <c r="A43" s="1"/>
  <c r="R11"/>
  <c r="L11" i="38" s="1"/>
  <c r="R8" i="30"/>
  <c r="L8" i="38" s="1"/>
  <c r="J344" i="30" l="1"/>
  <c r="Q215"/>
  <c r="I308"/>
  <c r="Q340"/>
  <c r="I344"/>
  <c r="I361"/>
  <c r="I438"/>
  <c r="I187"/>
  <c r="J291"/>
  <c r="J340"/>
  <c r="S473" i="31"/>
  <c r="S467"/>
  <c r="S471"/>
  <c r="S474"/>
  <c r="R425"/>
  <c r="P425" i="38" s="1"/>
  <c r="P420"/>
  <c r="I148" i="30"/>
  <c r="J110"/>
  <c r="J111" s="1"/>
  <c r="J144" s="1"/>
  <c r="I181"/>
  <c r="J357"/>
  <c r="J413"/>
  <c r="J419"/>
  <c r="I86"/>
  <c r="I175"/>
  <c r="I194" s="1"/>
  <c r="J193"/>
  <c r="J215"/>
  <c r="J240"/>
  <c r="J241" s="1"/>
  <c r="I340"/>
  <c r="Q361"/>
  <c r="I413"/>
  <c r="I419"/>
  <c r="J438"/>
  <c r="J462" s="1"/>
  <c r="I461"/>
  <c r="J86"/>
  <c r="O193"/>
  <c r="O169"/>
  <c r="Q208"/>
  <c r="I215"/>
  <c r="Q308"/>
  <c r="G308"/>
  <c r="J361"/>
  <c r="S419"/>
  <c r="M419" i="38" s="1"/>
  <c r="S470" i="31"/>
  <c r="R169" i="30"/>
  <c r="L165" i="38"/>
  <c r="R175" i="30"/>
  <c r="L171" i="38"/>
  <c r="R181" i="30"/>
  <c r="L177" i="38"/>
  <c r="R187" i="30"/>
  <c r="L183" i="38"/>
  <c r="R215" i="30"/>
  <c r="L210" i="38"/>
  <c r="R219" i="30"/>
  <c r="L217" i="38"/>
  <c r="R263" i="30"/>
  <c r="L263" i="38" s="1"/>
  <c r="L244"/>
  <c r="R325" i="30"/>
  <c r="L325" i="38" s="1"/>
  <c r="L322"/>
  <c r="H325" i="30"/>
  <c r="R340"/>
  <c r="L340" i="38" s="1"/>
  <c r="L338"/>
  <c r="R351" i="30"/>
  <c r="L351" i="38" s="1"/>
  <c r="L350"/>
  <c r="R361" i="30"/>
  <c r="L361" i="38" s="1"/>
  <c r="L359"/>
  <c r="R413" i="30"/>
  <c r="L413" i="38" s="1"/>
  <c r="L410"/>
  <c r="R424" i="30"/>
  <c r="L424" i="38" s="1"/>
  <c r="L422"/>
  <c r="D111" i="30"/>
  <c r="D144" s="1"/>
  <c r="L111"/>
  <c r="L144" s="1"/>
  <c r="N111"/>
  <c r="N144" s="1"/>
  <c r="G157"/>
  <c r="G163"/>
  <c r="Q166"/>
  <c r="S166" s="1"/>
  <c r="M166" i="38" s="1"/>
  <c r="G169" i="30"/>
  <c r="H175"/>
  <c r="C194"/>
  <c r="K194"/>
  <c r="M194"/>
  <c r="G208"/>
  <c r="J320"/>
  <c r="G320"/>
  <c r="H329"/>
  <c r="H336"/>
  <c r="H340"/>
  <c r="H347"/>
  <c r="H351"/>
  <c r="H357"/>
  <c r="H413"/>
  <c r="L462"/>
  <c r="N462"/>
  <c r="L84" i="38"/>
  <c r="R86" i="30"/>
  <c r="L86" i="38" s="1"/>
  <c r="R157" i="30"/>
  <c r="L153" i="38"/>
  <c r="R163" i="30"/>
  <c r="L159" i="38"/>
  <c r="R193" i="30"/>
  <c r="L193" i="38" s="1"/>
  <c r="L189"/>
  <c r="R240" i="30"/>
  <c r="L223" i="38"/>
  <c r="G325" i="30"/>
  <c r="R336"/>
  <c r="L336" i="38" s="1"/>
  <c r="L332"/>
  <c r="R357" i="30"/>
  <c r="L357" i="38" s="1"/>
  <c r="L353"/>
  <c r="S424" i="30"/>
  <c r="M424" i="38" s="1"/>
  <c r="M422"/>
  <c r="R438" i="30"/>
  <c r="L438" i="38" s="1"/>
  <c r="L429"/>
  <c r="K111" i="30"/>
  <c r="K144" s="1"/>
  <c r="M111"/>
  <c r="M144" s="1"/>
  <c r="O111"/>
  <c r="O144" s="1"/>
  <c r="H157"/>
  <c r="Q160"/>
  <c r="S160" s="1"/>
  <c r="H163"/>
  <c r="H169"/>
  <c r="G175"/>
  <c r="J181"/>
  <c r="Q177"/>
  <c r="S177" s="1"/>
  <c r="Q187"/>
  <c r="O187"/>
  <c r="D194"/>
  <c r="L194"/>
  <c r="N194"/>
  <c r="G215"/>
  <c r="I240"/>
  <c r="I241" s="1"/>
  <c r="I320"/>
  <c r="Q315"/>
  <c r="S315" s="1"/>
  <c r="M315" i="38" s="1"/>
  <c r="G329" i="30"/>
  <c r="G336"/>
  <c r="G340"/>
  <c r="G347"/>
  <c r="G351"/>
  <c r="G361"/>
  <c r="G406"/>
  <c r="K462"/>
  <c r="M462"/>
  <c r="Q425" i="38"/>
  <c r="S468" i="31"/>
  <c r="S469"/>
  <c r="S472"/>
  <c r="Q420" i="38"/>
  <c r="S413" i="30"/>
  <c r="M413" i="38" s="1"/>
  <c r="M410"/>
  <c r="L311"/>
  <c r="L310"/>
  <c r="L295"/>
  <c r="L294"/>
  <c r="F462" i="30"/>
  <c r="R329"/>
  <c r="L327" i="38"/>
  <c r="H361" i="30"/>
  <c r="I263"/>
  <c r="I264" s="1"/>
  <c r="I265" s="1"/>
  <c r="J263"/>
  <c r="J264" s="1"/>
  <c r="J265" s="1"/>
  <c r="F194"/>
  <c r="E194"/>
  <c r="F111"/>
  <c r="F420" s="1"/>
  <c r="F425" s="1"/>
  <c r="I110"/>
  <c r="I111" s="1"/>
  <c r="I144" s="1"/>
  <c r="D462"/>
  <c r="H291"/>
  <c r="H406"/>
  <c r="G413"/>
  <c r="J406"/>
  <c r="I406"/>
  <c r="I357"/>
  <c r="J308"/>
  <c r="I291"/>
  <c r="H215"/>
  <c r="I208"/>
  <c r="J208"/>
  <c r="H208"/>
  <c r="Q263"/>
  <c r="Q264" s="1"/>
  <c r="S344"/>
  <c r="M344" i="38" s="1"/>
  <c r="M342"/>
  <c r="M343"/>
  <c r="L82"/>
  <c r="S110" i="30"/>
  <c r="M110" i="38" s="1"/>
  <c r="M88"/>
  <c r="S461" i="30"/>
  <c r="M440" i="38"/>
  <c r="M441"/>
  <c r="M442"/>
  <c r="M443"/>
  <c r="M444"/>
  <c r="M445"/>
  <c r="M446"/>
  <c r="M447"/>
  <c r="M448"/>
  <c r="M449"/>
  <c r="M450"/>
  <c r="M451"/>
  <c r="M452"/>
  <c r="M453"/>
  <c r="M454"/>
  <c r="M455"/>
  <c r="M456"/>
  <c r="M457"/>
  <c r="M458"/>
  <c r="M459"/>
  <c r="M460"/>
  <c r="L317"/>
  <c r="S317" i="30"/>
  <c r="L316" i="38"/>
  <c r="S316" i="30"/>
  <c r="S313"/>
  <c r="L313" i="38"/>
  <c r="L312"/>
  <c r="S312" i="30"/>
  <c r="L320" i="38"/>
  <c r="L305"/>
  <c r="S305" i="30"/>
  <c r="L304" i="38"/>
  <c r="S304" i="30"/>
  <c r="S300"/>
  <c r="L300" i="38"/>
  <c r="S298" i="30"/>
  <c r="L298" i="38"/>
  <c r="S297" i="30"/>
  <c r="L297" i="38"/>
  <c r="S464"/>
  <c r="S425"/>
  <c r="R241" i="30"/>
  <c r="L241" i="38" s="1"/>
  <c r="L240"/>
  <c r="Q240" i="30"/>
  <c r="Q241" s="1"/>
  <c r="S276"/>
  <c r="L276" i="38"/>
  <c r="S271" i="30"/>
  <c r="R291"/>
  <c r="L291" i="38" s="1"/>
  <c r="L271"/>
  <c r="S150" i="30"/>
  <c r="M150" i="38" s="1"/>
  <c r="M149"/>
  <c r="R150" i="30"/>
  <c r="L150" i="38" s="1"/>
  <c r="L149"/>
  <c r="R347" i="30"/>
  <c r="L347" i="38" s="1"/>
  <c r="L346"/>
  <c r="L343"/>
  <c r="R344" i="30"/>
  <c r="L344" i="38" s="1"/>
  <c r="L342"/>
  <c r="S202" i="30"/>
  <c r="L202" i="38"/>
  <c r="S199" i="30"/>
  <c r="L199" i="38"/>
  <c r="R208" i="30"/>
  <c r="L198" i="38"/>
  <c r="L155"/>
  <c r="S155" i="30"/>
  <c r="S167"/>
  <c r="L167" i="38"/>
  <c r="P194" i="30"/>
  <c r="M370" i="38"/>
  <c r="L370"/>
  <c r="R406" i="30"/>
  <c r="L406" i="38" s="1"/>
  <c r="Q406" i="30"/>
  <c r="E144"/>
  <c r="G144" s="1"/>
  <c r="G111"/>
  <c r="E265"/>
  <c r="G264"/>
  <c r="S86"/>
  <c r="M86" i="38" s="1"/>
  <c r="J194" i="30"/>
  <c r="S193"/>
  <c r="M193" i="38" s="1"/>
  <c r="H194" i="30"/>
  <c r="M265"/>
  <c r="F144"/>
  <c r="S171"/>
  <c r="Q175"/>
  <c r="F265"/>
  <c r="H264"/>
  <c r="D265"/>
  <c r="D420" s="1"/>
  <c r="D425" s="1"/>
  <c r="D464" s="1"/>
  <c r="Q111"/>
  <c r="Q144" s="1"/>
  <c r="H110"/>
  <c r="R111"/>
  <c r="Q154"/>
  <c r="S154" s="1"/>
  <c r="S159"/>
  <c r="S165"/>
  <c r="O175"/>
  <c r="Q181"/>
  <c r="S183"/>
  <c r="Q193"/>
  <c r="S198"/>
  <c r="S210"/>
  <c r="S217"/>
  <c r="S224"/>
  <c r="S244"/>
  <c r="G263"/>
  <c r="O265"/>
  <c r="Q462"/>
  <c r="S146"/>
  <c r="S148" s="1"/>
  <c r="M148" i="38" s="1"/>
  <c r="S153" i="30"/>
  <c r="H263"/>
  <c r="L265"/>
  <c r="N265"/>
  <c r="N420" s="1"/>
  <c r="N425" s="1"/>
  <c r="N464" s="1"/>
  <c r="P265"/>
  <c r="K265"/>
  <c r="I462"/>
  <c r="O291" i="38"/>
  <c r="Q291" i="30"/>
  <c r="S294"/>
  <c r="S322"/>
  <c r="S327"/>
  <c r="S333"/>
  <c r="S338"/>
  <c r="S356"/>
  <c r="S359"/>
  <c r="H419"/>
  <c r="S433"/>
  <c r="S310"/>
  <c r="S346"/>
  <c r="S350"/>
  <c r="S364"/>
  <c r="H461"/>
  <c r="K420" l="1"/>
  <c r="K425" s="1"/>
  <c r="L420"/>
  <c r="M420"/>
  <c r="M425" s="1"/>
  <c r="M464" s="1"/>
  <c r="S291"/>
  <c r="M291" i="38" s="1"/>
  <c r="Q169" i="30"/>
  <c r="G194"/>
  <c r="R264"/>
  <c r="L264" i="38" s="1"/>
  <c r="R194" i="30"/>
  <c r="O194"/>
  <c r="O420" s="1"/>
  <c r="O425" s="1"/>
  <c r="P420"/>
  <c r="P425" s="1"/>
  <c r="Q320"/>
  <c r="S351"/>
  <c r="M351" i="38" s="1"/>
  <c r="M350"/>
  <c r="S336" i="30"/>
  <c r="M336" i="38" s="1"/>
  <c r="M333"/>
  <c r="S325" i="30"/>
  <c r="M325" i="38" s="1"/>
  <c r="M322"/>
  <c r="S406" i="30"/>
  <c r="M406" i="38" s="1"/>
  <c r="M364"/>
  <c r="S438" i="30"/>
  <c r="M433" i="38"/>
  <c r="S361" i="30"/>
  <c r="M361" i="38" s="1"/>
  <c r="M359"/>
  <c r="S340" i="30"/>
  <c r="M340" i="38" s="1"/>
  <c r="M338"/>
  <c r="S157" i="30"/>
  <c r="M153" i="38"/>
  <c r="S240" i="30"/>
  <c r="M240" i="38" s="1"/>
  <c r="M224"/>
  <c r="S215" i="30"/>
  <c r="M210" i="38"/>
  <c r="S169" i="30"/>
  <c r="M165" i="38"/>
  <c r="Q265" i="30"/>
  <c r="Q163"/>
  <c r="S219"/>
  <c r="M217" i="38"/>
  <c r="S187" i="30"/>
  <c r="M183" i="38"/>
  <c r="S163" i="30"/>
  <c r="M159" i="38"/>
  <c r="S175" i="30"/>
  <c r="M171" i="38"/>
  <c r="S181" i="30"/>
  <c r="M177" i="38"/>
  <c r="H462" i="30"/>
  <c r="L329" i="38"/>
  <c r="S329" i="30"/>
  <c r="M327" i="38"/>
  <c r="L194"/>
  <c r="H144" i="30"/>
  <c r="J420"/>
  <c r="J425" s="1"/>
  <c r="J464" s="1"/>
  <c r="I420"/>
  <c r="I425" s="1"/>
  <c r="I464" s="1"/>
  <c r="H111"/>
  <c r="S357"/>
  <c r="M357" i="38" s="1"/>
  <c r="M356"/>
  <c r="S320" i="30"/>
  <c r="M320" i="38" s="1"/>
  <c r="M310"/>
  <c r="S308" i="30"/>
  <c r="M308" i="38" s="1"/>
  <c r="M294"/>
  <c r="S263" i="30"/>
  <c r="M263" i="38" s="1"/>
  <c r="M244"/>
  <c r="H420" i="30"/>
  <c r="S111"/>
  <c r="R144"/>
  <c r="L144" i="38" s="1"/>
  <c r="L111"/>
  <c r="M461"/>
  <c r="M317"/>
  <c r="M316"/>
  <c r="M313"/>
  <c r="M312"/>
  <c r="M305"/>
  <c r="M304"/>
  <c r="M300"/>
  <c r="M298"/>
  <c r="M297"/>
  <c r="R265" i="30"/>
  <c r="S241"/>
  <c r="M241" i="38" s="1"/>
  <c r="M276"/>
  <c r="M271"/>
  <c r="S347" i="30"/>
  <c r="M347" i="38" s="1"/>
  <c r="M346"/>
  <c r="M202"/>
  <c r="M199"/>
  <c r="S208" i="30"/>
  <c r="M198" i="38"/>
  <c r="M155"/>
  <c r="M167"/>
  <c r="L425" i="30"/>
  <c r="F464"/>
  <c r="H464" s="1"/>
  <c r="H425"/>
  <c r="H265"/>
  <c r="Q157"/>
  <c r="G265"/>
  <c r="S194"/>
  <c r="M194" i="38" s="1"/>
  <c r="S462" i="30" l="1"/>
  <c r="M462" i="38" s="1"/>
  <c r="M438"/>
  <c r="M329"/>
  <c r="S264" i="30"/>
  <c r="M264" i="38" s="1"/>
  <c r="M111"/>
  <c r="S144" i="30"/>
  <c r="M144" i="38" s="1"/>
  <c r="N425"/>
  <c r="N420"/>
  <c r="O420"/>
  <c r="L265"/>
  <c r="R420" i="30"/>
  <c r="Q194"/>
  <c r="Q420" s="1"/>
  <c r="Q425" s="1"/>
  <c r="Q464" s="1"/>
  <c r="L464"/>
  <c r="K464"/>
  <c r="S265" l="1"/>
  <c r="M265" i="38" s="1"/>
  <c r="O464"/>
  <c r="O425"/>
  <c r="L420"/>
  <c r="R425" i="30"/>
  <c r="L425" i="38" s="1"/>
  <c r="Q461" i="29"/>
  <c r="N461"/>
  <c r="M461"/>
  <c r="L461"/>
  <c r="K461"/>
  <c r="F461"/>
  <c r="D461"/>
  <c r="S460"/>
  <c r="I460" i="38" s="1"/>
  <c r="R460" i="29"/>
  <c r="H460" i="38" s="1"/>
  <c r="J460" i="29"/>
  <c r="I460"/>
  <c r="S459"/>
  <c r="I459" i="38" s="1"/>
  <c r="R459" i="29"/>
  <c r="H459" i="38" s="1"/>
  <c r="J459" i="29"/>
  <c r="I459"/>
  <c r="S458"/>
  <c r="I458" i="38" s="1"/>
  <c r="R458" i="29"/>
  <c r="H458" i="38" s="1"/>
  <c r="J458" i="29"/>
  <c r="I458"/>
  <c r="S457"/>
  <c r="I457" i="38" s="1"/>
  <c r="R457" i="29"/>
  <c r="H457" i="38" s="1"/>
  <c r="J457" i="29"/>
  <c r="I457"/>
  <c r="S456"/>
  <c r="I456" i="38" s="1"/>
  <c r="R456" i="29"/>
  <c r="H456" i="38" s="1"/>
  <c r="J456" i="29"/>
  <c r="I456"/>
  <c r="S455"/>
  <c r="I455" i="38" s="1"/>
  <c r="R455" i="29"/>
  <c r="H455" i="38" s="1"/>
  <c r="J455" i="29"/>
  <c r="I455"/>
  <c r="S454"/>
  <c r="I454" i="38" s="1"/>
  <c r="R454" i="29"/>
  <c r="H454" i="38" s="1"/>
  <c r="J454" i="29"/>
  <c r="I454"/>
  <c r="S453"/>
  <c r="I453" i="38" s="1"/>
  <c r="R453" i="29"/>
  <c r="H453" i="38" s="1"/>
  <c r="J453" i="29"/>
  <c r="I453"/>
  <c r="S452"/>
  <c r="I452" i="38" s="1"/>
  <c r="R452" i="29"/>
  <c r="H452" i="38" s="1"/>
  <c r="J452" i="29"/>
  <c r="I452"/>
  <c r="S451"/>
  <c r="I451" i="38" s="1"/>
  <c r="R451" i="29"/>
  <c r="H451" i="38" s="1"/>
  <c r="J451" i="29"/>
  <c r="I451"/>
  <c r="S450"/>
  <c r="I450" i="38" s="1"/>
  <c r="R450" i="29"/>
  <c r="H450" i="38" s="1"/>
  <c r="J450" i="29"/>
  <c r="I450"/>
  <c r="S449"/>
  <c r="I449" i="38" s="1"/>
  <c r="R449" i="29"/>
  <c r="H449" i="38" s="1"/>
  <c r="J449" i="29"/>
  <c r="I449"/>
  <c r="S448"/>
  <c r="I448" i="38" s="1"/>
  <c r="R448" i="29"/>
  <c r="H448" i="38" s="1"/>
  <c r="J448" i="29"/>
  <c r="I448"/>
  <c r="S447"/>
  <c r="I447" i="38" s="1"/>
  <c r="R447" i="29"/>
  <c r="H447" i="38" s="1"/>
  <c r="J447" i="29"/>
  <c r="I447"/>
  <c r="S446"/>
  <c r="I446" i="38" s="1"/>
  <c r="R446" i="29"/>
  <c r="H446" i="38" s="1"/>
  <c r="J446" i="29"/>
  <c r="I446"/>
  <c r="S445"/>
  <c r="I445" i="38" s="1"/>
  <c r="R445" i="29"/>
  <c r="H445" i="38" s="1"/>
  <c r="J445" i="29"/>
  <c r="I445"/>
  <c r="S444"/>
  <c r="I444" i="38" s="1"/>
  <c r="R444" i="29"/>
  <c r="H444" i="38" s="1"/>
  <c r="J444" i="29"/>
  <c r="I444"/>
  <c r="S443"/>
  <c r="I443" i="38" s="1"/>
  <c r="R443" i="29"/>
  <c r="H443" i="38" s="1"/>
  <c r="J443" i="29"/>
  <c r="I443"/>
  <c r="S442"/>
  <c r="I442" i="38" s="1"/>
  <c r="R442" i="29"/>
  <c r="H442" i="38" s="1"/>
  <c r="J442" i="29"/>
  <c r="I442"/>
  <c r="S441"/>
  <c r="I441" i="38" s="1"/>
  <c r="R441" i="29"/>
  <c r="H441" i="38" s="1"/>
  <c r="J441" i="29"/>
  <c r="I441"/>
  <c r="S440"/>
  <c r="R440"/>
  <c r="H440" i="38" s="1"/>
  <c r="J440" i="29"/>
  <c r="J461" s="1"/>
  <c r="I440"/>
  <c r="I461" s="1"/>
  <c r="S439"/>
  <c r="I439" i="38" s="1"/>
  <c r="R439" i="29"/>
  <c r="H439" i="38" s="1"/>
  <c r="P438" i="29"/>
  <c r="O438"/>
  <c r="N438"/>
  <c r="M438"/>
  <c r="L438"/>
  <c r="K438"/>
  <c r="F438"/>
  <c r="E438"/>
  <c r="D438"/>
  <c r="C438"/>
  <c r="S437"/>
  <c r="I437" i="38" s="1"/>
  <c r="R437" i="29"/>
  <c r="H437" i="38" s="1"/>
  <c r="J437" i="29"/>
  <c r="I437"/>
  <c r="R436"/>
  <c r="H436" i="38" s="1"/>
  <c r="Q436" i="29"/>
  <c r="S436" s="1"/>
  <c r="I436" i="38" s="1"/>
  <c r="J436" i="29"/>
  <c r="I436"/>
  <c r="R435"/>
  <c r="H435" i="38" s="1"/>
  <c r="Q435" i="29"/>
  <c r="S435" s="1"/>
  <c r="I435" i="38" s="1"/>
  <c r="J435" i="29"/>
  <c r="I435"/>
  <c r="R434"/>
  <c r="H434" i="38" s="1"/>
  <c r="Q434" i="29"/>
  <c r="S434" s="1"/>
  <c r="I434" i="38" s="1"/>
  <c r="J434" i="29"/>
  <c r="I434"/>
  <c r="R433"/>
  <c r="H433" i="38" s="1"/>
  <c r="Q433" i="29"/>
  <c r="Q438" s="1"/>
  <c r="J433"/>
  <c r="I433"/>
  <c r="S432"/>
  <c r="I432" i="38" s="1"/>
  <c r="R432" i="29"/>
  <c r="H432" i="38" s="1"/>
  <c r="J432" i="29"/>
  <c r="I432"/>
  <c r="S431"/>
  <c r="I431" i="38" s="1"/>
  <c r="R431" i="29"/>
  <c r="H431" i="38" s="1"/>
  <c r="J431" i="29"/>
  <c r="I431"/>
  <c r="S430"/>
  <c r="I430" i="38" s="1"/>
  <c r="R430" i="29"/>
  <c r="H430" i="38" s="1"/>
  <c r="J430" i="29"/>
  <c r="I430"/>
  <c r="A430"/>
  <c r="A431" s="1"/>
  <c r="A432" s="1"/>
  <c r="A433" s="1"/>
  <c r="A434" s="1"/>
  <c r="A435" s="1"/>
  <c r="A436" s="1"/>
  <c r="A437" s="1"/>
  <c r="A440" s="1"/>
  <c r="A441" s="1"/>
  <c r="A442" s="1"/>
  <c r="A443" s="1"/>
  <c r="A451" s="1"/>
  <c r="A452" s="1"/>
  <c r="A453" s="1"/>
  <c r="A454" s="1"/>
  <c r="A455" s="1"/>
  <c r="A456" s="1"/>
  <c r="A457" s="1"/>
  <c r="A458" s="1"/>
  <c r="A459" s="1"/>
  <c r="A460" s="1"/>
  <c r="S429"/>
  <c r="I429" i="38" s="1"/>
  <c r="R429" i="29"/>
  <c r="J429"/>
  <c r="J438" s="1"/>
  <c r="I429"/>
  <c r="S428"/>
  <c r="I428" i="38" s="1"/>
  <c r="R428" i="29"/>
  <c r="H428" i="38" s="1"/>
  <c r="S427" i="29"/>
  <c r="R427"/>
  <c r="S426"/>
  <c r="R426"/>
  <c r="Q424"/>
  <c r="P424"/>
  <c r="O424"/>
  <c r="N424"/>
  <c r="M424"/>
  <c r="L424"/>
  <c r="K424"/>
  <c r="F424"/>
  <c r="D424"/>
  <c r="S423"/>
  <c r="I423" i="38" s="1"/>
  <c r="R423" i="29"/>
  <c r="H423" i="38" s="1"/>
  <c r="J423" i="29"/>
  <c r="I423"/>
  <c r="S422"/>
  <c r="R422"/>
  <c r="J422"/>
  <c r="J424" s="1"/>
  <c r="I422"/>
  <c r="I424" s="1"/>
  <c r="S421"/>
  <c r="R421"/>
  <c r="Q419"/>
  <c r="P419"/>
  <c r="O419"/>
  <c r="N419"/>
  <c r="M419"/>
  <c r="L419"/>
  <c r="K419"/>
  <c r="F419"/>
  <c r="D419"/>
  <c r="S418"/>
  <c r="I418" i="38" s="1"/>
  <c r="J418" i="29"/>
  <c r="H418"/>
  <c r="S417"/>
  <c r="I417" i="38" s="1"/>
  <c r="J417" i="29"/>
  <c r="H417"/>
  <c r="S416"/>
  <c r="I416" i="38" s="1"/>
  <c r="J416" i="29"/>
  <c r="H416"/>
  <c r="S415"/>
  <c r="I415" i="38" s="1"/>
  <c r="J415" i="29"/>
  <c r="H415"/>
  <c r="I419"/>
  <c r="Q413"/>
  <c r="P413"/>
  <c r="O413"/>
  <c r="N413"/>
  <c r="M413"/>
  <c r="L413"/>
  <c r="K413"/>
  <c r="F413"/>
  <c r="E413"/>
  <c r="D413"/>
  <c r="C413"/>
  <c r="S412"/>
  <c r="I412" i="38" s="1"/>
  <c r="R412" i="29"/>
  <c r="H412" i="38" s="1"/>
  <c r="J412" i="29"/>
  <c r="I412"/>
  <c r="S411"/>
  <c r="I411" i="38" s="1"/>
  <c r="R411" i="29"/>
  <c r="H411" i="38" s="1"/>
  <c r="J411" i="29"/>
  <c r="I411"/>
  <c r="S410"/>
  <c r="R410"/>
  <c r="J410"/>
  <c r="J413" s="1"/>
  <c r="I410"/>
  <c r="I413" s="1"/>
  <c r="H410"/>
  <c r="R409"/>
  <c r="H409" i="38" s="1"/>
  <c r="S408" i="29"/>
  <c r="R408"/>
  <c r="S407"/>
  <c r="R407"/>
  <c r="P406"/>
  <c r="N406"/>
  <c r="M406"/>
  <c r="L406"/>
  <c r="K406"/>
  <c r="F406"/>
  <c r="E406"/>
  <c r="D406"/>
  <c r="C406"/>
  <c r="R404"/>
  <c r="H404" i="38" s="1"/>
  <c r="Q404" i="29"/>
  <c r="S404" s="1"/>
  <c r="I404" i="38" s="1"/>
  <c r="S402" i="29"/>
  <c r="R402"/>
  <c r="H402" i="38" s="1"/>
  <c r="S401" i="29"/>
  <c r="R401"/>
  <c r="H401" i="38" s="1"/>
  <c r="S400" i="29"/>
  <c r="I400" i="38" s="1"/>
  <c r="R400" i="29"/>
  <c r="H400" i="38" s="1"/>
  <c r="S399" i="29"/>
  <c r="I399" i="38" s="1"/>
  <c r="R399" i="29"/>
  <c r="H399" i="38" s="1"/>
  <c r="S397" i="29"/>
  <c r="I397" i="38" s="1"/>
  <c r="R397" i="29"/>
  <c r="H397" i="38" s="1"/>
  <c r="R396" i="29"/>
  <c r="H396" i="38" s="1"/>
  <c r="Q396" i="29"/>
  <c r="S396" s="1"/>
  <c r="I396" i="38" s="1"/>
  <c r="R395" i="29"/>
  <c r="H395" i="38" s="1"/>
  <c r="Q395" i="29"/>
  <c r="S395" s="1"/>
  <c r="I395" i="38" s="1"/>
  <c r="R394" i="29"/>
  <c r="H394" i="38" s="1"/>
  <c r="R393" i="29"/>
  <c r="H393" i="38" s="1"/>
  <c r="S391" i="29"/>
  <c r="I391" i="38" s="1"/>
  <c r="R391" i="29"/>
  <c r="H391" i="38" s="1"/>
  <c r="J391" i="29"/>
  <c r="I391"/>
  <c r="H391"/>
  <c r="G391"/>
  <c r="S390"/>
  <c r="I390" i="38" s="1"/>
  <c r="R390" i="29"/>
  <c r="H390" i="38" s="1"/>
  <c r="J390" i="29"/>
  <c r="I390"/>
  <c r="H390"/>
  <c r="G390"/>
  <c r="R389"/>
  <c r="H389" i="38" s="1"/>
  <c r="Q389" i="29"/>
  <c r="S389" s="1"/>
  <c r="I389" i="38" s="1"/>
  <c r="J389" i="29"/>
  <c r="I389"/>
  <c r="R388"/>
  <c r="H388" i="38" s="1"/>
  <c r="Q388" i="29"/>
  <c r="S388" s="1"/>
  <c r="I388" i="38" s="1"/>
  <c r="J388" i="29"/>
  <c r="I388"/>
  <c r="R387"/>
  <c r="H387" i="38" s="1"/>
  <c r="Q387" i="29"/>
  <c r="S387" s="1"/>
  <c r="I387" i="38" s="1"/>
  <c r="J387" i="29"/>
  <c r="I387"/>
  <c r="R386"/>
  <c r="H386" i="38" s="1"/>
  <c r="Q386" i="29"/>
  <c r="S386" s="1"/>
  <c r="I386" i="38" s="1"/>
  <c r="J386" i="29"/>
  <c r="I386"/>
  <c r="R385"/>
  <c r="H385" i="38" s="1"/>
  <c r="Q385" i="29"/>
  <c r="S385" s="1"/>
  <c r="I385" i="38" s="1"/>
  <c r="J385" i="29"/>
  <c r="I385"/>
  <c r="R384"/>
  <c r="H384" i="38" s="1"/>
  <c r="Q384" i="29"/>
  <c r="S384" s="1"/>
  <c r="I384" i="38" s="1"/>
  <c r="J384" i="29"/>
  <c r="I384"/>
  <c r="R383"/>
  <c r="H383" i="38" s="1"/>
  <c r="Q383" i="29"/>
  <c r="S383" s="1"/>
  <c r="I383" i="38" s="1"/>
  <c r="J383" i="29"/>
  <c r="I383"/>
  <c r="R382"/>
  <c r="H382" i="38" s="1"/>
  <c r="Q382" i="29"/>
  <c r="S382" s="1"/>
  <c r="I382" i="38" s="1"/>
  <c r="J382" i="29"/>
  <c r="I382"/>
  <c r="R381"/>
  <c r="H381" i="38" s="1"/>
  <c r="Q381" i="29"/>
  <c r="S381" s="1"/>
  <c r="I381" i="38" s="1"/>
  <c r="J381" i="29"/>
  <c r="I381"/>
  <c r="R380"/>
  <c r="H380" i="38" s="1"/>
  <c r="Q380" i="29"/>
  <c r="S380" s="1"/>
  <c r="I380" i="38" s="1"/>
  <c r="J380" i="29"/>
  <c r="I380"/>
  <c r="R379"/>
  <c r="H379" i="38" s="1"/>
  <c r="Q379" i="29"/>
  <c r="S379" s="1"/>
  <c r="I379" i="38" s="1"/>
  <c r="J379" i="29"/>
  <c r="I379"/>
  <c r="R378"/>
  <c r="H378" i="38" s="1"/>
  <c r="Q378" i="29"/>
  <c r="S378" s="1"/>
  <c r="I378" i="38" s="1"/>
  <c r="J378" i="29"/>
  <c r="I378"/>
  <c r="R377"/>
  <c r="H377" i="38" s="1"/>
  <c r="Q377" i="29"/>
  <c r="S377" s="1"/>
  <c r="I377" i="38" s="1"/>
  <c r="J377" i="29"/>
  <c r="I377"/>
  <c r="R376"/>
  <c r="H376" i="38" s="1"/>
  <c r="Q376" i="29"/>
  <c r="S376" s="1"/>
  <c r="I376" i="38" s="1"/>
  <c r="J376" i="29"/>
  <c r="I376"/>
  <c r="R375"/>
  <c r="H375" i="38" s="1"/>
  <c r="Q375" i="29"/>
  <c r="S375" s="1"/>
  <c r="I375" i="38" s="1"/>
  <c r="J375" i="29"/>
  <c r="I375"/>
  <c r="R374"/>
  <c r="H374" i="38" s="1"/>
  <c r="Q374" i="29"/>
  <c r="S374" s="1"/>
  <c r="I374" i="38" s="1"/>
  <c r="J374" i="29"/>
  <c r="I374"/>
  <c r="R373"/>
  <c r="Q373"/>
  <c r="A373"/>
  <c r="A374" s="1"/>
  <c r="A375" s="1"/>
  <c r="A376" s="1"/>
  <c r="A377" s="1"/>
  <c r="A378" s="1"/>
  <c r="A379" s="1"/>
  <c r="A380" s="1"/>
  <c r="A381" s="1"/>
  <c r="A382" s="1"/>
  <c r="A383" s="1"/>
  <c r="A384" s="1"/>
  <c r="A385" s="1"/>
  <c r="A386" s="1"/>
  <c r="R372"/>
  <c r="Q372"/>
  <c r="J372"/>
  <c r="I372"/>
  <c r="H372"/>
  <c r="G372"/>
  <c r="R371"/>
  <c r="Q371"/>
  <c r="J371"/>
  <c r="I371"/>
  <c r="H370" i="38"/>
  <c r="Q370" i="29"/>
  <c r="J370"/>
  <c r="I370"/>
  <c r="R369"/>
  <c r="H369" i="38" s="1"/>
  <c r="Q369" i="29"/>
  <c r="S369" s="1"/>
  <c r="I369" i="38" s="1"/>
  <c r="J369" i="29"/>
  <c r="I369"/>
  <c r="R368"/>
  <c r="Q368"/>
  <c r="J368"/>
  <c r="I368"/>
  <c r="R367"/>
  <c r="H367" i="38" s="1"/>
  <c r="Q367" i="29"/>
  <c r="S367" s="1"/>
  <c r="I367" i="38" s="1"/>
  <c r="J367" i="29"/>
  <c r="I367"/>
  <c r="R366"/>
  <c r="H366" i="38" s="1"/>
  <c r="Q366" i="29"/>
  <c r="S366" s="1"/>
  <c r="I366" i="38" s="1"/>
  <c r="J366" i="29"/>
  <c r="I366"/>
  <c r="H366"/>
  <c r="G366"/>
  <c r="R365"/>
  <c r="H365" i="38" s="1"/>
  <c r="Q365" i="29"/>
  <c r="S365" s="1"/>
  <c r="I365" i="38" s="1"/>
  <c r="J365" i="29"/>
  <c r="I365"/>
  <c r="A365"/>
  <c r="A366" s="1"/>
  <c r="A367" s="1"/>
  <c r="A368" s="1"/>
  <c r="A369" s="1"/>
  <c r="A370" s="1"/>
  <c r="A371" s="1"/>
  <c r="R364"/>
  <c r="H364" i="38" s="1"/>
  <c r="Q364" i="29"/>
  <c r="J364"/>
  <c r="I364"/>
  <c r="S363"/>
  <c r="R363"/>
  <c r="S362"/>
  <c r="R362"/>
  <c r="P361"/>
  <c r="O361"/>
  <c r="N361"/>
  <c r="M361"/>
  <c r="L361"/>
  <c r="K361"/>
  <c r="F361"/>
  <c r="E361"/>
  <c r="D361"/>
  <c r="C361"/>
  <c r="R360"/>
  <c r="H360" i="38" s="1"/>
  <c r="Q360" i="29"/>
  <c r="S360" s="1"/>
  <c r="I360" i="38" s="1"/>
  <c r="J360" i="29"/>
  <c r="I360"/>
  <c r="H360"/>
  <c r="G360"/>
  <c r="R359"/>
  <c r="Q359"/>
  <c r="J359"/>
  <c r="I359"/>
  <c r="S358"/>
  <c r="R358"/>
  <c r="P357"/>
  <c r="O357"/>
  <c r="N357"/>
  <c r="M357"/>
  <c r="L357"/>
  <c r="K357"/>
  <c r="F357"/>
  <c r="E357"/>
  <c r="D357"/>
  <c r="R356"/>
  <c r="H356" i="38" s="1"/>
  <c r="S356" i="29"/>
  <c r="I356" i="38" s="1"/>
  <c r="J356" i="29"/>
  <c r="I356"/>
  <c r="H356"/>
  <c r="G356"/>
  <c r="R355"/>
  <c r="S355"/>
  <c r="I355" i="38" s="1"/>
  <c r="J355" i="29"/>
  <c r="I355"/>
  <c r="H355"/>
  <c r="G355"/>
  <c r="A355"/>
  <c r="A356" s="1"/>
  <c r="R354"/>
  <c r="S354"/>
  <c r="I354" i="38" s="1"/>
  <c r="J354" i="29"/>
  <c r="I354"/>
  <c r="H354"/>
  <c r="G354"/>
  <c r="R353"/>
  <c r="Q357"/>
  <c r="J353"/>
  <c r="I353"/>
  <c r="H353"/>
  <c r="G353"/>
  <c r="S352"/>
  <c r="I352" i="38" s="1"/>
  <c r="R352" i="29"/>
  <c r="H352" i="38" s="1"/>
  <c r="P351" i="29"/>
  <c r="O351"/>
  <c r="N351"/>
  <c r="M351"/>
  <c r="L351"/>
  <c r="K351"/>
  <c r="F351"/>
  <c r="E351"/>
  <c r="D351"/>
  <c r="C351"/>
  <c r="R350"/>
  <c r="Q350"/>
  <c r="Q351" s="1"/>
  <c r="J350"/>
  <c r="J351" s="1"/>
  <c r="I350"/>
  <c r="I351" s="1"/>
  <c r="H350"/>
  <c r="G350"/>
  <c r="S349"/>
  <c r="I349" i="38" s="1"/>
  <c r="R349" i="29"/>
  <c r="H349" i="38" s="1"/>
  <c r="S348" i="29"/>
  <c r="R348"/>
  <c r="P347"/>
  <c r="O347"/>
  <c r="N347"/>
  <c r="M347"/>
  <c r="L347"/>
  <c r="K347"/>
  <c r="F347"/>
  <c r="E347"/>
  <c r="D347"/>
  <c r="C347"/>
  <c r="R346"/>
  <c r="Q346"/>
  <c r="Q347" s="1"/>
  <c r="J346"/>
  <c r="J347" s="1"/>
  <c r="I346"/>
  <c r="I347" s="1"/>
  <c r="H346"/>
  <c r="G346"/>
  <c r="S345"/>
  <c r="R345"/>
  <c r="P344"/>
  <c r="O344"/>
  <c r="N344"/>
  <c r="M344"/>
  <c r="L344"/>
  <c r="K344"/>
  <c r="F344"/>
  <c r="E344"/>
  <c r="D344"/>
  <c r="C344"/>
  <c r="R343"/>
  <c r="H343" i="38" s="1"/>
  <c r="Q343" i="29"/>
  <c r="S343" s="1"/>
  <c r="I343" i="38" s="1"/>
  <c r="J343" i="29"/>
  <c r="I343"/>
  <c r="A343"/>
  <c r="R342"/>
  <c r="H342" i="38" s="1"/>
  <c r="S342" i="29"/>
  <c r="J342"/>
  <c r="I342"/>
  <c r="S341"/>
  <c r="R341"/>
  <c r="P340"/>
  <c r="O340"/>
  <c r="N340"/>
  <c r="M340"/>
  <c r="L340"/>
  <c r="K340"/>
  <c r="F340"/>
  <c r="E340"/>
  <c r="D340"/>
  <c r="C340"/>
  <c r="R339"/>
  <c r="H339" i="38" s="1"/>
  <c r="Q339" i="29"/>
  <c r="S339" s="1"/>
  <c r="I339" i="38" s="1"/>
  <c r="J339" i="29"/>
  <c r="I339"/>
  <c r="H339"/>
  <c r="G339"/>
  <c r="R338"/>
  <c r="Q338"/>
  <c r="J338"/>
  <c r="I338"/>
  <c r="H338"/>
  <c r="G338"/>
  <c r="S337"/>
  <c r="R337"/>
  <c r="P336"/>
  <c r="O336"/>
  <c r="N336"/>
  <c r="M336"/>
  <c r="L336"/>
  <c r="K336"/>
  <c r="F336"/>
  <c r="E336"/>
  <c r="D336"/>
  <c r="C336"/>
  <c r="R335"/>
  <c r="H335" i="38" s="1"/>
  <c r="Q335" i="29"/>
  <c r="S335" s="1"/>
  <c r="I335" i="38" s="1"/>
  <c r="J335" i="29"/>
  <c r="I335"/>
  <c r="R334"/>
  <c r="H334" i="38" s="1"/>
  <c r="Q334" i="29"/>
  <c r="S334" s="1"/>
  <c r="I334" i="38" s="1"/>
  <c r="J334" i="29"/>
  <c r="I334"/>
  <c r="R333"/>
  <c r="H333" i="38" s="1"/>
  <c r="Q333" i="29"/>
  <c r="Q336" s="1"/>
  <c r="J333"/>
  <c r="J336" s="1"/>
  <c r="I333"/>
  <c r="I336" s="1"/>
  <c r="S332"/>
  <c r="I332" i="38" s="1"/>
  <c r="R332" i="29"/>
  <c r="S331"/>
  <c r="R331"/>
  <c r="S330"/>
  <c r="R330"/>
  <c r="P329"/>
  <c r="O329"/>
  <c r="N329"/>
  <c r="M329"/>
  <c r="L329"/>
  <c r="K329"/>
  <c r="F329"/>
  <c r="E329"/>
  <c r="D329"/>
  <c r="C329"/>
  <c r="R328"/>
  <c r="H328" i="38" s="1"/>
  <c r="Q328" i="29"/>
  <c r="S328" s="1"/>
  <c r="I328" i="38" s="1"/>
  <c r="J328" i="29"/>
  <c r="I328"/>
  <c r="R327"/>
  <c r="Q327"/>
  <c r="Q329" s="1"/>
  <c r="J327"/>
  <c r="J329" s="1"/>
  <c r="I327"/>
  <c r="I329" s="1"/>
  <c r="S326"/>
  <c r="R326"/>
  <c r="P325"/>
  <c r="P325" i="35" s="1"/>
  <c r="O325" i="29"/>
  <c r="N325"/>
  <c r="M325"/>
  <c r="L325"/>
  <c r="K325"/>
  <c r="F325"/>
  <c r="E325"/>
  <c r="D325"/>
  <c r="C325"/>
  <c r="S324"/>
  <c r="I324" i="38" s="1"/>
  <c r="R324" i="29"/>
  <c r="J324"/>
  <c r="I324"/>
  <c r="R323"/>
  <c r="H323" i="38" s="1"/>
  <c r="Q325" i="29"/>
  <c r="J323"/>
  <c r="I323"/>
  <c r="S322"/>
  <c r="I322" i="38" s="1"/>
  <c r="R322" i="29"/>
  <c r="J322"/>
  <c r="J325" s="1"/>
  <c r="I322"/>
  <c r="I325" s="1"/>
  <c r="S321"/>
  <c r="R321"/>
  <c r="H320" i="38"/>
  <c r="E320" i="29"/>
  <c r="C320"/>
  <c r="R317"/>
  <c r="H317" i="38" s="1"/>
  <c r="Q317" i="29"/>
  <c r="S317" s="1"/>
  <c r="I317" i="38" s="1"/>
  <c r="J317" i="29"/>
  <c r="I317"/>
  <c r="R316"/>
  <c r="H316" i="38" s="1"/>
  <c r="Q316" i="29"/>
  <c r="S316" s="1"/>
  <c r="I316" i="38" s="1"/>
  <c r="J316" i="29"/>
  <c r="I316"/>
  <c r="R315"/>
  <c r="H315" i="38" s="1"/>
  <c r="O315" i="29"/>
  <c r="J315"/>
  <c r="I315"/>
  <c r="H315"/>
  <c r="G315"/>
  <c r="R314"/>
  <c r="H314" i="38" s="1"/>
  <c r="Q314" i="29"/>
  <c r="S314" s="1"/>
  <c r="I314" i="38" s="1"/>
  <c r="J314" i="29"/>
  <c r="I314"/>
  <c r="H314"/>
  <c r="G314"/>
  <c r="R313"/>
  <c r="H313" i="38" s="1"/>
  <c r="Q313" i="29"/>
  <c r="S313" s="1"/>
  <c r="I313" i="38" s="1"/>
  <c r="J313" i="29"/>
  <c r="I313"/>
  <c r="A313"/>
  <c r="A314" s="1"/>
  <c r="A315" s="1"/>
  <c r="A316" s="1"/>
  <c r="A317" s="1"/>
  <c r="R312"/>
  <c r="H312" i="38" s="1"/>
  <c r="Q312" i="29"/>
  <c r="S312" s="1"/>
  <c r="I312" i="38" s="1"/>
  <c r="J312" i="29"/>
  <c r="I312"/>
  <c r="R311"/>
  <c r="H311" i="38" s="1"/>
  <c r="Q311" i="29"/>
  <c r="S311" s="1"/>
  <c r="I311" i="38" s="1"/>
  <c r="J311" i="29"/>
  <c r="I311"/>
  <c r="H311"/>
  <c r="G311"/>
  <c r="R310"/>
  <c r="H310" i="38" s="1"/>
  <c r="Q310" i="29"/>
  <c r="J310"/>
  <c r="I310"/>
  <c r="S309"/>
  <c r="R309"/>
  <c r="R308"/>
  <c r="H308" i="38" s="1"/>
  <c r="E308" i="29"/>
  <c r="C308"/>
  <c r="R305"/>
  <c r="H305" i="38" s="1"/>
  <c r="Q305" i="29"/>
  <c r="S305" s="1"/>
  <c r="I305" i="38" s="1"/>
  <c r="J305" i="29"/>
  <c r="I305"/>
  <c r="R304"/>
  <c r="H304" i="38" s="1"/>
  <c r="Q304" i="29"/>
  <c r="S304" s="1"/>
  <c r="I304" i="38" s="1"/>
  <c r="J304" i="29"/>
  <c r="I304"/>
  <c r="R303"/>
  <c r="H303" i="38" s="1"/>
  <c r="Q303" i="29"/>
  <c r="S303" s="1"/>
  <c r="I303" i="38" s="1"/>
  <c r="J303" i="29"/>
  <c r="I303"/>
  <c r="H303"/>
  <c r="G303"/>
  <c r="R302"/>
  <c r="H302" i="38" s="1"/>
  <c r="Q302" i="29"/>
  <c r="S302" s="1"/>
  <c r="I302" i="38" s="1"/>
  <c r="J302" i="29"/>
  <c r="I302"/>
  <c r="H302"/>
  <c r="G302"/>
  <c r="R301"/>
  <c r="H301" i="38" s="1"/>
  <c r="Q301" i="29"/>
  <c r="S301" s="1"/>
  <c r="I301" i="38" s="1"/>
  <c r="J301" i="29"/>
  <c r="I301"/>
  <c r="A301"/>
  <c r="A302" s="1"/>
  <c r="A303" s="1"/>
  <c r="A304" s="1"/>
  <c r="A305" s="1"/>
  <c r="R300"/>
  <c r="H300" i="38" s="1"/>
  <c r="Q300" i="29"/>
  <c r="S300" s="1"/>
  <c r="I300" i="38" s="1"/>
  <c r="J300" i="29"/>
  <c r="I300"/>
  <c r="R299"/>
  <c r="H299" i="38" s="1"/>
  <c r="Q299" i="29"/>
  <c r="S299" s="1"/>
  <c r="I299" i="38" s="1"/>
  <c r="J299" i="29"/>
  <c r="I299"/>
  <c r="H299"/>
  <c r="G299"/>
  <c r="R298"/>
  <c r="H298" i="38" s="1"/>
  <c r="Q298" i="29"/>
  <c r="S298" s="1"/>
  <c r="I298" i="38" s="1"/>
  <c r="J298" i="29"/>
  <c r="I298"/>
  <c r="H298"/>
  <c r="G298"/>
  <c r="R297"/>
  <c r="H297" i="38" s="1"/>
  <c r="Q297" i="29"/>
  <c r="S297" s="1"/>
  <c r="I297" i="38" s="1"/>
  <c r="J297" i="29"/>
  <c r="I297"/>
  <c r="H297"/>
  <c r="G297"/>
  <c r="R296"/>
  <c r="H296" i="38" s="1"/>
  <c r="Q296" i="29"/>
  <c r="S296" s="1"/>
  <c r="I296" i="38" s="1"/>
  <c r="J296" i="29"/>
  <c r="I296"/>
  <c r="R295"/>
  <c r="H295" i="38" s="1"/>
  <c r="Q295" i="29"/>
  <c r="S295" s="1"/>
  <c r="I295" i="38" s="1"/>
  <c r="J295" i="29"/>
  <c r="I295"/>
  <c r="H295"/>
  <c r="G295"/>
  <c r="R294"/>
  <c r="H294" i="38" s="1"/>
  <c r="Q294" i="29"/>
  <c r="J294"/>
  <c r="I294"/>
  <c r="S293"/>
  <c r="R293"/>
  <c r="S292"/>
  <c r="R292"/>
  <c r="P291"/>
  <c r="O291"/>
  <c r="N291"/>
  <c r="M291"/>
  <c r="L291"/>
  <c r="K291"/>
  <c r="F291"/>
  <c r="E291"/>
  <c r="D291"/>
  <c r="R290"/>
  <c r="Q290"/>
  <c r="R287"/>
  <c r="H287" i="38" s="1"/>
  <c r="Q287" i="29"/>
  <c r="S287" s="1"/>
  <c r="I287" i="38" s="1"/>
  <c r="J287" i="29"/>
  <c r="I287"/>
  <c r="R286"/>
  <c r="H286" i="38" s="1"/>
  <c r="Q286" i="29"/>
  <c r="J286"/>
  <c r="I286"/>
  <c r="R285"/>
  <c r="H285" i="38" s="1"/>
  <c r="Q285" i="29"/>
  <c r="J285"/>
  <c r="I285"/>
  <c r="R284"/>
  <c r="H284" i="38" s="1"/>
  <c r="Q284" i="29"/>
  <c r="S284" s="1"/>
  <c r="I284" i="38" s="1"/>
  <c r="J284" i="29"/>
  <c r="I284"/>
  <c r="R283"/>
  <c r="H283" i="38" s="1"/>
  <c r="Q283" i="29"/>
  <c r="S283" s="1"/>
  <c r="I283" i="38" s="1"/>
  <c r="J283" i="29"/>
  <c r="I283"/>
  <c r="R282"/>
  <c r="H282" i="38" s="1"/>
  <c r="Q282" i="29"/>
  <c r="S282" s="1"/>
  <c r="I282" i="38" s="1"/>
  <c r="J282" i="29"/>
  <c r="I282"/>
  <c r="R281"/>
  <c r="H281" i="38" s="1"/>
  <c r="Q281" i="29"/>
  <c r="S281" s="1"/>
  <c r="I281" i="38" s="1"/>
  <c r="J281" i="29"/>
  <c r="I281"/>
  <c r="R280"/>
  <c r="H280" i="38" s="1"/>
  <c r="Q280" i="29"/>
  <c r="S280" s="1"/>
  <c r="I280" i="38" s="1"/>
  <c r="J280" i="29"/>
  <c r="I280"/>
  <c r="R279"/>
  <c r="H279" i="38" s="1"/>
  <c r="Q279" i="29"/>
  <c r="S279" s="1"/>
  <c r="I279" i="38" s="1"/>
  <c r="J279" i="29"/>
  <c r="I279"/>
  <c r="H279"/>
  <c r="G279"/>
  <c r="R278"/>
  <c r="H278" i="38" s="1"/>
  <c r="Q278" i="29"/>
  <c r="S278" s="1"/>
  <c r="I278" i="38" s="1"/>
  <c r="J278" i="29"/>
  <c r="I278"/>
  <c r="H278"/>
  <c r="G278"/>
  <c r="R277"/>
  <c r="H277" i="38" s="1"/>
  <c r="Q277" i="29"/>
  <c r="S277" s="1"/>
  <c r="I277" i="38" s="1"/>
  <c r="J277" i="29"/>
  <c r="I277"/>
  <c r="R276"/>
  <c r="H276" i="38" s="1"/>
  <c r="Q276" i="29"/>
  <c r="S276" s="1"/>
  <c r="I276" i="38" s="1"/>
  <c r="J276" i="29"/>
  <c r="I276"/>
  <c r="R275"/>
  <c r="H275" i="38" s="1"/>
  <c r="Q275" i="29"/>
  <c r="S275" s="1"/>
  <c r="I275" i="38" s="1"/>
  <c r="J275" i="29"/>
  <c r="I275"/>
  <c r="H275"/>
  <c r="G275"/>
  <c r="R274"/>
  <c r="H274" i="38" s="1"/>
  <c r="Q274" i="29"/>
  <c r="S274" s="1"/>
  <c r="I274" i="38" s="1"/>
  <c r="J274" i="29"/>
  <c r="I274"/>
  <c r="H274"/>
  <c r="G274"/>
  <c r="R273"/>
  <c r="H273" i="38" s="1"/>
  <c r="Q273" i="29"/>
  <c r="S273" s="1"/>
  <c r="I273" i="38" s="1"/>
  <c r="J273" i="29"/>
  <c r="I273"/>
  <c r="H273"/>
  <c r="G273"/>
  <c r="R272"/>
  <c r="H272" i="38" s="1"/>
  <c r="Q272" i="29"/>
  <c r="S272" s="1"/>
  <c r="I272" i="38" s="1"/>
  <c r="J272" i="29"/>
  <c r="I272"/>
  <c r="R271"/>
  <c r="H271" i="38" s="1"/>
  <c r="Q271" i="29"/>
  <c r="S271" s="1"/>
  <c r="I271" i="38" s="1"/>
  <c r="J271" i="29"/>
  <c r="I271"/>
  <c r="H271"/>
  <c r="G271"/>
  <c r="R270"/>
  <c r="H270" i="38" s="1"/>
  <c r="Q270" i="29"/>
  <c r="S270" s="1"/>
  <c r="I270" i="38" s="1"/>
  <c r="J270" i="29"/>
  <c r="I270"/>
  <c r="H270"/>
  <c r="G270"/>
  <c r="R269"/>
  <c r="H269" i="38" s="1"/>
  <c r="Q269" i="29"/>
  <c r="S269" s="1"/>
  <c r="I269" i="38" s="1"/>
  <c r="J269" i="29"/>
  <c r="I269"/>
  <c r="H269"/>
  <c r="G269"/>
  <c r="J291" i="38"/>
  <c r="S268" i="29"/>
  <c r="I268" i="38" s="1"/>
  <c r="R268" i="29"/>
  <c r="H268" i="38" s="1"/>
  <c r="S267" i="29"/>
  <c r="I267" i="38" s="1"/>
  <c r="R267" i="29"/>
  <c r="H267" i="38" s="1"/>
  <c r="S266" i="29"/>
  <c r="I266" i="38" s="1"/>
  <c r="R266" i="29"/>
  <c r="H266" i="38" s="1"/>
  <c r="P264" i="29"/>
  <c r="O264"/>
  <c r="N264"/>
  <c r="M264"/>
  <c r="L264"/>
  <c r="K264"/>
  <c r="F264"/>
  <c r="D264"/>
  <c r="S260"/>
  <c r="I260" i="38" s="1"/>
  <c r="R260" i="29"/>
  <c r="H260" i="38" s="1"/>
  <c r="S259" i="29"/>
  <c r="I259" i="38" s="1"/>
  <c r="R259" i="29"/>
  <c r="H259" i="38" s="1"/>
  <c r="S258" i="29"/>
  <c r="I258" i="38" s="1"/>
  <c r="R258" i="29"/>
  <c r="H258" i="38" s="1"/>
  <c r="S257" i="29"/>
  <c r="I257" i="38" s="1"/>
  <c r="R257" i="29"/>
  <c r="H257" i="38" s="1"/>
  <c r="S256" i="29"/>
  <c r="I256" i="38" s="1"/>
  <c r="R256" i="29"/>
  <c r="H256" i="38" s="1"/>
  <c r="S255" i="29"/>
  <c r="I255" i="38" s="1"/>
  <c r="R255" i="29"/>
  <c r="H255" i="38" s="1"/>
  <c r="S254" i="29"/>
  <c r="I254" i="38" s="1"/>
  <c r="R254" i="29"/>
  <c r="H254" i="38" s="1"/>
  <c r="S253" i="29"/>
  <c r="I253" i="38" s="1"/>
  <c r="R253" i="29"/>
  <c r="H253" i="38" s="1"/>
  <c r="R252" i="29"/>
  <c r="H252" i="38" s="1"/>
  <c r="Q252" i="29"/>
  <c r="S252" s="1"/>
  <c r="I252" i="38" s="1"/>
  <c r="J252" i="29"/>
  <c r="I252"/>
  <c r="S251"/>
  <c r="R251"/>
  <c r="J251"/>
  <c r="I251"/>
  <c r="S250"/>
  <c r="R250"/>
  <c r="J250"/>
  <c r="I250"/>
  <c r="S249"/>
  <c r="R249"/>
  <c r="J249"/>
  <c r="I249"/>
  <c r="R248"/>
  <c r="H248" i="38" s="1"/>
  <c r="Q248" i="29"/>
  <c r="S248" s="1"/>
  <c r="I248" i="38" s="1"/>
  <c r="J248" i="29"/>
  <c r="I248"/>
  <c r="H248"/>
  <c r="G248"/>
  <c r="A248"/>
  <c r="A252" s="1"/>
  <c r="A256" s="1"/>
  <c r="A257" s="1"/>
  <c r="S247"/>
  <c r="R247"/>
  <c r="J247"/>
  <c r="I247"/>
  <c r="S246"/>
  <c r="R246"/>
  <c r="J246"/>
  <c r="I246"/>
  <c r="R245"/>
  <c r="Q245"/>
  <c r="J245"/>
  <c r="I245"/>
  <c r="R244"/>
  <c r="H244" i="38" s="1"/>
  <c r="Q244" i="29"/>
  <c r="J244"/>
  <c r="I244"/>
  <c r="H244"/>
  <c r="G244"/>
  <c r="S243"/>
  <c r="R243"/>
  <c r="S242"/>
  <c r="R242"/>
  <c r="P240"/>
  <c r="P241" s="1"/>
  <c r="O240"/>
  <c r="O241" s="1"/>
  <c r="N240"/>
  <c r="N241" s="1"/>
  <c r="M240"/>
  <c r="M241" s="1"/>
  <c r="L240"/>
  <c r="L241" s="1"/>
  <c r="K240"/>
  <c r="K241" s="1"/>
  <c r="F240"/>
  <c r="F241" s="1"/>
  <c r="E240"/>
  <c r="E241" s="1"/>
  <c r="D240"/>
  <c r="D241" s="1"/>
  <c r="C240"/>
  <c r="C241" s="1"/>
  <c r="C265" s="1"/>
  <c r="S239"/>
  <c r="I239" i="38" s="1"/>
  <c r="R239" i="29"/>
  <c r="H239" i="38" s="1"/>
  <c r="S238" i="29"/>
  <c r="I238" i="38" s="1"/>
  <c r="R238" i="29"/>
  <c r="H238" i="38" s="1"/>
  <c r="S237" i="29"/>
  <c r="I237" i="38" s="1"/>
  <c r="R237" i="29"/>
  <c r="H237" i="38" s="1"/>
  <c r="S236" i="29"/>
  <c r="I236" i="38" s="1"/>
  <c r="R236" i="29"/>
  <c r="H236" i="38" s="1"/>
  <c r="R235" i="29"/>
  <c r="H235" i="38" s="1"/>
  <c r="Q235" i="29"/>
  <c r="S235" s="1"/>
  <c r="I235" i="38" s="1"/>
  <c r="A235" i="29"/>
  <c r="A236" s="1"/>
  <c r="A244" s="1"/>
  <c r="R234"/>
  <c r="H234" i="38" s="1"/>
  <c r="Q234" i="29"/>
  <c r="S234" s="1"/>
  <c r="I234" i="38" s="1"/>
  <c r="R233" i="29"/>
  <c r="H233" i="38" s="1"/>
  <c r="Q233" i="29"/>
  <c r="S233" s="1"/>
  <c r="I233" i="38" s="1"/>
  <c r="R232" i="29"/>
  <c r="H232" i="38" s="1"/>
  <c r="Q232" i="29"/>
  <c r="S232" s="1"/>
  <c r="I232" i="38" s="1"/>
  <c r="R231" i="29"/>
  <c r="H231" i="38" s="1"/>
  <c r="Q231" i="29"/>
  <c r="S231" s="1"/>
  <c r="I231" i="38" s="1"/>
  <c r="J231" i="29"/>
  <c r="I231"/>
  <c r="R230"/>
  <c r="Q230"/>
  <c r="J230"/>
  <c r="I230"/>
  <c r="R229"/>
  <c r="Q229"/>
  <c r="J229"/>
  <c r="I229"/>
  <c r="R228"/>
  <c r="Q228"/>
  <c r="J228"/>
  <c r="I228"/>
  <c r="S227"/>
  <c r="I227" i="38" s="1"/>
  <c r="R227" i="29"/>
  <c r="H227" i="38" s="1"/>
  <c r="J227" i="29"/>
  <c r="I227"/>
  <c r="S226"/>
  <c r="R226"/>
  <c r="J226"/>
  <c r="I226"/>
  <c r="R225"/>
  <c r="H225" i="38" s="1"/>
  <c r="Q225" i="29"/>
  <c r="S225" s="1"/>
  <c r="I225" i="38" s="1"/>
  <c r="J225" i="29"/>
  <c r="I225"/>
  <c r="A225"/>
  <c r="R224"/>
  <c r="H224" i="38" s="1"/>
  <c r="Q224" i="29"/>
  <c r="J224"/>
  <c r="I224"/>
  <c r="S223"/>
  <c r="I223" i="38" s="1"/>
  <c r="R223" i="29"/>
  <c r="H223" i="38" s="1"/>
  <c r="J223" i="29"/>
  <c r="I223"/>
  <c r="I240" s="1"/>
  <c r="I241" s="1"/>
  <c r="S222"/>
  <c r="R222"/>
  <c r="S221"/>
  <c r="R221"/>
  <c r="S220"/>
  <c r="R220"/>
  <c r="P219"/>
  <c r="O219"/>
  <c r="N219"/>
  <c r="M219"/>
  <c r="L219"/>
  <c r="K219"/>
  <c r="F219"/>
  <c r="E219"/>
  <c r="D219"/>
  <c r="C219"/>
  <c r="R218"/>
  <c r="H218" i="38" s="1"/>
  <c r="Q218" i="29"/>
  <c r="S218" s="1"/>
  <c r="I218" i="38" s="1"/>
  <c r="J218" i="29"/>
  <c r="I218"/>
  <c r="R217"/>
  <c r="Q217"/>
  <c r="Q219" s="1"/>
  <c r="J217"/>
  <c r="J219" s="1"/>
  <c r="I217"/>
  <c r="I219" s="1"/>
  <c r="R216"/>
  <c r="Q216"/>
  <c r="S216" s="1"/>
  <c r="P215"/>
  <c r="O215"/>
  <c r="N215"/>
  <c r="M215"/>
  <c r="L215"/>
  <c r="K215"/>
  <c r="F215"/>
  <c r="E215"/>
  <c r="D215"/>
  <c r="C215"/>
  <c r="R214"/>
  <c r="H214" i="38" s="1"/>
  <c r="Q214" i="29"/>
  <c r="S214" s="1"/>
  <c r="I214" i="38" s="1"/>
  <c r="J214" i="29"/>
  <c r="I214"/>
  <c r="H214"/>
  <c r="G214"/>
  <c r="R213"/>
  <c r="H213" i="38" s="1"/>
  <c r="Q213" i="29"/>
  <c r="S213" s="1"/>
  <c r="I213" i="38" s="1"/>
  <c r="J213" i="29"/>
  <c r="I213"/>
  <c r="H213"/>
  <c r="G213"/>
  <c r="R212"/>
  <c r="H212" i="38" s="1"/>
  <c r="Q212" i="29"/>
  <c r="S212" s="1"/>
  <c r="I212" i="38" s="1"/>
  <c r="J212" i="29"/>
  <c r="I212"/>
  <c r="H212"/>
  <c r="G212"/>
  <c r="R211"/>
  <c r="H211" i="38" s="1"/>
  <c r="Q211" i="29"/>
  <c r="S211" s="1"/>
  <c r="I211" i="38" s="1"/>
  <c r="J211" i="29"/>
  <c r="I211"/>
  <c r="H211"/>
  <c r="G211"/>
  <c r="R210"/>
  <c r="Q210"/>
  <c r="J210"/>
  <c r="I210"/>
  <c r="I215" s="1"/>
  <c r="H210"/>
  <c r="G210"/>
  <c r="A210"/>
  <c r="A211" s="1"/>
  <c r="A212" s="1"/>
  <c r="A213" s="1"/>
  <c r="A214" s="1"/>
  <c r="R209"/>
  <c r="Q209"/>
  <c r="S209" s="1"/>
  <c r="P208"/>
  <c r="O208"/>
  <c r="N208"/>
  <c r="M208"/>
  <c r="L208"/>
  <c r="K208"/>
  <c r="F208"/>
  <c r="E208"/>
  <c r="D208"/>
  <c r="C208"/>
  <c r="R207"/>
  <c r="H207" i="38" s="1"/>
  <c r="Q207" i="29"/>
  <c r="S207" s="1"/>
  <c r="I207" i="38" s="1"/>
  <c r="J207" i="29"/>
  <c r="I207"/>
  <c r="R206"/>
  <c r="H206" i="38" s="1"/>
  <c r="Q206" i="29"/>
  <c r="S206" s="1"/>
  <c r="I206" i="38" s="1"/>
  <c r="J206" i="29"/>
  <c r="I206"/>
  <c r="R205"/>
  <c r="H205" i="38" s="1"/>
  <c r="Q205" i="29"/>
  <c r="S205" s="1"/>
  <c r="I205" i="38" s="1"/>
  <c r="J205" i="29"/>
  <c r="I205"/>
  <c r="H205"/>
  <c r="G205"/>
  <c r="A205"/>
  <c r="A206" s="1"/>
  <c r="A207" s="1"/>
  <c r="R204"/>
  <c r="H204" i="38" s="1"/>
  <c r="Q204" i="29"/>
  <c r="S204" s="1"/>
  <c r="I204" i="38" s="1"/>
  <c r="J204" i="29"/>
  <c r="I204"/>
  <c r="R203"/>
  <c r="H203" i="38" s="1"/>
  <c r="Q203" i="29"/>
  <c r="S203" s="1"/>
  <c r="I203" i="38" s="1"/>
  <c r="J203" i="29"/>
  <c r="I203"/>
  <c r="R202"/>
  <c r="H202" i="38" s="1"/>
  <c r="Q202" i="29"/>
  <c r="S202" s="1"/>
  <c r="I202" i="38" s="1"/>
  <c r="J202" i="29"/>
  <c r="I202"/>
  <c r="H202"/>
  <c r="G202"/>
  <c r="R201"/>
  <c r="H201" i="38" s="1"/>
  <c r="Q201" i="29"/>
  <c r="S201" s="1"/>
  <c r="I201" i="38" s="1"/>
  <c r="J201" i="29"/>
  <c r="I201"/>
  <c r="H201"/>
  <c r="G201"/>
  <c r="R200"/>
  <c r="H200" i="38" s="1"/>
  <c r="Q200" i="29"/>
  <c r="S200" s="1"/>
  <c r="I200" i="38" s="1"/>
  <c r="J200" i="29"/>
  <c r="I200"/>
  <c r="R199"/>
  <c r="H199" i="38" s="1"/>
  <c r="Q199" i="29"/>
  <c r="S199" s="1"/>
  <c r="I199" i="38" s="1"/>
  <c r="J199" i="29"/>
  <c r="I199"/>
  <c r="H199"/>
  <c r="G199"/>
  <c r="R198"/>
  <c r="Q198"/>
  <c r="J198"/>
  <c r="I198"/>
  <c r="I208" s="1"/>
  <c r="H198"/>
  <c r="G198"/>
  <c r="R197"/>
  <c r="Q197"/>
  <c r="S197" s="1"/>
  <c r="R196"/>
  <c r="Q196"/>
  <c r="S196" s="1"/>
  <c r="R195"/>
  <c r="Q195"/>
  <c r="S195" s="1"/>
  <c r="P193"/>
  <c r="N193"/>
  <c r="M193"/>
  <c r="L193"/>
  <c r="K193"/>
  <c r="F193"/>
  <c r="E193"/>
  <c r="D193"/>
  <c r="C193"/>
  <c r="R192"/>
  <c r="H192" i="38" s="1"/>
  <c r="O192" i="29"/>
  <c r="Q192" s="1"/>
  <c r="S192" s="1"/>
  <c r="I192" i="38" s="1"/>
  <c r="J192" i="29"/>
  <c r="I192"/>
  <c r="R191"/>
  <c r="H191" i="38" s="1"/>
  <c r="O191" i="29"/>
  <c r="Q191" s="1"/>
  <c r="S191" s="1"/>
  <c r="I191" i="38" s="1"/>
  <c r="J191" i="29"/>
  <c r="I191"/>
  <c r="R190"/>
  <c r="H190" i="38" s="1"/>
  <c r="O190" i="29"/>
  <c r="Q190" s="1"/>
  <c r="S190" s="1"/>
  <c r="I190" i="38" s="1"/>
  <c r="J190" i="29"/>
  <c r="I190"/>
  <c r="R189"/>
  <c r="O189"/>
  <c r="Q189" s="1"/>
  <c r="J189"/>
  <c r="J193" s="1"/>
  <c r="I189"/>
  <c r="I193" s="1"/>
  <c r="R188"/>
  <c r="Q188"/>
  <c r="S188" s="1"/>
  <c r="P187"/>
  <c r="N187"/>
  <c r="M187"/>
  <c r="L187"/>
  <c r="K187"/>
  <c r="F187"/>
  <c r="E187"/>
  <c r="D187"/>
  <c r="C187"/>
  <c r="R186"/>
  <c r="H186" i="38" s="1"/>
  <c r="O186" i="29"/>
  <c r="Q186" s="1"/>
  <c r="S186" s="1"/>
  <c r="I186" i="38" s="1"/>
  <c r="J186" i="29"/>
  <c r="I186"/>
  <c r="R185"/>
  <c r="H185" i="38" s="1"/>
  <c r="O185" i="29"/>
  <c r="Q185" s="1"/>
  <c r="S185" s="1"/>
  <c r="I185" i="38" s="1"/>
  <c r="J185" i="29"/>
  <c r="I185"/>
  <c r="R184"/>
  <c r="H184" i="38" s="1"/>
  <c r="O184" i="29"/>
  <c r="Q184" s="1"/>
  <c r="S184" s="1"/>
  <c r="I184" i="38" s="1"/>
  <c r="J184" i="29"/>
  <c r="I184"/>
  <c r="R183"/>
  <c r="Q183"/>
  <c r="Q187" s="1"/>
  <c r="J183"/>
  <c r="J187" s="1"/>
  <c r="I183"/>
  <c r="I187" s="1"/>
  <c r="R182"/>
  <c r="Q182"/>
  <c r="S182" s="1"/>
  <c r="P181"/>
  <c r="N181"/>
  <c r="M181"/>
  <c r="L181"/>
  <c r="K181"/>
  <c r="F181"/>
  <c r="E181"/>
  <c r="D181"/>
  <c r="C181"/>
  <c r="R180"/>
  <c r="H180" i="38" s="1"/>
  <c r="O180" i="29"/>
  <c r="Q180" s="1"/>
  <c r="S180" s="1"/>
  <c r="I180" i="38" s="1"/>
  <c r="J180" i="29"/>
  <c r="I180"/>
  <c r="R179"/>
  <c r="H179" i="38" s="1"/>
  <c r="O179" i="29"/>
  <c r="Q179" s="1"/>
  <c r="S179" s="1"/>
  <c r="I179" i="38" s="1"/>
  <c r="J179" i="29"/>
  <c r="I179"/>
  <c r="R178"/>
  <c r="H178" i="38" s="1"/>
  <c r="O178" i="29"/>
  <c r="Q178" s="1"/>
  <c r="S178" s="1"/>
  <c r="I178" i="38" s="1"/>
  <c r="J178" i="29"/>
  <c r="I178"/>
  <c r="R177"/>
  <c r="O177"/>
  <c r="Q177" s="1"/>
  <c r="J177"/>
  <c r="J181" s="1"/>
  <c r="I177"/>
  <c r="I181" s="1"/>
  <c r="R176"/>
  <c r="Q176"/>
  <c r="S176" s="1"/>
  <c r="P175"/>
  <c r="N175"/>
  <c r="M175"/>
  <c r="L175"/>
  <c r="K175"/>
  <c r="F175"/>
  <c r="E175"/>
  <c r="D175"/>
  <c r="C175"/>
  <c r="R174"/>
  <c r="H174" i="38" s="1"/>
  <c r="O174" i="29"/>
  <c r="Q174" s="1"/>
  <c r="S174" s="1"/>
  <c r="I174" i="38" s="1"/>
  <c r="J174" i="29"/>
  <c r="I174"/>
  <c r="R173"/>
  <c r="O173"/>
  <c r="Q173" s="1"/>
  <c r="J173"/>
  <c r="I173"/>
  <c r="H173"/>
  <c r="G173"/>
  <c r="R172"/>
  <c r="H172" i="38" s="1"/>
  <c r="O172" i="29"/>
  <c r="Q172" s="1"/>
  <c r="S172" s="1"/>
  <c r="I172" i="38" s="1"/>
  <c r="J172" i="29"/>
  <c r="I172"/>
  <c r="R171"/>
  <c r="O171"/>
  <c r="J171"/>
  <c r="I171"/>
  <c r="I175" s="1"/>
  <c r="R170"/>
  <c r="Q170"/>
  <c r="S170" s="1"/>
  <c r="P169"/>
  <c r="N169"/>
  <c r="M169"/>
  <c r="L169"/>
  <c r="K169"/>
  <c r="F169"/>
  <c r="E169"/>
  <c r="D169"/>
  <c r="C169"/>
  <c r="R168"/>
  <c r="O168"/>
  <c r="Q168" s="1"/>
  <c r="S168" s="1"/>
  <c r="J168"/>
  <c r="I168"/>
  <c r="R167"/>
  <c r="O167"/>
  <c r="Q167" s="1"/>
  <c r="J167"/>
  <c r="I167"/>
  <c r="H167"/>
  <c r="G167"/>
  <c r="R166"/>
  <c r="H166" i="38" s="1"/>
  <c r="O166" i="29"/>
  <c r="J166"/>
  <c r="I166"/>
  <c r="R165"/>
  <c r="Q165"/>
  <c r="J165"/>
  <c r="I165"/>
  <c r="R164"/>
  <c r="Q164"/>
  <c r="S164" s="1"/>
  <c r="P163"/>
  <c r="N163"/>
  <c r="M163"/>
  <c r="L163"/>
  <c r="K163"/>
  <c r="F163"/>
  <c r="E163"/>
  <c r="D163"/>
  <c r="C163"/>
  <c r="R162"/>
  <c r="H162" i="38" s="1"/>
  <c r="Q162" i="29"/>
  <c r="S162" s="1"/>
  <c r="I162" i="38" s="1"/>
  <c r="J162" i="29"/>
  <c r="I162"/>
  <c r="R161"/>
  <c r="H161" i="38" s="1"/>
  <c r="O161" i="29"/>
  <c r="Q161" s="1"/>
  <c r="S161" s="1"/>
  <c r="I161" i="38" s="1"/>
  <c r="J161" i="29"/>
  <c r="I161"/>
  <c r="R160"/>
  <c r="O160"/>
  <c r="O163" s="1"/>
  <c r="J160"/>
  <c r="I160"/>
  <c r="R159"/>
  <c r="Q159"/>
  <c r="J159"/>
  <c r="J163" s="1"/>
  <c r="I159"/>
  <c r="I163" s="1"/>
  <c r="H159"/>
  <c r="G159"/>
  <c r="R158"/>
  <c r="Q158"/>
  <c r="S158" s="1"/>
  <c r="A158"/>
  <c r="P157"/>
  <c r="N157"/>
  <c r="M157"/>
  <c r="L157"/>
  <c r="K157"/>
  <c r="F157"/>
  <c r="E157"/>
  <c r="D157"/>
  <c r="C157"/>
  <c r="R156"/>
  <c r="O156"/>
  <c r="Q156" s="1"/>
  <c r="S156" s="1"/>
  <c r="J156"/>
  <c r="I156"/>
  <c r="R155"/>
  <c r="H155" i="38" s="1"/>
  <c r="O155" i="29"/>
  <c r="Q155" s="1"/>
  <c r="S155" s="1"/>
  <c r="I155" i="38" s="1"/>
  <c r="J155" i="29"/>
  <c r="I155"/>
  <c r="R154"/>
  <c r="O154"/>
  <c r="O157" s="1"/>
  <c r="J154"/>
  <c r="I154"/>
  <c r="R153"/>
  <c r="Q153"/>
  <c r="J153"/>
  <c r="J157" s="1"/>
  <c r="I153"/>
  <c r="I157" s="1"/>
  <c r="H153"/>
  <c r="G153"/>
  <c r="R152"/>
  <c r="Q152"/>
  <c r="S152" s="1"/>
  <c r="R151"/>
  <c r="Q151"/>
  <c r="S151" s="1"/>
  <c r="A151"/>
  <c r="P150"/>
  <c r="O150"/>
  <c r="N150"/>
  <c r="M150"/>
  <c r="L150"/>
  <c r="K150"/>
  <c r="F150"/>
  <c r="E150"/>
  <c r="D150"/>
  <c r="C150"/>
  <c r="R149"/>
  <c r="Q149"/>
  <c r="Q150" s="1"/>
  <c r="J149"/>
  <c r="J150" s="1"/>
  <c r="I149"/>
  <c r="I150" s="1"/>
  <c r="P148"/>
  <c r="O148"/>
  <c r="N148"/>
  <c r="M148"/>
  <c r="L148"/>
  <c r="K148"/>
  <c r="F148"/>
  <c r="E148"/>
  <c r="D148"/>
  <c r="C148"/>
  <c r="R147"/>
  <c r="Q147"/>
  <c r="S147" s="1"/>
  <c r="J147"/>
  <c r="I147"/>
  <c r="R146"/>
  <c r="R148" s="1"/>
  <c r="H148" i="38" s="1"/>
  <c r="Q146" i="29"/>
  <c r="Q148" s="1"/>
  <c r="J146"/>
  <c r="J148" s="1"/>
  <c r="I146"/>
  <c r="I148" s="1"/>
  <c r="S145"/>
  <c r="R145"/>
  <c r="S143"/>
  <c r="I143" i="38" s="1"/>
  <c r="R143" i="29"/>
  <c r="H143" i="38" s="1"/>
  <c r="S142" i="29"/>
  <c r="I142" i="38" s="1"/>
  <c r="R142" i="29"/>
  <c r="H142" i="38" s="1"/>
  <c r="S141" i="29"/>
  <c r="R141"/>
  <c r="J141"/>
  <c r="I141"/>
  <c r="S140"/>
  <c r="R140"/>
  <c r="J140"/>
  <c r="I140"/>
  <c r="S139"/>
  <c r="R139"/>
  <c r="J139"/>
  <c r="I139"/>
  <c r="S138"/>
  <c r="R138"/>
  <c r="J138"/>
  <c r="I138"/>
  <c r="S137"/>
  <c r="R137"/>
  <c r="J137"/>
  <c r="I137"/>
  <c r="S136"/>
  <c r="R136"/>
  <c r="J136"/>
  <c r="I136"/>
  <c r="S135"/>
  <c r="R135"/>
  <c r="J135"/>
  <c r="I135"/>
  <c r="S134"/>
  <c r="R134"/>
  <c r="J134"/>
  <c r="I134"/>
  <c r="S133"/>
  <c r="R133"/>
  <c r="J133"/>
  <c r="I133"/>
  <c r="S132"/>
  <c r="R132"/>
  <c r="J132"/>
  <c r="I132"/>
  <c r="S131"/>
  <c r="R131"/>
  <c r="J131"/>
  <c r="I131"/>
  <c r="A131"/>
  <c r="A132" s="1"/>
  <c r="A133" s="1"/>
  <c r="A134" s="1"/>
  <c r="A135" s="1"/>
  <c r="A136" s="1"/>
  <c r="A137" s="1"/>
  <c r="A138" s="1"/>
  <c r="A139" s="1"/>
  <c r="S130"/>
  <c r="R130"/>
  <c r="J130"/>
  <c r="I130"/>
  <c r="S129"/>
  <c r="R129"/>
  <c r="J129"/>
  <c r="I129"/>
  <c r="S128"/>
  <c r="R128"/>
  <c r="J128"/>
  <c r="I128"/>
  <c r="S127"/>
  <c r="R127"/>
  <c r="J127"/>
  <c r="I127"/>
  <c r="S126"/>
  <c r="R126"/>
  <c r="J126"/>
  <c r="I126"/>
  <c r="S125"/>
  <c r="R125"/>
  <c r="J125"/>
  <c r="I125"/>
  <c r="S124"/>
  <c r="R124"/>
  <c r="J124"/>
  <c r="I124"/>
  <c r="S123"/>
  <c r="R123"/>
  <c r="J123"/>
  <c r="I123"/>
  <c r="S122"/>
  <c r="R122"/>
  <c r="J122"/>
  <c r="I122"/>
  <c r="S121"/>
  <c r="R121"/>
  <c r="J121"/>
  <c r="I121"/>
  <c r="A121"/>
  <c r="A122" s="1"/>
  <c r="S120"/>
  <c r="R120"/>
  <c r="J120"/>
  <c r="I120"/>
  <c r="S119"/>
  <c r="R119"/>
  <c r="J119"/>
  <c r="I119"/>
  <c r="S118"/>
  <c r="I118" i="38" s="1"/>
  <c r="R118" i="29"/>
  <c r="H118" i="38" s="1"/>
  <c r="J118" i="29"/>
  <c r="I118"/>
  <c r="S117"/>
  <c r="R117"/>
  <c r="J117"/>
  <c r="I117"/>
  <c r="S116"/>
  <c r="R116"/>
  <c r="J116"/>
  <c r="I116"/>
  <c r="S115"/>
  <c r="R115"/>
  <c r="J115"/>
  <c r="I115"/>
  <c r="A115"/>
  <c r="A116" s="1"/>
  <c r="A117" s="1"/>
  <c r="S114"/>
  <c r="R114"/>
  <c r="J114"/>
  <c r="I114"/>
  <c r="S113"/>
  <c r="R113"/>
  <c r="S112"/>
  <c r="R112"/>
  <c r="P111"/>
  <c r="R110"/>
  <c r="Q110"/>
  <c r="O110"/>
  <c r="N110"/>
  <c r="M110"/>
  <c r="L110"/>
  <c r="K110"/>
  <c r="F110"/>
  <c r="D110"/>
  <c r="S109"/>
  <c r="R109"/>
  <c r="J109"/>
  <c r="I109"/>
  <c r="S108"/>
  <c r="R108"/>
  <c r="J108"/>
  <c r="I108"/>
  <c r="S107"/>
  <c r="R107"/>
  <c r="J107"/>
  <c r="I107"/>
  <c r="S106"/>
  <c r="R106"/>
  <c r="J106"/>
  <c r="I106"/>
  <c r="S105"/>
  <c r="R105"/>
  <c r="J105"/>
  <c r="I105"/>
  <c r="S104"/>
  <c r="R104"/>
  <c r="J104"/>
  <c r="I104"/>
  <c r="S103"/>
  <c r="R103"/>
  <c r="J103"/>
  <c r="I103"/>
  <c r="S102"/>
  <c r="R102"/>
  <c r="J102"/>
  <c r="I102"/>
  <c r="S101"/>
  <c r="R101"/>
  <c r="J101"/>
  <c r="I101"/>
  <c r="A101"/>
  <c r="A102" s="1"/>
  <c r="A103" s="1"/>
  <c r="A104" s="1"/>
  <c r="A105" s="1"/>
  <c r="A106" s="1"/>
  <c r="A107" s="1"/>
  <c r="A108" s="1"/>
  <c r="S100"/>
  <c r="R100"/>
  <c r="J100"/>
  <c r="I100"/>
  <c r="S99"/>
  <c r="R99"/>
  <c r="J99"/>
  <c r="I99"/>
  <c r="S98"/>
  <c r="R98"/>
  <c r="J98"/>
  <c r="I98"/>
  <c r="S97"/>
  <c r="R97"/>
  <c r="J97"/>
  <c r="I97"/>
  <c r="S96"/>
  <c r="R96"/>
  <c r="J96"/>
  <c r="I96"/>
  <c r="S95"/>
  <c r="R95"/>
  <c r="J95"/>
  <c r="I95"/>
  <c r="S94"/>
  <c r="R94"/>
  <c r="J94"/>
  <c r="I94"/>
  <c r="S93"/>
  <c r="I93" i="38" s="1"/>
  <c r="R93" i="29"/>
  <c r="H93" i="38" s="1"/>
  <c r="J93" i="29"/>
  <c r="I93"/>
  <c r="S92"/>
  <c r="R92"/>
  <c r="J92"/>
  <c r="I92"/>
  <c r="S91"/>
  <c r="R91"/>
  <c r="J91"/>
  <c r="I91"/>
  <c r="S90"/>
  <c r="R90"/>
  <c r="J90"/>
  <c r="I90"/>
  <c r="S89"/>
  <c r="R89"/>
  <c r="J89"/>
  <c r="I89"/>
  <c r="A89"/>
  <c r="A90" s="1"/>
  <c r="S88"/>
  <c r="R88"/>
  <c r="J88"/>
  <c r="I88"/>
  <c r="O86"/>
  <c r="N86"/>
  <c r="M86"/>
  <c r="L86"/>
  <c r="K86"/>
  <c r="F86"/>
  <c r="E86"/>
  <c r="E111" s="1"/>
  <c r="D86"/>
  <c r="C86"/>
  <c r="C111" s="1"/>
  <c r="C144" s="1"/>
  <c r="R85"/>
  <c r="Q85"/>
  <c r="J85"/>
  <c r="I85"/>
  <c r="R84"/>
  <c r="R86" s="1"/>
  <c r="Q84"/>
  <c r="J84"/>
  <c r="I84"/>
  <c r="R83"/>
  <c r="Q83"/>
  <c r="J83"/>
  <c r="I83"/>
  <c r="A83"/>
  <c r="A84" s="1"/>
  <c r="A85" s="1"/>
  <c r="R82"/>
  <c r="Q82"/>
  <c r="J82"/>
  <c r="I82"/>
  <c r="A67"/>
  <c r="A68" s="1"/>
  <c r="A69" s="1"/>
  <c r="A70" s="1"/>
  <c r="A71" s="1"/>
  <c r="A72" s="1"/>
  <c r="A73" s="1"/>
  <c r="A74" s="1"/>
  <c r="A75" s="1"/>
  <c r="A55"/>
  <c r="A56" s="1"/>
  <c r="A57" s="1"/>
  <c r="A49"/>
  <c r="A50" s="1"/>
  <c r="A51" s="1"/>
  <c r="D44"/>
  <c r="D45" s="1"/>
  <c r="C44"/>
  <c r="A36"/>
  <c r="A37" s="1"/>
  <c r="A38" s="1"/>
  <c r="A39" s="1"/>
  <c r="A40" s="1"/>
  <c r="A41" s="1"/>
  <c r="A42" s="1"/>
  <c r="A43" s="1"/>
  <c r="R11"/>
  <c r="H11" i="38" s="1"/>
  <c r="R9" i="29"/>
  <c r="H9" i="38" s="1"/>
  <c r="R8" i="29"/>
  <c r="H8" i="38" s="1"/>
  <c r="H7"/>
  <c r="O175" i="29" l="1"/>
  <c r="Q361"/>
  <c r="S370"/>
  <c r="I370" i="38" s="1"/>
  <c r="O169" i="29"/>
  <c r="J240"/>
  <c r="J241" s="1"/>
  <c r="Q308"/>
  <c r="I320"/>
  <c r="Q340"/>
  <c r="I344"/>
  <c r="J361"/>
  <c r="S419"/>
  <c r="I419" i="38" s="1"/>
  <c r="H107"/>
  <c r="I107"/>
  <c r="H110"/>
  <c r="P144" i="29"/>
  <c r="J169"/>
  <c r="J194" s="1"/>
  <c r="J110"/>
  <c r="I169"/>
  <c r="Q208"/>
  <c r="Q215"/>
  <c r="J291"/>
  <c r="J340"/>
  <c r="I361"/>
  <c r="I406"/>
  <c r="I438"/>
  <c r="S420" i="30"/>
  <c r="S425" s="1"/>
  <c r="M425" i="38" s="1"/>
  <c r="J208" i="29"/>
  <c r="J215"/>
  <c r="I291"/>
  <c r="I340"/>
  <c r="J357"/>
  <c r="J86"/>
  <c r="J111" s="1"/>
  <c r="J175"/>
  <c r="J320"/>
  <c r="Q406"/>
  <c r="R157"/>
  <c r="H153" i="38"/>
  <c r="R163" i="29"/>
  <c r="H159" i="38"/>
  <c r="R187" i="29"/>
  <c r="H183" i="38"/>
  <c r="R208" i="29"/>
  <c r="H198" i="38"/>
  <c r="R215" i="29"/>
  <c r="H210" i="38"/>
  <c r="R219" i="29"/>
  <c r="H217" i="38"/>
  <c r="J264" i="29"/>
  <c r="J265" s="1"/>
  <c r="J263"/>
  <c r="G320"/>
  <c r="R325"/>
  <c r="H325" i="38" s="1"/>
  <c r="H322"/>
  <c r="R336" i="29"/>
  <c r="H336" i="38" s="1"/>
  <c r="H332"/>
  <c r="S344" i="29"/>
  <c r="I344" i="38" s="1"/>
  <c r="I342"/>
  <c r="R347" i="29"/>
  <c r="H347" i="38" s="1"/>
  <c r="H346"/>
  <c r="R351" i="29"/>
  <c r="H351" i="38" s="1"/>
  <c r="H350"/>
  <c r="R361" i="29"/>
  <c r="H361" i="38" s="1"/>
  <c r="H359"/>
  <c r="R413" i="29"/>
  <c r="H413" i="38" s="1"/>
  <c r="H410"/>
  <c r="R424" i="29"/>
  <c r="H424" i="38" s="1"/>
  <c r="H422"/>
  <c r="Q171" i="29"/>
  <c r="I308"/>
  <c r="R169"/>
  <c r="H165" i="38"/>
  <c r="R181" i="29"/>
  <c r="H177" i="38"/>
  <c r="R193" i="29"/>
  <c r="H193" i="38" s="1"/>
  <c r="H189"/>
  <c r="I263" i="29"/>
  <c r="I264" s="1"/>
  <c r="I265" s="1"/>
  <c r="S285"/>
  <c r="I285" i="38" s="1"/>
  <c r="Q285" i="35"/>
  <c r="Q315" i="29"/>
  <c r="S315" s="1"/>
  <c r="I315" i="38" s="1"/>
  <c r="O320" i="29"/>
  <c r="R329"/>
  <c r="H329" i="38" s="1"/>
  <c r="H327"/>
  <c r="R340" i="29"/>
  <c r="H340" i="38" s="1"/>
  <c r="H338"/>
  <c r="S424" i="29"/>
  <c r="I424" i="38" s="1"/>
  <c r="I422"/>
  <c r="R438" i="29"/>
  <c r="H438" i="38" s="1"/>
  <c r="H429"/>
  <c r="S461" i="29"/>
  <c r="I461" i="38" s="1"/>
  <c r="I440"/>
  <c r="J308" i="29"/>
  <c r="H415" i="38"/>
  <c r="R415" i="35"/>
  <c r="AN415" i="38" s="1"/>
  <c r="H417"/>
  <c r="R417" i="35"/>
  <c r="AN417" i="38" s="1"/>
  <c r="H416"/>
  <c r="R416" i="35"/>
  <c r="AN416" i="38" s="1"/>
  <c r="R419" i="29"/>
  <c r="I402" i="38"/>
  <c r="H228"/>
  <c r="AN228"/>
  <c r="H229"/>
  <c r="AN229"/>
  <c r="H230"/>
  <c r="AN230"/>
  <c r="S228" i="29"/>
  <c r="S229"/>
  <c r="S230"/>
  <c r="H167" i="38"/>
  <c r="S167" i="29"/>
  <c r="S413"/>
  <c r="I413" i="38" s="1"/>
  <c r="I410"/>
  <c r="H419"/>
  <c r="H418"/>
  <c r="R418" i="35"/>
  <c r="AN418" i="38" s="1"/>
  <c r="H324"/>
  <c r="R263" i="29"/>
  <c r="R264" s="1"/>
  <c r="H264" i="38" s="1"/>
  <c r="S245" i="29"/>
  <c r="R357"/>
  <c r="H353" i="38"/>
  <c r="H354"/>
  <c r="H355"/>
  <c r="Q263" i="29"/>
  <c r="Q264" s="1"/>
  <c r="S286"/>
  <c r="I286" i="38" s="1"/>
  <c r="Q291" i="29"/>
  <c r="I89" i="38"/>
  <c r="I90"/>
  <c r="I91"/>
  <c r="I92"/>
  <c r="I94"/>
  <c r="I95"/>
  <c r="I96"/>
  <c r="I97"/>
  <c r="I98"/>
  <c r="I99"/>
  <c r="I100"/>
  <c r="S110" i="29"/>
  <c r="I110" i="38" s="1"/>
  <c r="I88"/>
  <c r="I101"/>
  <c r="I102"/>
  <c r="I103"/>
  <c r="I104"/>
  <c r="I105"/>
  <c r="I106"/>
  <c r="I108"/>
  <c r="I109"/>
  <c r="H83"/>
  <c r="H84"/>
  <c r="H85"/>
  <c r="H88"/>
  <c r="H101"/>
  <c r="H102"/>
  <c r="H103"/>
  <c r="H104"/>
  <c r="H105"/>
  <c r="H106"/>
  <c r="H108"/>
  <c r="H109"/>
  <c r="R109" i="35"/>
  <c r="AN109" i="38" s="1"/>
  <c r="H82"/>
  <c r="S83" i="29"/>
  <c r="S84"/>
  <c r="S85"/>
  <c r="H89" i="38"/>
  <c r="H90"/>
  <c r="H91"/>
  <c r="H92"/>
  <c r="H94"/>
  <c r="H95"/>
  <c r="H96"/>
  <c r="H97"/>
  <c r="H98"/>
  <c r="H99"/>
  <c r="H100"/>
  <c r="S471" i="30"/>
  <c r="S472"/>
  <c r="S470"/>
  <c r="S467"/>
  <c r="S464"/>
  <c r="M464" i="38" s="1"/>
  <c r="S469" i="30"/>
  <c r="S468"/>
  <c r="S473"/>
  <c r="S474"/>
  <c r="M420" i="38"/>
  <c r="S290" i="29"/>
  <c r="R291"/>
  <c r="H290" i="38"/>
  <c r="R150" i="29"/>
  <c r="H150" i="38" s="1"/>
  <c r="H149"/>
  <c r="S173" i="29"/>
  <c r="H173" i="38"/>
  <c r="R175" i="29"/>
  <c r="H171" i="38"/>
  <c r="S171" i="29"/>
  <c r="J419"/>
  <c r="J406"/>
  <c r="G357"/>
  <c r="I357"/>
  <c r="E264"/>
  <c r="E263" i="35"/>
  <c r="G263" s="1"/>
  <c r="S373" i="29"/>
  <c r="Q373" i="35"/>
  <c r="H373" i="38"/>
  <c r="I401"/>
  <c r="H372"/>
  <c r="S372" i="29"/>
  <c r="H371" i="38"/>
  <c r="S371" i="29"/>
  <c r="H368" i="38"/>
  <c r="S368" i="29"/>
  <c r="R406"/>
  <c r="H406" i="38" s="1"/>
  <c r="I86" i="29"/>
  <c r="I111" s="1"/>
  <c r="I144" s="1"/>
  <c r="Q86"/>
  <c r="Q111" s="1"/>
  <c r="Q144" s="1"/>
  <c r="I110"/>
  <c r="D111"/>
  <c r="D144" s="1"/>
  <c r="L111"/>
  <c r="L144" s="1"/>
  <c r="N111"/>
  <c r="N144" s="1"/>
  <c r="G157"/>
  <c r="Q160"/>
  <c r="S160" s="1"/>
  <c r="H163"/>
  <c r="Q166"/>
  <c r="S166" s="1"/>
  <c r="I166" i="38" s="1"/>
  <c r="H169" i="29"/>
  <c r="G175"/>
  <c r="C194"/>
  <c r="G194" s="1"/>
  <c r="E194"/>
  <c r="K194"/>
  <c r="M194"/>
  <c r="P194"/>
  <c r="H208"/>
  <c r="H215"/>
  <c r="R240"/>
  <c r="Q240"/>
  <c r="Q241" s="1"/>
  <c r="G291"/>
  <c r="H308"/>
  <c r="G340"/>
  <c r="J344"/>
  <c r="R344"/>
  <c r="H344" i="38" s="1"/>
  <c r="H347" i="29"/>
  <c r="H351"/>
  <c r="G361"/>
  <c r="G406"/>
  <c r="H413"/>
  <c r="F462"/>
  <c r="K462"/>
  <c r="M462"/>
  <c r="F111"/>
  <c r="K111"/>
  <c r="K144" s="1"/>
  <c r="M111"/>
  <c r="M144" s="1"/>
  <c r="O111"/>
  <c r="O144" s="1"/>
  <c r="H157"/>
  <c r="Q163"/>
  <c r="G163"/>
  <c r="Q169"/>
  <c r="G169"/>
  <c r="H175"/>
  <c r="D194"/>
  <c r="H194" s="1"/>
  <c r="F194"/>
  <c r="L194"/>
  <c r="N194"/>
  <c r="G208"/>
  <c r="G215"/>
  <c r="H291"/>
  <c r="G308"/>
  <c r="H320"/>
  <c r="H340"/>
  <c r="G347"/>
  <c r="G351"/>
  <c r="H357"/>
  <c r="H361"/>
  <c r="H406"/>
  <c r="G413"/>
  <c r="D462"/>
  <c r="L462"/>
  <c r="N462"/>
  <c r="E144"/>
  <c r="F144"/>
  <c r="S177"/>
  <c r="Q181"/>
  <c r="S189"/>
  <c r="Q193"/>
  <c r="E265"/>
  <c r="G264"/>
  <c r="I194"/>
  <c r="K265"/>
  <c r="M265"/>
  <c r="O265"/>
  <c r="F265"/>
  <c r="F420" s="1"/>
  <c r="H264"/>
  <c r="S82"/>
  <c r="R111"/>
  <c r="D265"/>
  <c r="L265"/>
  <c r="N265"/>
  <c r="P265"/>
  <c r="S146"/>
  <c r="S148" s="1"/>
  <c r="I148" i="38" s="1"/>
  <c r="S149" i="29"/>
  <c r="Q154"/>
  <c r="S154" s="1"/>
  <c r="S159"/>
  <c r="S165"/>
  <c r="Q175"/>
  <c r="O181"/>
  <c r="S183"/>
  <c r="O187"/>
  <c r="O193"/>
  <c r="S198"/>
  <c r="S210"/>
  <c r="S217"/>
  <c r="S224"/>
  <c r="S244"/>
  <c r="G263"/>
  <c r="K420"/>
  <c r="K425" s="1"/>
  <c r="J462"/>
  <c r="Q462"/>
  <c r="S153"/>
  <c r="H263"/>
  <c r="N420"/>
  <c r="N425" s="1"/>
  <c r="N464" s="1"/>
  <c r="I462"/>
  <c r="K291" i="38"/>
  <c r="S294" i="29"/>
  <c r="Q344"/>
  <c r="S346"/>
  <c r="S350"/>
  <c r="S353"/>
  <c r="H419"/>
  <c r="S310"/>
  <c r="S323"/>
  <c r="S327"/>
  <c r="S333"/>
  <c r="S338"/>
  <c r="S359"/>
  <c r="S364"/>
  <c r="S433"/>
  <c r="R194" l="1"/>
  <c r="H194" i="38" s="1"/>
  <c r="D420" i="29"/>
  <c r="D425" s="1"/>
  <c r="D464" s="1"/>
  <c r="S291"/>
  <c r="I420"/>
  <c r="I425" s="1"/>
  <c r="J144"/>
  <c r="J420"/>
  <c r="J425" s="1"/>
  <c r="J464" s="1"/>
  <c r="K464"/>
  <c r="L420"/>
  <c r="L425" s="1"/>
  <c r="L464" s="1"/>
  <c r="M420"/>
  <c r="M425" s="1"/>
  <c r="M464" s="1"/>
  <c r="P420"/>
  <c r="P425" s="1"/>
  <c r="S406"/>
  <c r="I406" i="38" s="1"/>
  <c r="I364"/>
  <c r="S438" i="29"/>
  <c r="I433" i="38"/>
  <c r="S361" i="29"/>
  <c r="I361" i="38" s="1"/>
  <c r="I359"/>
  <c r="S336" i="29"/>
  <c r="I336" i="38" s="1"/>
  <c r="I333"/>
  <c r="S351" i="29"/>
  <c r="I351" i="38" s="1"/>
  <c r="I350"/>
  <c r="S157" i="29"/>
  <c r="I153" i="38"/>
  <c r="S219" i="29"/>
  <c r="I217" i="38"/>
  <c r="S208" i="29"/>
  <c r="I198" i="38"/>
  <c r="S169" i="29"/>
  <c r="I165" i="38"/>
  <c r="Q320" i="29"/>
  <c r="S340"/>
  <c r="I340" i="38" s="1"/>
  <c r="I338"/>
  <c r="S329" i="29"/>
  <c r="I329" i="38" s="1"/>
  <c r="I327"/>
  <c r="S347" i="29"/>
  <c r="I347" i="38" s="1"/>
  <c r="I346"/>
  <c r="S240" i="29"/>
  <c r="I240" i="38" s="1"/>
  <c r="I224"/>
  <c r="S215" i="29"/>
  <c r="I210" i="38"/>
  <c r="S187" i="29"/>
  <c r="I183" i="38"/>
  <c r="S163" i="29"/>
  <c r="I159" i="38"/>
  <c r="S193" i="29"/>
  <c r="I193" i="38" s="1"/>
  <c r="I189"/>
  <c r="S181" i="29"/>
  <c r="I177" i="38"/>
  <c r="I230"/>
  <c r="AO230"/>
  <c r="I229"/>
  <c r="AO229"/>
  <c r="I228"/>
  <c r="AO228"/>
  <c r="Q265" i="29"/>
  <c r="I167" i="38"/>
  <c r="S325" i="29"/>
  <c r="I325" i="38" s="1"/>
  <c r="I323"/>
  <c r="H263"/>
  <c r="H357"/>
  <c r="S357" i="29"/>
  <c r="I357" i="38" s="1"/>
  <c r="I353"/>
  <c r="S320" i="29"/>
  <c r="I320" i="38" s="1"/>
  <c r="I310"/>
  <c r="S308" i="29"/>
  <c r="I308" i="38" s="1"/>
  <c r="I294"/>
  <c r="S263" i="29"/>
  <c r="I263" i="38" s="1"/>
  <c r="I244"/>
  <c r="H86"/>
  <c r="R144" i="29"/>
  <c r="H111" i="38"/>
  <c r="S86" i="29"/>
  <c r="I82" i="38"/>
  <c r="I85"/>
  <c r="I84"/>
  <c r="I83"/>
  <c r="J425"/>
  <c r="J420"/>
  <c r="R241" i="29"/>
  <c r="H240" i="38"/>
  <c r="I291"/>
  <c r="H291"/>
  <c r="I290"/>
  <c r="S150" i="29"/>
  <c r="I150" i="38" s="1"/>
  <c r="I149"/>
  <c r="I173"/>
  <c r="S175" i="29"/>
  <c r="I171" i="38"/>
  <c r="H420" i="29"/>
  <c r="F425"/>
  <c r="H425" s="1"/>
  <c r="I373" i="38"/>
  <c r="I372"/>
  <c r="I371"/>
  <c r="I368"/>
  <c r="I464" i="29"/>
  <c r="O194"/>
  <c r="O420" s="1"/>
  <c r="O425" s="1"/>
  <c r="F464"/>
  <c r="H464" s="1"/>
  <c r="H265"/>
  <c r="Q157"/>
  <c r="Q194" s="1"/>
  <c r="G265"/>
  <c r="S194"/>
  <c r="H144" i="38" l="1"/>
  <c r="S241" i="29"/>
  <c r="I241" i="38" s="1"/>
  <c r="S462" i="29"/>
  <c r="I462" i="38" s="1"/>
  <c r="I438"/>
  <c r="I194"/>
  <c r="S264" i="29"/>
  <c r="I264" i="38" s="1"/>
  <c r="S111" i="29"/>
  <c r="I86" i="38"/>
  <c r="H241"/>
  <c r="R265" i="29"/>
  <c r="Q420"/>
  <c r="Q425" s="1"/>
  <c r="Q464" s="1"/>
  <c r="S265" l="1"/>
  <c r="S144"/>
  <c r="I144" i="38" s="1"/>
  <c r="I111"/>
  <c r="K420"/>
  <c r="H265"/>
  <c r="R420" i="29"/>
  <c r="G462" i="28"/>
  <c r="N461"/>
  <c r="N461" i="35" s="1"/>
  <c r="M461" i="28"/>
  <c r="M461" i="35" s="1"/>
  <c r="L461" i="28"/>
  <c r="L461" i="35" s="1"/>
  <c r="K461" i="28"/>
  <c r="K461" i="35" s="1"/>
  <c r="G461" i="28"/>
  <c r="F461"/>
  <c r="F461" i="35" s="1"/>
  <c r="D461" i="28"/>
  <c r="D461" i="35" s="1"/>
  <c r="R460" i="28"/>
  <c r="Q460"/>
  <c r="J460"/>
  <c r="I460"/>
  <c r="H460"/>
  <c r="G460"/>
  <c r="R459"/>
  <c r="Q459"/>
  <c r="J459"/>
  <c r="I459"/>
  <c r="H459"/>
  <c r="G459"/>
  <c r="S458"/>
  <c r="R458"/>
  <c r="J458"/>
  <c r="I458"/>
  <c r="R457"/>
  <c r="Q457"/>
  <c r="J457"/>
  <c r="I457"/>
  <c r="H457"/>
  <c r="G457"/>
  <c r="R456"/>
  <c r="Q456"/>
  <c r="J456"/>
  <c r="I456"/>
  <c r="H456"/>
  <c r="G456"/>
  <c r="R455"/>
  <c r="Q455"/>
  <c r="J455"/>
  <c r="I455"/>
  <c r="H455"/>
  <c r="G455"/>
  <c r="R454"/>
  <c r="Q454"/>
  <c r="J454"/>
  <c r="I454"/>
  <c r="H454"/>
  <c r="G454"/>
  <c r="R453"/>
  <c r="Q453"/>
  <c r="J453"/>
  <c r="I453"/>
  <c r="H453"/>
  <c r="G453"/>
  <c r="R452"/>
  <c r="Q452"/>
  <c r="J452"/>
  <c r="I452"/>
  <c r="H452"/>
  <c r="G452"/>
  <c r="R451"/>
  <c r="Q451"/>
  <c r="J451"/>
  <c r="I451"/>
  <c r="H451"/>
  <c r="G451"/>
  <c r="R450"/>
  <c r="Q450"/>
  <c r="J450"/>
  <c r="I450"/>
  <c r="H450"/>
  <c r="G450"/>
  <c r="R449"/>
  <c r="Q449"/>
  <c r="J449"/>
  <c r="I449"/>
  <c r="H449"/>
  <c r="G449"/>
  <c r="R448"/>
  <c r="Q448"/>
  <c r="J448"/>
  <c r="I448"/>
  <c r="H448"/>
  <c r="G448"/>
  <c r="R447"/>
  <c r="Q447"/>
  <c r="J447"/>
  <c r="I447"/>
  <c r="H447"/>
  <c r="G447"/>
  <c r="R446"/>
  <c r="Q446"/>
  <c r="J446"/>
  <c r="I446"/>
  <c r="H446"/>
  <c r="G446"/>
  <c r="S445"/>
  <c r="R445"/>
  <c r="J445"/>
  <c r="I445"/>
  <c r="R444"/>
  <c r="Q444"/>
  <c r="J444"/>
  <c r="I444"/>
  <c r="H444"/>
  <c r="G444"/>
  <c r="S443"/>
  <c r="R443"/>
  <c r="J443"/>
  <c r="I443"/>
  <c r="R442"/>
  <c r="Q442"/>
  <c r="J442"/>
  <c r="I442"/>
  <c r="H442"/>
  <c r="G442"/>
  <c r="R441"/>
  <c r="Q441"/>
  <c r="J441"/>
  <c r="I441"/>
  <c r="H441"/>
  <c r="G441"/>
  <c r="R440"/>
  <c r="Q440"/>
  <c r="J440"/>
  <c r="I440"/>
  <c r="H440"/>
  <c r="G440"/>
  <c r="S439"/>
  <c r="R439"/>
  <c r="P438"/>
  <c r="P438" i="35" s="1"/>
  <c r="O438" i="28"/>
  <c r="N438"/>
  <c r="N438" i="35" s="1"/>
  <c r="M438" i="28"/>
  <c r="M438" i="35" s="1"/>
  <c r="L438" i="28"/>
  <c r="L438" i="35" s="1"/>
  <c r="K438" i="28"/>
  <c r="K438" i="35" s="1"/>
  <c r="F438" i="28"/>
  <c r="E438"/>
  <c r="D438"/>
  <c r="C438"/>
  <c r="S437"/>
  <c r="E437" i="38" s="1"/>
  <c r="R437" i="28"/>
  <c r="D437" i="38" s="1"/>
  <c r="J437" i="28"/>
  <c r="I437"/>
  <c r="H437"/>
  <c r="G437"/>
  <c r="R436"/>
  <c r="D436" i="38" s="1"/>
  <c r="Q436" i="28"/>
  <c r="S436" s="1"/>
  <c r="E436" i="38" s="1"/>
  <c r="J436" i="28"/>
  <c r="I436"/>
  <c r="R435"/>
  <c r="D435" i="38" s="1"/>
  <c r="Q435" i="28"/>
  <c r="S435" s="1"/>
  <c r="E435" i="38" s="1"/>
  <c r="J435" i="28"/>
  <c r="I435"/>
  <c r="R434"/>
  <c r="D434" i="38" s="1"/>
  <c r="Q434" i="28"/>
  <c r="S434" s="1"/>
  <c r="E434" i="38" s="1"/>
  <c r="J434" i="28"/>
  <c r="I434"/>
  <c r="R433"/>
  <c r="D433" i="38" s="1"/>
  <c r="Q433" i="28"/>
  <c r="Q438" s="1"/>
  <c r="Q438" i="35" s="1"/>
  <c r="J433" i="28"/>
  <c r="I433"/>
  <c r="S432"/>
  <c r="E432" i="38" s="1"/>
  <c r="R432" i="28"/>
  <c r="D432" i="38" s="1"/>
  <c r="J432" i="28"/>
  <c r="I432"/>
  <c r="S431"/>
  <c r="E431" i="38" s="1"/>
  <c r="R431" i="28"/>
  <c r="D431" i="38" s="1"/>
  <c r="J431" i="28"/>
  <c r="I431"/>
  <c r="S430"/>
  <c r="E430" i="38" s="1"/>
  <c r="R430" i="28"/>
  <c r="D430" i="38" s="1"/>
  <c r="J430" i="28"/>
  <c r="I430"/>
  <c r="A430"/>
  <c r="A431" s="1"/>
  <c r="A432" s="1"/>
  <c r="A433" s="1"/>
  <c r="A434" s="1"/>
  <c r="A435" s="1"/>
  <c r="A436" s="1"/>
  <c r="A437" s="1"/>
  <c r="A440" s="1"/>
  <c r="A441" s="1"/>
  <c r="A442" s="1"/>
  <c r="A443" s="1"/>
  <c r="A451" s="1"/>
  <c r="A452" s="1"/>
  <c r="A453" s="1"/>
  <c r="A454" s="1"/>
  <c r="A455" s="1"/>
  <c r="A456" s="1"/>
  <c r="A457" s="1"/>
  <c r="A458" s="1"/>
  <c r="A459" s="1"/>
  <c r="A460" s="1"/>
  <c r="S429"/>
  <c r="E429" i="38" s="1"/>
  <c r="R429" i="28"/>
  <c r="D429" i="38" s="1"/>
  <c r="J429" i="28"/>
  <c r="I429"/>
  <c r="S428"/>
  <c r="E428" i="38" s="1"/>
  <c r="R428" i="28"/>
  <c r="D428" i="38" s="1"/>
  <c r="S427" i="28"/>
  <c r="R427"/>
  <c r="S426"/>
  <c r="R426"/>
  <c r="Q424"/>
  <c r="Q424" i="35" s="1"/>
  <c r="P424" i="28"/>
  <c r="P424" i="35" s="1"/>
  <c r="O424" i="28"/>
  <c r="N424"/>
  <c r="N424" i="35" s="1"/>
  <c r="M424" i="28"/>
  <c r="M424" i="35" s="1"/>
  <c r="L424" i="28"/>
  <c r="L424" i="35" s="1"/>
  <c r="K424" i="28"/>
  <c r="K424" i="35" s="1"/>
  <c r="F424" i="28"/>
  <c r="F424" i="35" s="1"/>
  <c r="D424" i="28"/>
  <c r="D424" i="35" s="1"/>
  <c r="S423" i="28"/>
  <c r="R423"/>
  <c r="J423"/>
  <c r="I423"/>
  <c r="S422"/>
  <c r="R422"/>
  <c r="J422"/>
  <c r="J424" s="1"/>
  <c r="I422"/>
  <c r="I424" s="1"/>
  <c r="S421"/>
  <c r="R421"/>
  <c r="Q419"/>
  <c r="Q419" i="35" s="1"/>
  <c r="P419" i="28"/>
  <c r="O419"/>
  <c r="N419"/>
  <c r="N419" i="35" s="1"/>
  <c r="M419" i="28"/>
  <c r="M419" i="35" s="1"/>
  <c r="L419" i="28"/>
  <c r="L419" i="35" s="1"/>
  <c r="K419" i="28"/>
  <c r="K419" i="35" s="1"/>
  <c r="F419" i="28"/>
  <c r="F419" i="35" s="1"/>
  <c r="D419" i="28"/>
  <c r="D419" i="35" s="1"/>
  <c r="S418" i="28"/>
  <c r="J418"/>
  <c r="I418"/>
  <c r="H418"/>
  <c r="S417"/>
  <c r="J417"/>
  <c r="I417"/>
  <c r="H417"/>
  <c r="S416"/>
  <c r="J416"/>
  <c r="I416"/>
  <c r="H416"/>
  <c r="S415"/>
  <c r="J415"/>
  <c r="I415"/>
  <c r="H415"/>
  <c r="S414"/>
  <c r="S419" s="1"/>
  <c r="R414"/>
  <c r="R419" s="1"/>
  <c r="J414"/>
  <c r="I414"/>
  <c r="Q413"/>
  <c r="Q413" i="35" s="1"/>
  <c r="P413" i="28"/>
  <c r="O413"/>
  <c r="N413"/>
  <c r="N413" i="35" s="1"/>
  <c r="M413" i="28"/>
  <c r="M413" i="35" s="1"/>
  <c r="L413" i="28"/>
  <c r="L413" i="35" s="1"/>
  <c r="K413" i="28"/>
  <c r="K413" i="35" s="1"/>
  <c r="F413" i="28"/>
  <c r="F413" i="35" s="1"/>
  <c r="E413" i="28"/>
  <c r="D413"/>
  <c r="D413" i="35" s="1"/>
  <c r="C413" i="28"/>
  <c r="S412"/>
  <c r="R412"/>
  <c r="J412"/>
  <c r="I412"/>
  <c r="S411"/>
  <c r="R411"/>
  <c r="J411"/>
  <c r="I411"/>
  <c r="H411"/>
  <c r="G411"/>
  <c r="S410"/>
  <c r="R410"/>
  <c r="J410"/>
  <c r="I410"/>
  <c r="H410"/>
  <c r="G410"/>
  <c r="R409"/>
  <c r="D409" i="38" s="1"/>
  <c r="S408" i="28"/>
  <c r="R408"/>
  <c r="S407"/>
  <c r="R407"/>
  <c r="P406"/>
  <c r="N406"/>
  <c r="N406" i="35" s="1"/>
  <c r="M406" i="28"/>
  <c r="M406" i="35" s="1"/>
  <c r="L406" i="28"/>
  <c r="L406" i="35" s="1"/>
  <c r="K406" i="28"/>
  <c r="K406" i="35" s="1"/>
  <c r="F406" i="28"/>
  <c r="F406" i="35" s="1"/>
  <c r="E406" i="28"/>
  <c r="E406" i="35" s="1"/>
  <c r="D406" i="28"/>
  <c r="D406" i="35" s="1"/>
  <c r="C406" i="28"/>
  <c r="C406" i="35" s="1"/>
  <c r="R404" i="28"/>
  <c r="Q404"/>
  <c r="S402"/>
  <c r="R402"/>
  <c r="S401"/>
  <c r="R401"/>
  <c r="S400"/>
  <c r="R400"/>
  <c r="J400"/>
  <c r="I400"/>
  <c r="S399"/>
  <c r="R399"/>
  <c r="J399"/>
  <c r="I399"/>
  <c r="S397"/>
  <c r="R397"/>
  <c r="J397"/>
  <c r="I397"/>
  <c r="R396"/>
  <c r="Q396"/>
  <c r="J396"/>
  <c r="I396"/>
  <c r="R395"/>
  <c r="Q395"/>
  <c r="J395"/>
  <c r="I395"/>
  <c r="R394"/>
  <c r="J394"/>
  <c r="I394"/>
  <c r="R393"/>
  <c r="S391"/>
  <c r="R391"/>
  <c r="J391"/>
  <c r="I391"/>
  <c r="H391"/>
  <c r="G391"/>
  <c r="S390"/>
  <c r="R390"/>
  <c r="J390"/>
  <c r="I390"/>
  <c r="H390"/>
  <c r="G390"/>
  <c r="R389"/>
  <c r="Q389"/>
  <c r="J389"/>
  <c r="I389"/>
  <c r="R388"/>
  <c r="Q388"/>
  <c r="J388"/>
  <c r="I388"/>
  <c r="R387"/>
  <c r="Q387"/>
  <c r="J387"/>
  <c r="I387"/>
  <c r="R386"/>
  <c r="Q386"/>
  <c r="J386"/>
  <c r="I386"/>
  <c r="R385"/>
  <c r="Q385"/>
  <c r="J385"/>
  <c r="I385"/>
  <c r="R384"/>
  <c r="Q384"/>
  <c r="J384"/>
  <c r="I384"/>
  <c r="H384"/>
  <c r="G384"/>
  <c r="R383"/>
  <c r="Q383"/>
  <c r="J383"/>
  <c r="I383"/>
  <c r="R382"/>
  <c r="Q382"/>
  <c r="J382"/>
  <c r="I382"/>
  <c r="R381"/>
  <c r="Q381"/>
  <c r="J381"/>
  <c r="I381"/>
  <c r="H381"/>
  <c r="G381"/>
  <c r="R380"/>
  <c r="Q380"/>
  <c r="J380"/>
  <c r="I380"/>
  <c r="R379"/>
  <c r="D379" i="38" s="1"/>
  <c r="Q379" i="28"/>
  <c r="S379" s="1"/>
  <c r="E379" i="38" s="1"/>
  <c r="J379" i="28"/>
  <c r="I379"/>
  <c r="R378"/>
  <c r="D378" i="38" s="1"/>
  <c r="Q378" i="28"/>
  <c r="S378" s="1"/>
  <c r="E378" i="38" s="1"/>
  <c r="J378" i="28"/>
  <c r="I378"/>
  <c r="R377"/>
  <c r="D377" i="38" s="1"/>
  <c r="Q377" i="28"/>
  <c r="S377" s="1"/>
  <c r="E377" i="38" s="1"/>
  <c r="J377" i="28"/>
  <c r="I377"/>
  <c r="R376"/>
  <c r="D376" i="38" s="1"/>
  <c r="Q376" i="28"/>
  <c r="S376" s="1"/>
  <c r="E376" i="38" s="1"/>
  <c r="J376" i="28"/>
  <c r="I376"/>
  <c r="R375"/>
  <c r="Q375"/>
  <c r="H375"/>
  <c r="G375"/>
  <c r="R374"/>
  <c r="Q374"/>
  <c r="J374"/>
  <c r="I374"/>
  <c r="H374"/>
  <c r="G374"/>
  <c r="S373"/>
  <c r="R373"/>
  <c r="A373"/>
  <c r="A374" s="1"/>
  <c r="A375" s="1"/>
  <c r="A376" s="1"/>
  <c r="A377" s="1"/>
  <c r="A378" s="1"/>
  <c r="A379" s="1"/>
  <c r="A380" s="1"/>
  <c r="A381" s="1"/>
  <c r="A382" s="1"/>
  <c r="A383" s="1"/>
  <c r="A384" s="1"/>
  <c r="A385" s="1"/>
  <c r="A386" s="1"/>
  <c r="R372"/>
  <c r="Q372"/>
  <c r="J372"/>
  <c r="I372"/>
  <c r="H372"/>
  <c r="G372"/>
  <c r="R371"/>
  <c r="Q371"/>
  <c r="J371"/>
  <c r="I371"/>
  <c r="Q370"/>
  <c r="S370" s="1"/>
  <c r="J370"/>
  <c r="I370"/>
  <c r="R369"/>
  <c r="Q369"/>
  <c r="J369"/>
  <c r="I369"/>
  <c r="R368"/>
  <c r="Q368"/>
  <c r="J368"/>
  <c r="I368"/>
  <c r="R367"/>
  <c r="Q367"/>
  <c r="J367"/>
  <c r="I367"/>
  <c r="R366"/>
  <c r="Q366"/>
  <c r="J366"/>
  <c r="I366"/>
  <c r="H366"/>
  <c r="G366"/>
  <c r="R365"/>
  <c r="Q365"/>
  <c r="J365"/>
  <c r="I365"/>
  <c r="A365"/>
  <c r="A366" s="1"/>
  <c r="A367" s="1"/>
  <c r="A368" s="1"/>
  <c r="A369" s="1"/>
  <c r="A370" s="1"/>
  <c r="A371" s="1"/>
  <c r="R364"/>
  <c r="Q364"/>
  <c r="Q364" i="35" s="1"/>
  <c r="E66" i="39" s="1"/>
  <c r="G66" s="1"/>
  <c r="J364" i="28"/>
  <c r="I364"/>
  <c r="H364"/>
  <c r="G364"/>
  <c r="S363"/>
  <c r="R363"/>
  <c r="S362"/>
  <c r="R362"/>
  <c r="O361"/>
  <c r="N361"/>
  <c r="N361" i="35" s="1"/>
  <c r="M361" i="28"/>
  <c r="M361" i="35" s="1"/>
  <c r="L361" i="28"/>
  <c r="L361" i="35" s="1"/>
  <c r="K361" i="28"/>
  <c r="K361" i="35" s="1"/>
  <c r="F361" i="28"/>
  <c r="F361" i="35" s="1"/>
  <c r="E361" i="28"/>
  <c r="E361" i="35" s="1"/>
  <c r="D361" i="28"/>
  <c r="D361" i="35" s="1"/>
  <c r="C361" i="28"/>
  <c r="C361" i="35" s="1"/>
  <c r="Q360" i="28"/>
  <c r="J360"/>
  <c r="I360"/>
  <c r="H360"/>
  <c r="G360"/>
  <c r="R359"/>
  <c r="Q359"/>
  <c r="J359"/>
  <c r="J361" s="1"/>
  <c r="I359"/>
  <c r="S358"/>
  <c r="R358"/>
  <c r="P357"/>
  <c r="P357" i="35" s="1"/>
  <c r="D57" i="39" s="1"/>
  <c r="F57" s="1"/>
  <c r="O357" i="28"/>
  <c r="N357"/>
  <c r="N357" i="35" s="1"/>
  <c r="M357" i="28"/>
  <c r="M357" i="35" s="1"/>
  <c r="L357" i="28"/>
  <c r="L357" i="35" s="1"/>
  <c r="K357" i="28"/>
  <c r="K357" i="35" s="1"/>
  <c r="F357" i="28"/>
  <c r="F357" i="35" s="1"/>
  <c r="E357" i="28"/>
  <c r="E357" i="35" s="1"/>
  <c r="D357" i="28"/>
  <c r="D357" i="35" s="1"/>
  <c r="C357" i="28"/>
  <c r="C357" i="35" s="1"/>
  <c r="R356" i="28"/>
  <c r="J356"/>
  <c r="I356"/>
  <c r="H356"/>
  <c r="G356"/>
  <c r="R355"/>
  <c r="J355"/>
  <c r="I355"/>
  <c r="H355"/>
  <c r="G355"/>
  <c r="A355"/>
  <c r="A356" s="1"/>
  <c r="R354"/>
  <c r="J354"/>
  <c r="I354"/>
  <c r="H354"/>
  <c r="G354"/>
  <c r="R353"/>
  <c r="J353"/>
  <c r="I353"/>
  <c r="H353"/>
  <c r="G353"/>
  <c r="S352"/>
  <c r="E352" i="38" s="1"/>
  <c r="R352" i="28"/>
  <c r="D352" i="38" s="1"/>
  <c r="P351" i="28"/>
  <c r="P351" i="35" s="1"/>
  <c r="O351" i="28"/>
  <c r="N351"/>
  <c r="N351" i="35" s="1"/>
  <c r="M351" i="28"/>
  <c r="M351" i="35" s="1"/>
  <c r="L351" i="28"/>
  <c r="L351" i="35" s="1"/>
  <c r="K351" i="28"/>
  <c r="K351" i="35" s="1"/>
  <c r="F351" i="28"/>
  <c r="F351" i="35" s="1"/>
  <c r="E351" i="28"/>
  <c r="E351" i="35" s="1"/>
  <c r="D351" i="28"/>
  <c r="D351" i="35" s="1"/>
  <c r="C351" i="28"/>
  <c r="C351" i="35" s="1"/>
  <c r="R350" i="28"/>
  <c r="Q350"/>
  <c r="J350"/>
  <c r="J351" s="1"/>
  <c r="I350"/>
  <c r="I351" s="1"/>
  <c r="H350"/>
  <c r="G350"/>
  <c r="S349"/>
  <c r="E349" i="38" s="1"/>
  <c r="R349" i="28"/>
  <c r="D349" i="38" s="1"/>
  <c r="S348" i="28"/>
  <c r="R348"/>
  <c r="O347"/>
  <c r="N347"/>
  <c r="N347" i="35" s="1"/>
  <c r="M347" i="28"/>
  <c r="M347" i="35" s="1"/>
  <c r="L347" i="28"/>
  <c r="L347" i="35" s="1"/>
  <c r="K347" i="28"/>
  <c r="K347" i="35" s="1"/>
  <c r="F347" i="28"/>
  <c r="F347" i="35" s="1"/>
  <c r="E347" i="28"/>
  <c r="E347" i="35" s="1"/>
  <c r="D347" i="28"/>
  <c r="D347" i="35" s="1"/>
  <c r="C347" i="28"/>
  <c r="C347" i="35" s="1"/>
  <c r="Q346" i="28"/>
  <c r="Q346" i="35" s="1"/>
  <c r="J346" i="28"/>
  <c r="J347" s="1"/>
  <c r="I346"/>
  <c r="I347" s="1"/>
  <c r="H346"/>
  <c r="G346"/>
  <c r="S345"/>
  <c r="R345"/>
  <c r="P344"/>
  <c r="P344" i="35" s="1"/>
  <c r="D56" i="39" s="1"/>
  <c r="F56" s="1"/>
  <c r="O344" i="28"/>
  <c r="N344"/>
  <c r="N344" i="35" s="1"/>
  <c r="M344" i="28"/>
  <c r="M344" i="35" s="1"/>
  <c r="L344" i="28"/>
  <c r="L344" i="35" s="1"/>
  <c r="K344" i="28"/>
  <c r="K344" i="35" s="1"/>
  <c r="F344" i="28"/>
  <c r="F344" i="35" s="1"/>
  <c r="E344" i="28"/>
  <c r="E344" i="35" s="1"/>
  <c r="D344" i="28"/>
  <c r="D344" i="35" s="1"/>
  <c r="C344" i="28"/>
  <c r="C344" i="35" s="1"/>
  <c r="R343" i="28"/>
  <c r="Q343"/>
  <c r="J343"/>
  <c r="I343"/>
  <c r="A343"/>
  <c r="R342"/>
  <c r="J342"/>
  <c r="I342"/>
  <c r="I344" s="1"/>
  <c r="S341"/>
  <c r="R341"/>
  <c r="O340"/>
  <c r="N340"/>
  <c r="N340" i="35" s="1"/>
  <c r="M340" i="28"/>
  <c r="M340" i="35" s="1"/>
  <c r="L340" i="28"/>
  <c r="L340" i="35" s="1"/>
  <c r="K340" i="28"/>
  <c r="K340" i="35" s="1"/>
  <c r="F340" i="28"/>
  <c r="F340" i="35" s="1"/>
  <c r="E340" i="28"/>
  <c r="E340" i="35" s="1"/>
  <c r="D340" i="28"/>
  <c r="D340" i="35" s="1"/>
  <c r="C340" i="28"/>
  <c r="C340" i="35" s="1"/>
  <c r="Q339" i="28"/>
  <c r="J339"/>
  <c r="I339"/>
  <c r="H339"/>
  <c r="G339"/>
  <c r="R338"/>
  <c r="J338"/>
  <c r="I338"/>
  <c r="H338"/>
  <c r="G338"/>
  <c r="S337"/>
  <c r="R337"/>
  <c r="P336"/>
  <c r="P336" i="35" s="1"/>
  <c r="D54" i="39" s="1"/>
  <c r="F54" s="1"/>
  <c r="O336" i="28"/>
  <c r="N336"/>
  <c r="N336" i="35" s="1"/>
  <c r="M336" i="28"/>
  <c r="M336" i="35" s="1"/>
  <c r="L336" i="28"/>
  <c r="L336" i="35" s="1"/>
  <c r="K336" i="28"/>
  <c r="K336" i="35" s="1"/>
  <c r="F336" i="28"/>
  <c r="F336" i="35" s="1"/>
  <c r="E336" i="28"/>
  <c r="E336" i="35" s="1"/>
  <c r="D336" i="28"/>
  <c r="D336" i="35" s="1"/>
  <c r="C336" i="28"/>
  <c r="C336" i="35" s="1"/>
  <c r="G336" s="1"/>
  <c r="R335" i="28"/>
  <c r="Q335"/>
  <c r="J335"/>
  <c r="I335"/>
  <c r="H335"/>
  <c r="G335"/>
  <c r="R334"/>
  <c r="Q334"/>
  <c r="J334"/>
  <c r="I334"/>
  <c r="H334"/>
  <c r="G334"/>
  <c r="R333"/>
  <c r="Q333"/>
  <c r="J333"/>
  <c r="I333"/>
  <c r="I336" s="1"/>
  <c r="H333"/>
  <c r="G333"/>
  <c r="S332"/>
  <c r="R332"/>
  <c r="S331"/>
  <c r="R331"/>
  <c r="S330"/>
  <c r="R330"/>
  <c r="O329"/>
  <c r="N329"/>
  <c r="N329" i="35" s="1"/>
  <c r="M329" i="28"/>
  <c r="M329" i="35" s="1"/>
  <c r="L329" i="28"/>
  <c r="L329" i="35" s="1"/>
  <c r="K329" i="28"/>
  <c r="K329" i="35" s="1"/>
  <c r="F329" i="28"/>
  <c r="F329" i="35" s="1"/>
  <c r="E329" i="28"/>
  <c r="E329" i="35" s="1"/>
  <c r="D329" i="28"/>
  <c r="D329" i="35" s="1"/>
  <c r="J329" s="1"/>
  <c r="C329" i="28"/>
  <c r="C329" i="35" s="1"/>
  <c r="Q328" i="28"/>
  <c r="J328"/>
  <c r="I328"/>
  <c r="H328"/>
  <c r="G328"/>
  <c r="R327"/>
  <c r="J327"/>
  <c r="J329" s="1"/>
  <c r="I327"/>
  <c r="H327"/>
  <c r="G327"/>
  <c r="S326"/>
  <c r="R326"/>
  <c r="O325"/>
  <c r="N325"/>
  <c r="N325" i="35" s="1"/>
  <c r="M325" i="28"/>
  <c r="M325" i="35" s="1"/>
  <c r="L325" i="28"/>
  <c r="L325" i="35" s="1"/>
  <c r="K325" i="28"/>
  <c r="K325" i="35" s="1"/>
  <c r="F325" i="28"/>
  <c r="F325" i="35" s="1"/>
  <c r="E325" i="28"/>
  <c r="E325" i="35" s="1"/>
  <c r="D325" i="28"/>
  <c r="D325" i="35" s="1"/>
  <c r="C325" i="28"/>
  <c r="C325" i="35" s="1"/>
  <c r="S324" i="28"/>
  <c r="R324"/>
  <c r="J324"/>
  <c r="I324"/>
  <c r="H324"/>
  <c r="G324"/>
  <c r="R323"/>
  <c r="J323"/>
  <c r="I323"/>
  <c r="R322"/>
  <c r="Q322"/>
  <c r="J322"/>
  <c r="I322"/>
  <c r="I325" s="1"/>
  <c r="S321"/>
  <c r="R321"/>
  <c r="R320"/>
  <c r="F320" i="35"/>
  <c r="E320" i="28"/>
  <c r="D320" i="35"/>
  <c r="C320" i="28"/>
  <c r="C320" i="35" s="1"/>
  <c r="R317" i="28"/>
  <c r="Q317"/>
  <c r="J317"/>
  <c r="I317"/>
  <c r="R316"/>
  <c r="Q316"/>
  <c r="J316"/>
  <c r="I316"/>
  <c r="R315"/>
  <c r="O315"/>
  <c r="O320" s="1"/>
  <c r="J315"/>
  <c r="I315"/>
  <c r="H315"/>
  <c r="G315"/>
  <c r="R314"/>
  <c r="Q314"/>
  <c r="J314"/>
  <c r="I314"/>
  <c r="H314"/>
  <c r="G314"/>
  <c r="R313"/>
  <c r="Q313"/>
  <c r="J313"/>
  <c r="I313"/>
  <c r="A313"/>
  <c r="A314" s="1"/>
  <c r="A315" s="1"/>
  <c r="A316" s="1"/>
  <c r="A317" s="1"/>
  <c r="R312"/>
  <c r="Q312"/>
  <c r="J312"/>
  <c r="I312"/>
  <c r="P311"/>
  <c r="J311"/>
  <c r="I311"/>
  <c r="H311"/>
  <c r="G311"/>
  <c r="R310"/>
  <c r="Q310"/>
  <c r="J310"/>
  <c r="I310"/>
  <c r="I320" s="1"/>
  <c r="H310"/>
  <c r="G310"/>
  <c r="S309"/>
  <c r="R309"/>
  <c r="R308"/>
  <c r="F308" i="35"/>
  <c r="E308" i="28"/>
  <c r="E308" i="35" s="1"/>
  <c r="D308"/>
  <c r="H308" s="1"/>
  <c r="C308" i="28"/>
  <c r="C308" i="35" s="1"/>
  <c r="R305" i="28"/>
  <c r="Q305"/>
  <c r="J305"/>
  <c r="I305"/>
  <c r="R304"/>
  <c r="Q304"/>
  <c r="J304"/>
  <c r="I304"/>
  <c r="R303"/>
  <c r="Q303"/>
  <c r="J303"/>
  <c r="I303"/>
  <c r="H303"/>
  <c r="G303"/>
  <c r="R302"/>
  <c r="Q302"/>
  <c r="J302"/>
  <c r="I302"/>
  <c r="H302"/>
  <c r="G302"/>
  <c r="R301"/>
  <c r="Q301"/>
  <c r="J301"/>
  <c r="I301"/>
  <c r="A301"/>
  <c r="A302" s="1"/>
  <c r="A303" s="1"/>
  <c r="A304" s="1"/>
  <c r="A305" s="1"/>
  <c r="R300"/>
  <c r="Q300"/>
  <c r="J300"/>
  <c r="I300"/>
  <c r="R299"/>
  <c r="Q299"/>
  <c r="J299"/>
  <c r="I299"/>
  <c r="H299"/>
  <c r="G299"/>
  <c r="R298"/>
  <c r="Q298"/>
  <c r="J298"/>
  <c r="I298"/>
  <c r="H298"/>
  <c r="G298"/>
  <c r="R297"/>
  <c r="Q297"/>
  <c r="J297"/>
  <c r="I297"/>
  <c r="H297"/>
  <c r="G297"/>
  <c r="R296"/>
  <c r="Q296"/>
  <c r="J296"/>
  <c r="I296"/>
  <c r="I308" s="1"/>
  <c r="P295"/>
  <c r="J295"/>
  <c r="I295"/>
  <c r="H295"/>
  <c r="G295"/>
  <c r="P294"/>
  <c r="P294" i="35" s="1"/>
  <c r="J294" i="28"/>
  <c r="H294"/>
  <c r="G294"/>
  <c r="S293"/>
  <c r="R293"/>
  <c r="S292"/>
  <c r="R292"/>
  <c r="P291"/>
  <c r="P291" i="35" s="1"/>
  <c r="D46" i="39" s="1"/>
  <c r="F46" s="1"/>
  <c r="O291" i="28"/>
  <c r="N291"/>
  <c r="N291" i="35" s="1"/>
  <c r="M291" i="28"/>
  <c r="M291" i="35" s="1"/>
  <c r="L291" i="28"/>
  <c r="L291" i="35" s="1"/>
  <c r="K291" i="28"/>
  <c r="K291" i="35" s="1"/>
  <c r="F291" i="28"/>
  <c r="F291" i="35" s="1"/>
  <c r="E291" i="28"/>
  <c r="E291" i="35" s="1"/>
  <c r="G291" s="1"/>
  <c r="D291" i="28"/>
  <c r="D291" i="35" s="1"/>
  <c r="R290" i="28"/>
  <c r="Q290"/>
  <c r="R287"/>
  <c r="Q287"/>
  <c r="J287"/>
  <c r="I287"/>
  <c r="R286"/>
  <c r="Q286"/>
  <c r="J286"/>
  <c r="I286"/>
  <c r="S285"/>
  <c r="R285"/>
  <c r="J285"/>
  <c r="I285"/>
  <c r="R284"/>
  <c r="Q284"/>
  <c r="J284"/>
  <c r="I284"/>
  <c r="R283"/>
  <c r="Q283"/>
  <c r="J283"/>
  <c r="I283"/>
  <c r="R282"/>
  <c r="Q282"/>
  <c r="J282"/>
  <c r="I282"/>
  <c r="R281"/>
  <c r="D281" i="38" s="1"/>
  <c r="Q281" i="28"/>
  <c r="S281" s="1"/>
  <c r="E281" i="38" s="1"/>
  <c r="J281" i="28"/>
  <c r="I281"/>
  <c r="R280"/>
  <c r="D280" i="38" s="1"/>
  <c r="Q280" i="28"/>
  <c r="S280" s="1"/>
  <c r="E280" i="38" s="1"/>
  <c r="J280" i="28"/>
  <c r="I280"/>
  <c r="R279"/>
  <c r="Q279"/>
  <c r="J279"/>
  <c r="I279"/>
  <c r="H279"/>
  <c r="G279"/>
  <c r="R278"/>
  <c r="Q278"/>
  <c r="J278"/>
  <c r="I278"/>
  <c r="H278"/>
  <c r="G278"/>
  <c r="R277"/>
  <c r="D277" i="38" s="1"/>
  <c r="Q277" i="28"/>
  <c r="S277" s="1"/>
  <c r="E277" i="38" s="1"/>
  <c r="J277" i="28"/>
  <c r="I277"/>
  <c r="R276"/>
  <c r="Q276"/>
  <c r="J276"/>
  <c r="I276"/>
  <c r="R275"/>
  <c r="Q275"/>
  <c r="J275"/>
  <c r="I275"/>
  <c r="H275"/>
  <c r="G275"/>
  <c r="R274"/>
  <c r="Q274"/>
  <c r="J274"/>
  <c r="I274"/>
  <c r="H274"/>
  <c r="G274"/>
  <c r="R273"/>
  <c r="Q273"/>
  <c r="J273"/>
  <c r="I273"/>
  <c r="H273"/>
  <c r="G273"/>
  <c r="R272"/>
  <c r="D272" i="38" s="1"/>
  <c r="Q272" i="28"/>
  <c r="S272" s="1"/>
  <c r="E272" i="38" s="1"/>
  <c r="J272" i="28"/>
  <c r="I272"/>
  <c r="R271"/>
  <c r="Q271"/>
  <c r="J271"/>
  <c r="I271"/>
  <c r="H271"/>
  <c r="G271"/>
  <c r="R270"/>
  <c r="Q270"/>
  <c r="J270"/>
  <c r="I270"/>
  <c r="H270"/>
  <c r="G270"/>
  <c r="R269"/>
  <c r="Q269"/>
  <c r="Q269" i="35" s="1"/>
  <c r="J269" i="28"/>
  <c r="I269"/>
  <c r="H269"/>
  <c r="G269"/>
  <c r="S268"/>
  <c r="E268" i="38" s="1"/>
  <c r="R268" i="28"/>
  <c r="D268" i="38" s="1"/>
  <c r="J268" i="28"/>
  <c r="I268"/>
  <c r="S267"/>
  <c r="E267" i="38" s="1"/>
  <c r="R267" i="28"/>
  <c r="D267" i="38" s="1"/>
  <c r="S266" i="28"/>
  <c r="E266" i="38" s="1"/>
  <c r="R266" i="28"/>
  <c r="D266" i="38" s="1"/>
  <c r="P264" i="28"/>
  <c r="P264" i="35" s="1"/>
  <c r="O264" i="28"/>
  <c r="N264"/>
  <c r="M264"/>
  <c r="M264" i="35" s="1"/>
  <c r="L264" i="28"/>
  <c r="L264" i="35" s="1"/>
  <c r="K264" i="28"/>
  <c r="K264" i="35" s="1"/>
  <c r="E264" i="28"/>
  <c r="E264" i="35" s="1"/>
  <c r="H263" i="28"/>
  <c r="C264" i="35"/>
  <c r="S260" i="28"/>
  <c r="E260" i="38" s="1"/>
  <c r="R260" i="28"/>
  <c r="D260" i="38" s="1"/>
  <c r="S259" i="28"/>
  <c r="E259" i="38" s="1"/>
  <c r="R259" i="28"/>
  <c r="D259" i="38" s="1"/>
  <c r="S258" i="28"/>
  <c r="E258" i="38" s="1"/>
  <c r="R258" i="28"/>
  <c r="D258" i="38" s="1"/>
  <c r="S257" i="28"/>
  <c r="E257" i="38" s="1"/>
  <c r="R257" i="28"/>
  <c r="D257" i="38" s="1"/>
  <c r="S256" i="28"/>
  <c r="E256" i="38" s="1"/>
  <c r="R256" i="28"/>
  <c r="D256" i="38" s="1"/>
  <c r="S255" i="28"/>
  <c r="E255" i="38" s="1"/>
  <c r="R255" i="28"/>
  <c r="D255" i="38" s="1"/>
  <c r="S254" i="28"/>
  <c r="E254" i="38" s="1"/>
  <c r="R254" i="28"/>
  <c r="D254" i="38" s="1"/>
  <c r="S253" i="28"/>
  <c r="E253" i="38" s="1"/>
  <c r="R253" i="28"/>
  <c r="D253" i="38" s="1"/>
  <c r="R252" i="28"/>
  <c r="D252" i="38" s="1"/>
  <c r="Q252" i="28"/>
  <c r="S252" s="1"/>
  <c r="E252" i="38" s="1"/>
  <c r="J252" i="28"/>
  <c r="I252"/>
  <c r="S251"/>
  <c r="R251"/>
  <c r="J251"/>
  <c r="I251"/>
  <c r="S250"/>
  <c r="R250"/>
  <c r="J250"/>
  <c r="I250"/>
  <c r="S249"/>
  <c r="R249"/>
  <c r="J249"/>
  <c r="I249"/>
  <c r="R248"/>
  <c r="Q248"/>
  <c r="J248"/>
  <c r="I248"/>
  <c r="H248"/>
  <c r="G248"/>
  <c r="A248"/>
  <c r="A252" s="1"/>
  <c r="A256" s="1"/>
  <c r="A257" s="1"/>
  <c r="S247"/>
  <c r="R247"/>
  <c r="J247"/>
  <c r="I247"/>
  <c r="S246"/>
  <c r="R246"/>
  <c r="J246"/>
  <c r="I246"/>
  <c r="R245"/>
  <c r="Q245"/>
  <c r="S245" s="1"/>
  <c r="J245"/>
  <c r="I245"/>
  <c r="R244"/>
  <c r="Q244"/>
  <c r="J244"/>
  <c r="I244"/>
  <c r="I263" s="1"/>
  <c r="H244"/>
  <c r="G244"/>
  <c r="S243"/>
  <c r="R243"/>
  <c r="S242"/>
  <c r="R242"/>
  <c r="P240"/>
  <c r="O240"/>
  <c r="O241" s="1"/>
  <c r="N240"/>
  <c r="M240"/>
  <c r="L240"/>
  <c r="K240"/>
  <c r="F240"/>
  <c r="E240"/>
  <c r="D240"/>
  <c r="C240"/>
  <c r="S239"/>
  <c r="E239" i="38" s="1"/>
  <c r="R239" i="28"/>
  <c r="D239" i="38" s="1"/>
  <c r="S238" i="28"/>
  <c r="E238" i="38" s="1"/>
  <c r="R238" i="28"/>
  <c r="D238" i="38" s="1"/>
  <c r="S237" i="28"/>
  <c r="E237" i="38" s="1"/>
  <c r="R237" i="28"/>
  <c r="D237" i="38" s="1"/>
  <c r="S236" i="28"/>
  <c r="E236" i="38" s="1"/>
  <c r="R236" i="28"/>
  <c r="D236" i="38" s="1"/>
  <c r="R235" i="28"/>
  <c r="D235" i="38" s="1"/>
  <c r="Q235" i="28"/>
  <c r="S235" s="1"/>
  <c r="E235" i="38" s="1"/>
  <c r="A235" i="28"/>
  <c r="A236" s="1"/>
  <c r="A244" s="1"/>
  <c r="R234"/>
  <c r="Q234"/>
  <c r="R233"/>
  <c r="Q233"/>
  <c r="R232"/>
  <c r="Q232"/>
  <c r="R231"/>
  <c r="D231" i="38" s="1"/>
  <c r="Q231" i="28"/>
  <c r="S231" s="1"/>
  <c r="E231" i="38" s="1"/>
  <c r="R230" i="28"/>
  <c r="D230" i="38" s="1"/>
  <c r="Q230" i="28"/>
  <c r="S230" s="1"/>
  <c r="E230" i="38" s="1"/>
  <c r="R229" i="28"/>
  <c r="D229" i="38" s="1"/>
  <c r="Q229" i="28"/>
  <c r="S229" s="1"/>
  <c r="E229" i="38" s="1"/>
  <c r="R228" i="28"/>
  <c r="D228" i="38" s="1"/>
  <c r="Q228" i="28"/>
  <c r="S228" s="1"/>
  <c r="E228" i="38" s="1"/>
  <c r="S227" i="28"/>
  <c r="E227" i="38" s="1"/>
  <c r="R227" i="28"/>
  <c r="D227" i="38" s="1"/>
  <c r="S226" i="28"/>
  <c r="R226"/>
  <c r="R225"/>
  <c r="D225" i="38" s="1"/>
  <c r="Q225" i="28"/>
  <c r="I240"/>
  <c r="I241" s="1"/>
  <c r="A225"/>
  <c r="R224"/>
  <c r="D224" i="38" s="1"/>
  <c r="Q224" i="28"/>
  <c r="S224" s="1"/>
  <c r="E224" i="38" s="1"/>
  <c r="S223" i="28"/>
  <c r="E223" i="38" s="1"/>
  <c r="R223" i="28"/>
  <c r="D223" i="38" s="1"/>
  <c r="J240" i="28"/>
  <c r="J241" s="1"/>
  <c r="S222"/>
  <c r="R222"/>
  <c r="S221"/>
  <c r="R221"/>
  <c r="S220"/>
  <c r="R220"/>
  <c r="P219"/>
  <c r="P219" i="35" s="1"/>
  <c r="D55" i="39" s="1"/>
  <c r="F55" s="1"/>
  <c r="O219" i="28"/>
  <c r="N219"/>
  <c r="N219" i="35" s="1"/>
  <c r="M219" i="28"/>
  <c r="M219" i="35" s="1"/>
  <c r="L219" i="28"/>
  <c r="L219" i="35" s="1"/>
  <c r="K219" i="28"/>
  <c r="K219" i="35" s="1"/>
  <c r="F219" i="28"/>
  <c r="F219" i="35" s="1"/>
  <c r="E219" i="28"/>
  <c r="E219" i="35" s="1"/>
  <c r="D219" i="28"/>
  <c r="D219" i="35" s="1"/>
  <c r="C219" i="28"/>
  <c r="C219" i="35" s="1"/>
  <c r="R218" i="28"/>
  <c r="Q218"/>
  <c r="J218"/>
  <c r="I218"/>
  <c r="R217"/>
  <c r="Q217"/>
  <c r="J217"/>
  <c r="I217"/>
  <c r="I219" s="1"/>
  <c r="R216"/>
  <c r="Q216"/>
  <c r="S216" s="1"/>
  <c r="P215"/>
  <c r="P215" i="35" s="1"/>
  <c r="D13" i="39" s="1"/>
  <c r="F13" s="1"/>
  <c r="O215" i="28"/>
  <c r="N215"/>
  <c r="N215" i="35" s="1"/>
  <c r="M215" i="28"/>
  <c r="M215" i="35" s="1"/>
  <c r="L215" i="28"/>
  <c r="L215" i="35" s="1"/>
  <c r="K215" i="28"/>
  <c r="K215" i="35" s="1"/>
  <c r="F215" i="28"/>
  <c r="F215" i="35" s="1"/>
  <c r="E215" i="28"/>
  <c r="E215" i="35" s="1"/>
  <c r="D215" i="28"/>
  <c r="D215" i="35" s="1"/>
  <c r="C215" i="28"/>
  <c r="C215" i="35" s="1"/>
  <c r="R214" i="28"/>
  <c r="Q214"/>
  <c r="J214"/>
  <c r="I214"/>
  <c r="H214"/>
  <c r="G214"/>
  <c r="R213"/>
  <c r="Q213"/>
  <c r="J213"/>
  <c r="I213"/>
  <c r="H213"/>
  <c r="G213"/>
  <c r="R212"/>
  <c r="Q212"/>
  <c r="J212"/>
  <c r="I212"/>
  <c r="H212"/>
  <c r="G212"/>
  <c r="R211"/>
  <c r="Q211"/>
  <c r="J211"/>
  <c r="I211"/>
  <c r="H211"/>
  <c r="G211"/>
  <c r="R210"/>
  <c r="Q210"/>
  <c r="Q210" i="35" s="1"/>
  <c r="J210" i="28"/>
  <c r="J215" s="1"/>
  <c r="I210"/>
  <c r="H210"/>
  <c r="G210"/>
  <c r="A210"/>
  <c r="A211" s="1"/>
  <c r="A212" s="1"/>
  <c r="A213" s="1"/>
  <c r="A214" s="1"/>
  <c r="R209"/>
  <c r="Q209"/>
  <c r="S209" s="1"/>
  <c r="P208"/>
  <c r="P208" i="35" s="1"/>
  <c r="O208" i="28"/>
  <c r="N208"/>
  <c r="N208" i="35" s="1"/>
  <c r="M208" i="28"/>
  <c r="M208" i="35" s="1"/>
  <c r="L208" i="28"/>
  <c r="L208" i="35" s="1"/>
  <c r="K208" i="28"/>
  <c r="K208" i="35" s="1"/>
  <c r="F208" i="28"/>
  <c r="F208" i="35" s="1"/>
  <c r="E208" i="28"/>
  <c r="E208" i="35" s="1"/>
  <c r="D208" i="28"/>
  <c r="D208" i="35" s="1"/>
  <c r="H208" s="1"/>
  <c r="C208" i="28"/>
  <c r="C208" i="35" s="1"/>
  <c r="R207" i="28"/>
  <c r="Q207"/>
  <c r="J207"/>
  <c r="I207"/>
  <c r="R206"/>
  <c r="Q206"/>
  <c r="J206"/>
  <c r="I206"/>
  <c r="H206"/>
  <c r="G206"/>
  <c r="R205"/>
  <c r="Q205"/>
  <c r="J205"/>
  <c r="I205"/>
  <c r="H205"/>
  <c r="G205"/>
  <c r="A205"/>
  <c r="A206" s="1"/>
  <c r="A207" s="1"/>
  <c r="R204"/>
  <c r="Q204"/>
  <c r="J204"/>
  <c r="I204"/>
  <c r="R203"/>
  <c r="Q203"/>
  <c r="J203"/>
  <c r="I203"/>
  <c r="R202"/>
  <c r="Q202"/>
  <c r="J202"/>
  <c r="I202"/>
  <c r="H202"/>
  <c r="G202"/>
  <c r="R201"/>
  <c r="Q201"/>
  <c r="J201"/>
  <c r="I201"/>
  <c r="H201"/>
  <c r="G201"/>
  <c r="R200"/>
  <c r="Q200"/>
  <c r="J200"/>
  <c r="I200"/>
  <c r="R199"/>
  <c r="Q199"/>
  <c r="J199"/>
  <c r="I199"/>
  <c r="H199"/>
  <c r="G199"/>
  <c r="R198"/>
  <c r="Q198"/>
  <c r="J198"/>
  <c r="I198"/>
  <c r="I208" s="1"/>
  <c r="H198"/>
  <c r="G198"/>
  <c r="R197"/>
  <c r="Q197"/>
  <c r="S197" s="1"/>
  <c r="R196"/>
  <c r="Q196"/>
  <c r="S196" s="1"/>
  <c r="R195"/>
  <c r="Q195"/>
  <c r="S195" s="1"/>
  <c r="P193"/>
  <c r="P193" i="35" s="1"/>
  <c r="N193" i="28"/>
  <c r="N193" i="35" s="1"/>
  <c r="M193" i="28"/>
  <c r="M193" i="35" s="1"/>
  <c r="L193" i="28"/>
  <c r="L193" i="35" s="1"/>
  <c r="K193" i="28"/>
  <c r="K193" i="35" s="1"/>
  <c r="F193" i="28"/>
  <c r="F193" i="35" s="1"/>
  <c r="E193" i="28"/>
  <c r="E193" i="35" s="1"/>
  <c r="D193" i="28"/>
  <c r="D193" i="35" s="1"/>
  <c r="C193" i="28"/>
  <c r="C193" i="35" s="1"/>
  <c r="R192" i="28"/>
  <c r="O192"/>
  <c r="Q192" s="1"/>
  <c r="J192"/>
  <c r="I192"/>
  <c r="R191"/>
  <c r="O191"/>
  <c r="Q191" s="1"/>
  <c r="J191"/>
  <c r="I191"/>
  <c r="R190"/>
  <c r="O190"/>
  <c r="Q190" s="1"/>
  <c r="J190"/>
  <c r="I190"/>
  <c r="R189"/>
  <c r="O189"/>
  <c r="Q189" s="1"/>
  <c r="Q189" i="35" s="1"/>
  <c r="J189" i="28"/>
  <c r="I189"/>
  <c r="R188"/>
  <c r="Q188"/>
  <c r="S188" s="1"/>
  <c r="P187"/>
  <c r="P187" i="35" s="1"/>
  <c r="N187" i="28"/>
  <c r="N187" i="35" s="1"/>
  <c r="M187" i="28"/>
  <c r="M187" i="35" s="1"/>
  <c r="L187" i="28"/>
  <c r="L187" i="35" s="1"/>
  <c r="K187" i="28"/>
  <c r="K187" i="35" s="1"/>
  <c r="F187" i="28"/>
  <c r="F187" i="35" s="1"/>
  <c r="E187" i="28"/>
  <c r="E187" i="35" s="1"/>
  <c r="D187" i="28"/>
  <c r="D187" i="35" s="1"/>
  <c r="C187" i="28"/>
  <c r="C187" i="35" s="1"/>
  <c r="R186" i="28"/>
  <c r="O186"/>
  <c r="Q186" s="1"/>
  <c r="J186"/>
  <c r="I186"/>
  <c r="R185"/>
  <c r="O185"/>
  <c r="Q185" s="1"/>
  <c r="J185"/>
  <c r="I185"/>
  <c r="R184"/>
  <c r="O184"/>
  <c r="O187" s="1"/>
  <c r="J184"/>
  <c r="I184"/>
  <c r="R183"/>
  <c r="Q183"/>
  <c r="Q183" i="35" s="1"/>
  <c r="J183" i="28"/>
  <c r="I183"/>
  <c r="R182"/>
  <c r="Q182"/>
  <c r="S182" s="1"/>
  <c r="P181"/>
  <c r="P181" i="35" s="1"/>
  <c r="N181" i="28"/>
  <c r="N181" i="35" s="1"/>
  <c r="M181" i="28"/>
  <c r="M181" i="35" s="1"/>
  <c r="L181" i="28"/>
  <c r="L181" i="35" s="1"/>
  <c r="K181" i="28"/>
  <c r="K181" i="35" s="1"/>
  <c r="F181" i="28"/>
  <c r="F181" i="35" s="1"/>
  <c r="E181" i="28"/>
  <c r="E181" i="35" s="1"/>
  <c r="D181" i="28"/>
  <c r="D181" i="35" s="1"/>
  <c r="C181" i="28"/>
  <c r="C181" i="35" s="1"/>
  <c r="R180" i="28"/>
  <c r="O180"/>
  <c r="Q180" s="1"/>
  <c r="J180"/>
  <c r="I180"/>
  <c r="R179"/>
  <c r="O179"/>
  <c r="Q179" s="1"/>
  <c r="J179"/>
  <c r="I179"/>
  <c r="R178"/>
  <c r="O178"/>
  <c r="Q178" s="1"/>
  <c r="J178"/>
  <c r="I178"/>
  <c r="R177"/>
  <c r="O177"/>
  <c r="O181" s="1"/>
  <c r="J177"/>
  <c r="J181" s="1"/>
  <c r="I177"/>
  <c r="I181" s="1"/>
  <c r="R176"/>
  <c r="Q176"/>
  <c r="S176" s="1"/>
  <c r="P175"/>
  <c r="P175" i="35" s="1"/>
  <c r="N175" i="28"/>
  <c r="N175" i="35" s="1"/>
  <c r="M175" i="28"/>
  <c r="M175" i="35" s="1"/>
  <c r="L175" i="28"/>
  <c r="L175" i="35" s="1"/>
  <c r="K175" i="28"/>
  <c r="K175" i="35" s="1"/>
  <c r="F175" i="28"/>
  <c r="F175" i="35" s="1"/>
  <c r="E175" i="28"/>
  <c r="E175" i="35" s="1"/>
  <c r="D175" i="28"/>
  <c r="D175" i="35" s="1"/>
  <c r="C175" i="28"/>
  <c r="C175" i="35" s="1"/>
  <c r="R174" i="28"/>
  <c r="O174"/>
  <c r="Q174" s="1"/>
  <c r="J174"/>
  <c r="I174"/>
  <c r="R173"/>
  <c r="O173"/>
  <c r="Q173" s="1"/>
  <c r="J173"/>
  <c r="I173"/>
  <c r="H173"/>
  <c r="G173"/>
  <c r="R172"/>
  <c r="Q172"/>
  <c r="O172"/>
  <c r="J172"/>
  <c r="I172"/>
  <c r="R171"/>
  <c r="O171"/>
  <c r="Q171" s="1"/>
  <c r="Q171" i="35" s="1"/>
  <c r="E34" i="39" s="1"/>
  <c r="G34" s="1"/>
  <c r="J171" i="28"/>
  <c r="I171"/>
  <c r="H171"/>
  <c r="G171"/>
  <c r="R170"/>
  <c r="Q170"/>
  <c r="S170" s="1"/>
  <c r="P169"/>
  <c r="P169" i="35" s="1"/>
  <c r="N169" i="28"/>
  <c r="N169" i="35" s="1"/>
  <c r="M169" i="28"/>
  <c r="M169" i="35" s="1"/>
  <c r="L169" i="28"/>
  <c r="L169" i="35" s="1"/>
  <c r="K169" i="28"/>
  <c r="K169" i="35" s="1"/>
  <c r="F169" i="28"/>
  <c r="F169" i="35" s="1"/>
  <c r="E169" i="28"/>
  <c r="E169" i="35" s="1"/>
  <c r="D169" i="28"/>
  <c r="D169" i="35" s="1"/>
  <c r="C169" i="28"/>
  <c r="C169" i="35" s="1"/>
  <c r="R168" i="28"/>
  <c r="R168" i="35" s="1"/>
  <c r="O168" i="28"/>
  <c r="Q168" s="1"/>
  <c r="J168"/>
  <c r="I168"/>
  <c r="R167"/>
  <c r="O167"/>
  <c r="Q167" s="1"/>
  <c r="J167"/>
  <c r="I167"/>
  <c r="H167"/>
  <c r="G167"/>
  <c r="R166"/>
  <c r="O166"/>
  <c r="Q166" s="1"/>
  <c r="J166"/>
  <c r="I166"/>
  <c r="R165"/>
  <c r="Q165"/>
  <c r="Q165" i="35" s="1"/>
  <c r="E31" i="39" s="1"/>
  <c r="G31" s="1"/>
  <c r="J165" i="28"/>
  <c r="I165"/>
  <c r="H165"/>
  <c r="G165"/>
  <c r="R164"/>
  <c r="Q164"/>
  <c r="S164" s="1"/>
  <c r="P163"/>
  <c r="P163" i="35" s="1"/>
  <c r="D29" i="39" s="1"/>
  <c r="F29" s="1"/>
  <c r="N163" i="28"/>
  <c r="N163" i="35" s="1"/>
  <c r="M163" i="28"/>
  <c r="M163" i="35" s="1"/>
  <c r="L163" i="28"/>
  <c r="L163" i="35" s="1"/>
  <c r="K163" i="28"/>
  <c r="K163" i="35" s="1"/>
  <c r="F163" i="28"/>
  <c r="F163" i="35" s="1"/>
  <c r="E163" i="28"/>
  <c r="E163" i="35" s="1"/>
  <c r="D163" i="28"/>
  <c r="D163" i="35" s="1"/>
  <c r="C163" i="28"/>
  <c r="C163" i="35" s="1"/>
  <c r="R162" i="28"/>
  <c r="Q162"/>
  <c r="J162"/>
  <c r="I162"/>
  <c r="R161"/>
  <c r="O161"/>
  <c r="Q161" s="1"/>
  <c r="J161"/>
  <c r="I161"/>
  <c r="R160"/>
  <c r="R160" i="35" s="1"/>
  <c r="O160" i="28"/>
  <c r="O163" s="1"/>
  <c r="J160"/>
  <c r="I160"/>
  <c r="R159"/>
  <c r="Q159"/>
  <c r="Q159" i="35" s="1"/>
  <c r="J159" i="28"/>
  <c r="J163" s="1"/>
  <c r="I159"/>
  <c r="I163" s="1"/>
  <c r="H159"/>
  <c r="G159"/>
  <c r="R158"/>
  <c r="Q158"/>
  <c r="S158" s="1"/>
  <c r="A158"/>
  <c r="P157"/>
  <c r="P157" i="35" s="1"/>
  <c r="D27" i="39" s="1"/>
  <c r="F27" s="1"/>
  <c r="N157" i="28"/>
  <c r="N157" i="35" s="1"/>
  <c r="M157" i="28"/>
  <c r="M157" i="35" s="1"/>
  <c r="L157" i="28"/>
  <c r="L157" i="35" s="1"/>
  <c r="K157" i="28"/>
  <c r="K157" i="35" s="1"/>
  <c r="F157" i="28"/>
  <c r="F157" i="35" s="1"/>
  <c r="E157" i="28"/>
  <c r="E157" i="35" s="1"/>
  <c r="D157" i="28"/>
  <c r="D157" i="35" s="1"/>
  <c r="C157" i="28"/>
  <c r="C157" i="35" s="1"/>
  <c r="R156" i="28"/>
  <c r="R156" i="35" s="1"/>
  <c r="O156" i="28"/>
  <c r="Q156" s="1"/>
  <c r="J156"/>
  <c r="I156"/>
  <c r="R155"/>
  <c r="O155"/>
  <c r="Q155" s="1"/>
  <c r="J155"/>
  <c r="I155"/>
  <c r="R154"/>
  <c r="R154" i="35" s="1"/>
  <c r="O154" i="28"/>
  <c r="Q154" s="1"/>
  <c r="J154"/>
  <c r="I154"/>
  <c r="R153"/>
  <c r="Q153"/>
  <c r="J153"/>
  <c r="J157" s="1"/>
  <c r="I153"/>
  <c r="I157" s="1"/>
  <c r="H153"/>
  <c r="G153"/>
  <c r="R152"/>
  <c r="Q152"/>
  <c r="S152" s="1"/>
  <c r="R151"/>
  <c r="Q151"/>
  <c r="S151" s="1"/>
  <c r="A151"/>
  <c r="P150"/>
  <c r="P150" i="35" s="1"/>
  <c r="D7" i="39" s="1"/>
  <c r="O150" i="28"/>
  <c r="N150"/>
  <c r="N150" i="35" s="1"/>
  <c r="M150" i="28"/>
  <c r="M150" i="35" s="1"/>
  <c r="L150" i="28"/>
  <c r="L150" i="35" s="1"/>
  <c r="K150" i="28"/>
  <c r="K150" i="35" s="1"/>
  <c r="F150" i="28"/>
  <c r="F150" i="35" s="1"/>
  <c r="E150" i="28"/>
  <c r="E150" i="35" s="1"/>
  <c r="D150" i="28"/>
  <c r="D150" i="35" s="1"/>
  <c r="C150" i="28"/>
  <c r="C150" i="35" s="1"/>
  <c r="R149" i="28"/>
  <c r="D149" i="38" s="1"/>
  <c r="Q149" i="28"/>
  <c r="Q149" i="35" s="1"/>
  <c r="J149" i="28"/>
  <c r="J150" s="1"/>
  <c r="I149"/>
  <c r="I150" s="1"/>
  <c r="P148"/>
  <c r="O148"/>
  <c r="N148"/>
  <c r="N148" i="35" s="1"/>
  <c r="M148" i="28"/>
  <c r="M148" i="35" s="1"/>
  <c r="L148" i="28"/>
  <c r="L148" i="35" s="1"/>
  <c r="K148" i="28"/>
  <c r="K148" i="35" s="1"/>
  <c r="F148" i="28"/>
  <c r="F148" i="35" s="1"/>
  <c r="E148" i="28"/>
  <c r="E148" i="35" s="1"/>
  <c r="D148" i="28"/>
  <c r="D148" i="35" s="1"/>
  <c r="C148" i="28"/>
  <c r="C148" i="35" s="1"/>
  <c r="R147" i="28"/>
  <c r="R147" i="35" s="1"/>
  <c r="Q147" i="28"/>
  <c r="J147"/>
  <c r="I147"/>
  <c r="R146"/>
  <c r="Q146"/>
  <c r="J146"/>
  <c r="J148" s="1"/>
  <c r="I146"/>
  <c r="I148" s="1"/>
  <c r="S145"/>
  <c r="R145"/>
  <c r="S143"/>
  <c r="R143"/>
  <c r="S142"/>
  <c r="R142"/>
  <c r="A131"/>
  <c r="A132" s="1"/>
  <c r="A133" s="1"/>
  <c r="A134" s="1"/>
  <c r="A135" s="1"/>
  <c r="A136" s="1"/>
  <c r="A137" s="1"/>
  <c r="A138" s="1"/>
  <c r="A139" s="1"/>
  <c r="A121"/>
  <c r="A122" s="1"/>
  <c r="S118"/>
  <c r="R118"/>
  <c r="J118"/>
  <c r="I118"/>
  <c r="A115"/>
  <c r="A116" s="1"/>
  <c r="A117" s="1"/>
  <c r="P111"/>
  <c r="R110"/>
  <c r="O110"/>
  <c r="N110"/>
  <c r="N110" i="35" s="1"/>
  <c r="M110" i="28"/>
  <c r="M110" i="35" s="1"/>
  <c r="L110" i="28"/>
  <c r="L110" i="35" s="1"/>
  <c r="K110" i="28"/>
  <c r="K110" i="35" s="1"/>
  <c r="G110" i="28"/>
  <c r="F110"/>
  <c r="F110" i="35" s="1"/>
  <c r="D110" i="28"/>
  <c r="Q109"/>
  <c r="S109" s="1"/>
  <c r="R108"/>
  <c r="Q108"/>
  <c r="J108"/>
  <c r="I108"/>
  <c r="H108"/>
  <c r="G108"/>
  <c r="R107"/>
  <c r="Q107"/>
  <c r="R106"/>
  <c r="Q106"/>
  <c r="R105"/>
  <c r="Q105"/>
  <c r="R104"/>
  <c r="Q104"/>
  <c r="J104"/>
  <c r="I104"/>
  <c r="H104"/>
  <c r="G104"/>
  <c r="R103"/>
  <c r="Q103"/>
  <c r="J103"/>
  <c r="I103"/>
  <c r="H103"/>
  <c r="G103"/>
  <c r="R102"/>
  <c r="Q102"/>
  <c r="J102"/>
  <c r="I102"/>
  <c r="H102"/>
  <c r="G102"/>
  <c r="R101"/>
  <c r="Q101"/>
  <c r="J101"/>
  <c r="I101"/>
  <c r="H101"/>
  <c r="G101"/>
  <c r="A101"/>
  <c r="A102" s="1"/>
  <c r="A103" s="1"/>
  <c r="A104" s="1"/>
  <c r="A105" s="1"/>
  <c r="A106" s="1"/>
  <c r="A107" s="1"/>
  <c r="A108" s="1"/>
  <c r="R100"/>
  <c r="Q100"/>
  <c r="J100"/>
  <c r="I100"/>
  <c r="H100"/>
  <c r="G100"/>
  <c r="P99"/>
  <c r="Q99" s="1"/>
  <c r="J99"/>
  <c r="I99"/>
  <c r="H99"/>
  <c r="G99"/>
  <c r="R98"/>
  <c r="Q98"/>
  <c r="J98"/>
  <c r="I98"/>
  <c r="H98"/>
  <c r="G98"/>
  <c r="P97"/>
  <c r="J97"/>
  <c r="I97"/>
  <c r="H97"/>
  <c r="G97"/>
  <c r="R96"/>
  <c r="Q96"/>
  <c r="J96"/>
  <c r="I96"/>
  <c r="H96"/>
  <c r="G96"/>
  <c r="P95"/>
  <c r="J95"/>
  <c r="I95"/>
  <c r="H95"/>
  <c r="G95"/>
  <c r="R94"/>
  <c r="Q94"/>
  <c r="R92"/>
  <c r="Q92"/>
  <c r="J92"/>
  <c r="I92"/>
  <c r="H92"/>
  <c r="G92"/>
  <c r="Q91" i="35"/>
  <c r="J91" i="28"/>
  <c r="I91"/>
  <c r="R90"/>
  <c r="Q90"/>
  <c r="R89"/>
  <c r="Q89"/>
  <c r="J89"/>
  <c r="I89"/>
  <c r="H89"/>
  <c r="G89"/>
  <c r="A89"/>
  <c r="A90" s="1"/>
  <c r="R88"/>
  <c r="Q88"/>
  <c r="J88"/>
  <c r="J110" s="1"/>
  <c r="I88"/>
  <c r="H88"/>
  <c r="G88"/>
  <c r="O86"/>
  <c r="N86"/>
  <c r="N86" i="35" s="1"/>
  <c r="M86" i="28"/>
  <c r="M86" i="35" s="1"/>
  <c r="L86" i="28"/>
  <c r="L86" i="35" s="1"/>
  <c r="K86" i="28"/>
  <c r="K86" i="35" s="1"/>
  <c r="F86" i="28"/>
  <c r="F86" i="35" s="1"/>
  <c r="E86" i="28"/>
  <c r="D86"/>
  <c r="D86" i="35" s="1"/>
  <c r="C86" i="28"/>
  <c r="R85"/>
  <c r="Q85"/>
  <c r="R84"/>
  <c r="Q84"/>
  <c r="R83"/>
  <c r="Q83"/>
  <c r="A83"/>
  <c r="A84" s="1"/>
  <c r="A85" s="1"/>
  <c r="R82"/>
  <c r="Q82"/>
  <c r="J86"/>
  <c r="I86"/>
  <c r="A67"/>
  <c r="A68" s="1"/>
  <c r="A69" s="1"/>
  <c r="A70" s="1"/>
  <c r="A71" s="1"/>
  <c r="A72" s="1"/>
  <c r="A73" s="1"/>
  <c r="A74" s="1"/>
  <c r="A75" s="1"/>
  <c r="A55"/>
  <c r="A56" s="1"/>
  <c r="A57" s="1"/>
  <c r="A49"/>
  <c r="A50" s="1"/>
  <c r="A51" s="1"/>
  <c r="D44"/>
  <c r="D45" s="1"/>
  <c r="C44"/>
  <c r="A36"/>
  <c r="A37" s="1"/>
  <c r="A38" s="1"/>
  <c r="A39" s="1"/>
  <c r="A40" s="1"/>
  <c r="A41" s="1"/>
  <c r="A42" s="1"/>
  <c r="A43" s="1"/>
  <c r="R11"/>
  <c r="R9"/>
  <c r="D9" i="38" s="1"/>
  <c r="R8" i="28"/>
  <c r="R7"/>
  <c r="D7" i="38" s="1"/>
  <c r="I7" i="28"/>
  <c r="R413" l="1"/>
  <c r="R410" i="35"/>
  <c r="AN410" i="38" s="1"/>
  <c r="E109"/>
  <c r="S109" i="35"/>
  <c r="AO109" i="38" s="1"/>
  <c r="J336" i="28"/>
  <c r="D85" i="38"/>
  <c r="R85" i="35"/>
  <c r="AN85" i="38" s="1"/>
  <c r="S85" i="28"/>
  <c r="Q85" i="35"/>
  <c r="P148"/>
  <c r="D24" i="39" s="1"/>
  <c r="F24" s="1"/>
  <c r="Q109" i="35"/>
  <c r="P406"/>
  <c r="F7" i="39"/>
  <c r="G163" i="35"/>
  <c r="H215"/>
  <c r="G264"/>
  <c r="H320"/>
  <c r="J325"/>
  <c r="J420" s="1"/>
  <c r="J425" s="1"/>
  <c r="J464" s="1"/>
  <c r="H461"/>
  <c r="J263" i="28"/>
  <c r="J320"/>
  <c r="J419"/>
  <c r="I438"/>
  <c r="J193"/>
  <c r="I329"/>
  <c r="I329" i="35"/>
  <c r="J340" i="28"/>
  <c r="I357"/>
  <c r="J406"/>
  <c r="J413"/>
  <c r="I419"/>
  <c r="J461"/>
  <c r="I187"/>
  <c r="J325"/>
  <c r="I325" i="35"/>
  <c r="I340" i="28"/>
  <c r="I361"/>
  <c r="I413"/>
  <c r="I461"/>
  <c r="S166"/>
  <c r="Q166" i="35"/>
  <c r="D413" i="38"/>
  <c r="AN413"/>
  <c r="D82"/>
  <c r="R82" i="35"/>
  <c r="AN82" i="38" s="1"/>
  <c r="S83" i="28"/>
  <c r="S86" s="1"/>
  <c r="Q83" i="35"/>
  <c r="S84" i="28"/>
  <c r="Q84" i="35"/>
  <c r="C111" i="28"/>
  <c r="G111" s="1"/>
  <c r="C86" i="35"/>
  <c r="E111" i="28"/>
  <c r="E111" i="35" s="1"/>
  <c r="E86"/>
  <c r="D88" i="38"/>
  <c r="R88" i="35"/>
  <c r="AN88" i="38" s="1"/>
  <c r="S89" i="28"/>
  <c r="Q89" i="35"/>
  <c r="S90" i="28"/>
  <c r="Q90" i="35"/>
  <c r="S92" i="28"/>
  <c r="Q92" i="35"/>
  <c r="D94" i="38"/>
  <c r="R94" i="35"/>
  <c r="AN94" i="38" s="1"/>
  <c r="S96" i="28"/>
  <c r="Q96" i="35"/>
  <c r="Q97" i="28"/>
  <c r="P97" i="35"/>
  <c r="D98" i="38"/>
  <c r="R98" i="35"/>
  <c r="AN98" i="38" s="1"/>
  <c r="S99" i="28"/>
  <c r="Q99" i="35"/>
  <c r="D100" i="38"/>
  <c r="R100" i="35"/>
  <c r="AN100" i="38" s="1"/>
  <c r="S101" i="28"/>
  <c r="Q101" i="35"/>
  <c r="S102" i="28"/>
  <c r="Q102" i="35"/>
  <c r="S103" i="28"/>
  <c r="Q103" i="35"/>
  <c r="S104" i="28"/>
  <c r="Q104" i="35"/>
  <c r="S105" i="28"/>
  <c r="Q105" i="35"/>
  <c r="S106" i="28"/>
  <c r="Q106" i="35"/>
  <c r="S108" i="28"/>
  <c r="Q108" i="35"/>
  <c r="D118" i="38"/>
  <c r="R118" i="35"/>
  <c r="AN118" i="38" s="1"/>
  <c r="D142"/>
  <c r="R142" i="35"/>
  <c r="AN142" i="38" s="1"/>
  <c r="D143"/>
  <c r="R143" i="35"/>
  <c r="AN143" i="38" s="1"/>
  <c r="Q148" i="28"/>
  <c r="Q146" i="35"/>
  <c r="S147" i="28"/>
  <c r="S147" i="35" s="1"/>
  <c r="Q147"/>
  <c r="D153" i="38"/>
  <c r="R153" i="35"/>
  <c r="AN153" i="38" s="1"/>
  <c r="D155"/>
  <c r="R155" i="35"/>
  <c r="AN155" i="38" s="1"/>
  <c r="D159"/>
  <c r="R159" i="35"/>
  <c r="AN159" i="38" s="1"/>
  <c r="D161"/>
  <c r="R161" i="35"/>
  <c r="AN161" i="38" s="1"/>
  <c r="D162"/>
  <c r="R162" i="35"/>
  <c r="AN162" i="38" s="1"/>
  <c r="D166"/>
  <c r="R166" i="35"/>
  <c r="AN166" i="38" s="1"/>
  <c r="D167"/>
  <c r="R167" i="35"/>
  <c r="AN167" i="38" s="1"/>
  <c r="R175" i="28"/>
  <c r="R175" i="35" s="1"/>
  <c r="D171" i="38"/>
  <c r="R171" i="35"/>
  <c r="AN171" i="38" s="1"/>
  <c r="S172" i="28"/>
  <c r="Q172" i="35"/>
  <c r="S173" i="28"/>
  <c r="Q173" i="35"/>
  <c r="S174" i="28"/>
  <c r="Q174" i="35"/>
  <c r="R181" i="28"/>
  <c r="R181" i="35" s="1"/>
  <c r="D177" i="38"/>
  <c r="R177" i="35"/>
  <c r="AN177" i="38" s="1"/>
  <c r="D178"/>
  <c r="R178" i="35"/>
  <c r="AN178" i="38" s="1"/>
  <c r="D179"/>
  <c r="R179" i="35"/>
  <c r="AN179" i="38" s="1"/>
  <c r="D180"/>
  <c r="R180" i="35"/>
  <c r="AN180" i="38" s="1"/>
  <c r="D184"/>
  <c r="R184" i="35"/>
  <c r="AN184" i="38" s="1"/>
  <c r="S185" i="28"/>
  <c r="Q185" i="35"/>
  <c r="S186" i="28"/>
  <c r="Q186" i="35"/>
  <c r="S190" i="28"/>
  <c r="Q190" i="35"/>
  <c r="S191" i="28"/>
  <c r="Q191" i="35"/>
  <c r="S192" i="28"/>
  <c r="Q192" i="35"/>
  <c r="D199" i="38"/>
  <c r="R199" i="35"/>
  <c r="AN199" i="38" s="1"/>
  <c r="D200"/>
  <c r="R200" i="35"/>
  <c r="AN200" i="38" s="1"/>
  <c r="D202"/>
  <c r="R202" i="35"/>
  <c r="AN202" i="38" s="1"/>
  <c r="D203"/>
  <c r="R203" i="35"/>
  <c r="AN203" i="38" s="1"/>
  <c r="D204"/>
  <c r="R204" i="35"/>
  <c r="AN204" i="38" s="1"/>
  <c r="S206" i="28"/>
  <c r="Q206" i="35"/>
  <c r="D207" i="38"/>
  <c r="R207" i="35"/>
  <c r="AN207" i="38" s="1"/>
  <c r="S211" i="28"/>
  <c r="Q211" i="35"/>
  <c r="S212" i="28"/>
  <c r="Q212" i="35"/>
  <c r="S213" i="28"/>
  <c r="Q213" i="35"/>
  <c r="S214" i="28"/>
  <c r="Q214" i="35"/>
  <c r="Q219" i="28"/>
  <c r="Q219" i="35" s="1"/>
  <c r="E55" i="39" s="1"/>
  <c r="G55" s="1"/>
  <c r="Q217" i="35"/>
  <c r="C241" i="28"/>
  <c r="C240" i="35"/>
  <c r="E241" i="28"/>
  <c r="E241" i="35" s="1"/>
  <c r="E240"/>
  <c r="K241" i="28"/>
  <c r="K241" i="35" s="1"/>
  <c r="K240"/>
  <c r="M241" i="28"/>
  <c r="M241" i="35" s="1"/>
  <c r="M240"/>
  <c r="D248" i="38"/>
  <c r="R248" i="35"/>
  <c r="AN248" i="38" s="1"/>
  <c r="S270" i="28"/>
  <c r="Q270" i="35"/>
  <c r="S271" i="28"/>
  <c r="Q271" i="35"/>
  <c r="S273" i="28"/>
  <c r="Q273" i="35"/>
  <c r="S274" i="28"/>
  <c r="Q274" i="35"/>
  <c r="S275" i="28"/>
  <c r="Q275" i="35"/>
  <c r="S276" i="28"/>
  <c r="Q276" i="35"/>
  <c r="S279" i="28"/>
  <c r="Q279" i="35"/>
  <c r="S282" i="28"/>
  <c r="Q282" i="35"/>
  <c r="S283" i="28"/>
  <c r="Q283" i="35"/>
  <c r="S284" i="28"/>
  <c r="Q284" i="35"/>
  <c r="D285" i="38"/>
  <c r="R285" i="35"/>
  <c r="AN285" i="38" s="1"/>
  <c r="S287" i="28"/>
  <c r="Q287" i="35"/>
  <c r="S290" i="28"/>
  <c r="Q290" i="35"/>
  <c r="S300" i="28"/>
  <c r="Q300" i="35"/>
  <c r="R301"/>
  <c r="AN301" i="38" s="1"/>
  <c r="D301"/>
  <c r="D302"/>
  <c r="R302" i="35"/>
  <c r="AN302" i="38" s="1"/>
  <c r="D303"/>
  <c r="R303" i="35"/>
  <c r="AN303" i="38" s="1"/>
  <c r="D304"/>
  <c r="R304" i="35"/>
  <c r="AN304" i="38" s="1"/>
  <c r="D305"/>
  <c r="R305" i="35"/>
  <c r="AN305" i="38" s="1"/>
  <c r="R311" i="28"/>
  <c r="P311" i="35"/>
  <c r="S312" i="28"/>
  <c r="Q312" i="35"/>
  <c r="D313" i="38"/>
  <c r="R313" i="35"/>
  <c r="AN313" i="38" s="1"/>
  <c r="D314"/>
  <c r="R314" i="35"/>
  <c r="AN314" i="38" s="1"/>
  <c r="D315"/>
  <c r="R315" i="35"/>
  <c r="AN315" i="38" s="1"/>
  <c r="D316"/>
  <c r="R316" i="35"/>
  <c r="AN316" i="38" s="1"/>
  <c r="D317"/>
  <c r="R317" i="35"/>
  <c r="AN317" i="38" s="1"/>
  <c r="Q325" i="28"/>
  <c r="E332" i="38"/>
  <c r="S332" i="35"/>
  <c r="AO332" i="38" s="1"/>
  <c r="D333"/>
  <c r="R333" i="35"/>
  <c r="AN333" i="38" s="1"/>
  <c r="D335"/>
  <c r="R335" i="35"/>
  <c r="AN335" i="38" s="1"/>
  <c r="S343" i="28"/>
  <c r="Q343" i="35"/>
  <c r="D359" i="38"/>
  <c r="R359" i="35"/>
  <c r="AN359" i="38" s="1"/>
  <c r="D364"/>
  <c r="R364" i="35"/>
  <c r="AN364" i="38" s="1"/>
  <c r="S365" i="28"/>
  <c r="Q365" i="35"/>
  <c r="E67" i="39" s="1"/>
  <c r="G67" s="1"/>
  <c r="S366" i="28"/>
  <c r="Q366" i="35"/>
  <c r="S367" i="28"/>
  <c r="Q367" i="35"/>
  <c r="S368" i="28"/>
  <c r="Q368" i="35"/>
  <c r="E77" i="39" s="1"/>
  <c r="G77" s="1"/>
  <c r="S369" i="28"/>
  <c r="Q369" i="35"/>
  <c r="Q370"/>
  <c r="S371" i="28"/>
  <c r="Q371" i="35"/>
  <c r="S372" i="28"/>
  <c r="Q372" i="35"/>
  <c r="D380" i="38"/>
  <c r="R380" i="35"/>
  <c r="AN380" i="38" s="1"/>
  <c r="D381"/>
  <c r="R381" i="35"/>
  <c r="AN381" i="38" s="1"/>
  <c r="D382"/>
  <c r="R382" i="35"/>
  <c r="AN382" i="38" s="1"/>
  <c r="D383"/>
  <c r="R383" i="35"/>
  <c r="AN383" i="38" s="1"/>
  <c r="D384"/>
  <c r="R384" i="35"/>
  <c r="AN384" i="38" s="1"/>
  <c r="D385"/>
  <c r="R385" i="35"/>
  <c r="AN385" i="38" s="1"/>
  <c r="D386"/>
  <c r="R386" i="35"/>
  <c r="AN386" i="38" s="1"/>
  <c r="D387"/>
  <c r="R387" i="35"/>
  <c r="AN387" i="38" s="1"/>
  <c r="D388"/>
  <c r="R388" i="35"/>
  <c r="AN388" i="38" s="1"/>
  <c r="R389" i="35"/>
  <c r="AN389" i="38" s="1"/>
  <c r="D389"/>
  <c r="E390"/>
  <c r="S390" i="35"/>
  <c r="AO390" i="38" s="1"/>
  <c r="S391" i="35"/>
  <c r="AO391" i="38" s="1"/>
  <c r="E391"/>
  <c r="D394"/>
  <c r="R394" i="35"/>
  <c r="AN394" i="38" s="1"/>
  <c r="R395" i="35"/>
  <c r="AN395" i="38" s="1"/>
  <c r="D395"/>
  <c r="D396"/>
  <c r="R396" i="35"/>
  <c r="AN396" i="38" s="1"/>
  <c r="E397"/>
  <c r="S397" i="35"/>
  <c r="AO397" i="38" s="1"/>
  <c r="E399"/>
  <c r="S399" i="35"/>
  <c r="AO399" i="38" s="1"/>
  <c r="E400"/>
  <c r="S400" i="35"/>
  <c r="AO400" i="38" s="1"/>
  <c r="E401"/>
  <c r="S401" i="35"/>
  <c r="AO401" i="38" s="1"/>
  <c r="E402"/>
  <c r="S402" i="35"/>
  <c r="AO402" i="38" s="1"/>
  <c r="E411"/>
  <c r="S411" i="35"/>
  <c r="AO411" i="38" s="1"/>
  <c r="E412"/>
  <c r="S412" i="35"/>
  <c r="AO412" i="38" s="1"/>
  <c r="S418" i="35"/>
  <c r="AO418" i="38" s="1"/>
  <c r="E418"/>
  <c r="R424" i="28"/>
  <c r="D422" i="38"/>
  <c r="R422" i="35"/>
  <c r="AN422" i="38" s="1"/>
  <c r="D423"/>
  <c r="R423" i="35"/>
  <c r="AN423" i="38" s="1"/>
  <c r="D439"/>
  <c r="R439" i="35"/>
  <c r="AN439" i="38" s="1"/>
  <c r="Q461" i="28"/>
  <c r="Q461" i="35" s="1"/>
  <c r="Q440"/>
  <c r="S441" i="28"/>
  <c r="Q441" i="35"/>
  <c r="S442" i="28"/>
  <c r="Q442" i="35"/>
  <c r="D443" i="38"/>
  <c r="R443" i="35"/>
  <c r="AN443" i="38" s="1"/>
  <c r="S444" i="28"/>
  <c r="Q444" i="35"/>
  <c r="D445" i="38"/>
  <c r="R445" i="35"/>
  <c r="AN445" i="38" s="1"/>
  <c r="S446" i="28"/>
  <c r="Q446" i="35"/>
  <c r="S447" i="28"/>
  <c r="Q447" i="35"/>
  <c r="S448" i="28"/>
  <c r="Q448" i="35"/>
  <c r="S449" i="28"/>
  <c r="Q449" i="35"/>
  <c r="S450" i="28"/>
  <c r="Q450" i="35"/>
  <c r="S451" i="28"/>
  <c r="Q451" i="35"/>
  <c r="S452" i="28"/>
  <c r="Q452" i="35"/>
  <c r="S453" i="28"/>
  <c r="Q453" i="35"/>
  <c r="S454" i="28"/>
  <c r="Q454" i="35"/>
  <c r="S455" i="28"/>
  <c r="Q455" i="35"/>
  <c r="S456" i="28"/>
  <c r="Q456" i="35"/>
  <c r="S457" i="28"/>
  <c r="Q457" i="35"/>
  <c r="D458" i="38"/>
  <c r="R458" i="35"/>
  <c r="AN458" i="38" s="1"/>
  <c r="S459" i="28"/>
  <c r="Q459" i="35"/>
  <c r="S460" i="28"/>
  <c r="Q460" i="35"/>
  <c r="H157"/>
  <c r="H163"/>
  <c r="H169"/>
  <c r="G175"/>
  <c r="G215"/>
  <c r="H325"/>
  <c r="G329"/>
  <c r="H336"/>
  <c r="H340"/>
  <c r="H347"/>
  <c r="G351"/>
  <c r="H357"/>
  <c r="G361"/>
  <c r="H413"/>
  <c r="S82" i="28"/>
  <c r="Q82" i="35"/>
  <c r="D83" i="38"/>
  <c r="R83" i="35"/>
  <c r="AN83" i="38" s="1"/>
  <c r="R86" i="28"/>
  <c r="D84" i="38"/>
  <c r="R84" i="35"/>
  <c r="AN84" i="38" s="1"/>
  <c r="S88" i="28"/>
  <c r="Q88" i="35"/>
  <c r="D89" i="38"/>
  <c r="R89" i="35"/>
  <c r="AN89" i="38" s="1"/>
  <c r="D90"/>
  <c r="R90" i="35"/>
  <c r="AN90" i="38" s="1"/>
  <c r="D91"/>
  <c r="R91" i="35"/>
  <c r="AN91" i="38" s="1"/>
  <c r="D92"/>
  <c r="R92" i="35"/>
  <c r="AN92" i="38" s="1"/>
  <c r="R95" i="28"/>
  <c r="P95" i="35"/>
  <c r="D96" i="38"/>
  <c r="R96" i="35"/>
  <c r="AN96" i="38" s="1"/>
  <c r="S98" i="28"/>
  <c r="Q98" i="35"/>
  <c r="R99" i="28"/>
  <c r="P99" i="35"/>
  <c r="S100" i="28"/>
  <c r="Q100" i="35"/>
  <c r="D101" i="38"/>
  <c r="R101" i="35"/>
  <c r="AN101" i="38" s="1"/>
  <c r="D102"/>
  <c r="R102" i="35"/>
  <c r="AN102" i="38" s="1"/>
  <c r="D103"/>
  <c r="R103" i="35"/>
  <c r="AN103" i="38" s="1"/>
  <c r="D104"/>
  <c r="R104" i="35"/>
  <c r="AN104" i="38" s="1"/>
  <c r="D105"/>
  <c r="R105" i="35"/>
  <c r="AN105" i="38" s="1"/>
  <c r="D106"/>
  <c r="R106" i="35"/>
  <c r="AN106" i="38" s="1"/>
  <c r="R107" i="35"/>
  <c r="AN107" i="38" s="1"/>
  <c r="D107"/>
  <c r="D108"/>
  <c r="R108" i="35"/>
  <c r="AN108" i="38" s="1"/>
  <c r="D111" i="28"/>
  <c r="D110" i="35"/>
  <c r="H110" s="1"/>
  <c r="E118" i="38"/>
  <c r="S118" i="35"/>
  <c r="AO118" i="38" s="1"/>
  <c r="E142"/>
  <c r="S142" i="35"/>
  <c r="AO142" i="38" s="1"/>
  <c r="E143"/>
  <c r="S143" i="35"/>
  <c r="AO143" i="38" s="1"/>
  <c r="R148" i="28"/>
  <c r="R146" i="35"/>
  <c r="Q157" i="28"/>
  <c r="Q157" i="35" s="1"/>
  <c r="E27" i="39" s="1"/>
  <c r="G27" s="1"/>
  <c r="Q153" i="35"/>
  <c r="S154" i="28"/>
  <c r="S154" i="35" s="1"/>
  <c r="Q154"/>
  <c r="S155" i="28"/>
  <c r="Q155" i="35"/>
  <c r="S156" i="28"/>
  <c r="S156" i="35" s="1"/>
  <c r="Q156"/>
  <c r="S161" i="28"/>
  <c r="Q161" i="35"/>
  <c r="S162" i="28"/>
  <c r="Q162" i="35"/>
  <c r="R169" i="28"/>
  <c r="R169" i="35" s="1"/>
  <c r="D165" i="38"/>
  <c r="R165" i="35"/>
  <c r="AN165" i="38" s="1"/>
  <c r="S167" i="28"/>
  <c r="Q167" i="35"/>
  <c r="E32" i="39" s="1"/>
  <c r="G32" s="1"/>
  <c r="S168" i="28"/>
  <c r="S168" i="35" s="1"/>
  <c r="Q168"/>
  <c r="D172" i="38"/>
  <c r="R172" i="35"/>
  <c r="AN172" i="38" s="1"/>
  <c r="D173"/>
  <c r="R173" i="35"/>
  <c r="AN173" i="38" s="1"/>
  <c r="D174"/>
  <c r="R174" i="35"/>
  <c r="AN174" i="38" s="1"/>
  <c r="S178" i="28"/>
  <c r="Q178" i="35"/>
  <c r="S179" i="28"/>
  <c r="Q179" i="35"/>
  <c r="S180" i="28"/>
  <c r="Q180" i="35"/>
  <c r="R187" i="28"/>
  <c r="R187" i="35" s="1"/>
  <c r="D183" i="38"/>
  <c r="R183" i="35"/>
  <c r="AN183" i="38" s="1"/>
  <c r="D185"/>
  <c r="R185" i="35"/>
  <c r="AN185" i="38" s="1"/>
  <c r="D186"/>
  <c r="R186" i="35"/>
  <c r="AN186" i="38" s="1"/>
  <c r="R193" i="28"/>
  <c r="D189" i="38"/>
  <c r="R189" i="35"/>
  <c r="AN189" i="38" s="1"/>
  <c r="D190"/>
  <c r="R190" i="35"/>
  <c r="AN190" i="38" s="1"/>
  <c r="D191"/>
  <c r="R191" i="35"/>
  <c r="AN191" i="38" s="1"/>
  <c r="D192"/>
  <c r="R192" i="35"/>
  <c r="AN192" i="38" s="1"/>
  <c r="S199" i="28"/>
  <c r="Q199" i="35"/>
  <c r="S200" i="28"/>
  <c r="Q200" i="35"/>
  <c r="S202" i="28"/>
  <c r="Q202" i="35"/>
  <c r="S203" i="28"/>
  <c r="Q203" i="35"/>
  <c r="S204" i="28"/>
  <c r="Q204" i="35"/>
  <c r="D206" i="38"/>
  <c r="R206" i="35"/>
  <c r="AN206" i="38" s="1"/>
  <c r="S207" i="28"/>
  <c r="Q207" i="35"/>
  <c r="R215" i="28"/>
  <c r="R215" i="35" s="1"/>
  <c r="D210" i="38"/>
  <c r="R210" i="35"/>
  <c r="AN210" i="38" s="1"/>
  <c r="D211"/>
  <c r="R211" i="35"/>
  <c r="AN211" i="38" s="1"/>
  <c r="D212"/>
  <c r="R212" i="35"/>
  <c r="AN212" i="38" s="1"/>
  <c r="D213"/>
  <c r="R213" i="35"/>
  <c r="AN213" i="38" s="1"/>
  <c r="D214"/>
  <c r="R214" i="35"/>
  <c r="AN214" i="38" s="1"/>
  <c r="D217"/>
  <c r="R217" i="35"/>
  <c r="AN217" i="38" s="1"/>
  <c r="D241" i="28"/>
  <c r="D241" i="35" s="1"/>
  <c r="D240"/>
  <c r="F241" i="28"/>
  <c r="F241" i="35" s="1"/>
  <c r="F240"/>
  <c r="L241" i="28"/>
  <c r="L241" i="35" s="1"/>
  <c r="L240"/>
  <c r="N241" i="28"/>
  <c r="N241" i="35" s="1"/>
  <c r="N240"/>
  <c r="R263" i="28"/>
  <c r="D244" i="38"/>
  <c r="R244" i="35"/>
  <c r="AN244" i="38" s="1"/>
  <c r="D269"/>
  <c r="R269" i="35"/>
  <c r="AN269" i="38" s="1"/>
  <c r="D270"/>
  <c r="R270" i="35"/>
  <c r="AN270" i="38" s="1"/>
  <c r="D271"/>
  <c r="R271" i="35"/>
  <c r="AN271" i="38" s="1"/>
  <c r="D273"/>
  <c r="R273" i="35"/>
  <c r="AN273" i="38" s="1"/>
  <c r="D274"/>
  <c r="R274" i="35"/>
  <c r="AN274" i="38" s="1"/>
  <c r="D275"/>
  <c r="R275" i="35"/>
  <c r="AN275" i="38" s="1"/>
  <c r="D276"/>
  <c r="R276" i="35"/>
  <c r="AN276" i="38" s="1"/>
  <c r="D279"/>
  <c r="R279" i="35"/>
  <c r="AN279" i="38" s="1"/>
  <c r="D282"/>
  <c r="R282" i="35"/>
  <c r="AN282" i="38" s="1"/>
  <c r="D283"/>
  <c r="R283" i="35"/>
  <c r="AN283" i="38" s="1"/>
  <c r="D284"/>
  <c r="R284" i="35"/>
  <c r="AN284" i="38" s="1"/>
  <c r="E285"/>
  <c r="S285" i="35"/>
  <c r="AO285" i="38" s="1"/>
  <c r="D287"/>
  <c r="R287" i="35"/>
  <c r="AN287" i="38" s="1"/>
  <c r="D290"/>
  <c r="R290" i="35"/>
  <c r="AN290" i="38" s="1"/>
  <c r="R295" i="28"/>
  <c r="P295" i="35"/>
  <c r="D297" i="38"/>
  <c r="R297" i="35"/>
  <c r="AN297" i="38" s="1"/>
  <c r="D298"/>
  <c r="R298" i="35"/>
  <c r="AN298" i="38" s="1"/>
  <c r="D299"/>
  <c r="R299" i="35"/>
  <c r="AN299" i="38" s="1"/>
  <c r="D300"/>
  <c r="R300" i="35"/>
  <c r="AN300" i="38" s="1"/>
  <c r="S302" i="28"/>
  <c r="Q302" i="35"/>
  <c r="S303" i="28"/>
  <c r="Q303" i="35"/>
  <c r="S304" i="28"/>
  <c r="Q304" i="35"/>
  <c r="S305" i="28"/>
  <c r="Q305" i="35"/>
  <c r="D310" i="38"/>
  <c r="R310" i="35"/>
  <c r="AN310" i="38" s="1"/>
  <c r="D312"/>
  <c r="R312" i="35"/>
  <c r="AN312" i="38" s="1"/>
  <c r="S313" i="28"/>
  <c r="Q313" i="35"/>
  <c r="S314" i="28"/>
  <c r="Q314" i="35"/>
  <c r="S316" i="28"/>
  <c r="Q316" i="35"/>
  <c r="S317" i="28"/>
  <c r="Q317" i="35"/>
  <c r="G320" i="28"/>
  <c r="E320" i="35"/>
  <c r="G320" s="1"/>
  <c r="R325" i="28"/>
  <c r="D322" i="38"/>
  <c r="AN322"/>
  <c r="D324"/>
  <c r="R324" i="35"/>
  <c r="AN324" i="38" s="1"/>
  <c r="D332"/>
  <c r="R332" i="35"/>
  <c r="AN332" i="38" s="1"/>
  <c r="Q336" i="28"/>
  <c r="Q336" i="35" s="1"/>
  <c r="E54" i="39" s="1"/>
  <c r="G54" s="1"/>
  <c r="Q333" i="35"/>
  <c r="S335" i="28"/>
  <c r="Q335" i="35"/>
  <c r="R338"/>
  <c r="AN338" i="38" s="1"/>
  <c r="D338"/>
  <c r="R344" i="28"/>
  <c r="D343" i="38"/>
  <c r="R343" i="35"/>
  <c r="AN343" i="38" s="1"/>
  <c r="Q361" i="28"/>
  <c r="Q361" i="35" s="1"/>
  <c r="E60" i="39" s="1"/>
  <c r="G60" s="1"/>
  <c r="Q359" i="35"/>
  <c r="D365" i="38"/>
  <c r="R365" i="35"/>
  <c r="AN365" i="38" s="1"/>
  <c r="D366"/>
  <c r="R366" i="35"/>
  <c r="AN366" i="38" s="1"/>
  <c r="D367"/>
  <c r="R367" i="35"/>
  <c r="AN367" i="38" s="1"/>
  <c r="D368"/>
  <c r="R368" i="35"/>
  <c r="AN368" i="38" s="1"/>
  <c r="D369"/>
  <c r="R369" i="35"/>
  <c r="AN369" i="38" s="1"/>
  <c r="D370"/>
  <c r="R370" i="35"/>
  <c r="AN370" i="38" s="1"/>
  <c r="D371"/>
  <c r="R371" i="35"/>
  <c r="AN371" i="38" s="1"/>
  <c r="D372"/>
  <c r="R372" i="35"/>
  <c r="AN372" i="38" s="1"/>
  <c r="D373"/>
  <c r="R373" i="35"/>
  <c r="AN373" i="38" s="1"/>
  <c r="S380" i="28"/>
  <c r="Q380" i="35"/>
  <c r="E69" i="39" s="1"/>
  <c r="G69" s="1"/>
  <c r="S381" i="28"/>
  <c r="Q381" i="35"/>
  <c r="S382" i="28"/>
  <c r="Q382" i="35"/>
  <c r="E72" i="39" s="1"/>
  <c r="G72" s="1"/>
  <c r="S383" i="28"/>
  <c r="Q383" i="35"/>
  <c r="S384" i="28"/>
  <c r="Q384" i="35"/>
  <c r="S385" i="28"/>
  <c r="Q385" i="35"/>
  <c r="S386" i="28"/>
  <c r="Q386" i="35"/>
  <c r="S387" i="28"/>
  <c r="Q387" i="35"/>
  <c r="S388" i="28"/>
  <c r="Q388" i="35"/>
  <c r="D393" i="38"/>
  <c r="R393" i="35"/>
  <c r="AN393" i="38" s="1"/>
  <c r="S396" i="28"/>
  <c r="Q396" i="35"/>
  <c r="D397" i="38"/>
  <c r="R397" i="35"/>
  <c r="AN397" i="38" s="1"/>
  <c r="D399"/>
  <c r="R399" i="35"/>
  <c r="AN399" i="38" s="1"/>
  <c r="D400"/>
  <c r="R400" i="35"/>
  <c r="AN400" i="38" s="1"/>
  <c r="D401"/>
  <c r="R401" i="35"/>
  <c r="AN401" i="38" s="1"/>
  <c r="D402"/>
  <c r="R402" i="35"/>
  <c r="AN402" i="38" s="1"/>
  <c r="D410"/>
  <c r="D411"/>
  <c r="AN411"/>
  <c r="D412"/>
  <c r="AN412"/>
  <c r="S424" i="28"/>
  <c r="E422" i="38"/>
  <c r="S422" i="35"/>
  <c r="AO422" i="38" s="1"/>
  <c r="E423"/>
  <c r="S423" i="35"/>
  <c r="AO423" i="38" s="1"/>
  <c r="E439"/>
  <c r="S439" i="35"/>
  <c r="AO439" i="38" s="1"/>
  <c r="D440"/>
  <c r="R440" i="35"/>
  <c r="AN440" i="38" s="1"/>
  <c r="D441"/>
  <c r="R441" i="35"/>
  <c r="AN441" i="38" s="1"/>
  <c r="D442"/>
  <c r="R442" i="35"/>
  <c r="AN442" i="38" s="1"/>
  <c r="E443"/>
  <c r="S443" i="35"/>
  <c r="AO443" i="38" s="1"/>
  <c r="D444"/>
  <c r="R444" i="35"/>
  <c r="AN444" i="38" s="1"/>
  <c r="E445"/>
  <c r="S445" i="35"/>
  <c r="AO445" i="38" s="1"/>
  <c r="D446"/>
  <c r="R446" i="35"/>
  <c r="AN446" i="38" s="1"/>
  <c r="D447"/>
  <c r="R447" i="35"/>
  <c r="AN447" i="38" s="1"/>
  <c r="D448"/>
  <c r="R448" i="35"/>
  <c r="AN448" i="38" s="1"/>
  <c r="D449"/>
  <c r="R449" i="35"/>
  <c r="AN449" i="38" s="1"/>
  <c r="D450"/>
  <c r="R450" i="35"/>
  <c r="AN450" i="38" s="1"/>
  <c r="D451"/>
  <c r="R451" i="35"/>
  <c r="AN451" i="38" s="1"/>
  <c r="D452"/>
  <c r="R452" i="35"/>
  <c r="AN452" i="38" s="1"/>
  <c r="D453"/>
  <c r="R453" i="35"/>
  <c r="AN453" i="38" s="1"/>
  <c r="D454"/>
  <c r="R454" i="35"/>
  <c r="AN454" i="38" s="1"/>
  <c r="D455"/>
  <c r="R455" i="35"/>
  <c r="AN455" i="38" s="1"/>
  <c r="D456"/>
  <c r="R456" i="35"/>
  <c r="AN456" i="38" s="1"/>
  <c r="D457"/>
  <c r="R457" i="35"/>
  <c r="AN457" i="38" s="1"/>
  <c r="E458"/>
  <c r="S458" i="35"/>
  <c r="AO458" i="38" s="1"/>
  <c r="D459"/>
  <c r="R459" i="35"/>
  <c r="AN459" i="38" s="1"/>
  <c r="D460"/>
  <c r="R460" i="35"/>
  <c r="AN460" i="38" s="1"/>
  <c r="I110" i="28"/>
  <c r="G157" i="35"/>
  <c r="G169"/>
  <c r="J175" i="28"/>
  <c r="H175" i="35"/>
  <c r="J187" i="28"/>
  <c r="Q184"/>
  <c r="I193"/>
  <c r="O193"/>
  <c r="G208" i="35"/>
  <c r="Q240" i="28"/>
  <c r="J308"/>
  <c r="G308" i="35"/>
  <c r="Q311" i="28"/>
  <c r="Q311" i="35" s="1"/>
  <c r="G325"/>
  <c r="H329"/>
  <c r="G340"/>
  <c r="J344" i="28"/>
  <c r="G347" i="35"/>
  <c r="H351"/>
  <c r="G357"/>
  <c r="H361"/>
  <c r="G406"/>
  <c r="S410"/>
  <c r="AO410" i="38" s="1"/>
  <c r="E410"/>
  <c r="E373"/>
  <c r="S373" i="35"/>
  <c r="AO373" i="38" s="1"/>
  <c r="D419"/>
  <c r="AN419"/>
  <c r="D278"/>
  <c r="R278" i="35"/>
  <c r="AN278" i="38" s="1"/>
  <c r="S278" i="28"/>
  <c r="Q278" i="35"/>
  <c r="H419"/>
  <c r="H406"/>
  <c r="D296" i="38"/>
  <c r="R296" i="35"/>
  <c r="AN296" i="38" s="1"/>
  <c r="S417" i="35"/>
  <c r="AO417" i="38" s="1"/>
  <c r="E417"/>
  <c r="S416" i="35"/>
  <c r="AO416" i="38" s="1"/>
  <c r="E416"/>
  <c r="S419" i="35"/>
  <c r="AO419" i="38" s="1"/>
  <c r="E419"/>
  <c r="S415" i="35"/>
  <c r="AO415" i="38" s="1"/>
  <c r="E415"/>
  <c r="E324"/>
  <c r="S324" i="35"/>
  <c r="AO324" i="38" s="1"/>
  <c r="D323"/>
  <c r="R323" i="35"/>
  <c r="AN323" i="38" s="1"/>
  <c r="S323" i="28"/>
  <c r="Q323" i="35"/>
  <c r="E52" i="39" s="1"/>
  <c r="G52" s="1"/>
  <c r="S328" i="28"/>
  <c r="Q328" i="35"/>
  <c r="D327" i="38"/>
  <c r="R327" i="35"/>
  <c r="AN327" i="38" s="1"/>
  <c r="H291" i="35"/>
  <c r="S420" i="29"/>
  <c r="I265" i="38"/>
  <c r="D354"/>
  <c r="R354" i="35"/>
  <c r="AN354" i="38" s="1"/>
  <c r="D355"/>
  <c r="R355" i="35"/>
  <c r="AN355" i="38" s="1"/>
  <c r="D353"/>
  <c r="R353" i="35"/>
  <c r="AN353" i="38" s="1"/>
  <c r="D356"/>
  <c r="R356" i="35"/>
  <c r="AN356" i="38" s="1"/>
  <c r="Q357" i="28"/>
  <c r="Q353" i="35"/>
  <c r="S354" i="28"/>
  <c r="Q354" i="35"/>
  <c r="S355" i="28"/>
  <c r="Q355" i="35"/>
  <c r="S356" i="28"/>
  <c r="Q356" i="35"/>
  <c r="S310" i="28"/>
  <c r="Q310" i="35"/>
  <c r="S299" i="28"/>
  <c r="Q299" i="35"/>
  <c r="S298" i="28"/>
  <c r="Q298" i="35"/>
  <c r="S297" i="28"/>
  <c r="Q297" i="35"/>
  <c r="S296" i="28"/>
  <c r="Q296" i="35"/>
  <c r="S248" i="28"/>
  <c r="Q248" i="35"/>
  <c r="Q263" i="28"/>
  <c r="Q263" i="35" s="1"/>
  <c r="Q244"/>
  <c r="D286" i="38"/>
  <c r="R286" i="35"/>
  <c r="AN286" i="38" s="1"/>
  <c r="S286" i="28"/>
  <c r="Q291"/>
  <c r="Q286" i="35"/>
  <c r="N264"/>
  <c r="D320" i="38"/>
  <c r="R320" i="35"/>
  <c r="AN320" i="38" s="1"/>
  <c r="S94" i="28"/>
  <c r="Q94" i="35"/>
  <c r="D110" i="38"/>
  <c r="R110" i="35"/>
  <c r="AN110" i="38" s="1"/>
  <c r="P144" i="28"/>
  <c r="P144" i="35" s="1"/>
  <c r="P111"/>
  <c r="D14" i="39" s="1"/>
  <c r="F14" s="1"/>
  <c r="R308" i="35"/>
  <c r="AN308" i="38" s="1"/>
  <c r="D308"/>
  <c r="K464"/>
  <c r="K425"/>
  <c r="H420"/>
  <c r="R425" i="29"/>
  <c r="H425" i="38" s="1"/>
  <c r="D234"/>
  <c r="R234" i="35"/>
  <c r="AN234" i="38" s="1"/>
  <c r="D233"/>
  <c r="R233" i="35"/>
  <c r="AN233" i="38" s="1"/>
  <c r="P241" i="28"/>
  <c r="P241" i="35" s="1"/>
  <c r="D63" i="39" s="1"/>
  <c r="P240" i="35"/>
  <c r="D232" i="38"/>
  <c r="R232" i="35"/>
  <c r="AN232" i="38" s="1"/>
  <c r="S233" i="28"/>
  <c r="Q233" i="35"/>
  <c r="S234" i="28"/>
  <c r="Q234" i="35"/>
  <c r="Q241" i="28"/>
  <c r="Q241" i="35" s="1"/>
  <c r="Q240"/>
  <c r="S232" i="28"/>
  <c r="Q232" i="35"/>
  <c r="S218" i="28"/>
  <c r="Q218" i="35"/>
  <c r="D218" i="38"/>
  <c r="R218" i="35"/>
  <c r="AN218" i="38" s="1"/>
  <c r="R351" i="28"/>
  <c r="D350" i="38"/>
  <c r="R350" i="35"/>
  <c r="AN350" i="38" s="1"/>
  <c r="Q351" i="28"/>
  <c r="Q351" i="35" s="1"/>
  <c r="Q350"/>
  <c r="E16" i="39" s="1"/>
  <c r="G16" s="1"/>
  <c r="Q344" i="28"/>
  <c r="Q344" i="35" s="1"/>
  <c r="E56" i="39" s="1"/>
  <c r="G56" s="1"/>
  <c r="Q342" i="35"/>
  <c r="D344" i="38"/>
  <c r="R344" i="35"/>
  <c r="AN344" i="38" s="1"/>
  <c r="D342"/>
  <c r="R342" i="35"/>
  <c r="AN342" i="38" s="1"/>
  <c r="S205" i="28"/>
  <c r="Q205" i="35"/>
  <c r="E10" i="39" s="1"/>
  <c r="G10" s="1"/>
  <c r="D205" i="38"/>
  <c r="R205" i="35"/>
  <c r="AN205" i="38" s="1"/>
  <c r="D201"/>
  <c r="R201" i="35"/>
  <c r="AN201" i="38" s="1"/>
  <c r="S201" i="28"/>
  <c r="Q201" i="35"/>
  <c r="D198" i="38"/>
  <c r="R198" i="35"/>
  <c r="AN198" i="38" s="1"/>
  <c r="Q208" i="28"/>
  <c r="Q208" i="35" s="1"/>
  <c r="Q198"/>
  <c r="D334" i="38"/>
  <c r="R334" i="35"/>
  <c r="AN334" i="38" s="1"/>
  <c r="S334" i="28"/>
  <c r="Q334" i="35"/>
  <c r="R336" i="28"/>
  <c r="D11" i="38"/>
  <c r="R11" i="35"/>
  <c r="AN11" i="38" s="1"/>
  <c r="D8"/>
  <c r="R8" i="35"/>
  <c r="AN8" i="38" s="1"/>
  <c r="F264" i="28"/>
  <c r="F263" i="35"/>
  <c r="J264" i="28"/>
  <c r="D264"/>
  <c r="D264" i="35" s="1"/>
  <c r="D263"/>
  <c r="H215" i="28"/>
  <c r="H208"/>
  <c r="C144"/>
  <c r="C144" i="35" s="1"/>
  <c r="R391"/>
  <c r="AN391" i="38" s="1"/>
  <c r="D391"/>
  <c r="D390"/>
  <c r="R390" i="35"/>
  <c r="AN390" i="38" s="1"/>
  <c r="S404" i="28"/>
  <c r="Q404" i="35"/>
  <c r="D404" i="38"/>
  <c r="R404" i="35"/>
  <c r="AN404" i="38" s="1"/>
  <c r="R375" i="35"/>
  <c r="AN375" i="38" s="1"/>
  <c r="D375"/>
  <c r="R374" i="35"/>
  <c r="AN374" i="38" s="1"/>
  <c r="D374"/>
  <c r="S395" i="28"/>
  <c r="Q395" i="35"/>
  <c r="S389" i="28"/>
  <c r="Q389" i="35"/>
  <c r="E70" i="39" s="1"/>
  <c r="G70" s="1"/>
  <c r="S375" i="28"/>
  <c r="Q375" i="35"/>
  <c r="S374" i="28"/>
  <c r="Q374" i="35"/>
  <c r="S360" i="28"/>
  <c r="Q360" i="35"/>
  <c r="S339" i="28"/>
  <c r="Q339" i="35"/>
  <c r="S301" i="28"/>
  <c r="Q301" i="35"/>
  <c r="R150" i="28"/>
  <c r="R149" i="35"/>
  <c r="AN149" i="38" s="1"/>
  <c r="S107" i="28"/>
  <c r="Q107" i="35"/>
  <c r="S93" i="28"/>
  <c r="Q93" i="35"/>
  <c r="Q86" i="28"/>
  <c r="J111"/>
  <c r="J144" s="1"/>
  <c r="Q95"/>
  <c r="L111"/>
  <c r="N111"/>
  <c r="G157"/>
  <c r="R163"/>
  <c r="R163" i="35" s="1"/>
  <c r="Q160" i="28"/>
  <c r="H163"/>
  <c r="I169"/>
  <c r="Q169"/>
  <c r="Q169" i="35" s="1"/>
  <c r="O169" i="28"/>
  <c r="G169"/>
  <c r="I175"/>
  <c r="O175"/>
  <c r="H175"/>
  <c r="Q177"/>
  <c r="S177" s="1"/>
  <c r="Q187"/>
  <c r="Q187" i="35" s="1"/>
  <c r="Q193" i="28"/>
  <c r="Q193" i="35" s="1"/>
  <c r="D194" i="28"/>
  <c r="D194" i="35" s="1"/>
  <c r="F194" i="28"/>
  <c r="F194" i="35" s="1"/>
  <c r="N194" i="28"/>
  <c r="N194" i="35" s="1"/>
  <c r="R208" i="28"/>
  <c r="R208" i="35" s="1"/>
  <c r="L265" i="28"/>
  <c r="L265" i="35" s="1"/>
  <c r="G291" i="28"/>
  <c r="Q295"/>
  <c r="H308"/>
  <c r="H340"/>
  <c r="G347"/>
  <c r="G351"/>
  <c r="G357"/>
  <c r="H361"/>
  <c r="G406"/>
  <c r="G413"/>
  <c r="J438"/>
  <c r="R438"/>
  <c r="H438"/>
  <c r="F462"/>
  <c r="F462" i="35" s="1"/>
  <c r="K462" i="28"/>
  <c r="K462" i="35" s="1"/>
  <c r="M462" i="28"/>
  <c r="M462" i="35" s="1"/>
  <c r="I111" i="28"/>
  <c r="I144" s="1"/>
  <c r="F111"/>
  <c r="F111" i="35" s="1"/>
  <c r="K111" i="28"/>
  <c r="M111"/>
  <c r="O111"/>
  <c r="O144" s="1"/>
  <c r="H157"/>
  <c r="Q163"/>
  <c r="Q163" i="35" s="1"/>
  <c r="E29" i="39" s="1"/>
  <c r="G29" s="1"/>
  <c r="G163" i="28"/>
  <c r="J169"/>
  <c r="H169"/>
  <c r="G175"/>
  <c r="L194"/>
  <c r="L194" i="35" s="1"/>
  <c r="K194" i="28"/>
  <c r="K194" i="35" s="1"/>
  <c r="M194" i="28"/>
  <c r="M194" i="35" s="1"/>
  <c r="P194" i="28"/>
  <c r="P194" i="35" s="1"/>
  <c r="J208" i="28"/>
  <c r="G208"/>
  <c r="G215"/>
  <c r="R240"/>
  <c r="J265"/>
  <c r="R264"/>
  <c r="J291"/>
  <c r="G308"/>
  <c r="Q315"/>
  <c r="H320"/>
  <c r="Q327"/>
  <c r="S327" s="1"/>
  <c r="Q338"/>
  <c r="G340"/>
  <c r="H347"/>
  <c r="H351"/>
  <c r="J357"/>
  <c r="R357"/>
  <c r="H357"/>
  <c r="G361"/>
  <c r="I406"/>
  <c r="Q406"/>
  <c r="Q406" i="35" s="1"/>
  <c r="R406" i="28"/>
  <c r="H406"/>
  <c r="G438"/>
  <c r="D462"/>
  <c r="D462" i="35" s="1"/>
  <c r="L462" i="28"/>
  <c r="L462" i="35" s="1"/>
  <c r="N462" i="28"/>
  <c r="N462" i="35" s="1"/>
  <c r="E144" i="28"/>
  <c r="Q150"/>
  <c r="Q150" i="35" s="1"/>
  <c r="E7" i="39" s="1"/>
  <c r="S149" i="28"/>
  <c r="E149" i="38" s="1"/>
  <c r="E265" i="28"/>
  <c r="E265" i="35" s="1"/>
  <c r="G264" i="28"/>
  <c r="Q294"/>
  <c r="R294"/>
  <c r="Q347"/>
  <c r="Q347" i="35" s="1"/>
  <c r="E18" i="39" s="1"/>
  <c r="G18" s="1"/>
  <c r="S346" i="28"/>
  <c r="E346" i="38" s="1"/>
  <c r="R93" i="28"/>
  <c r="R97"/>
  <c r="H110"/>
  <c r="R111"/>
  <c r="S146"/>
  <c r="S153"/>
  <c r="S189"/>
  <c r="S198"/>
  <c r="S217"/>
  <c r="S225"/>
  <c r="M265"/>
  <c r="M265" i="35" s="1"/>
  <c r="O265" i="28"/>
  <c r="G291" i="38"/>
  <c r="R157" i="28"/>
  <c r="O157"/>
  <c r="Q175"/>
  <c r="S171"/>
  <c r="C194"/>
  <c r="C194" i="35" s="1"/>
  <c r="E194" i="28"/>
  <c r="E194" i="35" s="1"/>
  <c r="I215" i="28"/>
  <c r="Q215"/>
  <c r="Q215" i="35" s="1"/>
  <c r="E13" i="39" s="1"/>
  <c r="G13" s="1"/>
  <c r="J219" i="28"/>
  <c r="R219"/>
  <c r="R219" i="35" s="1"/>
  <c r="I264" i="28"/>
  <c r="I265" s="1"/>
  <c r="I291"/>
  <c r="R291"/>
  <c r="F291" i="38"/>
  <c r="Q291" i="35"/>
  <c r="E46" i="39" s="1"/>
  <c r="G46" s="1"/>
  <c r="S269" i="28"/>
  <c r="H291"/>
  <c r="I462"/>
  <c r="Q462"/>
  <c r="Q462" i="35" s="1"/>
  <c r="S159" i="28"/>
  <c r="S165"/>
  <c r="S183"/>
  <c r="S210"/>
  <c r="S244"/>
  <c r="G263"/>
  <c r="S291"/>
  <c r="J462"/>
  <c r="S322"/>
  <c r="R328"/>
  <c r="P329"/>
  <c r="P329" i="35" s="1"/>
  <c r="D53" i="39" s="1"/>
  <c r="F53" s="1"/>
  <c r="S333" i="28"/>
  <c r="S338"/>
  <c r="E338" i="38" s="1"/>
  <c r="R339" i="28"/>
  <c r="D339" i="38" s="1"/>
  <c r="P340" i="28"/>
  <c r="P340" i="35" s="1"/>
  <c r="D17" i="39" s="1"/>
  <c r="F17" s="1"/>
  <c r="S342" i="28"/>
  <c r="R346"/>
  <c r="D346" i="38" s="1"/>
  <c r="P347" i="28"/>
  <c r="P347" i="35" s="1"/>
  <c r="D18" i="39" s="1"/>
  <c r="F18" s="1"/>
  <c r="S350" i="28"/>
  <c r="S359"/>
  <c r="R360"/>
  <c r="D360" i="38" s="1"/>
  <c r="P361" i="28"/>
  <c r="S364"/>
  <c r="H413"/>
  <c r="H419"/>
  <c r="S440"/>
  <c r="H461"/>
  <c r="S353"/>
  <c r="S413"/>
  <c r="S433"/>
  <c r="C111" i="35" l="1"/>
  <c r="G111" s="1"/>
  <c r="N265" i="28"/>
  <c r="N265" i="35" s="1"/>
  <c r="P265" i="28"/>
  <c r="P265" i="35" s="1"/>
  <c r="I194" i="28"/>
  <c r="H264"/>
  <c r="J194"/>
  <c r="K265"/>
  <c r="K265" i="35" s="1"/>
  <c r="E9" i="39"/>
  <c r="G9" s="1"/>
  <c r="E64"/>
  <c r="E85" i="38"/>
  <c r="S85" i="35"/>
  <c r="AO85" i="38" s="1"/>
  <c r="Q148" i="35"/>
  <c r="E24" i="39" s="1"/>
  <c r="G24" s="1"/>
  <c r="Q325" i="35"/>
  <c r="Q86"/>
  <c r="Q357"/>
  <c r="E57" i="39" s="1"/>
  <c r="G57" s="1"/>
  <c r="E15"/>
  <c r="G15" s="1"/>
  <c r="G7"/>
  <c r="F63"/>
  <c r="F81" s="1"/>
  <c r="D81"/>
  <c r="E65"/>
  <c r="G65" s="1"/>
  <c r="G64"/>
  <c r="F22"/>
  <c r="E73"/>
  <c r="G73" s="1"/>
  <c r="E11"/>
  <c r="G11" s="1"/>
  <c r="E12"/>
  <c r="G12" s="1"/>
  <c r="D22"/>
  <c r="I420" i="35"/>
  <c r="I425" s="1"/>
  <c r="I464" s="1"/>
  <c r="H462"/>
  <c r="H194"/>
  <c r="S311" i="28"/>
  <c r="S320" s="1"/>
  <c r="Q264"/>
  <c r="Q265" s="1"/>
  <c r="Q265" i="35" s="1"/>
  <c r="E63" i="39" s="1"/>
  <c r="F144" i="28"/>
  <c r="F144" i="35" s="1"/>
  <c r="S240" i="28"/>
  <c r="E240" i="38" s="1"/>
  <c r="E225"/>
  <c r="S157" i="28"/>
  <c r="S157" i="35" s="1"/>
  <c r="E153" i="38"/>
  <c r="S153" i="35"/>
  <c r="AO153" i="38" s="1"/>
  <c r="D97"/>
  <c r="R97" i="35"/>
  <c r="AN97" i="38" s="1"/>
  <c r="E91"/>
  <c r="S91" i="35"/>
  <c r="AO91" i="38" s="1"/>
  <c r="S315" i="28"/>
  <c r="Q315" i="35"/>
  <c r="M144" i="28"/>
  <c r="M144" i="35" s="1"/>
  <c r="M111"/>
  <c r="S438" i="28"/>
  <c r="E433" i="38"/>
  <c r="S461" i="28"/>
  <c r="E440" i="38"/>
  <c r="S440" i="35"/>
  <c r="AO440" i="38" s="1"/>
  <c r="S361" i="28"/>
  <c r="E361" i="38" s="1"/>
  <c r="E359"/>
  <c r="S359" i="35"/>
  <c r="AO359" i="38" s="1"/>
  <c r="S336" i="28"/>
  <c r="E333" i="38"/>
  <c r="S333" i="35"/>
  <c r="AO333" i="38" s="1"/>
  <c r="S325" i="28"/>
  <c r="E322" i="38"/>
  <c r="AO322"/>
  <c r="E183"/>
  <c r="S183" i="35"/>
  <c r="AO183" i="38" s="1"/>
  <c r="E159"/>
  <c r="S159" i="35"/>
  <c r="AO159" i="38" s="1"/>
  <c r="E269"/>
  <c r="S269" i="35"/>
  <c r="AO269" i="38" s="1"/>
  <c r="S175" i="28"/>
  <c r="S175" i="35" s="1"/>
  <c r="E171" i="38"/>
  <c r="S171" i="35"/>
  <c r="AO171" i="38" s="1"/>
  <c r="S219" i="28"/>
  <c r="S219" i="35" s="1"/>
  <c r="E217" i="38"/>
  <c r="S217" i="35"/>
  <c r="AO217" i="38" s="1"/>
  <c r="S193" i="28"/>
  <c r="E189" i="38"/>
  <c r="S189" i="35"/>
  <c r="AO189" i="38" s="1"/>
  <c r="S148" i="28"/>
  <c r="S146" i="35"/>
  <c r="R93"/>
  <c r="AN93" i="38" s="1"/>
  <c r="D93"/>
  <c r="D294"/>
  <c r="R294" i="35"/>
  <c r="AN294" i="38" s="1"/>
  <c r="K144" i="28"/>
  <c r="K144" i="35" s="1"/>
  <c r="K111"/>
  <c r="S160" i="28"/>
  <c r="S160" i="35" s="1"/>
  <c r="Q160"/>
  <c r="L144" i="28"/>
  <c r="L144" i="35" s="1"/>
  <c r="L111"/>
  <c r="E86" i="38"/>
  <c r="S86" i="35"/>
  <c r="AO86" i="38" s="1"/>
  <c r="S93" i="35"/>
  <c r="AO93" i="38" s="1"/>
  <c r="E93"/>
  <c r="S107" i="35"/>
  <c r="AO107" i="38" s="1"/>
  <c r="E107"/>
  <c r="S301" i="35"/>
  <c r="AO301" i="38" s="1"/>
  <c r="E301"/>
  <c r="S339" i="35"/>
  <c r="AO339" i="38" s="1"/>
  <c r="E339"/>
  <c r="S360" i="35"/>
  <c r="AO360" i="38" s="1"/>
  <c r="E360"/>
  <c r="S389" i="35"/>
  <c r="AO389" i="38" s="1"/>
  <c r="E389"/>
  <c r="S395" i="35"/>
  <c r="AO395" i="38" s="1"/>
  <c r="E395"/>
  <c r="S184" i="28"/>
  <c r="S187" s="1"/>
  <c r="Q184" i="35"/>
  <c r="E335" i="38"/>
  <c r="S335" i="35"/>
  <c r="AO335" i="38" s="1"/>
  <c r="D263"/>
  <c r="R263" i="35"/>
  <c r="AN263" i="38" s="1"/>
  <c r="D193"/>
  <c r="R193" i="35"/>
  <c r="AN193" i="38" s="1"/>
  <c r="E162"/>
  <c r="S162" i="35"/>
  <c r="AO162" i="38" s="1"/>
  <c r="E161"/>
  <c r="S161" i="35"/>
  <c r="AO161" i="38" s="1"/>
  <c r="E155"/>
  <c r="S155" i="35"/>
  <c r="AO155" i="38" s="1"/>
  <c r="D148"/>
  <c r="R148" i="35"/>
  <c r="AN148" i="38" s="1"/>
  <c r="D144" i="28"/>
  <c r="D144" i="35" s="1"/>
  <c r="D111"/>
  <c r="H111" s="1"/>
  <c r="E100" i="38"/>
  <c r="S100" i="35"/>
  <c r="AO100" i="38" s="1"/>
  <c r="D99"/>
  <c r="R99" i="35"/>
  <c r="AN99" i="38" s="1"/>
  <c r="E98"/>
  <c r="S98" i="35"/>
  <c r="AO98" i="38" s="1"/>
  <c r="D95"/>
  <c r="R95" i="35"/>
  <c r="AN95" i="38" s="1"/>
  <c r="E88"/>
  <c r="S88" i="35"/>
  <c r="AO88" i="38" s="1"/>
  <c r="D424"/>
  <c r="R424" i="35"/>
  <c r="AN424" i="38" s="1"/>
  <c r="E372"/>
  <c r="S372" i="35"/>
  <c r="AO372" i="38" s="1"/>
  <c r="E371"/>
  <c r="S371" i="35"/>
  <c r="AO371" i="38" s="1"/>
  <c r="E370"/>
  <c r="S370" i="35"/>
  <c r="AO370" i="38" s="1"/>
  <c r="E369"/>
  <c r="S369" i="35"/>
  <c r="AO369" i="38" s="1"/>
  <c r="E368"/>
  <c r="S368" i="35"/>
  <c r="AO368" i="38" s="1"/>
  <c r="E367"/>
  <c r="S367" i="35"/>
  <c r="AO367" i="38" s="1"/>
  <c r="E366"/>
  <c r="S366" i="35"/>
  <c r="AO366" i="38" s="1"/>
  <c r="E365"/>
  <c r="S365" i="35"/>
  <c r="AO365" i="38" s="1"/>
  <c r="E343"/>
  <c r="S343" i="35"/>
  <c r="AO343" i="38" s="1"/>
  <c r="E312"/>
  <c r="S312" i="35"/>
  <c r="AO312" i="38" s="1"/>
  <c r="D311"/>
  <c r="R311" i="35"/>
  <c r="AN311" i="38" s="1"/>
  <c r="E300"/>
  <c r="S300" i="35"/>
  <c r="AO300" i="38" s="1"/>
  <c r="E290"/>
  <c r="S290" i="35"/>
  <c r="AO290" i="38" s="1"/>
  <c r="E287"/>
  <c r="S287" i="35"/>
  <c r="AO287" i="38" s="1"/>
  <c r="E284"/>
  <c r="S284" i="35"/>
  <c r="AO284" i="38" s="1"/>
  <c r="E283"/>
  <c r="S283" i="35"/>
  <c r="AO283" i="38" s="1"/>
  <c r="E282"/>
  <c r="S282" i="35"/>
  <c r="AO282" i="38" s="1"/>
  <c r="E279"/>
  <c r="S279" i="35"/>
  <c r="AO279" i="38" s="1"/>
  <c r="E276"/>
  <c r="S276" i="35"/>
  <c r="AO276" i="38" s="1"/>
  <c r="E275"/>
  <c r="S275" i="35"/>
  <c r="AO275" i="38" s="1"/>
  <c r="E274"/>
  <c r="S274" i="35"/>
  <c r="AO274" i="38" s="1"/>
  <c r="E273"/>
  <c r="S273" i="35"/>
  <c r="AO273" i="38" s="1"/>
  <c r="E271"/>
  <c r="S271" i="35"/>
  <c r="AO271" i="38" s="1"/>
  <c r="E270"/>
  <c r="S270" i="35"/>
  <c r="AO270" i="38" s="1"/>
  <c r="C265" i="28"/>
  <c r="C265" i="35" s="1"/>
  <c r="G265" s="1"/>
  <c r="C241"/>
  <c r="E214" i="38"/>
  <c r="S214" i="35"/>
  <c r="AO214" i="38" s="1"/>
  <c r="E213"/>
  <c r="S213" i="35"/>
  <c r="AO213" i="38" s="1"/>
  <c r="E212"/>
  <c r="S212" i="35"/>
  <c r="AO212" i="38" s="1"/>
  <c r="E211"/>
  <c r="S211" i="35"/>
  <c r="AO211" i="38" s="1"/>
  <c r="E206"/>
  <c r="S206" i="35"/>
  <c r="AO206" i="38" s="1"/>
  <c r="E192"/>
  <c r="S192" i="35"/>
  <c r="AO192" i="38" s="1"/>
  <c r="E191"/>
  <c r="S191" i="35"/>
  <c r="AO191" i="38" s="1"/>
  <c r="E190"/>
  <c r="S190" i="35"/>
  <c r="AO190" i="38" s="1"/>
  <c r="E186"/>
  <c r="S186" i="35"/>
  <c r="AO186" i="38" s="1"/>
  <c r="E185"/>
  <c r="S185" i="35"/>
  <c r="AO185" i="38" s="1"/>
  <c r="E108"/>
  <c r="S108" i="35"/>
  <c r="AO108" i="38" s="1"/>
  <c r="E106"/>
  <c r="S106" i="35"/>
  <c r="AO106" i="38" s="1"/>
  <c r="E105"/>
  <c r="S105" i="35"/>
  <c r="AO105" i="38" s="1"/>
  <c r="E104"/>
  <c r="S104" i="35"/>
  <c r="AO104" i="38" s="1"/>
  <c r="E103"/>
  <c r="S103" i="35"/>
  <c r="AO103" i="38" s="1"/>
  <c r="E102"/>
  <c r="S102" i="35"/>
  <c r="AO102" i="38" s="1"/>
  <c r="E101"/>
  <c r="S101" i="35"/>
  <c r="AO101" i="38" s="1"/>
  <c r="E99"/>
  <c r="S99" i="35"/>
  <c r="AO99" i="38" s="1"/>
  <c r="S97" i="28"/>
  <c r="Q97" i="35"/>
  <c r="E96" i="38"/>
  <c r="S96" i="35"/>
  <c r="AO96" i="38" s="1"/>
  <c r="E92"/>
  <c r="S92" i="35"/>
  <c r="AO92" i="38" s="1"/>
  <c r="E90"/>
  <c r="S90" i="35"/>
  <c r="AO90" i="38" s="1"/>
  <c r="E89"/>
  <c r="S89" i="35"/>
  <c r="AO89" i="38" s="1"/>
  <c r="E84"/>
  <c r="S84" i="35"/>
  <c r="AO84" i="38" s="1"/>
  <c r="E83"/>
  <c r="S83" i="35"/>
  <c r="AO83" i="38" s="1"/>
  <c r="E166"/>
  <c r="S166" i="35"/>
  <c r="AO166" i="38" s="1"/>
  <c r="H462" i="28"/>
  <c r="M420"/>
  <c r="M420" i="35" s="1"/>
  <c r="L420" i="28"/>
  <c r="L425" s="1"/>
  <c r="O194"/>
  <c r="H194"/>
  <c r="H111"/>
  <c r="S406"/>
  <c r="E406" i="38" s="1"/>
  <c r="E364"/>
  <c r="S364" i="35"/>
  <c r="AO364" i="38" s="1"/>
  <c r="S215" i="28"/>
  <c r="S215" i="35" s="1"/>
  <c r="E210" i="38"/>
  <c r="S210" i="35"/>
  <c r="AO210" i="38" s="1"/>
  <c r="S169" i="28"/>
  <c r="S169" i="35" s="1"/>
  <c r="E165" i="38"/>
  <c r="S165" i="35"/>
  <c r="AO165" i="38" s="1"/>
  <c r="S181" i="28"/>
  <c r="S181" i="35" s="1"/>
  <c r="E177" i="38"/>
  <c r="S177" i="35"/>
  <c r="AO177" i="38" s="1"/>
  <c r="Q175" i="35"/>
  <c r="R194" i="28"/>
  <c r="R157" i="35"/>
  <c r="D438" i="38"/>
  <c r="R438" i="35"/>
  <c r="AN438" i="38" s="1"/>
  <c r="Q181" i="28"/>
  <c r="Q181" i="35" s="1"/>
  <c r="Q177"/>
  <c r="N144" i="28"/>
  <c r="N144" i="35" s="1"/>
  <c r="N111"/>
  <c r="S95" i="28"/>
  <c r="Q95" i="35"/>
  <c r="E424" i="38"/>
  <c r="S424" i="35"/>
  <c r="AO424" i="38" s="1"/>
  <c r="E396"/>
  <c r="S396" i="35"/>
  <c r="AO396" i="38" s="1"/>
  <c r="E388"/>
  <c r="S388" i="35"/>
  <c r="AO388" i="38" s="1"/>
  <c r="E387"/>
  <c r="S387" i="35"/>
  <c r="AO387" i="38" s="1"/>
  <c r="E386"/>
  <c r="S386" i="35"/>
  <c r="AO386" i="38" s="1"/>
  <c r="E385"/>
  <c r="S385" i="35"/>
  <c r="AO385" i="38" s="1"/>
  <c r="E384"/>
  <c r="S384" i="35"/>
  <c r="AO384" i="38" s="1"/>
  <c r="E383"/>
  <c r="S383" i="35"/>
  <c r="AO383" i="38" s="1"/>
  <c r="E382"/>
  <c r="S382" i="35"/>
  <c r="AO382" i="38" s="1"/>
  <c r="E381"/>
  <c r="S381" i="35"/>
  <c r="AO381" i="38" s="1"/>
  <c r="E380"/>
  <c r="S380" i="35"/>
  <c r="AO380" i="38" s="1"/>
  <c r="D325"/>
  <c r="R325" i="35"/>
  <c r="AN325" i="38" s="1"/>
  <c r="E317"/>
  <c r="S317" i="35"/>
  <c r="AO317" i="38" s="1"/>
  <c r="E316"/>
  <c r="S316" i="35"/>
  <c r="AO316" i="38" s="1"/>
  <c r="E314"/>
  <c r="S314" i="35"/>
  <c r="AO314" i="38" s="1"/>
  <c r="E313"/>
  <c r="S313" i="35"/>
  <c r="AO313" i="38" s="1"/>
  <c r="E305"/>
  <c r="S305" i="35"/>
  <c r="AO305" i="38" s="1"/>
  <c r="E304"/>
  <c r="S304" i="35"/>
  <c r="AO304" i="38" s="1"/>
  <c r="E303"/>
  <c r="S303" i="35"/>
  <c r="AO303" i="38" s="1"/>
  <c r="E302"/>
  <c r="S302" i="35"/>
  <c r="AO302" i="38" s="1"/>
  <c r="D295"/>
  <c r="R295" i="35"/>
  <c r="AN295" i="38" s="1"/>
  <c r="E207"/>
  <c r="S207" i="35"/>
  <c r="AO207" i="38" s="1"/>
  <c r="E204"/>
  <c r="S204" i="35"/>
  <c r="AO204" i="38" s="1"/>
  <c r="E203"/>
  <c r="S203" i="35"/>
  <c r="AO203" i="38" s="1"/>
  <c r="E202"/>
  <c r="S202" i="35"/>
  <c r="AO202" i="38" s="1"/>
  <c r="E200"/>
  <c r="S200" i="35"/>
  <c r="AO200" i="38" s="1"/>
  <c r="E199"/>
  <c r="S199" i="35"/>
  <c r="AO199" i="38" s="1"/>
  <c r="E180"/>
  <c r="S180" i="35"/>
  <c r="AO180" i="38" s="1"/>
  <c r="E179"/>
  <c r="S179" i="35"/>
  <c r="AO179" i="38" s="1"/>
  <c r="E178"/>
  <c r="S178" i="35"/>
  <c r="AO178" i="38" s="1"/>
  <c r="E167"/>
  <c r="S167" i="35"/>
  <c r="AO167" i="38" s="1"/>
  <c r="D86"/>
  <c r="R86" i="35"/>
  <c r="AN86" i="38" s="1"/>
  <c r="E82"/>
  <c r="S82" i="35"/>
  <c r="AO82" i="38" s="1"/>
  <c r="E460"/>
  <c r="S460" i="35"/>
  <c r="AO460" i="38" s="1"/>
  <c r="E459"/>
  <c r="S459" i="35"/>
  <c r="AO459" i="38" s="1"/>
  <c r="E457"/>
  <c r="S457" i="35"/>
  <c r="AO457" i="38" s="1"/>
  <c r="E456"/>
  <c r="S456" i="35"/>
  <c r="AO456" i="38" s="1"/>
  <c r="E455"/>
  <c r="S455" i="35"/>
  <c r="AO455" i="38" s="1"/>
  <c r="E454"/>
  <c r="S454" i="35"/>
  <c r="AO454" i="38" s="1"/>
  <c r="E453"/>
  <c r="S453" i="35"/>
  <c r="AO453" i="38" s="1"/>
  <c r="E452"/>
  <c r="S452" i="35"/>
  <c r="AO452" i="38" s="1"/>
  <c r="E451"/>
  <c r="S451" i="35"/>
  <c r="AO451" i="38" s="1"/>
  <c r="E450"/>
  <c r="S450" i="35"/>
  <c r="AO450" i="38" s="1"/>
  <c r="E449"/>
  <c r="S449" i="35"/>
  <c r="AO449" i="38" s="1"/>
  <c r="E448"/>
  <c r="S448" i="35"/>
  <c r="AO448" i="38" s="1"/>
  <c r="E447"/>
  <c r="S447" i="35"/>
  <c r="AO447" i="38" s="1"/>
  <c r="E446"/>
  <c r="S446" i="35"/>
  <c r="AO446" i="38" s="1"/>
  <c r="E444"/>
  <c r="S444" i="35"/>
  <c r="AO444" i="38" s="1"/>
  <c r="E442"/>
  <c r="S442" i="35"/>
  <c r="AO442" i="38" s="1"/>
  <c r="E441"/>
  <c r="S441" i="35"/>
  <c r="AO441" i="38" s="1"/>
  <c r="E174"/>
  <c r="S174" i="35"/>
  <c r="AO174" i="38" s="1"/>
  <c r="E173"/>
  <c r="S173" i="35"/>
  <c r="AO173" i="38" s="1"/>
  <c r="E172"/>
  <c r="S172" i="35"/>
  <c r="AO172" i="38" s="1"/>
  <c r="Q320" i="28"/>
  <c r="Q320" i="35" s="1"/>
  <c r="E49" i="39" s="1"/>
  <c r="G49" s="1"/>
  <c r="S413" i="35"/>
  <c r="AO413" i="38" s="1"/>
  <c r="E413"/>
  <c r="E278"/>
  <c r="S278" i="35"/>
  <c r="AO278" i="38" s="1"/>
  <c r="G194" i="35"/>
  <c r="E323" i="38"/>
  <c r="S323" i="35"/>
  <c r="AO323" i="38" s="1"/>
  <c r="R329" i="28"/>
  <c r="D328" i="38"/>
  <c r="R328" i="35"/>
  <c r="AN328" i="38" s="1"/>
  <c r="E328"/>
  <c r="S328" i="35"/>
  <c r="AO328" i="38" s="1"/>
  <c r="S329" i="28"/>
  <c r="S329" i="35" s="1"/>
  <c r="AO329" i="38" s="1"/>
  <c r="E327"/>
  <c r="S327" i="35"/>
  <c r="AO327" i="38" s="1"/>
  <c r="Q329" i="28"/>
  <c r="Q329" i="35" s="1"/>
  <c r="E53" i="39" s="1"/>
  <c r="G53" s="1"/>
  <c r="Q327" i="35"/>
  <c r="I420" i="28"/>
  <c r="I425" s="1"/>
  <c r="I464" s="1"/>
  <c r="S425" i="29"/>
  <c r="I420" i="38"/>
  <c r="D357"/>
  <c r="R357" i="35"/>
  <c r="AN357" i="38" s="1"/>
  <c r="E356"/>
  <c r="S356" i="35"/>
  <c r="AO356" i="38" s="1"/>
  <c r="E355"/>
  <c r="S355" i="35"/>
  <c r="AO355" i="38" s="1"/>
  <c r="E354"/>
  <c r="S354" i="35"/>
  <c r="AO354" i="38" s="1"/>
  <c r="S357" i="28"/>
  <c r="E353" i="38"/>
  <c r="S353" i="35"/>
  <c r="AO353" i="38" s="1"/>
  <c r="S311" i="35"/>
  <c r="AO311" i="38" s="1"/>
  <c r="E310"/>
  <c r="S310" i="35"/>
  <c r="AO310" i="38" s="1"/>
  <c r="E299"/>
  <c r="S299" i="35"/>
  <c r="AO299" i="38" s="1"/>
  <c r="E298"/>
  <c r="S298" i="35"/>
  <c r="AO298" i="38" s="1"/>
  <c r="E297"/>
  <c r="S297" i="35"/>
  <c r="AO297" i="38" s="1"/>
  <c r="E296"/>
  <c r="S296" i="35"/>
  <c r="AO296" i="38" s="1"/>
  <c r="S295" i="28"/>
  <c r="Q295" i="35"/>
  <c r="Q308" i="28"/>
  <c r="Q308" i="35" s="1"/>
  <c r="E48" i="39" s="1"/>
  <c r="G48" s="1"/>
  <c r="Q294" i="35"/>
  <c r="E248" i="38"/>
  <c r="S248" i="35"/>
  <c r="AO248" i="38" s="1"/>
  <c r="S263" i="28"/>
  <c r="S264" s="1"/>
  <c r="E244" i="38"/>
  <c r="S244" i="35"/>
  <c r="AO244" i="38" s="1"/>
  <c r="E286"/>
  <c r="S286" i="35"/>
  <c r="AO286" i="38" s="1"/>
  <c r="D264"/>
  <c r="R264" i="35"/>
  <c r="AN264" i="38" s="1"/>
  <c r="Q264" i="35"/>
  <c r="O420" i="28"/>
  <c r="O425" s="1"/>
  <c r="L420" i="35"/>
  <c r="M425" i="28"/>
  <c r="E94" i="38"/>
  <c r="S94" i="35"/>
  <c r="AO94" i="38" s="1"/>
  <c r="R144" i="28"/>
  <c r="D111" i="38"/>
  <c r="R111" i="35"/>
  <c r="AN111" i="38" s="1"/>
  <c r="F425"/>
  <c r="F420"/>
  <c r="E291"/>
  <c r="S291" i="35"/>
  <c r="AO291" i="38" s="1"/>
  <c r="D291"/>
  <c r="R291" i="35"/>
  <c r="AN291" i="38" s="1"/>
  <c r="R241" i="28"/>
  <c r="D240" i="38"/>
  <c r="R240" i="35"/>
  <c r="AN240" i="38" s="1"/>
  <c r="E234"/>
  <c r="S234" i="35"/>
  <c r="AO234" i="38" s="1"/>
  <c r="E233"/>
  <c r="S233" i="35"/>
  <c r="AO233" i="38" s="1"/>
  <c r="E232"/>
  <c r="S232" i="35"/>
  <c r="AO232" i="38" s="1"/>
  <c r="S241" i="28"/>
  <c r="E218" i="38"/>
  <c r="S218" i="35"/>
  <c r="AO218" i="38" s="1"/>
  <c r="R150" i="35"/>
  <c r="AN150" i="38" s="1"/>
  <c r="D150"/>
  <c r="D351"/>
  <c r="R351" i="35"/>
  <c r="AN351" i="38" s="1"/>
  <c r="S351" i="28"/>
  <c r="E350" i="38"/>
  <c r="S350" i="35"/>
  <c r="AO350" i="38" s="1"/>
  <c r="S344" i="28"/>
  <c r="E342" i="38"/>
  <c r="S342" i="35"/>
  <c r="AO342" i="38" s="1"/>
  <c r="E205"/>
  <c r="S205" i="35"/>
  <c r="AO205" i="38" s="1"/>
  <c r="E201"/>
  <c r="S201" i="35"/>
  <c r="AO201" i="38" s="1"/>
  <c r="S208" i="28"/>
  <c r="E198" i="38"/>
  <c r="S198" i="35"/>
  <c r="AO198" i="38" s="1"/>
  <c r="E336"/>
  <c r="S336" i="35"/>
  <c r="AO336" i="38" s="1"/>
  <c r="D336"/>
  <c r="R336" i="35"/>
  <c r="AN336" i="38" s="1"/>
  <c r="E334"/>
  <c r="S334" i="35"/>
  <c r="AO334" i="38" s="1"/>
  <c r="F265" i="28"/>
  <c r="F264" i="35"/>
  <c r="H264" s="1"/>
  <c r="H263"/>
  <c r="J420" i="28"/>
  <c r="J425" s="1"/>
  <c r="J464" s="1"/>
  <c r="D265"/>
  <c r="G144"/>
  <c r="E144" i="35"/>
  <c r="G144" s="1"/>
  <c r="E404" i="38"/>
  <c r="S404" i="35"/>
  <c r="AO404" i="38" s="1"/>
  <c r="S375" i="35"/>
  <c r="AO375" i="38" s="1"/>
  <c r="E375"/>
  <c r="S374" i="35"/>
  <c r="AO374" i="38" s="1"/>
  <c r="E374"/>
  <c r="R406" i="35"/>
  <c r="AN406" i="38" s="1"/>
  <c r="D406"/>
  <c r="S361" i="35"/>
  <c r="AO361" i="38" s="1"/>
  <c r="P420" i="28"/>
  <c r="P361" i="35"/>
  <c r="D60" i="39" s="1"/>
  <c r="F60" s="1"/>
  <c r="F61" s="1"/>
  <c r="R361" i="28"/>
  <c r="R360" i="35"/>
  <c r="AN360" i="38" s="1"/>
  <c r="R347" i="28"/>
  <c r="R346" i="35"/>
  <c r="AN346" i="38" s="1"/>
  <c r="S347" i="28"/>
  <c r="E347" i="38" s="1"/>
  <c r="S346" i="35"/>
  <c r="AO346" i="38" s="1"/>
  <c r="R340" i="28"/>
  <c r="R339" i="35"/>
  <c r="AN339" i="38" s="1"/>
  <c r="S340" i="28"/>
  <c r="E340" i="38" s="1"/>
  <c r="S338" i="35"/>
  <c r="AO338" i="38" s="1"/>
  <c r="Q340" i="28"/>
  <c r="Q340" i="35" s="1"/>
  <c r="E17" i="39" s="1"/>
  <c r="G17" s="1"/>
  <c r="Q338" i="35"/>
  <c r="S150" i="28"/>
  <c r="S149" i="35"/>
  <c r="AO149" i="38" s="1"/>
  <c r="G194" i="28"/>
  <c r="Q110"/>
  <c r="S294"/>
  <c r="S462"/>
  <c r="S240" i="35" l="1"/>
  <c r="AO240" i="38" s="1"/>
  <c r="E311"/>
  <c r="K420" i="28"/>
  <c r="N420"/>
  <c r="S325" i="35"/>
  <c r="AO325" i="38" s="1"/>
  <c r="G63" i="39"/>
  <c r="G81" s="1"/>
  <c r="E81"/>
  <c r="D61"/>
  <c r="D82" s="1"/>
  <c r="G61"/>
  <c r="F82"/>
  <c r="E61"/>
  <c r="E325" i="38"/>
  <c r="S406" i="35"/>
  <c r="AO406" i="38" s="1"/>
  <c r="G265" i="28"/>
  <c r="S187" i="35"/>
  <c r="E193" i="38"/>
  <c r="S193" i="35"/>
  <c r="AO193" i="38" s="1"/>
  <c r="E461"/>
  <c r="S461" i="35"/>
  <c r="AO461" i="38" s="1"/>
  <c r="E438"/>
  <c r="S438" i="35"/>
  <c r="AO438" i="38" s="1"/>
  <c r="E315"/>
  <c r="S315" i="35"/>
  <c r="AO315" i="38" s="1"/>
  <c r="H144" i="28"/>
  <c r="E462" i="38"/>
  <c r="S462" i="35"/>
  <c r="R340"/>
  <c r="AN340" i="38" s="1"/>
  <c r="D340"/>
  <c r="R361" i="35"/>
  <c r="AN361" i="38" s="1"/>
  <c r="D361"/>
  <c r="E95"/>
  <c r="S95" i="35"/>
  <c r="AO95" i="38" s="1"/>
  <c r="D194"/>
  <c r="R194" i="35"/>
  <c r="AN194" i="38" s="1"/>
  <c r="E97"/>
  <c r="S97" i="35"/>
  <c r="AO97" i="38" s="1"/>
  <c r="E184"/>
  <c r="S184" i="35"/>
  <c r="AO184" i="38" s="1"/>
  <c r="E148"/>
  <c r="S148" i="35"/>
  <c r="AO148" i="38" s="1"/>
  <c r="Q194" i="28"/>
  <c r="Q194" i="35" s="1"/>
  <c r="S163" i="28"/>
  <c r="S163" i="35" s="1"/>
  <c r="H144"/>
  <c r="S110" i="28"/>
  <c r="D329" i="38"/>
  <c r="R329" i="35"/>
  <c r="AN329" i="38" s="1"/>
  <c r="E329"/>
  <c r="S467" i="29"/>
  <c r="S468"/>
  <c r="S469"/>
  <c r="S473"/>
  <c r="S470"/>
  <c r="I425" i="38"/>
  <c r="S472" i="29"/>
  <c r="S474"/>
  <c r="S464"/>
  <c r="I464" i="38" s="1"/>
  <c r="S471" i="29"/>
  <c r="S265" i="28"/>
  <c r="E265" i="38" s="1"/>
  <c r="E264"/>
  <c r="E357"/>
  <c r="S357" i="35"/>
  <c r="AO357" i="38" s="1"/>
  <c r="E320"/>
  <c r="S320" i="35"/>
  <c r="AO320" i="38" s="1"/>
  <c r="E295"/>
  <c r="S295" i="35"/>
  <c r="AO295" i="38" s="1"/>
  <c r="S308" i="28"/>
  <c r="E308" i="38" s="1"/>
  <c r="E294"/>
  <c r="S294" i="35"/>
  <c r="AO294" i="38" s="1"/>
  <c r="E263"/>
  <c r="S263" i="35"/>
  <c r="AO263" i="38" s="1"/>
  <c r="S264" i="35"/>
  <c r="AO264" i="38" s="1"/>
  <c r="M464" i="28"/>
  <c r="M464" i="35" s="1"/>
  <c r="M425"/>
  <c r="L464" i="28"/>
  <c r="L464" i="35" s="1"/>
  <c r="L425"/>
  <c r="D144" i="38"/>
  <c r="R144" i="35"/>
  <c r="AN144" i="38" s="1"/>
  <c r="G420"/>
  <c r="D241"/>
  <c r="R241" i="35"/>
  <c r="AN241" i="38" s="1"/>
  <c r="R265" i="28"/>
  <c r="R420" s="1"/>
  <c r="D420" i="38" s="1"/>
  <c r="E241"/>
  <c r="S241" i="35"/>
  <c r="AO241" i="38" s="1"/>
  <c r="S265" i="35"/>
  <c r="AO265" i="38" s="1"/>
  <c r="S150" i="35"/>
  <c r="AO150" i="38" s="1"/>
  <c r="E150"/>
  <c r="E351"/>
  <c r="S351" i="35"/>
  <c r="AO351" i="38" s="1"/>
  <c r="R347" i="35"/>
  <c r="AN347" i="38" s="1"/>
  <c r="D347"/>
  <c r="E344"/>
  <c r="S344" i="35"/>
  <c r="AO344" i="38" s="1"/>
  <c r="S208" i="35"/>
  <c r="P425" i="28"/>
  <c r="F265" i="35"/>
  <c r="F420" i="28"/>
  <c r="D265" i="35"/>
  <c r="H265" i="28"/>
  <c r="D420"/>
  <c r="S347" i="35"/>
  <c r="AO347" i="38" s="1"/>
  <c r="S340" i="35"/>
  <c r="AO340" i="38" s="1"/>
  <c r="Q111" i="28"/>
  <c r="Q110" i="35"/>
  <c r="K420" l="1"/>
  <c r="K425" i="28"/>
  <c r="N420" i="35"/>
  <c r="N425" i="28"/>
  <c r="Q420"/>
  <c r="P425" i="35"/>
  <c r="AO462" i="38"/>
  <c r="E110"/>
  <c r="S110" i="35"/>
  <c r="AO110" i="38" s="1"/>
  <c r="S111" i="28"/>
  <c r="S194"/>
  <c r="H265" i="35"/>
  <c r="S308"/>
  <c r="AO308" i="38" s="1"/>
  <c r="R425" i="28"/>
  <c r="G464" i="38"/>
  <c r="G425"/>
  <c r="D265"/>
  <c r="R265" i="35"/>
  <c r="AN265" i="38" s="1"/>
  <c r="AN420"/>
  <c r="F420" i="35"/>
  <c r="F425" i="28"/>
  <c r="D420" i="35"/>
  <c r="H420" i="28"/>
  <c r="D425"/>
  <c r="R425" i="35"/>
  <c r="AN425" i="38" s="1"/>
  <c r="D425"/>
  <c r="Q144" i="28"/>
  <c r="Q111" i="35"/>
  <c r="E14" i="39" s="1"/>
  <c r="K464" i="28" l="1"/>
  <c r="K464" i="35" s="1"/>
  <c r="K425"/>
  <c r="N425"/>
  <c r="N464" i="28"/>
  <c r="N464" i="35" s="1"/>
  <c r="Q425" i="28"/>
  <c r="Q464" s="1"/>
  <c r="Q420" i="35"/>
  <c r="Q144"/>
  <c r="S420" i="28"/>
  <c r="S420" i="35" s="1"/>
  <c r="AO420" i="38" s="1"/>
  <c r="Q425" i="35"/>
  <c r="G14" i="39"/>
  <c r="G22" s="1"/>
  <c r="G82" s="1"/>
  <c r="E22"/>
  <c r="E82" s="1"/>
  <c r="S425" i="28"/>
  <c r="S464" s="1"/>
  <c r="S144"/>
  <c r="S111" i="35"/>
  <c r="AO111" i="38" s="1"/>
  <c r="E111"/>
  <c r="E194"/>
  <c r="S194" i="35"/>
  <c r="AO194" i="38" s="1"/>
  <c r="H420" i="35"/>
  <c r="F425"/>
  <c r="F464" i="28"/>
  <c r="F464" i="35" s="1"/>
  <c r="D464" i="28"/>
  <c r="H425"/>
  <c r="D425" i="35"/>
  <c r="S473" i="28" l="1"/>
  <c r="E420" i="38"/>
  <c r="Q464" i="35"/>
  <c r="S474" i="28"/>
  <c r="S471"/>
  <c r="S469"/>
  <c r="S467"/>
  <c r="S472"/>
  <c r="S468"/>
  <c r="E425" i="38"/>
  <c r="S470" i="28"/>
  <c r="S425" i="35"/>
  <c r="S144"/>
  <c r="AO144" i="38" s="1"/>
  <c r="E144"/>
  <c r="S464" i="35"/>
  <c r="AO464" i="38" s="1"/>
  <c r="H425" i="35"/>
  <c r="E464" i="38"/>
  <c r="D464" i="35"/>
  <c r="H464" s="1"/>
  <c r="H464" i="28"/>
  <c r="AO425" i="38" l="1"/>
</calcChain>
</file>

<file path=xl/sharedStrings.xml><?xml version="1.0" encoding="utf-8"?>
<sst xmlns="http://schemas.openxmlformats.org/spreadsheetml/2006/main" count="6441" uniqueCount="507">
  <si>
    <t>S.No.</t>
  </si>
  <si>
    <t>Activity</t>
  </si>
  <si>
    <t>Remarks</t>
  </si>
  <si>
    <t>Outlay approved by PAB (including spillover)</t>
  </si>
  <si>
    <t>Anticipated Achievement</t>
  </si>
  <si>
    <t xml:space="preserve">Savings </t>
  </si>
  <si>
    <t>Spill Over</t>
  </si>
  <si>
    <t>Deferred laibility of 2014-15</t>
  </si>
  <si>
    <t xml:space="preserve">Fresh </t>
  </si>
  <si>
    <t xml:space="preserve">Total </t>
  </si>
  <si>
    <t>Phy.</t>
  </si>
  <si>
    <t>Fin</t>
  </si>
  <si>
    <t>Fin.</t>
  </si>
  <si>
    <t>Phy. (%)</t>
  </si>
  <si>
    <t>Fin.  (%)</t>
  </si>
  <si>
    <t>Unit Cost</t>
  </si>
  <si>
    <t>I</t>
  </si>
  <si>
    <t>ACCESS</t>
  </si>
  <si>
    <t>SSA</t>
  </si>
  <si>
    <t xml:space="preserve">Opening of New Schools </t>
  </si>
  <si>
    <t>New Primary School</t>
  </si>
  <si>
    <t>Upgradation of PS to UPS</t>
  </si>
  <si>
    <t>PS for Reang Migrant Children</t>
  </si>
  <si>
    <t>Residential schools for specific category of children</t>
  </si>
  <si>
    <t>Residential Hostel</t>
  </si>
  <si>
    <t xml:space="preserve">Integration of Class V with primary schools </t>
  </si>
  <si>
    <t xml:space="preserve">Integration of Class VIII with upper primary schools </t>
  </si>
  <si>
    <t>Residential Schools for specific category of children</t>
  </si>
  <si>
    <t>50 children</t>
  </si>
  <si>
    <t>Non-recurring (one time grant)</t>
  </si>
  <si>
    <t>Furniture/ Equipment (including kitchen)</t>
  </si>
  <si>
    <t xml:space="preserve">TLM and equipment including library books </t>
  </si>
  <si>
    <t>Bedding (new)</t>
  </si>
  <si>
    <t>Replacement of bedding (once in 3 years)</t>
  </si>
  <si>
    <t>Sub Total (Non Recurring)</t>
  </si>
  <si>
    <t>Recurring (50 children)</t>
  </si>
  <si>
    <t>Maintenance per child Per month @ Rs.1500/-</t>
  </si>
  <si>
    <t>Stipend per child per month @ Rs.100/-</t>
  </si>
  <si>
    <t>Supplementary TLM, Stationery and other educational material @Rs.1000/- per child per annum</t>
  </si>
  <si>
    <t>Salaries</t>
  </si>
  <si>
    <t>(a)</t>
  </si>
  <si>
    <t>1 Warden @ Rs.25000/- per month</t>
  </si>
  <si>
    <t>(b)</t>
  </si>
  <si>
    <t>4 Fulltime teachers as per RTE Norms @ Rs. 20,000/- per month per teacher</t>
  </si>
  <si>
    <t>(c)</t>
  </si>
  <si>
    <t>2 Urdu Teachers (only for Blocks with muslim population above 20% and select urban areas) @ Rs.12,000/- per month per teacher.</t>
  </si>
  <si>
    <t>(d)</t>
  </si>
  <si>
    <t>3 Part time teachers @ Rs.5,000/- per month per teacher</t>
  </si>
  <si>
    <t>(e)</t>
  </si>
  <si>
    <t>1 Full time Accountant @ Rs. 10,000/- per month</t>
  </si>
  <si>
    <t>(f)</t>
  </si>
  <si>
    <t>2 Support staff - (Accountant/Assistant, Peon, Chowkidar) @ Rs. 5,000/- per month per staff</t>
  </si>
  <si>
    <t>(g)</t>
  </si>
  <si>
    <t>1 Head Cook @ Rs. 6,000/- per month and upto 2 Asstt. Cooks @ Rs. 4,500/- per month per cook</t>
  </si>
  <si>
    <t>Specific Skill training @ Rs.1000/- per annum per child</t>
  </si>
  <si>
    <t>Electricity / water charges @ Rs. 1000/- per annum per child</t>
  </si>
  <si>
    <t>Medical care/contingencies @ Rs.1250/- per annum per child</t>
  </si>
  <si>
    <t>Maintenance @ Rs. 750/- per child per annum</t>
  </si>
  <si>
    <t>Miscellaneous @ Rs. 750/- per child per annum</t>
  </si>
  <si>
    <t>Preparatory camps @ Rs. 300/- per child per annum</t>
  </si>
  <si>
    <t>P.T.A / school functions @ Rs. 300/- per child per annum</t>
  </si>
  <si>
    <t>Provision of Rent @ Rs. 10,000/- per child per annum</t>
  </si>
  <si>
    <t>Capacity Building @ Rs. 500/- per child per annum</t>
  </si>
  <si>
    <t>Physical / Self Defence Training @ Rs.200/- per child per annum</t>
  </si>
  <si>
    <t>Sub Total (Recurring)</t>
  </si>
  <si>
    <t>Total (Non Recurring + Recurring)</t>
  </si>
  <si>
    <t>100 children</t>
  </si>
  <si>
    <t xml:space="preserve">Furniture / Equipment (including kitchen equipment) </t>
  </si>
  <si>
    <t>TLM and equipment including library books (New)</t>
  </si>
  <si>
    <t>Bedding (New)</t>
  </si>
  <si>
    <t xml:space="preserve">Sub Total Non-recurring </t>
  </si>
  <si>
    <t xml:space="preserve">Recurring </t>
  </si>
  <si>
    <t>Maintenance per child per month @ Rs. 1500/-</t>
  </si>
  <si>
    <t>Supplementary TLM, Stationery and other educational material per child @1000/- per annum</t>
  </si>
  <si>
    <t xml:space="preserve">Salaries </t>
  </si>
  <si>
    <t>1 Warden @ Rs. 25,000/- per month</t>
  </si>
  <si>
    <t>1 head teacher @ Rs. 25,000/- per month in case the enrollment exceeds 100</t>
  </si>
  <si>
    <t>4 - 5 Full time teachers as per RTE norms @ Rs. 20,000/- per month per teacher</t>
  </si>
  <si>
    <t>2 Urdu Teachers (only for blocks with muslim population above 20% and select urban areas), if required @ Rs. 12,000/- per month per teacher</t>
  </si>
  <si>
    <t>3 part time teachers @ Rs. 5,000/- per month per teacher</t>
  </si>
  <si>
    <t>2 Support Staff – (Accountant/ Assistant, Peon, Chowkidar) @ Rs. 5,000/- per month per staff</t>
  </si>
  <si>
    <t>(h)</t>
  </si>
  <si>
    <t>1 Head cook @ Rs. 6,000/- per month and upto 2 Asstt. Cooks @ Rs. 4,500/- per month per cook</t>
  </si>
  <si>
    <t>Specific skill training per child @ Rs.1000/- per annum</t>
  </si>
  <si>
    <t>Electricity / water charges per child @Rs.1000/- per annum</t>
  </si>
  <si>
    <t>Medical care/contingencies @ Rs.1250/- per child per annum</t>
  </si>
  <si>
    <t>Maintenance @ Rs.750/- per child per annum</t>
  </si>
  <si>
    <t>Miscellaneous @ Rs.750/- per child per annum</t>
  </si>
  <si>
    <t>Preparatory camps @ Rs.200/- per child per annum</t>
  </si>
  <si>
    <t>P.T.A / school functions @ Rs.200/- per child per annum</t>
  </si>
  <si>
    <t>Provision of Rent @ Rs. 6000/- per child per annum</t>
  </si>
  <si>
    <t>Capacity Building @ Rs.500/- per child per annum</t>
  </si>
  <si>
    <t>Physical / Self Defence training @ Rs. 200/- per child per annum.</t>
  </si>
  <si>
    <t>Total (Recurring + Non Recurring)</t>
  </si>
  <si>
    <t>Total (50 + 100  children)</t>
  </si>
  <si>
    <t>Residential Hostel for specific category of children</t>
  </si>
  <si>
    <t>(A)</t>
  </si>
  <si>
    <t xml:space="preserve">1 Head Cook @ Rs. 6,000/- per month </t>
  </si>
  <si>
    <t>2 Asstt. Cooks @ Rs. 4,500/- per month per cook</t>
  </si>
  <si>
    <t>(B)</t>
  </si>
  <si>
    <t>100 Children</t>
  </si>
  <si>
    <t>Total (A + B)</t>
  </si>
  <si>
    <t>Transport/Escort Facility</t>
  </si>
  <si>
    <t>Children in remote habitation</t>
  </si>
  <si>
    <t>Urban deprived children/children without adult protection</t>
  </si>
  <si>
    <t xml:space="preserve">Sub Total </t>
  </si>
  <si>
    <t>Reimbursement of Fee against 25% admission under Section 12(1)(c) of RTE Act 2009 (Entry Level) subject to upper limit of 20% of AWP&amp;B subject to guidelines issued by MHRD</t>
  </si>
  <si>
    <t>Sub Total</t>
  </si>
  <si>
    <t>Special Training for mainstreaming of out of school children</t>
  </si>
  <si>
    <t>Residential (Fresh)</t>
  </si>
  <si>
    <t>(a) 12 months</t>
  </si>
  <si>
    <t>(b) 9 months</t>
  </si>
  <si>
    <t>(c) 6 months</t>
  </si>
  <si>
    <t>(d) 3 months</t>
  </si>
  <si>
    <t>Residential (Continuing from previous year)</t>
  </si>
  <si>
    <t>Non-Residential (Fresh)</t>
  </si>
  <si>
    <t>Non-Residential (Continuing from previous year)</t>
  </si>
  <si>
    <t>Madarasa/Maktab</t>
  </si>
  <si>
    <t>Seasonal Hostel (Residential)</t>
  </si>
  <si>
    <t>Seasonal Hostel (Non Residential)</t>
  </si>
  <si>
    <t>II</t>
  </si>
  <si>
    <t>RETENTION</t>
  </si>
  <si>
    <t>Free Text Books</t>
  </si>
  <si>
    <t>Free Text Books (P)</t>
  </si>
  <si>
    <t>(a) Class I &amp; II</t>
  </si>
  <si>
    <t>(b) Braille Books Class I &amp; II</t>
  </si>
  <si>
    <t>(c) Large Print Books Class I &amp; II</t>
  </si>
  <si>
    <t>(d) Class III to V</t>
  </si>
  <si>
    <t>(e) Braille Books Class III to V</t>
  </si>
  <si>
    <t>(f) Large Print Books Class III to V</t>
  </si>
  <si>
    <t>(g) Reang Migrant (Pri)</t>
  </si>
  <si>
    <t>Free Text Books (UP)</t>
  </si>
  <si>
    <t>Braille Books (UP)</t>
  </si>
  <si>
    <t>Large Print Books (UP)</t>
  </si>
  <si>
    <t xml:space="preserve">Provision of 2 sets of Uniform </t>
  </si>
  <si>
    <t>Girls (@Rs.360) ST, SC</t>
  </si>
  <si>
    <t>SC Boys</t>
  </si>
  <si>
    <t>ST Boys</t>
  </si>
  <si>
    <t>BPL Boys</t>
  </si>
  <si>
    <t>Teaching Learning Equipment (TLE)</t>
  </si>
  <si>
    <t xml:space="preserve">New Primary </t>
  </si>
  <si>
    <t>New Upper Primary</t>
  </si>
  <si>
    <t>III</t>
  </si>
  <si>
    <t xml:space="preserve">ENHANCING QUALITY </t>
  </si>
  <si>
    <t>Primary Teachers</t>
  </si>
  <si>
    <t>New Primary Teachers (Regular)</t>
  </si>
  <si>
    <t>New Primary Teachers (Contractual)</t>
  </si>
  <si>
    <t>Head Teachers for Primary (if the number of children exceeds 150 in a school)</t>
  </si>
  <si>
    <t xml:space="preserve">Upper Primary Teachers </t>
  </si>
  <si>
    <t>Subject specific New Upper Primary Teachers (Regular)</t>
  </si>
  <si>
    <t>(a) Science and Mathematics</t>
  </si>
  <si>
    <t>(b) Social Studies</t>
  </si>
  <si>
    <t>(c) Languages</t>
  </si>
  <si>
    <t>Subject specific New Upper Primary Teachers (Contractual)</t>
  </si>
  <si>
    <t>Head Teachers for Upper Primary  (if the number of children exceeds 100 in a school)</t>
  </si>
  <si>
    <t>Part Time Instructors  (if the number of children exceeds 100 in a school)</t>
  </si>
  <si>
    <t xml:space="preserve">(a) Art Education </t>
  </si>
  <si>
    <t xml:space="preserve">(b) Health and Physical Education </t>
  </si>
  <si>
    <t xml:space="preserve">(c)  Work Education </t>
  </si>
  <si>
    <t>Contract Teachers' Salary (Recurring-sanctioned earlier) in position</t>
  </si>
  <si>
    <t>Primary Contract Teachers</t>
  </si>
  <si>
    <t>Primary Contract Teachers- (completed 5 years)</t>
  </si>
  <si>
    <t>Primary Contract Teachers- (below 5 years)</t>
  </si>
  <si>
    <t>Head Teachers for Primary in position</t>
  </si>
  <si>
    <t xml:space="preserve">Upper Primary Contract Teachers </t>
  </si>
  <si>
    <t>Subject Specific Upper Primary Contract Teachers- (completed 5 years)</t>
  </si>
  <si>
    <t>Subject Specific Upper Primary Contract Teachers- (below 5 years)</t>
  </si>
  <si>
    <t>Head Teachers for Upper Primary in position  (if the number of children exceeds 100 in a school)</t>
  </si>
  <si>
    <t>Part Time Instructors in position</t>
  </si>
  <si>
    <t xml:space="preserve">(c) Work Education </t>
  </si>
  <si>
    <t>Total (New+Recurring)</t>
  </si>
  <si>
    <t>Training</t>
  </si>
  <si>
    <t>(A) Training of Teachers</t>
  </si>
  <si>
    <t>(b) Class III to V</t>
  </si>
  <si>
    <t>(c) Class VI to VIII</t>
  </si>
  <si>
    <t>Induction Training for Newly Recruited Teachers</t>
  </si>
  <si>
    <t xml:space="preserve">Training of untrained Teachers </t>
  </si>
  <si>
    <t>(a)  Trainng of untrained teachers to acquire professional qualifications over a two year period (Year I)</t>
  </si>
  <si>
    <t>(b)  Trainng of untrained teachers to acquire professional qualifications over a two year period (Year II)</t>
  </si>
  <si>
    <t>(B) Training of Resource Persons</t>
  </si>
  <si>
    <t>(C) NUEPA School Leadership Programme</t>
  </si>
  <si>
    <t>Academic Support through Block Resource Centre/ URC</t>
  </si>
  <si>
    <t>Salary of Faculty and Staff</t>
  </si>
  <si>
    <t>Furniture Grant</t>
  </si>
  <si>
    <t>Contingency Grant</t>
  </si>
  <si>
    <t>Meeting TA (@ Rs. 2500 P.M.)</t>
  </si>
  <si>
    <t>TLM Grant</t>
  </si>
  <si>
    <t>Maintenace Grant</t>
  </si>
  <si>
    <t>Academic Support through Cluster Resource Centres</t>
  </si>
  <si>
    <t>Meeting TA (@ Rs. 1000 P.M.)</t>
  </si>
  <si>
    <t>Libraries</t>
  </si>
  <si>
    <t>Primary</t>
  </si>
  <si>
    <t xml:space="preserve">Upper Primary </t>
  </si>
  <si>
    <t>IV</t>
  </si>
  <si>
    <t>ANNUAL GRANTS</t>
  </si>
  <si>
    <t>Teachers' Grant</t>
  </si>
  <si>
    <t xml:space="preserve">Primary </t>
  </si>
  <si>
    <t>Upper Primary: Class VI to VIII</t>
  </si>
  <si>
    <t>School Grant</t>
  </si>
  <si>
    <t>Research, Evaluation, Monitoring &amp; Supervision</t>
  </si>
  <si>
    <t>REMS activities</t>
  </si>
  <si>
    <t>Monitoring &amp; Supervision</t>
  </si>
  <si>
    <t>Maintenance Grant</t>
  </si>
  <si>
    <t>Maintenance Grant ( PS &amp; UPS)</t>
  </si>
  <si>
    <t>V</t>
  </si>
  <si>
    <t>BRIDGING GENDER AND SOCIAL CATEGORY GAPS</t>
  </si>
  <si>
    <t xml:space="preserve">Interventions for CWSN </t>
  </si>
  <si>
    <t>Provision for Inclusive Education</t>
  </si>
  <si>
    <t>Innovation Head up to Rs. 50 lakh per district</t>
  </si>
  <si>
    <t>Girls Education</t>
  </si>
  <si>
    <t>Intervention for SC / ST children</t>
  </si>
  <si>
    <t>Intervention for Minority Community children</t>
  </si>
  <si>
    <t>Intervention for Urban Deprived children</t>
  </si>
  <si>
    <t>SMC/PRI Training</t>
  </si>
  <si>
    <t>Residential (3 days)</t>
  </si>
  <si>
    <t>Non-residential (3 days)</t>
  </si>
  <si>
    <t xml:space="preserve">SCHOOL INFRASTRUCTURE </t>
  </si>
  <si>
    <t xml:space="preserve">Civil Works Construction </t>
  </si>
  <si>
    <t>BRC/URC</t>
  </si>
  <si>
    <t>CRC</t>
  </si>
  <si>
    <t>New Primary School (Rural)</t>
  </si>
  <si>
    <t>New Primary School (Urban)</t>
  </si>
  <si>
    <t>New Upper Primary (Urban)</t>
  </si>
  <si>
    <t>ACR in lieu of upgraded Upper Primary School</t>
  </si>
  <si>
    <t>Additional Class Room (Hill Area)</t>
  </si>
  <si>
    <t>Additional Class Room (Plain Area)</t>
  </si>
  <si>
    <t>Boys Toilet</t>
  </si>
  <si>
    <t>CWSN Friendly Toilets</t>
  </si>
  <si>
    <t xml:space="preserve">Drinking Water Facility </t>
  </si>
  <si>
    <t>Electrification</t>
  </si>
  <si>
    <t>Office-cum-store-cum-Head Teacher's room (Primary)</t>
  </si>
  <si>
    <t>Office-cum-store-cum-Head Teacher's room (Upper Primary)</t>
  </si>
  <si>
    <t>Augumentation of training facility in BRC (one time)</t>
  </si>
  <si>
    <t xml:space="preserve">Ramps with Handrails </t>
  </si>
  <si>
    <t>Handrails in existing ramps</t>
  </si>
  <si>
    <t>Furniture for Govt. UPS (per child)</t>
  </si>
  <si>
    <t>Major Repairs for Primary School</t>
  </si>
  <si>
    <t>Major Repairs for Upper Primary School</t>
  </si>
  <si>
    <t>Residential Schools/hostels for specific category of children</t>
  </si>
  <si>
    <t>(a) Construction of Building including boundary wall, Water and sanitation facilities, electric installation</t>
  </si>
  <si>
    <t>(b) Construction of residential hostel</t>
  </si>
  <si>
    <t>(c) Refurbishing unused old buildings</t>
  </si>
  <si>
    <t>Others (Difference of Civil Works sanctioned in previous year, SIEMAT, spillover etc.)</t>
  </si>
  <si>
    <t>VI</t>
  </si>
  <si>
    <t>PROJECT MANAGEMENT COST</t>
  </si>
  <si>
    <t>Management</t>
  </si>
  <si>
    <t>Management up to 3.5%</t>
  </si>
  <si>
    <t xml:space="preserve">(a) Project Management and MIS </t>
  </si>
  <si>
    <t>(b) Training of Educational Administrators</t>
  </si>
  <si>
    <t>(c) School Mapping and Social Mapping</t>
  </si>
  <si>
    <t>Learning Enhancement Programme (LEP) only for Large Scale Integrated Programmes for Quality Improvement (up to 2%)</t>
  </si>
  <si>
    <t>Community Mobilization activities (up to 0.5%)</t>
  </si>
  <si>
    <t>Total of SSA (District)</t>
  </si>
  <si>
    <t>STATE COMPONENT</t>
  </si>
  <si>
    <t xml:space="preserve">Management &amp; MIS </t>
  </si>
  <si>
    <t>REMS</t>
  </si>
  <si>
    <t>STATE SSA TOTAL</t>
  </si>
  <si>
    <t>KGBV  Financial Provision (give separate costing sheets for different Models)</t>
  </si>
  <si>
    <t>Model-III (50-150 girls)</t>
  </si>
  <si>
    <t xml:space="preserve">Non-recurring  - Model-III </t>
  </si>
  <si>
    <t>Construction of Building (New)</t>
  </si>
  <si>
    <t xml:space="preserve">Construction of Building KGBV sanctioned earlier </t>
  </si>
  <si>
    <t>Boundary Wall</t>
  </si>
  <si>
    <t xml:space="preserve">Boring/Handpump </t>
  </si>
  <si>
    <t xml:space="preserve">Electricity/water charges  </t>
  </si>
  <si>
    <t xml:space="preserve">Bedding </t>
  </si>
  <si>
    <t>Sub Total Non-recurring (Model-III)</t>
  </si>
  <si>
    <t>Recurring  (Model III)</t>
  </si>
  <si>
    <t>Maintenance per girl Per month @ Rs.1500/-</t>
  </si>
  <si>
    <t>Stipend per girl per month @ Rs.100/-</t>
  </si>
  <si>
    <t>Supplementary TLM, Stationery and other educational material @Rs.1000/- per Girl per annum</t>
  </si>
  <si>
    <t>2 Urdu Teachers (only for blocks with muslim population above 20% and select urban areas). If required @ Rs 12000/- per month per teacher</t>
  </si>
  <si>
    <t>3 Part time teachers @ Rs 5000/- per month per teacher</t>
  </si>
  <si>
    <t>1 Full time Accountant @ Rs 10000/- per month</t>
  </si>
  <si>
    <t>2 Support Staff - (Accountant / Assistant, Peon, Chowkidar) @ Rs 5000/- per month per staff</t>
  </si>
  <si>
    <t xml:space="preserve">1 Head cook @ Rs 6000/- per month  </t>
  </si>
  <si>
    <t>2 Assistant cooks @ Rs 4500/- per month per cook</t>
  </si>
  <si>
    <t xml:space="preserve"> Specific skill training per girl @ Rs 1000/- per annum</t>
  </si>
  <si>
    <t>Electricity / Water charges per girl @ Rs 1000/- per annum</t>
  </si>
  <si>
    <t>Maintenance @ Rs 750/- per child per annum</t>
  </si>
  <si>
    <t>Miscellaneous @ Rs 750/- per child per annum</t>
  </si>
  <si>
    <t>Preparatory camp @ Rs 300/- per child per annum</t>
  </si>
  <si>
    <t>P.T.A / school functions @ Rs 300/- per child per annum</t>
  </si>
  <si>
    <t>Provision of rent @ Rs 10000/- per child per annum</t>
  </si>
  <si>
    <t xml:space="preserve">Capacity Building @ Rs 500/- per child per annum </t>
  </si>
  <si>
    <t>Physical / Self Defence training @ Rs 200/- per child per annum</t>
  </si>
  <si>
    <t>Sub Total Recurring (Model III)</t>
  </si>
  <si>
    <t>Grand Total Model- III (Recurring + Non Recurring)</t>
  </si>
  <si>
    <t>Repair/Reconstruction of disfunctional Boys Toilet</t>
  </si>
  <si>
    <t>Repair/Reconstruction of disfunctional Girls Toilet</t>
  </si>
  <si>
    <t xml:space="preserve">Separate Girls Toilet </t>
  </si>
  <si>
    <t>Reconstruction for Dilapilated School Building</t>
  </si>
  <si>
    <t>Construction of Kitchen at KGBV hostel</t>
  </si>
  <si>
    <t xml:space="preserve">New Contract Teachers' Salary </t>
  </si>
  <si>
    <t>Additional Class Room Pry. (Urban)</t>
  </si>
  <si>
    <t>Additional Class Room Up. Pry. (Urban)</t>
  </si>
  <si>
    <t>Major Repairs for KGBV</t>
  </si>
  <si>
    <t>Learning Enhancement Prog. (LEP) (up to 2%)</t>
  </si>
  <si>
    <t>Civil Works</t>
  </si>
  <si>
    <t>Total (SSA and KGBV)</t>
  </si>
  <si>
    <t>Refresher In-service Teachers' Training at BRC  level - 7 days</t>
  </si>
  <si>
    <t>All Girls (@Rs.400) excluding SC/ST girls</t>
  </si>
  <si>
    <t>Year 2016-17</t>
  </si>
  <si>
    <t>Outlay Proposed for 2017-18</t>
  </si>
  <si>
    <t>Outlay Recommended for 2017-18</t>
  </si>
  <si>
    <t>(a) 6 RPs at BRC for subject specific training, in position - completed 5 years</t>
  </si>
  <si>
    <t>(b) 6 RPs at BRC for subject specific training, in position - below 5 years</t>
  </si>
  <si>
    <t>Salary of Cluster Coordinator, full time and in position - completed 5 years</t>
  </si>
  <si>
    <t>Salary of Cluster Coordinator, full time and in position - below 5 years</t>
  </si>
  <si>
    <t>TLM Park</t>
  </si>
  <si>
    <t>Follow up meetings at CRC level- 6 days</t>
  </si>
  <si>
    <t>Training for Resource Persons &amp; Master Trainers (this may include BRCCs,BRPs, CRCCs, DIET faculties and any other persons designated as Resource Persons) - 10 days</t>
  </si>
  <si>
    <t>Training of Educational Administrators 2 days</t>
  </si>
  <si>
    <t>RPs  Training 10 days</t>
  </si>
  <si>
    <t>Replacement of Funiture, computer, TLE (Once in 5 years)</t>
  </si>
  <si>
    <t>Replacement of Funiture, Computer, TLE (Once in 5 years)</t>
  </si>
  <si>
    <t>Head Teacher Training-10 days</t>
  </si>
  <si>
    <t>Green fencing in lieu of Boundary Wall (in meters)</t>
  </si>
  <si>
    <t>Civil Works 33%</t>
  </si>
  <si>
    <t>Major Repairs for BRC's</t>
  </si>
  <si>
    <t>(d) Refurbishing of RSTC's</t>
  </si>
  <si>
    <t>(e) Construction of Hostel in existing Govt UPS</t>
  </si>
  <si>
    <t>Major Repair for BRCs</t>
  </si>
  <si>
    <t>(d) Refurbishing of RSTCs</t>
  </si>
  <si>
    <t>Dhalai</t>
  </si>
  <si>
    <t>Unakoti</t>
  </si>
  <si>
    <t>North</t>
  </si>
  <si>
    <t>Gomati</t>
  </si>
  <si>
    <t>South</t>
  </si>
  <si>
    <t>West</t>
  </si>
  <si>
    <t>Sepahijala</t>
  </si>
  <si>
    <t>Khowai</t>
  </si>
  <si>
    <t>SPO</t>
  </si>
  <si>
    <t>Tripura</t>
  </si>
  <si>
    <t>Proposal</t>
  </si>
  <si>
    <t>Approved outlay</t>
  </si>
  <si>
    <t>Phy</t>
  </si>
  <si>
    <t>CCE Training (Residential) 2 days</t>
  </si>
  <si>
    <t>Training on IT &amp; Soft skill - 6 days</t>
  </si>
  <si>
    <t>Employers contribution to EPF during the year 2017-18</t>
  </si>
  <si>
    <t>Employers contribution to EPF for the year 2015-16 and 2016-17 (arrear amount)</t>
  </si>
  <si>
    <t>Employers contribution to EPF for Resource Persons,MIS Coordinator, Data Entry Operator and Account-cum-support staff during the year 2017-18</t>
  </si>
  <si>
    <t>Employers contribution to EPF for Resource Persons,MIS Coordinator, Data Entry Operator and Account-cum-support stafff for the year 2015-16 and 2016-17 ( arrear amount)</t>
  </si>
  <si>
    <t>Computer Aided Education in UPS under Innovation &amp; RAA</t>
  </si>
  <si>
    <t>(b)  CAL (Number of schools)</t>
  </si>
  <si>
    <t>(a)  RAA (Number of schools)</t>
  </si>
  <si>
    <t>Computer Aided Education in Upper Primary Schools (Physical target = No. of schools per district) &amp; RAA</t>
  </si>
  <si>
    <t xml:space="preserve">Additional Class Room Pry. </t>
  </si>
  <si>
    <t>Additional Class Room Up. Pry.</t>
  </si>
  <si>
    <t>(c) 2 RPs for CWSN in position</t>
  </si>
  <si>
    <t>(d) 1 MIS Coordinator in position</t>
  </si>
  <si>
    <t>(e) 1 Data Entry Operator in position</t>
  </si>
  <si>
    <t>(f) 1 Accountant-cum-support staff for every 50 schools in position</t>
  </si>
  <si>
    <t>Deferred laibility of 2016-17</t>
  </si>
  <si>
    <t>State :  Tripura</t>
  </si>
  <si>
    <t>S. No.</t>
  </si>
  <si>
    <t>Intervention</t>
  </si>
  <si>
    <t>Spill over</t>
  </si>
  <si>
    <t>Fresh Proposal</t>
  </si>
  <si>
    <t>Total</t>
  </si>
  <si>
    <t>Category-1</t>
  </si>
  <si>
    <t xml:space="preserve">Reimbursement under Section 12(1)(c) </t>
  </si>
  <si>
    <t xml:space="preserve">Free Text Books </t>
  </si>
  <si>
    <t>a.      Primary</t>
  </si>
  <si>
    <t xml:space="preserve">b.      Upper Primary </t>
  </si>
  <si>
    <t>c.      Large Print Book</t>
  </si>
  <si>
    <t>d.      Braille Book</t>
  </si>
  <si>
    <t>Free Uniform</t>
  </si>
  <si>
    <t>KGBV</t>
  </si>
  <si>
    <t>IE</t>
  </si>
  <si>
    <t>a. Project Management</t>
  </si>
  <si>
    <t>b. Finance</t>
  </si>
  <si>
    <t xml:space="preserve">Covered Under Project Management and Overall allocation </t>
  </si>
  <si>
    <t>Category-2</t>
  </si>
  <si>
    <t>Transport / Escort facility</t>
  </si>
  <si>
    <t>Special Training for Age appropriate addmission of OoSC</t>
  </si>
  <si>
    <t>a. 12 months</t>
  </si>
  <si>
    <t xml:space="preserve">Residential continuing from previous year </t>
  </si>
  <si>
    <t xml:space="preserve">a.12 months </t>
  </si>
  <si>
    <t>Non Residential (Fresh)</t>
  </si>
  <si>
    <t>a. 12 Months</t>
  </si>
  <si>
    <t>b. 6 Months</t>
  </si>
  <si>
    <t>NonResidential continuing from previous year</t>
  </si>
  <si>
    <t>12 months</t>
  </si>
  <si>
    <t>6 months</t>
  </si>
  <si>
    <t xml:space="preserve"> 12 months</t>
  </si>
  <si>
    <t xml:space="preserve"> 3 months</t>
  </si>
  <si>
    <t>(c) 6 months(seasonal hostel)</t>
  </si>
  <si>
    <t>(e) 6 months</t>
  </si>
  <si>
    <t>(f) 3 months</t>
  </si>
  <si>
    <t>Teacher Training</t>
  </si>
  <si>
    <t>Academic Support through BRC/CRC</t>
  </si>
  <si>
    <t>a)     BRC</t>
  </si>
  <si>
    <t>b)     CRC</t>
  </si>
  <si>
    <t>Learning Enhancement Programme (LEP)</t>
  </si>
  <si>
    <t>a. Innovation fund for CAL</t>
  </si>
  <si>
    <t>b. Rashtriya Avishkar Abhiyan (RAA)</t>
  </si>
  <si>
    <t>Library</t>
  </si>
  <si>
    <t>One time grant</t>
  </si>
  <si>
    <t>Teacher Grant</t>
  </si>
  <si>
    <t>TLE for New Schools</t>
  </si>
  <si>
    <t>a. Innovation</t>
  </si>
  <si>
    <t>Community Mobilization (0.5%)</t>
  </si>
  <si>
    <t>SMC Training</t>
  </si>
  <si>
    <t>Category-3</t>
  </si>
  <si>
    <t>Teacher Salary</t>
  </si>
  <si>
    <t>New Schools (Building)</t>
  </si>
  <si>
    <t>Additional Classrooms (ACR)</t>
  </si>
  <si>
    <t xml:space="preserve">Block Resource Centers </t>
  </si>
  <si>
    <t xml:space="preserve">Cluster Resource Centers </t>
  </si>
  <si>
    <t>Toilets &amp; Drinking Water</t>
  </si>
  <si>
    <t>Furniture</t>
  </si>
  <si>
    <t>b.  Ramps</t>
  </si>
  <si>
    <t>Repairs to School Buildings</t>
  </si>
  <si>
    <t xml:space="preserve">School and Social Mapping: </t>
  </si>
  <si>
    <t xml:space="preserve">Opening new Primary Schools: </t>
  </si>
  <si>
    <t xml:space="preserve">Opening Upper Primary Schools/Sections: </t>
  </si>
  <si>
    <t>Conversion of EGS Centres into schools:</t>
  </si>
  <si>
    <t>All EGS already converted in Schools</t>
  </si>
  <si>
    <t>SIEMAT</t>
  </si>
  <si>
    <t>NPGEL</t>
  </si>
  <si>
    <t xml:space="preserve">Activity Closed </t>
  </si>
  <si>
    <t>Grand Total(SSA and KGBV)</t>
  </si>
  <si>
    <t>(b)Vedic Pathshala</t>
  </si>
  <si>
    <t>Proposed by State for FY 2017-18</t>
  </si>
  <si>
    <t>Recommendation for FY 2017-18</t>
  </si>
  <si>
    <t>Proposal &amp; Recommendation for 2017-18</t>
  </si>
  <si>
    <t>a.  Boundary Walls (mtrs)</t>
  </si>
  <si>
    <t xml:space="preserve">Cell : </t>
  </si>
  <si>
    <t>Display Values</t>
  </si>
  <si>
    <t>District Name</t>
  </si>
  <si>
    <t>Values</t>
  </si>
  <si>
    <t>State</t>
  </si>
  <si>
    <t>Academic Support through Block Resource Centre/ BRC</t>
  </si>
  <si>
    <t>Residential schools</t>
  </si>
  <si>
    <t>Text books</t>
  </si>
  <si>
    <t>Uniforms</t>
  </si>
  <si>
    <t>(Rs. in lakh)</t>
  </si>
  <si>
    <t>Sl.No</t>
  </si>
  <si>
    <t>Name of the districts</t>
  </si>
  <si>
    <t>SOCIAL CATEGORY GROUP</t>
  </si>
  <si>
    <t>Physical items Approved</t>
  </si>
  <si>
    <t xml:space="preserve">Total financial outlay of SSA </t>
  </si>
  <si>
    <t xml:space="preserve">KGBV Outlay </t>
  </si>
  <si>
    <t xml:space="preserve">Total Outlay </t>
  </si>
  <si>
    <t>109 SCHEDULED TRIBES (25% and above)</t>
  </si>
  <si>
    <t>61 SCHEDULED CASTES (25% and above)</t>
  </si>
  <si>
    <t>121 PMO's Minority Districts</t>
  </si>
  <si>
    <t>88 Muslim Concentration (20% and above)</t>
  </si>
  <si>
    <t xml:space="preserve">88 LWE Affected Districts </t>
  </si>
  <si>
    <t>Civil Works (Fresh)</t>
  </si>
  <si>
    <t>Teachers</t>
  </si>
  <si>
    <t>No. of KGBV</t>
  </si>
  <si>
    <t>New PS Buildings</t>
  </si>
  <si>
    <t>New UPS Buildings</t>
  </si>
  <si>
    <t>ACR</t>
  </si>
  <si>
    <t>ACR in lieu of upgraded Primary School</t>
  </si>
  <si>
    <t>All Toilets (including girls toilets)</t>
  </si>
  <si>
    <t>Girls Toilets</t>
  </si>
  <si>
    <t xml:space="preserve">PS </t>
  </si>
  <si>
    <t>Residential hostel</t>
  </si>
  <si>
    <t>Integration of Class VIII with UPS</t>
  </si>
  <si>
    <t>New teachers for new schools</t>
  </si>
  <si>
    <t>Additional teach. Against excess enrolment</t>
  </si>
  <si>
    <t>Part Time Instructors</t>
  </si>
  <si>
    <t>Teachers Training</t>
  </si>
  <si>
    <t xml:space="preserve">Total No.of Categorywise SFDs </t>
  </si>
  <si>
    <t>State total</t>
  </si>
  <si>
    <t>% w.r.t Approvals for the whole state</t>
  </si>
  <si>
    <t>Categorywise Total and % against State Allocation</t>
  </si>
  <si>
    <t>ST (25% and above)</t>
  </si>
  <si>
    <t>%  ST Allocation</t>
  </si>
  <si>
    <t>SC (25% and above)</t>
  </si>
  <si>
    <t>%  SC Allocation</t>
  </si>
  <si>
    <t>PMO's 121 Minority Districts</t>
  </si>
  <si>
    <t>% PMO's 121 Minority Allocation</t>
  </si>
  <si>
    <t>Muslim Concentration (20% and above)</t>
  </si>
  <si>
    <t>% Muslim  Allocation</t>
  </si>
  <si>
    <t>LWE Affected Districts (20% and above)</t>
  </si>
  <si>
    <t>% LWE  Affected Districts Allocation</t>
  </si>
  <si>
    <t>Not recommended</t>
  </si>
  <si>
    <t>Recommended as appraised</t>
  </si>
  <si>
    <t>Recommended as appraised (Includes Repair of disfunctional Boys Toiled and Repair of disfunctional girls toilet)</t>
  </si>
  <si>
    <t>Recommended as proposed</t>
  </si>
  <si>
    <t>Not recommended being not in position</t>
  </si>
  <si>
    <t>Subject Specific Upper Primary Contract Teachers</t>
  </si>
  <si>
    <t>Recommended for 8 days including 2 days for CCE</t>
  </si>
  <si>
    <t>Includes 2 days for CCE</t>
  </si>
  <si>
    <t>Pending</t>
  </si>
  <si>
    <t>Recommended as appraised for 5 days</t>
  </si>
  <si>
    <t>Already covered in refresher in service training</t>
  </si>
  <si>
    <t>Recommended for RAA activities</t>
  </si>
  <si>
    <t xml:space="preserve">     </t>
  </si>
  <si>
    <t>Already covered under class III to V</t>
  </si>
  <si>
    <t>Rs. in lakh</t>
  </si>
  <si>
    <t>b. Padhe Bharat Badhe Bharat (PBBB)</t>
  </si>
  <si>
    <t>Recommended as Computer &amp; Software @ Rs. 2.50 lakh per school</t>
  </si>
  <si>
    <t xml:space="preserve">A set of 5 Computers and a set of accessories and software for 28 schools </t>
  </si>
  <si>
    <t xml:space="preserve">6 new hostels, 2 each in Dhalai, Unakoti and North districts recommended. Refurbishing cost of schools booked in Civil works at Sl. No. 23.31 (c) </t>
  </si>
  <si>
    <t>Recommended as proposed for 6 new hostels recommended in Dhalai, Unakoti and North Districts.</t>
  </si>
  <si>
    <t>p85</t>
  </si>
  <si>
    <t>This includes activities to improve learning levels of children in primary classes focussing on reading and numeracy. The Padhe Bharat Badhe Bharat is now extended upto class V. Also includes Rs. 54.98 lakh on account of Shala Siddhi.</t>
  </si>
  <si>
    <t>Recommended for 5 existing hostels and 6 for new hostels</t>
  </si>
  <si>
    <t>Recommended with condition that state will notify transportation provision in its RTE rule.</t>
  </si>
  <si>
    <t>Residential hostels (refurbishing)</t>
  </si>
  <si>
    <t>Major Repairs</t>
  </si>
  <si>
    <t>State/UT Name: Tripura</t>
  </si>
</sst>
</file>

<file path=xl/styles.xml><?xml version="1.0" encoding="utf-8"?>
<styleSheet xmlns="http://schemas.openxmlformats.org/spreadsheetml/2006/main">
  <numFmts count="25">
    <numFmt numFmtId="43" formatCode="_(* #,##0.00_);_(* \(#,##0.00\);_(* &quot;-&quot;??_);_(@_)"/>
    <numFmt numFmtId="164" formatCode="&quot;₹&quot;\ #,##0;&quot;₹&quot;\ \-#,##0"/>
    <numFmt numFmtId="165" formatCode="_ * #,##0_ ;_ * \-#,##0_ ;_ * &quot;-&quot;_ ;_ @_ "/>
    <numFmt numFmtId="166" formatCode="_ * #,##0.00_ ;_ * \-#,##0.00_ ;_ * &quot;-&quot;??_ ;_ @_ "/>
    <numFmt numFmtId="167" formatCode="_ &quot;Rs.&quot;\ * #,##0.00_ ;_ &quot;Rs.&quot;\ * \-#,##0.00_ ;_ &quot;Rs.&quot;\ * &quot;-&quot;??_ ;_ @_ "/>
    <numFmt numFmtId="168" formatCode="0.000"/>
    <numFmt numFmtId="169" formatCode="0.00000"/>
    <numFmt numFmtId="170" formatCode="_-\$* #,##0_-;&quot;-$&quot;* #,##0_-;_-\$* \-_-;_-@_-"/>
    <numFmt numFmtId="171" formatCode="\\#,##0.00;[Red]&quot;\-&quot;#,##0.00"/>
    <numFmt numFmtId="172" formatCode="_ &quot;रु&quot;\ * #,##0.00_ ;_ &quot;रु&quot;\ * \-#,##0.00_ ;_ &quot;रु&quot;\ * &quot;-&quot;??_ ;_ @_ "/>
    <numFmt numFmtId="173" formatCode="&quot;$&quot;#,##0.00;[Red]\-&quot;$&quot;#,##0.00"/>
    <numFmt numFmtId="174" formatCode="_-* #,##0.00\ &quot;€&quot;_-;\-* #,##0.00\ &quot;€&quot;_-;_-* &quot;-&quot;??\ &quot;€&quot;_-;_-@_-"/>
    <numFmt numFmtId="175" formatCode="_-* #,##0\ _F_-;\-* #,##0\ _F_-;_-* &quot;-&quot;\ _F_-;_-@_-"/>
    <numFmt numFmtId="176" formatCode="_-* #,##0.00\ _F_-;\-* #,##0.00\ _F_-;_-* &quot;-&quot;??\ _F_-;_-@_-"/>
    <numFmt numFmtId="177" formatCode="#,##0.00000000;[Red]\-#,##0.00000000"/>
    <numFmt numFmtId="178" formatCode="mm/dd/yy"/>
    <numFmt numFmtId="179" formatCode="_ &quot;Fr.&quot;\ * #,##0_ ;_ &quot;Fr.&quot;\ * \-#,##0_ ;_ &quot;Fr.&quot;\ * &quot;-&quot;_ ;_ @_ "/>
    <numFmt numFmtId="180" formatCode="_ &quot;Fr.&quot;\ * #,##0.00_ ;_ &quot;Fr.&quot;\ * \-#,##0.00_ ;_ &quot;Fr.&quot;\ * &quot;-&quot;??_ ;_ @_ "/>
    <numFmt numFmtId="181" formatCode="_-&quot;$&quot;* #,##0_-;\-&quot;$&quot;* #,##0_-;_-&quot;$&quot;* &quot;-&quot;_-;_-@_-"/>
    <numFmt numFmtId="182" formatCode="_-&quot;$&quot;* #,##0.00_-;\-&quot;$&quot;* #,##0.00_-;_-&quot;$&quot;* &quot;-&quot;??_-;_-@_-"/>
    <numFmt numFmtId="183" formatCode="&quot;\&quot;#,##0.00;[Red]&quot;\&quot;\-#,##0.00"/>
    <numFmt numFmtId="184" formatCode="&quot;\&quot;#,##0;[Red]&quot;\&quot;\-#,##0"/>
    <numFmt numFmtId="185" formatCode="&quot;On&quot;;&quot;On&quot;;&quot;Off&quot;"/>
    <numFmt numFmtId="186" formatCode="_ * #,##0_ ;_ * \-#,##0_ ;_ * &quot;-&quot;???_ ;_ @_ "/>
    <numFmt numFmtId="187" formatCode="0.0000"/>
  </numFmts>
  <fonts count="108">
    <font>
      <sz val="11"/>
      <color theme="1"/>
      <name val="Calibri"/>
      <family val="2"/>
      <scheme val="minor"/>
    </font>
    <font>
      <sz val="11"/>
      <color theme="1"/>
      <name val="Calibri"/>
      <family val="2"/>
      <scheme val="minor"/>
    </font>
    <font>
      <sz val="12"/>
      <name val="Times New Roman"/>
      <family val="1"/>
    </font>
    <font>
      <b/>
      <sz val="12"/>
      <name val="Times New Roman"/>
      <family val="1"/>
    </font>
    <font>
      <b/>
      <sz val="12"/>
      <name val="Cambria"/>
      <family val="1"/>
      <scheme val="major"/>
    </font>
    <font>
      <sz val="12"/>
      <color theme="1"/>
      <name val="Times New Roman"/>
      <family val="1"/>
    </font>
    <font>
      <sz val="12"/>
      <name val="Cambria"/>
      <family val="1"/>
      <scheme val="major"/>
    </font>
    <font>
      <sz val="12"/>
      <name val="Palatino Linotype"/>
      <family val="1"/>
    </font>
    <font>
      <sz val="10"/>
      <color indexed="8"/>
      <name val="Arial"/>
      <family val="2"/>
    </font>
    <font>
      <sz val="10"/>
      <name val="Arial"/>
      <family val="2"/>
    </font>
    <font>
      <b/>
      <sz val="12"/>
      <name val="Palatino Linotype"/>
      <family val="1"/>
    </font>
    <font>
      <sz val="12"/>
      <name val="Calibri"/>
      <family val="2"/>
      <scheme val="minor"/>
    </font>
    <font>
      <sz val="12"/>
      <color rgb="FFFF0000"/>
      <name val="Cambria"/>
      <family val="1"/>
      <scheme val="major"/>
    </font>
    <font>
      <u/>
      <sz val="10"/>
      <color theme="10"/>
      <name val="Arial"/>
      <family val="2"/>
    </font>
    <font>
      <sz val="12"/>
      <color theme="1"/>
      <name val="Calibri"/>
      <family val="2"/>
      <scheme val="minor"/>
    </font>
    <font>
      <sz val="10"/>
      <name val="???"/>
      <family val="3"/>
    </font>
    <font>
      <sz val="11"/>
      <name val="‚l‚r ‚oƒSƒVƒbƒN"/>
      <family val="3"/>
    </font>
    <font>
      <sz val="11"/>
      <name val="‚l‚r ‚oƒSƒVƒbƒN"/>
      <family val="3"/>
      <charset val="128"/>
    </font>
    <font>
      <sz val="11"/>
      <color indexed="8"/>
      <name val="Calibri"/>
      <family val="2"/>
    </font>
    <font>
      <sz val="11"/>
      <color indexed="9"/>
      <name val="Calibri"/>
      <family val="2"/>
    </font>
    <font>
      <sz val="12"/>
      <name val="¹UAAA¼"/>
      <family val="3"/>
      <charset val="129"/>
    </font>
    <font>
      <sz val="11"/>
      <color indexed="20"/>
      <name val="Calibri"/>
      <family val="2"/>
    </font>
    <font>
      <sz val="7"/>
      <name val="Helv"/>
    </font>
    <font>
      <sz val="12"/>
      <name val="Tms Rmn"/>
    </font>
    <font>
      <b/>
      <sz val="10"/>
      <name val="MS Sans Serif"/>
      <family val="2"/>
    </font>
    <font>
      <sz val="12"/>
      <name val="¹UAAA¼"/>
      <family val="3"/>
    </font>
    <font>
      <sz val="14"/>
      <name val="Cordia New"/>
      <family val="2"/>
    </font>
    <font>
      <b/>
      <sz val="11"/>
      <color indexed="52"/>
      <name val="Calibri"/>
      <family val="2"/>
    </font>
    <font>
      <b/>
      <sz val="11"/>
      <color indexed="9"/>
      <name val="Calibri"/>
      <family val="2"/>
    </font>
    <font>
      <sz val="10"/>
      <name val="MS Serif"/>
      <family val="1"/>
    </font>
    <font>
      <sz val="10"/>
      <color indexed="16"/>
      <name val="MS Serif"/>
      <family val="1"/>
    </font>
    <font>
      <i/>
      <sz val="11"/>
      <color indexed="23"/>
      <name val="Calibri"/>
      <family val="2"/>
    </font>
    <font>
      <sz val="11"/>
      <color indexed="17"/>
      <name val="Calibri"/>
      <family val="2"/>
    </font>
    <font>
      <sz val="8"/>
      <name val="Arial"/>
      <family val="2"/>
    </font>
    <font>
      <b/>
      <sz val="12"/>
      <color indexed="9"/>
      <name val="Tms Rmn"/>
    </font>
    <font>
      <b/>
      <sz val="12"/>
      <name val="Arial"/>
      <family val="2"/>
    </font>
    <font>
      <b/>
      <sz val="15"/>
      <color indexed="54"/>
      <name val="Calibri"/>
      <family val="2"/>
    </font>
    <font>
      <b/>
      <sz val="13"/>
      <color indexed="54"/>
      <name val="Calibri"/>
      <family val="2"/>
    </font>
    <font>
      <b/>
      <sz val="11"/>
      <color indexed="54"/>
      <name val="Calibri"/>
      <family val="2"/>
    </font>
    <font>
      <u/>
      <sz val="10"/>
      <color indexed="12"/>
      <name val="Arial"/>
      <family val="2"/>
    </font>
    <font>
      <sz val="11"/>
      <color indexed="62"/>
      <name val="Calibri"/>
      <family val="2"/>
    </font>
    <font>
      <sz val="11"/>
      <color indexed="52"/>
      <name val="Calibri"/>
      <family val="2"/>
    </font>
    <font>
      <sz val="14"/>
      <name val="Arjun"/>
    </font>
    <font>
      <sz val="11"/>
      <color indexed="60"/>
      <name val="Calibri"/>
      <family val="2"/>
    </font>
    <font>
      <sz val="7"/>
      <name val="Small Fonts"/>
      <family val="2"/>
    </font>
    <font>
      <sz val="10"/>
      <name val="Courier"/>
      <family val="3"/>
    </font>
    <font>
      <b/>
      <sz val="11"/>
      <color indexed="63"/>
      <name val="Calibri"/>
      <family val="2"/>
    </font>
    <font>
      <sz val="7"/>
      <color indexed="10"/>
      <name val="Helv"/>
    </font>
    <font>
      <sz val="8"/>
      <name val="Helv"/>
    </font>
    <font>
      <b/>
      <sz val="8"/>
      <color indexed="8"/>
      <name val="Helv"/>
    </font>
    <font>
      <b/>
      <sz val="18"/>
      <color indexed="54"/>
      <name val="Cambria"/>
      <family val="2"/>
    </font>
    <font>
      <b/>
      <sz val="11"/>
      <color indexed="8"/>
      <name val="Calibri"/>
      <family val="2"/>
    </font>
    <font>
      <sz val="11"/>
      <color indexed="10"/>
      <name val="Calibri"/>
      <family val="2"/>
    </font>
    <font>
      <sz val="14"/>
      <name val="뼻뮝"/>
      <family val="3"/>
      <charset val="129"/>
    </font>
    <font>
      <sz val="12"/>
      <name val="뼻뮝"/>
      <family val="1"/>
      <charset val="129"/>
    </font>
    <font>
      <sz val="12"/>
      <name val="바탕체"/>
      <family val="1"/>
      <charset val="129"/>
    </font>
    <font>
      <sz val="10"/>
      <name val="굴림체"/>
      <family val="3"/>
      <charset val="129"/>
    </font>
    <font>
      <sz val="12"/>
      <color rgb="FFFF0000"/>
      <name val="Times New Roman"/>
      <family val="1"/>
    </font>
    <font>
      <b/>
      <sz val="12"/>
      <color rgb="FFFF0000"/>
      <name val="Palatino Linotype"/>
      <family val="1"/>
    </font>
    <font>
      <b/>
      <sz val="12"/>
      <color rgb="FFFF0000"/>
      <name val="Cambria"/>
      <family val="1"/>
      <scheme val="major"/>
    </font>
    <font>
      <b/>
      <sz val="11"/>
      <color theme="1"/>
      <name val="Calibri"/>
      <family val="2"/>
      <scheme val="minor"/>
    </font>
    <font>
      <sz val="10"/>
      <name val="Times New Roman"/>
      <family val="1"/>
    </font>
    <font>
      <b/>
      <sz val="10"/>
      <name val="Times New Roman"/>
      <family val="1"/>
    </font>
    <font>
      <sz val="13"/>
      <name val="Times New Roman"/>
      <family val="1"/>
    </font>
    <font>
      <b/>
      <sz val="15"/>
      <color indexed="56"/>
      <name val="Calibri"/>
      <family val="2"/>
    </font>
    <font>
      <b/>
      <sz val="13"/>
      <color indexed="56"/>
      <name val="Calibri"/>
      <family val="2"/>
    </font>
    <font>
      <b/>
      <sz val="11"/>
      <color indexed="56"/>
      <name val="Calibri"/>
      <family val="2"/>
    </font>
    <font>
      <u/>
      <sz val="11"/>
      <color theme="10"/>
      <name val="Calibri"/>
      <family val="2"/>
    </font>
    <font>
      <b/>
      <sz val="18"/>
      <color indexed="56"/>
      <name val="Cambria"/>
      <family val="2"/>
    </font>
    <font>
      <sz val="12"/>
      <color rgb="FFFF0000"/>
      <name val="Palatino Linotype"/>
      <family val="1"/>
    </font>
    <font>
      <sz val="12"/>
      <color rgb="FF000099"/>
      <name val="Times New Roman"/>
      <family val="1"/>
    </font>
    <font>
      <b/>
      <sz val="12"/>
      <color rgb="FF000099"/>
      <name val="Times New Roman"/>
      <family val="1"/>
    </font>
    <font>
      <b/>
      <sz val="12"/>
      <color rgb="FF000099"/>
      <name val="Cambria"/>
      <family val="1"/>
      <scheme val="major"/>
    </font>
    <font>
      <sz val="11"/>
      <color rgb="FF000099"/>
      <name val="Calibri"/>
      <family val="2"/>
      <scheme val="minor"/>
    </font>
    <font>
      <sz val="12"/>
      <name val="Arial Narrow"/>
      <family val="2"/>
    </font>
    <font>
      <sz val="14"/>
      <color rgb="FF0000FF"/>
      <name val="Times New Roman"/>
      <family val="1"/>
    </font>
    <font>
      <b/>
      <sz val="14"/>
      <name val="Palatino Linotype"/>
      <family val="1"/>
    </font>
    <font>
      <b/>
      <sz val="11"/>
      <name val="Cambria"/>
      <family val="1"/>
      <scheme val="major"/>
    </font>
    <font>
      <sz val="11"/>
      <name val="Calibri"/>
      <family val="2"/>
      <scheme val="minor"/>
    </font>
    <font>
      <sz val="11"/>
      <color rgb="FF000000"/>
      <name val="Calibri"/>
      <family val="2"/>
      <scheme val="minor"/>
    </font>
    <font>
      <sz val="12"/>
      <color theme="1"/>
      <name val="Cambria"/>
      <family val="1"/>
      <scheme val="major"/>
    </font>
    <font>
      <sz val="10"/>
      <color theme="1"/>
      <name val="Cambria"/>
      <family val="1"/>
    </font>
    <font>
      <sz val="11"/>
      <name val="Arial"/>
      <family val="2"/>
    </font>
    <font>
      <sz val="12"/>
      <name val="Arial"/>
      <family val="2"/>
    </font>
    <font>
      <b/>
      <sz val="15"/>
      <name val="Times New Roman"/>
      <family val="1"/>
    </font>
    <font>
      <b/>
      <sz val="15"/>
      <color theme="1"/>
      <name val="Times New Roman"/>
      <family val="1"/>
    </font>
    <font>
      <sz val="15"/>
      <name val="Times New Roman"/>
      <family val="1"/>
    </font>
    <font>
      <sz val="15"/>
      <color theme="1"/>
      <name val="Times New Roman"/>
      <family val="1"/>
    </font>
    <font>
      <b/>
      <sz val="10"/>
      <name val="Arial"/>
      <family val="2"/>
    </font>
    <font>
      <sz val="11"/>
      <color theme="0"/>
      <name val="Calibri"/>
      <family val="2"/>
      <scheme val="minor"/>
    </font>
    <font>
      <sz val="16"/>
      <color theme="1"/>
      <name val="Calibri"/>
      <family val="2"/>
      <scheme val="minor"/>
    </font>
    <font>
      <sz val="10"/>
      <color theme="0"/>
      <name val="Calibri"/>
      <family val="2"/>
      <scheme val="minor"/>
    </font>
    <font>
      <sz val="11"/>
      <color theme="1"/>
      <name val="Wingdings"/>
      <charset val="2"/>
    </font>
    <font>
      <sz val="10"/>
      <color theme="1"/>
      <name val="Calibri"/>
      <family val="2"/>
      <scheme val="minor"/>
    </font>
    <font>
      <b/>
      <sz val="10"/>
      <color theme="1"/>
      <name val="Calibri"/>
      <family val="2"/>
      <scheme val="minor"/>
    </font>
    <font>
      <sz val="12"/>
      <color rgb="FF000000"/>
      <name val="Times New Roman"/>
      <family val="1"/>
    </font>
    <font>
      <sz val="14"/>
      <name val="Calibri"/>
      <family val="2"/>
      <scheme val="minor"/>
    </font>
    <font>
      <sz val="14"/>
      <name val="Arial"/>
      <family val="2"/>
    </font>
    <font>
      <b/>
      <sz val="14"/>
      <name val="Arial"/>
      <family val="2"/>
    </font>
    <font>
      <sz val="14"/>
      <name val="Times New Roman"/>
      <family val="1"/>
    </font>
    <font>
      <b/>
      <sz val="14"/>
      <name val="Times New Roman"/>
      <family val="1"/>
    </font>
    <font>
      <sz val="14"/>
      <color theme="1"/>
      <name val="Calibri"/>
      <family val="2"/>
      <scheme val="minor"/>
    </font>
    <font>
      <b/>
      <sz val="14"/>
      <name val="Cambria"/>
      <family val="1"/>
      <scheme val="major"/>
    </font>
    <font>
      <sz val="14"/>
      <color theme="1"/>
      <name val="Times New Roman"/>
      <family val="1"/>
    </font>
    <font>
      <sz val="14"/>
      <name val="Cambria"/>
      <family val="1"/>
      <scheme val="major"/>
    </font>
    <font>
      <sz val="14"/>
      <name val="Palatino Linotype"/>
      <family val="1"/>
    </font>
    <font>
      <b/>
      <sz val="14"/>
      <color theme="1"/>
      <name val="Calibri"/>
      <family val="2"/>
      <scheme val="minor"/>
    </font>
    <font>
      <b/>
      <sz val="14"/>
      <color rgb="FF000000"/>
      <name val="Arial"/>
      <family val="2"/>
    </font>
  </fonts>
  <fills count="5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42"/>
      </patternFill>
    </fill>
    <fill>
      <patternFill patternType="solid">
        <fgColor indexed="45"/>
      </patternFill>
    </fill>
    <fill>
      <patternFill patternType="solid">
        <fgColor indexed="26"/>
      </patternFill>
    </fill>
    <fill>
      <patternFill patternType="solid">
        <fgColor indexed="27"/>
      </patternFill>
    </fill>
    <fill>
      <patternFill patternType="solid">
        <fgColor indexed="9"/>
      </patternFill>
    </fill>
    <fill>
      <patternFill patternType="solid">
        <fgColor indexed="43"/>
      </patternFill>
    </fill>
    <fill>
      <patternFill patternType="solid">
        <fgColor indexed="47"/>
      </patternFill>
    </fill>
    <fill>
      <patternFill patternType="solid">
        <fgColor indexed="44"/>
      </patternFill>
    </fill>
    <fill>
      <patternFill patternType="solid">
        <fgColor indexed="22"/>
      </patternFill>
    </fill>
    <fill>
      <patternFill patternType="solid">
        <fgColor indexed="48"/>
      </patternFill>
    </fill>
    <fill>
      <patternFill patternType="solid">
        <fgColor indexed="49"/>
      </patternFill>
    </fill>
    <fill>
      <patternFill patternType="solid">
        <fgColor indexed="11"/>
      </patternFill>
    </fill>
    <fill>
      <patternFill patternType="solid">
        <fgColor indexed="14"/>
      </patternFill>
    </fill>
    <fill>
      <patternFill patternType="solid">
        <fgColor indexed="51"/>
      </patternFill>
    </fill>
    <fill>
      <patternFill patternType="solid">
        <fgColor indexed="40"/>
      </patternFill>
    </fill>
    <fill>
      <patternFill patternType="solid">
        <fgColor indexed="54"/>
      </patternFill>
    </fill>
    <fill>
      <patternFill patternType="solid">
        <fgColor indexed="55"/>
      </patternFill>
    </fill>
    <fill>
      <patternFill patternType="solid">
        <fgColor indexed="22"/>
        <bgColor indexed="64"/>
      </patternFill>
    </fill>
    <fill>
      <patternFill patternType="solid">
        <fgColor indexed="65"/>
        <bgColor indexed="64"/>
      </patternFill>
    </fill>
    <fill>
      <patternFill patternType="solid">
        <fgColor indexed="26"/>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7"/>
        <bgColor indexed="64"/>
      </patternFill>
    </fill>
    <fill>
      <patternFill patternType="solid">
        <fgColor theme="7" tint="-0.249977111117893"/>
        <bgColor indexed="64"/>
      </patternFill>
    </fill>
    <fill>
      <patternFill patternType="solid">
        <fgColor indexed="36"/>
        <bgColor indexed="64"/>
      </patternFill>
    </fill>
    <fill>
      <patternFill patternType="solid">
        <fgColor indexed="44"/>
        <bgColor indexed="64"/>
      </patternFill>
    </fill>
    <fill>
      <patternFill patternType="solid">
        <fgColor indexed="31"/>
      </patternFill>
    </fill>
    <fill>
      <patternFill patternType="solid">
        <fgColor indexed="46"/>
      </patternFill>
    </fill>
    <fill>
      <patternFill patternType="solid">
        <fgColor indexed="2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rgb="FFFFFF00"/>
        <bgColor indexed="64"/>
      </patternFill>
    </fill>
    <fill>
      <patternFill patternType="solid">
        <fgColor theme="5" tint="0.59999389629810485"/>
        <bgColor indexed="64"/>
      </patternFill>
    </fill>
    <fill>
      <patternFill patternType="solid">
        <fgColor rgb="FFFFFFFF"/>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rgb="FFCEFEDB"/>
        <bgColor indexed="64"/>
      </patternFill>
    </fill>
    <fill>
      <patternFill patternType="solid">
        <fgColor theme="1"/>
        <bgColor indexed="64"/>
      </patternFill>
    </fill>
    <fill>
      <patternFill patternType="solid">
        <fgColor theme="8" tint="0.79998168889431442"/>
        <bgColor indexed="64"/>
      </patternFill>
    </fill>
    <fill>
      <patternFill patternType="solid">
        <fgColor indexed="9"/>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11"/>
      </bottom>
      <diagonal/>
    </border>
    <border>
      <left/>
      <right/>
      <top/>
      <bottom style="thick">
        <color indexed="43"/>
      </bottom>
      <diagonal/>
    </border>
    <border>
      <left/>
      <right/>
      <top/>
      <bottom style="medium">
        <color indexed="4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11"/>
      </top>
      <bottom style="double">
        <color indexed="11"/>
      </bottom>
      <diagonal/>
    </border>
    <border>
      <left style="thin">
        <color indexed="64"/>
      </left>
      <right style="thin">
        <color indexed="64"/>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right/>
      <top style="thin">
        <color indexed="64"/>
      </top>
      <bottom style="hair">
        <color theme="1" tint="0.499984740745262"/>
      </bottom>
      <diagonal/>
    </border>
    <border>
      <left style="medium">
        <color indexed="64"/>
      </left>
      <right style="medium">
        <color indexed="64"/>
      </right>
      <top style="medium">
        <color indexed="64"/>
      </top>
      <bottom style="medium">
        <color indexed="64"/>
      </bottom>
      <diagonal/>
    </border>
  </borders>
  <cellStyleXfs count="4564">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0" fontId="9" fillId="0" borderId="0"/>
    <xf numFmtId="0" fontId="9" fillId="0" borderId="0"/>
    <xf numFmtId="0" fontId="9" fillId="0" borderId="0"/>
    <xf numFmtId="0" fontId="9" fillId="0" borderId="0"/>
    <xf numFmtId="0" fontId="13" fillId="0" borderId="0" applyNumberFormat="0" applyFill="0" applyBorder="0" applyAlignment="0" applyProtection="0">
      <alignment vertical="top"/>
      <protection locked="0"/>
    </xf>
    <xf numFmtId="43" fontId="9" fillId="0" borderId="0"/>
    <xf numFmtId="170" fontId="9" fillId="0" borderId="0"/>
    <xf numFmtId="171" fontId="9" fillId="0" borderId="0"/>
    <xf numFmtId="43" fontId="9" fillId="0" borderId="0"/>
    <xf numFmtId="43" fontId="15" fillId="0" borderId="0"/>
    <xf numFmtId="43" fontId="16" fillId="0" borderId="0"/>
    <xf numFmtId="43" fontId="17" fillId="0" borderId="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4"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6"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8"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9"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5"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0"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1"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12"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8" fillId="7"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9"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5"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0"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3"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2"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5"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6"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7"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8"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9"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19" fillId="14" borderId="0" applyNumberFormat="0" applyBorder="0" applyAlignment="0" applyProtection="0"/>
    <xf numFmtId="43" fontId="9" fillId="0" borderId="0"/>
    <xf numFmtId="43" fontId="9" fillId="0" borderId="0"/>
    <xf numFmtId="43" fontId="20" fillId="0" borderId="0" applyFont="0" applyFill="0" applyBorder="0" applyAlignment="0" applyProtection="0"/>
    <xf numFmtId="43" fontId="20" fillId="0" borderId="0" applyFont="0" applyFill="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1" fillId="5" borderId="0" applyNumberFormat="0" applyBorder="0" applyAlignment="0" applyProtection="0"/>
    <xf numFmtId="43" fontId="22" fillId="0" borderId="0"/>
    <xf numFmtId="43" fontId="23" fillId="0" borderId="0" applyNumberFormat="0" applyFill="0" applyBorder="0" applyAlignment="0" applyProtection="0"/>
    <xf numFmtId="43" fontId="24" fillId="0" borderId="4" applyAlignment="0" applyProtection="0"/>
    <xf numFmtId="43" fontId="20" fillId="0" borderId="0"/>
    <xf numFmtId="43" fontId="25" fillId="0" borderId="0"/>
    <xf numFmtId="43" fontId="20" fillId="0" borderId="0"/>
    <xf numFmtId="43" fontId="26" fillId="0" borderId="0" applyFill="0" applyBorder="0" applyAlignment="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7" fillId="12" borderId="5"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28" fillId="20" borderId="6"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NumberFormat="0" applyAlignment="0">
      <alignment horizontal="left"/>
    </xf>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43" fontId="30" fillId="0" borderId="0" applyNumberFormat="0" applyAlignment="0">
      <alignment horizontal="left"/>
    </xf>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18" fillId="0" borderId="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31" fillId="0" borderId="0" applyNumberFormat="0" applyFill="0" applyBorder="0" applyAlignment="0" applyProtection="0"/>
    <xf numFmtId="43" fontId="9" fillId="0" borderId="0" applyFont="0" applyFill="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2" fillId="4" borderId="0" applyNumberFormat="0" applyBorder="0" applyAlignment="0" applyProtection="0"/>
    <xf numFmtId="43" fontId="33" fillId="21" borderId="0" applyNumberFormat="0" applyBorder="0" applyAlignment="0" applyProtection="0"/>
    <xf numFmtId="43" fontId="33" fillId="21" borderId="0" applyNumberFormat="0" applyBorder="0" applyAlignment="0" applyProtection="0"/>
    <xf numFmtId="43" fontId="34" fillId="22" borderId="0"/>
    <xf numFmtId="43" fontId="35" fillId="0" borderId="7" applyNumberFormat="0" applyAlignment="0" applyProtection="0">
      <alignment horizontal="left" vertical="center"/>
    </xf>
    <xf numFmtId="43" fontId="35" fillId="0" borderId="8">
      <alignment horizontal="left" vertical="center"/>
    </xf>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6" fillId="0" borderId="9"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7" fillId="0" borderId="10"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11" applyNumberFormat="0" applyFill="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8" fillId="0" borderId="0" applyNumberFormat="0" applyFill="0" applyBorder="0" applyAlignment="0" applyProtection="0"/>
    <xf numFmtId="43" fontId="39" fillId="0" borderId="0" applyNumberFormat="0" applyFill="0" applyBorder="0" applyAlignment="0" applyProtection="0">
      <alignment vertical="top"/>
      <protection locked="0"/>
    </xf>
    <xf numFmtId="43" fontId="33" fillId="23" borderId="1" applyNumberFormat="0" applyBorder="0" applyAlignment="0" applyProtection="0"/>
    <xf numFmtId="43" fontId="33" fillId="23" borderId="1" applyNumberFormat="0" applyBorder="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0" fillId="10" borderId="5" applyNumberFormat="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1" fillId="0" borderId="12" applyNumberFormat="0" applyFill="0" applyAlignment="0" applyProtection="0"/>
    <xf numFmtId="43" fontId="42" fillId="0" borderId="0">
      <alignment horizontal="justify" vertical="top" wrapText="1"/>
    </xf>
    <xf numFmtId="43" fontId="42" fillId="0" borderId="0">
      <alignment horizontal="justify" vertical="justify" wrapText="1"/>
    </xf>
    <xf numFmtId="175" fontId="9" fillId="0" borderId="0" applyFont="0" applyFill="0" applyBorder="0" applyAlignment="0" applyProtection="0"/>
    <xf numFmtId="176" fontId="9" fillId="0" borderId="0" applyFont="0" applyFill="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3" fillId="9" borderId="0" applyNumberFormat="0" applyBorder="0" applyAlignment="0" applyProtection="0"/>
    <xf numFmtId="43" fontId="44" fillId="0" borderId="0"/>
    <xf numFmtId="43" fontId="45" fillId="0" borderId="0"/>
    <xf numFmtId="43" fontId="26" fillId="0" borderId="0"/>
    <xf numFmtId="177" fontId="9" fillId="0" borderId="0"/>
    <xf numFmtId="43" fontId="9" fillId="0" borderId="0"/>
    <xf numFmtId="43" fontId="9" fillId="0" borderId="0"/>
    <xf numFmtId="43" fontId="1" fillId="0" borderId="0"/>
    <xf numFmtId="43" fontId="1" fillId="0" borderId="0"/>
    <xf numFmtId="43" fontId="9" fillId="0" borderId="0"/>
    <xf numFmtId="43" fontId="9" fillId="0" borderId="0"/>
    <xf numFmtId="43" fontId="9" fillId="0" borderId="0"/>
    <xf numFmtId="43" fontId="9" fillId="0" borderId="0"/>
    <xf numFmtId="43" fontId="9" fillId="0" borderId="0"/>
    <xf numFmtId="43" fontId="1" fillId="0" borderId="0"/>
    <xf numFmtId="43" fontId="9" fillId="0" borderId="0"/>
    <xf numFmtId="43" fontId="18" fillId="0" borderId="0"/>
    <xf numFmtId="43" fontId="9" fillId="0" borderId="0"/>
    <xf numFmtId="43" fontId="9" fillId="0" borderId="0"/>
    <xf numFmtId="43" fontId="9" fillId="0" borderId="0">
      <alignment vertical="center"/>
    </xf>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1" fillId="0" borderId="0"/>
    <xf numFmtId="43" fontId="1"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1"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2" fillId="0" borderId="0"/>
    <xf numFmtId="43" fontId="2"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18" fillId="0" borderId="0"/>
    <xf numFmtId="43" fontId="18" fillId="0" borderId="0"/>
    <xf numFmtId="43" fontId="1" fillId="0" borderId="0"/>
    <xf numFmtId="43" fontId="1" fillId="0" borderId="0"/>
    <xf numFmtId="43" fontId="1" fillId="0" borderId="0"/>
    <xf numFmtId="43" fontId="18"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alignment wrapText="1"/>
    </xf>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1" fillId="0" borderId="0"/>
    <xf numFmtId="43" fontId="9" fillId="0" borderId="0"/>
    <xf numFmtId="43" fontId="9" fillId="0" borderId="0"/>
    <xf numFmtId="43" fontId="2"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1" fillId="0" borderId="0"/>
    <xf numFmtId="43" fontId="9" fillId="0" borderId="0"/>
    <xf numFmtId="43" fontId="9" fillId="0" borderId="0"/>
    <xf numFmtId="43" fontId="9" fillId="0" borderId="0"/>
    <xf numFmtId="43" fontId="9" fillId="0" borderId="0"/>
    <xf numFmtId="43" fontId="1" fillId="0" borderId="0"/>
    <xf numFmtId="43" fontId="9" fillId="0" borderId="0"/>
    <xf numFmtId="43" fontId="9" fillId="0" borderId="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9" fillId="6" borderId="13" applyNumberFormat="0" applyFon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46" fillId="12" borderId="14"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7" fillId="0" borderId="0"/>
    <xf numFmtId="178" fontId="48" fillId="0" borderId="0" applyNumberFormat="0" applyFill="0" applyBorder="0" applyAlignment="0" applyProtection="0">
      <alignment horizontal="left"/>
    </xf>
    <xf numFmtId="43" fontId="49" fillId="0" borderId="0" applyBorder="0">
      <alignment horizontal="right"/>
    </xf>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0" fillId="0" borderId="0" applyNumberFormat="0" applyFill="0" applyBorder="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43" fontId="51" fillId="0" borderId="15" applyNumberFormat="0" applyFill="0" applyAlignment="0" applyProtection="0"/>
    <xf numFmtId="179" fontId="9" fillId="0" borderId="0" applyFont="0" applyFill="0" applyBorder="0" applyAlignment="0" applyProtection="0"/>
    <xf numFmtId="180" fontId="9" fillId="0" borderId="0" applyFon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2" fillId="0" borderId="0" applyNumberForma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9" fillId="0" borderId="0" applyFont="0" applyFill="0" applyBorder="0" applyAlignment="0" applyProtection="0"/>
    <xf numFmtId="43" fontId="54" fillId="0" borderId="0"/>
    <xf numFmtId="181" fontId="9" fillId="0" borderId="0" applyFont="0" applyFill="0" applyBorder="0" applyAlignment="0" applyProtection="0"/>
    <xf numFmtId="182" fontId="9" fillId="0" borderId="0" applyFont="0" applyFill="0" applyBorder="0" applyAlignment="0" applyProtection="0"/>
    <xf numFmtId="183" fontId="55" fillId="0" borderId="0" applyFont="0" applyFill="0" applyBorder="0" applyAlignment="0" applyProtection="0"/>
    <xf numFmtId="184" fontId="55" fillId="0" borderId="0" applyFont="0" applyFill="0" applyBorder="0" applyAlignment="0" applyProtection="0"/>
    <xf numFmtId="43" fontId="56" fillId="0" borderId="0"/>
    <xf numFmtId="0" fontId="9" fillId="0" borderId="0"/>
    <xf numFmtId="0" fontId="9" fillId="0" borderId="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31"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32"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3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3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1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34"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33"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35"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4"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3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38"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39"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35"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4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21" fillId="5" borderId="0" applyNumberFormat="0" applyBorder="0" applyAlignment="0" applyProtection="0"/>
    <xf numFmtId="0" fontId="26" fillId="0" borderId="0" applyFill="0" applyBorder="0" applyAlignment="0"/>
    <xf numFmtId="0" fontId="27" fillId="12" borderId="5" applyNumberFormat="0" applyAlignment="0" applyProtection="0"/>
    <xf numFmtId="0" fontId="28" fillId="20" borderId="6"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6"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1"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31" fillId="0" borderId="0" applyNumberFormat="0" applyFill="0" applyBorder="0" applyAlignment="0" applyProtection="0"/>
    <xf numFmtId="0" fontId="32" fillId="4" borderId="0" applyNumberFormat="0" applyBorder="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64" fillId="0" borderId="17"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65" fillId="0" borderId="18"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66" fillId="0" borderId="19"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6"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7" fillId="0" borderId="0" applyNumberFormat="0" applyFill="0" applyBorder="0" applyAlignment="0" applyProtection="0">
      <alignment vertical="top"/>
      <protection locked="0"/>
    </xf>
    <xf numFmtId="0" fontId="40" fillId="10" borderId="5" applyNumberFormat="0" applyAlignment="0" applyProtection="0"/>
    <xf numFmtId="0" fontId="40" fillId="10" borderId="5" applyNumberFormat="0" applyAlignment="0" applyProtection="0"/>
    <xf numFmtId="0" fontId="40" fillId="10" borderId="5" applyNumberFormat="0" applyAlignment="0" applyProtection="0"/>
    <xf numFmtId="0" fontId="40" fillId="10" borderId="5" applyNumberFormat="0" applyAlignment="0" applyProtection="0"/>
    <xf numFmtId="0" fontId="41" fillId="0" borderId="12" applyNumberFormat="0" applyFill="0" applyAlignment="0" applyProtection="0"/>
    <xf numFmtId="0" fontId="43" fillId="9" borderId="0" applyNumberFormat="0" applyBorder="0" applyAlignment="0" applyProtection="0"/>
    <xf numFmtId="177" fontId="9" fillId="0" borderId="0"/>
    <xf numFmtId="43"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2" fillId="0" borderId="0"/>
    <xf numFmtId="4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9" fillId="0" borderId="0"/>
    <xf numFmtId="0" fontId="8"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9" fillId="0" borderId="0"/>
    <xf numFmtId="0" fontId="9" fillId="0" borderId="0"/>
    <xf numFmtId="0" fontId="9" fillId="0" borderId="0"/>
    <xf numFmtId="0" fontId="9" fillId="0" borderId="0"/>
    <xf numFmtId="0" fontId="9" fillId="6" borderId="13" applyNumberFormat="0" applyFont="0" applyAlignment="0" applyProtection="0"/>
    <xf numFmtId="0" fontId="46" fillId="12" borderId="14" applyNumberFormat="0" applyAlignment="0" applyProtection="0"/>
    <xf numFmtId="43"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68"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20"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0" borderId="0"/>
    <xf numFmtId="0" fontId="1" fillId="0" borderId="0"/>
    <xf numFmtId="43" fontId="9" fillId="0" borderId="0"/>
  </cellStyleXfs>
  <cellXfs count="870">
    <xf numFmtId="0" fontId="0" fillId="0" borderId="0" xfId="0"/>
    <xf numFmtId="1" fontId="3" fillId="2" borderId="1" xfId="0" applyNumberFormat="1" applyFont="1" applyFill="1" applyBorder="1" applyAlignment="1">
      <alignment horizontal="center" vertical="center" wrapText="1"/>
    </xf>
    <xf numFmtId="169" fontId="3" fillId="2" borderId="1" xfId="0" applyNumberFormat="1" applyFont="1" applyFill="1" applyBorder="1" applyAlignment="1">
      <alignment horizontal="center" vertical="top" wrapText="1"/>
    </xf>
    <xf numFmtId="0" fontId="6" fillId="0" borderId="1" xfId="0" applyFont="1" applyFill="1" applyBorder="1" applyAlignment="1">
      <alignment horizontal="center" vertical="center" wrapText="1"/>
    </xf>
    <xf numFmtId="2" fontId="6" fillId="3"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2" fontId="2" fillId="2" borderId="1" xfId="0" applyNumberFormat="1" applyFont="1" applyFill="1" applyBorder="1" applyAlignment="1">
      <alignment horizontal="center" vertical="center" wrapText="1"/>
    </xf>
    <xf numFmtId="0" fontId="2" fillId="2" borderId="1"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0" fillId="2" borderId="0" xfId="0" applyFill="1"/>
    <xf numFmtId="2" fontId="6" fillId="3" borderId="1" xfId="3" applyNumberFormat="1" applyFont="1" applyFill="1" applyBorder="1" applyAlignment="1">
      <alignment horizontal="center" vertical="center" wrapText="1"/>
    </xf>
    <xf numFmtId="0" fontId="6" fillId="3" borderId="1" xfId="3" applyFont="1" applyFill="1" applyBorder="1" applyAlignment="1">
      <alignment horizontal="center" vertical="center" wrapText="1"/>
    </xf>
    <xf numFmtId="0" fontId="2" fillId="2" borderId="1" xfId="0" applyFont="1" applyFill="1" applyBorder="1" applyAlignment="1">
      <alignment vertical="center" wrapText="1"/>
    </xf>
    <xf numFmtId="2" fontId="6" fillId="2" borderId="1" xfId="0" applyNumberFormat="1" applyFont="1" applyFill="1" applyBorder="1" applyAlignment="1">
      <alignment horizontal="center" vertical="center" wrapText="1"/>
    </xf>
    <xf numFmtId="0" fontId="3" fillId="2" borderId="1" xfId="4" applyFont="1" applyFill="1" applyBorder="1" applyAlignment="1">
      <alignment horizontal="right" vertical="center" wrapText="1"/>
    </xf>
    <xf numFmtId="0" fontId="4" fillId="2" borderId="1" xfId="4" applyFont="1" applyFill="1" applyBorder="1" applyAlignment="1">
      <alignment horizontal="center" vertical="center" wrapText="1"/>
    </xf>
    <xf numFmtId="2" fontId="4" fillId="2" borderId="1" xfId="4" applyNumberFormat="1" applyFont="1" applyFill="1" applyBorder="1" applyAlignment="1">
      <alignment horizontal="center" vertical="center" wrapText="1"/>
    </xf>
    <xf numFmtId="0" fontId="3" fillId="2" borderId="1" xfId="4" applyFont="1" applyFill="1" applyBorder="1" applyAlignment="1">
      <alignment horizontal="left" vertical="center" wrapText="1"/>
    </xf>
    <xf numFmtId="0" fontId="2" fillId="2" borderId="1" xfId="5" applyFont="1" applyFill="1" applyBorder="1" applyAlignment="1">
      <alignment vertical="center" wrapText="1"/>
    </xf>
    <xf numFmtId="0" fontId="6" fillId="2" borderId="1" xfId="5" applyFont="1" applyFill="1" applyBorder="1" applyAlignment="1">
      <alignment horizontal="center" vertical="center" wrapText="1"/>
    </xf>
    <xf numFmtId="2" fontId="6" fillId="2" borderId="1" xfId="5" applyNumberFormat="1" applyFont="1" applyFill="1" applyBorder="1" applyAlignment="1">
      <alignment horizontal="center" vertical="center" wrapText="1"/>
    </xf>
    <xf numFmtId="0" fontId="2" fillId="2" borderId="1" xfId="6" applyFont="1" applyFill="1" applyBorder="1" applyAlignment="1">
      <alignment vertical="center" wrapText="1"/>
    </xf>
    <xf numFmtId="0" fontId="6" fillId="2" borderId="1" xfId="6" applyFont="1" applyFill="1" applyBorder="1" applyAlignment="1">
      <alignment horizontal="center" vertical="center" wrapText="1"/>
    </xf>
    <xf numFmtId="2" fontId="6" fillId="2" borderId="1" xfId="6" applyNumberFormat="1" applyFont="1" applyFill="1" applyBorder="1" applyAlignment="1">
      <alignment horizontal="center" vertical="center" wrapText="1"/>
    </xf>
    <xf numFmtId="2" fontId="10" fillId="2" borderId="1" xfId="4" applyNumberFormat="1" applyFont="1" applyFill="1" applyBorder="1" applyAlignment="1">
      <alignment horizontal="center" vertical="center"/>
    </xf>
    <xf numFmtId="0" fontId="3" fillId="2" borderId="1" xfId="0" applyFont="1" applyFill="1" applyBorder="1" applyAlignment="1">
      <alignment vertical="center" wrapText="1"/>
    </xf>
    <xf numFmtId="0" fontId="4" fillId="2" borderId="1" xfId="0" applyFont="1" applyFill="1" applyBorder="1" applyAlignment="1">
      <alignment horizontal="center" vertical="center" wrapText="1"/>
    </xf>
    <xf numFmtId="2" fontId="4" fillId="2" borderId="1" xfId="0" applyNumberFormat="1" applyFont="1" applyFill="1" applyBorder="1" applyAlignment="1">
      <alignment horizontal="center" vertical="center" wrapText="1"/>
    </xf>
    <xf numFmtId="0" fontId="3" fillId="2" borderId="1" xfId="7" applyFont="1" applyFill="1" applyBorder="1" applyAlignment="1">
      <alignment horizontal="left" vertical="center" wrapText="1"/>
    </xf>
    <xf numFmtId="0" fontId="4" fillId="2" borderId="1" xfId="7" applyFont="1" applyFill="1" applyBorder="1" applyAlignment="1">
      <alignment horizontal="center" vertical="center" wrapText="1"/>
    </xf>
    <xf numFmtId="2" fontId="4" fillId="2" borderId="1" xfId="7" applyNumberFormat="1" applyFont="1" applyFill="1" applyBorder="1" applyAlignment="1">
      <alignment horizontal="center" vertical="center" wrapText="1"/>
    </xf>
    <xf numFmtId="0" fontId="2" fillId="2" borderId="1" xfId="7" applyFont="1" applyFill="1" applyBorder="1" applyAlignment="1">
      <alignment vertical="center" wrapText="1"/>
    </xf>
    <xf numFmtId="0" fontId="6" fillId="2" borderId="1" xfId="7" applyFont="1" applyFill="1" applyBorder="1" applyAlignment="1">
      <alignment horizontal="center" vertical="center" wrapText="1"/>
    </xf>
    <xf numFmtId="2" fontId="6" fillId="2" borderId="1" xfId="7" applyNumberFormat="1" applyFont="1" applyFill="1" applyBorder="1" applyAlignment="1">
      <alignment horizontal="center" vertical="center" wrapText="1"/>
    </xf>
    <xf numFmtId="0" fontId="3" fillId="2" borderId="1" xfId="7" applyFont="1" applyFill="1" applyBorder="1" applyAlignment="1">
      <alignment vertical="center" wrapText="1"/>
    </xf>
    <xf numFmtId="0" fontId="2" fillId="2" borderId="1" xfId="0" applyFont="1" applyFill="1" applyBorder="1" applyAlignment="1">
      <alignment vertical="top" wrapText="1"/>
    </xf>
    <xf numFmtId="0" fontId="3" fillId="2" borderId="1" xfId="0" applyFont="1" applyFill="1" applyBorder="1" applyAlignment="1">
      <alignment horizontal="left" vertical="center" wrapText="1"/>
    </xf>
    <xf numFmtId="1" fontId="2" fillId="2" borderId="1" xfId="0" applyNumberFormat="1" applyFont="1" applyFill="1" applyBorder="1" applyAlignment="1">
      <alignment horizontal="center" vertical="center" wrapText="1"/>
    </xf>
    <xf numFmtId="0" fontId="3" fillId="2" borderId="1" xfId="3" applyFont="1" applyFill="1" applyBorder="1" applyAlignment="1">
      <alignment vertical="center" wrapText="1"/>
    </xf>
    <xf numFmtId="0" fontId="4" fillId="2" borderId="1" xfId="3" applyFont="1" applyFill="1" applyBorder="1" applyAlignment="1">
      <alignment horizontal="center" vertical="center" wrapText="1"/>
    </xf>
    <xf numFmtId="2" fontId="4" fillId="2" borderId="1" xfId="3" applyNumberFormat="1" applyFont="1" applyFill="1" applyBorder="1" applyAlignment="1">
      <alignment horizontal="center" vertical="center" wrapText="1"/>
    </xf>
    <xf numFmtId="2" fontId="7" fillId="2" borderId="1" xfId="1" applyNumberFormat="1" applyFont="1" applyFill="1" applyBorder="1" applyAlignment="1">
      <alignment horizontal="center" vertical="center" wrapText="1"/>
    </xf>
    <xf numFmtId="1" fontId="7" fillId="2" borderId="1" xfId="0" applyNumberFormat="1" applyFont="1" applyFill="1" applyBorder="1" applyAlignment="1">
      <alignment horizontal="center" vertical="center" wrapText="1"/>
    </xf>
    <xf numFmtId="2" fontId="7" fillId="2" borderId="1" xfId="0" applyNumberFormat="1" applyFont="1" applyFill="1" applyBorder="1" applyAlignment="1">
      <alignment horizontal="center" vertical="center" wrapText="1"/>
    </xf>
    <xf numFmtId="1" fontId="10" fillId="2" borderId="1" xfId="4" applyNumberFormat="1" applyFont="1" applyFill="1" applyBorder="1" applyAlignment="1">
      <alignment horizontal="center" vertical="center"/>
    </xf>
    <xf numFmtId="0" fontId="2" fillId="2" borderId="1" xfId="5" applyFont="1" applyFill="1" applyBorder="1" applyAlignment="1">
      <alignment horizontal="center" vertical="center" wrapText="1"/>
    </xf>
    <xf numFmtId="2" fontId="2" fillId="2" borderId="1" xfId="5" applyNumberFormat="1" applyFont="1" applyFill="1" applyBorder="1" applyAlignment="1">
      <alignment horizontal="center" vertical="center" wrapText="1"/>
    </xf>
    <xf numFmtId="9" fontId="7" fillId="2" borderId="1" xfId="5" applyNumberFormat="1" applyFont="1" applyFill="1" applyBorder="1" applyAlignment="1">
      <alignment horizontal="center" vertical="center" wrapText="1"/>
    </xf>
    <xf numFmtId="10" fontId="7" fillId="2" borderId="1" xfId="5" applyNumberFormat="1" applyFont="1" applyFill="1" applyBorder="1" applyAlignment="1">
      <alignment horizontal="center" vertical="center" wrapText="1"/>
    </xf>
    <xf numFmtId="1" fontId="7" fillId="2" borderId="1" xfId="5" applyNumberFormat="1" applyFont="1" applyFill="1" applyBorder="1" applyAlignment="1">
      <alignment horizontal="center" vertical="center" wrapText="1"/>
    </xf>
    <xf numFmtId="2" fontId="7" fillId="2" borderId="1" xfId="5" applyNumberFormat="1" applyFont="1" applyFill="1" applyBorder="1" applyAlignment="1">
      <alignment horizontal="center" vertical="center" wrapText="1"/>
    </xf>
    <xf numFmtId="169" fontId="2" fillId="2" borderId="1" xfId="0" applyNumberFormat="1" applyFont="1" applyFill="1" applyBorder="1" applyAlignment="1">
      <alignment horizontal="center" vertical="center" wrapText="1"/>
    </xf>
    <xf numFmtId="0" fontId="5" fillId="2" borderId="0" xfId="0" applyFont="1" applyFill="1" applyAlignment="1">
      <alignment horizontal="center"/>
    </xf>
    <xf numFmtId="1" fontId="4" fillId="2" borderId="1" xfId="0" applyNumberFormat="1" applyFont="1" applyFill="1" applyBorder="1" applyAlignment="1">
      <alignment horizontal="center" vertical="center" wrapText="1"/>
    </xf>
    <xf numFmtId="169" fontId="3" fillId="2" borderId="1" xfId="0" applyNumberFormat="1" applyFont="1" applyFill="1" applyBorder="1" applyAlignment="1">
      <alignment horizontal="center" vertical="center" wrapText="1"/>
    </xf>
    <xf numFmtId="2" fontId="2" fillId="2" borderId="1" xfId="4" applyNumberFormat="1" applyFont="1" applyFill="1" applyBorder="1" applyAlignment="1">
      <alignment horizontal="center" vertical="center" wrapText="1"/>
    </xf>
    <xf numFmtId="0" fontId="2" fillId="2" borderId="1" xfId="4" applyFont="1" applyFill="1" applyBorder="1" applyAlignment="1">
      <alignment horizontal="left" vertical="center" wrapText="1"/>
    </xf>
    <xf numFmtId="0" fontId="2" fillId="2" borderId="1" xfId="4" applyFont="1" applyFill="1" applyBorder="1" applyAlignment="1">
      <alignment horizontal="center" vertical="center" wrapText="1"/>
    </xf>
    <xf numFmtId="0" fontId="2" fillId="2" borderId="1" xfId="4" applyFont="1" applyFill="1" applyBorder="1" applyAlignment="1">
      <alignment horizontal="left" wrapText="1"/>
    </xf>
    <xf numFmtId="2" fontId="2" fillId="2" borderId="1" xfId="4" applyNumberFormat="1" applyFont="1" applyFill="1" applyBorder="1" applyAlignment="1">
      <alignment horizontal="left" vertical="center" wrapText="1"/>
    </xf>
    <xf numFmtId="169" fontId="2" fillId="2" borderId="1" xfId="4" applyNumberFormat="1" applyFont="1" applyFill="1" applyBorder="1" applyAlignment="1">
      <alignment horizontal="center" vertical="center" wrapText="1"/>
    </xf>
    <xf numFmtId="0" fontId="2" fillId="2" borderId="1" xfId="3" applyFont="1" applyFill="1" applyBorder="1" applyAlignment="1">
      <alignment vertical="center" wrapText="1"/>
    </xf>
    <xf numFmtId="0" fontId="6" fillId="2" borderId="1" xfId="3" applyFont="1" applyFill="1" applyBorder="1" applyAlignment="1">
      <alignment horizontal="center" vertical="center" wrapText="1"/>
    </xf>
    <xf numFmtId="2" fontId="6" fillId="2" borderId="1" xfId="3" applyNumberFormat="1" applyFont="1" applyFill="1" applyBorder="1" applyAlignment="1">
      <alignment horizontal="center" vertical="center" wrapText="1"/>
    </xf>
    <xf numFmtId="169" fontId="6" fillId="2" borderId="1" xfId="0" applyNumberFormat="1" applyFont="1" applyFill="1" applyBorder="1" applyAlignment="1">
      <alignment horizontal="center" vertical="center" wrapText="1"/>
    </xf>
    <xf numFmtId="0" fontId="6" fillId="2" borderId="1" xfId="4" applyFont="1" applyFill="1" applyBorder="1" applyAlignment="1">
      <alignment horizontal="center" vertical="center" wrapText="1"/>
    </xf>
    <xf numFmtId="2" fontId="6" fillId="2" borderId="1" xfId="4" applyNumberFormat="1" applyFont="1" applyFill="1" applyBorder="1" applyAlignment="1">
      <alignment horizontal="center" vertical="center" wrapText="1"/>
    </xf>
    <xf numFmtId="1" fontId="10" fillId="2" borderId="1" xfId="1" applyNumberFormat="1" applyFont="1" applyFill="1" applyBorder="1" applyAlignment="1">
      <alignment horizontal="center" vertical="center" wrapText="1"/>
    </xf>
    <xf numFmtId="2" fontId="10" fillId="2" borderId="1" xfId="1" applyNumberFormat="1" applyFont="1" applyFill="1" applyBorder="1" applyAlignment="1">
      <alignment horizontal="center" vertical="center" wrapText="1"/>
    </xf>
    <xf numFmtId="169" fontId="2" fillId="2" borderId="1" xfId="3" applyNumberFormat="1" applyFont="1" applyFill="1" applyBorder="1" applyAlignment="1">
      <alignment horizontal="center" vertical="center" wrapText="1"/>
    </xf>
    <xf numFmtId="0" fontId="5" fillId="0" borderId="0" xfId="0" applyFont="1" applyAlignment="1">
      <alignment horizontal="center"/>
    </xf>
    <xf numFmtId="0" fontId="5" fillId="0" borderId="0" xfId="0" applyFont="1"/>
    <xf numFmtId="2" fontId="0" fillId="0" borderId="0" xfId="0" applyNumberFormat="1"/>
    <xf numFmtId="0" fontId="14" fillId="0" borderId="0" xfId="0" applyFont="1" applyAlignment="1">
      <alignment horizontal="right" vertical="top"/>
    </xf>
    <xf numFmtId="0" fontId="2" fillId="2" borderId="1" xfId="4" applyFont="1" applyFill="1" applyBorder="1" applyAlignment="1">
      <alignment horizontal="left" vertical="top" wrapText="1"/>
    </xf>
    <xf numFmtId="1" fontId="6" fillId="2" borderId="1" xfId="0" applyNumberFormat="1" applyFont="1" applyFill="1" applyBorder="1" applyAlignment="1">
      <alignment horizontal="center" vertical="center" wrapText="1"/>
    </xf>
    <xf numFmtId="1" fontId="4" fillId="2" borderId="1" xfId="4" applyNumberFormat="1" applyFont="1" applyFill="1" applyBorder="1" applyAlignment="1">
      <alignment horizontal="center" vertical="center" wrapText="1"/>
    </xf>
    <xf numFmtId="1" fontId="6" fillId="2" borderId="1" xfId="5" applyNumberFormat="1" applyFont="1" applyFill="1" applyBorder="1" applyAlignment="1">
      <alignment horizontal="center" vertical="center" wrapText="1"/>
    </xf>
    <xf numFmtId="1" fontId="6" fillId="2" borderId="1" xfId="6" applyNumberFormat="1" applyFont="1" applyFill="1" applyBorder="1" applyAlignment="1">
      <alignment horizontal="center" vertical="center" wrapText="1"/>
    </xf>
    <xf numFmtId="1" fontId="4" fillId="2" borderId="1" xfId="7" applyNumberFormat="1" applyFont="1" applyFill="1" applyBorder="1" applyAlignment="1">
      <alignment horizontal="center" vertical="center" wrapText="1"/>
    </xf>
    <xf numFmtId="1" fontId="6" fillId="2" borderId="1" xfId="7" applyNumberFormat="1" applyFont="1" applyFill="1" applyBorder="1" applyAlignment="1">
      <alignment horizontal="center" vertical="center" wrapText="1"/>
    </xf>
    <xf numFmtId="1" fontId="4" fillId="2" borderId="1" xfId="3" applyNumberFormat="1" applyFont="1" applyFill="1" applyBorder="1" applyAlignment="1">
      <alignment horizontal="center" vertical="center" wrapText="1"/>
    </xf>
    <xf numFmtId="1" fontId="2" fillId="2" borderId="1" xfId="4" applyNumberFormat="1" applyFont="1" applyFill="1" applyBorder="1" applyAlignment="1">
      <alignment horizontal="center" vertical="center" wrapText="1"/>
    </xf>
    <xf numFmtId="1" fontId="6" fillId="2" borderId="1" xfId="3" applyNumberFormat="1" applyFont="1" applyFill="1" applyBorder="1" applyAlignment="1">
      <alignment horizontal="center" vertical="center" wrapText="1"/>
    </xf>
    <xf numFmtId="1" fontId="0" fillId="0" borderId="0" xfId="0" applyNumberFormat="1"/>
    <xf numFmtId="0" fontId="5" fillId="2" borderId="1" xfId="0" applyFont="1" applyFill="1" applyBorder="1" applyAlignment="1">
      <alignment horizontal="center"/>
    </xf>
    <xf numFmtId="0" fontId="6" fillId="2" borderId="1" xfId="0" applyFont="1" applyFill="1" applyBorder="1" applyAlignment="1">
      <alignment horizontal="center" vertical="top" wrapText="1"/>
    </xf>
    <xf numFmtId="0" fontId="0" fillId="24" borderId="0" xfId="0" applyFill="1"/>
    <xf numFmtId="0" fontId="0" fillId="0" borderId="0" xfId="0" applyFill="1"/>
    <xf numFmtId="2" fontId="6" fillId="2" borderId="1" xfId="0" applyNumberFormat="1" applyFont="1" applyFill="1" applyBorder="1" applyAlignment="1">
      <alignment horizontal="center" vertical="top" wrapText="1"/>
    </xf>
    <xf numFmtId="0" fontId="11" fillId="2" borderId="1" xfId="0" applyFont="1" applyFill="1" applyBorder="1" applyAlignment="1">
      <alignment horizontal="center" vertical="top" wrapText="1"/>
    </xf>
    <xf numFmtId="0" fontId="0" fillId="25" borderId="0" xfId="0" applyFill="1"/>
    <xf numFmtId="0" fontId="2" fillId="2" borderId="1" xfId="4" applyFont="1" applyFill="1" applyBorder="1" applyAlignment="1">
      <alignment horizontal="center" wrapText="1"/>
    </xf>
    <xf numFmtId="0" fontId="6" fillId="2" borderId="1" xfId="4" applyFont="1" applyFill="1" applyBorder="1" applyAlignment="1">
      <alignment horizontal="center" wrapText="1"/>
    </xf>
    <xf numFmtId="0" fontId="12" fillId="2" borderId="1" xfId="0" applyFont="1" applyFill="1" applyBorder="1" applyAlignment="1">
      <alignment horizontal="center" vertical="center" wrapText="1"/>
    </xf>
    <xf numFmtId="2" fontId="2" fillId="2" borderId="1" xfId="8" applyNumberFormat="1" applyFont="1" applyFill="1" applyBorder="1" applyAlignment="1" applyProtection="1">
      <alignment horizontal="center" vertical="center" wrapText="1"/>
    </xf>
    <xf numFmtId="2" fontId="11" fillId="2" borderId="1" xfId="0" applyNumberFormat="1" applyFont="1" applyFill="1" applyBorder="1" applyAlignment="1">
      <alignment horizontal="center" vertical="top" wrapText="1"/>
    </xf>
    <xf numFmtId="9" fontId="6" fillId="2" borderId="1" xfId="2" applyFont="1" applyFill="1" applyBorder="1" applyAlignment="1">
      <alignment horizontal="center" vertical="center" wrapText="1"/>
    </xf>
    <xf numFmtId="4" fontId="2" fillId="2" borderId="1" xfId="1" applyNumberFormat="1" applyFont="1" applyFill="1" applyBorder="1" applyAlignment="1">
      <alignment horizontal="center" vertical="center" wrapText="1"/>
    </xf>
    <xf numFmtId="4" fontId="11" fillId="2" borderId="1" xfId="1" applyNumberFormat="1" applyFont="1" applyFill="1" applyBorder="1" applyAlignment="1">
      <alignment horizontal="center" vertical="top" wrapText="1"/>
    </xf>
    <xf numFmtId="4" fontId="6" fillId="2" borderId="1" xfId="1" applyNumberFormat="1" applyFont="1" applyFill="1" applyBorder="1" applyAlignment="1">
      <alignment horizontal="center" vertical="center" wrapText="1"/>
    </xf>
    <xf numFmtId="169" fontId="6" fillId="2" borderId="1" xfId="6" applyNumberFormat="1" applyFont="1" applyFill="1" applyBorder="1" applyAlignment="1">
      <alignment horizontal="center" vertical="center" wrapText="1"/>
    </xf>
    <xf numFmtId="2" fontId="6" fillId="2" borderId="1" xfId="4" applyNumberFormat="1" applyFont="1" applyFill="1" applyBorder="1" applyAlignment="1">
      <alignment horizontal="center" wrapText="1"/>
    </xf>
    <xf numFmtId="0" fontId="12" fillId="2" borderId="1" xfId="4" applyFont="1" applyFill="1" applyBorder="1" applyAlignment="1">
      <alignment horizontal="center" vertical="center" wrapText="1"/>
    </xf>
    <xf numFmtId="43" fontId="0" fillId="0" borderId="0" xfId="1" applyNumberFormat="1" applyFont="1"/>
    <xf numFmtId="169" fontId="4" fillId="0" borderId="1" xfId="0" applyNumberFormat="1" applyFont="1" applyFill="1" applyBorder="1" applyAlignment="1">
      <alignment horizontal="right" vertical="top" wrapText="1"/>
    </xf>
    <xf numFmtId="169" fontId="6" fillId="0" borderId="1" xfId="0" applyNumberFormat="1" applyFont="1" applyFill="1" applyBorder="1" applyAlignment="1">
      <alignment horizontal="center" vertical="center" wrapText="1"/>
    </xf>
    <xf numFmtId="169" fontId="6" fillId="0" borderId="1" xfId="3" applyNumberFormat="1" applyFont="1" applyFill="1" applyBorder="1" applyAlignment="1">
      <alignment horizontal="center" vertical="center" wrapText="1"/>
    </xf>
    <xf numFmtId="169" fontId="4" fillId="3" borderId="1" xfId="3" applyNumberFormat="1" applyFont="1" applyFill="1" applyBorder="1" applyAlignment="1">
      <alignment horizontal="center" vertical="center" wrapText="1"/>
    </xf>
    <xf numFmtId="169" fontId="4" fillId="0" borderId="1" xfId="4" applyNumberFormat="1" applyFont="1" applyFill="1" applyBorder="1" applyAlignment="1">
      <alignment horizontal="center" vertical="center" wrapText="1"/>
    </xf>
    <xf numFmtId="169" fontId="4" fillId="2" borderId="1" xfId="4" applyNumberFormat="1" applyFont="1" applyFill="1" applyBorder="1" applyAlignment="1">
      <alignment horizontal="center" vertical="center" wrapText="1"/>
    </xf>
    <xf numFmtId="169" fontId="6" fillId="2" borderId="1" xfId="5" applyNumberFormat="1" applyFont="1" applyFill="1" applyBorder="1" applyAlignment="1">
      <alignment horizontal="center" vertical="center" wrapText="1"/>
    </xf>
    <xf numFmtId="169" fontId="4" fillId="2" borderId="1" xfId="0" applyNumberFormat="1" applyFont="1" applyFill="1" applyBorder="1" applyAlignment="1">
      <alignment horizontal="center" vertical="center" wrapText="1"/>
    </xf>
    <xf numFmtId="169" fontId="4" fillId="2" borderId="1" xfId="7" applyNumberFormat="1" applyFont="1" applyFill="1" applyBorder="1" applyAlignment="1">
      <alignment horizontal="center" vertical="center" wrapText="1"/>
    </xf>
    <xf numFmtId="169" fontId="6" fillId="2" borderId="1" xfId="7" applyNumberFormat="1" applyFont="1" applyFill="1" applyBorder="1" applyAlignment="1">
      <alignment horizontal="center" vertical="center" wrapText="1"/>
    </xf>
    <xf numFmtId="169" fontId="4" fillId="2" borderId="1" xfId="3" applyNumberFormat="1" applyFont="1" applyFill="1" applyBorder="1" applyAlignment="1">
      <alignment horizontal="center" vertical="center" wrapText="1"/>
    </xf>
    <xf numFmtId="169" fontId="10" fillId="2" borderId="1" xfId="4" applyNumberFormat="1" applyFont="1" applyFill="1" applyBorder="1" applyAlignment="1">
      <alignment horizontal="center" vertical="center"/>
    </xf>
    <xf numFmtId="169" fontId="2" fillId="2" borderId="1" xfId="5" applyNumberFormat="1" applyFont="1" applyFill="1" applyBorder="1" applyAlignment="1">
      <alignment horizontal="center" vertical="center" wrapText="1"/>
    </xf>
    <xf numFmtId="169" fontId="6" fillId="2" borderId="1" xfId="3" applyNumberFormat="1" applyFont="1" applyFill="1" applyBorder="1" applyAlignment="1">
      <alignment horizontal="center" vertical="center" wrapText="1"/>
    </xf>
    <xf numFmtId="169" fontId="10" fillId="2" borderId="1" xfId="1" applyNumberFormat="1" applyFont="1" applyFill="1" applyBorder="1" applyAlignment="1">
      <alignment horizontal="center" vertical="center" wrapText="1"/>
    </xf>
    <xf numFmtId="169" fontId="11" fillId="2" borderId="1" xfId="0" applyNumberFormat="1" applyFont="1" applyFill="1" applyBorder="1" applyAlignment="1">
      <alignment horizontal="center" vertical="center" wrapText="1"/>
    </xf>
    <xf numFmtId="1" fontId="6" fillId="2" borderId="1" xfId="0" applyNumberFormat="1" applyFont="1" applyFill="1" applyBorder="1" applyAlignment="1">
      <alignment horizontal="center" vertical="top" wrapText="1"/>
    </xf>
    <xf numFmtId="1" fontId="2" fillId="2" borderId="1" xfId="4" applyNumberFormat="1" applyFont="1" applyFill="1" applyBorder="1" applyAlignment="1">
      <alignment horizontal="center" wrapText="1"/>
    </xf>
    <xf numFmtId="2" fontId="2" fillId="2" borderId="1" xfId="4" applyNumberFormat="1" applyFont="1" applyFill="1" applyBorder="1" applyAlignment="1">
      <alignment horizontal="center" wrapText="1"/>
    </xf>
    <xf numFmtId="0" fontId="0" fillId="2" borderId="1" xfId="0" applyFill="1" applyBorder="1" applyAlignment="1">
      <alignment horizontal="center"/>
    </xf>
    <xf numFmtId="2" fontId="2" fillId="27" borderId="1" xfId="0" applyNumberFormat="1" applyFont="1" applyFill="1" applyBorder="1" applyAlignment="1">
      <alignment horizontal="center" vertical="center" wrapText="1"/>
    </xf>
    <xf numFmtId="0" fontId="3" fillId="27" borderId="1" xfId="0" applyFont="1" applyFill="1" applyBorder="1" applyAlignment="1">
      <alignment horizontal="left" vertical="center" wrapText="1"/>
    </xf>
    <xf numFmtId="0" fontId="4" fillId="27" borderId="1" xfId="0" applyFont="1" applyFill="1" applyBorder="1" applyAlignment="1">
      <alignment horizontal="center" vertical="center" wrapText="1"/>
    </xf>
    <xf numFmtId="169" fontId="4" fillId="27" borderId="1" xfId="0" applyNumberFormat="1" applyFont="1" applyFill="1" applyBorder="1" applyAlignment="1">
      <alignment horizontal="right" vertical="top" wrapText="1"/>
    </xf>
    <xf numFmtId="0" fontId="0" fillId="27" borderId="0" xfId="0" applyFill="1"/>
    <xf numFmtId="1" fontId="4" fillId="27" borderId="1" xfId="0" applyNumberFormat="1" applyFont="1" applyFill="1" applyBorder="1" applyAlignment="1">
      <alignment horizontal="center" vertical="center" wrapText="1"/>
    </xf>
    <xf numFmtId="2" fontId="4" fillId="27" borderId="1" xfId="0" applyNumberFormat="1" applyFont="1" applyFill="1" applyBorder="1" applyAlignment="1">
      <alignment horizontal="center" vertical="center" wrapText="1"/>
    </xf>
    <xf numFmtId="0" fontId="3" fillId="24" borderId="1" xfId="0" applyFont="1" applyFill="1" applyBorder="1" applyAlignment="1">
      <alignment horizontal="left" vertical="center" wrapText="1"/>
    </xf>
    <xf numFmtId="0" fontId="4" fillId="24" borderId="1" xfId="0" applyFont="1" applyFill="1" applyBorder="1" applyAlignment="1">
      <alignment horizontal="center" vertical="center" wrapText="1"/>
    </xf>
    <xf numFmtId="9" fontId="7" fillId="24" borderId="1" xfId="5" applyNumberFormat="1" applyFont="1" applyFill="1" applyBorder="1" applyAlignment="1">
      <alignment horizontal="center" vertical="center" wrapText="1"/>
    </xf>
    <xf numFmtId="10" fontId="7" fillId="24" borderId="1" xfId="5" applyNumberFormat="1" applyFont="1" applyFill="1" applyBorder="1" applyAlignment="1">
      <alignment horizontal="center" vertical="center" wrapText="1"/>
    </xf>
    <xf numFmtId="169" fontId="4" fillId="24" borderId="1" xfId="0" applyNumberFormat="1" applyFont="1" applyFill="1" applyBorder="1" applyAlignment="1">
      <alignment horizontal="center" vertical="center" wrapText="1"/>
    </xf>
    <xf numFmtId="1" fontId="7" fillId="24" borderId="1" xfId="0" applyNumberFormat="1" applyFont="1" applyFill="1" applyBorder="1" applyAlignment="1">
      <alignment horizontal="center" vertical="center" wrapText="1"/>
    </xf>
    <xf numFmtId="2" fontId="7" fillId="24" borderId="1" xfId="0" applyNumberFormat="1" applyFont="1" applyFill="1" applyBorder="1" applyAlignment="1">
      <alignment horizontal="center" vertical="center" wrapText="1"/>
    </xf>
    <xf numFmtId="1" fontId="7" fillId="24" borderId="1" xfId="5" applyNumberFormat="1" applyFont="1" applyFill="1" applyBorder="1" applyAlignment="1">
      <alignment horizontal="center" vertical="center" wrapText="1"/>
    </xf>
    <xf numFmtId="2" fontId="7" fillId="24" borderId="1" xfId="5" applyNumberFormat="1" applyFont="1" applyFill="1" applyBorder="1" applyAlignment="1">
      <alignment horizontal="center" vertical="center" wrapText="1"/>
    </xf>
    <xf numFmtId="1" fontId="4" fillId="24" borderId="1" xfId="0" applyNumberFormat="1" applyFont="1" applyFill="1" applyBorder="1" applyAlignment="1">
      <alignment horizontal="center" vertical="center" wrapText="1"/>
    </xf>
    <xf numFmtId="2" fontId="4" fillId="24" borderId="1" xfId="0" applyNumberFormat="1" applyFont="1" applyFill="1" applyBorder="1" applyAlignment="1">
      <alignment horizontal="center" vertical="center" wrapText="1"/>
    </xf>
    <xf numFmtId="1" fontId="2" fillId="26" borderId="1" xfId="0" applyNumberFormat="1" applyFont="1" applyFill="1" applyBorder="1" applyAlignment="1">
      <alignment horizontal="center" vertical="center" wrapText="1"/>
    </xf>
    <xf numFmtId="0" fontId="3" fillId="26" borderId="1" xfId="0" applyFont="1" applyFill="1" applyBorder="1" applyAlignment="1">
      <alignment horizontal="left" vertical="center" wrapText="1"/>
    </xf>
    <xf numFmtId="0" fontId="4" fillId="26" borderId="1" xfId="0" applyFont="1" applyFill="1" applyBorder="1" applyAlignment="1">
      <alignment horizontal="center" vertical="center" wrapText="1"/>
    </xf>
    <xf numFmtId="169" fontId="4" fillId="26" borderId="1" xfId="0" applyNumberFormat="1" applyFont="1" applyFill="1" applyBorder="1" applyAlignment="1">
      <alignment horizontal="right" vertical="top" wrapText="1"/>
    </xf>
    <xf numFmtId="0" fontId="0" fillId="26" borderId="0" xfId="0" applyFill="1"/>
    <xf numFmtId="0" fontId="3" fillId="26" borderId="1" xfId="3" applyFont="1" applyFill="1" applyBorder="1" applyAlignment="1">
      <alignment vertical="center" wrapText="1"/>
    </xf>
    <xf numFmtId="0" fontId="4" fillId="26" borderId="1" xfId="3" applyFont="1" applyFill="1" applyBorder="1" applyAlignment="1">
      <alignment horizontal="center" vertical="center" wrapText="1"/>
    </xf>
    <xf numFmtId="169" fontId="4" fillId="26" borderId="1" xfId="3" applyNumberFormat="1" applyFont="1" applyFill="1" applyBorder="1" applyAlignment="1">
      <alignment horizontal="center" vertical="center" wrapText="1"/>
    </xf>
    <xf numFmtId="9" fontId="7" fillId="26" borderId="1" xfId="5" applyNumberFormat="1" applyFont="1" applyFill="1" applyBorder="1" applyAlignment="1">
      <alignment horizontal="center" vertical="center" wrapText="1"/>
    </xf>
    <xf numFmtId="10" fontId="7" fillId="26" borderId="1" xfId="5" applyNumberFormat="1" applyFont="1" applyFill="1" applyBorder="1" applyAlignment="1">
      <alignment horizontal="center" vertical="center" wrapText="1"/>
    </xf>
    <xf numFmtId="169" fontId="4" fillId="26" borderId="1" xfId="0" applyNumberFormat="1" applyFont="1" applyFill="1" applyBorder="1" applyAlignment="1">
      <alignment horizontal="center" vertical="center" wrapText="1"/>
    </xf>
    <xf numFmtId="1" fontId="7" fillId="26" borderId="1" xfId="0" applyNumberFormat="1" applyFont="1" applyFill="1" applyBorder="1" applyAlignment="1">
      <alignment horizontal="center" vertical="center" wrapText="1"/>
    </xf>
    <xf numFmtId="2" fontId="7" fillId="26" borderId="1" xfId="0" applyNumberFormat="1" applyFont="1" applyFill="1" applyBorder="1" applyAlignment="1">
      <alignment horizontal="center" vertical="center" wrapText="1"/>
    </xf>
    <xf numFmtId="1" fontId="7" fillId="26" borderId="1" xfId="5" applyNumberFormat="1" applyFont="1" applyFill="1" applyBorder="1" applyAlignment="1">
      <alignment horizontal="center" vertical="center" wrapText="1"/>
    </xf>
    <xf numFmtId="2" fontId="7" fillId="26" borderId="1" xfId="5" applyNumberFormat="1" applyFont="1" applyFill="1" applyBorder="1" applyAlignment="1">
      <alignment horizontal="center" vertical="center" wrapText="1"/>
    </xf>
    <xf numFmtId="2" fontId="7" fillId="26" borderId="1" xfId="1" applyNumberFormat="1" applyFont="1" applyFill="1" applyBorder="1" applyAlignment="1">
      <alignment horizontal="center" vertical="center" wrapText="1"/>
    </xf>
    <xf numFmtId="1" fontId="4" fillId="26" borderId="1" xfId="0" applyNumberFormat="1" applyFont="1" applyFill="1" applyBorder="1" applyAlignment="1">
      <alignment horizontal="center" vertical="center" wrapText="1"/>
    </xf>
    <xf numFmtId="2" fontId="4" fillId="26" borderId="1" xfId="3" applyNumberFormat="1" applyFont="1" applyFill="1" applyBorder="1" applyAlignment="1">
      <alignment horizontal="center" vertical="center" wrapText="1"/>
    </xf>
    <xf numFmtId="1" fontId="4" fillId="26" borderId="1" xfId="3" applyNumberFormat="1" applyFont="1" applyFill="1" applyBorder="1" applyAlignment="1">
      <alignment horizontal="center" vertical="center" wrapText="1"/>
    </xf>
    <xf numFmtId="2" fontId="4" fillId="26" borderId="1" xfId="0" applyNumberFormat="1" applyFont="1" applyFill="1" applyBorder="1" applyAlignment="1">
      <alignment horizontal="center" vertical="center" wrapText="1"/>
    </xf>
    <xf numFmtId="169" fontId="2" fillId="26" borderId="1" xfId="0" applyNumberFormat="1" applyFont="1" applyFill="1" applyBorder="1" applyAlignment="1">
      <alignment horizontal="center" vertical="center" wrapText="1"/>
    </xf>
    <xf numFmtId="2" fontId="3" fillId="28" borderId="1" xfId="0" applyNumberFormat="1" applyFont="1" applyFill="1" applyBorder="1" applyAlignment="1">
      <alignment horizontal="center" vertical="center" wrapText="1"/>
    </xf>
    <xf numFmtId="0" fontId="3" fillId="28" borderId="1" xfId="0" applyFont="1" applyFill="1" applyBorder="1" applyAlignment="1">
      <alignment horizontal="left" vertical="center" wrapText="1"/>
    </xf>
    <xf numFmtId="0" fontId="4" fillId="28" borderId="1" xfId="0" applyFont="1" applyFill="1" applyBorder="1" applyAlignment="1">
      <alignment horizontal="center" vertical="center" wrapText="1"/>
    </xf>
    <xf numFmtId="9" fontId="7" fillId="28" borderId="1" xfId="5" applyNumberFormat="1" applyFont="1" applyFill="1" applyBorder="1" applyAlignment="1">
      <alignment horizontal="center" vertical="center" wrapText="1"/>
    </xf>
    <xf numFmtId="10" fontId="7" fillId="28" borderId="1" xfId="5" applyNumberFormat="1" applyFont="1" applyFill="1" applyBorder="1" applyAlignment="1">
      <alignment horizontal="center" vertical="center" wrapText="1"/>
    </xf>
    <xf numFmtId="169" fontId="4" fillId="28" borderId="1" xfId="0" applyNumberFormat="1" applyFont="1" applyFill="1" applyBorder="1" applyAlignment="1">
      <alignment horizontal="center" vertical="center" wrapText="1"/>
    </xf>
    <xf numFmtId="1" fontId="7" fillId="28" borderId="1" xfId="0" applyNumberFormat="1" applyFont="1" applyFill="1" applyBorder="1" applyAlignment="1">
      <alignment horizontal="center" vertical="center" wrapText="1"/>
    </xf>
    <xf numFmtId="2" fontId="7" fillId="28" borderId="1" xfId="0" applyNumberFormat="1" applyFont="1" applyFill="1" applyBorder="1" applyAlignment="1">
      <alignment horizontal="center" vertical="center" wrapText="1"/>
    </xf>
    <xf numFmtId="0" fontId="0" fillId="28" borderId="0" xfId="0" applyFill="1"/>
    <xf numFmtId="2" fontId="4" fillId="28" borderId="1" xfId="0" applyNumberFormat="1" applyFont="1" applyFill="1" applyBorder="1" applyAlignment="1">
      <alignment horizontal="center" vertical="center" wrapText="1"/>
    </xf>
    <xf numFmtId="1" fontId="4" fillId="28" borderId="1" xfId="0" applyNumberFormat="1" applyFont="1" applyFill="1" applyBorder="1" applyAlignment="1">
      <alignment horizontal="center" vertical="center" wrapText="1"/>
    </xf>
    <xf numFmtId="1" fontId="3" fillId="26" borderId="1" xfId="0" applyNumberFormat="1" applyFont="1" applyFill="1" applyBorder="1" applyAlignment="1">
      <alignment horizontal="center" vertical="center" wrapText="1"/>
    </xf>
    <xf numFmtId="2" fontId="2" fillId="24" borderId="1" xfId="0" applyNumberFormat="1" applyFont="1" applyFill="1" applyBorder="1" applyAlignment="1">
      <alignment horizontal="center" vertical="center" wrapText="1"/>
    </xf>
    <xf numFmtId="0" fontId="3" fillId="24" borderId="1" xfId="4" applyFont="1" applyFill="1" applyBorder="1" applyAlignment="1">
      <alignment horizontal="right" vertical="center"/>
    </xf>
    <xf numFmtId="2" fontId="10" fillId="24" borderId="1" xfId="4" applyNumberFormat="1" applyFont="1" applyFill="1" applyBorder="1" applyAlignment="1">
      <alignment horizontal="center" vertical="center"/>
    </xf>
    <xf numFmtId="0" fontId="4" fillId="24" borderId="1" xfId="4" applyFont="1" applyFill="1" applyBorder="1" applyAlignment="1">
      <alignment horizontal="center" vertical="center"/>
    </xf>
    <xf numFmtId="169" fontId="4" fillId="24" borderId="1" xfId="4" applyNumberFormat="1" applyFont="1" applyFill="1" applyBorder="1" applyAlignment="1">
      <alignment horizontal="center" vertical="center"/>
    </xf>
    <xf numFmtId="0" fontId="3" fillId="24" borderId="1" xfId="4" applyFont="1" applyFill="1" applyBorder="1" applyAlignment="1">
      <alignment horizontal="right" vertical="center" wrapText="1"/>
    </xf>
    <xf numFmtId="2" fontId="10" fillId="24" borderId="1" xfId="4" applyNumberFormat="1" applyFont="1" applyFill="1" applyBorder="1" applyAlignment="1">
      <alignment horizontal="center" vertical="center" wrapText="1"/>
    </xf>
    <xf numFmtId="0" fontId="4" fillId="24" borderId="1" xfId="4" applyFont="1" applyFill="1" applyBorder="1" applyAlignment="1">
      <alignment horizontal="center" vertical="center" wrapText="1"/>
    </xf>
    <xf numFmtId="169" fontId="4" fillId="24" borderId="1" xfId="4" applyNumberFormat="1" applyFont="1" applyFill="1" applyBorder="1" applyAlignment="1">
      <alignment horizontal="center" vertical="center" wrapText="1"/>
    </xf>
    <xf numFmtId="0" fontId="3" fillId="24" borderId="1" xfId="7" applyFont="1" applyFill="1" applyBorder="1" applyAlignment="1">
      <alignment horizontal="right" vertical="center" wrapText="1"/>
    </xf>
    <xf numFmtId="0" fontId="4" fillId="24" borderId="1" xfId="7" applyFont="1" applyFill="1" applyBorder="1" applyAlignment="1">
      <alignment horizontal="center" vertical="center" wrapText="1"/>
    </xf>
    <xf numFmtId="169" fontId="4" fillId="24" borderId="1" xfId="7" applyNumberFormat="1" applyFont="1" applyFill="1" applyBorder="1" applyAlignment="1">
      <alignment horizontal="center" vertical="center" wrapText="1"/>
    </xf>
    <xf numFmtId="1" fontId="4" fillId="24" borderId="1" xfId="4" applyNumberFormat="1" applyFont="1" applyFill="1" applyBorder="1" applyAlignment="1">
      <alignment horizontal="center" vertical="center"/>
    </xf>
    <xf numFmtId="1" fontId="4" fillId="24" borderId="1" xfId="4" applyNumberFormat="1" applyFont="1" applyFill="1" applyBorder="1" applyAlignment="1">
      <alignment horizontal="center" vertical="center" wrapText="1"/>
    </xf>
    <xf numFmtId="2" fontId="4" fillId="24" borderId="1" xfId="7" applyNumberFormat="1" applyFont="1" applyFill="1" applyBorder="1" applyAlignment="1">
      <alignment horizontal="center" vertical="center" wrapText="1"/>
    </xf>
    <xf numFmtId="1" fontId="4" fillId="24" borderId="1" xfId="7" applyNumberFormat="1" applyFont="1" applyFill="1" applyBorder="1" applyAlignment="1">
      <alignment horizontal="center" vertical="center" wrapText="1"/>
    </xf>
    <xf numFmtId="0" fontId="3" fillId="24" borderId="1" xfId="0" applyFont="1" applyFill="1" applyBorder="1" applyAlignment="1">
      <alignment horizontal="right" vertical="center" wrapText="1"/>
    </xf>
    <xf numFmtId="0" fontId="3" fillId="24" borderId="1" xfId="0" applyFont="1" applyFill="1" applyBorder="1" applyAlignment="1">
      <alignment vertical="center" wrapText="1"/>
    </xf>
    <xf numFmtId="1" fontId="10" fillId="24" borderId="1" xfId="4" applyNumberFormat="1" applyFont="1" applyFill="1" applyBorder="1" applyAlignment="1">
      <alignment horizontal="center" vertical="center"/>
    </xf>
    <xf numFmtId="169" fontId="10" fillId="24" borderId="1" xfId="4" applyNumberFormat="1" applyFont="1" applyFill="1" applyBorder="1" applyAlignment="1">
      <alignment horizontal="center" vertical="center"/>
    </xf>
    <xf numFmtId="1" fontId="10" fillId="24" borderId="1" xfId="4" applyNumberFormat="1" applyFont="1" applyFill="1" applyBorder="1" applyAlignment="1">
      <alignment horizontal="center" vertical="center" wrapText="1"/>
    </xf>
    <xf numFmtId="169" fontId="10" fillId="24" borderId="1" xfId="4" applyNumberFormat="1" applyFont="1" applyFill="1" applyBorder="1" applyAlignment="1">
      <alignment horizontal="center" vertical="center" wrapText="1"/>
    </xf>
    <xf numFmtId="1" fontId="10" fillId="24" borderId="1" xfId="0" applyNumberFormat="1" applyFont="1" applyFill="1" applyBorder="1" applyAlignment="1">
      <alignment horizontal="center" vertical="center" wrapText="1"/>
    </xf>
    <xf numFmtId="2" fontId="10" fillId="24" borderId="1" xfId="0" applyNumberFormat="1" applyFont="1" applyFill="1" applyBorder="1" applyAlignment="1">
      <alignment horizontal="center" vertical="center" wrapText="1"/>
    </xf>
    <xf numFmtId="169" fontId="10" fillId="24" borderId="1" xfId="0" applyNumberFormat="1" applyFont="1" applyFill="1" applyBorder="1" applyAlignment="1">
      <alignment horizontal="center" vertical="center" wrapText="1"/>
    </xf>
    <xf numFmtId="2" fontId="7" fillId="28" borderId="1" xfId="1" applyNumberFormat="1" applyFont="1" applyFill="1" applyBorder="1" applyAlignment="1">
      <alignment horizontal="center" vertical="center" wrapText="1"/>
    </xf>
    <xf numFmtId="1" fontId="3" fillId="24" borderId="1" xfId="0" applyNumberFormat="1" applyFont="1" applyFill="1" applyBorder="1" applyAlignment="1">
      <alignment horizontal="center" vertical="center" wrapText="1"/>
    </xf>
    <xf numFmtId="2" fontId="3" fillId="24" borderId="1" xfId="0" applyNumberFormat="1" applyFont="1" applyFill="1" applyBorder="1" applyAlignment="1">
      <alignment horizontal="center" vertical="center" wrapText="1"/>
    </xf>
    <xf numFmtId="169" fontId="3" fillId="24" borderId="1" xfId="0" applyNumberFormat="1" applyFont="1" applyFill="1" applyBorder="1" applyAlignment="1">
      <alignment horizontal="center" vertical="center" wrapText="1"/>
    </xf>
    <xf numFmtId="2" fontId="2" fillId="24" borderId="1" xfId="5" applyNumberFormat="1" applyFont="1" applyFill="1" applyBorder="1" applyAlignment="1">
      <alignment horizontal="center" vertical="center" wrapText="1"/>
    </xf>
    <xf numFmtId="0" fontId="3" fillId="24" borderId="1" xfId="3" applyFont="1" applyFill="1" applyBorder="1" applyAlignment="1">
      <alignment horizontal="right" vertical="center" wrapText="1"/>
    </xf>
    <xf numFmtId="1" fontId="3" fillId="24" borderId="1" xfId="3" applyNumberFormat="1" applyFont="1" applyFill="1" applyBorder="1" applyAlignment="1">
      <alignment horizontal="center" vertical="center" wrapText="1"/>
    </xf>
    <xf numFmtId="2" fontId="3" fillId="24" borderId="1" xfId="3" applyNumberFormat="1" applyFont="1" applyFill="1" applyBorder="1" applyAlignment="1">
      <alignment horizontal="center" vertical="center" wrapText="1"/>
    </xf>
    <xf numFmtId="169" fontId="3" fillId="24" borderId="1" xfId="3" applyNumberFormat="1" applyFont="1" applyFill="1" applyBorder="1" applyAlignment="1">
      <alignment horizontal="center" vertical="center" wrapText="1"/>
    </xf>
    <xf numFmtId="1" fontId="10" fillId="24" borderId="1" xfId="1" applyNumberFormat="1" applyFont="1" applyFill="1" applyBorder="1" applyAlignment="1">
      <alignment horizontal="center" vertical="center" wrapText="1"/>
    </xf>
    <xf numFmtId="2" fontId="10" fillId="24" borderId="1" xfId="1" applyNumberFormat="1" applyFont="1" applyFill="1" applyBorder="1" applyAlignment="1">
      <alignment horizontal="center" vertical="center" wrapText="1"/>
    </xf>
    <xf numFmtId="169" fontId="10" fillId="24" borderId="1" xfId="1" applyNumberFormat="1" applyFont="1" applyFill="1" applyBorder="1" applyAlignment="1">
      <alignment horizontal="center" vertical="center" wrapText="1"/>
    </xf>
    <xf numFmtId="1" fontId="58" fillId="24" borderId="1" xfId="0" applyNumberFormat="1" applyFont="1" applyFill="1" applyBorder="1" applyAlignment="1">
      <alignment horizontal="center" vertical="center" wrapText="1"/>
    </xf>
    <xf numFmtId="9" fontId="10" fillId="24" borderId="1" xfId="5" applyNumberFormat="1" applyFont="1" applyFill="1" applyBorder="1" applyAlignment="1">
      <alignment horizontal="center" vertical="center" wrapText="1"/>
    </xf>
    <xf numFmtId="10" fontId="10" fillId="24" borderId="1" xfId="5" applyNumberFormat="1" applyFont="1" applyFill="1" applyBorder="1" applyAlignment="1">
      <alignment horizontal="center" vertical="center" wrapText="1"/>
    </xf>
    <xf numFmtId="0" fontId="60" fillId="24" borderId="0" xfId="0" applyFont="1" applyFill="1"/>
    <xf numFmtId="2" fontId="3" fillId="24" borderId="1" xfId="5" applyNumberFormat="1" applyFont="1" applyFill="1" applyBorder="1" applyAlignment="1">
      <alignment horizontal="center" vertical="center" wrapText="1"/>
    </xf>
    <xf numFmtId="0" fontId="60" fillId="2" borderId="0" xfId="0" applyFont="1" applyFill="1"/>
    <xf numFmtId="0" fontId="0" fillId="2" borderId="0" xfId="0" applyFill="1" applyAlignment="1">
      <alignment horizontal="center"/>
    </xf>
    <xf numFmtId="9" fontId="10" fillId="2" borderId="1" xfId="5" applyNumberFormat="1" applyFont="1" applyFill="1" applyBorder="1" applyAlignment="1">
      <alignment horizontal="center" vertical="center" wrapText="1"/>
    </xf>
    <xf numFmtId="10" fontId="10" fillId="2" borderId="1" xfId="5" applyNumberFormat="1" applyFont="1" applyFill="1" applyBorder="1" applyAlignment="1">
      <alignment horizontal="center" vertical="center" wrapText="1"/>
    </xf>
    <xf numFmtId="2" fontId="59" fillId="2" borderId="1" xfId="0" applyNumberFormat="1" applyFont="1" applyFill="1" applyBorder="1" applyAlignment="1">
      <alignment horizontal="center" vertical="center" wrapText="1"/>
    </xf>
    <xf numFmtId="0" fontId="61" fillId="29" borderId="16" xfId="0" applyFont="1" applyFill="1" applyBorder="1" applyAlignment="1">
      <alignment horizontal="left" vertical="center" wrapText="1"/>
    </xf>
    <xf numFmtId="2" fontId="2" fillId="0" borderId="0" xfId="0" applyNumberFormat="1" applyFont="1" applyFill="1" applyBorder="1" applyAlignment="1">
      <alignment horizontal="right" vertical="center" wrapText="1"/>
    </xf>
    <xf numFmtId="10" fontId="61" fillId="0" borderId="0" xfId="0" applyNumberFormat="1" applyFont="1" applyBorder="1"/>
    <xf numFmtId="2" fontId="0" fillId="0" borderId="0" xfId="0" applyNumberFormat="1" applyAlignment="1">
      <alignment horizontal="right"/>
    </xf>
    <xf numFmtId="9" fontId="0" fillId="0" borderId="0" xfId="0" applyNumberFormat="1"/>
    <xf numFmtId="169" fontId="0" fillId="2" borderId="0" xfId="0" applyNumberFormat="1" applyFill="1" applyAlignment="1">
      <alignment horizontal="center"/>
    </xf>
    <xf numFmtId="1" fontId="0" fillId="0" borderId="0" xfId="0" applyNumberFormat="1" applyAlignment="1">
      <alignment horizontal="right"/>
    </xf>
    <xf numFmtId="2" fontId="0" fillId="0" borderId="0" xfId="1" applyNumberFormat="1" applyFont="1" applyAlignment="1">
      <alignment horizontal="right"/>
    </xf>
    <xf numFmtId="0" fontId="61" fillId="29" borderId="1" xfId="0" applyFont="1" applyFill="1" applyBorder="1" applyAlignment="1">
      <alignment horizontal="left" vertical="center" wrapText="1"/>
    </xf>
    <xf numFmtId="1" fontId="2" fillId="0" borderId="0" xfId="0" applyNumberFormat="1" applyFont="1" applyFill="1" applyBorder="1" applyAlignment="1">
      <alignment horizontal="right" vertical="center" wrapText="1"/>
    </xf>
    <xf numFmtId="0" fontId="61" fillId="29" borderId="1" xfId="3" applyFont="1" applyFill="1" applyBorder="1" applyAlignment="1">
      <alignment vertical="center" wrapText="1"/>
    </xf>
    <xf numFmtId="0" fontId="62" fillId="30" borderId="1" xfId="0" applyFont="1" applyFill="1" applyBorder="1" applyAlignment="1">
      <alignment horizontal="right" vertical="center" wrapText="1"/>
    </xf>
    <xf numFmtId="0" fontId="61" fillId="0" borderId="1" xfId="0" applyFont="1" applyFill="1" applyBorder="1" applyAlignment="1">
      <alignment horizontal="left" vertical="center" wrapText="1"/>
    </xf>
    <xf numFmtId="0" fontId="61" fillId="0" borderId="0" xfId="0" applyFont="1" applyFill="1" applyBorder="1" applyAlignment="1">
      <alignment vertical="center" wrapText="1"/>
    </xf>
    <xf numFmtId="2" fontId="7" fillId="3" borderId="1" xfId="5" applyNumberFormat="1" applyFont="1" applyFill="1" applyBorder="1" applyAlignment="1">
      <alignment horizontal="center" vertical="center" wrapText="1"/>
    </xf>
    <xf numFmtId="10" fontId="7" fillId="3" borderId="1" xfId="5" applyNumberFormat="1" applyFont="1" applyFill="1" applyBorder="1" applyAlignment="1">
      <alignment horizontal="center" vertical="center" wrapText="1"/>
    </xf>
    <xf numFmtId="168" fontId="6" fillId="2" borderId="1" xfId="0" applyNumberFormat="1" applyFont="1" applyFill="1" applyBorder="1" applyAlignment="1">
      <alignment horizontal="center" vertical="center" wrapText="1"/>
    </xf>
    <xf numFmtId="2" fontId="61" fillId="0" borderId="0" xfId="0" applyNumberFormat="1" applyFont="1" applyBorder="1"/>
    <xf numFmtId="169" fontId="57" fillId="2" borderId="1" xfId="0" applyNumberFormat="1" applyFont="1" applyFill="1" applyBorder="1" applyAlignment="1">
      <alignment horizontal="center" vertical="center" wrapText="1"/>
    </xf>
    <xf numFmtId="0" fontId="63" fillId="2" borderId="1" xfId="0" applyFont="1" applyFill="1" applyBorder="1" applyAlignment="1">
      <alignment horizontal="left" vertical="center" wrapText="1"/>
    </xf>
    <xf numFmtId="9" fontId="7" fillId="41" borderId="1" xfId="5" applyNumberFormat="1" applyFont="1" applyFill="1" applyBorder="1" applyAlignment="1">
      <alignment horizontal="center" vertical="center" wrapText="1"/>
    </xf>
    <xf numFmtId="10" fontId="7" fillId="41" borderId="1" xfId="5" applyNumberFormat="1" applyFont="1" applyFill="1" applyBorder="1" applyAlignment="1">
      <alignment horizontal="center" vertical="center" wrapText="1"/>
    </xf>
    <xf numFmtId="1" fontId="7" fillId="41" borderId="1" xfId="5" applyNumberFormat="1" applyFont="1" applyFill="1" applyBorder="1" applyAlignment="1">
      <alignment horizontal="center" vertical="center" wrapText="1"/>
    </xf>
    <xf numFmtId="2" fontId="7" fillId="41" borderId="1" xfId="5" applyNumberFormat="1" applyFont="1" applyFill="1" applyBorder="1" applyAlignment="1">
      <alignment horizontal="center" vertical="center" wrapText="1"/>
    </xf>
    <xf numFmtId="0" fontId="0" fillId="41" borderId="0" xfId="0" applyFill="1"/>
    <xf numFmtId="0" fontId="0" fillId="41" borderId="1" xfId="0" applyFill="1" applyBorder="1" applyAlignment="1">
      <alignment horizontal="center"/>
    </xf>
    <xf numFmtId="0" fontId="2" fillId="41" borderId="1" xfId="3" applyFont="1" applyFill="1" applyBorder="1" applyAlignment="1">
      <alignment vertical="center" wrapText="1"/>
    </xf>
    <xf numFmtId="0" fontId="6" fillId="41" borderId="1" xfId="3" applyFont="1" applyFill="1" applyBorder="1" applyAlignment="1">
      <alignment horizontal="center" vertical="center" wrapText="1"/>
    </xf>
    <xf numFmtId="2" fontId="2" fillId="2" borderId="1" xfId="1" applyNumberFormat="1" applyFont="1" applyFill="1" applyBorder="1" applyAlignment="1">
      <alignment horizontal="center" vertical="center" wrapText="1"/>
    </xf>
    <xf numFmtId="2" fontId="11" fillId="2" borderId="1" xfId="1" applyNumberFormat="1" applyFont="1" applyFill="1" applyBorder="1" applyAlignment="1">
      <alignment horizontal="center" vertical="top" wrapText="1"/>
    </xf>
    <xf numFmtId="2" fontId="6" fillId="2" borderId="1" xfId="1" applyNumberFormat="1" applyFont="1" applyFill="1" applyBorder="1" applyAlignment="1">
      <alignment horizontal="center" vertical="center" wrapText="1"/>
    </xf>
    <xf numFmtId="2" fontId="6" fillId="41" borderId="1" xfId="3" applyNumberFormat="1" applyFont="1" applyFill="1" applyBorder="1" applyAlignment="1">
      <alignment horizontal="center" vertical="center" wrapText="1"/>
    </xf>
    <xf numFmtId="168"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2"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2" fontId="3" fillId="2" borderId="1" xfId="0" applyNumberFormat="1" applyFont="1" applyFill="1" applyBorder="1" applyAlignment="1">
      <alignment horizontal="center" vertical="center" wrapText="1"/>
    </xf>
    <xf numFmtId="168" fontId="3"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2" fontId="60" fillId="24" borderId="0" xfId="0" applyNumberFormat="1" applyFont="1" applyFill="1"/>
    <xf numFmtId="2" fontId="0" fillId="24" borderId="0" xfId="0" applyNumberFormat="1" applyFill="1"/>
    <xf numFmtId="2" fontId="0" fillId="26" borderId="0" xfId="0" applyNumberFormat="1" applyFill="1"/>
    <xf numFmtId="166" fontId="0" fillId="0" borderId="0" xfId="0" applyNumberFormat="1"/>
    <xf numFmtId="2" fontId="70" fillId="42" borderId="1" xfId="0" applyNumberFormat="1" applyFont="1" applyFill="1" applyBorder="1" applyAlignment="1">
      <alignment horizontal="center" vertical="center" wrapText="1"/>
    </xf>
    <xf numFmtId="0" fontId="71" fillId="42" borderId="1" xfId="0" applyFont="1" applyFill="1" applyBorder="1" applyAlignment="1">
      <alignment horizontal="left" vertical="center" wrapText="1"/>
    </xf>
    <xf numFmtId="0" fontId="72" fillId="42" borderId="1" xfId="0" applyFont="1" applyFill="1" applyBorder="1" applyAlignment="1">
      <alignment horizontal="center" vertical="center" wrapText="1"/>
    </xf>
    <xf numFmtId="1" fontId="72" fillId="42" borderId="1" xfId="0" applyNumberFormat="1" applyFont="1" applyFill="1" applyBorder="1" applyAlignment="1">
      <alignment horizontal="center" vertical="center" wrapText="1"/>
    </xf>
    <xf numFmtId="169" fontId="72" fillId="42" borderId="1" xfId="0" applyNumberFormat="1" applyFont="1" applyFill="1" applyBorder="1" applyAlignment="1">
      <alignment horizontal="right" vertical="top" wrapText="1"/>
    </xf>
    <xf numFmtId="0" fontId="73" fillId="42" borderId="0" xfId="0" applyFont="1" applyFill="1"/>
    <xf numFmtId="1" fontId="2" fillId="2" borderId="1" xfId="5" applyNumberFormat="1" applyFont="1" applyFill="1" applyBorder="1" applyAlignment="1">
      <alignment horizontal="center" vertical="center" wrapText="1"/>
    </xf>
    <xf numFmtId="1" fontId="11" fillId="2" borderId="1" xfId="0" applyNumberFormat="1" applyFont="1" applyFill="1" applyBorder="1" applyAlignment="1">
      <alignment horizontal="center" vertical="top" wrapText="1"/>
    </xf>
    <xf numFmtId="0" fontId="74" fillId="2" borderId="1" xfId="3" applyFont="1" applyFill="1" applyBorder="1" applyAlignment="1">
      <alignment vertical="center" wrapText="1"/>
    </xf>
    <xf numFmtId="2" fontId="2" fillId="2" borderId="1" xfId="0" applyNumberFormat="1" applyFont="1" applyFill="1" applyBorder="1" applyAlignment="1">
      <alignment horizontal="center" wrapText="1"/>
    </xf>
    <xf numFmtId="9" fontId="7" fillId="2" borderId="1" xfId="5" applyNumberFormat="1" applyFont="1" applyFill="1" applyBorder="1" applyAlignment="1">
      <alignment horizontal="center" wrapText="1"/>
    </xf>
    <xf numFmtId="10" fontId="7" fillId="2" borderId="1" xfId="5" applyNumberFormat="1" applyFont="1" applyFill="1" applyBorder="1" applyAlignment="1">
      <alignment horizontal="center" wrapText="1"/>
    </xf>
    <xf numFmtId="1" fontId="7" fillId="2" borderId="1" xfId="5" applyNumberFormat="1" applyFont="1" applyFill="1" applyBorder="1" applyAlignment="1">
      <alignment horizontal="center" wrapText="1"/>
    </xf>
    <xf numFmtId="2" fontId="7" fillId="2" borderId="1" xfId="5" applyNumberFormat="1" applyFont="1" applyFill="1" applyBorder="1" applyAlignment="1">
      <alignment horizontal="center" wrapText="1"/>
    </xf>
    <xf numFmtId="169" fontId="2" fillId="2" borderId="1" xfId="0" applyNumberFormat="1" applyFont="1" applyFill="1" applyBorder="1" applyAlignment="1">
      <alignment horizontal="center" wrapText="1"/>
    </xf>
    <xf numFmtId="1" fontId="6" fillId="2" borderId="1" xfId="4" applyNumberFormat="1" applyFont="1" applyFill="1" applyBorder="1" applyAlignment="1">
      <alignment horizontal="center" wrapText="1"/>
    </xf>
    <xf numFmtId="2" fontId="7" fillId="2" borderId="1" xfId="1" applyNumberFormat="1" applyFont="1" applyFill="1" applyBorder="1" applyAlignment="1">
      <alignment horizontal="center" wrapText="1"/>
    </xf>
    <xf numFmtId="1" fontId="7" fillId="2" borderId="1" xfId="0" applyNumberFormat="1" applyFont="1" applyFill="1" applyBorder="1" applyAlignment="1">
      <alignment horizontal="center" wrapText="1"/>
    </xf>
    <xf numFmtId="2" fontId="7" fillId="2" borderId="1" xfId="0" applyNumberFormat="1" applyFont="1" applyFill="1" applyBorder="1" applyAlignment="1">
      <alignment horizontal="center" wrapText="1"/>
    </xf>
    <xf numFmtId="0" fontId="0" fillId="0" borderId="0" xfId="0" applyFill="1" applyAlignment="1"/>
    <xf numFmtId="1" fontId="6" fillId="2" borderId="1" xfId="4" applyNumberFormat="1" applyFont="1" applyFill="1" applyBorder="1" applyAlignment="1">
      <alignment horizontal="center" vertical="center" wrapText="1"/>
    </xf>
    <xf numFmtId="0" fontId="0" fillId="0" borderId="0" xfId="0" applyFill="1" applyAlignment="1">
      <alignment vertical="center"/>
    </xf>
    <xf numFmtId="2" fontId="75" fillId="2" borderId="1" xfId="0" applyNumberFormat="1" applyFont="1" applyFill="1" applyBorder="1" applyAlignment="1">
      <alignment horizontal="center" vertical="center" wrapText="1"/>
    </xf>
    <xf numFmtId="2" fontId="77" fillId="24" borderId="1"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2" fontId="6" fillId="0" borderId="1" xfId="0" applyNumberFormat="1" applyFont="1" applyFill="1" applyBorder="1" applyAlignment="1">
      <alignment horizontal="center" vertical="center" wrapText="1"/>
    </xf>
    <xf numFmtId="9" fontId="7" fillId="0" borderId="1" xfId="5" applyNumberFormat="1" applyFont="1" applyFill="1" applyBorder="1" applyAlignment="1">
      <alignment horizontal="center" vertical="center" wrapText="1"/>
    </xf>
    <xf numFmtId="10" fontId="7" fillId="0" borderId="1" xfId="5" applyNumberFormat="1" applyFont="1" applyFill="1" applyBorder="1" applyAlignment="1">
      <alignment horizontal="center" vertical="center" wrapText="1"/>
    </xf>
    <xf numFmtId="1" fontId="7" fillId="0" borderId="1" xfId="5" applyNumberFormat="1" applyFont="1" applyFill="1" applyBorder="1" applyAlignment="1">
      <alignment horizontal="center" vertical="center" wrapText="1"/>
    </xf>
    <xf numFmtId="2" fontId="7" fillId="0" borderId="1" xfId="5" applyNumberFormat="1" applyFont="1" applyFill="1" applyBorder="1" applyAlignment="1">
      <alignment horizontal="center" vertical="center" wrapText="1"/>
    </xf>
    <xf numFmtId="169" fontId="2" fillId="0" borderId="1" xfId="0" applyNumberFormat="1" applyFont="1" applyFill="1" applyBorder="1" applyAlignment="1">
      <alignment horizontal="center" vertical="center" wrapText="1"/>
    </xf>
    <xf numFmtId="2" fontId="7" fillId="0" borderId="1" xfId="1"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2" fontId="7" fillId="0" borderId="1" xfId="0" applyNumberFormat="1" applyFont="1" applyFill="1" applyBorder="1" applyAlignment="1">
      <alignment horizontal="center" vertical="center" wrapText="1"/>
    </xf>
    <xf numFmtId="0" fontId="78" fillId="0" borderId="0" xfId="0" applyFont="1" applyFill="1"/>
    <xf numFmtId="0" fontId="79" fillId="43" borderId="1" xfId="0" applyFont="1" applyFill="1" applyBorder="1" applyAlignment="1">
      <alignment horizontal="center" vertical="center" wrapText="1"/>
    </xf>
    <xf numFmtId="0" fontId="80" fillId="2" borderId="1" xfId="0" applyFont="1" applyFill="1" applyBorder="1" applyAlignment="1">
      <alignment horizontal="center" vertical="center" wrapText="1"/>
    </xf>
    <xf numFmtId="0" fontId="80" fillId="0" borderId="1" xfId="0" applyFont="1" applyBorder="1" applyAlignment="1">
      <alignment horizontal="center" vertical="center"/>
    </xf>
    <xf numFmtId="2" fontId="69" fillId="2" borderId="1" xfId="1" applyNumberFormat="1" applyFont="1" applyFill="1" applyBorder="1" applyAlignment="1">
      <alignment horizontal="center" vertical="center" wrapText="1"/>
    </xf>
    <xf numFmtId="0" fontId="81" fillId="0" borderId="0" xfId="0" applyFont="1"/>
    <xf numFmtId="0" fontId="0" fillId="0" borderId="1" xfId="0" applyBorder="1"/>
    <xf numFmtId="0" fontId="0" fillId="27" borderId="1" xfId="0" applyFill="1" applyBorder="1"/>
    <xf numFmtId="0" fontId="0" fillId="26" borderId="1" xfId="0" applyFill="1" applyBorder="1"/>
    <xf numFmtId="0" fontId="0" fillId="24" borderId="1" xfId="0" applyFill="1" applyBorder="1"/>
    <xf numFmtId="0" fontId="60" fillId="24" borderId="1" xfId="0" applyFont="1" applyFill="1" applyBorder="1"/>
    <xf numFmtId="0" fontId="0" fillId="0" borderId="1" xfId="0" applyFill="1" applyBorder="1"/>
    <xf numFmtId="0" fontId="0" fillId="28" borderId="1" xfId="0" applyFill="1" applyBorder="1"/>
    <xf numFmtId="1" fontId="0" fillId="0" borderId="1" xfId="0" applyNumberFormat="1" applyBorder="1"/>
    <xf numFmtId="2" fontId="0" fillId="0" borderId="1" xfId="0" applyNumberFormat="1" applyBorder="1"/>
    <xf numFmtId="0" fontId="3"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169" fontId="5" fillId="2" borderId="1" xfId="0" applyNumberFormat="1" applyFont="1" applyFill="1" applyBorder="1" applyAlignment="1">
      <alignment horizontal="center" vertical="center" wrapText="1"/>
    </xf>
    <xf numFmtId="0" fontId="0" fillId="2" borderId="0" xfId="0" applyFill="1" applyAlignment="1"/>
    <xf numFmtId="169" fontId="5" fillId="2" borderId="1" xfId="0" applyNumberFormat="1" applyFont="1" applyFill="1" applyBorder="1" applyAlignment="1">
      <alignment horizontal="center" wrapText="1"/>
    </xf>
    <xf numFmtId="0" fontId="0" fillId="2" borderId="1" xfId="0" applyFill="1" applyBorder="1"/>
    <xf numFmtId="2" fontId="2" fillId="26" borderId="1" xfId="0" applyNumberFormat="1" applyFont="1" applyFill="1" applyBorder="1" applyAlignment="1">
      <alignment horizontal="center" vertical="center" wrapText="1"/>
    </xf>
    <xf numFmtId="0" fontId="80" fillId="2" borderId="1" xfId="0" applyFont="1" applyFill="1" applyBorder="1" applyAlignment="1">
      <alignment horizontal="center" vertical="center"/>
    </xf>
    <xf numFmtId="1" fontId="0" fillId="2" borderId="1" xfId="0" applyNumberFormat="1" applyFill="1" applyBorder="1"/>
    <xf numFmtId="2" fontId="0" fillId="2" borderId="1" xfId="0" applyNumberFormat="1" applyFill="1" applyBorder="1"/>
    <xf numFmtId="0" fontId="2" fillId="26" borderId="1" xfId="0" applyFont="1" applyFill="1" applyBorder="1" applyAlignment="1">
      <alignment horizontal="left" vertical="center" wrapText="1"/>
    </xf>
    <xf numFmtId="2" fontId="4" fillId="24" borderId="1" xfId="4" applyNumberFormat="1" applyFont="1" applyFill="1" applyBorder="1" applyAlignment="1">
      <alignment horizontal="center" vertical="center"/>
    </xf>
    <xf numFmtId="2" fontId="4" fillId="24" borderId="1" xfId="4" applyNumberFormat="1" applyFont="1" applyFill="1" applyBorder="1" applyAlignment="1">
      <alignment horizontal="center" vertical="center" wrapText="1"/>
    </xf>
    <xf numFmtId="168" fontId="0" fillId="0" borderId="1" xfId="0" applyNumberFormat="1" applyBorder="1"/>
    <xf numFmtId="169" fontId="6" fillId="26" borderId="1" xfId="0" applyNumberFormat="1" applyFont="1" applyFill="1" applyBorder="1" applyAlignment="1">
      <alignment horizontal="center" vertical="center" wrapText="1"/>
    </xf>
    <xf numFmtId="0" fontId="6" fillId="26" borderId="1" xfId="0" applyFont="1" applyFill="1" applyBorder="1" applyAlignment="1">
      <alignment horizontal="center" vertical="center" wrapText="1"/>
    </xf>
    <xf numFmtId="2" fontId="3" fillId="2" borderId="1" xfId="0" applyNumberFormat="1" applyFont="1" applyFill="1" applyBorder="1" applyAlignment="1">
      <alignment horizontal="center" vertical="center" wrapText="1"/>
    </xf>
    <xf numFmtId="2" fontId="0" fillId="0" borderId="0" xfId="1" applyNumberFormat="1" applyFont="1"/>
    <xf numFmtId="2" fontId="72" fillId="42" borderId="1" xfId="0" applyNumberFormat="1" applyFont="1" applyFill="1" applyBorder="1" applyAlignment="1">
      <alignment horizontal="center" vertical="center" wrapText="1"/>
    </xf>
    <xf numFmtId="2" fontId="76" fillId="24" borderId="1" xfId="0" applyNumberFormat="1" applyFont="1" applyFill="1" applyBorder="1" applyAlignment="1">
      <alignment horizontal="center" vertical="center" wrapText="1"/>
    </xf>
    <xf numFmtId="2" fontId="83" fillId="0" borderId="1" xfId="0" applyNumberFormat="1" applyFont="1" applyBorder="1" applyAlignment="1">
      <alignment horizontal="center" vertical="center"/>
    </xf>
    <xf numFmtId="2" fontId="6" fillId="2" borderId="1" xfId="0" applyNumberFormat="1" applyFont="1" applyFill="1" applyBorder="1" applyAlignment="1">
      <alignment vertical="center" wrapText="1"/>
    </xf>
    <xf numFmtId="187" fontId="0" fillId="2" borderId="1" xfId="0" applyNumberFormat="1" applyFill="1" applyBorder="1"/>
    <xf numFmtId="169" fontId="0" fillId="2" borderId="1" xfId="0" applyNumberFormat="1" applyFill="1" applyBorder="1"/>
    <xf numFmtId="10" fontId="0" fillId="0" borderId="0" xfId="0" applyNumberFormat="1"/>
    <xf numFmtId="0" fontId="5" fillId="2" borderId="0" xfId="0" applyFont="1" applyFill="1"/>
    <xf numFmtId="0" fontId="84" fillId="44" borderId="1" xfId="0" applyFont="1" applyFill="1" applyBorder="1" applyAlignment="1">
      <alignment horizontal="left" vertical="center"/>
    </xf>
    <xf numFmtId="2" fontId="84" fillId="44" borderId="1" xfId="0" applyNumberFormat="1" applyFont="1" applyFill="1" applyBorder="1" applyAlignment="1">
      <alignment horizontal="center" vertical="center" wrapText="1"/>
    </xf>
    <xf numFmtId="1" fontId="84" fillId="44" borderId="1" xfId="0" applyNumberFormat="1" applyFont="1" applyFill="1" applyBorder="1" applyAlignment="1">
      <alignment horizontal="center" vertical="center" wrapText="1"/>
    </xf>
    <xf numFmtId="2" fontId="84" fillId="44" borderId="1" xfId="0" applyNumberFormat="1" applyFont="1" applyFill="1" applyBorder="1" applyAlignment="1">
      <alignment horizontal="center" vertical="center"/>
    </xf>
    <xf numFmtId="0" fontId="86" fillId="2" borderId="1" xfId="0" applyFont="1" applyFill="1" applyBorder="1" applyAlignment="1">
      <alignment horizontal="center" vertical="center" wrapText="1"/>
    </xf>
    <xf numFmtId="0" fontId="86" fillId="2" borderId="1" xfId="0" applyFont="1" applyFill="1" applyBorder="1" applyAlignment="1">
      <alignment vertical="center" wrapText="1"/>
    </xf>
    <xf numFmtId="2" fontId="86" fillId="2" borderId="1" xfId="0" applyNumberFormat="1" applyFont="1" applyFill="1" applyBorder="1" applyAlignment="1">
      <alignment horizontal="center" vertical="center" wrapText="1"/>
    </xf>
    <xf numFmtId="1" fontId="87" fillId="2" borderId="1" xfId="0" applyNumberFormat="1" applyFont="1" applyFill="1" applyBorder="1" applyAlignment="1">
      <alignment horizontal="center" vertical="center" wrapText="1"/>
    </xf>
    <xf numFmtId="2" fontId="87" fillId="2" borderId="1" xfId="0" applyNumberFormat="1" applyFont="1" applyFill="1" applyBorder="1" applyAlignment="1">
      <alignment horizontal="center" vertical="center" wrapText="1"/>
    </xf>
    <xf numFmtId="0" fontId="87" fillId="2" borderId="1" xfId="0" applyFont="1" applyFill="1" applyBorder="1" applyAlignment="1">
      <alignment horizontal="justify" vertical="justify" wrapText="1"/>
    </xf>
    <xf numFmtId="2" fontId="5" fillId="2" borderId="0" xfId="0" applyNumberFormat="1" applyFont="1" applyFill="1"/>
    <xf numFmtId="1" fontId="86" fillId="2" borderId="1" xfId="0" applyNumberFormat="1" applyFont="1" applyFill="1" applyBorder="1" applyAlignment="1">
      <alignment horizontal="center" vertical="center" wrapText="1"/>
    </xf>
    <xf numFmtId="0" fontId="86" fillId="2" borderId="1" xfId="0" applyFont="1" applyFill="1" applyBorder="1" applyAlignment="1">
      <alignment horizontal="left" vertical="center" wrapText="1"/>
    </xf>
    <xf numFmtId="0" fontId="87" fillId="2" borderId="1" xfId="0" applyFont="1" applyFill="1" applyBorder="1" applyAlignment="1">
      <alignment vertical="center" wrapText="1"/>
    </xf>
    <xf numFmtId="0" fontId="5" fillId="2" borderId="0" xfId="0" applyFont="1" applyFill="1" applyAlignment="1">
      <alignment vertical="center"/>
    </xf>
    <xf numFmtId="0" fontId="86" fillId="2" borderId="1" xfId="0" applyFont="1" applyFill="1" applyBorder="1" applyAlignment="1">
      <alignment vertical="center"/>
    </xf>
    <xf numFmtId="2" fontId="84" fillId="2" borderId="1" xfId="0" applyNumberFormat="1" applyFont="1" applyFill="1" applyBorder="1" applyAlignment="1">
      <alignment horizontal="center" vertical="center" wrapText="1"/>
    </xf>
    <xf numFmtId="1" fontId="84" fillId="2" borderId="1" xfId="0" applyNumberFormat="1" applyFont="1" applyFill="1" applyBorder="1" applyAlignment="1">
      <alignment horizontal="center" vertical="center" wrapText="1"/>
    </xf>
    <xf numFmtId="0" fontId="5" fillId="45" borderId="0" xfId="0" applyFont="1" applyFill="1"/>
    <xf numFmtId="2" fontId="86" fillId="2" borderId="1" xfId="0" applyNumberFormat="1" applyFont="1" applyFill="1" applyBorder="1" applyAlignment="1">
      <alignment horizontal="center" vertical="center"/>
    </xf>
    <xf numFmtId="0" fontId="84" fillId="2" borderId="1" xfId="0" applyFont="1" applyFill="1" applyBorder="1" applyAlignment="1">
      <alignment vertical="center" wrapText="1"/>
    </xf>
    <xf numFmtId="0" fontId="84" fillId="2" borderId="1" xfId="0" applyFont="1" applyFill="1" applyBorder="1" applyAlignment="1">
      <alignment horizontal="left" vertical="center" wrapText="1"/>
    </xf>
    <xf numFmtId="2" fontId="86" fillId="2" borderId="1" xfId="0" applyNumberFormat="1" applyFont="1" applyFill="1" applyBorder="1" applyAlignment="1">
      <alignment horizontal="justify" vertical="justify" wrapText="1"/>
    </xf>
    <xf numFmtId="1" fontId="86" fillId="2" borderId="1" xfId="0" applyNumberFormat="1" applyFont="1" applyFill="1" applyBorder="1" applyAlignment="1">
      <alignment horizontal="center" vertical="center"/>
    </xf>
    <xf numFmtId="1" fontId="84" fillId="2" borderId="1" xfId="0" applyNumberFormat="1" applyFont="1" applyFill="1" applyBorder="1" applyAlignment="1">
      <alignment horizontal="center" vertical="center"/>
    </xf>
    <xf numFmtId="2" fontId="84" fillId="2" borderId="1" xfId="0" applyNumberFormat="1" applyFont="1" applyFill="1" applyBorder="1" applyAlignment="1">
      <alignment horizontal="center" vertical="center"/>
    </xf>
    <xf numFmtId="0" fontId="86" fillId="2" borderId="1" xfId="0" applyFont="1" applyFill="1" applyBorder="1" applyAlignment="1">
      <alignment horizontal="justify" vertical="top" wrapText="1"/>
    </xf>
    <xf numFmtId="0" fontId="87" fillId="2" borderId="1" xfId="0" applyFont="1" applyFill="1" applyBorder="1" applyAlignment="1">
      <alignment horizontal="justify" vertical="top" wrapText="1"/>
    </xf>
    <xf numFmtId="0" fontId="86" fillId="2" borderId="1" xfId="0" applyFont="1" applyFill="1" applyBorder="1" applyAlignment="1">
      <alignment horizontal="justify" vertical="center" wrapText="1"/>
    </xf>
    <xf numFmtId="1" fontId="85" fillId="2" borderId="1" xfId="0" applyNumberFormat="1" applyFont="1" applyFill="1" applyBorder="1" applyAlignment="1">
      <alignment horizontal="center" vertical="center" wrapText="1"/>
    </xf>
    <xf numFmtId="2" fontId="85" fillId="2" borderId="1" xfId="0" applyNumberFormat="1" applyFont="1" applyFill="1" applyBorder="1" applyAlignment="1">
      <alignment horizontal="center" vertical="center" wrapText="1"/>
    </xf>
    <xf numFmtId="0" fontId="86" fillId="2" borderId="1" xfId="0" applyFont="1" applyFill="1" applyBorder="1" applyAlignment="1">
      <alignment horizontal="justify" vertical="center"/>
    </xf>
    <xf numFmtId="0" fontId="87" fillId="2" borderId="1" xfId="0" applyFont="1" applyFill="1" applyBorder="1" applyAlignment="1">
      <alignment vertical="center"/>
    </xf>
    <xf numFmtId="0" fontId="84" fillId="2" borderId="1" xfId="0" applyFont="1" applyFill="1" applyBorder="1" applyAlignment="1">
      <alignment horizontal="center" vertical="center"/>
    </xf>
    <xf numFmtId="2" fontId="85" fillId="2" borderId="1" xfId="0" applyNumberFormat="1" applyFont="1" applyFill="1" applyBorder="1" applyAlignment="1">
      <alignment horizontal="center" vertical="center"/>
    </xf>
    <xf numFmtId="1" fontId="85" fillId="2" borderId="1" xfId="0" applyNumberFormat="1" applyFont="1" applyFill="1" applyBorder="1" applyAlignment="1">
      <alignment horizontal="center" vertical="center"/>
    </xf>
    <xf numFmtId="0" fontId="87" fillId="44" borderId="1" xfId="0" applyFont="1" applyFill="1" applyBorder="1" applyAlignment="1">
      <alignment vertical="center"/>
    </xf>
    <xf numFmtId="0" fontId="84" fillId="44" borderId="1" xfId="0" applyFont="1" applyFill="1" applyBorder="1" applyAlignment="1">
      <alignment horizontal="center" vertical="center"/>
    </xf>
    <xf numFmtId="2" fontId="85" fillId="44" borderId="1" xfId="0" applyNumberFormat="1" applyFont="1" applyFill="1" applyBorder="1" applyAlignment="1">
      <alignment horizontal="center" vertical="center"/>
    </xf>
    <xf numFmtId="1" fontId="85" fillId="44" borderId="1" xfId="0" applyNumberFormat="1" applyFont="1" applyFill="1" applyBorder="1" applyAlignment="1">
      <alignment horizontal="center" vertical="center"/>
    </xf>
    <xf numFmtId="9" fontId="87" fillId="44" borderId="1" xfId="2" applyFont="1" applyFill="1" applyBorder="1" applyAlignment="1">
      <alignment horizontal="justify" vertical="justify" wrapText="1"/>
    </xf>
    <xf numFmtId="2" fontId="5" fillId="2" borderId="0" xfId="0" applyNumberFormat="1" applyFont="1" applyFill="1" applyAlignment="1">
      <alignment horizontal="center" vertical="center"/>
    </xf>
    <xf numFmtId="1" fontId="5" fillId="2" borderId="0" xfId="0" applyNumberFormat="1" applyFont="1" applyFill="1" applyAlignment="1">
      <alignment horizontal="center" vertical="center"/>
    </xf>
    <xf numFmtId="0" fontId="5" fillId="2" borderId="0" xfId="0" applyFont="1" applyFill="1" applyBorder="1" applyAlignment="1">
      <alignment horizontal="justify" vertical="justify" wrapText="1"/>
    </xf>
    <xf numFmtId="0" fontId="5" fillId="2" borderId="0" xfId="0" applyFont="1" applyFill="1" applyAlignment="1">
      <alignment horizontal="justify" vertical="justify" wrapText="1"/>
    </xf>
    <xf numFmtId="0" fontId="2" fillId="2" borderId="0" xfId="0" applyFont="1" applyFill="1" applyAlignment="1">
      <alignment vertical="center"/>
    </xf>
    <xf numFmtId="2" fontId="84" fillId="2" borderId="1" xfId="0" applyNumberFormat="1" applyFont="1" applyFill="1" applyBorder="1" applyAlignment="1">
      <alignment vertical="center"/>
    </xf>
    <xf numFmtId="2" fontId="84" fillId="2" borderId="2" xfId="0" applyNumberFormat="1" applyFont="1" applyFill="1" applyBorder="1" applyAlignment="1">
      <alignment vertical="center"/>
    </xf>
    <xf numFmtId="0" fontId="84" fillId="2" borderId="1" xfId="0" applyNumberFormat="1" applyFont="1" applyFill="1" applyBorder="1" applyAlignment="1">
      <alignment vertical="center"/>
    </xf>
    <xf numFmtId="0" fontId="86" fillId="2" borderId="1" xfId="0" applyNumberFormat="1" applyFont="1" applyFill="1" applyBorder="1" applyAlignment="1">
      <alignment vertical="center"/>
    </xf>
    <xf numFmtId="2" fontId="86" fillId="2" borderId="1" xfId="0" applyNumberFormat="1" applyFont="1" applyFill="1" applyBorder="1" applyAlignment="1">
      <alignment vertical="center"/>
    </xf>
    <xf numFmtId="1" fontId="86" fillId="2" borderId="1" xfId="0" applyNumberFormat="1" applyFont="1" applyFill="1" applyBorder="1" applyAlignment="1">
      <alignment vertical="center"/>
    </xf>
    <xf numFmtId="43" fontId="3" fillId="46" borderId="1" xfId="1" applyNumberFormat="1" applyFont="1" applyFill="1" applyBorder="1" applyAlignment="1">
      <alignment horizontal="center" vertical="center" wrapText="1"/>
    </xf>
    <xf numFmtId="2" fontId="3" fillId="46" borderId="1" xfId="0" applyNumberFormat="1" applyFont="1" applyFill="1" applyBorder="1" applyAlignment="1">
      <alignment horizontal="center" vertical="center" wrapText="1"/>
    </xf>
    <xf numFmtId="1" fontId="3" fillId="46" borderId="1" xfId="0" applyNumberFormat="1" applyFont="1" applyFill="1" applyBorder="1" applyAlignment="1">
      <alignment horizontal="center" vertical="center" wrapText="1"/>
    </xf>
    <xf numFmtId="168" fontId="3" fillId="46" borderId="1" xfId="0" applyNumberFormat="1" applyFont="1" applyFill="1" applyBorder="1" applyAlignment="1">
      <alignment horizontal="center" vertical="center" wrapText="1"/>
    </xf>
    <xf numFmtId="2" fontId="3" fillId="46" borderId="2" xfId="0" applyNumberFormat="1" applyFont="1" applyFill="1" applyBorder="1" applyAlignment="1">
      <alignment horizontal="center" vertical="center" wrapText="1"/>
    </xf>
    <xf numFmtId="43" fontId="4" fillId="46" borderId="1" xfId="1" applyNumberFormat="1" applyFont="1" applyFill="1" applyBorder="1" applyAlignment="1">
      <alignment horizontal="left" vertical="center" wrapText="1"/>
    </xf>
    <xf numFmtId="0" fontId="4" fillId="46" borderId="1" xfId="0" applyFont="1" applyFill="1" applyBorder="1" applyAlignment="1">
      <alignment horizontal="left" vertical="center" wrapText="1"/>
    </xf>
    <xf numFmtId="0" fontId="6" fillId="46" borderId="1" xfId="0" applyFont="1" applyFill="1" applyBorder="1" applyAlignment="1">
      <alignment horizontal="left" vertical="center" wrapText="1"/>
    </xf>
    <xf numFmtId="0" fontId="6" fillId="46" borderId="1" xfId="0" applyFont="1" applyFill="1" applyBorder="1" applyAlignment="1">
      <alignment horizontal="center" vertical="center" wrapText="1"/>
    </xf>
    <xf numFmtId="1" fontId="7" fillId="46" borderId="1" xfId="0" applyNumberFormat="1" applyFont="1" applyFill="1" applyBorder="1" applyAlignment="1">
      <alignment horizontal="center" vertical="center" wrapText="1"/>
    </xf>
    <xf numFmtId="0" fontId="6" fillId="46" borderId="1" xfId="0" applyFont="1" applyFill="1" applyBorder="1" applyAlignment="1">
      <alignment vertical="center" wrapText="1"/>
    </xf>
    <xf numFmtId="0" fontId="6" fillId="46" borderId="1" xfId="3" applyFont="1" applyFill="1" applyBorder="1" applyAlignment="1">
      <alignment vertical="center" wrapText="1"/>
    </xf>
    <xf numFmtId="0" fontId="6" fillId="46" borderId="1" xfId="3" applyFont="1" applyFill="1" applyBorder="1" applyAlignment="1">
      <alignment horizontal="center" vertical="center" wrapText="1"/>
    </xf>
    <xf numFmtId="0" fontId="4" fillId="46" borderId="1" xfId="3" applyFont="1" applyFill="1" applyBorder="1" applyAlignment="1">
      <alignment vertical="center" wrapText="1"/>
    </xf>
    <xf numFmtId="0" fontId="4" fillId="46" borderId="1" xfId="4" applyFont="1" applyFill="1" applyBorder="1" applyAlignment="1">
      <alignment horizontal="left" vertical="center" wrapText="1"/>
    </xf>
    <xf numFmtId="0" fontId="4" fillId="46" borderId="1" xfId="4" applyFont="1" applyFill="1" applyBorder="1" applyAlignment="1">
      <alignment horizontal="right" vertical="center" wrapText="1"/>
    </xf>
    <xf numFmtId="0" fontId="6" fillId="46" borderId="1" xfId="5" applyFont="1" applyFill="1" applyBorder="1" applyAlignment="1">
      <alignment vertical="center" wrapText="1"/>
    </xf>
    <xf numFmtId="0" fontId="6" fillId="46" borderId="1" xfId="6" applyFont="1" applyFill="1" applyBorder="1" applyAlignment="1">
      <alignment vertical="center" wrapText="1"/>
    </xf>
    <xf numFmtId="0" fontId="4" fillId="46" borderId="1" xfId="4" applyFont="1" applyFill="1" applyBorder="1" applyAlignment="1">
      <alignment horizontal="right" vertical="center"/>
    </xf>
    <xf numFmtId="0" fontId="4" fillId="46" borderId="1" xfId="0" applyFont="1" applyFill="1" applyBorder="1" applyAlignment="1">
      <alignment vertical="center" wrapText="1"/>
    </xf>
    <xf numFmtId="0" fontId="4" fillId="46" borderId="1" xfId="7" applyFont="1" applyFill="1" applyBorder="1" applyAlignment="1">
      <alignment horizontal="left" vertical="center" wrapText="1"/>
    </xf>
    <xf numFmtId="0" fontId="6" fillId="46" borderId="1" xfId="7" applyFont="1" applyFill="1" applyBorder="1" applyAlignment="1">
      <alignment vertical="center" wrapText="1"/>
    </xf>
    <xf numFmtId="0" fontId="4" fillId="46" borderId="1" xfId="7" applyFont="1" applyFill="1" applyBorder="1" applyAlignment="1">
      <alignment horizontal="right" vertical="center" wrapText="1"/>
    </xf>
    <xf numFmtId="0" fontId="4" fillId="46" borderId="1" xfId="7" applyFont="1" applyFill="1" applyBorder="1" applyAlignment="1">
      <alignment vertical="center" wrapText="1"/>
    </xf>
    <xf numFmtId="0" fontId="6" fillId="46" borderId="1" xfId="0" applyFont="1" applyFill="1" applyBorder="1" applyAlignment="1">
      <alignment vertical="top" wrapText="1"/>
    </xf>
    <xf numFmtId="0" fontId="4" fillId="46" borderId="1" xfId="0" applyFont="1" applyFill="1" applyBorder="1" applyAlignment="1">
      <alignment horizontal="right" vertical="center" wrapText="1"/>
    </xf>
    <xf numFmtId="169" fontId="2" fillId="46" borderId="1" xfId="0" applyNumberFormat="1" applyFont="1" applyFill="1" applyBorder="1" applyAlignment="1">
      <alignment horizontal="center" vertical="center" wrapText="1"/>
    </xf>
    <xf numFmtId="2" fontId="7" fillId="46" borderId="1" xfId="1" applyNumberFormat="1" applyFont="1" applyFill="1" applyBorder="1" applyAlignment="1">
      <alignment horizontal="center" vertical="center" wrapText="1"/>
    </xf>
    <xf numFmtId="2" fontId="7" fillId="46" borderId="1" xfId="0" applyNumberFormat="1" applyFont="1" applyFill="1" applyBorder="1" applyAlignment="1">
      <alignment horizontal="center" vertical="center" wrapText="1"/>
    </xf>
    <xf numFmtId="169" fontId="6" fillId="46" borderId="1" xfId="0" applyNumberFormat="1" applyFont="1" applyFill="1" applyBorder="1" applyAlignment="1">
      <alignment horizontal="center" vertical="center" wrapText="1"/>
    </xf>
    <xf numFmtId="2" fontId="10" fillId="46" borderId="1" xfId="4" applyNumberFormat="1" applyFont="1" applyFill="1" applyBorder="1" applyAlignment="1">
      <alignment horizontal="center" vertical="center"/>
    </xf>
    <xf numFmtId="169" fontId="10" fillId="46" borderId="1" xfId="4" applyNumberFormat="1" applyFont="1" applyFill="1" applyBorder="1" applyAlignment="1">
      <alignment horizontal="center" vertical="center"/>
    </xf>
    <xf numFmtId="0" fontId="4" fillId="46" borderId="1" xfId="4" applyFont="1" applyFill="1" applyBorder="1" applyAlignment="1">
      <alignment horizontal="center" vertical="center" wrapText="1"/>
    </xf>
    <xf numFmtId="169" fontId="4" fillId="46" borderId="1" xfId="4" applyNumberFormat="1" applyFont="1" applyFill="1" applyBorder="1" applyAlignment="1">
      <alignment horizontal="center" vertical="center" wrapText="1"/>
    </xf>
    <xf numFmtId="0" fontId="2" fillId="46" borderId="1" xfId="5" applyFont="1" applyFill="1" applyBorder="1" applyAlignment="1">
      <alignment horizontal="center" vertical="center" wrapText="1"/>
    </xf>
    <xf numFmtId="0" fontId="2" fillId="46" borderId="1" xfId="5" applyFont="1" applyFill="1" applyBorder="1" applyAlignment="1">
      <alignment vertical="center" wrapText="1"/>
    </xf>
    <xf numFmtId="169" fontId="2" fillId="46" borderId="1" xfId="5" applyNumberFormat="1" applyFont="1" applyFill="1" applyBorder="1" applyAlignment="1">
      <alignment horizontal="center" vertical="center" wrapText="1"/>
    </xf>
    <xf numFmtId="0" fontId="11" fillId="46" borderId="1" xfId="0" applyFont="1" applyFill="1" applyBorder="1" applyAlignment="1">
      <alignment horizontal="center" vertical="top" wrapText="1"/>
    </xf>
    <xf numFmtId="169" fontId="6" fillId="46" borderId="1" xfId="6" applyNumberFormat="1" applyFont="1" applyFill="1" applyBorder="1" applyAlignment="1">
      <alignment horizontal="center" vertical="center" wrapText="1"/>
    </xf>
    <xf numFmtId="0" fontId="11" fillId="46" borderId="1" xfId="0" applyFont="1" applyFill="1" applyBorder="1" applyAlignment="1">
      <alignment vertical="top" wrapText="1"/>
    </xf>
    <xf numFmtId="2" fontId="10" fillId="46" borderId="1" xfId="4" applyNumberFormat="1" applyFont="1" applyFill="1" applyBorder="1" applyAlignment="1">
      <alignment horizontal="center" vertical="center" wrapText="1"/>
    </xf>
    <xf numFmtId="169" fontId="10" fillId="46" borderId="1" xfId="4" applyNumberFormat="1" applyFont="1" applyFill="1" applyBorder="1" applyAlignment="1">
      <alignment horizontal="center" vertical="center" wrapText="1"/>
    </xf>
    <xf numFmtId="0" fontId="4" fillId="46" borderId="1" xfId="0" applyFont="1" applyFill="1" applyBorder="1" applyAlignment="1">
      <alignment horizontal="center" vertical="center" wrapText="1"/>
    </xf>
    <xf numFmtId="169" fontId="4" fillId="46" borderId="1" xfId="0" applyNumberFormat="1" applyFont="1" applyFill="1" applyBorder="1" applyAlignment="1">
      <alignment horizontal="center" vertical="center" wrapText="1"/>
    </xf>
    <xf numFmtId="0" fontId="4" fillId="46" borderId="1" xfId="7" applyFont="1" applyFill="1" applyBorder="1" applyAlignment="1">
      <alignment horizontal="center" vertical="center" wrapText="1"/>
    </xf>
    <xf numFmtId="169" fontId="4" fillId="46" borderId="1" xfId="7" applyNumberFormat="1" applyFont="1" applyFill="1" applyBorder="1" applyAlignment="1">
      <alignment horizontal="center" vertical="center" wrapText="1"/>
    </xf>
    <xf numFmtId="0" fontId="6" fillId="46" borderId="1" xfId="7" applyFont="1" applyFill="1" applyBorder="1" applyAlignment="1">
      <alignment horizontal="center" vertical="center" wrapText="1"/>
    </xf>
    <xf numFmtId="169" fontId="6" fillId="46" borderId="1" xfId="7" applyNumberFormat="1" applyFont="1" applyFill="1" applyBorder="1" applyAlignment="1">
      <alignment horizontal="center" vertical="center" wrapText="1"/>
    </xf>
    <xf numFmtId="1" fontId="10" fillId="46" borderId="1" xfId="0" applyNumberFormat="1" applyFont="1" applyFill="1" applyBorder="1" applyAlignment="1">
      <alignment horizontal="center" vertical="center" wrapText="1"/>
    </xf>
    <xf numFmtId="2" fontId="10" fillId="46" borderId="1" xfId="0" applyNumberFormat="1" applyFont="1" applyFill="1" applyBorder="1" applyAlignment="1">
      <alignment horizontal="center" vertical="center" wrapText="1"/>
    </xf>
    <xf numFmtId="1" fontId="4" fillId="46" borderId="1" xfId="0" applyNumberFormat="1" applyFont="1" applyFill="1" applyBorder="1" applyAlignment="1">
      <alignment horizontal="center" vertical="center" wrapText="1"/>
    </xf>
    <xf numFmtId="2" fontId="4" fillId="46" borderId="1" xfId="0" applyNumberFormat="1" applyFont="1" applyFill="1" applyBorder="1" applyAlignment="1">
      <alignment horizontal="center" vertical="center" wrapText="1"/>
    </xf>
    <xf numFmtId="169" fontId="10" fillId="46" borderId="1" xfId="0" applyNumberFormat="1" applyFont="1" applyFill="1" applyBorder="1" applyAlignment="1">
      <alignment horizontal="center" vertical="center" wrapText="1"/>
    </xf>
    <xf numFmtId="169" fontId="3" fillId="46" borderId="1" xfId="0" applyNumberFormat="1" applyFont="1" applyFill="1" applyBorder="1" applyAlignment="1">
      <alignment horizontal="center" vertical="center" wrapText="1"/>
    </xf>
    <xf numFmtId="0" fontId="3" fillId="46" borderId="1" xfId="0" applyFont="1" applyFill="1" applyBorder="1" applyAlignment="1">
      <alignment horizontal="center" vertical="center" wrapText="1"/>
    </xf>
    <xf numFmtId="0" fontId="3" fillId="46" borderId="1" xfId="0" applyFont="1" applyFill="1" applyBorder="1" applyAlignment="1">
      <alignment horizontal="left" vertical="center" wrapText="1"/>
    </xf>
    <xf numFmtId="0" fontId="2" fillId="46" borderId="1" xfId="4" applyFont="1" applyFill="1" applyBorder="1" applyAlignment="1">
      <alignment horizontal="center" vertical="center" wrapText="1"/>
    </xf>
    <xf numFmtId="0" fontId="2" fillId="46" borderId="1" xfId="4" applyFont="1" applyFill="1" applyBorder="1" applyAlignment="1">
      <alignment horizontal="left" vertical="center" wrapText="1"/>
    </xf>
    <xf numFmtId="0" fontId="2" fillId="46" borderId="1" xfId="4" applyFont="1" applyFill="1" applyBorder="1" applyAlignment="1">
      <alignment horizontal="center" wrapText="1"/>
    </xf>
    <xf numFmtId="169" fontId="2" fillId="46" borderId="1" xfId="4" applyNumberFormat="1" applyFont="1" applyFill="1" applyBorder="1" applyAlignment="1">
      <alignment horizontal="center" vertical="center" wrapText="1"/>
    </xf>
    <xf numFmtId="0" fontId="2" fillId="46" borderId="1" xfId="4" applyFont="1" applyFill="1" applyBorder="1" applyAlignment="1">
      <alignment horizontal="left" wrapText="1"/>
    </xf>
    <xf numFmtId="2" fontId="2" fillId="46" borderId="1" xfId="4" applyNumberFormat="1" applyFont="1" applyFill="1" applyBorder="1" applyAlignment="1">
      <alignment horizontal="center" vertical="center" wrapText="1"/>
    </xf>
    <xf numFmtId="2" fontId="2" fillId="46" borderId="1" xfId="4" applyNumberFormat="1" applyFont="1" applyFill="1" applyBorder="1" applyAlignment="1">
      <alignment horizontal="left" vertical="center" wrapText="1"/>
    </xf>
    <xf numFmtId="0" fontId="3" fillId="46" borderId="1" xfId="0" applyFont="1" applyFill="1" applyBorder="1" applyAlignment="1">
      <alignment horizontal="right" vertical="center" wrapText="1"/>
    </xf>
    <xf numFmtId="0" fontId="2" fillId="46" borderId="1" xfId="0" applyFont="1" applyFill="1" applyBorder="1" applyAlignment="1">
      <alignment horizontal="center" vertical="center" wrapText="1"/>
    </xf>
    <xf numFmtId="0" fontId="2" fillId="46" borderId="1" xfId="0" applyFont="1" applyFill="1" applyBorder="1" applyAlignment="1">
      <alignment horizontal="left" vertical="center" wrapText="1"/>
    </xf>
    <xf numFmtId="0" fontId="3" fillId="46" borderId="1" xfId="3" applyFont="1" applyFill="1" applyBorder="1" applyAlignment="1">
      <alignment horizontal="right" vertical="center" wrapText="1"/>
    </xf>
    <xf numFmtId="2" fontId="3" fillId="46" borderId="1" xfId="3" applyNumberFormat="1" applyFont="1" applyFill="1" applyBorder="1" applyAlignment="1">
      <alignment horizontal="center" vertical="center" wrapText="1"/>
    </xf>
    <xf numFmtId="169" fontId="3" fillId="46" borderId="1" xfId="3" applyNumberFormat="1" applyFont="1" applyFill="1" applyBorder="1" applyAlignment="1">
      <alignment horizontal="center" vertical="center" wrapText="1"/>
    </xf>
    <xf numFmtId="169" fontId="6" fillId="46" borderId="1" xfId="3" applyNumberFormat="1" applyFont="1" applyFill="1" applyBorder="1" applyAlignment="1">
      <alignment horizontal="center" vertical="center" wrapText="1"/>
    </xf>
    <xf numFmtId="0" fontId="4" fillId="46" borderId="1" xfId="3" applyFont="1" applyFill="1" applyBorder="1" applyAlignment="1">
      <alignment horizontal="center" vertical="center" wrapText="1"/>
    </xf>
    <xf numFmtId="169" fontId="4" fillId="46" borderId="1" xfId="3" applyNumberFormat="1" applyFont="1" applyFill="1" applyBorder="1" applyAlignment="1">
      <alignment horizontal="center" vertical="center" wrapText="1"/>
    </xf>
    <xf numFmtId="1" fontId="6" fillId="46" borderId="1" xfId="3" applyNumberFormat="1" applyFont="1" applyFill="1" applyBorder="1" applyAlignment="1">
      <alignment horizontal="center" vertical="center" wrapText="1"/>
    </xf>
    <xf numFmtId="0" fontId="6" fillId="46" borderId="1" xfId="4" applyFont="1" applyFill="1" applyBorder="1" applyAlignment="1">
      <alignment horizontal="center" wrapText="1"/>
    </xf>
    <xf numFmtId="0" fontId="6" fillId="46" borderId="1" xfId="4" applyFont="1" applyFill="1" applyBorder="1" applyAlignment="1">
      <alignment horizontal="center" vertical="center" wrapText="1"/>
    </xf>
    <xf numFmtId="0" fontId="6" fillId="46" borderId="1" xfId="4" applyFont="1" applyFill="1" applyBorder="1" applyAlignment="1">
      <alignment horizontal="left" wrapText="1"/>
    </xf>
    <xf numFmtId="169" fontId="5" fillId="46" borderId="1" xfId="0" applyNumberFormat="1" applyFont="1" applyFill="1" applyBorder="1" applyAlignment="1">
      <alignment horizontal="center" vertical="center" wrapText="1"/>
    </xf>
    <xf numFmtId="0" fontId="12" fillId="46" borderId="1" xfId="4" applyFont="1" applyFill="1" applyBorder="1" applyAlignment="1">
      <alignment horizontal="center" vertical="center" wrapText="1"/>
    </xf>
    <xf numFmtId="2" fontId="10" fillId="46" borderId="1" xfId="1" applyNumberFormat="1" applyFont="1" applyFill="1" applyBorder="1" applyAlignment="1">
      <alignment horizontal="center" vertical="center" wrapText="1"/>
    </xf>
    <xf numFmtId="169" fontId="10" fillId="46" borderId="1" xfId="1" applyNumberFormat="1" applyFont="1" applyFill="1" applyBorder="1" applyAlignment="1">
      <alignment horizontal="center" vertical="center" wrapText="1"/>
    </xf>
    <xf numFmtId="43" fontId="4" fillId="46" borderId="1" xfId="1" applyFont="1" applyFill="1" applyBorder="1" applyAlignment="1">
      <alignment horizontal="right" vertical="center" wrapText="1"/>
    </xf>
    <xf numFmtId="1" fontId="6" fillId="46" borderId="1" xfId="0" applyNumberFormat="1" applyFont="1" applyFill="1" applyBorder="1" applyAlignment="1">
      <alignment horizontal="center" vertical="center" wrapText="1"/>
    </xf>
    <xf numFmtId="2" fontId="4" fillId="46" borderId="1" xfId="0" applyNumberFormat="1" applyFont="1" applyFill="1" applyBorder="1" applyAlignment="1">
      <alignment horizontal="right" vertical="center" wrapText="1"/>
    </xf>
    <xf numFmtId="169" fontId="2" fillId="46" borderId="1" xfId="3" applyNumberFormat="1" applyFont="1" applyFill="1" applyBorder="1" applyAlignment="1">
      <alignment horizontal="center" vertical="center" wrapText="1"/>
    </xf>
    <xf numFmtId="0" fontId="12" fillId="46" borderId="1" xfId="0" applyFont="1" applyFill="1" applyBorder="1" applyAlignment="1">
      <alignment horizontal="center" vertical="center" wrapText="1"/>
    </xf>
    <xf numFmtId="0" fontId="6" fillId="46" borderId="1" xfId="4" applyFont="1" applyFill="1" applyBorder="1" applyAlignment="1">
      <alignment horizontal="left" vertical="center" wrapText="1"/>
    </xf>
    <xf numFmtId="2" fontId="6" fillId="46" borderId="1" xfId="3" applyNumberFormat="1" applyFont="1" applyFill="1" applyBorder="1" applyAlignment="1">
      <alignment horizontal="center" vertical="center" wrapText="1"/>
    </xf>
    <xf numFmtId="2" fontId="6" fillId="46" borderId="1" xfId="0" applyNumberFormat="1" applyFont="1" applyFill="1" applyBorder="1" applyAlignment="1">
      <alignment horizontal="center" vertical="center" wrapText="1"/>
    </xf>
    <xf numFmtId="166" fontId="4" fillId="46" borderId="1" xfId="0" applyNumberFormat="1" applyFont="1" applyFill="1" applyBorder="1" applyAlignment="1">
      <alignment horizontal="right" vertical="center" wrapText="1"/>
    </xf>
    <xf numFmtId="169" fontId="11" fillId="46" borderId="1" xfId="0" applyNumberFormat="1" applyFont="1" applyFill="1" applyBorder="1" applyAlignment="1">
      <alignment horizontal="center" vertical="center" wrapText="1"/>
    </xf>
    <xf numFmtId="1" fontId="10" fillId="46" borderId="1" xfId="1" applyNumberFormat="1" applyFont="1" applyFill="1" applyBorder="1" applyAlignment="1">
      <alignment horizontal="center" vertical="center" wrapText="1"/>
    </xf>
    <xf numFmtId="43" fontId="0" fillId="46" borderId="0" xfId="1" applyNumberFormat="1" applyFont="1" applyFill="1"/>
    <xf numFmtId="0" fontId="0" fillId="46" borderId="0" xfId="0" applyFill="1"/>
    <xf numFmtId="169" fontId="6" fillId="46" borderId="1" xfId="5" applyNumberFormat="1" applyFont="1" applyFill="1" applyBorder="1" applyAlignment="1">
      <alignment horizontal="center" vertical="center" wrapText="1"/>
    </xf>
    <xf numFmtId="169" fontId="4" fillId="46" borderId="1" xfId="4" applyNumberFormat="1" applyFont="1" applyFill="1" applyBorder="1" applyAlignment="1">
      <alignment horizontal="center" vertical="center"/>
    </xf>
    <xf numFmtId="43" fontId="72" fillId="46" borderId="1" xfId="1" applyNumberFormat="1" applyFont="1" applyFill="1" applyBorder="1" applyAlignment="1">
      <alignment horizontal="left" vertical="center" wrapText="1"/>
    </xf>
    <xf numFmtId="0" fontId="72" fillId="46" borderId="1" xfId="0" applyFont="1" applyFill="1" applyBorder="1" applyAlignment="1">
      <alignment horizontal="left" vertical="center" wrapText="1"/>
    </xf>
    <xf numFmtId="169" fontId="2" fillId="46" borderId="1" xfId="0" applyNumberFormat="1" applyFont="1" applyFill="1" applyBorder="1" applyAlignment="1">
      <alignment horizontal="center" wrapText="1"/>
    </xf>
    <xf numFmtId="2" fontId="7" fillId="46" borderId="1" xfId="1" applyNumberFormat="1" applyFont="1" applyFill="1" applyBorder="1" applyAlignment="1">
      <alignment horizontal="center" wrapText="1"/>
    </xf>
    <xf numFmtId="1" fontId="7" fillId="46" borderId="1" xfId="0" applyNumberFormat="1" applyFont="1" applyFill="1" applyBorder="1" applyAlignment="1">
      <alignment horizontal="center" wrapText="1"/>
    </xf>
    <xf numFmtId="169" fontId="5" fillId="46" borderId="1" xfId="0" applyNumberFormat="1" applyFont="1" applyFill="1" applyBorder="1" applyAlignment="1">
      <alignment horizontal="center" wrapText="1"/>
    </xf>
    <xf numFmtId="2" fontId="4" fillId="46" borderId="1" xfId="3" applyNumberFormat="1" applyFont="1" applyFill="1" applyBorder="1" applyAlignment="1">
      <alignment horizontal="center" vertical="center" wrapText="1"/>
    </xf>
    <xf numFmtId="2" fontId="4" fillId="46" borderId="1" xfId="4" applyNumberFormat="1" applyFont="1" applyFill="1" applyBorder="1" applyAlignment="1">
      <alignment horizontal="center" vertical="center" wrapText="1"/>
    </xf>
    <xf numFmtId="0" fontId="6" fillId="46" borderId="1" xfId="5" applyFont="1" applyFill="1" applyBorder="1" applyAlignment="1">
      <alignment horizontal="center" vertical="center" wrapText="1"/>
    </xf>
    <xf numFmtId="2" fontId="6" fillId="46" borderId="1" xfId="5" applyNumberFormat="1" applyFont="1" applyFill="1" applyBorder="1" applyAlignment="1">
      <alignment horizontal="center" vertical="center" wrapText="1"/>
    </xf>
    <xf numFmtId="0" fontId="6" fillId="46" borderId="1" xfId="6" applyFont="1" applyFill="1" applyBorder="1" applyAlignment="1">
      <alignment horizontal="center" vertical="center" wrapText="1"/>
    </xf>
    <xf numFmtId="2" fontId="6" fillId="46" borderId="1" xfId="6" applyNumberFormat="1" applyFont="1" applyFill="1" applyBorder="1" applyAlignment="1">
      <alignment horizontal="center" vertical="center" wrapText="1"/>
    </xf>
    <xf numFmtId="0" fontId="4" fillId="46" borderId="1" xfId="4" applyFont="1" applyFill="1" applyBorder="1" applyAlignment="1">
      <alignment horizontal="center" vertical="center"/>
    </xf>
    <xf numFmtId="2" fontId="4" fillId="46" borderId="1" xfId="4" applyNumberFormat="1" applyFont="1" applyFill="1" applyBorder="1" applyAlignment="1">
      <alignment horizontal="center" vertical="center"/>
    </xf>
    <xf numFmtId="2" fontId="4" fillId="46" borderId="1" xfId="7" applyNumberFormat="1" applyFont="1" applyFill="1" applyBorder="1" applyAlignment="1">
      <alignment horizontal="center" vertical="center" wrapText="1"/>
    </xf>
    <xf numFmtId="2" fontId="6" fillId="46" borderId="1" xfId="7" applyNumberFormat="1" applyFont="1" applyFill="1" applyBorder="1" applyAlignment="1">
      <alignment horizontal="center" vertical="center" wrapText="1"/>
    </xf>
    <xf numFmtId="0" fontId="6" fillId="46" borderId="1" xfId="0" applyFont="1" applyFill="1" applyBorder="1" applyAlignment="1">
      <alignment horizontal="center" vertical="top" wrapText="1"/>
    </xf>
    <xf numFmtId="2" fontId="6" fillId="46" borderId="1" xfId="0" applyNumberFormat="1" applyFont="1" applyFill="1" applyBorder="1" applyAlignment="1">
      <alignment horizontal="center" vertical="top" wrapText="1"/>
    </xf>
    <xf numFmtId="2" fontId="2" fillId="46" borderId="1" xfId="5" applyNumberFormat="1" applyFont="1" applyFill="1" applyBorder="1" applyAlignment="1">
      <alignment horizontal="center" vertical="center" wrapText="1"/>
    </xf>
    <xf numFmtId="2" fontId="11" fillId="46" borderId="1" xfId="0" applyNumberFormat="1" applyFont="1" applyFill="1" applyBorder="1" applyAlignment="1">
      <alignment horizontal="center" vertical="top" wrapText="1"/>
    </xf>
    <xf numFmtId="1" fontId="10" fillId="46" borderId="1" xfId="4" applyNumberFormat="1" applyFont="1" applyFill="1" applyBorder="1" applyAlignment="1">
      <alignment horizontal="center" vertical="center" wrapText="1"/>
    </xf>
    <xf numFmtId="2" fontId="2" fillId="46" borderId="1" xfId="4" applyNumberFormat="1" applyFont="1" applyFill="1" applyBorder="1" applyAlignment="1">
      <alignment horizontal="center" wrapText="1"/>
    </xf>
    <xf numFmtId="2" fontId="2" fillId="46" borderId="1" xfId="0" applyNumberFormat="1" applyFont="1" applyFill="1" applyBorder="1" applyAlignment="1">
      <alignment horizontal="center" vertical="center" wrapText="1"/>
    </xf>
    <xf numFmtId="1" fontId="3" fillId="46" borderId="1" xfId="3" applyNumberFormat="1" applyFont="1" applyFill="1" applyBorder="1" applyAlignment="1">
      <alignment horizontal="center" vertical="center" wrapText="1"/>
    </xf>
    <xf numFmtId="2" fontId="69" fillId="46" borderId="1" xfId="1" applyNumberFormat="1" applyFont="1" applyFill="1" applyBorder="1" applyAlignment="1">
      <alignment horizontal="center" vertical="center" wrapText="1"/>
    </xf>
    <xf numFmtId="2" fontId="6" fillId="46" borderId="1" xfId="4" applyNumberFormat="1" applyFont="1" applyFill="1" applyBorder="1" applyAlignment="1">
      <alignment horizontal="center" wrapText="1"/>
    </xf>
    <xf numFmtId="2" fontId="6" fillId="46" borderId="1" xfId="4" applyNumberFormat="1" applyFont="1" applyFill="1" applyBorder="1" applyAlignment="1">
      <alignment horizontal="center" vertical="center" wrapText="1"/>
    </xf>
    <xf numFmtId="169" fontId="57" fillId="46" borderId="1" xfId="0" applyNumberFormat="1" applyFont="1" applyFill="1" applyBorder="1" applyAlignment="1">
      <alignment horizontal="center" vertical="center" wrapText="1"/>
    </xf>
    <xf numFmtId="0" fontId="81" fillId="46" borderId="0" xfId="0" applyFont="1" applyFill="1"/>
    <xf numFmtId="1" fontId="2" fillId="46" borderId="1" xfId="4" applyNumberFormat="1" applyFont="1" applyFill="1" applyBorder="1" applyAlignment="1">
      <alignment horizontal="center" vertical="center" wrapText="1"/>
    </xf>
    <xf numFmtId="0" fontId="80" fillId="46" borderId="1" xfId="0" applyFont="1" applyFill="1" applyBorder="1" applyAlignment="1">
      <alignment horizontal="center" vertical="center" wrapText="1"/>
    </xf>
    <xf numFmtId="0" fontId="80" fillId="46" borderId="1" xfId="0" applyFont="1" applyFill="1" applyBorder="1" applyAlignment="1">
      <alignment horizontal="center" vertical="center"/>
    </xf>
    <xf numFmtId="0" fontId="79" fillId="46" borderId="1" xfId="0" applyFont="1" applyFill="1" applyBorder="1" applyAlignment="1">
      <alignment horizontal="center" vertical="center" wrapText="1"/>
    </xf>
    <xf numFmtId="1" fontId="4" fillId="46" borderId="1" xfId="3" applyNumberFormat="1" applyFont="1" applyFill="1" applyBorder="1" applyAlignment="1">
      <alignment horizontal="center" vertical="center" wrapText="1"/>
    </xf>
    <xf numFmtId="1" fontId="4" fillId="46" borderId="1" xfId="4" applyNumberFormat="1" applyFont="1" applyFill="1" applyBorder="1" applyAlignment="1">
      <alignment horizontal="center" vertical="center" wrapText="1"/>
    </xf>
    <xf numFmtId="1" fontId="6" fillId="46" borderId="1" xfId="5" applyNumberFormat="1" applyFont="1" applyFill="1" applyBorder="1" applyAlignment="1">
      <alignment horizontal="center" vertical="center" wrapText="1"/>
    </xf>
    <xf numFmtId="1" fontId="6" fillId="46" borderId="1" xfId="6" applyNumberFormat="1" applyFont="1" applyFill="1" applyBorder="1" applyAlignment="1">
      <alignment horizontal="center" vertical="center" wrapText="1"/>
    </xf>
    <xf numFmtId="1" fontId="4" fillId="46" borderId="1" xfId="4" applyNumberFormat="1" applyFont="1" applyFill="1" applyBorder="1" applyAlignment="1">
      <alignment horizontal="center" vertical="center"/>
    </xf>
    <xf numFmtId="1" fontId="4" fillId="46" borderId="1" xfId="7" applyNumberFormat="1" applyFont="1" applyFill="1" applyBorder="1" applyAlignment="1">
      <alignment horizontal="center" vertical="center" wrapText="1"/>
    </xf>
    <xf numFmtId="1" fontId="6" fillId="46" borderId="1" xfId="7" applyNumberFormat="1" applyFont="1" applyFill="1" applyBorder="1" applyAlignment="1">
      <alignment horizontal="center" vertical="center" wrapText="1"/>
    </xf>
    <xf numFmtId="1" fontId="6" fillId="46" borderId="1" xfId="0" applyNumberFormat="1" applyFont="1" applyFill="1" applyBorder="1" applyAlignment="1">
      <alignment horizontal="center" vertical="top" wrapText="1"/>
    </xf>
    <xf numFmtId="1" fontId="2" fillId="46" borderId="1" xfId="5" applyNumberFormat="1" applyFont="1" applyFill="1" applyBorder="1" applyAlignment="1">
      <alignment horizontal="center" vertical="center" wrapText="1"/>
    </xf>
    <xf numFmtId="1" fontId="11" fillId="46" borderId="1" xfId="0" applyNumberFormat="1" applyFont="1" applyFill="1" applyBorder="1" applyAlignment="1">
      <alignment horizontal="center" vertical="top" wrapText="1"/>
    </xf>
    <xf numFmtId="1" fontId="2" fillId="46" borderId="1" xfId="4" applyNumberFormat="1" applyFont="1" applyFill="1" applyBorder="1" applyAlignment="1">
      <alignment horizontal="center" wrapText="1"/>
    </xf>
    <xf numFmtId="1" fontId="2" fillId="46" borderId="1" xfId="0" applyNumberFormat="1" applyFont="1" applyFill="1" applyBorder="1" applyAlignment="1">
      <alignment horizontal="center" vertical="center" wrapText="1"/>
    </xf>
    <xf numFmtId="1" fontId="6" fillId="46" borderId="1" xfId="4" applyNumberFormat="1" applyFont="1" applyFill="1" applyBorder="1" applyAlignment="1">
      <alignment horizontal="center" vertical="center" wrapText="1"/>
    </xf>
    <xf numFmtId="1" fontId="6" fillId="46" borderId="1" xfId="4" applyNumberFormat="1" applyFont="1" applyFill="1" applyBorder="1" applyAlignment="1">
      <alignment horizontal="center" wrapText="1"/>
    </xf>
    <xf numFmtId="2" fontId="75" fillId="46" borderId="1" xfId="0" applyNumberFormat="1" applyFont="1" applyFill="1" applyBorder="1" applyAlignment="1">
      <alignment horizontal="center" vertical="center" wrapText="1"/>
    </xf>
    <xf numFmtId="2" fontId="76" fillId="46" borderId="1" xfId="0" applyNumberFormat="1" applyFont="1" applyFill="1" applyBorder="1" applyAlignment="1">
      <alignment horizontal="center" vertical="center" wrapText="1"/>
    </xf>
    <xf numFmtId="1" fontId="82" fillId="46" borderId="0" xfId="0" applyNumberFormat="1" applyFont="1" applyFill="1" applyAlignment="1">
      <alignment horizontal="center" vertical="center"/>
    </xf>
    <xf numFmtId="2" fontId="83" fillId="46" borderId="1" xfId="0" applyNumberFormat="1" applyFont="1" applyFill="1" applyBorder="1" applyAlignment="1">
      <alignment horizontal="center" vertical="center"/>
    </xf>
    <xf numFmtId="2" fontId="6" fillId="46" borderId="1" xfId="0" applyNumberFormat="1" applyFont="1" applyFill="1" applyBorder="1" applyAlignment="1">
      <alignment vertical="center" wrapText="1"/>
    </xf>
    <xf numFmtId="0" fontId="1" fillId="0" borderId="0" xfId="4562"/>
    <xf numFmtId="0" fontId="1" fillId="47" borderId="0" xfId="4562" applyFill="1"/>
    <xf numFmtId="0" fontId="1" fillId="0" borderId="0" xfId="4562" applyAlignment="1">
      <alignment horizontal="right"/>
    </xf>
    <xf numFmtId="0" fontId="90" fillId="47" borderId="0" xfId="4562" applyFont="1" applyFill="1"/>
    <xf numFmtId="0" fontId="1" fillId="0" borderId="28" xfId="4562" applyBorder="1"/>
    <xf numFmtId="0" fontId="91" fillId="48" borderId="0" xfId="4562" applyFont="1" applyFill="1" applyBorder="1"/>
    <xf numFmtId="0" fontId="89" fillId="48" borderId="0" xfId="4562" applyFont="1" applyFill="1" applyAlignment="1">
      <alignment horizontal="center"/>
    </xf>
    <xf numFmtId="0" fontId="89" fillId="48" borderId="0" xfId="4562" applyFont="1" applyFill="1"/>
    <xf numFmtId="0" fontId="1" fillId="47" borderId="1" xfId="4562" applyFill="1" applyBorder="1"/>
    <xf numFmtId="0" fontId="91" fillId="0" borderId="0" xfId="4562" applyFont="1" applyFill="1" applyBorder="1"/>
    <xf numFmtId="0" fontId="89" fillId="0" borderId="0" xfId="4562" applyFont="1" applyFill="1" applyAlignment="1">
      <alignment horizontal="center"/>
    </xf>
    <xf numFmtId="0" fontId="89" fillId="0" borderId="0" xfId="4562" applyFont="1" applyFill="1"/>
    <xf numFmtId="0" fontId="92" fillId="49" borderId="29" xfId="4562" applyFont="1" applyFill="1" applyBorder="1"/>
    <xf numFmtId="0" fontId="1" fillId="0" borderId="0" xfId="4562" applyFill="1"/>
    <xf numFmtId="0" fontId="1" fillId="47" borderId="30" xfId="4562" applyFill="1" applyBorder="1"/>
    <xf numFmtId="0" fontId="9" fillId="0" borderId="0" xfId="4562" applyFont="1" applyBorder="1"/>
    <xf numFmtId="0" fontId="1" fillId="47" borderId="29" xfId="4562" applyFont="1" applyFill="1" applyBorder="1"/>
    <xf numFmtId="0" fontId="79" fillId="0" borderId="0" xfId="4562" applyFont="1" applyBorder="1" applyAlignment="1">
      <alignment vertical="center"/>
    </xf>
    <xf numFmtId="0" fontId="79" fillId="0" borderId="0" xfId="4562" applyFont="1" applyBorder="1" applyAlignment="1">
      <alignment horizontal="right" vertical="center"/>
    </xf>
    <xf numFmtId="0" fontId="1" fillId="0" borderId="0" xfId="4562" applyFont="1"/>
    <xf numFmtId="0" fontId="92" fillId="0" borderId="0" xfId="4562" applyFont="1"/>
    <xf numFmtId="0" fontId="1" fillId="41" borderId="29" xfId="4562" applyFont="1" applyFill="1" applyBorder="1"/>
    <xf numFmtId="0" fontId="93" fillId="0" borderId="0" xfId="4562" applyFont="1" applyFill="1" applyBorder="1"/>
    <xf numFmtId="0" fontId="93" fillId="41" borderId="0" xfId="4562" applyFont="1" applyFill="1" applyBorder="1"/>
    <xf numFmtId="0" fontId="0" fillId="0" borderId="0" xfId="4562" applyFont="1"/>
    <xf numFmtId="0" fontId="94" fillId="0" borderId="0" xfId="4562" applyFont="1" applyFill="1" applyBorder="1"/>
    <xf numFmtId="0" fontId="60" fillId="47" borderId="0" xfId="4562" applyFont="1" applyFill="1"/>
    <xf numFmtId="0" fontId="95" fillId="0" borderId="31" xfId="0" applyFont="1" applyBorder="1" applyAlignment="1">
      <alignment horizontal="center"/>
    </xf>
    <xf numFmtId="0" fontId="95" fillId="0" borderId="25" xfId="0" applyFont="1" applyBorder="1" applyAlignment="1">
      <alignment horizontal="center"/>
    </xf>
    <xf numFmtId="0" fontId="83" fillId="0" borderId="0" xfId="1161" applyNumberFormat="1" applyFont="1" applyFill="1" applyAlignment="1">
      <alignment horizontal="center" vertical="center" wrapText="1"/>
    </xf>
    <xf numFmtId="2" fontId="83" fillId="0" borderId="0" xfId="1161" applyNumberFormat="1" applyFont="1" applyFill="1" applyAlignment="1">
      <alignment horizontal="right" vertical="center" wrapText="1"/>
    </xf>
    <xf numFmtId="0" fontId="9" fillId="0" borderId="0" xfId="1161" applyNumberFormat="1" applyFont="1" applyFill="1" applyAlignment="1">
      <alignment horizontal="center" vertical="center" wrapText="1"/>
    </xf>
    <xf numFmtId="0" fontId="35" fillId="0" borderId="1" xfId="1161" applyNumberFormat="1" applyFont="1" applyFill="1" applyBorder="1" applyAlignment="1">
      <alignment horizontal="center" vertical="center" wrapText="1"/>
    </xf>
    <xf numFmtId="43" fontId="35" fillId="0" borderId="1" xfId="1161" applyFont="1" applyFill="1" applyBorder="1" applyAlignment="1">
      <alignment horizontal="left" vertical="center" wrapText="1"/>
    </xf>
    <xf numFmtId="0" fontId="96" fillId="0" borderId="1" xfId="1180" applyNumberFormat="1" applyFont="1" applyFill="1" applyBorder="1" applyAlignment="1">
      <alignment horizontal="left" vertical="center"/>
    </xf>
    <xf numFmtId="0" fontId="83" fillId="0" borderId="1" xfId="1161" applyNumberFormat="1" applyFont="1" applyFill="1" applyBorder="1" applyAlignment="1">
      <alignment horizontal="center" vertical="center" wrapText="1"/>
    </xf>
    <xf numFmtId="0" fontId="11" fillId="0" borderId="1" xfId="1180" applyNumberFormat="1" applyFont="1" applyFill="1" applyBorder="1" applyAlignment="1">
      <alignment horizontal="center" vertical="center" wrapText="1"/>
    </xf>
    <xf numFmtId="1" fontId="83" fillId="0" borderId="1" xfId="1161" applyNumberFormat="1" applyFont="1" applyFill="1" applyBorder="1" applyAlignment="1">
      <alignment horizontal="center" vertical="center" wrapText="1"/>
    </xf>
    <xf numFmtId="1" fontId="97" fillId="0" borderId="1" xfId="1161" applyNumberFormat="1" applyFont="1" applyFill="1" applyBorder="1" applyAlignment="1">
      <alignment horizontal="center" vertical="center" wrapText="1"/>
    </xf>
    <xf numFmtId="2" fontId="97" fillId="0" borderId="1" xfId="1161" applyNumberFormat="1" applyFont="1" applyFill="1" applyBorder="1" applyAlignment="1">
      <alignment horizontal="right" vertical="center" wrapText="1"/>
    </xf>
    <xf numFmtId="0" fontId="35" fillId="0" borderId="1" xfId="1161" applyNumberFormat="1" applyFont="1" applyFill="1" applyBorder="1" applyAlignment="1">
      <alignment vertical="center" wrapText="1"/>
    </xf>
    <xf numFmtId="0" fontId="98" fillId="0" borderId="1" xfId="4563" applyNumberFormat="1" applyFont="1" applyFill="1" applyBorder="1" applyAlignment="1">
      <alignment horizontal="left" vertical="center" wrapText="1"/>
    </xf>
    <xf numFmtId="2" fontId="98" fillId="0" borderId="1" xfId="1161" applyNumberFormat="1" applyFont="1" applyFill="1" applyBorder="1" applyAlignment="1">
      <alignment horizontal="center" vertical="center" wrapText="1"/>
    </xf>
    <xf numFmtId="0" fontId="98" fillId="0" borderId="1" xfId="1161" applyNumberFormat="1" applyFont="1" applyFill="1" applyBorder="1" applyAlignment="1">
      <alignment horizontal="center" vertical="center" wrapText="1"/>
    </xf>
    <xf numFmtId="2" fontId="83" fillId="0" borderId="1" xfId="1161" applyNumberFormat="1" applyFont="1" applyFill="1" applyBorder="1" applyAlignment="1">
      <alignment horizontal="center" vertical="center" wrapText="1"/>
    </xf>
    <xf numFmtId="0" fontId="88" fillId="0" borderId="0" xfId="1161" applyNumberFormat="1" applyFont="1" applyFill="1" applyBorder="1" applyAlignment="1">
      <alignment horizontal="center" vertical="center" wrapText="1"/>
    </xf>
    <xf numFmtId="2" fontId="88" fillId="0" borderId="0" xfId="1161" applyNumberFormat="1" applyFont="1" applyFill="1" applyBorder="1" applyAlignment="1">
      <alignment horizontal="center" vertical="center" wrapText="1"/>
    </xf>
    <xf numFmtId="2" fontId="88" fillId="0" borderId="0" xfId="1161" applyNumberFormat="1" applyFont="1" applyFill="1" applyAlignment="1">
      <alignment horizontal="center" vertical="center" wrapText="1"/>
    </xf>
    <xf numFmtId="0" fontId="88" fillId="0" borderId="0" xfId="1161" applyNumberFormat="1" applyFont="1" applyFill="1" applyAlignment="1">
      <alignment horizontal="center" vertical="center" wrapText="1"/>
    </xf>
    <xf numFmtId="10" fontId="2" fillId="0" borderId="1" xfId="1421" applyNumberFormat="1" applyFont="1" applyBorder="1" applyAlignment="1">
      <alignment horizontal="right" vertical="center"/>
    </xf>
    <xf numFmtId="10" fontId="99" fillId="0" borderId="1" xfId="1421" applyNumberFormat="1" applyFont="1" applyBorder="1" applyAlignment="1">
      <alignment horizontal="right" vertical="center"/>
    </xf>
    <xf numFmtId="0" fontId="9" fillId="0" borderId="0" xfId="1161" applyNumberFormat="1" applyFont="1" applyFill="1" applyBorder="1" applyAlignment="1">
      <alignment horizontal="center" vertical="center" wrapText="1"/>
    </xf>
    <xf numFmtId="0" fontId="83" fillId="0" borderId="0" xfId="1161" applyNumberFormat="1" applyFont="1" applyFill="1" applyBorder="1" applyAlignment="1">
      <alignment horizontal="center" vertical="center" wrapText="1"/>
    </xf>
    <xf numFmtId="0" fontId="2" fillId="0" borderId="1" xfId="1264" applyNumberFormat="1" applyFont="1" applyBorder="1" applyAlignment="1">
      <alignment horizontal="right" vertical="center"/>
    </xf>
    <xf numFmtId="0" fontId="99" fillId="0" borderId="1" xfId="1264" applyNumberFormat="1" applyFont="1" applyBorder="1" applyAlignment="1">
      <alignment horizontal="right" vertical="center"/>
    </xf>
    <xf numFmtId="43" fontId="83" fillId="0" borderId="0" xfId="1421" applyFont="1" applyFill="1" applyBorder="1" applyAlignment="1">
      <alignment horizontal="center" vertical="center" wrapText="1"/>
    </xf>
    <xf numFmtId="43" fontId="35" fillId="0" borderId="1" xfId="1421" applyFont="1" applyFill="1" applyBorder="1" applyAlignment="1">
      <alignment horizontal="center" vertical="center" wrapText="1"/>
    </xf>
    <xf numFmtId="10" fontId="2" fillId="0" borderId="1" xfId="1264" applyNumberFormat="1" applyFont="1" applyBorder="1" applyAlignment="1">
      <alignment horizontal="right" vertical="center"/>
    </xf>
    <xf numFmtId="10" fontId="99" fillId="0" borderId="1" xfId="1264" applyNumberFormat="1" applyFont="1" applyBorder="1" applyAlignment="1">
      <alignment horizontal="right" vertical="center"/>
    </xf>
    <xf numFmtId="43" fontId="9" fillId="0" borderId="0" xfId="1421" applyFont="1" applyFill="1" applyBorder="1" applyAlignment="1">
      <alignment horizontal="center" vertical="center" wrapText="1"/>
    </xf>
    <xf numFmtId="43" fontId="9" fillId="0" borderId="0" xfId="1421" applyFont="1" applyFill="1" applyAlignment="1">
      <alignment horizontal="center" vertical="center" wrapText="1"/>
    </xf>
    <xf numFmtId="2" fontId="99" fillId="0" borderId="1" xfId="1264" applyNumberFormat="1" applyFont="1" applyBorder="1" applyAlignment="1">
      <alignment horizontal="right" vertical="center"/>
    </xf>
    <xf numFmtId="0" fontId="2" fillId="0" borderId="0" xfId="1249" applyNumberFormat="1" applyFont="1" applyFill="1" applyBorder="1" applyAlignment="1">
      <alignment vertical="center" wrapText="1"/>
    </xf>
    <xf numFmtId="0" fontId="35" fillId="50" borderId="1" xfId="1161" applyNumberFormat="1" applyFont="1" applyFill="1" applyBorder="1" applyAlignment="1">
      <alignment horizontal="center" vertical="center" wrapText="1"/>
    </xf>
    <xf numFmtId="0" fontId="2" fillId="0" borderId="0" xfId="1161" applyNumberFormat="1" applyFont="1" applyFill="1" applyBorder="1" applyAlignment="1">
      <alignment vertical="center" wrapText="1"/>
    </xf>
    <xf numFmtId="0" fontId="83" fillId="0" borderId="1" xfId="1161" applyNumberFormat="1" applyFont="1" applyFill="1" applyBorder="1" applyAlignment="1">
      <alignment horizontal="right" vertical="center" wrapText="1"/>
    </xf>
    <xf numFmtId="0" fontId="97" fillId="0" borderId="1" xfId="1161" applyNumberFormat="1" applyFont="1" applyFill="1" applyBorder="1" applyAlignment="1">
      <alignment horizontal="right" vertical="center" wrapText="1"/>
    </xf>
    <xf numFmtId="0" fontId="2" fillId="0" borderId="0" xfId="1161" applyNumberFormat="1" applyFont="1" applyFill="1" applyBorder="1" applyAlignment="1">
      <alignment horizontal="center" vertical="center" wrapText="1"/>
    </xf>
    <xf numFmtId="2" fontId="9" fillId="0" borderId="0" xfId="1161" applyNumberFormat="1" applyFont="1" applyFill="1" applyAlignment="1">
      <alignment horizontal="right" vertical="center" wrapText="1"/>
    </xf>
    <xf numFmtId="2" fontId="97" fillId="0" borderId="1" xfId="1161" applyNumberFormat="1" applyFont="1" applyFill="1" applyBorder="1" applyAlignment="1">
      <alignment horizontal="center" vertical="center" wrapText="1"/>
    </xf>
    <xf numFmtId="0" fontId="0" fillId="46" borderId="0" xfId="0" applyFill="1" applyAlignment="1">
      <alignment horizontal="center"/>
    </xf>
    <xf numFmtId="0" fontId="86" fillId="2" borderId="1" xfId="0" applyFont="1" applyFill="1" applyBorder="1" applyAlignment="1">
      <alignment horizontal="center" vertical="center" wrapText="1"/>
    </xf>
    <xf numFmtId="0" fontId="86" fillId="2" borderId="1" xfId="0" applyFont="1" applyFill="1" applyBorder="1" applyAlignment="1">
      <alignment horizontal="center" vertical="center" wrapText="1"/>
    </xf>
    <xf numFmtId="0" fontId="86" fillId="2" borderId="1" xfId="0" applyFont="1" applyFill="1" applyBorder="1" applyAlignment="1">
      <alignment horizontal="center" vertical="center" wrapText="1"/>
    </xf>
    <xf numFmtId="0" fontId="84" fillId="24" borderId="2" xfId="0" applyNumberFormat="1" applyFont="1" applyFill="1" applyBorder="1" applyAlignment="1">
      <alignment vertical="center"/>
    </xf>
    <xf numFmtId="0" fontId="84" fillId="24" borderId="8" xfId="0" applyNumberFormat="1" applyFont="1" applyFill="1" applyBorder="1" applyAlignment="1">
      <alignment vertical="center"/>
    </xf>
    <xf numFmtId="0" fontId="84" fillId="24" borderId="3" xfId="0" applyNumberFormat="1" applyFont="1" applyFill="1" applyBorder="1" applyAlignment="1">
      <alignment vertical="center"/>
    </xf>
    <xf numFmtId="0" fontId="0" fillId="0" borderId="26" xfId="4562" applyFont="1" applyBorder="1" applyAlignment="1">
      <alignment horizontal="center"/>
    </xf>
    <xf numFmtId="0" fontId="1" fillId="0" borderId="27" xfId="4562" applyBorder="1" applyAlignment="1">
      <alignment horizontal="center"/>
    </xf>
    <xf numFmtId="0" fontId="3" fillId="46"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2" fontId="3" fillId="2" borderId="1" xfId="0" applyNumberFormat="1" applyFont="1" applyFill="1" applyBorder="1" applyAlignment="1">
      <alignment horizontal="center" vertical="center" wrapText="1"/>
    </xf>
    <xf numFmtId="168" fontId="3"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2" fontId="2" fillId="2" borderId="1" xfId="0" applyNumberFormat="1" applyFont="1" applyFill="1" applyBorder="1" applyAlignment="1">
      <alignment horizontal="center" vertical="top" wrapText="1"/>
    </xf>
    <xf numFmtId="0" fontId="3" fillId="2" borderId="1" xfId="0" applyFont="1" applyFill="1" applyBorder="1" applyAlignment="1">
      <alignment horizontal="center" vertical="top" wrapText="1"/>
    </xf>
    <xf numFmtId="0" fontId="3" fillId="46" borderId="2" xfId="0" applyFont="1" applyFill="1" applyBorder="1" applyAlignment="1">
      <alignment horizontal="center" vertical="center" wrapText="1"/>
    </xf>
    <xf numFmtId="168" fontId="3" fillId="46" borderId="1" xfId="0" applyNumberFormat="1" applyFont="1" applyFill="1" applyBorder="1" applyAlignment="1">
      <alignment horizontal="center" vertical="center" wrapText="1"/>
    </xf>
    <xf numFmtId="0" fontId="2" fillId="46"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2" fillId="46" borderId="1" xfId="0" applyFont="1" applyFill="1" applyBorder="1" applyAlignment="1">
      <alignment horizontal="center" vertical="center" wrapText="1"/>
    </xf>
    <xf numFmtId="0" fontId="3" fillId="46" borderId="3" xfId="0" applyFont="1" applyFill="1" applyBorder="1" applyAlignment="1">
      <alignment horizontal="center" vertical="center" wrapText="1"/>
    </xf>
    <xf numFmtId="0" fontId="84" fillId="24" borderId="1" xfId="0" applyNumberFormat="1" applyFont="1" applyFill="1" applyBorder="1" applyAlignment="1">
      <alignment horizontal="center" vertical="center"/>
    </xf>
    <xf numFmtId="0" fontId="84" fillId="45" borderId="1" xfId="0" applyFont="1" applyFill="1" applyBorder="1" applyAlignment="1">
      <alignment horizontal="center" vertical="center" wrapText="1"/>
    </xf>
    <xf numFmtId="0" fontId="86" fillId="2" borderId="1" xfId="0" applyFont="1" applyFill="1" applyBorder="1" applyAlignment="1">
      <alignment horizontal="center" vertical="center" wrapText="1"/>
    </xf>
    <xf numFmtId="0" fontId="84" fillId="2" borderId="1" xfId="0" applyFont="1" applyFill="1" applyBorder="1" applyAlignment="1">
      <alignment horizontal="right" vertical="center" wrapText="1"/>
    </xf>
    <xf numFmtId="0" fontId="86" fillId="2" borderId="23" xfId="0" applyFont="1" applyFill="1" applyBorder="1" applyAlignment="1">
      <alignment horizontal="center" vertical="top" wrapText="1"/>
    </xf>
    <xf numFmtId="0" fontId="86" fillId="2" borderId="24" xfId="0" applyFont="1" applyFill="1" applyBorder="1" applyAlignment="1">
      <alignment horizontal="center" vertical="top" wrapText="1"/>
    </xf>
    <xf numFmtId="0" fontId="86" fillId="2" borderId="16" xfId="0" applyFont="1" applyFill="1" applyBorder="1" applyAlignment="1">
      <alignment horizontal="center" vertical="top" wrapText="1"/>
    </xf>
    <xf numFmtId="0" fontId="84" fillId="2" borderId="21" xfId="0" applyFont="1" applyFill="1" applyBorder="1" applyAlignment="1">
      <alignment horizontal="center" vertical="center" wrapText="1"/>
    </xf>
    <xf numFmtId="0" fontId="84" fillId="2" borderId="4" xfId="0" applyFont="1" applyFill="1" applyBorder="1" applyAlignment="1">
      <alignment horizontal="center" vertical="center" wrapText="1"/>
    </xf>
    <xf numFmtId="0" fontId="84" fillId="2" borderId="22" xfId="0" applyFont="1" applyFill="1" applyBorder="1" applyAlignment="1">
      <alignment horizontal="center" vertical="center" wrapText="1"/>
    </xf>
    <xf numFmtId="2" fontId="84" fillId="2" borderId="0" xfId="0" applyNumberFormat="1" applyFont="1" applyFill="1" applyBorder="1" applyAlignment="1">
      <alignment horizontal="right" vertical="center"/>
    </xf>
    <xf numFmtId="0" fontId="84" fillId="44" borderId="1" xfId="0" applyFont="1" applyFill="1" applyBorder="1" applyAlignment="1">
      <alignment horizontal="center" vertical="center" wrapText="1"/>
    </xf>
    <xf numFmtId="0" fontId="84" fillId="44" borderId="2" xfId="0" applyFont="1" applyFill="1" applyBorder="1" applyAlignment="1">
      <alignment horizontal="center" vertical="center" wrapText="1"/>
    </xf>
    <xf numFmtId="0" fontId="84" fillId="44" borderId="8" xfId="0" applyFont="1" applyFill="1" applyBorder="1" applyAlignment="1">
      <alignment horizontal="center" vertical="center" wrapText="1"/>
    </xf>
    <xf numFmtId="0" fontId="84" fillId="44" borderId="3" xfId="0" applyFont="1" applyFill="1" applyBorder="1" applyAlignment="1">
      <alignment horizontal="center" vertical="center" wrapText="1"/>
    </xf>
    <xf numFmtId="0" fontId="85" fillId="44" borderId="23" xfId="0" applyFont="1" applyFill="1" applyBorder="1" applyAlignment="1">
      <alignment horizontal="center" vertical="center" wrapText="1"/>
    </xf>
    <xf numFmtId="0" fontId="85" fillId="44" borderId="24" xfId="0" applyFont="1" applyFill="1" applyBorder="1" applyAlignment="1">
      <alignment horizontal="center" vertical="center" wrapText="1"/>
    </xf>
    <xf numFmtId="0" fontId="85" fillId="44" borderId="16" xfId="0" applyFont="1" applyFill="1" applyBorder="1" applyAlignment="1">
      <alignment horizontal="center" vertical="center" wrapText="1"/>
    </xf>
    <xf numFmtId="0" fontId="84" fillId="44" borderId="23" xfId="0" applyFont="1" applyFill="1" applyBorder="1" applyAlignment="1">
      <alignment horizontal="center" vertical="center" wrapText="1"/>
    </xf>
    <xf numFmtId="0" fontId="84" fillId="44" borderId="16" xfId="0" applyFont="1" applyFill="1" applyBorder="1" applyAlignment="1">
      <alignment horizontal="center" vertical="center" wrapText="1"/>
    </xf>
    <xf numFmtId="0" fontId="85" fillId="44" borderId="1" xfId="0" applyFont="1" applyFill="1" applyBorder="1" applyAlignment="1">
      <alignment horizontal="center" vertical="center"/>
    </xf>
    <xf numFmtId="0" fontId="35" fillId="0" borderId="0" xfId="1161" applyNumberFormat="1" applyFont="1" applyFill="1" applyBorder="1" applyAlignment="1">
      <alignment horizontal="center" vertical="center" wrapText="1"/>
    </xf>
    <xf numFmtId="2" fontId="35" fillId="0" borderId="0" xfId="1161" applyNumberFormat="1" applyFont="1" applyFill="1" applyBorder="1" applyAlignment="1">
      <alignment horizontal="right" vertical="center" wrapText="1"/>
    </xf>
    <xf numFmtId="0" fontId="35" fillId="0" borderId="1" xfId="1161" applyNumberFormat="1" applyFont="1" applyFill="1" applyBorder="1" applyAlignment="1">
      <alignment horizontal="center" vertical="center" wrapText="1"/>
    </xf>
    <xf numFmtId="0" fontId="35" fillId="0" borderId="1" xfId="1161" applyNumberFormat="1" applyFont="1" applyFill="1" applyBorder="1" applyAlignment="1">
      <alignment horizontal="center" vertical="center"/>
    </xf>
    <xf numFmtId="2" fontId="35" fillId="0" borderId="1" xfId="1161" applyNumberFormat="1" applyFont="1" applyFill="1" applyBorder="1" applyAlignment="1">
      <alignment horizontal="center" vertical="center" wrapText="1"/>
    </xf>
    <xf numFmtId="0" fontId="35" fillId="0" borderId="1" xfId="1161" applyNumberFormat="1" applyFont="1" applyFill="1" applyBorder="1" applyAlignment="1">
      <alignment horizontal="center" vertical="center" textRotation="90" wrapText="1"/>
    </xf>
    <xf numFmtId="0" fontId="0" fillId="0" borderId="1" xfId="0" applyBorder="1" applyAlignment="1">
      <alignment horizontal="center"/>
    </xf>
    <xf numFmtId="0" fontId="0" fillId="0" borderId="2" xfId="0" applyBorder="1" applyAlignment="1">
      <alignment horizontal="center"/>
    </xf>
    <xf numFmtId="0" fontId="0" fillId="0" borderId="8" xfId="0" applyBorder="1" applyAlignment="1">
      <alignment horizontal="center"/>
    </xf>
    <xf numFmtId="2" fontId="99" fillId="2" borderId="1" xfId="0" applyNumberFormat="1" applyFont="1" applyFill="1" applyBorder="1" applyAlignment="1">
      <alignment horizontal="center" vertical="top" wrapText="1"/>
    </xf>
    <xf numFmtId="0" fontId="100" fillId="2" borderId="1" xfId="0" applyFont="1" applyFill="1" applyBorder="1" applyAlignment="1">
      <alignment horizontal="center" vertical="top" wrapText="1"/>
    </xf>
    <xf numFmtId="0" fontId="100" fillId="2" borderId="1" xfId="0" applyFont="1" applyFill="1" applyBorder="1" applyAlignment="1">
      <alignment horizontal="center" vertical="center" wrapText="1"/>
    </xf>
    <xf numFmtId="0" fontId="100" fillId="2" borderId="2" xfId="0" applyFont="1" applyFill="1" applyBorder="1" applyAlignment="1">
      <alignment horizontal="center" vertical="center" wrapText="1"/>
    </xf>
    <xf numFmtId="0" fontId="100" fillId="2" borderId="0" xfId="0" applyFont="1" applyFill="1" applyBorder="1" applyAlignment="1">
      <alignment horizontal="center" vertical="center" wrapText="1"/>
    </xf>
    <xf numFmtId="0" fontId="101" fillId="2" borderId="0" xfId="0" applyFont="1" applyFill="1"/>
    <xf numFmtId="2" fontId="100" fillId="2" borderId="1" xfId="0" applyNumberFormat="1" applyFont="1" applyFill="1" applyBorder="1" applyAlignment="1">
      <alignment horizontal="center" vertical="center" wrapText="1"/>
    </xf>
    <xf numFmtId="168" fontId="100" fillId="2" borderId="1" xfId="0" applyNumberFormat="1" applyFont="1" applyFill="1" applyBorder="1" applyAlignment="1">
      <alignment horizontal="center" vertical="center" wrapText="1"/>
    </xf>
    <xf numFmtId="0" fontId="99" fillId="2" borderId="1" xfId="0" applyFont="1" applyFill="1" applyBorder="1" applyAlignment="1">
      <alignment horizontal="center" vertical="center" wrapText="1"/>
    </xf>
    <xf numFmtId="0" fontId="100" fillId="2" borderId="3" xfId="0" applyFont="1" applyFill="1" applyBorder="1" applyAlignment="1">
      <alignment horizontal="center" vertical="center" wrapText="1"/>
    </xf>
    <xf numFmtId="0" fontId="99" fillId="2" borderId="2" xfId="0" applyFont="1" applyFill="1" applyBorder="1" applyAlignment="1">
      <alignment horizontal="center" vertical="center" wrapText="1"/>
    </xf>
    <xf numFmtId="1" fontId="100" fillId="2" borderId="1" xfId="0" applyNumberFormat="1" applyFont="1" applyFill="1" applyBorder="1" applyAlignment="1">
      <alignment horizontal="center" vertical="center" wrapText="1"/>
    </xf>
    <xf numFmtId="2" fontId="100" fillId="2" borderId="1" xfId="0" applyNumberFormat="1" applyFont="1" applyFill="1" applyBorder="1" applyAlignment="1">
      <alignment horizontal="center" vertical="center" wrapText="1"/>
    </xf>
    <xf numFmtId="0" fontId="100" fillId="2" borderId="1" xfId="0" applyFont="1" applyFill="1" applyBorder="1" applyAlignment="1">
      <alignment horizontal="center" vertical="center" wrapText="1"/>
    </xf>
    <xf numFmtId="169" fontId="100" fillId="2" borderId="1" xfId="0" applyNumberFormat="1" applyFont="1" applyFill="1" applyBorder="1" applyAlignment="1">
      <alignment horizontal="center" vertical="top" wrapText="1"/>
    </xf>
    <xf numFmtId="43" fontId="100" fillId="2" borderId="1" xfId="1" applyNumberFormat="1" applyFont="1" applyFill="1" applyBorder="1" applyAlignment="1">
      <alignment horizontal="center" vertical="center" wrapText="1"/>
    </xf>
    <xf numFmtId="168" fontId="100" fillId="2" borderId="1" xfId="0" applyNumberFormat="1" applyFont="1" applyFill="1" applyBorder="1" applyAlignment="1">
      <alignment horizontal="center" vertical="center" wrapText="1"/>
    </xf>
    <xf numFmtId="2" fontId="100" fillId="2" borderId="2" xfId="0" applyNumberFormat="1" applyFont="1" applyFill="1" applyBorder="1" applyAlignment="1">
      <alignment horizontal="center" vertical="center" wrapText="1"/>
    </xf>
    <xf numFmtId="2" fontId="99" fillId="2" borderId="1" xfId="0" applyNumberFormat="1" applyFont="1" applyFill="1" applyBorder="1" applyAlignment="1">
      <alignment horizontal="center" vertical="center" wrapText="1"/>
    </xf>
    <xf numFmtId="0" fontId="100" fillId="2" borderId="1" xfId="0" applyFont="1" applyFill="1" applyBorder="1" applyAlignment="1">
      <alignment horizontal="left" vertical="center" wrapText="1"/>
    </xf>
    <xf numFmtId="0" fontId="102" fillId="2" borderId="1" xfId="0" applyFont="1" applyFill="1" applyBorder="1" applyAlignment="1">
      <alignment horizontal="center" vertical="center" wrapText="1"/>
    </xf>
    <xf numFmtId="2" fontId="102" fillId="2" borderId="1" xfId="0" applyNumberFormat="1" applyFont="1" applyFill="1" applyBorder="1" applyAlignment="1">
      <alignment horizontal="center" vertical="center" wrapText="1"/>
    </xf>
    <xf numFmtId="1" fontId="102" fillId="2" borderId="1" xfId="0" applyNumberFormat="1" applyFont="1" applyFill="1" applyBorder="1" applyAlignment="1">
      <alignment horizontal="center" vertical="center" wrapText="1"/>
    </xf>
    <xf numFmtId="169" fontId="102" fillId="2" borderId="1" xfId="0" applyNumberFormat="1" applyFont="1" applyFill="1" applyBorder="1" applyAlignment="1">
      <alignment horizontal="right" vertical="top" wrapText="1"/>
    </xf>
    <xf numFmtId="43" fontId="102" fillId="2" borderId="1" xfId="1" applyNumberFormat="1" applyFont="1" applyFill="1" applyBorder="1" applyAlignment="1">
      <alignment horizontal="left" vertical="center" wrapText="1"/>
    </xf>
    <xf numFmtId="0" fontId="102" fillId="2" borderId="1" xfId="0" applyFont="1" applyFill="1" applyBorder="1" applyAlignment="1">
      <alignment horizontal="left" vertical="center" wrapText="1"/>
    </xf>
    <xf numFmtId="0" fontId="102" fillId="2" borderId="0" xfId="0" applyFont="1" applyFill="1" applyBorder="1" applyAlignment="1">
      <alignment horizontal="left" vertical="center" wrapText="1"/>
    </xf>
    <xf numFmtId="1" fontId="99" fillId="2" borderId="1" xfId="0" applyNumberFormat="1" applyFont="1" applyFill="1" applyBorder="1" applyAlignment="1">
      <alignment horizontal="center" vertical="center" wrapText="1"/>
    </xf>
    <xf numFmtId="0" fontId="103" fillId="2" borderId="1" xfId="0" applyFont="1" applyFill="1" applyBorder="1" applyAlignment="1">
      <alignment horizontal="center"/>
    </xf>
    <xf numFmtId="0" fontId="99" fillId="2" borderId="1" xfId="0" applyFont="1" applyFill="1" applyBorder="1" applyAlignment="1">
      <alignment horizontal="left" vertical="center" wrapText="1"/>
    </xf>
    <xf numFmtId="0" fontId="104" fillId="2" borderId="1" xfId="0" applyFont="1" applyFill="1" applyBorder="1" applyAlignment="1">
      <alignment horizontal="center" vertical="center" wrapText="1"/>
    </xf>
    <xf numFmtId="2" fontId="104" fillId="2" borderId="1" xfId="0" applyNumberFormat="1" applyFont="1" applyFill="1" applyBorder="1" applyAlignment="1">
      <alignment horizontal="center" vertical="center" wrapText="1"/>
    </xf>
    <xf numFmtId="9" fontId="105" fillId="2" borderId="1" xfId="5" applyNumberFormat="1" applyFont="1" applyFill="1" applyBorder="1" applyAlignment="1">
      <alignment horizontal="center" vertical="center" wrapText="1"/>
    </xf>
    <xf numFmtId="10" fontId="105" fillId="2" borderId="1" xfId="5" applyNumberFormat="1" applyFont="1" applyFill="1" applyBorder="1" applyAlignment="1">
      <alignment horizontal="center" vertical="center" wrapText="1"/>
    </xf>
    <xf numFmtId="1" fontId="105" fillId="2" borderId="1" xfId="5" applyNumberFormat="1" applyFont="1" applyFill="1" applyBorder="1" applyAlignment="1">
      <alignment horizontal="center" vertical="center" wrapText="1"/>
    </xf>
    <xf numFmtId="2" fontId="105" fillId="2" borderId="1" xfId="5" applyNumberFormat="1" applyFont="1" applyFill="1" applyBorder="1" applyAlignment="1">
      <alignment horizontal="center" vertical="center" wrapText="1"/>
    </xf>
    <xf numFmtId="169" fontId="104" fillId="2" borderId="1" xfId="0" applyNumberFormat="1" applyFont="1" applyFill="1" applyBorder="1" applyAlignment="1">
      <alignment horizontal="center" vertical="center" wrapText="1"/>
    </xf>
    <xf numFmtId="0" fontId="104" fillId="2" borderId="1" xfId="0" applyFont="1" applyFill="1" applyBorder="1" applyAlignment="1">
      <alignment horizontal="left" vertical="center" wrapText="1"/>
    </xf>
    <xf numFmtId="0" fontId="104" fillId="2" borderId="0" xfId="0" applyFont="1" applyFill="1" applyBorder="1" applyAlignment="1">
      <alignment horizontal="left" vertical="center" wrapText="1"/>
    </xf>
    <xf numFmtId="0" fontId="99" fillId="2" borderId="1" xfId="0" applyFont="1" applyFill="1" applyBorder="1" applyAlignment="1">
      <alignment vertical="center" wrapText="1"/>
    </xf>
    <xf numFmtId="1" fontId="104" fillId="2" borderId="1" xfId="0" applyNumberFormat="1" applyFont="1" applyFill="1" applyBorder="1" applyAlignment="1">
      <alignment horizontal="center" vertical="center" wrapText="1"/>
    </xf>
    <xf numFmtId="0" fontId="104" fillId="2" borderId="1" xfId="0" applyFont="1" applyFill="1" applyBorder="1" applyAlignment="1">
      <alignment vertical="center" wrapText="1"/>
    </xf>
    <xf numFmtId="0" fontId="104" fillId="24" borderId="1" xfId="0" applyFont="1" applyFill="1" applyBorder="1" applyAlignment="1">
      <alignment horizontal="center" vertical="center" wrapText="1"/>
    </xf>
    <xf numFmtId="0" fontId="104" fillId="24" borderId="1" xfId="0" applyFont="1" applyFill="1" applyBorder="1" applyAlignment="1">
      <alignment horizontal="left" vertical="center" wrapText="1"/>
    </xf>
    <xf numFmtId="0" fontId="99" fillId="2" borderId="1" xfId="3" applyFont="1" applyFill="1" applyBorder="1" applyAlignment="1">
      <alignment vertical="center" wrapText="1"/>
    </xf>
    <xf numFmtId="0" fontId="104" fillId="2" borderId="1" xfId="3" applyFont="1" applyFill="1" applyBorder="1" applyAlignment="1">
      <alignment horizontal="center" vertical="center" wrapText="1"/>
    </xf>
    <xf numFmtId="1" fontId="104" fillId="2" borderId="1" xfId="3" applyNumberFormat="1" applyFont="1" applyFill="1" applyBorder="1" applyAlignment="1">
      <alignment horizontal="center" vertical="center" wrapText="1"/>
    </xf>
    <xf numFmtId="2" fontId="104" fillId="2" borderId="1" xfId="3" applyNumberFormat="1" applyFont="1" applyFill="1" applyBorder="1" applyAlignment="1">
      <alignment horizontal="center" vertical="center" wrapText="1"/>
    </xf>
    <xf numFmtId="169" fontId="104" fillId="2" borderId="1" xfId="3" applyNumberFormat="1" applyFont="1" applyFill="1" applyBorder="1" applyAlignment="1">
      <alignment horizontal="center" vertical="center" wrapText="1"/>
    </xf>
    <xf numFmtId="0" fontId="104" fillId="2" borderId="1" xfId="3" applyFont="1" applyFill="1" applyBorder="1" applyAlignment="1">
      <alignment vertical="center" wrapText="1"/>
    </xf>
    <xf numFmtId="0" fontId="100" fillId="2" borderId="1" xfId="3" applyFont="1" applyFill="1" applyBorder="1" applyAlignment="1">
      <alignment vertical="center" wrapText="1"/>
    </xf>
    <xf numFmtId="0" fontId="102" fillId="2" borderId="1" xfId="3" applyFont="1" applyFill="1" applyBorder="1" applyAlignment="1">
      <alignment horizontal="center" vertical="center" wrapText="1"/>
    </xf>
    <xf numFmtId="2" fontId="102" fillId="2" borderId="1" xfId="3" applyNumberFormat="1" applyFont="1" applyFill="1" applyBorder="1" applyAlignment="1">
      <alignment horizontal="center" vertical="center" wrapText="1"/>
    </xf>
    <xf numFmtId="1" fontId="102" fillId="2" borderId="1" xfId="3" applyNumberFormat="1" applyFont="1" applyFill="1" applyBorder="1" applyAlignment="1">
      <alignment horizontal="center" vertical="center" wrapText="1"/>
    </xf>
    <xf numFmtId="169" fontId="102" fillId="2" borderId="1" xfId="3" applyNumberFormat="1" applyFont="1" applyFill="1" applyBorder="1" applyAlignment="1">
      <alignment horizontal="center" vertical="center" wrapText="1"/>
    </xf>
    <xf numFmtId="0" fontId="102" fillId="2" borderId="1" xfId="3" applyFont="1" applyFill="1" applyBorder="1" applyAlignment="1">
      <alignment vertical="center" wrapText="1"/>
    </xf>
    <xf numFmtId="0" fontId="100" fillId="2" borderId="1" xfId="4" applyFont="1" applyFill="1" applyBorder="1" applyAlignment="1">
      <alignment horizontal="left" vertical="center" wrapText="1"/>
    </xf>
    <xf numFmtId="0" fontId="102" fillId="2" borderId="1" xfId="4" applyFont="1" applyFill="1" applyBorder="1" applyAlignment="1">
      <alignment horizontal="center" vertical="center" wrapText="1"/>
    </xf>
    <xf numFmtId="1" fontId="102" fillId="2" borderId="1" xfId="4" applyNumberFormat="1" applyFont="1" applyFill="1" applyBorder="1" applyAlignment="1">
      <alignment horizontal="center" vertical="center" wrapText="1"/>
    </xf>
    <xf numFmtId="2" fontId="102" fillId="2" borderId="1" xfId="4" applyNumberFormat="1" applyFont="1" applyFill="1" applyBorder="1" applyAlignment="1">
      <alignment horizontal="center" vertical="center" wrapText="1"/>
    </xf>
    <xf numFmtId="169" fontId="102" fillId="2" borderId="1" xfId="4" applyNumberFormat="1" applyFont="1" applyFill="1" applyBorder="1" applyAlignment="1">
      <alignment horizontal="center" vertical="center" wrapText="1"/>
    </xf>
    <xf numFmtId="0" fontId="102" fillId="2" borderId="1" xfId="4" applyFont="1" applyFill="1" applyBorder="1" applyAlignment="1">
      <alignment horizontal="left" vertical="center" wrapText="1"/>
    </xf>
    <xf numFmtId="169" fontId="99" fillId="2" borderId="1" xfId="0" applyNumberFormat="1" applyFont="1" applyFill="1" applyBorder="1" applyAlignment="1">
      <alignment horizontal="center" vertical="center" wrapText="1"/>
    </xf>
    <xf numFmtId="0" fontId="100" fillId="2" borderId="1" xfId="4" applyFont="1" applyFill="1" applyBorder="1" applyAlignment="1">
      <alignment horizontal="right" vertical="center" wrapText="1"/>
    </xf>
    <xf numFmtId="0" fontId="102" fillId="2" borderId="1" xfId="4" applyFont="1" applyFill="1" applyBorder="1" applyAlignment="1">
      <alignment horizontal="right" vertical="center" wrapText="1"/>
    </xf>
    <xf numFmtId="0" fontId="99" fillId="2" borderId="1" xfId="5" applyFont="1" applyFill="1" applyBorder="1" applyAlignment="1">
      <alignment vertical="center" wrapText="1"/>
    </xf>
    <xf numFmtId="0" fontId="104" fillId="2" borderId="1" xfId="5" applyFont="1" applyFill="1" applyBorder="1" applyAlignment="1">
      <alignment horizontal="center" vertical="center" wrapText="1"/>
    </xf>
    <xf numFmtId="1" fontId="104" fillId="2" borderId="1" xfId="5" applyNumberFormat="1" applyFont="1" applyFill="1" applyBorder="1" applyAlignment="1">
      <alignment horizontal="center" vertical="center" wrapText="1"/>
    </xf>
    <xf numFmtId="2" fontId="104" fillId="2" borderId="1" xfId="5" applyNumberFormat="1" applyFont="1" applyFill="1" applyBorder="1" applyAlignment="1">
      <alignment horizontal="center" vertical="center" wrapText="1"/>
    </xf>
    <xf numFmtId="0" fontId="104" fillId="2" borderId="1" xfId="5" applyFont="1" applyFill="1" applyBorder="1" applyAlignment="1">
      <alignment vertical="center" wrapText="1"/>
    </xf>
    <xf numFmtId="169" fontId="104" fillId="2" borderId="1" xfId="5" applyNumberFormat="1" applyFont="1" applyFill="1" applyBorder="1" applyAlignment="1">
      <alignment horizontal="center" vertical="center" wrapText="1"/>
    </xf>
    <xf numFmtId="0" fontId="99" fillId="2" borderId="1" xfId="6" applyFont="1" applyFill="1" applyBorder="1" applyAlignment="1">
      <alignment vertical="center" wrapText="1"/>
    </xf>
    <xf numFmtId="0" fontId="104" fillId="2" borderId="1" xfId="6" applyFont="1" applyFill="1" applyBorder="1" applyAlignment="1">
      <alignment horizontal="center" vertical="center" wrapText="1"/>
    </xf>
    <xf numFmtId="1" fontId="104" fillId="2" borderId="1" xfId="6" applyNumberFormat="1" applyFont="1" applyFill="1" applyBorder="1" applyAlignment="1">
      <alignment horizontal="center" vertical="center" wrapText="1"/>
    </xf>
    <xf numFmtId="2" fontId="104" fillId="2" borderId="1" xfId="6" applyNumberFormat="1" applyFont="1" applyFill="1" applyBorder="1" applyAlignment="1">
      <alignment horizontal="center" vertical="center" wrapText="1"/>
    </xf>
    <xf numFmtId="169" fontId="104" fillId="2" borderId="1" xfId="6" applyNumberFormat="1" applyFont="1" applyFill="1" applyBorder="1" applyAlignment="1">
      <alignment horizontal="center" vertical="center" wrapText="1"/>
    </xf>
    <xf numFmtId="0" fontId="104" fillId="2" borderId="1" xfId="6" applyFont="1" applyFill="1" applyBorder="1" applyAlignment="1">
      <alignment vertical="center" wrapText="1"/>
    </xf>
    <xf numFmtId="0" fontId="100" fillId="2" borderId="1" xfId="4" applyFont="1" applyFill="1" applyBorder="1" applyAlignment="1">
      <alignment horizontal="right" vertical="center"/>
    </xf>
    <xf numFmtId="2" fontId="76" fillId="2" borderId="1" xfId="4" applyNumberFormat="1" applyFont="1" applyFill="1" applyBorder="1" applyAlignment="1">
      <alignment horizontal="center" vertical="center"/>
    </xf>
    <xf numFmtId="0" fontId="102" fillId="2" borderId="1" xfId="4" applyFont="1" applyFill="1" applyBorder="1" applyAlignment="1">
      <alignment horizontal="center" vertical="center"/>
    </xf>
    <xf numFmtId="2" fontId="102" fillId="2" borderId="1" xfId="4" applyNumberFormat="1" applyFont="1" applyFill="1" applyBorder="1" applyAlignment="1">
      <alignment horizontal="center" vertical="center"/>
    </xf>
    <xf numFmtId="1" fontId="102" fillId="2" borderId="1" xfId="4" applyNumberFormat="1" applyFont="1" applyFill="1" applyBorder="1" applyAlignment="1">
      <alignment horizontal="center" vertical="center"/>
    </xf>
    <xf numFmtId="169" fontId="102" fillId="2" borderId="1" xfId="4" applyNumberFormat="1" applyFont="1" applyFill="1" applyBorder="1" applyAlignment="1">
      <alignment horizontal="center" vertical="center"/>
    </xf>
    <xf numFmtId="0" fontId="102" fillId="2" borderId="1" xfId="4" applyFont="1" applyFill="1" applyBorder="1" applyAlignment="1">
      <alignment horizontal="right" vertical="center"/>
    </xf>
    <xf numFmtId="0" fontId="106" fillId="2" borderId="0" xfId="0" applyFont="1" applyFill="1"/>
    <xf numFmtId="2" fontId="76" fillId="2" borderId="1" xfId="4" applyNumberFormat="1" applyFont="1" applyFill="1" applyBorder="1" applyAlignment="1">
      <alignment horizontal="center" vertical="center" wrapText="1"/>
    </xf>
    <xf numFmtId="0" fontId="100" fillId="2" borderId="1" xfId="0" applyFont="1" applyFill="1" applyBorder="1" applyAlignment="1">
      <alignment vertical="center" wrapText="1"/>
    </xf>
    <xf numFmtId="169" fontId="102" fillId="2" borderId="1" xfId="0" applyNumberFormat="1" applyFont="1" applyFill="1" applyBorder="1" applyAlignment="1">
      <alignment horizontal="center" vertical="center" wrapText="1"/>
    </xf>
    <xf numFmtId="0" fontId="102" fillId="2" borderId="1" xfId="0" applyFont="1" applyFill="1" applyBorder="1" applyAlignment="1">
      <alignment vertical="center" wrapText="1"/>
    </xf>
    <xf numFmtId="0" fontId="100" fillId="2" borderId="1" xfId="7" applyFont="1" applyFill="1" applyBorder="1" applyAlignment="1">
      <alignment horizontal="left" vertical="center" wrapText="1"/>
    </xf>
    <xf numFmtId="0" fontId="102" fillId="2" borderId="1" xfId="7" applyFont="1" applyFill="1" applyBorder="1" applyAlignment="1">
      <alignment horizontal="center" vertical="center" wrapText="1"/>
    </xf>
    <xf numFmtId="1" fontId="102" fillId="2" borderId="1" xfId="7" applyNumberFormat="1" applyFont="1" applyFill="1" applyBorder="1" applyAlignment="1">
      <alignment horizontal="center" vertical="center" wrapText="1"/>
    </xf>
    <xf numFmtId="2" fontId="102" fillId="2" borderId="1" xfId="7" applyNumberFormat="1" applyFont="1" applyFill="1" applyBorder="1" applyAlignment="1">
      <alignment horizontal="center" vertical="center" wrapText="1"/>
    </xf>
    <xf numFmtId="169" fontId="102" fillId="2" borderId="1" xfId="7" applyNumberFormat="1" applyFont="1" applyFill="1" applyBorder="1" applyAlignment="1">
      <alignment horizontal="center" vertical="center" wrapText="1"/>
    </xf>
    <xf numFmtId="0" fontId="102" fillId="2" borderId="1" xfId="7" applyFont="1" applyFill="1" applyBorder="1" applyAlignment="1">
      <alignment horizontal="left" vertical="center" wrapText="1"/>
    </xf>
    <xf numFmtId="0" fontId="99" fillId="2" borderId="1" xfId="7" applyFont="1" applyFill="1" applyBorder="1" applyAlignment="1">
      <alignment vertical="center" wrapText="1"/>
    </xf>
    <xf numFmtId="0" fontId="104" fillId="2" borderId="1" xfId="7" applyFont="1" applyFill="1" applyBorder="1" applyAlignment="1">
      <alignment horizontal="center" vertical="center" wrapText="1"/>
    </xf>
    <xf numFmtId="1" fontId="104" fillId="2" borderId="1" xfId="7" applyNumberFormat="1" applyFont="1" applyFill="1" applyBorder="1" applyAlignment="1">
      <alignment horizontal="center" vertical="center" wrapText="1"/>
    </xf>
    <xf numFmtId="2" fontId="104" fillId="2" borderId="1" xfId="7" applyNumberFormat="1" applyFont="1" applyFill="1" applyBorder="1" applyAlignment="1">
      <alignment horizontal="center" vertical="center" wrapText="1"/>
    </xf>
    <xf numFmtId="0" fontId="104" fillId="2" borderId="1" xfId="7" applyFont="1" applyFill="1" applyBorder="1" applyAlignment="1">
      <alignment vertical="center" wrapText="1"/>
    </xf>
    <xf numFmtId="169" fontId="104" fillId="2" borderId="1" xfId="7" applyNumberFormat="1" applyFont="1" applyFill="1" applyBorder="1" applyAlignment="1">
      <alignment horizontal="center" vertical="center" wrapText="1"/>
    </xf>
    <xf numFmtId="0" fontId="100" fillId="2" borderId="1" xfId="7" applyFont="1" applyFill="1" applyBorder="1" applyAlignment="1">
      <alignment horizontal="right" vertical="center" wrapText="1"/>
    </xf>
    <xf numFmtId="0" fontId="102" fillId="2" borderId="1" xfId="7" applyFont="1" applyFill="1" applyBorder="1" applyAlignment="1">
      <alignment horizontal="right" vertical="center" wrapText="1"/>
    </xf>
    <xf numFmtId="0" fontId="100" fillId="2" borderId="1" xfId="7" applyFont="1" applyFill="1" applyBorder="1" applyAlignment="1">
      <alignment vertical="center" wrapText="1"/>
    </xf>
    <xf numFmtId="0" fontId="102" fillId="2" borderId="1" xfId="7" applyFont="1" applyFill="1" applyBorder="1" applyAlignment="1">
      <alignment vertical="center" wrapText="1"/>
    </xf>
    <xf numFmtId="0" fontId="99" fillId="2" borderId="1" xfId="0" applyFont="1" applyFill="1" applyBorder="1" applyAlignment="1">
      <alignment vertical="top" wrapText="1"/>
    </xf>
    <xf numFmtId="0" fontId="104" fillId="2" borderId="1" xfId="0" applyFont="1" applyFill="1" applyBorder="1" applyAlignment="1">
      <alignment horizontal="center" vertical="top" wrapText="1"/>
    </xf>
    <xf numFmtId="1" fontId="104" fillId="2" borderId="1" xfId="0" applyNumberFormat="1" applyFont="1" applyFill="1" applyBorder="1" applyAlignment="1">
      <alignment horizontal="center" vertical="top" wrapText="1"/>
    </xf>
    <xf numFmtId="2" fontId="104" fillId="2" borderId="1" xfId="0" applyNumberFormat="1" applyFont="1" applyFill="1" applyBorder="1" applyAlignment="1">
      <alignment horizontal="center" vertical="top" wrapText="1"/>
    </xf>
    <xf numFmtId="0" fontId="104" fillId="2" borderId="1" xfId="0" applyFont="1" applyFill="1" applyBorder="1" applyAlignment="1">
      <alignment vertical="top" wrapText="1"/>
    </xf>
    <xf numFmtId="0" fontId="100" fillId="2" borderId="1" xfId="0" applyFont="1" applyFill="1" applyBorder="1" applyAlignment="1">
      <alignment horizontal="right" vertical="center" wrapText="1"/>
    </xf>
    <xf numFmtId="0" fontId="102" fillId="2" borderId="1" xfId="0" applyFont="1" applyFill="1" applyBorder="1" applyAlignment="1">
      <alignment horizontal="right" vertical="center" wrapText="1"/>
    </xf>
    <xf numFmtId="0" fontId="104" fillId="2" borderId="23" xfId="0" applyFont="1" applyFill="1" applyBorder="1" applyAlignment="1">
      <alignment horizontal="center" vertical="center" wrapText="1"/>
    </xf>
    <xf numFmtId="0" fontId="104" fillId="2" borderId="24" xfId="0" applyFont="1" applyFill="1" applyBorder="1" applyAlignment="1">
      <alignment horizontal="center" vertical="center" wrapText="1"/>
    </xf>
    <xf numFmtId="168" fontId="104" fillId="2" borderId="1" xfId="0" applyNumberFormat="1" applyFont="1" applyFill="1" applyBorder="1" applyAlignment="1">
      <alignment horizontal="center" vertical="center" wrapText="1"/>
    </xf>
    <xf numFmtId="0" fontId="104" fillId="2" borderId="16" xfId="0" applyFont="1" applyFill="1" applyBorder="1" applyAlignment="1">
      <alignment horizontal="center" vertical="center" wrapText="1"/>
    </xf>
    <xf numFmtId="9" fontId="76" fillId="2" borderId="1" xfId="5" applyNumberFormat="1" applyFont="1" applyFill="1" applyBorder="1" applyAlignment="1">
      <alignment horizontal="center" vertical="center" wrapText="1"/>
    </xf>
    <xf numFmtId="10" fontId="76" fillId="2" borderId="1" xfId="5" applyNumberFormat="1" applyFont="1" applyFill="1" applyBorder="1" applyAlignment="1">
      <alignment horizontal="center" vertical="center" wrapText="1"/>
    </xf>
    <xf numFmtId="1" fontId="76" fillId="2" borderId="1" xfId="4" applyNumberFormat="1" applyFont="1" applyFill="1" applyBorder="1" applyAlignment="1">
      <alignment horizontal="center" vertical="center"/>
    </xf>
    <xf numFmtId="169" fontId="76" fillId="2" borderId="1" xfId="4" applyNumberFormat="1" applyFont="1" applyFill="1" applyBorder="1" applyAlignment="1">
      <alignment horizontal="center" vertical="center"/>
    </xf>
    <xf numFmtId="169" fontId="99" fillId="2" borderId="1" xfId="5" applyNumberFormat="1" applyFont="1" applyFill="1" applyBorder="1" applyAlignment="1">
      <alignment horizontal="center" vertical="center" wrapText="1"/>
    </xf>
    <xf numFmtId="0" fontId="96" fillId="2" borderId="1" xfId="0" applyFont="1" applyFill="1" applyBorder="1" applyAlignment="1">
      <alignment vertical="top" wrapText="1"/>
    </xf>
    <xf numFmtId="1" fontId="76" fillId="2" borderId="1" xfId="4" applyNumberFormat="1" applyFont="1" applyFill="1" applyBorder="1" applyAlignment="1">
      <alignment horizontal="center" vertical="center" wrapText="1"/>
    </xf>
    <xf numFmtId="169" fontId="76" fillId="2" borderId="1" xfId="4" applyNumberFormat="1" applyFont="1" applyFill="1" applyBorder="1" applyAlignment="1">
      <alignment horizontal="center" vertical="center" wrapText="1"/>
    </xf>
    <xf numFmtId="1" fontId="76" fillId="2" borderId="1" xfId="5" applyNumberFormat="1" applyFont="1" applyFill="1" applyBorder="1" applyAlignment="1">
      <alignment horizontal="center" vertical="center" wrapText="1"/>
    </xf>
    <xf numFmtId="2" fontId="76" fillId="2" borderId="1" xfId="5" applyNumberFormat="1" applyFont="1" applyFill="1" applyBorder="1" applyAlignment="1">
      <alignment horizontal="center" vertical="center" wrapText="1"/>
    </xf>
    <xf numFmtId="0" fontId="103" fillId="2" borderId="0" xfId="0" applyFont="1" applyFill="1" applyAlignment="1">
      <alignment horizontal="center"/>
    </xf>
    <xf numFmtId="1" fontId="105" fillId="2" borderId="1" xfId="0" applyNumberFormat="1" applyFont="1" applyFill="1" applyBorder="1" applyAlignment="1">
      <alignment horizontal="center" vertical="center" wrapText="1"/>
    </xf>
    <xf numFmtId="2" fontId="105" fillId="2" borderId="1" xfId="0" applyNumberFormat="1" applyFont="1" applyFill="1" applyBorder="1" applyAlignment="1">
      <alignment horizontal="center" vertical="center" wrapText="1"/>
    </xf>
    <xf numFmtId="1" fontId="76" fillId="2" borderId="1" xfId="0" applyNumberFormat="1" applyFont="1" applyFill="1" applyBorder="1" applyAlignment="1">
      <alignment horizontal="center" vertical="center" wrapText="1"/>
    </xf>
    <xf numFmtId="2" fontId="76" fillId="2" borderId="1" xfId="0" applyNumberFormat="1" applyFont="1" applyFill="1" applyBorder="1" applyAlignment="1">
      <alignment horizontal="center" vertical="center" wrapText="1"/>
    </xf>
    <xf numFmtId="169" fontId="76" fillId="2" borderId="1" xfId="0" applyNumberFormat="1" applyFont="1" applyFill="1" applyBorder="1" applyAlignment="1">
      <alignment horizontal="center" vertical="center" wrapText="1"/>
    </xf>
    <xf numFmtId="2" fontId="105" fillId="2" borderId="1" xfId="1" applyNumberFormat="1" applyFont="1" applyFill="1" applyBorder="1" applyAlignment="1">
      <alignment horizontal="center" vertical="center" wrapText="1"/>
    </xf>
    <xf numFmtId="169" fontId="100" fillId="2" borderId="1" xfId="0" applyNumberFormat="1" applyFont="1" applyFill="1" applyBorder="1" applyAlignment="1">
      <alignment horizontal="center" vertical="center" wrapText="1"/>
    </xf>
    <xf numFmtId="0" fontId="101" fillId="2" borderId="0" xfId="0" applyFont="1" applyFill="1" applyAlignment="1">
      <alignment wrapText="1"/>
    </xf>
    <xf numFmtId="187" fontId="104" fillId="2" borderId="1" xfId="0" applyNumberFormat="1" applyFont="1" applyFill="1" applyBorder="1" applyAlignment="1">
      <alignment horizontal="center" vertical="center" wrapText="1"/>
    </xf>
    <xf numFmtId="2" fontId="99" fillId="2" borderId="1" xfId="4" applyNumberFormat="1" applyFont="1" applyFill="1" applyBorder="1" applyAlignment="1">
      <alignment horizontal="center" vertical="center" wrapText="1"/>
    </xf>
    <xf numFmtId="0" fontId="99" fillId="2" borderId="1" xfId="4" applyFont="1" applyFill="1" applyBorder="1" applyAlignment="1">
      <alignment horizontal="left" vertical="center" wrapText="1"/>
    </xf>
    <xf numFmtId="0" fontId="99" fillId="2" borderId="1" xfId="4" applyFont="1" applyFill="1" applyBorder="1" applyAlignment="1">
      <alignment horizontal="left" wrapText="1"/>
    </xf>
    <xf numFmtId="169" fontId="99" fillId="2" borderId="1" xfId="4" applyNumberFormat="1" applyFont="1" applyFill="1" applyBorder="1" applyAlignment="1">
      <alignment horizontal="center" vertical="center" wrapText="1"/>
    </xf>
    <xf numFmtId="2" fontId="99" fillId="2" borderId="1" xfId="4" applyNumberFormat="1" applyFont="1" applyFill="1" applyBorder="1" applyAlignment="1">
      <alignment horizontal="left" vertical="center" wrapText="1"/>
    </xf>
    <xf numFmtId="1" fontId="99" fillId="2" borderId="1" xfId="4" applyNumberFormat="1" applyFont="1" applyFill="1" applyBorder="1" applyAlignment="1">
      <alignment horizontal="center" vertical="center" wrapText="1"/>
    </xf>
    <xf numFmtId="2" fontId="99" fillId="2" borderId="23" xfId="4" applyNumberFormat="1" applyFont="1" applyFill="1" applyBorder="1" applyAlignment="1">
      <alignment horizontal="center" vertical="center" wrapText="1"/>
    </xf>
    <xf numFmtId="2" fontId="99" fillId="2" borderId="24" xfId="4" applyNumberFormat="1" applyFont="1" applyFill="1" applyBorder="1" applyAlignment="1">
      <alignment horizontal="center" vertical="center" wrapText="1"/>
    </xf>
    <xf numFmtId="2" fontId="99" fillId="2" borderId="16" xfId="4" applyNumberFormat="1" applyFont="1" applyFill="1" applyBorder="1" applyAlignment="1">
      <alignment horizontal="center" vertical="center" wrapText="1"/>
    </xf>
    <xf numFmtId="1" fontId="99" fillId="2" borderId="1" xfId="4" applyNumberFormat="1" applyFont="1" applyFill="1" applyBorder="1" applyAlignment="1">
      <alignment horizontal="center" wrapText="1"/>
    </xf>
    <xf numFmtId="2" fontId="99" fillId="2" borderId="1" xfId="4" applyNumberFormat="1" applyFont="1" applyFill="1" applyBorder="1" applyAlignment="1">
      <alignment horizontal="center" wrapText="1"/>
    </xf>
    <xf numFmtId="168" fontId="102" fillId="2" borderId="1" xfId="0" applyNumberFormat="1" applyFont="1" applyFill="1" applyBorder="1" applyAlignment="1">
      <alignment horizontal="center" vertical="center" wrapText="1"/>
    </xf>
    <xf numFmtId="0" fontId="99" fillId="2" borderId="23" xfId="4" applyFont="1" applyFill="1" applyBorder="1" applyAlignment="1">
      <alignment horizontal="center" vertical="center" wrapText="1"/>
    </xf>
    <xf numFmtId="0" fontId="99" fillId="2" borderId="16" xfId="4" applyFont="1" applyFill="1" applyBorder="1" applyAlignment="1">
      <alignment horizontal="center" vertical="center" wrapText="1"/>
    </xf>
    <xf numFmtId="2" fontId="100" fillId="2" borderId="1" xfId="5" applyNumberFormat="1" applyFont="1" applyFill="1" applyBorder="1" applyAlignment="1">
      <alignment horizontal="center" vertical="center" wrapText="1"/>
    </xf>
    <xf numFmtId="0" fontId="100" fillId="2" borderId="1" xfId="3" applyFont="1" applyFill="1" applyBorder="1" applyAlignment="1">
      <alignment horizontal="right" vertical="center" wrapText="1"/>
    </xf>
    <xf numFmtId="1" fontId="100" fillId="2" borderId="1" xfId="3" applyNumberFormat="1" applyFont="1" applyFill="1" applyBorder="1" applyAlignment="1">
      <alignment horizontal="center" vertical="center" wrapText="1"/>
    </xf>
    <xf numFmtId="2" fontId="100" fillId="2" borderId="1" xfId="3" applyNumberFormat="1" applyFont="1" applyFill="1" applyBorder="1" applyAlignment="1">
      <alignment horizontal="center" vertical="center" wrapText="1"/>
    </xf>
    <xf numFmtId="169" fontId="100" fillId="2" borderId="1" xfId="3" applyNumberFormat="1" applyFont="1" applyFill="1" applyBorder="1" applyAlignment="1">
      <alignment horizontal="center" vertical="center" wrapText="1"/>
    </xf>
    <xf numFmtId="0" fontId="104" fillId="2" borderId="23" xfId="0" applyFont="1" applyFill="1" applyBorder="1" applyAlignment="1">
      <alignment horizontal="left" vertical="center" wrapText="1"/>
    </xf>
    <xf numFmtId="0" fontId="104" fillId="2" borderId="24" xfId="0" applyFont="1" applyFill="1" applyBorder="1" applyAlignment="1">
      <alignment horizontal="left" vertical="center" wrapText="1"/>
    </xf>
    <xf numFmtId="0" fontId="104" fillId="2" borderId="16" xfId="0" applyFont="1" applyFill="1" applyBorder="1" applyAlignment="1">
      <alignment horizontal="left" vertical="center" wrapText="1"/>
    </xf>
    <xf numFmtId="0" fontId="104" fillId="2" borderId="23" xfId="4" applyFont="1" applyFill="1" applyBorder="1" applyAlignment="1">
      <alignment wrapText="1"/>
    </xf>
    <xf numFmtId="169" fontId="103" fillId="2" borderId="1" xfId="0" applyNumberFormat="1" applyFont="1" applyFill="1" applyBorder="1" applyAlignment="1">
      <alignment horizontal="center" vertical="center" wrapText="1"/>
    </xf>
    <xf numFmtId="0" fontId="104" fillId="2" borderId="1" xfId="4" applyFont="1" applyFill="1" applyBorder="1" applyAlignment="1">
      <alignment horizontal="left" wrapText="1"/>
    </xf>
    <xf numFmtId="0" fontId="104" fillId="2" borderId="23" xfId="4" applyFont="1" applyFill="1" applyBorder="1" applyAlignment="1">
      <alignment horizontal="center" vertical="center" wrapText="1"/>
    </xf>
    <xf numFmtId="0" fontId="104" fillId="2" borderId="24" xfId="4" applyFont="1" applyFill="1" applyBorder="1" applyAlignment="1">
      <alignment horizontal="center" vertical="center" wrapText="1"/>
    </xf>
    <xf numFmtId="0" fontId="104" fillId="2" borderId="16" xfId="4" applyFont="1" applyFill="1" applyBorder="1" applyAlignment="1">
      <alignment horizontal="center" vertical="center" wrapText="1"/>
    </xf>
    <xf numFmtId="0" fontId="99" fillId="2" borderId="1" xfId="4" applyFont="1" applyFill="1" applyBorder="1" applyAlignment="1">
      <alignment horizontal="left" vertical="top" wrapText="1"/>
    </xf>
    <xf numFmtId="1" fontId="76" fillId="2" borderId="1" xfId="1" applyNumberFormat="1" applyFont="1" applyFill="1" applyBorder="1" applyAlignment="1">
      <alignment horizontal="center" vertical="center" wrapText="1"/>
    </xf>
    <xf numFmtId="2" fontId="76" fillId="2" borderId="1" xfId="1" applyNumberFormat="1" applyFont="1" applyFill="1" applyBorder="1" applyAlignment="1">
      <alignment horizontal="center" vertical="center" wrapText="1"/>
    </xf>
    <xf numFmtId="169" fontId="76" fillId="2" borderId="1" xfId="1" applyNumberFormat="1" applyFont="1" applyFill="1" applyBorder="1" applyAlignment="1">
      <alignment horizontal="center" vertical="center" wrapText="1"/>
    </xf>
    <xf numFmtId="2" fontId="99" fillId="2" borderId="1" xfId="8" applyNumberFormat="1" applyFont="1" applyFill="1" applyBorder="1" applyAlignment="1" applyProtection="1">
      <alignment horizontal="center" vertical="center" wrapText="1"/>
    </xf>
    <xf numFmtId="0" fontId="99" fillId="2" borderId="23" xfId="0" applyFont="1" applyFill="1" applyBorder="1" applyAlignment="1">
      <alignment horizontal="left" vertical="center" wrapText="1"/>
    </xf>
    <xf numFmtId="0" fontId="99" fillId="2" borderId="24" xfId="0" applyFont="1" applyFill="1" applyBorder="1" applyAlignment="1">
      <alignment horizontal="left" vertical="center" wrapText="1"/>
    </xf>
    <xf numFmtId="0" fontId="99" fillId="2" borderId="16" xfId="0" applyFont="1" applyFill="1" applyBorder="1" applyAlignment="1">
      <alignment horizontal="left" vertical="center" wrapText="1"/>
    </xf>
    <xf numFmtId="169" fontId="99" fillId="2" borderId="1" xfId="3" applyNumberFormat="1" applyFont="1" applyFill="1" applyBorder="1" applyAlignment="1">
      <alignment horizontal="center" vertical="center" wrapText="1"/>
    </xf>
    <xf numFmtId="0" fontId="104" fillId="2" borderId="1" xfId="4" applyFont="1" applyFill="1" applyBorder="1" applyAlignment="1">
      <alignment horizontal="left" vertical="center" wrapText="1"/>
    </xf>
    <xf numFmtId="0" fontId="104" fillId="2" borderId="23" xfId="3" applyFont="1" applyFill="1" applyBorder="1" applyAlignment="1">
      <alignment horizontal="center" vertical="center" wrapText="1"/>
    </xf>
    <xf numFmtId="0" fontId="104" fillId="2" borderId="16" xfId="3" applyFont="1" applyFill="1" applyBorder="1" applyAlignment="1">
      <alignment horizontal="center" vertical="center" wrapText="1"/>
    </xf>
    <xf numFmtId="0" fontId="104" fillId="2" borderId="23" xfId="3" applyFont="1" applyFill="1" applyBorder="1" applyAlignment="1">
      <alignment horizontal="left" vertical="center" wrapText="1"/>
    </xf>
    <xf numFmtId="0" fontId="104" fillId="2" borderId="16" xfId="3" applyFont="1" applyFill="1" applyBorder="1" applyAlignment="1">
      <alignment horizontal="left" vertical="center" wrapText="1"/>
    </xf>
    <xf numFmtId="2" fontId="104" fillId="2" borderId="0" xfId="0" applyNumberFormat="1" applyFont="1" applyFill="1" applyBorder="1" applyAlignment="1">
      <alignment horizontal="left" vertical="center" wrapText="1"/>
    </xf>
    <xf numFmtId="0" fontId="99" fillId="2" borderId="1" xfId="0" applyFont="1" applyFill="1" applyBorder="1" applyAlignment="1">
      <alignment horizontal="center" vertical="center" wrapText="1"/>
    </xf>
    <xf numFmtId="2" fontId="99" fillId="2" borderId="1" xfId="5" applyNumberFormat="1" applyFont="1" applyFill="1" applyBorder="1" applyAlignment="1">
      <alignment horizontal="center" vertical="center" wrapText="1"/>
    </xf>
    <xf numFmtId="0" fontId="99" fillId="2" borderId="23" xfId="5" applyFont="1" applyFill="1" applyBorder="1" applyAlignment="1">
      <alignment horizontal="center" vertical="center" wrapText="1"/>
    </xf>
    <xf numFmtId="0" fontId="99" fillId="2" borderId="24" xfId="5" applyFont="1" applyFill="1" applyBorder="1" applyAlignment="1">
      <alignment horizontal="center" vertical="center" wrapText="1"/>
    </xf>
    <xf numFmtId="0" fontId="99" fillId="2" borderId="16" xfId="5" applyFont="1" applyFill="1" applyBorder="1" applyAlignment="1">
      <alignment horizontal="center" vertical="center" wrapText="1"/>
    </xf>
    <xf numFmtId="169" fontId="96" fillId="2" borderId="1" xfId="0" applyNumberFormat="1" applyFont="1" applyFill="1" applyBorder="1" applyAlignment="1">
      <alignment horizontal="center" vertical="center" wrapText="1"/>
    </xf>
    <xf numFmtId="2" fontId="99" fillId="2" borderId="1" xfId="0" applyNumberFormat="1" applyFont="1" applyFill="1" applyBorder="1" applyAlignment="1">
      <alignment horizontal="right" vertical="center" wrapText="1"/>
    </xf>
    <xf numFmtId="2" fontId="99" fillId="2" borderId="1" xfId="0" applyNumberFormat="1" applyFont="1" applyFill="1" applyBorder="1"/>
    <xf numFmtId="1" fontId="101" fillId="2" borderId="0" xfId="0" applyNumberFormat="1" applyFont="1" applyFill="1"/>
    <xf numFmtId="2" fontId="101" fillId="2" borderId="0" xfId="0" applyNumberFormat="1" applyFont="1" applyFill="1" applyAlignment="1">
      <alignment horizontal="right"/>
    </xf>
    <xf numFmtId="9" fontId="101" fillId="2" borderId="0" xfId="0" applyNumberFormat="1" applyFont="1" applyFill="1"/>
    <xf numFmtId="2" fontId="101" fillId="2" borderId="0" xfId="0" applyNumberFormat="1" applyFont="1" applyFill="1"/>
    <xf numFmtId="169" fontId="101" fillId="2" borderId="0" xfId="0" applyNumberFormat="1" applyFont="1" applyFill="1" applyAlignment="1">
      <alignment horizontal="center"/>
    </xf>
    <xf numFmtId="1" fontId="101" fillId="2" borderId="0" xfId="0" applyNumberFormat="1" applyFont="1" applyFill="1" applyAlignment="1">
      <alignment horizontal="right"/>
    </xf>
    <xf numFmtId="2" fontId="101" fillId="2" borderId="0" xfId="1" applyNumberFormat="1" applyFont="1" applyFill="1" applyAlignment="1">
      <alignment horizontal="right"/>
    </xf>
    <xf numFmtId="43" fontId="101" fillId="2" borderId="0" xfId="1" applyNumberFormat="1" applyFont="1" applyFill="1"/>
    <xf numFmtId="1" fontId="99" fillId="2" borderId="1" xfId="0" applyNumberFormat="1" applyFont="1" applyFill="1" applyBorder="1" applyAlignment="1">
      <alignment horizontal="right" vertical="center" wrapText="1"/>
    </xf>
    <xf numFmtId="2" fontId="101" fillId="2" borderId="1" xfId="0" applyNumberFormat="1" applyFont="1" applyFill="1" applyBorder="1" applyAlignment="1">
      <alignment horizontal="right"/>
    </xf>
    <xf numFmtId="10" fontId="99" fillId="2" borderId="0" xfId="0" applyNumberFormat="1" applyFont="1" applyFill="1" applyBorder="1"/>
    <xf numFmtId="0" fontId="99" fillId="2" borderId="0" xfId="0" applyFont="1" applyFill="1" applyBorder="1" applyAlignment="1">
      <alignment vertical="center" wrapText="1"/>
    </xf>
    <xf numFmtId="1" fontId="99" fillId="2" borderId="0" xfId="0" applyNumberFormat="1" applyFont="1" applyFill="1" applyBorder="1" applyAlignment="1">
      <alignment horizontal="right" vertical="center" wrapText="1"/>
    </xf>
    <xf numFmtId="0" fontId="103" fillId="2" borderId="0" xfId="0" applyFont="1" applyFill="1"/>
    <xf numFmtId="0" fontId="101" fillId="2" borderId="0" xfId="0" applyFont="1" applyFill="1" applyAlignment="1">
      <alignment horizontal="right" vertical="top"/>
    </xf>
    <xf numFmtId="4" fontId="107" fillId="2" borderId="0" xfId="0" applyNumberFormat="1" applyFont="1" applyFill="1"/>
  </cellXfs>
  <cellStyles count="4564">
    <cellStyle name="??                          " xfId="9"/>
    <cellStyle name="???? [0.00]_PRODUCT DETAIL Q1" xfId="10"/>
    <cellStyle name="????_PRODUCT DETAIL Q1" xfId="11"/>
    <cellStyle name="???_HOBONG" xfId="12"/>
    <cellStyle name="??_(????)??????" xfId="13"/>
    <cellStyle name="•W?€_G7ATD" xfId="14"/>
    <cellStyle name="•W€_G7ATD" xfId="15"/>
    <cellStyle name="20% - Accent1 10" xfId="16"/>
    <cellStyle name="20% - Accent1 10 2" xfId="1641"/>
    <cellStyle name="20% - Accent1 10 3" xfId="1642"/>
    <cellStyle name="20% - Accent1 11" xfId="17"/>
    <cellStyle name="20% - Accent1 11 2" xfId="1643"/>
    <cellStyle name="20% - Accent1 11 3" xfId="1644"/>
    <cellStyle name="20% - Accent1 12" xfId="18"/>
    <cellStyle name="20% - Accent1 12 2" xfId="1645"/>
    <cellStyle name="20% - Accent1 12 3" xfId="1646"/>
    <cellStyle name="20% - Accent1 13" xfId="19"/>
    <cellStyle name="20% - Accent1 13 2" xfId="1647"/>
    <cellStyle name="20% - Accent1 13 3" xfId="1648"/>
    <cellStyle name="20% - Accent1 14" xfId="20"/>
    <cellStyle name="20% - Accent1 14 2" xfId="1649"/>
    <cellStyle name="20% - Accent1 14 3" xfId="1650"/>
    <cellStyle name="20% - Accent1 15" xfId="21"/>
    <cellStyle name="20% - Accent1 15 2" xfId="1651"/>
    <cellStyle name="20% - Accent1 15 3" xfId="1652"/>
    <cellStyle name="20% - Accent1 16" xfId="22"/>
    <cellStyle name="20% - Accent1 16 2" xfId="1653"/>
    <cellStyle name="20% - Accent1 16 3" xfId="1654"/>
    <cellStyle name="20% - Accent1 17" xfId="23"/>
    <cellStyle name="20% - Accent1 17 2" xfId="1655"/>
    <cellStyle name="20% - Accent1 17 3" xfId="1656"/>
    <cellStyle name="20% - Accent1 18" xfId="24"/>
    <cellStyle name="20% - Accent1 18 2" xfId="1657"/>
    <cellStyle name="20% - Accent1 18 3" xfId="1658"/>
    <cellStyle name="20% - Accent1 19" xfId="25"/>
    <cellStyle name="20% - Accent1 19 2" xfId="1659"/>
    <cellStyle name="20% - Accent1 19 3" xfId="1660"/>
    <cellStyle name="20% - Accent1 2" xfId="26"/>
    <cellStyle name="20% - Accent1 2 2" xfId="1661"/>
    <cellStyle name="20% - Accent1 2 3" xfId="1662"/>
    <cellStyle name="20% - Accent1 20" xfId="27"/>
    <cellStyle name="20% - Accent1 20 2" xfId="1663"/>
    <cellStyle name="20% - Accent1 20 3" xfId="1664"/>
    <cellStyle name="20% - Accent1 21" xfId="28"/>
    <cellStyle name="20% - Accent1 21 2" xfId="1665"/>
    <cellStyle name="20% - Accent1 21 3" xfId="1666"/>
    <cellStyle name="20% - Accent1 22" xfId="29"/>
    <cellStyle name="20% - Accent1 22 2" xfId="1667"/>
    <cellStyle name="20% - Accent1 22 3" xfId="1668"/>
    <cellStyle name="20% - Accent1 23" xfId="30"/>
    <cellStyle name="20% - Accent1 23 2" xfId="1669"/>
    <cellStyle name="20% - Accent1 23 3" xfId="1670"/>
    <cellStyle name="20% - Accent1 24" xfId="31"/>
    <cellStyle name="20% - Accent1 24 2" xfId="1671"/>
    <cellStyle name="20% - Accent1 24 3" xfId="1672"/>
    <cellStyle name="20% - Accent1 25" xfId="32"/>
    <cellStyle name="20% - Accent1 25 2" xfId="1673"/>
    <cellStyle name="20% - Accent1 25 3" xfId="1674"/>
    <cellStyle name="20% - Accent1 26" xfId="33"/>
    <cellStyle name="20% - Accent1 26 2" xfId="1675"/>
    <cellStyle name="20% - Accent1 26 3" xfId="1676"/>
    <cellStyle name="20% - Accent1 27" xfId="34"/>
    <cellStyle name="20% - Accent1 27 2" xfId="1677"/>
    <cellStyle name="20% - Accent1 27 3" xfId="1678"/>
    <cellStyle name="20% - Accent1 28" xfId="35"/>
    <cellStyle name="20% - Accent1 28 2" xfId="1679"/>
    <cellStyle name="20% - Accent1 28 3" xfId="1680"/>
    <cellStyle name="20% - Accent1 29" xfId="36"/>
    <cellStyle name="20% - Accent1 29 2" xfId="1681"/>
    <cellStyle name="20% - Accent1 29 3" xfId="1682"/>
    <cellStyle name="20% - Accent1 3" xfId="37"/>
    <cellStyle name="20% - Accent1 3 2" xfId="1683"/>
    <cellStyle name="20% - Accent1 3 3" xfId="1684"/>
    <cellStyle name="20% - Accent1 30" xfId="38"/>
    <cellStyle name="20% - Accent1 30 2" xfId="1685"/>
    <cellStyle name="20% - Accent1 30 3" xfId="1686"/>
    <cellStyle name="20% - Accent1 31" xfId="39"/>
    <cellStyle name="20% - Accent1 31 2" xfId="1687"/>
    <cellStyle name="20% - Accent1 31 3" xfId="1688"/>
    <cellStyle name="20% - Accent1 32" xfId="1689"/>
    <cellStyle name="20% - Accent1 4" xfId="40"/>
    <cellStyle name="20% - Accent1 4 2" xfId="1690"/>
    <cellStyle name="20% - Accent1 4 3" xfId="1691"/>
    <cellStyle name="20% - Accent1 5" xfId="41"/>
    <cellStyle name="20% - Accent1 5 2" xfId="1692"/>
    <cellStyle name="20% - Accent1 5 3" xfId="1693"/>
    <cellStyle name="20% - Accent1 6" xfId="42"/>
    <cellStyle name="20% - Accent1 6 2" xfId="1694"/>
    <cellStyle name="20% - Accent1 6 3" xfId="1695"/>
    <cellStyle name="20% - Accent1 7" xfId="43"/>
    <cellStyle name="20% - Accent1 7 2" xfId="1696"/>
    <cellStyle name="20% - Accent1 7 3" xfId="1697"/>
    <cellStyle name="20% - Accent1 8" xfId="44"/>
    <cellStyle name="20% - Accent1 8 2" xfId="1698"/>
    <cellStyle name="20% - Accent1 8 3" xfId="1699"/>
    <cellStyle name="20% - Accent1 9" xfId="45"/>
    <cellStyle name="20% - Accent1 9 2" xfId="1700"/>
    <cellStyle name="20% - Accent1 9 3" xfId="1701"/>
    <cellStyle name="20% - Accent2 10" xfId="46"/>
    <cellStyle name="20% - Accent2 10 2" xfId="4532"/>
    <cellStyle name="20% - Accent2 11" xfId="47"/>
    <cellStyle name="20% - Accent2 11 2" xfId="4533"/>
    <cellStyle name="20% - Accent2 12" xfId="48"/>
    <cellStyle name="20% - Accent2 12 2" xfId="4534"/>
    <cellStyle name="20% - Accent2 13" xfId="49"/>
    <cellStyle name="20% - Accent2 13 2" xfId="4535"/>
    <cellStyle name="20% - Accent2 14" xfId="50"/>
    <cellStyle name="20% - Accent2 14 2" xfId="4536"/>
    <cellStyle name="20% - Accent2 15" xfId="51"/>
    <cellStyle name="20% - Accent2 15 2" xfId="4537"/>
    <cellStyle name="20% - Accent2 16" xfId="52"/>
    <cellStyle name="20% - Accent2 16 2" xfId="4538"/>
    <cellStyle name="20% - Accent2 17" xfId="53"/>
    <cellStyle name="20% - Accent2 17 2" xfId="4539"/>
    <cellStyle name="20% - Accent2 18" xfId="54"/>
    <cellStyle name="20% - Accent2 18 2" xfId="4540"/>
    <cellStyle name="20% - Accent2 19" xfId="55"/>
    <cellStyle name="20% - Accent2 19 2" xfId="4541"/>
    <cellStyle name="20% - Accent2 2" xfId="56"/>
    <cellStyle name="20% - Accent2 2 2" xfId="1702"/>
    <cellStyle name="20% - Accent2 20" xfId="57"/>
    <cellStyle name="20% - Accent2 20 2" xfId="4542"/>
    <cellStyle name="20% - Accent2 21" xfId="58"/>
    <cellStyle name="20% - Accent2 21 2" xfId="4543"/>
    <cellStyle name="20% - Accent2 22" xfId="59"/>
    <cellStyle name="20% - Accent2 22 2" xfId="4544"/>
    <cellStyle name="20% - Accent2 23" xfId="60"/>
    <cellStyle name="20% - Accent2 23 2" xfId="4545"/>
    <cellStyle name="20% - Accent2 24" xfId="61"/>
    <cellStyle name="20% - Accent2 24 2" xfId="4546"/>
    <cellStyle name="20% - Accent2 25" xfId="62"/>
    <cellStyle name="20% - Accent2 25 2" xfId="4547"/>
    <cellStyle name="20% - Accent2 26" xfId="63"/>
    <cellStyle name="20% - Accent2 26 2" xfId="4548"/>
    <cellStyle name="20% - Accent2 27" xfId="64"/>
    <cellStyle name="20% - Accent2 27 2" xfId="4549"/>
    <cellStyle name="20% - Accent2 28" xfId="65"/>
    <cellStyle name="20% - Accent2 28 2" xfId="4550"/>
    <cellStyle name="20% - Accent2 29" xfId="66"/>
    <cellStyle name="20% - Accent2 29 2" xfId="4551"/>
    <cellStyle name="20% - Accent2 3" xfId="67"/>
    <cellStyle name="20% - Accent2 3 2" xfId="4552"/>
    <cellStyle name="20% - Accent2 30" xfId="68"/>
    <cellStyle name="20% - Accent2 30 2" xfId="4553"/>
    <cellStyle name="20% - Accent2 31" xfId="69"/>
    <cellStyle name="20% - Accent2 31 2" xfId="4554"/>
    <cellStyle name="20% - Accent2 4" xfId="70"/>
    <cellStyle name="20% - Accent2 4 2" xfId="4555"/>
    <cellStyle name="20% - Accent2 5" xfId="71"/>
    <cellStyle name="20% - Accent2 5 2" xfId="4556"/>
    <cellStyle name="20% - Accent2 6" xfId="72"/>
    <cellStyle name="20% - Accent2 6 2" xfId="4557"/>
    <cellStyle name="20% - Accent2 7" xfId="73"/>
    <cellStyle name="20% - Accent2 7 2" xfId="4558"/>
    <cellStyle name="20% - Accent2 8" xfId="74"/>
    <cellStyle name="20% - Accent2 8 2" xfId="4559"/>
    <cellStyle name="20% - Accent2 9" xfId="75"/>
    <cellStyle name="20% - Accent2 9 2" xfId="4560"/>
    <cellStyle name="20% - Accent3 10" xfId="76"/>
    <cellStyle name="20% - Accent3 10 2" xfId="1703"/>
    <cellStyle name="20% - Accent3 10 3" xfId="1704"/>
    <cellStyle name="20% - Accent3 11" xfId="77"/>
    <cellStyle name="20% - Accent3 11 2" xfId="1705"/>
    <cellStyle name="20% - Accent3 11 3" xfId="1706"/>
    <cellStyle name="20% - Accent3 12" xfId="78"/>
    <cellStyle name="20% - Accent3 12 2" xfId="1707"/>
    <cellStyle name="20% - Accent3 12 3" xfId="1708"/>
    <cellStyle name="20% - Accent3 13" xfId="79"/>
    <cellStyle name="20% - Accent3 13 2" xfId="1709"/>
    <cellStyle name="20% - Accent3 13 3" xfId="1710"/>
    <cellStyle name="20% - Accent3 14" xfId="80"/>
    <cellStyle name="20% - Accent3 14 2" xfId="1711"/>
    <cellStyle name="20% - Accent3 14 3" xfId="1712"/>
    <cellStyle name="20% - Accent3 15" xfId="81"/>
    <cellStyle name="20% - Accent3 15 2" xfId="1713"/>
    <cellStyle name="20% - Accent3 15 3" xfId="1714"/>
    <cellStyle name="20% - Accent3 16" xfId="82"/>
    <cellStyle name="20% - Accent3 16 2" xfId="1715"/>
    <cellStyle name="20% - Accent3 16 3" xfId="1716"/>
    <cellStyle name="20% - Accent3 17" xfId="83"/>
    <cellStyle name="20% - Accent3 17 2" xfId="1717"/>
    <cellStyle name="20% - Accent3 17 3" xfId="1718"/>
    <cellStyle name="20% - Accent3 18" xfId="84"/>
    <cellStyle name="20% - Accent3 18 2" xfId="1719"/>
    <cellStyle name="20% - Accent3 18 3" xfId="1720"/>
    <cellStyle name="20% - Accent3 19" xfId="85"/>
    <cellStyle name="20% - Accent3 19 2" xfId="1721"/>
    <cellStyle name="20% - Accent3 19 3" xfId="1722"/>
    <cellStyle name="20% - Accent3 2" xfId="86"/>
    <cellStyle name="20% - Accent3 2 2" xfId="1723"/>
    <cellStyle name="20% - Accent3 2 3" xfId="1724"/>
    <cellStyle name="20% - Accent3 20" xfId="87"/>
    <cellStyle name="20% - Accent3 20 2" xfId="1725"/>
    <cellStyle name="20% - Accent3 20 3" xfId="1726"/>
    <cellStyle name="20% - Accent3 21" xfId="88"/>
    <cellStyle name="20% - Accent3 21 2" xfId="1727"/>
    <cellStyle name="20% - Accent3 21 3" xfId="1728"/>
    <cellStyle name="20% - Accent3 22" xfId="89"/>
    <cellStyle name="20% - Accent3 22 2" xfId="1729"/>
    <cellStyle name="20% - Accent3 22 3" xfId="1730"/>
    <cellStyle name="20% - Accent3 23" xfId="90"/>
    <cellStyle name="20% - Accent3 23 2" xfId="1731"/>
    <cellStyle name="20% - Accent3 23 3" xfId="1732"/>
    <cellStyle name="20% - Accent3 24" xfId="91"/>
    <cellStyle name="20% - Accent3 24 2" xfId="1733"/>
    <cellStyle name="20% - Accent3 24 3" xfId="1734"/>
    <cellStyle name="20% - Accent3 25" xfId="92"/>
    <cellStyle name="20% - Accent3 25 2" xfId="1735"/>
    <cellStyle name="20% - Accent3 25 3" xfId="1736"/>
    <cellStyle name="20% - Accent3 26" xfId="93"/>
    <cellStyle name="20% - Accent3 26 2" xfId="1737"/>
    <cellStyle name="20% - Accent3 26 3" xfId="1738"/>
    <cellStyle name="20% - Accent3 27" xfId="94"/>
    <cellStyle name="20% - Accent3 27 2" xfId="1739"/>
    <cellStyle name="20% - Accent3 27 3" xfId="1740"/>
    <cellStyle name="20% - Accent3 28" xfId="95"/>
    <cellStyle name="20% - Accent3 28 2" xfId="1741"/>
    <cellStyle name="20% - Accent3 28 3" xfId="1742"/>
    <cellStyle name="20% - Accent3 29" xfId="96"/>
    <cellStyle name="20% - Accent3 29 2" xfId="1743"/>
    <cellStyle name="20% - Accent3 29 3" xfId="1744"/>
    <cellStyle name="20% - Accent3 3" xfId="97"/>
    <cellStyle name="20% - Accent3 3 2" xfId="1745"/>
    <cellStyle name="20% - Accent3 3 3" xfId="1746"/>
    <cellStyle name="20% - Accent3 30" xfId="98"/>
    <cellStyle name="20% - Accent3 30 2" xfId="1747"/>
    <cellStyle name="20% - Accent3 30 3" xfId="1748"/>
    <cellStyle name="20% - Accent3 31" xfId="99"/>
    <cellStyle name="20% - Accent3 31 2" xfId="1749"/>
    <cellStyle name="20% - Accent3 31 3" xfId="1750"/>
    <cellStyle name="20% - Accent3 32" xfId="1751"/>
    <cellStyle name="20% - Accent3 4" xfId="100"/>
    <cellStyle name="20% - Accent3 4 2" xfId="1752"/>
    <cellStyle name="20% - Accent3 4 3" xfId="1753"/>
    <cellStyle name="20% - Accent3 5" xfId="101"/>
    <cellStyle name="20% - Accent3 5 2" xfId="1754"/>
    <cellStyle name="20% - Accent3 5 3" xfId="1755"/>
    <cellStyle name="20% - Accent3 6" xfId="102"/>
    <cellStyle name="20% - Accent3 6 2" xfId="1756"/>
    <cellStyle name="20% - Accent3 6 3" xfId="1757"/>
    <cellStyle name="20% - Accent3 7" xfId="103"/>
    <cellStyle name="20% - Accent3 7 2" xfId="1758"/>
    <cellStyle name="20% - Accent3 7 3" xfId="1759"/>
    <cellStyle name="20% - Accent3 8" xfId="104"/>
    <cellStyle name="20% - Accent3 8 2" xfId="1760"/>
    <cellStyle name="20% - Accent3 8 3" xfId="1761"/>
    <cellStyle name="20% - Accent3 9" xfId="105"/>
    <cellStyle name="20% - Accent3 9 2" xfId="1762"/>
    <cellStyle name="20% - Accent3 9 3" xfId="1763"/>
    <cellStyle name="20% - Accent4 10" xfId="106"/>
    <cellStyle name="20% - Accent4 10 2" xfId="1764"/>
    <cellStyle name="20% - Accent4 10 3" xfId="1765"/>
    <cellStyle name="20% - Accent4 11" xfId="107"/>
    <cellStyle name="20% - Accent4 11 2" xfId="1766"/>
    <cellStyle name="20% - Accent4 11 3" xfId="1767"/>
    <cellStyle name="20% - Accent4 12" xfId="108"/>
    <cellStyle name="20% - Accent4 12 2" xfId="1768"/>
    <cellStyle name="20% - Accent4 12 3" xfId="1769"/>
    <cellStyle name="20% - Accent4 13" xfId="109"/>
    <cellStyle name="20% - Accent4 13 2" xfId="1770"/>
    <cellStyle name="20% - Accent4 13 3" xfId="1771"/>
    <cellStyle name="20% - Accent4 14" xfId="110"/>
    <cellStyle name="20% - Accent4 14 2" xfId="1772"/>
    <cellStyle name="20% - Accent4 14 3" xfId="1773"/>
    <cellStyle name="20% - Accent4 15" xfId="111"/>
    <cellStyle name="20% - Accent4 15 2" xfId="1774"/>
    <cellStyle name="20% - Accent4 15 3" xfId="1775"/>
    <cellStyle name="20% - Accent4 16" xfId="112"/>
    <cellStyle name="20% - Accent4 16 2" xfId="1776"/>
    <cellStyle name="20% - Accent4 16 3" xfId="1777"/>
    <cellStyle name="20% - Accent4 17" xfId="113"/>
    <cellStyle name="20% - Accent4 17 2" xfId="1778"/>
    <cellStyle name="20% - Accent4 17 3" xfId="1779"/>
    <cellStyle name="20% - Accent4 18" xfId="114"/>
    <cellStyle name="20% - Accent4 18 2" xfId="1780"/>
    <cellStyle name="20% - Accent4 18 3" xfId="1781"/>
    <cellStyle name="20% - Accent4 19" xfId="115"/>
    <cellStyle name="20% - Accent4 19 2" xfId="1782"/>
    <cellStyle name="20% - Accent4 19 3" xfId="1783"/>
    <cellStyle name="20% - Accent4 2" xfId="116"/>
    <cellStyle name="20% - Accent4 2 2" xfId="1784"/>
    <cellStyle name="20% - Accent4 2 3" xfId="1785"/>
    <cellStyle name="20% - Accent4 20" xfId="117"/>
    <cellStyle name="20% - Accent4 20 2" xfId="1786"/>
    <cellStyle name="20% - Accent4 20 3" xfId="1787"/>
    <cellStyle name="20% - Accent4 21" xfId="118"/>
    <cellStyle name="20% - Accent4 21 2" xfId="1788"/>
    <cellStyle name="20% - Accent4 21 3" xfId="1789"/>
    <cellStyle name="20% - Accent4 22" xfId="119"/>
    <cellStyle name="20% - Accent4 22 2" xfId="1790"/>
    <cellStyle name="20% - Accent4 22 3" xfId="1791"/>
    <cellStyle name="20% - Accent4 23" xfId="120"/>
    <cellStyle name="20% - Accent4 23 2" xfId="1792"/>
    <cellStyle name="20% - Accent4 23 3" xfId="1793"/>
    <cellStyle name="20% - Accent4 24" xfId="121"/>
    <cellStyle name="20% - Accent4 24 2" xfId="1794"/>
    <cellStyle name="20% - Accent4 24 3" xfId="1795"/>
    <cellStyle name="20% - Accent4 25" xfId="122"/>
    <cellStyle name="20% - Accent4 25 2" xfId="1796"/>
    <cellStyle name="20% - Accent4 25 3" xfId="1797"/>
    <cellStyle name="20% - Accent4 26" xfId="123"/>
    <cellStyle name="20% - Accent4 26 2" xfId="1798"/>
    <cellStyle name="20% - Accent4 26 3" xfId="1799"/>
    <cellStyle name="20% - Accent4 27" xfId="124"/>
    <cellStyle name="20% - Accent4 27 2" xfId="1800"/>
    <cellStyle name="20% - Accent4 27 3" xfId="1801"/>
    <cellStyle name="20% - Accent4 28" xfId="125"/>
    <cellStyle name="20% - Accent4 28 2" xfId="1802"/>
    <cellStyle name="20% - Accent4 28 3" xfId="1803"/>
    <cellStyle name="20% - Accent4 29" xfId="126"/>
    <cellStyle name="20% - Accent4 29 2" xfId="1804"/>
    <cellStyle name="20% - Accent4 29 3" xfId="1805"/>
    <cellStyle name="20% - Accent4 3" xfId="127"/>
    <cellStyle name="20% - Accent4 3 2" xfId="1806"/>
    <cellStyle name="20% - Accent4 3 3" xfId="1807"/>
    <cellStyle name="20% - Accent4 30" xfId="128"/>
    <cellStyle name="20% - Accent4 30 2" xfId="1808"/>
    <cellStyle name="20% - Accent4 30 3" xfId="1809"/>
    <cellStyle name="20% - Accent4 31" xfId="129"/>
    <cellStyle name="20% - Accent4 31 2" xfId="1810"/>
    <cellStyle name="20% - Accent4 31 3" xfId="1811"/>
    <cellStyle name="20% - Accent4 32" xfId="1812"/>
    <cellStyle name="20% - Accent4 4" xfId="130"/>
    <cellStyle name="20% - Accent4 4 2" xfId="1813"/>
    <cellStyle name="20% - Accent4 4 3" xfId="1814"/>
    <cellStyle name="20% - Accent4 5" xfId="131"/>
    <cellStyle name="20% - Accent4 5 2" xfId="1815"/>
    <cellStyle name="20% - Accent4 5 3" xfId="1816"/>
    <cellStyle name="20% - Accent4 6" xfId="132"/>
    <cellStyle name="20% - Accent4 6 2" xfId="1817"/>
    <cellStyle name="20% - Accent4 6 3" xfId="1818"/>
    <cellStyle name="20% - Accent4 7" xfId="133"/>
    <cellStyle name="20% - Accent4 7 2" xfId="1819"/>
    <cellStyle name="20% - Accent4 7 3" xfId="1820"/>
    <cellStyle name="20% - Accent4 8" xfId="134"/>
    <cellStyle name="20% - Accent4 8 2" xfId="1821"/>
    <cellStyle name="20% - Accent4 8 3" xfId="1822"/>
    <cellStyle name="20% - Accent4 9" xfId="135"/>
    <cellStyle name="20% - Accent4 9 2" xfId="1823"/>
    <cellStyle name="20% - Accent4 9 3" xfId="1824"/>
    <cellStyle name="20% - Accent5 10" xfId="136"/>
    <cellStyle name="20% - Accent5 10 2" xfId="1825"/>
    <cellStyle name="20% - Accent5 10 3" xfId="1826"/>
    <cellStyle name="20% - Accent5 11" xfId="137"/>
    <cellStyle name="20% - Accent5 11 2" xfId="1827"/>
    <cellStyle name="20% - Accent5 11 3" xfId="1828"/>
    <cellStyle name="20% - Accent5 12" xfId="138"/>
    <cellStyle name="20% - Accent5 12 2" xfId="1829"/>
    <cellStyle name="20% - Accent5 12 3" xfId="1830"/>
    <cellStyle name="20% - Accent5 13" xfId="139"/>
    <cellStyle name="20% - Accent5 13 2" xfId="1831"/>
    <cellStyle name="20% - Accent5 13 3" xfId="1832"/>
    <cellStyle name="20% - Accent5 14" xfId="140"/>
    <cellStyle name="20% - Accent5 14 2" xfId="1833"/>
    <cellStyle name="20% - Accent5 14 3" xfId="1834"/>
    <cellStyle name="20% - Accent5 15" xfId="141"/>
    <cellStyle name="20% - Accent5 15 2" xfId="1835"/>
    <cellStyle name="20% - Accent5 15 3" xfId="1836"/>
    <cellStyle name="20% - Accent5 16" xfId="142"/>
    <cellStyle name="20% - Accent5 16 2" xfId="1837"/>
    <cellStyle name="20% - Accent5 16 3" xfId="1838"/>
    <cellStyle name="20% - Accent5 17" xfId="143"/>
    <cellStyle name="20% - Accent5 17 2" xfId="1839"/>
    <cellStyle name="20% - Accent5 17 3" xfId="1840"/>
    <cellStyle name="20% - Accent5 18" xfId="144"/>
    <cellStyle name="20% - Accent5 18 2" xfId="1841"/>
    <cellStyle name="20% - Accent5 18 3" xfId="1842"/>
    <cellStyle name="20% - Accent5 19" xfId="145"/>
    <cellStyle name="20% - Accent5 19 2" xfId="1843"/>
    <cellStyle name="20% - Accent5 19 3" xfId="1844"/>
    <cellStyle name="20% - Accent5 2" xfId="146"/>
    <cellStyle name="20% - Accent5 2 2" xfId="1845"/>
    <cellStyle name="20% - Accent5 2 3" xfId="1846"/>
    <cellStyle name="20% - Accent5 20" xfId="147"/>
    <cellStyle name="20% - Accent5 20 2" xfId="1847"/>
    <cellStyle name="20% - Accent5 20 3" xfId="1848"/>
    <cellStyle name="20% - Accent5 21" xfId="148"/>
    <cellStyle name="20% - Accent5 21 2" xfId="1849"/>
    <cellStyle name="20% - Accent5 21 3" xfId="1850"/>
    <cellStyle name="20% - Accent5 22" xfId="149"/>
    <cellStyle name="20% - Accent5 22 2" xfId="1851"/>
    <cellStyle name="20% - Accent5 22 3" xfId="1852"/>
    <cellStyle name="20% - Accent5 23" xfId="150"/>
    <cellStyle name="20% - Accent5 23 2" xfId="1853"/>
    <cellStyle name="20% - Accent5 23 3" xfId="1854"/>
    <cellStyle name="20% - Accent5 24" xfId="151"/>
    <cellStyle name="20% - Accent5 24 2" xfId="1855"/>
    <cellStyle name="20% - Accent5 24 3" xfId="1856"/>
    <cellStyle name="20% - Accent5 25" xfId="152"/>
    <cellStyle name="20% - Accent5 25 2" xfId="1857"/>
    <cellStyle name="20% - Accent5 25 3" xfId="1858"/>
    <cellStyle name="20% - Accent5 26" xfId="153"/>
    <cellStyle name="20% - Accent5 26 2" xfId="1859"/>
    <cellStyle name="20% - Accent5 26 3" xfId="1860"/>
    <cellStyle name="20% - Accent5 27" xfId="154"/>
    <cellStyle name="20% - Accent5 27 2" xfId="1861"/>
    <cellStyle name="20% - Accent5 27 3" xfId="1862"/>
    <cellStyle name="20% - Accent5 28" xfId="155"/>
    <cellStyle name="20% - Accent5 28 2" xfId="1863"/>
    <cellStyle name="20% - Accent5 28 3" xfId="1864"/>
    <cellStyle name="20% - Accent5 29" xfId="156"/>
    <cellStyle name="20% - Accent5 29 2" xfId="1865"/>
    <cellStyle name="20% - Accent5 29 3" xfId="1866"/>
    <cellStyle name="20% - Accent5 3" xfId="157"/>
    <cellStyle name="20% - Accent5 3 2" xfId="1867"/>
    <cellStyle name="20% - Accent5 3 3" xfId="1868"/>
    <cellStyle name="20% - Accent5 30" xfId="158"/>
    <cellStyle name="20% - Accent5 30 2" xfId="1869"/>
    <cellStyle name="20% - Accent5 30 3" xfId="1870"/>
    <cellStyle name="20% - Accent5 31" xfId="159"/>
    <cellStyle name="20% - Accent5 31 2" xfId="1871"/>
    <cellStyle name="20% - Accent5 31 3" xfId="1872"/>
    <cellStyle name="20% - Accent5 32" xfId="1873"/>
    <cellStyle name="20% - Accent5 4" xfId="160"/>
    <cellStyle name="20% - Accent5 4 2" xfId="1874"/>
    <cellStyle name="20% - Accent5 4 3" xfId="1875"/>
    <cellStyle name="20% - Accent5 5" xfId="161"/>
    <cellStyle name="20% - Accent5 5 2" xfId="1876"/>
    <cellStyle name="20% - Accent5 5 3" xfId="1877"/>
    <cellStyle name="20% - Accent5 6" xfId="162"/>
    <cellStyle name="20% - Accent5 6 2" xfId="1878"/>
    <cellStyle name="20% - Accent5 6 3" xfId="1879"/>
    <cellStyle name="20% - Accent5 7" xfId="163"/>
    <cellStyle name="20% - Accent5 7 2" xfId="1880"/>
    <cellStyle name="20% - Accent5 7 3" xfId="1881"/>
    <cellStyle name="20% - Accent5 8" xfId="164"/>
    <cellStyle name="20% - Accent5 8 2" xfId="1882"/>
    <cellStyle name="20% - Accent5 8 3" xfId="1883"/>
    <cellStyle name="20% - Accent5 9" xfId="165"/>
    <cellStyle name="20% - Accent5 9 2" xfId="1884"/>
    <cellStyle name="20% - Accent5 9 3" xfId="1885"/>
    <cellStyle name="20% - Accent6 10" xfId="166"/>
    <cellStyle name="20% - Accent6 10 2" xfId="1886"/>
    <cellStyle name="20% - Accent6 10 3" xfId="1887"/>
    <cellStyle name="20% - Accent6 11" xfId="167"/>
    <cellStyle name="20% - Accent6 11 2" xfId="1888"/>
    <cellStyle name="20% - Accent6 11 3" xfId="1889"/>
    <cellStyle name="20% - Accent6 12" xfId="168"/>
    <cellStyle name="20% - Accent6 12 2" xfId="1890"/>
    <cellStyle name="20% - Accent6 12 3" xfId="1891"/>
    <cellStyle name="20% - Accent6 13" xfId="169"/>
    <cellStyle name="20% - Accent6 13 2" xfId="1892"/>
    <cellStyle name="20% - Accent6 13 3" xfId="1893"/>
    <cellStyle name="20% - Accent6 14" xfId="170"/>
    <cellStyle name="20% - Accent6 14 2" xfId="1894"/>
    <cellStyle name="20% - Accent6 14 3" xfId="1895"/>
    <cellStyle name="20% - Accent6 15" xfId="171"/>
    <cellStyle name="20% - Accent6 15 2" xfId="1896"/>
    <cellStyle name="20% - Accent6 15 3" xfId="1897"/>
    <cellStyle name="20% - Accent6 16" xfId="172"/>
    <cellStyle name="20% - Accent6 16 2" xfId="1898"/>
    <cellStyle name="20% - Accent6 16 3" xfId="1899"/>
    <cellStyle name="20% - Accent6 17" xfId="173"/>
    <cellStyle name="20% - Accent6 17 2" xfId="1900"/>
    <cellStyle name="20% - Accent6 17 3" xfId="1901"/>
    <cellStyle name="20% - Accent6 18" xfId="174"/>
    <cellStyle name="20% - Accent6 18 2" xfId="1902"/>
    <cellStyle name="20% - Accent6 18 3" xfId="1903"/>
    <cellStyle name="20% - Accent6 19" xfId="175"/>
    <cellStyle name="20% - Accent6 19 2" xfId="1904"/>
    <cellStyle name="20% - Accent6 19 3" xfId="1905"/>
    <cellStyle name="20% - Accent6 2" xfId="176"/>
    <cellStyle name="20% - Accent6 2 2" xfId="1906"/>
    <cellStyle name="20% - Accent6 2 3" xfId="1907"/>
    <cellStyle name="20% - Accent6 20" xfId="177"/>
    <cellStyle name="20% - Accent6 20 2" xfId="1908"/>
    <cellStyle name="20% - Accent6 20 3" xfId="1909"/>
    <cellStyle name="20% - Accent6 21" xfId="178"/>
    <cellStyle name="20% - Accent6 21 2" xfId="1910"/>
    <cellStyle name="20% - Accent6 21 3" xfId="1911"/>
    <cellStyle name="20% - Accent6 22" xfId="179"/>
    <cellStyle name="20% - Accent6 22 2" xfId="1912"/>
    <cellStyle name="20% - Accent6 22 3" xfId="1913"/>
    <cellStyle name="20% - Accent6 23" xfId="180"/>
    <cellStyle name="20% - Accent6 23 2" xfId="1914"/>
    <cellStyle name="20% - Accent6 23 3" xfId="1915"/>
    <cellStyle name="20% - Accent6 24" xfId="181"/>
    <cellStyle name="20% - Accent6 24 2" xfId="1916"/>
    <cellStyle name="20% - Accent6 24 3" xfId="1917"/>
    <cellStyle name="20% - Accent6 25" xfId="182"/>
    <cellStyle name="20% - Accent6 25 2" xfId="1918"/>
    <cellStyle name="20% - Accent6 25 3" xfId="1919"/>
    <cellStyle name="20% - Accent6 26" xfId="183"/>
    <cellStyle name="20% - Accent6 26 2" xfId="1920"/>
    <cellStyle name="20% - Accent6 26 3" xfId="1921"/>
    <cellStyle name="20% - Accent6 27" xfId="184"/>
    <cellStyle name="20% - Accent6 27 2" xfId="1922"/>
    <cellStyle name="20% - Accent6 27 3" xfId="1923"/>
    <cellStyle name="20% - Accent6 28" xfId="185"/>
    <cellStyle name="20% - Accent6 28 2" xfId="1924"/>
    <cellStyle name="20% - Accent6 28 3" xfId="1925"/>
    <cellStyle name="20% - Accent6 29" xfId="186"/>
    <cellStyle name="20% - Accent6 29 2" xfId="1926"/>
    <cellStyle name="20% - Accent6 29 3" xfId="1927"/>
    <cellStyle name="20% - Accent6 3" xfId="187"/>
    <cellStyle name="20% - Accent6 3 2" xfId="1928"/>
    <cellStyle name="20% - Accent6 3 3" xfId="1929"/>
    <cellStyle name="20% - Accent6 30" xfId="188"/>
    <cellStyle name="20% - Accent6 30 2" xfId="1930"/>
    <cellStyle name="20% - Accent6 30 3" xfId="1931"/>
    <cellStyle name="20% - Accent6 31" xfId="189"/>
    <cellStyle name="20% - Accent6 31 2" xfId="1932"/>
    <cellStyle name="20% - Accent6 31 3" xfId="1933"/>
    <cellStyle name="20% - Accent6 32" xfId="1934"/>
    <cellStyle name="20% - Accent6 4" xfId="190"/>
    <cellStyle name="20% - Accent6 4 2" xfId="1935"/>
    <cellStyle name="20% - Accent6 4 3" xfId="1936"/>
    <cellStyle name="20% - Accent6 5" xfId="191"/>
    <cellStyle name="20% - Accent6 5 2" xfId="1937"/>
    <cellStyle name="20% - Accent6 5 3" xfId="1938"/>
    <cellStyle name="20% - Accent6 6" xfId="192"/>
    <cellStyle name="20% - Accent6 6 2" xfId="1939"/>
    <cellStyle name="20% - Accent6 6 3" xfId="1940"/>
    <cellStyle name="20% - Accent6 7" xfId="193"/>
    <cellStyle name="20% - Accent6 7 2" xfId="1941"/>
    <cellStyle name="20% - Accent6 7 3" xfId="1942"/>
    <cellStyle name="20% - Accent6 8" xfId="194"/>
    <cellStyle name="20% - Accent6 8 2" xfId="1943"/>
    <cellStyle name="20% - Accent6 8 3" xfId="1944"/>
    <cellStyle name="20% - Accent6 9" xfId="195"/>
    <cellStyle name="20% - Accent6 9 2" xfId="1945"/>
    <cellStyle name="20% - Accent6 9 3" xfId="1946"/>
    <cellStyle name="40% - Accent1 10" xfId="196"/>
    <cellStyle name="40% - Accent1 10 2" xfId="1947"/>
    <cellStyle name="40% - Accent1 10 3" xfId="1948"/>
    <cellStyle name="40% - Accent1 11" xfId="197"/>
    <cellStyle name="40% - Accent1 11 2" xfId="1949"/>
    <cellStyle name="40% - Accent1 11 3" xfId="1950"/>
    <cellStyle name="40% - Accent1 12" xfId="198"/>
    <cellStyle name="40% - Accent1 12 2" xfId="1951"/>
    <cellStyle name="40% - Accent1 12 3" xfId="1952"/>
    <cellStyle name="40% - Accent1 13" xfId="199"/>
    <cellStyle name="40% - Accent1 13 2" xfId="1953"/>
    <cellStyle name="40% - Accent1 13 3" xfId="1954"/>
    <cellStyle name="40% - Accent1 14" xfId="200"/>
    <cellStyle name="40% - Accent1 14 2" xfId="1955"/>
    <cellStyle name="40% - Accent1 14 3" xfId="1956"/>
    <cellStyle name="40% - Accent1 15" xfId="201"/>
    <cellStyle name="40% - Accent1 15 2" xfId="1957"/>
    <cellStyle name="40% - Accent1 15 3" xfId="1958"/>
    <cellStyle name="40% - Accent1 16" xfId="202"/>
    <cellStyle name="40% - Accent1 16 2" xfId="1959"/>
    <cellStyle name="40% - Accent1 16 3" xfId="1960"/>
    <cellStyle name="40% - Accent1 17" xfId="203"/>
    <cellStyle name="40% - Accent1 17 2" xfId="1961"/>
    <cellStyle name="40% - Accent1 17 3" xfId="1962"/>
    <cellStyle name="40% - Accent1 18" xfId="204"/>
    <cellStyle name="40% - Accent1 18 2" xfId="1963"/>
    <cellStyle name="40% - Accent1 18 3" xfId="1964"/>
    <cellStyle name="40% - Accent1 19" xfId="205"/>
    <cellStyle name="40% - Accent1 19 2" xfId="1965"/>
    <cellStyle name="40% - Accent1 19 3" xfId="1966"/>
    <cellStyle name="40% - Accent1 2" xfId="206"/>
    <cellStyle name="40% - Accent1 2 2" xfId="1967"/>
    <cellStyle name="40% - Accent1 2 3" xfId="1968"/>
    <cellStyle name="40% - Accent1 20" xfId="207"/>
    <cellStyle name="40% - Accent1 20 2" xfId="1969"/>
    <cellStyle name="40% - Accent1 20 3" xfId="1970"/>
    <cellStyle name="40% - Accent1 21" xfId="208"/>
    <cellStyle name="40% - Accent1 21 2" xfId="1971"/>
    <cellStyle name="40% - Accent1 21 3" xfId="1972"/>
    <cellStyle name="40% - Accent1 22" xfId="209"/>
    <cellStyle name="40% - Accent1 22 2" xfId="1973"/>
    <cellStyle name="40% - Accent1 22 3" xfId="1974"/>
    <cellStyle name="40% - Accent1 23" xfId="210"/>
    <cellStyle name="40% - Accent1 23 2" xfId="1975"/>
    <cellStyle name="40% - Accent1 23 3" xfId="1976"/>
    <cellStyle name="40% - Accent1 24" xfId="211"/>
    <cellStyle name="40% - Accent1 24 2" xfId="1977"/>
    <cellStyle name="40% - Accent1 24 3" xfId="1978"/>
    <cellStyle name="40% - Accent1 25" xfId="212"/>
    <cellStyle name="40% - Accent1 25 2" xfId="1979"/>
    <cellStyle name="40% - Accent1 25 3" xfId="1980"/>
    <cellStyle name="40% - Accent1 26" xfId="213"/>
    <cellStyle name="40% - Accent1 26 2" xfId="1981"/>
    <cellStyle name="40% - Accent1 26 3" xfId="1982"/>
    <cellStyle name="40% - Accent1 27" xfId="214"/>
    <cellStyle name="40% - Accent1 27 2" xfId="1983"/>
    <cellStyle name="40% - Accent1 27 3" xfId="1984"/>
    <cellStyle name="40% - Accent1 28" xfId="215"/>
    <cellStyle name="40% - Accent1 28 2" xfId="1985"/>
    <cellStyle name="40% - Accent1 28 3" xfId="1986"/>
    <cellStyle name="40% - Accent1 29" xfId="216"/>
    <cellStyle name="40% - Accent1 29 2" xfId="1987"/>
    <cellStyle name="40% - Accent1 29 3" xfId="1988"/>
    <cellStyle name="40% - Accent1 3" xfId="217"/>
    <cellStyle name="40% - Accent1 3 2" xfId="1989"/>
    <cellStyle name="40% - Accent1 3 3" xfId="1990"/>
    <cellStyle name="40% - Accent1 30" xfId="218"/>
    <cellStyle name="40% - Accent1 30 2" xfId="1991"/>
    <cellStyle name="40% - Accent1 30 3" xfId="1992"/>
    <cellStyle name="40% - Accent1 31" xfId="219"/>
    <cellStyle name="40% - Accent1 31 2" xfId="1993"/>
    <cellStyle name="40% - Accent1 31 3" xfId="1994"/>
    <cellStyle name="40% - Accent1 32" xfId="1995"/>
    <cellStyle name="40% - Accent1 4" xfId="220"/>
    <cellStyle name="40% - Accent1 4 2" xfId="1996"/>
    <cellStyle name="40% - Accent1 4 3" xfId="1997"/>
    <cellStyle name="40% - Accent1 5" xfId="221"/>
    <cellStyle name="40% - Accent1 5 2" xfId="1998"/>
    <cellStyle name="40% - Accent1 5 3" xfId="1999"/>
    <cellStyle name="40% - Accent1 6" xfId="222"/>
    <cellStyle name="40% - Accent1 6 2" xfId="2000"/>
    <cellStyle name="40% - Accent1 6 3" xfId="2001"/>
    <cellStyle name="40% - Accent1 7" xfId="223"/>
    <cellStyle name="40% - Accent1 7 2" xfId="2002"/>
    <cellStyle name="40% - Accent1 7 3" xfId="2003"/>
    <cellStyle name="40% - Accent1 8" xfId="224"/>
    <cellStyle name="40% - Accent1 8 2" xfId="2004"/>
    <cellStyle name="40% - Accent1 8 3" xfId="2005"/>
    <cellStyle name="40% - Accent1 9" xfId="225"/>
    <cellStyle name="40% - Accent1 9 2" xfId="2006"/>
    <cellStyle name="40% - Accent1 9 3" xfId="2007"/>
    <cellStyle name="40% - Accent2 10" xfId="226"/>
    <cellStyle name="40% - Accent2 10 2" xfId="2008"/>
    <cellStyle name="40% - Accent2 10 3" xfId="2009"/>
    <cellStyle name="40% - Accent2 11" xfId="227"/>
    <cellStyle name="40% - Accent2 11 2" xfId="2010"/>
    <cellStyle name="40% - Accent2 11 3" xfId="2011"/>
    <cellStyle name="40% - Accent2 12" xfId="228"/>
    <cellStyle name="40% - Accent2 12 2" xfId="2012"/>
    <cellStyle name="40% - Accent2 12 3" xfId="2013"/>
    <cellStyle name="40% - Accent2 13" xfId="229"/>
    <cellStyle name="40% - Accent2 13 2" xfId="2014"/>
    <cellStyle name="40% - Accent2 13 3" xfId="2015"/>
    <cellStyle name="40% - Accent2 14" xfId="230"/>
    <cellStyle name="40% - Accent2 14 2" xfId="2016"/>
    <cellStyle name="40% - Accent2 14 3" xfId="2017"/>
    <cellStyle name="40% - Accent2 15" xfId="231"/>
    <cellStyle name="40% - Accent2 15 2" xfId="2018"/>
    <cellStyle name="40% - Accent2 15 3" xfId="2019"/>
    <cellStyle name="40% - Accent2 16" xfId="232"/>
    <cellStyle name="40% - Accent2 16 2" xfId="2020"/>
    <cellStyle name="40% - Accent2 16 3" xfId="2021"/>
    <cellStyle name="40% - Accent2 17" xfId="233"/>
    <cellStyle name="40% - Accent2 17 2" xfId="2022"/>
    <cellStyle name="40% - Accent2 17 3" xfId="2023"/>
    <cellStyle name="40% - Accent2 18" xfId="234"/>
    <cellStyle name="40% - Accent2 18 2" xfId="2024"/>
    <cellStyle name="40% - Accent2 18 3" xfId="2025"/>
    <cellStyle name="40% - Accent2 19" xfId="235"/>
    <cellStyle name="40% - Accent2 19 2" xfId="2026"/>
    <cellStyle name="40% - Accent2 19 3" xfId="2027"/>
    <cellStyle name="40% - Accent2 2" xfId="236"/>
    <cellStyle name="40% - Accent2 2 2" xfId="2028"/>
    <cellStyle name="40% - Accent2 2 3" xfId="2029"/>
    <cellStyle name="40% - Accent2 20" xfId="237"/>
    <cellStyle name="40% - Accent2 20 2" xfId="2030"/>
    <cellStyle name="40% - Accent2 20 3" xfId="2031"/>
    <cellStyle name="40% - Accent2 21" xfId="238"/>
    <cellStyle name="40% - Accent2 21 2" xfId="2032"/>
    <cellStyle name="40% - Accent2 21 3" xfId="2033"/>
    <cellStyle name="40% - Accent2 22" xfId="239"/>
    <cellStyle name="40% - Accent2 22 2" xfId="2034"/>
    <cellStyle name="40% - Accent2 22 3" xfId="2035"/>
    <cellStyle name="40% - Accent2 23" xfId="240"/>
    <cellStyle name="40% - Accent2 23 2" xfId="2036"/>
    <cellStyle name="40% - Accent2 23 3" xfId="2037"/>
    <cellStyle name="40% - Accent2 24" xfId="241"/>
    <cellStyle name="40% - Accent2 24 2" xfId="2038"/>
    <cellStyle name="40% - Accent2 24 3" xfId="2039"/>
    <cellStyle name="40% - Accent2 25" xfId="242"/>
    <cellStyle name="40% - Accent2 25 2" xfId="2040"/>
    <cellStyle name="40% - Accent2 25 3" xfId="2041"/>
    <cellStyle name="40% - Accent2 26" xfId="243"/>
    <cellStyle name="40% - Accent2 26 2" xfId="2042"/>
    <cellStyle name="40% - Accent2 26 3" xfId="2043"/>
    <cellStyle name="40% - Accent2 27" xfId="244"/>
    <cellStyle name="40% - Accent2 27 2" xfId="2044"/>
    <cellStyle name="40% - Accent2 27 3" xfId="2045"/>
    <cellStyle name="40% - Accent2 28" xfId="245"/>
    <cellStyle name="40% - Accent2 28 2" xfId="2046"/>
    <cellStyle name="40% - Accent2 28 3" xfId="2047"/>
    <cellStyle name="40% - Accent2 29" xfId="246"/>
    <cellStyle name="40% - Accent2 29 2" xfId="2048"/>
    <cellStyle name="40% - Accent2 29 3" xfId="2049"/>
    <cellStyle name="40% - Accent2 3" xfId="247"/>
    <cellStyle name="40% - Accent2 3 2" xfId="2050"/>
    <cellStyle name="40% - Accent2 3 3" xfId="2051"/>
    <cellStyle name="40% - Accent2 30" xfId="248"/>
    <cellStyle name="40% - Accent2 30 2" xfId="2052"/>
    <cellStyle name="40% - Accent2 30 3" xfId="2053"/>
    <cellStyle name="40% - Accent2 31" xfId="249"/>
    <cellStyle name="40% - Accent2 31 2" xfId="2054"/>
    <cellStyle name="40% - Accent2 31 3" xfId="2055"/>
    <cellStyle name="40% - Accent2 32" xfId="2056"/>
    <cellStyle name="40% - Accent2 4" xfId="250"/>
    <cellStyle name="40% - Accent2 4 2" xfId="2057"/>
    <cellStyle name="40% - Accent2 4 3" xfId="2058"/>
    <cellStyle name="40% - Accent2 5" xfId="251"/>
    <cellStyle name="40% - Accent2 5 2" xfId="2059"/>
    <cellStyle name="40% - Accent2 5 3" xfId="2060"/>
    <cellStyle name="40% - Accent2 6" xfId="252"/>
    <cellStyle name="40% - Accent2 6 2" xfId="2061"/>
    <cellStyle name="40% - Accent2 6 3" xfId="2062"/>
    <cellStyle name="40% - Accent2 7" xfId="253"/>
    <cellStyle name="40% - Accent2 7 2" xfId="2063"/>
    <cellStyle name="40% - Accent2 7 3" xfId="2064"/>
    <cellStyle name="40% - Accent2 8" xfId="254"/>
    <cellStyle name="40% - Accent2 8 2" xfId="2065"/>
    <cellStyle name="40% - Accent2 8 3" xfId="2066"/>
    <cellStyle name="40% - Accent2 9" xfId="255"/>
    <cellStyle name="40% - Accent2 9 2" xfId="2067"/>
    <cellStyle name="40% - Accent2 9 3" xfId="2068"/>
    <cellStyle name="40% - Accent3 10" xfId="256"/>
    <cellStyle name="40% - Accent3 10 2" xfId="2069"/>
    <cellStyle name="40% - Accent3 10 3" xfId="2070"/>
    <cellStyle name="40% - Accent3 11" xfId="257"/>
    <cellStyle name="40% - Accent3 11 2" xfId="2071"/>
    <cellStyle name="40% - Accent3 11 3" xfId="2072"/>
    <cellStyle name="40% - Accent3 12" xfId="258"/>
    <cellStyle name="40% - Accent3 12 2" xfId="2073"/>
    <cellStyle name="40% - Accent3 12 3" xfId="2074"/>
    <cellStyle name="40% - Accent3 13" xfId="259"/>
    <cellStyle name="40% - Accent3 13 2" xfId="2075"/>
    <cellStyle name="40% - Accent3 13 3" xfId="2076"/>
    <cellStyle name="40% - Accent3 14" xfId="260"/>
    <cellStyle name="40% - Accent3 14 2" xfId="2077"/>
    <cellStyle name="40% - Accent3 14 3" xfId="2078"/>
    <cellStyle name="40% - Accent3 15" xfId="261"/>
    <cellStyle name="40% - Accent3 15 2" xfId="2079"/>
    <cellStyle name="40% - Accent3 15 3" xfId="2080"/>
    <cellStyle name="40% - Accent3 16" xfId="262"/>
    <cellStyle name="40% - Accent3 16 2" xfId="2081"/>
    <cellStyle name="40% - Accent3 16 3" xfId="2082"/>
    <cellStyle name="40% - Accent3 17" xfId="263"/>
    <cellStyle name="40% - Accent3 17 2" xfId="2083"/>
    <cellStyle name="40% - Accent3 17 3" xfId="2084"/>
    <cellStyle name="40% - Accent3 18" xfId="264"/>
    <cellStyle name="40% - Accent3 18 2" xfId="2085"/>
    <cellStyle name="40% - Accent3 18 3" xfId="2086"/>
    <cellStyle name="40% - Accent3 19" xfId="265"/>
    <cellStyle name="40% - Accent3 19 2" xfId="2087"/>
    <cellStyle name="40% - Accent3 19 3" xfId="2088"/>
    <cellStyle name="40% - Accent3 2" xfId="266"/>
    <cellStyle name="40% - Accent3 2 2" xfId="2089"/>
    <cellStyle name="40% - Accent3 2 3" xfId="2090"/>
    <cellStyle name="40% - Accent3 20" xfId="267"/>
    <cellStyle name="40% - Accent3 20 2" xfId="2091"/>
    <cellStyle name="40% - Accent3 20 3" xfId="2092"/>
    <cellStyle name="40% - Accent3 21" xfId="268"/>
    <cellStyle name="40% - Accent3 21 2" xfId="2093"/>
    <cellStyle name="40% - Accent3 21 3" xfId="2094"/>
    <cellStyle name="40% - Accent3 22" xfId="269"/>
    <cellStyle name="40% - Accent3 22 2" xfId="2095"/>
    <cellStyle name="40% - Accent3 22 3" xfId="2096"/>
    <cellStyle name="40% - Accent3 23" xfId="270"/>
    <cellStyle name="40% - Accent3 23 2" xfId="2097"/>
    <cellStyle name="40% - Accent3 23 3" xfId="2098"/>
    <cellStyle name="40% - Accent3 24" xfId="271"/>
    <cellStyle name="40% - Accent3 24 2" xfId="2099"/>
    <cellStyle name="40% - Accent3 24 3" xfId="2100"/>
    <cellStyle name="40% - Accent3 25" xfId="272"/>
    <cellStyle name="40% - Accent3 25 2" xfId="2101"/>
    <cellStyle name="40% - Accent3 25 3" xfId="2102"/>
    <cellStyle name="40% - Accent3 26" xfId="273"/>
    <cellStyle name="40% - Accent3 26 2" xfId="2103"/>
    <cellStyle name="40% - Accent3 26 3" xfId="2104"/>
    <cellStyle name="40% - Accent3 27" xfId="274"/>
    <cellStyle name="40% - Accent3 27 2" xfId="2105"/>
    <cellStyle name="40% - Accent3 27 3" xfId="2106"/>
    <cellStyle name="40% - Accent3 28" xfId="275"/>
    <cellStyle name="40% - Accent3 28 2" xfId="2107"/>
    <cellStyle name="40% - Accent3 28 3" xfId="2108"/>
    <cellStyle name="40% - Accent3 29" xfId="276"/>
    <cellStyle name="40% - Accent3 29 2" xfId="2109"/>
    <cellStyle name="40% - Accent3 29 3" xfId="2110"/>
    <cellStyle name="40% - Accent3 3" xfId="277"/>
    <cellStyle name="40% - Accent3 3 2" xfId="2111"/>
    <cellStyle name="40% - Accent3 3 3" xfId="2112"/>
    <cellStyle name="40% - Accent3 30" xfId="278"/>
    <cellStyle name="40% - Accent3 30 2" xfId="2113"/>
    <cellStyle name="40% - Accent3 30 3" xfId="2114"/>
    <cellStyle name="40% - Accent3 31" xfId="279"/>
    <cellStyle name="40% - Accent3 31 2" xfId="2115"/>
    <cellStyle name="40% - Accent3 31 3" xfId="2116"/>
    <cellStyle name="40% - Accent3 32" xfId="2117"/>
    <cellStyle name="40% - Accent3 4" xfId="280"/>
    <cellStyle name="40% - Accent3 4 2" xfId="2118"/>
    <cellStyle name="40% - Accent3 4 3" xfId="2119"/>
    <cellStyle name="40% - Accent3 5" xfId="281"/>
    <cellStyle name="40% - Accent3 5 2" xfId="2120"/>
    <cellStyle name="40% - Accent3 5 3" xfId="2121"/>
    <cellStyle name="40% - Accent3 6" xfId="282"/>
    <cellStyle name="40% - Accent3 6 2" xfId="2122"/>
    <cellStyle name="40% - Accent3 6 3" xfId="2123"/>
    <cellStyle name="40% - Accent3 7" xfId="283"/>
    <cellStyle name="40% - Accent3 7 2" xfId="2124"/>
    <cellStyle name="40% - Accent3 7 3" xfId="2125"/>
    <cellStyle name="40% - Accent3 8" xfId="284"/>
    <cellStyle name="40% - Accent3 8 2" xfId="2126"/>
    <cellStyle name="40% - Accent3 8 3" xfId="2127"/>
    <cellStyle name="40% - Accent3 9" xfId="285"/>
    <cellStyle name="40% - Accent3 9 2" xfId="2128"/>
    <cellStyle name="40% - Accent3 9 3" xfId="2129"/>
    <cellStyle name="40% - Accent4 10" xfId="286"/>
    <cellStyle name="40% - Accent4 10 2" xfId="2130"/>
    <cellStyle name="40% - Accent4 10 3" xfId="2131"/>
    <cellStyle name="40% - Accent4 11" xfId="287"/>
    <cellStyle name="40% - Accent4 11 2" xfId="2132"/>
    <cellStyle name="40% - Accent4 11 3" xfId="2133"/>
    <cellStyle name="40% - Accent4 12" xfId="288"/>
    <cellStyle name="40% - Accent4 12 2" xfId="2134"/>
    <cellStyle name="40% - Accent4 12 3" xfId="2135"/>
    <cellStyle name="40% - Accent4 13" xfId="289"/>
    <cellStyle name="40% - Accent4 13 2" xfId="2136"/>
    <cellStyle name="40% - Accent4 13 3" xfId="2137"/>
    <cellStyle name="40% - Accent4 14" xfId="290"/>
    <cellStyle name="40% - Accent4 14 2" xfId="2138"/>
    <cellStyle name="40% - Accent4 14 3" xfId="2139"/>
    <cellStyle name="40% - Accent4 15" xfId="291"/>
    <cellStyle name="40% - Accent4 15 2" xfId="2140"/>
    <cellStyle name="40% - Accent4 15 3" xfId="2141"/>
    <cellStyle name="40% - Accent4 16" xfId="292"/>
    <cellStyle name="40% - Accent4 16 2" xfId="2142"/>
    <cellStyle name="40% - Accent4 16 3" xfId="2143"/>
    <cellStyle name="40% - Accent4 17" xfId="293"/>
    <cellStyle name="40% - Accent4 17 2" xfId="2144"/>
    <cellStyle name="40% - Accent4 17 3" xfId="2145"/>
    <cellStyle name="40% - Accent4 18" xfId="294"/>
    <cellStyle name="40% - Accent4 18 2" xfId="2146"/>
    <cellStyle name="40% - Accent4 18 3" xfId="2147"/>
    <cellStyle name="40% - Accent4 19" xfId="295"/>
    <cellStyle name="40% - Accent4 19 2" xfId="2148"/>
    <cellStyle name="40% - Accent4 19 3" xfId="2149"/>
    <cellStyle name="40% - Accent4 2" xfId="296"/>
    <cellStyle name="40% - Accent4 2 2" xfId="2150"/>
    <cellStyle name="40% - Accent4 2 3" xfId="2151"/>
    <cellStyle name="40% - Accent4 20" xfId="297"/>
    <cellStyle name="40% - Accent4 20 2" xfId="2152"/>
    <cellStyle name="40% - Accent4 20 3" xfId="2153"/>
    <cellStyle name="40% - Accent4 21" xfId="298"/>
    <cellStyle name="40% - Accent4 21 2" xfId="2154"/>
    <cellStyle name="40% - Accent4 21 3" xfId="2155"/>
    <cellStyle name="40% - Accent4 22" xfId="299"/>
    <cellStyle name="40% - Accent4 22 2" xfId="2156"/>
    <cellStyle name="40% - Accent4 22 3" xfId="2157"/>
    <cellStyle name="40% - Accent4 23" xfId="300"/>
    <cellStyle name="40% - Accent4 23 2" xfId="2158"/>
    <cellStyle name="40% - Accent4 23 3" xfId="2159"/>
    <cellStyle name="40% - Accent4 24" xfId="301"/>
    <cellStyle name="40% - Accent4 24 2" xfId="2160"/>
    <cellStyle name="40% - Accent4 24 3" xfId="2161"/>
    <cellStyle name="40% - Accent4 25" xfId="302"/>
    <cellStyle name="40% - Accent4 25 2" xfId="2162"/>
    <cellStyle name="40% - Accent4 25 3" xfId="2163"/>
    <cellStyle name="40% - Accent4 26" xfId="303"/>
    <cellStyle name="40% - Accent4 26 2" xfId="2164"/>
    <cellStyle name="40% - Accent4 26 3" xfId="2165"/>
    <cellStyle name="40% - Accent4 27" xfId="304"/>
    <cellStyle name="40% - Accent4 27 2" xfId="2166"/>
    <cellStyle name="40% - Accent4 27 3" xfId="2167"/>
    <cellStyle name="40% - Accent4 28" xfId="305"/>
    <cellStyle name="40% - Accent4 28 2" xfId="2168"/>
    <cellStyle name="40% - Accent4 28 3" xfId="2169"/>
    <cellStyle name="40% - Accent4 29" xfId="306"/>
    <cellStyle name="40% - Accent4 29 2" xfId="2170"/>
    <cellStyle name="40% - Accent4 29 3" xfId="2171"/>
    <cellStyle name="40% - Accent4 3" xfId="307"/>
    <cellStyle name="40% - Accent4 3 2" xfId="2172"/>
    <cellStyle name="40% - Accent4 3 3" xfId="2173"/>
    <cellStyle name="40% - Accent4 30" xfId="308"/>
    <cellStyle name="40% - Accent4 30 2" xfId="2174"/>
    <cellStyle name="40% - Accent4 30 3" xfId="2175"/>
    <cellStyle name="40% - Accent4 31" xfId="309"/>
    <cellStyle name="40% - Accent4 31 2" xfId="2176"/>
    <cellStyle name="40% - Accent4 31 3" xfId="2177"/>
    <cellStyle name="40% - Accent4 32" xfId="2178"/>
    <cellStyle name="40% - Accent4 4" xfId="310"/>
    <cellStyle name="40% - Accent4 4 2" xfId="2179"/>
    <cellStyle name="40% - Accent4 4 3" xfId="2180"/>
    <cellStyle name="40% - Accent4 5" xfId="311"/>
    <cellStyle name="40% - Accent4 5 2" xfId="2181"/>
    <cellStyle name="40% - Accent4 5 3" xfId="2182"/>
    <cellStyle name="40% - Accent4 6" xfId="312"/>
    <cellStyle name="40% - Accent4 6 2" xfId="2183"/>
    <cellStyle name="40% - Accent4 6 3" xfId="2184"/>
    <cellStyle name="40% - Accent4 7" xfId="313"/>
    <cellStyle name="40% - Accent4 7 2" xfId="2185"/>
    <cellStyle name="40% - Accent4 7 3" xfId="2186"/>
    <cellStyle name="40% - Accent4 8" xfId="314"/>
    <cellStyle name="40% - Accent4 8 2" xfId="2187"/>
    <cellStyle name="40% - Accent4 8 3" xfId="2188"/>
    <cellStyle name="40% - Accent4 9" xfId="315"/>
    <cellStyle name="40% - Accent4 9 2" xfId="2189"/>
    <cellStyle name="40% - Accent4 9 3" xfId="2190"/>
    <cellStyle name="40% - Accent5 10" xfId="316"/>
    <cellStyle name="40% - Accent5 10 2" xfId="2191"/>
    <cellStyle name="40% - Accent5 10 3" xfId="2192"/>
    <cellStyle name="40% - Accent5 11" xfId="317"/>
    <cellStyle name="40% - Accent5 11 2" xfId="2193"/>
    <cellStyle name="40% - Accent5 11 3" xfId="2194"/>
    <cellStyle name="40% - Accent5 12" xfId="318"/>
    <cellStyle name="40% - Accent5 12 2" xfId="2195"/>
    <cellStyle name="40% - Accent5 12 3" xfId="2196"/>
    <cellStyle name="40% - Accent5 13" xfId="319"/>
    <cellStyle name="40% - Accent5 13 2" xfId="2197"/>
    <cellStyle name="40% - Accent5 13 3" xfId="2198"/>
    <cellStyle name="40% - Accent5 14" xfId="320"/>
    <cellStyle name="40% - Accent5 14 2" xfId="2199"/>
    <cellStyle name="40% - Accent5 14 3" xfId="2200"/>
    <cellStyle name="40% - Accent5 15" xfId="321"/>
    <cellStyle name="40% - Accent5 15 2" xfId="2201"/>
    <cellStyle name="40% - Accent5 15 3" xfId="2202"/>
    <cellStyle name="40% - Accent5 16" xfId="322"/>
    <cellStyle name="40% - Accent5 16 2" xfId="2203"/>
    <cellStyle name="40% - Accent5 16 3" xfId="2204"/>
    <cellStyle name="40% - Accent5 17" xfId="323"/>
    <cellStyle name="40% - Accent5 17 2" xfId="2205"/>
    <cellStyle name="40% - Accent5 17 3" xfId="2206"/>
    <cellStyle name="40% - Accent5 18" xfId="324"/>
    <cellStyle name="40% - Accent5 18 2" xfId="2207"/>
    <cellStyle name="40% - Accent5 18 3" xfId="2208"/>
    <cellStyle name="40% - Accent5 19" xfId="325"/>
    <cellStyle name="40% - Accent5 19 2" xfId="2209"/>
    <cellStyle name="40% - Accent5 19 3" xfId="2210"/>
    <cellStyle name="40% - Accent5 2" xfId="326"/>
    <cellStyle name="40% - Accent5 2 2" xfId="2211"/>
    <cellStyle name="40% - Accent5 2 3" xfId="2212"/>
    <cellStyle name="40% - Accent5 20" xfId="327"/>
    <cellStyle name="40% - Accent5 20 2" xfId="2213"/>
    <cellStyle name="40% - Accent5 20 3" xfId="2214"/>
    <cellStyle name="40% - Accent5 21" xfId="328"/>
    <cellStyle name="40% - Accent5 21 2" xfId="2215"/>
    <cellStyle name="40% - Accent5 21 3" xfId="2216"/>
    <cellStyle name="40% - Accent5 22" xfId="329"/>
    <cellStyle name="40% - Accent5 22 2" xfId="2217"/>
    <cellStyle name="40% - Accent5 22 3" xfId="2218"/>
    <cellStyle name="40% - Accent5 23" xfId="330"/>
    <cellStyle name="40% - Accent5 23 2" xfId="2219"/>
    <cellStyle name="40% - Accent5 23 3" xfId="2220"/>
    <cellStyle name="40% - Accent5 24" xfId="331"/>
    <cellStyle name="40% - Accent5 24 2" xfId="2221"/>
    <cellStyle name="40% - Accent5 24 3" xfId="2222"/>
    <cellStyle name="40% - Accent5 25" xfId="332"/>
    <cellStyle name="40% - Accent5 25 2" xfId="2223"/>
    <cellStyle name="40% - Accent5 25 3" xfId="2224"/>
    <cellStyle name="40% - Accent5 26" xfId="333"/>
    <cellStyle name="40% - Accent5 26 2" xfId="2225"/>
    <cellStyle name="40% - Accent5 26 3" xfId="2226"/>
    <cellStyle name="40% - Accent5 27" xfId="334"/>
    <cellStyle name="40% - Accent5 27 2" xfId="2227"/>
    <cellStyle name="40% - Accent5 27 3" xfId="2228"/>
    <cellStyle name="40% - Accent5 28" xfId="335"/>
    <cellStyle name="40% - Accent5 28 2" xfId="2229"/>
    <cellStyle name="40% - Accent5 28 3" xfId="2230"/>
    <cellStyle name="40% - Accent5 29" xfId="336"/>
    <cellStyle name="40% - Accent5 29 2" xfId="2231"/>
    <cellStyle name="40% - Accent5 29 3" xfId="2232"/>
    <cellStyle name="40% - Accent5 3" xfId="337"/>
    <cellStyle name="40% - Accent5 3 2" xfId="2233"/>
    <cellStyle name="40% - Accent5 3 3" xfId="2234"/>
    <cellStyle name="40% - Accent5 30" xfId="338"/>
    <cellStyle name="40% - Accent5 30 2" xfId="2235"/>
    <cellStyle name="40% - Accent5 30 3" xfId="2236"/>
    <cellStyle name="40% - Accent5 31" xfId="339"/>
    <cellStyle name="40% - Accent5 31 2" xfId="2237"/>
    <cellStyle name="40% - Accent5 31 3" xfId="2238"/>
    <cellStyle name="40% - Accent5 32" xfId="2239"/>
    <cellStyle name="40% - Accent5 4" xfId="340"/>
    <cellStyle name="40% - Accent5 4 2" xfId="2240"/>
    <cellStyle name="40% - Accent5 4 3" xfId="2241"/>
    <cellStyle name="40% - Accent5 5" xfId="341"/>
    <cellStyle name="40% - Accent5 5 2" xfId="2242"/>
    <cellStyle name="40% - Accent5 5 3" xfId="2243"/>
    <cellStyle name="40% - Accent5 6" xfId="342"/>
    <cellStyle name="40% - Accent5 6 2" xfId="2244"/>
    <cellStyle name="40% - Accent5 6 3" xfId="2245"/>
    <cellStyle name="40% - Accent5 7" xfId="343"/>
    <cellStyle name="40% - Accent5 7 2" xfId="2246"/>
    <cellStyle name="40% - Accent5 7 3" xfId="2247"/>
    <cellStyle name="40% - Accent5 8" xfId="344"/>
    <cellStyle name="40% - Accent5 8 2" xfId="2248"/>
    <cellStyle name="40% - Accent5 8 3" xfId="2249"/>
    <cellStyle name="40% - Accent5 9" xfId="345"/>
    <cellStyle name="40% - Accent5 9 2" xfId="2250"/>
    <cellStyle name="40% - Accent5 9 3" xfId="2251"/>
    <cellStyle name="40% - Accent6 10" xfId="346"/>
    <cellStyle name="40% - Accent6 10 2" xfId="2252"/>
    <cellStyle name="40% - Accent6 10 3" xfId="2253"/>
    <cellStyle name="40% - Accent6 11" xfId="347"/>
    <cellStyle name="40% - Accent6 11 2" xfId="2254"/>
    <cellStyle name="40% - Accent6 11 3" xfId="2255"/>
    <cellStyle name="40% - Accent6 12" xfId="348"/>
    <cellStyle name="40% - Accent6 12 2" xfId="2256"/>
    <cellStyle name="40% - Accent6 12 3" xfId="2257"/>
    <cellStyle name="40% - Accent6 13" xfId="349"/>
    <cellStyle name="40% - Accent6 13 2" xfId="2258"/>
    <cellStyle name="40% - Accent6 13 3" xfId="2259"/>
    <cellStyle name="40% - Accent6 14" xfId="350"/>
    <cellStyle name="40% - Accent6 14 2" xfId="2260"/>
    <cellStyle name="40% - Accent6 14 3" xfId="2261"/>
    <cellStyle name="40% - Accent6 15" xfId="351"/>
    <cellStyle name="40% - Accent6 15 2" xfId="2262"/>
    <cellStyle name="40% - Accent6 15 3" xfId="2263"/>
    <cellStyle name="40% - Accent6 16" xfId="352"/>
    <cellStyle name="40% - Accent6 16 2" xfId="2264"/>
    <cellStyle name="40% - Accent6 16 3" xfId="2265"/>
    <cellStyle name="40% - Accent6 17" xfId="353"/>
    <cellStyle name="40% - Accent6 17 2" xfId="2266"/>
    <cellStyle name="40% - Accent6 17 3" xfId="2267"/>
    <cellStyle name="40% - Accent6 18" xfId="354"/>
    <cellStyle name="40% - Accent6 18 2" xfId="2268"/>
    <cellStyle name="40% - Accent6 18 3" xfId="2269"/>
    <cellStyle name="40% - Accent6 19" xfId="355"/>
    <cellStyle name="40% - Accent6 19 2" xfId="2270"/>
    <cellStyle name="40% - Accent6 19 3" xfId="2271"/>
    <cellStyle name="40% - Accent6 2" xfId="356"/>
    <cellStyle name="40% - Accent6 2 2" xfId="2272"/>
    <cellStyle name="40% - Accent6 2 3" xfId="2273"/>
    <cellStyle name="40% - Accent6 20" xfId="357"/>
    <cellStyle name="40% - Accent6 20 2" xfId="2274"/>
    <cellStyle name="40% - Accent6 20 3" xfId="2275"/>
    <cellStyle name="40% - Accent6 21" xfId="358"/>
    <cellStyle name="40% - Accent6 21 2" xfId="2276"/>
    <cellStyle name="40% - Accent6 21 3" xfId="2277"/>
    <cellStyle name="40% - Accent6 22" xfId="359"/>
    <cellStyle name="40% - Accent6 22 2" xfId="2278"/>
    <cellStyle name="40% - Accent6 22 3" xfId="2279"/>
    <cellStyle name="40% - Accent6 23" xfId="360"/>
    <cellStyle name="40% - Accent6 23 2" xfId="2280"/>
    <cellStyle name="40% - Accent6 23 3" xfId="2281"/>
    <cellStyle name="40% - Accent6 24" xfId="361"/>
    <cellStyle name="40% - Accent6 24 2" xfId="2282"/>
    <cellStyle name="40% - Accent6 24 3" xfId="2283"/>
    <cellStyle name="40% - Accent6 25" xfId="362"/>
    <cellStyle name="40% - Accent6 25 2" xfId="2284"/>
    <cellStyle name="40% - Accent6 25 3" xfId="2285"/>
    <cellStyle name="40% - Accent6 26" xfId="363"/>
    <cellStyle name="40% - Accent6 26 2" xfId="2286"/>
    <cellStyle name="40% - Accent6 26 3" xfId="2287"/>
    <cellStyle name="40% - Accent6 27" xfId="364"/>
    <cellStyle name="40% - Accent6 27 2" xfId="2288"/>
    <cellStyle name="40% - Accent6 27 3" xfId="2289"/>
    <cellStyle name="40% - Accent6 28" xfId="365"/>
    <cellStyle name="40% - Accent6 28 2" xfId="2290"/>
    <cellStyle name="40% - Accent6 28 3" xfId="2291"/>
    <cellStyle name="40% - Accent6 29" xfId="366"/>
    <cellStyle name="40% - Accent6 29 2" xfId="2292"/>
    <cellStyle name="40% - Accent6 29 3" xfId="2293"/>
    <cellStyle name="40% - Accent6 3" xfId="367"/>
    <cellStyle name="40% - Accent6 3 2" xfId="2294"/>
    <cellStyle name="40% - Accent6 3 3" xfId="2295"/>
    <cellStyle name="40% - Accent6 30" xfId="368"/>
    <cellStyle name="40% - Accent6 30 2" xfId="2296"/>
    <cellStyle name="40% - Accent6 30 3" xfId="2297"/>
    <cellStyle name="40% - Accent6 31" xfId="369"/>
    <cellStyle name="40% - Accent6 31 2" xfId="2298"/>
    <cellStyle name="40% - Accent6 31 3" xfId="2299"/>
    <cellStyle name="40% - Accent6 32" xfId="2300"/>
    <cellStyle name="40% - Accent6 4" xfId="370"/>
    <cellStyle name="40% - Accent6 4 2" xfId="2301"/>
    <cellStyle name="40% - Accent6 4 3" xfId="2302"/>
    <cellStyle name="40% - Accent6 5" xfId="371"/>
    <cellStyle name="40% - Accent6 5 2" xfId="2303"/>
    <cellStyle name="40% - Accent6 5 3" xfId="2304"/>
    <cellStyle name="40% - Accent6 6" xfId="372"/>
    <cellStyle name="40% - Accent6 6 2" xfId="2305"/>
    <cellStyle name="40% - Accent6 6 3" xfId="2306"/>
    <cellStyle name="40% - Accent6 7" xfId="373"/>
    <cellStyle name="40% - Accent6 7 2" xfId="2307"/>
    <cellStyle name="40% - Accent6 7 3" xfId="2308"/>
    <cellStyle name="40% - Accent6 8" xfId="374"/>
    <cellStyle name="40% - Accent6 8 2" xfId="2309"/>
    <cellStyle name="40% - Accent6 8 3" xfId="2310"/>
    <cellStyle name="40% - Accent6 9" xfId="375"/>
    <cellStyle name="40% - Accent6 9 2" xfId="2311"/>
    <cellStyle name="40% - Accent6 9 3" xfId="2312"/>
    <cellStyle name="60% - Accent1 10" xfId="376"/>
    <cellStyle name="60% - Accent1 10 2" xfId="2313"/>
    <cellStyle name="60% - Accent1 10 3" xfId="2314"/>
    <cellStyle name="60% - Accent1 11" xfId="377"/>
    <cellStyle name="60% - Accent1 11 2" xfId="2315"/>
    <cellStyle name="60% - Accent1 11 3" xfId="2316"/>
    <cellStyle name="60% - Accent1 12" xfId="378"/>
    <cellStyle name="60% - Accent1 12 2" xfId="2317"/>
    <cellStyle name="60% - Accent1 12 3" xfId="2318"/>
    <cellStyle name="60% - Accent1 13" xfId="379"/>
    <cellStyle name="60% - Accent1 13 2" xfId="2319"/>
    <cellStyle name="60% - Accent1 13 3" xfId="2320"/>
    <cellStyle name="60% - Accent1 14" xfId="380"/>
    <cellStyle name="60% - Accent1 14 2" xfId="2321"/>
    <cellStyle name="60% - Accent1 14 3" xfId="2322"/>
    <cellStyle name="60% - Accent1 15" xfId="381"/>
    <cellStyle name="60% - Accent1 15 2" xfId="2323"/>
    <cellStyle name="60% - Accent1 15 3" xfId="2324"/>
    <cellStyle name="60% - Accent1 16" xfId="382"/>
    <cellStyle name="60% - Accent1 16 2" xfId="2325"/>
    <cellStyle name="60% - Accent1 16 3" xfId="2326"/>
    <cellStyle name="60% - Accent1 17" xfId="383"/>
    <cellStyle name="60% - Accent1 17 2" xfId="2327"/>
    <cellStyle name="60% - Accent1 17 3" xfId="2328"/>
    <cellStyle name="60% - Accent1 18" xfId="384"/>
    <cellStyle name="60% - Accent1 18 2" xfId="2329"/>
    <cellStyle name="60% - Accent1 18 3" xfId="2330"/>
    <cellStyle name="60% - Accent1 19" xfId="385"/>
    <cellStyle name="60% - Accent1 19 2" xfId="2331"/>
    <cellStyle name="60% - Accent1 19 3" xfId="2332"/>
    <cellStyle name="60% - Accent1 2" xfId="386"/>
    <cellStyle name="60% - Accent1 2 2" xfId="2333"/>
    <cellStyle name="60% - Accent1 2 3" xfId="2334"/>
    <cellStyle name="60% - Accent1 20" xfId="387"/>
    <cellStyle name="60% - Accent1 20 2" xfId="2335"/>
    <cellStyle name="60% - Accent1 20 3" xfId="2336"/>
    <cellStyle name="60% - Accent1 21" xfId="388"/>
    <cellStyle name="60% - Accent1 21 2" xfId="2337"/>
    <cellStyle name="60% - Accent1 21 3" xfId="2338"/>
    <cellStyle name="60% - Accent1 22" xfId="389"/>
    <cellStyle name="60% - Accent1 22 2" xfId="2339"/>
    <cellStyle name="60% - Accent1 22 3" xfId="2340"/>
    <cellStyle name="60% - Accent1 23" xfId="390"/>
    <cellStyle name="60% - Accent1 23 2" xfId="2341"/>
    <cellStyle name="60% - Accent1 23 3" xfId="2342"/>
    <cellStyle name="60% - Accent1 24" xfId="391"/>
    <cellStyle name="60% - Accent1 24 2" xfId="2343"/>
    <cellStyle name="60% - Accent1 24 3" xfId="2344"/>
    <cellStyle name="60% - Accent1 25" xfId="392"/>
    <cellStyle name="60% - Accent1 25 2" xfId="2345"/>
    <cellStyle name="60% - Accent1 25 3" xfId="2346"/>
    <cellStyle name="60% - Accent1 26" xfId="393"/>
    <cellStyle name="60% - Accent1 26 2" xfId="2347"/>
    <cellStyle name="60% - Accent1 26 3" xfId="2348"/>
    <cellStyle name="60% - Accent1 27" xfId="394"/>
    <cellStyle name="60% - Accent1 27 2" xfId="2349"/>
    <cellStyle name="60% - Accent1 27 3" xfId="2350"/>
    <cellStyle name="60% - Accent1 28" xfId="395"/>
    <cellStyle name="60% - Accent1 28 2" xfId="2351"/>
    <cellStyle name="60% - Accent1 28 3" xfId="2352"/>
    <cellStyle name="60% - Accent1 29" xfId="396"/>
    <cellStyle name="60% - Accent1 29 2" xfId="2353"/>
    <cellStyle name="60% - Accent1 29 3" xfId="2354"/>
    <cellStyle name="60% - Accent1 3" xfId="397"/>
    <cellStyle name="60% - Accent1 3 2" xfId="2355"/>
    <cellStyle name="60% - Accent1 3 3" xfId="2356"/>
    <cellStyle name="60% - Accent1 30" xfId="398"/>
    <cellStyle name="60% - Accent1 30 2" xfId="2357"/>
    <cellStyle name="60% - Accent1 30 3" xfId="2358"/>
    <cellStyle name="60% - Accent1 31" xfId="399"/>
    <cellStyle name="60% - Accent1 31 2" xfId="2359"/>
    <cellStyle name="60% - Accent1 31 3" xfId="2360"/>
    <cellStyle name="60% - Accent1 32" xfId="2361"/>
    <cellStyle name="60% - Accent1 4" xfId="400"/>
    <cellStyle name="60% - Accent1 4 2" xfId="2362"/>
    <cellStyle name="60% - Accent1 4 3" xfId="2363"/>
    <cellStyle name="60% - Accent1 5" xfId="401"/>
    <cellStyle name="60% - Accent1 5 2" xfId="2364"/>
    <cellStyle name="60% - Accent1 5 3" xfId="2365"/>
    <cellStyle name="60% - Accent1 6" xfId="402"/>
    <cellStyle name="60% - Accent1 6 2" xfId="2366"/>
    <cellStyle name="60% - Accent1 6 3" xfId="2367"/>
    <cellStyle name="60% - Accent1 7" xfId="403"/>
    <cellStyle name="60% - Accent1 7 2" xfId="2368"/>
    <cellStyle name="60% - Accent1 7 3" xfId="2369"/>
    <cellStyle name="60% - Accent1 8" xfId="404"/>
    <cellStyle name="60% - Accent1 8 2" xfId="2370"/>
    <cellStyle name="60% - Accent1 8 3" xfId="2371"/>
    <cellStyle name="60% - Accent1 9" xfId="405"/>
    <cellStyle name="60% - Accent1 9 2" xfId="2372"/>
    <cellStyle name="60% - Accent1 9 3" xfId="2373"/>
    <cellStyle name="60% - Accent2 10" xfId="406"/>
    <cellStyle name="60% - Accent2 10 2" xfId="2374"/>
    <cellStyle name="60% - Accent2 10 3" xfId="2375"/>
    <cellStyle name="60% - Accent2 11" xfId="407"/>
    <cellStyle name="60% - Accent2 11 2" xfId="2376"/>
    <cellStyle name="60% - Accent2 11 3" xfId="2377"/>
    <cellStyle name="60% - Accent2 12" xfId="408"/>
    <cellStyle name="60% - Accent2 12 2" xfId="2378"/>
    <cellStyle name="60% - Accent2 12 3" xfId="2379"/>
    <cellStyle name="60% - Accent2 13" xfId="409"/>
    <cellStyle name="60% - Accent2 13 2" xfId="2380"/>
    <cellStyle name="60% - Accent2 13 3" xfId="2381"/>
    <cellStyle name="60% - Accent2 14" xfId="410"/>
    <cellStyle name="60% - Accent2 14 2" xfId="2382"/>
    <cellStyle name="60% - Accent2 14 3" xfId="2383"/>
    <cellStyle name="60% - Accent2 15" xfId="411"/>
    <cellStyle name="60% - Accent2 15 2" xfId="2384"/>
    <cellStyle name="60% - Accent2 15 3" xfId="2385"/>
    <cellStyle name="60% - Accent2 16" xfId="412"/>
    <cellStyle name="60% - Accent2 16 2" xfId="2386"/>
    <cellStyle name="60% - Accent2 16 3" xfId="2387"/>
    <cellStyle name="60% - Accent2 17" xfId="413"/>
    <cellStyle name="60% - Accent2 17 2" xfId="2388"/>
    <cellStyle name="60% - Accent2 17 3" xfId="2389"/>
    <cellStyle name="60% - Accent2 18" xfId="414"/>
    <cellStyle name="60% - Accent2 18 2" xfId="2390"/>
    <cellStyle name="60% - Accent2 18 3" xfId="2391"/>
    <cellStyle name="60% - Accent2 19" xfId="415"/>
    <cellStyle name="60% - Accent2 19 2" xfId="2392"/>
    <cellStyle name="60% - Accent2 19 3" xfId="2393"/>
    <cellStyle name="60% - Accent2 2" xfId="416"/>
    <cellStyle name="60% - Accent2 2 2" xfId="2394"/>
    <cellStyle name="60% - Accent2 2 3" xfId="2395"/>
    <cellStyle name="60% - Accent2 20" xfId="417"/>
    <cellStyle name="60% - Accent2 20 2" xfId="2396"/>
    <cellStyle name="60% - Accent2 20 3" xfId="2397"/>
    <cellStyle name="60% - Accent2 21" xfId="418"/>
    <cellStyle name="60% - Accent2 21 2" xfId="2398"/>
    <cellStyle name="60% - Accent2 21 3" xfId="2399"/>
    <cellStyle name="60% - Accent2 22" xfId="419"/>
    <cellStyle name="60% - Accent2 22 2" xfId="2400"/>
    <cellStyle name="60% - Accent2 22 3" xfId="2401"/>
    <cellStyle name="60% - Accent2 23" xfId="420"/>
    <cellStyle name="60% - Accent2 23 2" xfId="2402"/>
    <cellStyle name="60% - Accent2 23 3" xfId="2403"/>
    <cellStyle name="60% - Accent2 24" xfId="421"/>
    <cellStyle name="60% - Accent2 24 2" xfId="2404"/>
    <cellStyle name="60% - Accent2 24 3" xfId="2405"/>
    <cellStyle name="60% - Accent2 25" xfId="422"/>
    <cellStyle name="60% - Accent2 25 2" xfId="2406"/>
    <cellStyle name="60% - Accent2 25 3" xfId="2407"/>
    <cellStyle name="60% - Accent2 26" xfId="423"/>
    <cellStyle name="60% - Accent2 26 2" xfId="2408"/>
    <cellStyle name="60% - Accent2 26 3" xfId="2409"/>
    <cellStyle name="60% - Accent2 27" xfId="424"/>
    <cellStyle name="60% - Accent2 27 2" xfId="2410"/>
    <cellStyle name="60% - Accent2 27 3" xfId="2411"/>
    <cellStyle name="60% - Accent2 28" xfId="425"/>
    <cellStyle name="60% - Accent2 28 2" xfId="2412"/>
    <cellStyle name="60% - Accent2 28 3" xfId="2413"/>
    <cellStyle name="60% - Accent2 29" xfId="426"/>
    <cellStyle name="60% - Accent2 29 2" xfId="2414"/>
    <cellStyle name="60% - Accent2 29 3" xfId="2415"/>
    <cellStyle name="60% - Accent2 3" xfId="427"/>
    <cellStyle name="60% - Accent2 3 2" xfId="2416"/>
    <cellStyle name="60% - Accent2 3 3" xfId="2417"/>
    <cellStyle name="60% - Accent2 30" xfId="428"/>
    <cellStyle name="60% - Accent2 30 2" xfId="2418"/>
    <cellStyle name="60% - Accent2 30 3" xfId="2419"/>
    <cellStyle name="60% - Accent2 31" xfId="429"/>
    <cellStyle name="60% - Accent2 31 2" xfId="2420"/>
    <cellStyle name="60% - Accent2 31 3" xfId="2421"/>
    <cellStyle name="60% - Accent2 32" xfId="2422"/>
    <cellStyle name="60% - Accent2 4" xfId="430"/>
    <cellStyle name="60% - Accent2 4 2" xfId="2423"/>
    <cellStyle name="60% - Accent2 4 3" xfId="2424"/>
    <cellStyle name="60% - Accent2 5" xfId="431"/>
    <cellStyle name="60% - Accent2 5 2" xfId="2425"/>
    <cellStyle name="60% - Accent2 5 3" xfId="2426"/>
    <cellStyle name="60% - Accent2 6" xfId="432"/>
    <cellStyle name="60% - Accent2 6 2" xfId="2427"/>
    <cellStyle name="60% - Accent2 6 3" xfId="2428"/>
    <cellStyle name="60% - Accent2 7" xfId="433"/>
    <cellStyle name="60% - Accent2 7 2" xfId="2429"/>
    <cellStyle name="60% - Accent2 7 3" xfId="2430"/>
    <cellStyle name="60% - Accent2 8" xfId="434"/>
    <cellStyle name="60% - Accent2 8 2" xfId="2431"/>
    <cellStyle name="60% - Accent2 8 3" xfId="2432"/>
    <cellStyle name="60% - Accent2 9" xfId="435"/>
    <cellStyle name="60% - Accent2 9 2" xfId="2433"/>
    <cellStyle name="60% - Accent2 9 3" xfId="2434"/>
    <cellStyle name="60% - Accent3 10" xfId="436"/>
    <cellStyle name="60% - Accent3 10 2" xfId="2435"/>
    <cellStyle name="60% - Accent3 10 3" xfId="2436"/>
    <cellStyle name="60% - Accent3 11" xfId="437"/>
    <cellStyle name="60% - Accent3 11 2" xfId="2437"/>
    <cellStyle name="60% - Accent3 11 3" xfId="2438"/>
    <cellStyle name="60% - Accent3 12" xfId="438"/>
    <cellStyle name="60% - Accent3 12 2" xfId="2439"/>
    <cellStyle name="60% - Accent3 12 3" xfId="2440"/>
    <cellStyle name="60% - Accent3 13" xfId="439"/>
    <cellStyle name="60% - Accent3 13 2" xfId="2441"/>
    <cellStyle name="60% - Accent3 13 3" xfId="2442"/>
    <cellStyle name="60% - Accent3 14" xfId="440"/>
    <cellStyle name="60% - Accent3 14 2" xfId="2443"/>
    <cellStyle name="60% - Accent3 14 3" xfId="2444"/>
    <cellStyle name="60% - Accent3 15" xfId="441"/>
    <cellStyle name="60% - Accent3 15 2" xfId="2445"/>
    <cellStyle name="60% - Accent3 15 3" xfId="2446"/>
    <cellStyle name="60% - Accent3 16" xfId="442"/>
    <cellStyle name="60% - Accent3 16 2" xfId="2447"/>
    <cellStyle name="60% - Accent3 16 3" xfId="2448"/>
    <cellStyle name="60% - Accent3 17" xfId="443"/>
    <cellStyle name="60% - Accent3 17 2" xfId="2449"/>
    <cellStyle name="60% - Accent3 17 3" xfId="2450"/>
    <cellStyle name="60% - Accent3 18" xfId="444"/>
    <cellStyle name="60% - Accent3 18 2" xfId="2451"/>
    <cellStyle name="60% - Accent3 18 3" xfId="2452"/>
    <cellStyle name="60% - Accent3 19" xfId="445"/>
    <cellStyle name="60% - Accent3 19 2" xfId="2453"/>
    <cellStyle name="60% - Accent3 19 3" xfId="2454"/>
    <cellStyle name="60% - Accent3 2" xfId="446"/>
    <cellStyle name="60% - Accent3 2 2" xfId="2455"/>
    <cellStyle name="60% - Accent3 2 3" xfId="2456"/>
    <cellStyle name="60% - Accent3 20" xfId="447"/>
    <cellStyle name="60% - Accent3 20 2" xfId="2457"/>
    <cellStyle name="60% - Accent3 20 3" xfId="2458"/>
    <cellStyle name="60% - Accent3 21" xfId="448"/>
    <cellStyle name="60% - Accent3 21 2" xfId="2459"/>
    <cellStyle name="60% - Accent3 21 3" xfId="2460"/>
    <cellStyle name="60% - Accent3 22" xfId="449"/>
    <cellStyle name="60% - Accent3 22 2" xfId="2461"/>
    <cellStyle name="60% - Accent3 22 3" xfId="2462"/>
    <cellStyle name="60% - Accent3 23" xfId="450"/>
    <cellStyle name="60% - Accent3 23 2" xfId="2463"/>
    <cellStyle name="60% - Accent3 23 3" xfId="2464"/>
    <cellStyle name="60% - Accent3 24" xfId="451"/>
    <cellStyle name="60% - Accent3 24 2" xfId="2465"/>
    <cellStyle name="60% - Accent3 24 3" xfId="2466"/>
    <cellStyle name="60% - Accent3 25" xfId="452"/>
    <cellStyle name="60% - Accent3 25 2" xfId="2467"/>
    <cellStyle name="60% - Accent3 25 3" xfId="2468"/>
    <cellStyle name="60% - Accent3 26" xfId="453"/>
    <cellStyle name="60% - Accent3 26 2" xfId="2469"/>
    <cellStyle name="60% - Accent3 26 3" xfId="2470"/>
    <cellStyle name="60% - Accent3 27" xfId="454"/>
    <cellStyle name="60% - Accent3 27 2" xfId="2471"/>
    <cellStyle name="60% - Accent3 27 3" xfId="2472"/>
    <cellStyle name="60% - Accent3 28" xfId="455"/>
    <cellStyle name="60% - Accent3 28 2" xfId="2473"/>
    <cellStyle name="60% - Accent3 28 3" xfId="2474"/>
    <cellStyle name="60% - Accent3 29" xfId="456"/>
    <cellStyle name="60% - Accent3 29 2" xfId="2475"/>
    <cellStyle name="60% - Accent3 29 3" xfId="2476"/>
    <cellStyle name="60% - Accent3 3" xfId="457"/>
    <cellStyle name="60% - Accent3 3 2" xfId="2477"/>
    <cellStyle name="60% - Accent3 3 3" xfId="2478"/>
    <cellStyle name="60% - Accent3 30" xfId="458"/>
    <cellStyle name="60% - Accent3 30 2" xfId="2479"/>
    <cellStyle name="60% - Accent3 30 3" xfId="2480"/>
    <cellStyle name="60% - Accent3 31" xfId="459"/>
    <cellStyle name="60% - Accent3 31 2" xfId="2481"/>
    <cellStyle name="60% - Accent3 31 3" xfId="2482"/>
    <cellStyle name="60% - Accent3 32" xfId="2483"/>
    <cellStyle name="60% - Accent3 4" xfId="460"/>
    <cellStyle name="60% - Accent3 4 2" xfId="2484"/>
    <cellStyle name="60% - Accent3 4 3" xfId="2485"/>
    <cellStyle name="60% - Accent3 5" xfId="461"/>
    <cellStyle name="60% - Accent3 5 2" xfId="2486"/>
    <cellStyle name="60% - Accent3 5 3" xfId="2487"/>
    <cellStyle name="60% - Accent3 6" xfId="462"/>
    <cellStyle name="60% - Accent3 6 2" xfId="2488"/>
    <cellStyle name="60% - Accent3 6 3" xfId="2489"/>
    <cellStyle name="60% - Accent3 7" xfId="463"/>
    <cellStyle name="60% - Accent3 7 2" xfId="2490"/>
    <cellStyle name="60% - Accent3 7 3" xfId="2491"/>
    <cellStyle name="60% - Accent3 8" xfId="464"/>
    <cellStyle name="60% - Accent3 8 2" xfId="2492"/>
    <cellStyle name="60% - Accent3 8 3" xfId="2493"/>
    <cellStyle name="60% - Accent3 9" xfId="465"/>
    <cellStyle name="60% - Accent3 9 2" xfId="2494"/>
    <cellStyle name="60% - Accent3 9 3" xfId="2495"/>
    <cellStyle name="60% - Accent4 10" xfId="466"/>
    <cellStyle name="60% - Accent4 10 2" xfId="2496"/>
    <cellStyle name="60% - Accent4 10 3" xfId="2497"/>
    <cellStyle name="60% - Accent4 11" xfId="467"/>
    <cellStyle name="60% - Accent4 11 2" xfId="2498"/>
    <cellStyle name="60% - Accent4 11 3" xfId="2499"/>
    <cellStyle name="60% - Accent4 12" xfId="468"/>
    <cellStyle name="60% - Accent4 12 2" xfId="2500"/>
    <cellStyle name="60% - Accent4 12 3" xfId="2501"/>
    <cellStyle name="60% - Accent4 13" xfId="469"/>
    <cellStyle name="60% - Accent4 13 2" xfId="2502"/>
    <cellStyle name="60% - Accent4 13 3" xfId="2503"/>
    <cellStyle name="60% - Accent4 14" xfId="470"/>
    <cellStyle name="60% - Accent4 14 2" xfId="2504"/>
    <cellStyle name="60% - Accent4 14 3" xfId="2505"/>
    <cellStyle name="60% - Accent4 15" xfId="471"/>
    <cellStyle name="60% - Accent4 15 2" xfId="2506"/>
    <cellStyle name="60% - Accent4 15 3" xfId="2507"/>
    <cellStyle name="60% - Accent4 16" xfId="472"/>
    <cellStyle name="60% - Accent4 16 2" xfId="2508"/>
    <cellStyle name="60% - Accent4 16 3" xfId="2509"/>
    <cellStyle name="60% - Accent4 17" xfId="473"/>
    <cellStyle name="60% - Accent4 17 2" xfId="2510"/>
    <cellStyle name="60% - Accent4 17 3" xfId="2511"/>
    <cellStyle name="60% - Accent4 18" xfId="474"/>
    <cellStyle name="60% - Accent4 18 2" xfId="2512"/>
    <cellStyle name="60% - Accent4 18 3" xfId="2513"/>
    <cellStyle name="60% - Accent4 19" xfId="475"/>
    <cellStyle name="60% - Accent4 19 2" xfId="2514"/>
    <cellStyle name="60% - Accent4 19 3" xfId="2515"/>
    <cellStyle name="60% - Accent4 2" xfId="476"/>
    <cellStyle name="60% - Accent4 2 2" xfId="2516"/>
    <cellStyle name="60% - Accent4 2 3" xfId="2517"/>
    <cellStyle name="60% - Accent4 20" xfId="477"/>
    <cellStyle name="60% - Accent4 20 2" xfId="2518"/>
    <cellStyle name="60% - Accent4 20 3" xfId="2519"/>
    <cellStyle name="60% - Accent4 21" xfId="478"/>
    <cellStyle name="60% - Accent4 21 2" xfId="2520"/>
    <cellStyle name="60% - Accent4 21 3" xfId="2521"/>
    <cellStyle name="60% - Accent4 22" xfId="479"/>
    <cellStyle name="60% - Accent4 22 2" xfId="2522"/>
    <cellStyle name="60% - Accent4 22 3" xfId="2523"/>
    <cellStyle name="60% - Accent4 23" xfId="480"/>
    <cellStyle name="60% - Accent4 23 2" xfId="2524"/>
    <cellStyle name="60% - Accent4 23 3" xfId="2525"/>
    <cellStyle name="60% - Accent4 24" xfId="481"/>
    <cellStyle name="60% - Accent4 24 2" xfId="2526"/>
    <cellStyle name="60% - Accent4 24 3" xfId="2527"/>
    <cellStyle name="60% - Accent4 25" xfId="482"/>
    <cellStyle name="60% - Accent4 25 2" xfId="2528"/>
    <cellStyle name="60% - Accent4 25 3" xfId="2529"/>
    <cellStyle name="60% - Accent4 26" xfId="483"/>
    <cellStyle name="60% - Accent4 26 2" xfId="2530"/>
    <cellStyle name="60% - Accent4 26 3" xfId="2531"/>
    <cellStyle name="60% - Accent4 27" xfId="484"/>
    <cellStyle name="60% - Accent4 27 2" xfId="2532"/>
    <cellStyle name="60% - Accent4 27 3" xfId="2533"/>
    <cellStyle name="60% - Accent4 28" xfId="485"/>
    <cellStyle name="60% - Accent4 28 2" xfId="2534"/>
    <cellStyle name="60% - Accent4 28 3" xfId="2535"/>
    <cellStyle name="60% - Accent4 29" xfId="486"/>
    <cellStyle name="60% - Accent4 29 2" xfId="2536"/>
    <cellStyle name="60% - Accent4 29 3" xfId="2537"/>
    <cellStyle name="60% - Accent4 3" xfId="487"/>
    <cellStyle name="60% - Accent4 3 2" xfId="2538"/>
    <cellStyle name="60% - Accent4 3 3" xfId="2539"/>
    <cellStyle name="60% - Accent4 30" xfId="488"/>
    <cellStyle name="60% - Accent4 30 2" xfId="2540"/>
    <cellStyle name="60% - Accent4 30 3" xfId="2541"/>
    <cellStyle name="60% - Accent4 31" xfId="489"/>
    <cellStyle name="60% - Accent4 31 2" xfId="2542"/>
    <cellStyle name="60% - Accent4 31 3" xfId="2543"/>
    <cellStyle name="60% - Accent4 32" xfId="2544"/>
    <cellStyle name="60% - Accent4 4" xfId="490"/>
    <cellStyle name="60% - Accent4 4 2" xfId="2545"/>
    <cellStyle name="60% - Accent4 4 3" xfId="2546"/>
    <cellStyle name="60% - Accent4 5" xfId="491"/>
    <cellStyle name="60% - Accent4 5 2" xfId="2547"/>
    <cellStyle name="60% - Accent4 5 3" xfId="2548"/>
    <cellStyle name="60% - Accent4 6" xfId="492"/>
    <cellStyle name="60% - Accent4 6 2" xfId="2549"/>
    <cellStyle name="60% - Accent4 6 3" xfId="2550"/>
    <cellStyle name="60% - Accent4 7" xfId="493"/>
    <cellStyle name="60% - Accent4 7 2" xfId="2551"/>
    <cellStyle name="60% - Accent4 7 3" xfId="2552"/>
    <cellStyle name="60% - Accent4 8" xfId="494"/>
    <cellStyle name="60% - Accent4 8 2" xfId="2553"/>
    <cellStyle name="60% - Accent4 8 3" xfId="2554"/>
    <cellStyle name="60% - Accent4 9" xfId="495"/>
    <cellStyle name="60% - Accent4 9 2" xfId="2555"/>
    <cellStyle name="60% - Accent4 9 3" xfId="2556"/>
    <cellStyle name="60% - Accent5 10" xfId="496"/>
    <cellStyle name="60% - Accent5 10 2" xfId="2557"/>
    <cellStyle name="60% - Accent5 10 3" xfId="2558"/>
    <cellStyle name="60% - Accent5 11" xfId="497"/>
    <cellStyle name="60% - Accent5 11 2" xfId="2559"/>
    <cellStyle name="60% - Accent5 11 3" xfId="2560"/>
    <cellStyle name="60% - Accent5 12" xfId="498"/>
    <cellStyle name="60% - Accent5 12 2" xfId="2561"/>
    <cellStyle name="60% - Accent5 12 3" xfId="2562"/>
    <cellStyle name="60% - Accent5 13" xfId="499"/>
    <cellStyle name="60% - Accent5 13 2" xfId="2563"/>
    <cellStyle name="60% - Accent5 13 3" xfId="2564"/>
    <cellStyle name="60% - Accent5 14" xfId="500"/>
    <cellStyle name="60% - Accent5 14 2" xfId="2565"/>
    <cellStyle name="60% - Accent5 14 3" xfId="2566"/>
    <cellStyle name="60% - Accent5 15" xfId="501"/>
    <cellStyle name="60% - Accent5 15 2" xfId="2567"/>
    <cellStyle name="60% - Accent5 15 3" xfId="2568"/>
    <cellStyle name="60% - Accent5 16" xfId="502"/>
    <cellStyle name="60% - Accent5 16 2" xfId="2569"/>
    <cellStyle name="60% - Accent5 16 3" xfId="2570"/>
    <cellStyle name="60% - Accent5 17" xfId="503"/>
    <cellStyle name="60% - Accent5 17 2" xfId="2571"/>
    <cellStyle name="60% - Accent5 17 3" xfId="2572"/>
    <cellStyle name="60% - Accent5 18" xfId="504"/>
    <cellStyle name="60% - Accent5 18 2" xfId="2573"/>
    <cellStyle name="60% - Accent5 18 3" xfId="2574"/>
    <cellStyle name="60% - Accent5 19" xfId="505"/>
    <cellStyle name="60% - Accent5 19 2" xfId="2575"/>
    <cellStyle name="60% - Accent5 19 3" xfId="2576"/>
    <cellStyle name="60% - Accent5 2" xfId="506"/>
    <cellStyle name="60% - Accent5 2 2" xfId="2577"/>
    <cellStyle name="60% - Accent5 2 3" xfId="2578"/>
    <cellStyle name="60% - Accent5 20" xfId="507"/>
    <cellStyle name="60% - Accent5 20 2" xfId="2579"/>
    <cellStyle name="60% - Accent5 20 3" xfId="2580"/>
    <cellStyle name="60% - Accent5 21" xfId="508"/>
    <cellStyle name="60% - Accent5 21 2" xfId="2581"/>
    <cellStyle name="60% - Accent5 21 3" xfId="2582"/>
    <cellStyle name="60% - Accent5 22" xfId="509"/>
    <cellStyle name="60% - Accent5 22 2" xfId="2583"/>
    <cellStyle name="60% - Accent5 22 3" xfId="2584"/>
    <cellStyle name="60% - Accent5 23" xfId="510"/>
    <cellStyle name="60% - Accent5 23 2" xfId="2585"/>
    <cellStyle name="60% - Accent5 23 3" xfId="2586"/>
    <cellStyle name="60% - Accent5 24" xfId="511"/>
    <cellStyle name="60% - Accent5 24 2" xfId="2587"/>
    <cellStyle name="60% - Accent5 24 3" xfId="2588"/>
    <cellStyle name="60% - Accent5 25" xfId="512"/>
    <cellStyle name="60% - Accent5 25 2" xfId="2589"/>
    <cellStyle name="60% - Accent5 25 3" xfId="2590"/>
    <cellStyle name="60% - Accent5 26" xfId="513"/>
    <cellStyle name="60% - Accent5 26 2" xfId="2591"/>
    <cellStyle name="60% - Accent5 26 3" xfId="2592"/>
    <cellStyle name="60% - Accent5 27" xfId="514"/>
    <cellStyle name="60% - Accent5 27 2" xfId="2593"/>
    <cellStyle name="60% - Accent5 27 3" xfId="2594"/>
    <cellStyle name="60% - Accent5 28" xfId="515"/>
    <cellStyle name="60% - Accent5 28 2" xfId="2595"/>
    <cellStyle name="60% - Accent5 28 3" xfId="2596"/>
    <cellStyle name="60% - Accent5 29" xfId="516"/>
    <cellStyle name="60% - Accent5 29 2" xfId="2597"/>
    <cellStyle name="60% - Accent5 29 3" xfId="2598"/>
    <cellStyle name="60% - Accent5 3" xfId="517"/>
    <cellStyle name="60% - Accent5 3 2" xfId="2599"/>
    <cellStyle name="60% - Accent5 3 3" xfId="2600"/>
    <cellStyle name="60% - Accent5 30" xfId="518"/>
    <cellStyle name="60% - Accent5 30 2" xfId="2601"/>
    <cellStyle name="60% - Accent5 30 3" xfId="2602"/>
    <cellStyle name="60% - Accent5 31" xfId="519"/>
    <cellStyle name="60% - Accent5 31 2" xfId="2603"/>
    <cellStyle name="60% - Accent5 31 3" xfId="2604"/>
    <cellStyle name="60% - Accent5 32" xfId="2605"/>
    <cellStyle name="60% - Accent5 4" xfId="520"/>
    <cellStyle name="60% - Accent5 4 2" xfId="2606"/>
    <cellStyle name="60% - Accent5 4 3" xfId="2607"/>
    <cellStyle name="60% - Accent5 5" xfId="521"/>
    <cellStyle name="60% - Accent5 5 2" xfId="2608"/>
    <cellStyle name="60% - Accent5 5 3" xfId="2609"/>
    <cellStyle name="60% - Accent5 6" xfId="522"/>
    <cellStyle name="60% - Accent5 6 2" xfId="2610"/>
    <cellStyle name="60% - Accent5 6 3" xfId="2611"/>
    <cellStyle name="60% - Accent5 7" xfId="523"/>
    <cellStyle name="60% - Accent5 7 2" xfId="2612"/>
    <cellStyle name="60% - Accent5 7 3" xfId="2613"/>
    <cellStyle name="60% - Accent5 8" xfId="524"/>
    <cellStyle name="60% - Accent5 8 2" xfId="2614"/>
    <cellStyle name="60% - Accent5 8 3" xfId="2615"/>
    <cellStyle name="60% - Accent5 9" xfId="525"/>
    <cellStyle name="60% - Accent5 9 2" xfId="2616"/>
    <cellStyle name="60% - Accent5 9 3" xfId="2617"/>
    <cellStyle name="60% - Accent6 10" xfId="526"/>
    <cellStyle name="60% - Accent6 10 2" xfId="2618"/>
    <cellStyle name="60% - Accent6 10 3" xfId="2619"/>
    <cellStyle name="60% - Accent6 11" xfId="527"/>
    <cellStyle name="60% - Accent6 11 2" xfId="2620"/>
    <cellStyle name="60% - Accent6 11 3" xfId="2621"/>
    <cellStyle name="60% - Accent6 12" xfId="528"/>
    <cellStyle name="60% - Accent6 12 2" xfId="2622"/>
    <cellStyle name="60% - Accent6 12 3" xfId="2623"/>
    <cellStyle name="60% - Accent6 13" xfId="529"/>
    <cellStyle name="60% - Accent6 13 2" xfId="2624"/>
    <cellStyle name="60% - Accent6 13 3" xfId="2625"/>
    <cellStyle name="60% - Accent6 14" xfId="530"/>
    <cellStyle name="60% - Accent6 14 2" xfId="2626"/>
    <cellStyle name="60% - Accent6 14 3" xfId="2627"/>
    <cellStyle name="60% - Accent6 15" xfId="531"/>
    <cellStyle name="60% - Accent6 15 2" xfId="2628"/>
    <cellStyle name="60% - Accent6 15 3" xfId="2629"/>
    <cellStyle name="60% - Accent6 16" xfId="532"/>
    <cellStyle name="60% - Accent6 16 2" xfId="2630"/>
    <cellStyle name="60% - Accent6 16 3" xfId="2631"/>
    <cellStyle name="60% - Accent6 17" xfId="533"/>
    <cellStyle name="60% - Accent6 17 2" xfId="2632"/>
    <cellStyle name="60% - Accent6 17 3" xfId="2633"/>
    <cellStyle name="60% - Accent6 18" xfId="534"/>
    <cellStyle name="60% - Accent6 18 2" xfId="2634"/>
    <cellStyle name="60% - Accent6 18 3" xfId="2635"/>
    <cellStyle name="60% - Accent6 19" xfId="535"/>
    <cellStyle name="60% - Accent6 19 2" xfId="2636"/>
    <cellStyle name="60% - Accent6 19 3" xfId="2637"/>
    <cellStyle name="60% - Accent6 2" xfId="536"/>
    <cellStyle name="60% - Accent6 2 2" xfId="2638"/>
    <cellStyle name="60% - Accent6 2 3" xfId="2639"/>
    <cellStyle name="60% - Accent6 20" xfId="537"/>
    <cellStyle name="60% - Accent6 20 2" xfId="2640"/>
    <cellStyle name="60% - Accent6 20 3" xfId="2641"/>
    <cellStyle name="60% - Accent6 21" xfId="538"/>
    <cellStyle name="60% - Accent6 21 2" xfId="2642"/>
    <cellStyle name="60% - Accent6 21 3" xfId="2643"/>
    <cellStyle name="60% - Accent6 22" xfId="539"/>
    <cellStyle name="60% - Accent6 22 2" xfId="2644"/>
    <cellStyle name="60% - Accent6 22 3" xfId="2645"/>
    <cellStyle name="60% - Accent6 23" xfId="540"/>
    <cellStyle name="60% - Accent6 23 2" xfId="2646"/>
    <cellStyle name="60% - Accent6 23 3" xfId="2647"/>
    <cellStyle name="60% - Accent6 24" xfId="541"/>
    <cellStyle name="60% - Accent6 24 2" xfId="2648"/>
    <cellStyle name="60% - Accent6 24 3" xfId="2649"/>
    <cellStyle name="60% - Accent6 25" xfId="542"/>
    <cellStyle name="60% - Accent6 25 2" xfId="2650"/>
    <cellStyle name="60% - Accent6 25 3" xfId="2651"/>
    <cellStyle name="60% - Accent6 26" xfId="543"/>
    <cellStyle name="60% - Accent6 26 2" xfId="2652"/>
    <cellStyle name="60% - Accent6 26 3" xfId="2653"/>
    <cellStyle name="60% - Accent6 27" xfId="544"/>
    <cellStyle name="60% - Accent6 27 2" xfId="2654"/>
    <cellStyle name="60% - Accent6 27 3" xfId="2655"/>
    <cellStyle name="60% - Accent6 28" xfId="545"/>
    <cellStyle name="60% - Accent6 28 2" xfId="2656"/>
    <cellStyle name="60% - Accent6 28 3" xfId="2657"/>
    <cellStyle name="60% - Accent6 29" xfId="546"/>
    <cellStyle name="60% - Accent6 29 2" xfId="2658"/>
    <cellStyle name="60% - Accent6 29 3" xfId="2659"/>
    <cellStyle name="60% - Accent6 3" xfId="547"/>
    <cellStyle name="60% - Accent6 3 2" xfId="2660"/>
    <cellStyle name="60% - Accent6 3 3" xfId="2661"/>
    <cellStyle name="60% - Accent6 30" xfId="548"/>
    <cellStyle name="60% - Accent6 30 2" xfId="2662"/>
    <cellStyle name="60% - Accent6 30 3" xfId="2663"/>
    <cellStyle name="60% - Accent6 31" xfId="549"/>
    <cellStyle name="60% - Accent6 31 2" xfId="2664"/>
    <cellStyle name="60% - Accent6 31 3" xfId="2665"/>
    <cellStyle name="60% - Accent6 32" xfId="2666"/>
    <cellStyle name="60% - Accent6 4" xfId="550"/>
    <cellStyle name="60% - Accent6 4 2" xfId="2667"/>
    <cellStyle name="60% - Accent6 4 3" xfId="2668"/>
    <cellStyle name="60% - Accent6 5" xfId="551"/>
    <cellStyle name="60% - Accent6 5 2" xfId="2669"/>
    <cellStyle name="60% - Accent6 5 3" xfId="2670"/>
    <cellStyle name="60% - Accent6 6" xfId="552"/>
    <cellStyle name="60% - Accent6 6 2" xfId="2671"/>
    <cellStyle name="60% - Accent6 6 3" xfId="2672"/>
    <cellStyle name="60% - Accent6 7" xfId="553"/>
    <cellStyle name="60% - Accent6 7 2" xfId="2673"/>
    <cellStyle name="60% - Accent6 7 3" xfId="2674"/>
    <cellStyle name="60% - Accent6 8" xfId="554"/>
    <cellStyle name="60% - Accent6 8 2" xfId="2675"/>
    <cellStyle name="60% - Accent6 8 3" xfId="2676"/>
    <cellStyle name="60% - Accent6 9" xfId="555"/>
    <cellStyle name="60% - Accent6 9 2" xfId="2677"/>
    <cellStyle name="60% - Accent6 9 3" xfId="2678"/>
    <cellStyle name="Accent1 10" xfId="556"/>
    <cellStyle name="Accent1 10 2" xfId="2679"/>
    <cellStyle name="Accent1 10 3" xfId="2680"/>
    <cellStyle name="Accent1 11" xfId="557"/>
    <cellStyle name="Accent1 11 2" xfId="2681"/>
    <cellStyle name="Accent1 11 3" xfId="2682"/>
    <cellStyle name="Accent1 12" xfId="558"/>
    <cellStyle name="Accent1 12 2" xfId="2683"/>
    <cellStyle name="Accent1 12 3" xfId="2684"/>
    <cellStyle name="Accent1 13" xfId="559"/>
    <cellStyle name="Accent1 13 2" xfId="2685"/>
    <cellStyle name="Accent1 13 3" xfId="2686"/>
    <cellStyle name="Accent1 14" xfId="560"/>
    <cellStyle name="Accent1 14 2" xfId="2687"/>
    <cellStyle name="Accent1 14 3" xfId="2688"/>
    <cellStyle name="Accent1 15" xfId="561"/>
    <cellStyle name="Accent1 15 2" xfId="2689"/>
    <cellStyle name="Accent1 15 3" xfId="2690"/>
    <cellStyle name="Accent1 16" xfId="562"/>
    <cellStyle name="Accent1 16 2" xfId="2691"/>
    <cellStyle name="Accent1 16 3" xfId="2692"/>
    <cellStyle name="Accent1 17" xfId="563"/>
    <cellStyle name="Accent1 17 2" xfId="2693"/>
    <cellStyle name="Accent1 17 3" xfId="2694"/>
    <cellStyle name="Accent1 18" xfId="564"/>
    <cellStyle name="Accent1 18 2" xfId="2695"/>
    <cellStyle name="Accent1 18 3" xfId="2696"/>
    <cellStyle name="Accent1 19" xfId="565"/>
    <cellStyle name="Accent1 19 2" xfId="2697"/>
    <cellStyle name="Accent1 19 3" xfId="2698"/>
    <cellStyle name="Accent1 2" xfId="566"/>
    <cellStyle name="Accent1 2 2" xfId="2699"/>
    <cellStyle name="Accent1 2 3" xfId="2700"/>
    <cellStyle name="Accent1 20" xfId="567"/>
    <cellStyle name="Accent1 20 2" xfId="2701"/>
    <cellStyle name="Accent1 20 3" xfId="2702"/>
    <cellStyle name="Accent1 21" xfId="568"/>
    <cellStyle name="Accent1 21 2" xfId="2703"/>
    <cellStyle name="Accent1 21 3" xfId="2704"/>
    <cellStyle name="Accent1 22" xfId="569"/>
    <cellStyle name="Accent1 22 2" xfId="2705"/>
    <cellStyle name="Accent1 22 3" xfId="2706"/>
    <cellStyle name="Accent1 23" xfId="570"/>
    <cellStyle name="Accent1 23 2" xfId="2707"/>
    <cellStyle name="Accent1 23 3" xfId="2708"/>
    <cellStyle name="Accent1 24" xfId="571"/>
    <cellStyle name="Accent1 24 2" xfId="2709"/>
    <cellStyle name="Accent1 24 3" xfId="2710"/>
    <cellStyle name="Accent1 25" xfId="572"/>
    <cellStyle name="Accent1 25 2" xfId="2711"/>
    <cellStyle name="Accent1 25 3" xfId="2712"/>
    <cellStyle name="Accent1 26" xfId="573"/>
    <cellStyle name="Accent1 26 2" xfId="2713"/>
    <cellStyle name="Accent1 26 3" xfId="2714"/>
    <cellStyle name="Accent1 27" xfId="574"/>
    <cellStyle name="Accent1 27 2" xfId="2715"/>
    <cellStyle name="Accent1 27 3" xfId="2716"/>
    <cellStyle name="Accent1 28" xfId="575"/>
    <cellStyle name="Accent1 28 2" xfId="2717"/>
    <cellStyle name="Accent1 28 3" xfId="2718"/>
    <cellStyle name="Accent1 29" xfId="576"/>
    <cellStyle name="Accent1 29 2" xfId="2719"/>
    <cellStyle name="Accent1 29 3" xfId="2720"/>
    <cellStyle name="Accent1 3" xfId="577"/>
    <cellStyle name="Accent1 3 2" xfId="2721"/>
    <cellStyle name="Accent1 3 3" xfId="2722"/>
    <cellStyle name="Accent1 30" xfId="578"/>
    <cellStyle name="Accent1 30 2" xfId="2723"/>
    <cellStyle name="Accent1 30 3" xfId="2724"/>
    <cellStyle name="Accent1 31" xfId="579"/>
    <cellStyle name="Accent1 31 2" xfId="2725"/>
    <cellStyle name="Accent1 31 3" xfId="2726"/>
    <cellStyle name="Accent1 32" xfId="2727"/>
    <cellStyle name="Accent1 4" xfId="580"/>
    <cellStyle name="Accent1 4 2" xfId="2728"/>
    <cellStyle name="Accent1 4 3" xfId="2729"/>
    <cellStyle name="Accent1 5" xfId="581"/>
    <cellStyle name="Accent1 5 2" xfId="2730"/>
    <cellStyle name="Accent1 5 3" xfId="2731"/>
    <cellStyle name="Accent1 6" xfId="582"/>
    <cellStyle name="Accent1 6 2" xfId="2732"/>
    <cellStyle name="Accent1 6 3" xfId="2733"/>
    <cellStyle name="Accent1 7" xfId="583"/>
    <cellStyle name="Accent1 7 2" xfId="2734"/>
    <cellStyle name="Accent1 7 3" xfId="2735"/>
    <cellStyle name="Accent1 8" xfId="584"/>
    <cellStyle name="Accent1 8 2" xfId="2736"/>
    <cellStyle name="Accent1 8 3" xfId="2737"/>
    <cellStyle name="Accent1 9" xfId="585"/>
    <cellStyle name="Accent1 9 2" xfId="2738"/>
    <cellStyle name="Accent1 9 3" xfId="2739"/>
    <cellStyle name="Accent2 10" xfId="586"/>
    <cellStyle name="Accent2 10 2" xfId="2740"/>
    <cellStyle name="Accent2 10 3" xfId="2741"/>
    <cellStyle name="Accent2 11" xfId="587"/>
    <cellStyle name="Accent2 11 2" xfId="2742"/>
    <cellStyle name="Accent2 11 3" xfId="2743"/>
    <cellStyle name="Accent2 12" xfId="588"/>
    <cellStyle name="Accent2 12 2" xfId="2744"/>
    <cellStyle name="Accent2 12 3" xfId="2745"/>
    <cellStyle name="Accent2 13" xfId="589"/>
    <cellStyle name="Accent2 13 2" xfId="2746"/>
    <cellStyle name="Accent2 13 3" xfId="2747"/>
    <cellStyle name="Accent2 14" xfId="590"/>
    <cellStyle name="Accent2 14 2" xfId="2748"/>
    <cellStyle name="Accent2 14 3" xfId="2749"/>
    <cellStyle name="Accent2 15" xfId="591"/>
    <cellStyle name="Accent2 15 2" xfId="2750"/>
    <cellStyle name="Accent2 15 3" xfId="2751"/>
    <cellStyle name="Accent2 16" xfId="592"/>
    <cellStyle name="Accent2 16 2" xfId="2752"/>
    <cellStyle name="Accent2 16 3" xfId="2753"/>
    <cellStyle name="Accent2 17" xfId="593"/>
    <cellStyle name="Accent2 17 2" xfId="2754"/>
    <cellStyle name="Accent2 17 3" xfId="2755"/>
    <cellStyle name="Accent2 18" xfId="594"/>
    <cellStyle name="Accent2 18 2" xfId="2756"/>
    <cellStyle name="Accent2 18 3" xfId="2757"/>
    <cellStyle name="Accent2 19" xfId="595"/>
    <cellStyle name="Accent2 19 2" xfId="2758"/>
    <cellStyle name="Accent2 19 3" xfId="2759"/>
    <cellStyle name="Accent2 2" xfId="596"/>
    <cellStyle name="Accent2 2 2" xfId="2760"/>
    <cellStyle name="Accent2 2 3" xfId="2761"/>
    <cellStyle name="Accent2 20" xfId="597"/>
    <cellStyle name="Accent2 20 2" xfId="2762"/>
    <cellStyle name="Accent2 20 3" xfId="2763"/>
    <cellStyle name="Accent2 21" xfId="598"/>
    <cellStyle name="Accent2 21 2" xfId="2764"/>
    <cellStyle name="Accent2 21 3" xfId="2765"/>
    <cellStyle name="Accent2 22" xfId="599"/>
    <cellStyle name="Accent2 22 2" xfId="2766"/>
    <cellStyle name="Accent2 22 3" xfId="2767"/>
    <cellStyle name="Accent2 23" xfId="600"/>
    <cellStyle name="Accent2 23 2" xfId="2768"/>
    <cellStyle name="Accent2 23 3" xfId="2769"/>
    <cellStyle name="Accent2 24" xfId="601"/>
    <cellStyle name="Accent2 24 2" xfId="2770"/>
    <cellStyle name="Accent2 24 3" xfId="2771"/>
    <cellStyle name="Accent2 25" xfId="602"/>
    <cellStyle name="Accent2 25 2" xfId="2772"/>
    <cellStyle name="Accent2 25 3" xfId="2773"/>
    <cellStyle name="Accent2 26" xfId="603"/>
    <cellStyle name="Accent2 26 2" xfId="2774"/>
    <cellStyle name="Accent2 26 3" xfId="2775"/>
    <cellStyle name="Accent2 27" xfId="604"/>
    <cellStyle name="Accent2 27 2" xfId="2776"/>
    <cellStyle name="Accent2 27 3" xfId="2777"/>
    <cellStyle name="Accent2 28" xfId="605"/>
    <cellStyle name="Accent2 28 2" xfId="2778"/>
    <cellStyle name="Accent2 28 3" xfId="2779"/>
    <cellStyle name="Accent2 29" xfId="606"/>
    <cellStyle name="Accent2 29 2" xfId="2780"/>
    <cellStyle name="Accent2 29 3" xfId="2781"/>
    <cellStyle name="Accent2 3" xfId="607"/>
    <cellStyle name="Accent2 3 2" xfId="2782"/>
    <cellStyle name="Accent2 3 3" xfId="2783"/>
    <cellStyle name="Accent2 30" xfId="608"/>
    <cellStyle name="Accent2 30 2" xfId="2784"/>
    <cellStyle name="Accent2 30 3" xfId="2785"/>
    <cellStyle name="Accent2 31" xfId="609"/>
    <cellStyle name="Accent2 31 2" xfId="2786"/>
    <cellStyle name="Accent2 31 3" xfId="2787"/>
    <cellStyle name="Accent2 32" xfId="2788"/>
    <cellStyle name="Accent2 4" xfId="610"/>
    <cellStyle name="Accent2 4 2" xfId="2789"/>
    <cellStyle name="Accent2 4 3" xfId="2790"/>
    <cellStyle name="Accent2 5" xfId="611"/>
    <cellStyle name="Accent2 5 2" xfId="2791"/>
    <cellStyle name="Accent2 5 3" xfId="2792"/>
    <cellStyle name="Accent2 6" xfId="612"/>
    <cellStyle name="Accent2 6 2" xfId="2793"/>
    <cellStyle name="Accent2 6 3" xfId="2794"/>
    <cellStyle name="Accent2 7" xfId="613"/>
    <cellStyle name="Accent2 7 2" xfId="2795"/>
    <cellStyle name="Accent2 7 3" xfId="2796"/>
    <cellStyle name="Accent2 8" xfId="614"/>
    <cellStyle name="Accent2 8 2" xfId="2797"/>
    <cellStyle name="Accent2 8 3" xfId="2798"/>
    <cellStyle name="Accent2 9" xfId="615"/>
    <cellStyle name="Accent2 9 2" xfId="2799"/>
    <cellStyle name="Accent2 9 3" xfId="2800"/>
    <cellStyle name="Accent3 10" xfId="616"/>
    <cellStyle name="Accent3 10 2" xfId="2801"/>
    <cellStyle name="Accent3 10 3" xfId="2802"/>
    <cellStyle name="Accent3 11" xfId="617"/>
    <cellStyle name="Accent3 11 2" xfId="2803"/>
    <cellStyle name="Accent3 11 3" xfId="2804"/>
    <cellStyle name="Accent3 12" xfId="618"/>
    <cellStyle name="Accent3 12 2" xfId="2805"/>
    <cellStyle name="Accent3 12 3" xfId="2806"/>
    <cellStyle name="Accent3 13" xfId="619"/>
    <cellStyle name="Accent3 13 2" xfId="2807"/>
    <cellStyle name="Accent3 13 3" xfId="2808"/>
    <cellStyle name="Accent3 14" xfId="620"/>
    <cellStyle name="Accent3 14 2" xfId="2809"/>
    <cellStyle name="Accent3 14 3" xfId="2810"/>
    <cellStyle name="Accent3 15" xfId="621"/>
    <cellStyle name="Accent3 15 2" xfId="2811"/>
    <cellStyle name="Accent3 15 3" xfId="2812"/>
    <cellStyle name="Accent3 16" xfId="622"/>
    <cellStyle name="Accent3 16 2" xfId="2813"/>
    <cellStyle name="Accent3 16 3" xfId="2814"/>
    <cellStyle name="Accent3 17" xfId="623"/>
    <cellStyle name="Accent3 17 2" xfId="2815"/>
    <cellStyle name="Accent3 17 3" xfId="2816"/>
    <cellStyle name="Accent3 18" xfId="624"/>
    <cellStyle name="Accent3 18 2" xfId="2817"/>
    <cellStyle name="Accent3 18 3" xfId="2818"/>
    <cellStyle name="Accent3 19" xfId="625"/>
    <cellStyle name="Accent3 19 2" xfId="2819"/>
    <cellStyle name="Accent3 19 3" xfId="2820"/>
    <cellStyle name="Accent3 2" xfId="626"/>
    <cellStyle name="Accent3 2 2" xfId="2821"/>
    <cellStyle name="Accent3 2 3" xfId="2822"/>
    <cellStyle name="Accent3 20" xfId="627"/>
    <cellStyle name="Accent3 20 2" xfId="2823"/>
    <cellStyle name="Accent3 20 3" xfId="2824"/>
    <cellStyle name="Accent3 21" xfId="628"/>
    <cellStyle name="Accent3 21 2" xfId="2825"/>
    <cellStyle name="Accent3 21 3" xfId="2826"/>
    <cellStyle name="Accent3 22" xfId="629"/>
    <cellStyle name="Accent3 22 2" xfId="2827"/>
    <cellStyle name="Accent3 22 3" xfId="2828"/>
    <cellStyle name="Accent3 23" xfId="630"/>
    <cellStyle name="Accent3 23 2" xfId="2829"/>
    <cellStyle name="Accent3 23 3" xfId="2830"/>
    <cellStyle name="Accent3 24" xfId="631"/>
    <cellStyle name="Accent3 24 2" xfId="2831"/>
    <cellStyle name="Accent3 24 3" xfId="2832"/>
    <cellStyle name="Accent3 25" xfId="632"/>
    <cellStyle name="Accent3 25 2" xfId="2833"/>
    <cellStyle name="Accent3 25 3" xfId="2834"/>
    <cellStyle name="Accent3 26" xfId="633"/>
    <cellStyle name="Accent3 26 2" xfId="2835"/>
    <cellStyle name="Accent3 26 3" xfId="2836"/>
    <cellStyle name="Accent3 27" xfId="634"/>
    <cellStyle name="Accent3 27 2" xfId="2837"/>
    <cellStyle name="Accent3 27 3" xfId="2838"/>
    <cellStyle name="Accent3 28" xfId="635"/>
    <cellStyle name="Accent3 28 2" xfId="2839"/>
    <cellStyle name="Accent3 28 3" xfId="2840"/>
    <cellStyle name="Accent3 29" xfId="636"/>
    <cellStyle name="Accent3 29 2" xfId="2841"/>
    <cellStyle name="Accent3 29 3" xfId="2842"/>
    <cellStyle name="Accent3 3" xfId="637"/>
    <cellStyle name="Accent3 3 2" xfId="2843"/>
    <cellStyle name="Accent3 3 3" xfId="2844"/>
    <cellStyle name="Accent3 30" xfId="638"/>
    <cellStyle name="Accent3 30 2" xfId="2845"/>
    <cellStyle name="Accent3 30 3" xfId="2846"/>
    <cellStyle name="Accent3 31" xfId="639"/>
    <cellStyle name="Accent3 31 2" xfId="2847"/>
    <cellStyle name="Accent3 31 3" xfId="2848"/>
    <cellStyle name="Accent3 32" xfId="2849"/>
    <cellStyle name="Accent3 4" xfId="640"/>
    <cellStyle name="Accent3 4 2" xfId="2850"/>
    <cellStyle name="Accent3 4 3" xfId="2851"/>
    <cellStyle name="Accent3 5" xfId="641"/>
    <cellStyle name="Accent3 5 2" xfId="2852"/>
    <cellStyle name="Accent3 5 3" xfId="2853"/>
    <cellStyle name="Accent3 6" xfId="642"/>
    <cellStyle name="Accent3 6 2" xfId="2854"/>
    <cellStyle name="Accent3 6 3" xfId="2855"/>
    <cellStyle name="Accent3 7" xfId="643"/>
    <cellStyle name="Accent3 7 2" xfId="2856"/>
    <cellStyle name="Accent3 7 3" xfId="2857"/>
    <cellStyle name="Accent3 8" xfId="644"/>
    <cellStyle name="Accent3 8 2" xfId="2858"/>
    <cellStyle name="Accent3 8 3" xfId="2859"/>
    <cellStyle name="Accent3 9" xfId="645"/>
    <cellStyle name="Accent3 9 2" xfId="2860"/>
    <cellStyle name="Accent3 9 3" xfId="2861"/>
    <cellStyle name="Accent4 10" xfId="646"/>
    <cellStyle name="Accent4 10 2" xfId="2862"/>
    <cellStyle name="Accent4 10 3" xfId="2863"/>
    <cellStyle name="Accent4 11" xfId="647"/>
    <cellStyle name="Accent4 11 2" xfId="2864"/>
    <cellStyle name="Accent4 11 3" xfId="2865"/>
    <cellStyle name="Accent4 12" xfId="648"/>
    <cellStyle name="Accent4 12 2" xfId="2866"/>
    <cellStyle name="Accent4 12 3" xfId="2867"/>
    <cellStyle name="Accent4 13" xfId="649"/>
    <cellStyle name="Accent4 13 2" xfId="2868"/>
    <cellStyle name="Accent4 13 3" xfId="2869"/>
    <cellStyle name="Accent4 14" xfId="650"/>
    <cellStyle name="Accent4 14 2" xfId="2870"/>
    <cellStyle name="Accent4 14 3" xfId="2871"/>
    <cellStyle name="Accent4 15" xfId="651"/>
    <cellStyle name="Accent4 15 2" xfId="2872"/>
    <cellStyle name="Accent4 15 3" xfId="2873"/>
    <cellStyle name="Accent4 16" xfId="652"/>
    <cellStyle name="Accent4 16 2" xfId="2874"/>
    <cellStyle name="Accent4 16 3" xfId="2875"/>
    <cellStyle name="Accent4 17" xfId="653"/>
    <cellStyle name="Accent4 17 2" xfId="2876"/>
    <cellStyle name="Accent4 17 3" xfId="2877"/>
    <cellStyle name="Accent4 18" xfId="654"/>
    <cellStyle name="Accent4 18 2" xfId="2878"/>
    <cellStyle name="Accent4 18 3" xfId="2879"/>
    <cellStyle name="Accent4 19" xfId="655"/>
    <cellStyle name="Accent4 19 2" xfId="2880"/>
    <cellStyle name="Accent4 19 3" xfId="2881"/>
    <cellStyle name="Accent4 2" xfId="656"/>
    <cellStyle name="Accent4 2 2" xfId="2882"/>
    <cellStyle name="Accent4 2 3" xfId="2883"/>
    <cellStyle name="Accent4 20" xfId="657"/>
    <cellStyle name="Accent4 20 2" xfId="2884"/>
    <cellStyle name="Accent4 20 3" xfId="2885"/>
    <cellStyle name="Accent4 21" xfId="658"/>
    <cellStyle name="Accent4 21 2" xfId="2886"/>
    <cellStyle name="Accent4 21 3" xfId="2887"/>
    <cellStyle name="Accent4 22" xfId="659"/>
    <cellStyle name="Accent4 22 2" xfId="2888"/>
    <cellStyle name="Accent4 22 3" xfId="2889"/>
    <cellStyle name="Accent4 23" xfId="660"/>
    <cellStyle name="Accent4 23 2" xfId="2890"/>
    <cellStyle name="Accent4 23 3" xfId="2891"/>
    <cellStyle name="Accent4 24" xfId="661"/>
    <cellStyle name="Accent4 24 2" xfId="2892"/>
    <cellStyle name="Accent4 24 3" xfId="2893"/>
    <cellStyle name="Accent4 25" xfId="662"/>
    <cellStyle name="Accent4 25 2" xfId="2894"/>
    <cellStyle name="Accent4 25 3" xfId="2895"/>
    <cellStyle name="Accent4 26" xfId="663"/>
    <cellStyle name="Accent4 26 2" xfId="2896"/>
    <cellStyle name="Accent4 26 3" xfId="2897"/>
    <cellStyle name="Accent4 27" xfId="664"/>
    <cellStyle name="Accent4 27 2" xfId="2898"/>
    <cellStyle name="Accent4 27 3" xfId="2899"/>
    <cellStyle name="Accent4 28" xfId="665"/>
    <cellStyle name="Accent4 28 2" xfId="2900"/>
    <cellStyle name="Accent4 28 3" xfId="2901"/>
    <cellStyle name="Accent4 29" xfId="666"/>
    <cellStyle name="Accent4 29 2" xfId="2902"/>
    <cellStyle name="Accent4 29 3" xfId="2903"/>
    <cellStyle name="Accent4 3" xfId="667"/>
    <cellStyle name="Accent4 3 2" xfId="2904"/>
    <cellStyle name="Accent4 3 3" xfId="2905"/>
    <cellStyle name="Accent4 30" xfId="668"/>
    <cellStyle name="Accent4 30 2" xfId="2906"/>
    <cellStyle name="Accent4 30 3" xfId="2907"/>
    <cellStyle name="Accent4 31" xfId="669"/>
    <cellStyle name="Accent4 31 2" xfId="2908"/>
    <cellStyle name="Accent4 31 3" xfId="2909"/>
    <cellStyle name="Accent4 32" xfId="2910"/>
    <cellStyle name="Accent4 4" xfId="670"/>
    <cellStyle name="Accent4 4 2" xfId="2911"/>
    <cellStyle name="Accent4 4 3" xfId="2912"/>
    <cellStyle name="Accent4 5" xfId="671"/>
    <cellStyle name="Accent4 5 2" xfId="2913"/>
    <cellStyle name="Accent4 5 3" xfId="2914"/>
    <cellStyle name="Accent4 6" xfId="672"/>
    <cellStyle name="Accent4 6 2" xfId="2915"/>
    <cellStyle name="Accent4 6 3" xfId="2916"/>
    <cellStyle name="Accent4 7" xfId="673"/>
    <cellStyle name="Accent4 7 2" xfId="2917"/>
    <cellStyle name="Accent4 7 3" xfId="2918"/>
    <cellStyle name="Accent4 8" xfId="674"/>
    <cellStyle name="Accent4 8 2" xfId="2919"/>
    <cellStyle name="Accent4 8 3" xfId="2920"/>
    <cellStyle name="Accent4 9" xfId="675"/>
    <cellStyle name="Accent4 9 2" xfId="2921"/>
    <cellStyle name="Accent4 9 3" xfId="2922"/>
    <cellStyle name="Accent5 10" xfId="676"/>
    <cellStyle name="Accent5 10 2" xfId="2923"/>
    <cellStyle name="Accent5 10 3" xfId="2924"/>
    <cellStyle name="Accent5 11" xfId="677"/>
    <cellStyle name="Accent5 11 2" xfId="2925"/>
    <cellStyle name="Accent5 11 3" xfId="2926"/>
    <cellStyle name="Accent5 12" xfId="678"/>
    <cellStyle name="Accent5 12 2" xfId="2927"/>
    <cellStyle name="Accent5 12 3" xfId="2928"/>
    <cellStyle name="Accent5 13" xfId="679"/>
    <cellStyle name="Accent5 13 2" xfId="2929"/>
    <cellStyle name="Accent5 13 3" xfId="2930"/>
    <cellStyle name="Accent5 14" xfId="680"/>
    <cellStyle name="Accent5 14 2" xfId="2931"/>
    <cellStyle name="Accent5 14 3" xfId="2932"/>
    <cellStyle name="Accent5 15" xfId="681"/>
    <cellStyle name="Accent5 15 2" xfId="2933"/>
    <cellStyle name="Accent5 15 3" xfId="2934"/>
    <cellStyle name="Accent5 16" xfId="682"/>
    <cellStyle name="Accent5 16 2" xfId="2935"/>
    <cellStyle name="Accent5 16 3" xfId="2936"/>
    <cellStyle name="Accent5 17" xfId="683"/>
    <cellStyle name="Accent5 17 2" xfId="2937"/>
    <cellStyle name="Accent5 17 3" xfId="2938"/>
    <cellStyle name="Accent5 18" xfId="684"/>
    <cellStyle name="Accent5 18 2" xfId="2939"/>
    <cellStyle name="Accent5 18 3" xfId="2940"/>
    <cellStyle name="Accent5 19" xfId="685"/>
    <cellStyle name="Accent5 19 2" xfId="2941"/>
    <cellStyle name="Accent5 19 3" xfId="2942"/>
    <cellStyle name="Accent5 2" xfId="686"/>
    <cellStyle name="Accent5 2 2" xfId="2943"/>
    <cellStyle name="Accent5 2 3" xfId="2944"/>
    <cellStyle name="Accent5 20" xfId="687"/>
    <cellStyle name="Accent5 20 2" xfId="2945"/>
    <cellStyle name="Accent5 20 3" xfId="2946"/>
    <cellStyle name="Accent5 21" xfId="688"/>
    <cellStyle name="Accent5 21 2" xfId="2947"/>
    <cellStyle name="Accent5 21 3" xfId="2948"/>
    <cellStyle name="Accent5 22" xfId="689"/>
    <cellStyle name="Accent5 22 2" xfId="2949"/>
    <cellStyle name="Accent5 22 3" xfId="2950"/>
    <cellStyle name="Accent5 23" xfId="690"/>
    <cellStyle name="Accent5 23 2" xfId="2951"/>
    <cellStyle name="Accent5 23 3" xfId="2952"/>
    <cellStyle name="Accent5 24" xfId="691"/>
    <cellStyle name="Accent5 24 2" xfId="2953"/>
    <cellStyle name="Accent5 24 3" xfId="2954"/>
    <cellStyle name="Accent5 25" xfId="692"/>
    <cellStyle name="Accent5 25 2" xfId="2955"/>
    <cellStyle name="Accent5 25 3" xfId="2956"/>
    <cellStyle name="Accent5 26" xfId="693"/>
    <cellStyle name="Accent5 26 2" xfId="2957"/>
    <cellStyle name="Accent5 26 3" xfId="2958"/>
    <cellStyle name="Accent5 27" xfId="694"/>
    <cellStyle name="Accent5 27 2" xfId="2959"/>
    <cellStyle name="Accent5 27 3" xfId="2960"/>
    <cellStyle name="Accent5 28" xfId="695"/>
    <cellStyle name="Accent5 28 2" xfId="2961"/>
    <cellStyle name="Accent5 28 3" xfId="2962"/>
    <cellStyle name="Accent5 29" xfId="696"/>
    <cellStyle name="Accent5 29 2" xfId="2963"/>
    <cellStyle name="Accent5 29 3" xfId="2964"/>
    <cellStyle name="Accent5 3" xfId="697"/>
    <cellStyle name="Accent5 3 2" xfId="2965"/>
    <cellStyle name="Accent5 3 3" xfId="2966"/>
    <cellStyle name="Accent5 30" xfId="698"/>
    <cellStyle name="Accent5 30 2" xfId="2967"/>
    <cellStyle name="Accent5 30 3" xfId="2968"/>
    <cellStyle name="Accent5 31" xfId="699"/>
    <cellStyle name="Accent5 31 2" xfId="2969"/>
    <cellStyle name="Accent5 31 3" xfId="2970"/>
    <cellStyle name="Accent5 32" xfId="2971"/>
    <cellStyle name="Accent5 4" xfId="700"/>
    <cellStyle name="Accent5 4 2" xfId="2972"/>
    <cellStyle name="Accent5 4 3" xfId="2973"/>
    <cellStyle name="Accent5 5" xfId="701"/>
    <cellStyle name="Accent5 5 2" xfId="2974"/>
    <cellStyle name="Accent5 5 3" xfId="2975"/>
    <cellStyle name="Accent5 6" xfId="702"/>
    <cellStyle name="Accent5 6 2" xfId="2976"/>
    <cellStyle name="Accent5 6 3" xfId="2977"/>
    <cellStyle name="Accent5 7" xfId="703"/>
    <cellStyle name="Accent5 7 2" xfId="2978"/>
    <cellStyle name="Accent5 7 3" xfId="2979"/>
    <cellStyle name="Accent5 8" xfId="704"/>
    <cellStyle name="Accent5 8 2" xfId="2980"/>
    <cellStyle name="Accent5 8 3" xfId="2981"/>
    <cellStyle name="Accent5 9" xfId="705"/>
    <cellStyle name="Accent5 9 2" xfId="2982"/>
    <cellStyle name="Accent5 9 3" xfId="2983"/>
    <cellStyle name="Accent6 10" xfId="706"/>
    <cellStyle name="Accent6 10 2" xfId="2984"/>
    <cellStyle name="Accent6 10 3" xfId="2985"/>
    <cellStyle name="Accent6 11" xfId="707"/>
    <cellStyle name="Accent6 11 2" xfId="2986"/>
    <cellStyle name="Accent6 11 3" xfId="2987"/>
    <cellStyle name="Accent6 12" xfId="708"/>
    <cellStyle name="Accent6 12 2" xfId="2988"/>
    <cellStyle name="Accent6 12 3" xfId="2989"/>
    <cellStyle name="Accent6 13" xfId="709"/>
    <cellStyle name="Accent6 13 2" xfId="2990"/>
    <cellStyle name="Accent6 13 3" xfId="2991"/>
    <cellStyle name="Accent6 14" xfId="710"/>
    <cellStyle name="Accent6 14 2" xfId="2992"/>
    <cellStyle name="Accent6 14 3" xfId="2993"/>
    <cellStyle name="Accent6 15" xfId="711"/>
    <cellStyle name="Accent6 15 2" xfId="2994"/>
    <cellStyle name="Accent6 15 3" xfId="2995"/>
    <cellStyle name="Accent6 16" xfId="712"/>
    <cellStyle name="Accent6 16 2" xfId="2996"/>
    <cellStyle name="Accent6 16 3" xfId="2997"/>
    <cellStyle name="Accent6 17" xfId="713"/>
    <cellStyle name="Accent6 17 2" xfId="2998"/>
    <cellStyle name="Accent6 17 3" xfId="2999"/>
    <cellStyle name="Accent6 18" xfId="714"/>
    <cellStyle name="Accent6 18 2" xfId="3000"/>
    <cellStyle name="Accent6 18 3" xfId="3001"/>
    <cellStyle name="Accent6 19" xfId="715"/>
    <cellStyle name="Accent6 19 2" xfId="3002"/>
    <cellStyle name="Accent6 19 3" xfId="3003"/>
    <cellStyle name="Accent6 2" xfId="716"/>
    <cellStyle name="Accent6 2 2" xfId="3004"/>
    <cellStyle name="Accent6 2 3" xfId="3005"/>
    <cellStyle name="Accent6 20" xfId="717"/>
    <cellStyle name="Accent6 20 2" xfId="3006"/>
    <cellStyle name="Accent6 20 3" xfId="3007"/>
    <cellStyle name="Accent6 21" xfId="718"/>
    <cellStyle name="Accent6 21 2" xfId="3008"/>
    <cellStyle name="Accent6 21 3" xfId="3009"/>
    <cellStyle name="Accent6 22" xfId="719"/>
    <cellStyle name="Accent6 22 2" xfId="3010"/>
    <cellStyle name="Accent6 22 3" xfId="3011"/>
    <cellStyle name="Accent6 23" xfId="720"/>
    <cellStyle name="Accent6 23 2" xfId="3012"/>
    <cellStyle name="Accent6 23 3" xfId="3013"/>
    <cellStyle name="Accent6 24" xfId="721"/>
    <cellStyle name="Accent6 24 2" xfId="3014"/>
    <cellStyle name="Accent6 24 3" xfId="3015"/>
    <cellStyle name="Accent6 25" xfId="722"/>
    <cellStyle name="Accent6 25 2" xfId="3016"/>
    <cellStyle name="Accent6 25 3" xfId="3017"/>
    <cellStyle name="Accent6 26" xfId="723"/>
    <cellStyle name="Accent6 26 2" xfId="3018"/>
    <cellStyle name="Accent6 26 3" xfId="3019"/>
    <cellStyle name="Accent6 27" xfId="724"/>
    <cellStyle name="Accent6 27 2" xfId="3020"/>
    <cellStyle name="Accent6 27 3" xfId="3021"/>
    <cellStyle name="Accent6 28" xfId="725"/>
    <cellStyle name="Accent6 28 2" xfId="3022"/>
    <cellStyle name="Accent6 28 3" xfId="3023"/>
    <cellStyle name="Accent6 29" xfId="726"/>
    <cellStyle name="Accent6 29 2" xfId="3024"/>
    <cellStyle name="Accent6 29 3" xfId="3025"/>
    <cellStyle name="Accent6 3" xfId="727"/>
    <cellStyle name="Accent6 3 2" xfId="3026"/>
    <cellStyle name="Accent6 3 3" xfId="3027"/>
    <cellStyle name="Accent6 30" xfId="728"/>
    <cellStyle name="Accent6 30 2" xfId="3028"/>
    <cellStyle name="Accent6 30 3" xfId="3029"/>
    <cellStyle name="Accent6 31" xfId="729"/>
    <cellStyle name="Accent6 31 2" xfId="3030"/>
    <cellStyle name="Accent6 31 3" xfId="3031"/>
    <cellStyle name="Accent6 32" xfId="3032"/>
    <cellStyle name="Accent6 4" xfId="730"/>
    <cellStyle name="Accent6 4 2" xfId="3033"/>
    <cellStyle name="Accent6 4 3" xfId="3034"/>
    <cellStyle name="Accent6 5" xfId="731"/>
    <cellStyle name="Accent6 5 2" xfId="3035"/>
    <cellStyle name="Accent6 5 3" xfId="3036"/>
    <cellStyle name="Accent6 6" xfId="732"/>
    <cellStyle name="Accent6 6 2" xfId="3037"/>
    <cellStyle name="Accent6 6 3" xfId="3038"/>
    <cellStyle name="Accent6 7" xfId="733"/>
    <cellStyle name="Accent6 7 2" xfId="3039"/>
    <cellStyle name="Accent6 7 3" xfId="3040"/>
    <cellStyle name="Accent6 8" xfId="734"/>
    <cellStyle name="Accent6 8 2" xfId="3041"/>
    <cellStyle name="Accent6 8 3" xfId="3042"/>
    <cellStyle name="Accent6 9" xfId="735"/>
    <cellStyle name="Accent6 9 2" xfId="3043"/>
    <cellStyle name="Accent6 9 3" xfId="3044"/>
    <cellStyle name="AeE­ [0]_INQUIRY ¿?¾÷AßAø " xfId="736"/>
    <cellStyle name="AeE­_INQUIRY ¿?¾÷AßAø " xfId="737"/>
    <cellStyle name="AÞ¸¶ [0]_INQUIRY ¿?¾÷AßAø " xfId="738"/>
    <cellStyle name="AÞ¸¶_INQUIRY ¿?¾÷AßAø " xfId="739"/>
    <cellStyle name="Bad 10" xfId="740"/>
    <cellStyle name="Bad 11" xfId="741"/>
    <cellStyle name="Bad 12" xfId="742"/>
    <cellStyle name="Bad 13" xfId="743"/>
    <cellStyle name="Bad 14" xfId="744"/>
    <cellStyle name="Bad 15" xfId="745"/>
    <cellStyle name="Bad 16" xfId="746"/>
    <cellStyle name="Bad 17" xfId="747"/>
    <cellStyle name="Bad 18" xfId="748"/>
    <cellStyle name="Bad 19" xfId="749"/>
    <cellStyle name="Bad 2" xfId="750"/>
    <cellStyle name="Bad 2 2" xfId="3045"/>
    <cellStyle name="Bad 20" xfId="751"/>
    <cellStyle name="Bad 21" xfId="752"/>
    <cellStyle name="Bad 22" xfId="753"/>
    <cellStyle name="Bad 23" xfId="754"/>
    <cellStyle name="Bad 24" xfId="755"/>
    <cellStyle name="Bad 25" xfId="756"/>
    <cellStyle name="Bad 26" xfId="757"/>
    <cellStyle name="Bad 27" xfId="758"/>
    <cellStyle name="Bad 28" xfId="759"/>
    <cellStyle name="Bad 29" xfId="760"/>
    <cellStyle name="Bad 3" xfId="761"/>
    <cellStyle name="Bad 30" xfId="762"/>
    <cellStyle name="Bad 31" xfId="763"/>
    <cellStyle name="Bad 4" xfId="764"/>
    <cellStyle name="Bad 5" xfId="765"/>
    <cellStyle name="Bad 6" xfId="766"/>
    <cellStyle name="Bad 7" xfId="767"/>
    <cellStyle name="Bad 8" xfId="768"/>
    <cellStyle name="Bad 9" xfId="769"/>
    <cellStyle name="Black" xfId="770"/>
    <cellStyle name="Body" xfId="771"/>
    <cellStyle name="Border" xfId="772"/>
    <cellStyle name="C?AØ_¿?¾÷CoE² " xfId="773"/>
    <cellStyle name="C¥AØ_¿?¾÷CoE² " xfId="774"/>
    <cellStyle name="C￥AØ_¿μ¾÷CoE² " xfId="775"/>
    <cellStyle name="Calc Currency (0)" xfId="776"/>
    <cellStyle name="Calc Currency (0) 2" xfId="3046"/>
    <cellStyle name="Calculation 10" xfId="777"/>
    <cellStyle name="Calculation 11" xfId="778"/>
    <cellStyle name="Calculation 12" xfId="779"/>
    <cellStyle name="Calculation 13" xfId="780"/>
    <cellStyle name="Calculation 14" xfId="781"/>
    <cellStyle name="Calculation 15" xfId="782"/>
    <cellStyle name="Calculation 16" xfId="783"/>
    <cellStyle name="Calculation 17" xfId="784"/>
    <cellStyle name="Calculation 18" xfId="785"/>
    <cellStyle name="Calculation 19" xfId="786"/>
    <cellStyle name="Calculation 2" xfId="787"/>
    <cellStyle name="Calculation 2 2" xfId="3047"/>
    <cellStyle name="Calculation 20" xfId="788"/>
    <cellStyle name="Calculation 21" xfId="789"/>
    <cellStyle name="Calculation 22" xfId="790"/>
    <cellStyle name="Calculation 23" xfId="791"/>
    <cellStyle name="Calculation 24" xfId="792"/>
    <cellStyle name="Calculation 25" xfId="793"/>
    <cellStyle name="Calculation 26" xfId="794"/>
    <cellStyle name="Calculation 27" xfId="795"/>
    <cellStyle name="Calculation 28" xfId="796"/>
    <cellStyle name="Calculation 29" xfId="797"/>
    <cellStyle name="Calculation 3" xfId="798"/>
    <cellStyle name="Calculation 30" xfId="799"/>
    <cellStyle name="Calculation 31" xfId="800"/>
    <cellStyle name="Calculation 4" xfId="801"/>
    <cellStyle name="Calculation 5" xfId="802"/>
    <cellStyle name="Calculation 6" xfId="803"/>
    <cellStyle name="Calculation 7" xfId="804"/>
    <cellStyle name="Calculation 8" xfId="805"/>
    <cellStyle name="Calculation 9" xfId="806"/>
    <cellStyle name="Check Cell 10" xfId="807"/>
    <cellStyle name="Check Cell 11" xfId="808"/>
    <cellStyle name="Check Cell 12" xfId="809"/>
    <cellStyle name="Check Cell 13" xfId="810"/>
    <cellStyle name="Check Cell 14" xfId="811"/>
    <cellStyle name="Check Cell 15" xfId="812"/>
    <cellStyle name="Check Cell 16" xfId="813"/>
    <cellStyle name="Check Cell 17" xfId="814"/>
    <cellStyle name="Check Cell 18" xfId="815"/>
    <cellStyle name="Check Cell 19" xfId="816"/>
    <cellStyle name="Check Cell 2" xfId="817"/>
    <cellStyle name="Check Cell 2 2" xfId="3048"/>
    <cellStyle name="Check Cell 20" xfId="818"/>
    <cellStyle name="Check Cell 21" xfId="819"/>
    <cellStyle name="Check Cell 22" xfId="820"/>
    <cellStyle name="Check Cell 23" xfId="821"/>
    <cellStyle name="Check Cell 24" xfId="822"/>
    <cellStyle name="Check Cell 25" xfId="823"/>
    <cellStyle name="Check Cell 26" xfId="824"/>
    <cellStyle name="Check Cell 27" xfId="825"/>
    <cellStyle name="Check Cell 28" xfId="826"/>
    <cellStyle name="Check Cell 29" xfId="827"/>
    <cellStyle name="Check Cell 3" xfId="828"/>
    <cellStyle name="Check Cell 30" xfId="829"/>
    <cellStyle name="Check Cell 31" xfId="830"/>
    <cellStyle name="Check Cell 4" xfId="831"/>
    <cellStyle name="Check Cell 5" xfId="832"/>
    <cellStyle name="Check Cell 6" xfId="833"/>
    <cellStyle name="Check Cell 7" xfId="834"/>
    <cellStyle name="Check Cell 8" xfId="835"/>
    <cellStyle name="Check Cell 9" xfId="836"/>
    <cellStyle name="Comma" xfId="1" builtinId="3"/>
    <cellStyle name="Comma 10" xfId="3049"/>
    <cellStyle name="Comma 11" xfId="3050"/>
    <cellStyle name="Comma 13" xfId="837"/>
    <cellStyle name="Comma 15" xfId="838"/>
    <cellStyle name="Comma 16" xfId="3051"/>
    <cellStyle name="Comma 17" xfId="839"/>
    <cellStyle name="Comma 19" xfId="840"/>
    <cellStyle name="Comma 2" xfId="841"/>
    <cellStyle name="Comma 2 2" xfId="842"/>
    <cellStyle name="Comma 2 2 2" xfId="3052"/>
    <cellStyle name="Comma 2 2 2 2" xfId="3053"/>
    <cellStyle name="Comma 2 2 2_Sheet2" xfId="3054"/>
    <cellStyle name="Comma 2 2 3" xfId="3055"/>
    <cellStyle name="Comma 2 2_Sheet2" xfId="3056"/>
    <cellStyle name="Comma 2 3" xfId="3057"/>
    <cellStyle name="Comma 2 3 2" xfId="3058"/>
    <cellStyle name="Comma 2 3_Sheet2" xfId="3059"/>
    <cellStyle name="Comma 2_Sheet2" xfId="3060"/>
    <cellStyle name="Comma 21" xfId="843"/>
    <cellStyle name="Comma 22" xfId="844"/>
    <cellStyle name="Comma 25" xfId="845"/>
    <cellStyle name="Comma 26" xfId="846"/>
    <cellStyle name="Comma 28" xfId="847"/>
    <cellStyle name="Comma 3" xfId="848"/>
    <cellStyle name="Comma 30" xfId="849"/>
    <cellStyle name="Comma 4" xfId="850"/>
    <cellStyle name="Comma 4 2" xfId="851"/>
    <cellStyle name="Comma 4 3" xfId="3061"/>
    <cellStyle name="Comma 4 3 2" xfId="3062"/>
    <cellStyle name="Comma 4 3 3" xfId="3063"/>
    <cellStyle name="Comma 5" xfId="852"/>
    <cellStyle name="Comma 6" xfId="853"/>
    <cellStyle name="Comma 6 2" xfId="3064"/>
    <cellStyle name="Comma 6 3" xfId="3065"/>
    <cellStyle name="Comma 6_Sheet2" xfId="3066"/>
    <cellStyle name="Comma 7" xfId="854"/>
    <cellStyle name="Comma 8" xfId="3067"/>
    <cellStyle name="Comma 8 2" xfId="3068"/>
    <cellStyle name="Comma 9" xfId="3069"/>
    <cellStyle name="Comma0" xfId="855"/>
    <cellStyle name="Copied" xfId="856"/>
    <cellStyle name="Currency 2" xfId="857"/>
    <cellStyle name="Currency 2 2" xfId="858"/>
    <cellStyle name="Currency 2 3" xfId="3070"/>
    <cellStyle name="Currency 2 4" xfId="3071"/>
    <cellStyle name="Currency 3" xfId="859"/>
    <cellStyle name="Currency0" xfId="860"/>
    <cellStyle name="Currency0 2" xfId="861"/>
    <cellStyle name="Currency0 3" xfId="862"/>
    <cellStyle name="Currency0 3 2" xfId="863"/>
    <cellStyle name="Date" xfId="864"/>
    <cellStyle name="Dezimal [0]_laroux" xfId="865"/>
    <cellStyle name="Dezimal_laroux" xfId="866"/>
    <cellStyle name="Entered" xfId="867"/>
    <cellStyle name="Euro" xfId="868"/>
    <cellStyle name="Euro 2" xfId="869"/>
    <cellStyle name="Euro 3" xfId="870"/>
    <cellStyle name="Euro 3 2" xfId="871"/>
    <cellStyle name="Excel Built-in Normal" xfId="872"/>
    <cellStyle name="Excel Built-in Normal 2" xfId="4561"/>
    <cellStyle name="Explanatory Text 10" xfId="873"/>
    <cellStyle name="Explanatory Text 11" xfId="874"/>
    <cellStyle name="Explanatory Text 12" xfId="875"/>
    <cellStyle name="Explanatory Text 13" xfId="876"/>
    <cellStyle name="Explanatory Text 14" xfId="877"/>
    <cellStyle name="Explanatory Text 15" xfId="878"/>
    <cellStyle name="Explanatory Text 16" xfId="879"/>
    <cellStyle name="Explanatory Text 17" xfId="880"/>
    <cellStyle name="Explanatory Text 18" xfId="881"/>
    <cellStyle name="Explanatory Text 19" xfId="882"/>
    <cellStyle name="Explanatory Text 2" xfId="883"/>
    <cellStyle name="Explanatory Text 2 2" xfId="3072"/>
    <cellStyle name="Explanatory Text 20" xfId="884"/>
    <cellStyle name="Explanatory Text 21" xfId="885"/>
    <cellStyle name="Explanatory Text 22" xfId="886"/>
    <cellStyle name="Explanatory Text 23" xfId="887"/>
    <cellStyle name="Explanatory Text 24" xfId="888"/>
    <cellStyle name="Explanatory Text 25" xfId="889"/>
    <cellStyle name="Explanatory Text 26" xfId="890"/>
    <cellStyle name="Explanatory Text 27" xfId="891"/>
    <cellStyle name="Explanatory Text 28" xfId="892"/>
    <cellStyle name="Explanatory Text 29" xfId="893"/>
    <cellStyle name="Explanatory Text 3" xfId="894"/>
    <cellStyle name="Explanatory Text 30" xfId="895"/>
    <cellStyle name="Explanatory Text 31" xfId="896"/>
    <cellStyle name="Explanatory Text 4" xfId="897"/>
    <cellStyle name="Explanatory Text 5" xfId="898"/>
    <cellStyle name="Explanatory Text 6" xfId="899"/>
    <cellStyle name="Explanatory Text 7" xfId="900"/>
    <cellStyle name="Explanatory Text 8" xfId="901"/>
    <cellStyle name="Explanatory Text 9" xfId="902"/>
    <cellStyle name="Fixed" xfId="903"/>
    <cellStyle name="Good 10" xfId="904"/>
    <cellStyle name="Good 11" xfId="905"/>
    <cellStyle name="Good 12" xfId="906"/>
    <cellStyle name="Good 13" xfId="907"/>
    <cellStyle name="Good 14" xfId="908"/>
    <cellStyle name="Good 15" xfId="909"/>
    <cellStyle name="Good 16" xfId="910"/>
    <cellStyle name="Good 17" xfId="911"/>
    <cellStyle name="Good 18" xfId="912"/>
    <cellStyle name="Good 19" xfId="913"/>
    <cellStyle name="Good 2" xfId="914"/>
    <cellStyle name="Good 2 2" xfId="3073"/>
    <cellStyle name="Good 20" xfId="915"/>
    <cellStyle name="Good 21" xfId="916"/>
    <cellStyle name="Good 22" xfId="917"/>
    <cellStyle name="Good 23" xfId="918"/>
    <cellStyle name="Good 24" xfId="919"/>
    <cellStyle name="Good 25" xfId="920"/>
    <cellStyle name="Good 26" xfId="921"/>
    <cellStyle name="Good 27" xfId="922"/>
    <cellStyle name="Good 28" xfId="923"/>
    <cellStyle name="Good 29" xfId="924"/>
    <cellStyle name="Good 3" xfId="925"/>
    <cellStyle name="Good 30" xfId="926"/>
    <cellStyle name="Good 31" xfId="927"/>
    <cellStyle name="Good 4" xfId="928"/>
    <cellStyle name="Good 5" xfId="929"/>
    <cellStyle name="Good 6" xfId="930"/>
    <cellStyle name="Good 7" xfId="931"/>
    <cellStyle name="Good 8" xfId="932"/>
    <cellStyle name="Good 9" xfId="933"/>
    <cellStyle name="Grey" xfId="934"/>
    <cellStyle name="Grey 2" xfId="935"/>
    <cellStyle name="Head 1" xfId="936"/>
    <cellStyle name="Header1" xfId="937"/>
    <cellStyle name="Header2" xfId="938"/>
    <cellStyle name="Heading 1 10" xfId="939"/>
    <cellStyle name="Heading 1 10 2" xfId="3074"/>
    <cellStyle name="Heading 1 10 3" xfId="3075"/>
    <cellStyle name="Heading 1 11" xfId="940"/>
    <cellStyle name="Heading 1 11 2" xfId="3076"/>
    <cellStyle name="Heading 1 11 3" xfId="3077"/>
    <cellStyle name="Heading 1 12" xfId="941"/>
    <cellStyle name="Heading 1 12 2" xfId="3078"/>
    <cellStyle name="Heading 1 12 3" xfId="3079"/>
    <cellStyle name="Heading 1 13" xfId="942"/>
    <cellStyle name="Heading 1 13 2" xfId="3080"/>
    <cellStyle name="Heading 1 13 3" xfId="3081"/>
    <cellStyle name="Heading 1 14" xfId="943"/>
    <cellStyle name="Heading 1 14 2" xfId="3082"/>
    <cellStyle name="Heading 1 14 3" xfId="3083"/>
    <cellStyle name="Heading 1 15" xfId="944"/>
    <cellStyle name="Heading 1 15 2" xfId="3084"/>
    <cellStyle name="Heading 1 15 3" xfId="3085"/>
    <cellStyle name="Heading 1 16" xfId="945"/>
    <cellStyle name="Heading 1 16 2" xfId="3086"/>
    <cellStyle name="Heading 1 16 3" xfId="3087"/>
    <cellStyle name="Heading 1 17" xfId="946"/>
    <cellStyle name="Heading 1 17 2" xfId="3088"/>
    <cellStyle name="Heading 1 17 3" xfId="3089"/>
    <cellStyle name="Heading 1 18" xfId="947"/>
    <cellStyle name="Heading 1 18 2" xfId="3090"/>
    <cellStyle name="Heading 1 18 3" xfId="3091"/>
    <cellStyle name="Heading 1 19" xfId="948"/>
    <cellStyle name="Heading 1 19 2" xfId="3092"/>
    <cellStyle name="Heading 1 19 3" xfId="3093"/>
    <cellStyle name="Heading 1 2" xfId="949"/>
    <cellStyle name="Heading 1 2 2" xfId="3094"/>
    <cellStyle name="Heading 1 2 3" xfId="3095"/>
    <cellStyle name="Heading 1 20" xfId="950"/>
    <cellStyle name="Heading 1 20 2" xfId="3096"/>
    <cellStyle name="Heading 1 20 3" xfId="3097"/>
    <cellStyle name="Heading 1 21" xfId="951"/>
    <cellStyle name="Heading 1 21 2" xfId="3098"/>
    <cellStyle name="Heading 1 21 3" xfId="3099"/>
    <cellStyle name="Heading 1 22" xfId="952"/>
    <cellStyle name="Heading 1 22 2" xfId="3100"/>
    <cellStyle name="Heading 1 22 3" xfId="3101"/>
    <cellStyle name="Heading 1 23" xfId="953"/>
    <cellStyle name="Heading 1 23 2" xfId="3102"/>
    <cellStyle name="Heading 1 23 3" xfId="3103"/>
    <cellStyle name="Heading 1 24" xfId="954"/>
    <cellStyle name="Heading 1 24 2" xfId="3104"/>
    <cellStyle name="Heading 1 24 3" xfId="3105"/>
    <cellStyle name="Heading 1 25" xfId="955"/>
    <cellStyle name="Heading 1 25 2" xfId="3106"/>
    <cellStyle name="Heading 1 25 3" xfId="3107"/>
    <cellStyle name="Heading 1 26" xfId="956"/>
    <cellStyle name="Heading 1 26 2" xfId="3108"/>
    <cellStyle name="Heading 1 26 3" xfId="3109"/>
    <cellStyle name="Heading 1 27" xfId="957"/>
    <cellStyle name="Heading 1 27 2" xfId="3110"/>
    <cellStyle name="Heading 1 27 3" xfId="3111"/>
    <cellStyle name="Heading 1 28" xfId="958"/>
    <cellStyle name="Heading 1 28 2" xfId="3112"/>
    <cellStyle name="Heading 1 28 3" xfId="3113"/>
    <cellStyle name="Heading 1 29" xfId="959"/>
    <cellStyle name="Heading 1 29 2" xfId="3114"/>
    <cellStyle name="Heading 1 29 3" xfId="3115"/>
    <cellStyle name="Heading 1 3" xfId="960"/>
    <cellStyle name="Heading 1 3 2" xfId="3116"/>
    <cellStyle name="Heading 1 3 3" xfId="3117"/>
    <cellStyle name="Heading 1 30" xfId="961"/>
    <cellStyle name="Heading 1 30 2" xfId="3118"/>
    <cellStyle name="Heading 1 30 3" xfId="3119"/>
    <cellStyle name="Heading 1 31" xfId="962"/>
    <cellStyle name="Heading 1 31 2" xfId="3120"/>
    <cellStyle name="Heading 1 31 3" xfId="3121"/>
    <cellStyle name="Heading 1 32" xfId="3122"/>
    <cellStyle name="Heading 1 4" xfId="963"/>
    <cellStyle name="Heading 1 4 2" xfId="3123"/>
    <cellStyle name="Heading 1 4 3" xfId="3124"/>
    <cellStyle name="Heading 1 5" xfId="964"/>
    <cellStyle name="Heading 1 5 2" xfId="3125"/>
    <cellStyle name="Heading 1 5 3" xfId="3126"/>
    <cellStyle name="Heading 1 6" xfId="965"/>
    <cellStyle name="Heading 1 6 2" xfId="3127"/>
    <cellStyle name="Heading 1 6 3" xfId="3128"/>
    <cellStyle name="Heading 1 7" xfId="966"/>
    <cellStyle name="Heading 1 7 2" xfId="3129"/>
    <cellStyle name="Heading 1 7 3" xfId="3130"/>
    <cellStyle name="Heading 1 8" xfId="967"/>
    <cellStyle name="Heading 1 8 2" xfId="3131"/>
    <cellStyle name="Heading 1 8 3" xfId="3132"/>
    <cellStyle name="Heading 1 9" xfId="968"/>
    <cellStyle name="Heading 1 9 2" xfId="3133"/>
    <cellStyle name="Heading 1 9 3" xfId="3134"/>
    <cellStyle name="Heading 2 10" xfId="969"/>
    <cellStyle name="Heading 2 10 2" xfId="3135"/>
    <cellStyle name="Heading 2 10 3" xfId="3136"/>
    <cellStyle name="Heading 2 11" xfId="970"/>
    <cellStyle name="Heading 2 11 2" xfId="3137"/>
    <cellStyle name="Heading 2 11 3" xfId="3138"/>
    <cellStyle name="Heading 2 12" xfId="971"/>
    <cellStyle name="Heading 2 12 2" xfId="3139"/>
    <cellStyle name="Heading 2 12 3" xfId="3140"/>
    <cellStyle name="Heading 2 13" xfId="972"/>
    <cellStyle name="Heading 2 13 2" xfId="3141"/>
    <cellStyle name="Heading 2 13 3" xfId="3142"/>
    <cellStyle name="Heading 2 14" xfId="973"/>
    <cellStyle name="Heading 2 14 2" xfId="3143"/>
    <cellStyle name="Heading 2 14 3" xfId="3144"/>
    <cellStyle name="Heading 2 15" xfId="974"/>
    <cellStyle name="Heading 2 15 2" xfId="3145"/>
    <cellStyle name="Heading 2 15 3" xfId="3146"/>
    <cellStyle name="Heading 2 16" xfId="975"/>
    <cellStyle name="Heading 2 16 2" xfId="3147"/>
    <cellStyle name="Heading 2 16 3" xfId="3148"/>
    <cellStyle name="Heading 2 17" xfId="976"/>
    <cellStyle name="Heading 2 17 2" xfId="3149"/>
    <cellStyle name="Heading 2 17 3" xfId="3150"/>
    <cellStyle name="Heading 2 18" xfId="977"/>
    <cellStyle name="Heading 2 18 2" xfId="3151"/>
    <cellStyle name="Heading 2 18 3" xfId="3152"/>
    <cellStyle name="Heading 2 19" xfId="978"/>
    <cellStyle name="Heading 2 19 2" xfId="3153"/>
    <cellStyle name="Heading 2 19 3" xfId="3154"/>
    <cellStyle name="Heading 2 2" xfId="979"/>
    <cellStyle name="Heading 2 2 2" xfId="3155"/>
    <cellStyle name="Heading 2 2 3" xfId="3156"/>
    <cellStyle name="Heading 2 20" xfId="980"/>
    <cellStyle name="Heading 2 20 2" xfId="3157"/>
    <cellStyle name="Heading 2 20 3" xfId="3158"/>
    <cellStyle name="Heading 2 21" xfId="981"/>
    <cellStyle name="Heading 2 21 2" xfId="3159"/>
    <cellStyle name="Heading 2 21 3" xfId="3160"/>
    <cellStyle name="Heading 2 22" xfId="982"/>
    <cellStyle name="Heading 2 22 2" xfId="3161"/>
    <cellStyle name="Heading 2 22 3" xfId="3162"/>
    <cellStyle name="Heading 2 23" xfId="983"/>
    <cellStyle name="Heading 2 23 2" xfId="3163"/>
    <cellStyle name="Heading 2 23 3" xfId="3164"/>
    <cellStyle name="Heading 2 24" xfId="984"/>
    <cellStyle name="Heading 2 24 2" xfId="3165"/>
    <cellStyle name="Heading 2 24 3" xfId="3166"/>
    <cellStyle name="Heading 2 25" xfId="985"/>
    <cellStyle name="Heading 2 25 2" xfId="3167"/>
    <cellStyle name="Heading 2 25 3" xfId="3168"/>
    <cellStyle name="Heading 2 26" xfId="986"/>
    <cellStyle name="Heading 2 26 2" xfId="3169"/>
    <cellStyle name="Heading 2 26 3" xfId="3170"/>
    <cellStyle name="Heading 2 27" xfId="987"/>
    <cellStyle name="Heading 2 27 2" xfId="3171"/>
    <cellStyle name="Heading 2 27 3" xfId="3172"/>
    <cellStyle name="Heading 2 28" xfId="988"/>
    <cellStyle name="Heading 2 28 2" xfId="3173"/>
    <cellStyle name="Heading 2 28 3" xfId="3174"/>
    <cellStyle name="Heading 2 29" xfId="989"/>
    <cellStyle name="Heading 2 29 2" xfId="3175"/>
    <cellStyle name="Heading 2 29 3" xfId="3176"/>
    <cellStyle name="Heading 2 3" xfId="990"/>
    <cellStyle name="Heading 2 3 2" xfId="3177"/>
    <cellStyle name="Heading 2 3 3" xfId="3178"/>
    <cellStyle name="Heading 2 30" xfId="991"/>
    <cellStyle name="Heading 2 30 2" xfId="3179"/>
    <cellStyle name="Heading 2 30 3" xfId="3180"/>
    <cellStyle name="Heading 2 31" xfId="992"/>
    <cellStyle name="Heading 2 31 2" xfId="3181"/>
    <cellStyle name="Heading 2 31 3" xfId="3182"/>
    <cellStyle name="Heading 2 32" xfId="3183"/>
    <cellStyle name="Heading 2 4" xfId="993"/>
    <cellStyle name="Heading 2 4 2" xfId="3184"/>
    <cellStyle name="Heading 2 4 3" xfId="3185"/>
    <cellStyle name="Heading 2 5" xfId="994"/>
    <cellStyle name="Heading 2 5 2" xfId="3186"/>
    <cellStyle name="Heading 2 5 3" xfId="3187"/>
    <cellStyle name="Heading 2 6" xfId="995"/>
    <cellStyle name="Heading 2 6 2" xfId="3188"/>
    <cellStyle name="Heading 2 6 3" xfId="3189"/>
    <cellStyle name="Heading 2 7" xfId="996"/>
    <cellStyle name="Heading 2 7 2" xfId="3190"/>
    <cellStyle name="Heading 2 7 3" xfId="3191"/>
    <cellStyle name="Heading 2 8" xfId="997"/>
    <cellStyle name="Heading 2 8 2" xfId="3192"/>
    <cellStyle name="Heading 2 8 3" xfId="3193"/>
    <cellStyle name="Heading 2 9" xfId="998"/>
    <cellStyle name="Heading 2 9 2" xfId="3194"/>
    <cellStyle name="Heading 2 9 3" xfId="3195"/>
    <cellStyle name="Heading 3 10" xfId="999"/>
    <cellStyle name="Heading 3 10 2" xfId="3196"/>
    <cellStyle name="Heading 3 10 3" xfId="3197"/>
    <cellStyle name="Heading 3 11" xfId="1000"/>
    <cellStyle name="Heading 3 11 2" xfId="3198"/>
    <cellStyle name="Heading 3 11 3" xfId="3199"/>
    <cellStyle name="Heading 3 12" xfId="1001"/>
    <cellStyle name="Heading 3 12 2" xfId="3200"/>
    <cellStyle name="Heading 3 12 3" xfId="3201"/>
    <cellStyle name="Heading 3 13" xfId="1002"/>
    <cellStyle name="Heading 3 13 2" xfId="3202"/>
    <cellStyle name="Heading 3 13 3" xfId="3203"/>
    <cellStyle name="Heading 3 14" xfId="1003"/>
    <cellStyle name="Heading 3 14 2" xfId="3204"/>
    <cellStyle name="Heading 3 14 3" xfId="3205"/>
    <cellStyle name="Heading 3 15" xfId="1004"/>
    <cellStyle name="Heading 3 15 2" xfId="3206"/>
    <cellStyle name="Heading 3 15 3" xfId="3207"/>
    <cellStyle name="Heading 3 16" xfId="1005"/>
    <cellStyle name="Heading 3 16 2" xfId="3208"/>
    <cellStyle name="Heading 3 16 3" xfId="3209"/>
    <cellStyle name="Heading 3 17" xfId="1006"/>
    <cellStyle name="Heading 3 17 2" xfId="3210"/>
    <cellStyle name="Heading 3 17 3" xfId="3211"/>
    <cellStyle name="Heading 3 18" xfId="1007"/>
    <cellStyle name="Heading 3 18 2" xfId="3212"/>
    <cellStyle name="Heading 3 18 3" xfId="3213"/>
    <cellStyle name="Heading 3 19" xfId="1008"/>
    <cellStyle name="Heading 3 19 2" xfId="3214"/>
    <cellStyle name="Heading 3 19 3" xfId="3215"/>
    <cellStyle name="Heading 3 2" xfId="1009"/>
    <cellStyle name="Heading 3 2 2" xfId="3216"/>
    <cellStyle name="Heading 3 2 3" xfId="3217"/>
    <cellStyle name="Heading 3 20" xfId="1010"/>
    <cellStyle name="Heading 3 20 2" xfId="3218"/>
    <cellStyle name="Heading 3 20 3" xfId="3219"/>
    <cellStyle name="Heading 3 21" xfId="1011"/>
    <cellStyle name="Heading 3 21 2" xfId="3220"/>
    <cellStyle name="Heading 3 21 3" xfId="3221"/>
    <cellStyle name="Heading 3 22" xfId="1012"/>
    <cellStyle name="Heading 3 22 2" xfId="3222"/>
    <cellStyle name="Heading 3 22 3" xfId="3223"/>
    <cellStyle name="Heading 3 23" xfId="1013"/>
    <cellStyle name="Heading 3 23 2" xfId="3224"/>
    <cellStyle name="Heading 3 23 3" xfId="3225"/>
    <cellStyle name="Heading 3 24" xfId="1014"/>
    <cellStyle name="Heading 3 24 2" xfId="3226"/>
    <cellStyle name="Heading 3 24 3" xfId="3227"/>
    <cellStyle name="Heading 3 25" xfId="1015"/>
    <cellStyle name="Heading 3 25 2" xfId="3228"/>
    <cellStyle name="Heading 3 25 3" xfId="3229"/>
    <cellStyle name="Heading 3 26" xfId="1016"/>
    <cellStyle name="Heading 3 26 2" xfId="3230"/>
    <cellStyle name="Heading 3 26 3" xfId="3231"/>
    <cellStyle name="Heading 3 27" xfId="1017"/>
    <cellStyle name="Heading 3 27 2" xfId="3232"/>
    <cellStyle name="Heading 3 27 3" xfId="3233"/>
    <cellStyle name="Heading 3 28" xfId="1018"/>
    <cellStyle name="Heading 3 28 2" xfId="3234"/>
    <cellStyle name="Heading 3 28 3" xfId="3235"/>
    <cellStyle name="Heading 3 29" xfId="1019"/>
    <cellStyle name="Heading 3 29 2" xfId="3236"/>
    <cellStyle name="Heading 3 29 3" xfId="3237"/>
    <cellStyle name="Heading 3 3" xfId="1020"/>
    <cellStyle name="Heading 3 3 2" xfId="3238"/>
    <cellStyle name="Heading 3 3 3" xfId="3239"/>
    <cellStyle name="Heading 3 30" xfId="1021"/>
    <cellStyle name="Heading 3 30 2" xfId="3240"/>
    <cellStyle name="Heading 3 30 3" xfId="3241"/>
    <cellStyle name="Heading 3 31" xfId="1022"/>
    <cellStyle name="Heading 3 31 2" xfId="3242"/>
    <cellStyle name="Heading 3 31 3" xfId="3243"/>
    <cellStyle name="Heading 3 32" xfId="3244"/>
    <cellStyle name="Heading 3 4" xfId="1023"/>
    <cellStyle name="Heading 3 4 2" xfId="3245"/>
    <cellStyle name="Heading 3 4 3" xfId="3246"/>
    <cellStyle name="Heading 3 5" xfId="1024"/>
    <cellStyle name="Heading 3 5 2" xfId="3247"/>
    <cellStyle name="Heading 3 5 3" xfId="3248"/>
    <cellStyle name="Heading 3 6" xfId="1025"/>
    <cellStyle name="Heading 3 6 2" xfId="3249"/>
    <cellStyle name="Heading 3 6 3" xfId="3250"/>
    <cellStyle name="Heading 3 7" xfId="1026"/>
    <cellStyle name="Heading 3 7 2" xfId="3251"/>
    <cellStyle name="Heading 3 7 3" xfId="3252"/>
    <cellStyle name="Heading 3 8" xfId="1027"/>
    <cellStyle name="Heading 3 8 2" xfId="3253"/>
    <cellStyle name="Heading 3 8 3" xfId="3254"/>
    <cellStyle name="Heading 3 9" xfId="1028"/>
    <cellStyle name="Heading 3 9 2" xfId="3255"/>
    <cellStyle name="Heading 3 9 3" xfId="3256"/>
    <cellStyle name="Heading 4 10" xfId="1029"/>
    <cellStyle name="Heading 4 10 2" xfId="3257"/>
    <cellStyle name="Heading 4 10 3" xfId="3258"/>
    <cellStyle name="Heading 4 11" xfId="1030"/>
    <cellStyle name="Heading 4 11 2" xfId="3259"/>
    <cellStyle name="Heading 4 11 3" xfId="3260"/>
    <cellStyle name="Heading 4 12" xfId="1031"/>
    <cellStyle name="Heading 4 12 2" xfId="3261"/>
    <cellStyle name="Heading 4 12 3" xfId="3262"/>
    <cellStyle name="Heading 4 13" xfId="1032"/>
    <cellStyle name="Heading 4 13 2" xfId="3263"/>
    <cellStyle name="Heading 4 13 3" xfId="3264"/>
    <cellStyle name="Heading 4 14" xfId="1033"/>
    <cellStyle name="Heading 4 14 2" xfId="3265"/>
    <cellStyle name="Heading 4 14 3" xfId="3266"/>
    <cellStyle name="Heading 4 15" xfId="1034"/>
    <cellStyle name="Heading 4 15 2" xfId="3267"/>
    <cellStyle name="Heading 4 15 3" xfId="3268"/>
    <cellStyle name="Heading 4 16" xfId="1035"/>
    <cellStyle name="Heading 4 16 2" xfId="3269"/>
    <cellStyle name="Heading 4 16 3" xfId="3270"/>
    <cellStyle name="Heading 4 17" xfId="1036"/>
    <cellStyle name="Heading 4 17 2" xfId="3271"/>
    <cellStyle name="Heading 4 17 3" xfId="3272"/>
    <cellStyle name="Heading 4 18" xfId="1037"/>
    <cellStyle name="Heading 4 18 2" xfId="3273"/>
    <cellStyle name="Heading 4 18 3" xfId="3274"/>
    <cellStyle name="Heading 4 19" xfId="1038"/>
    <cellStyle name="Heading 4 19 2" xfId="3275"/>
    <cellStyle name="Heading 4 19 3" xfId="3276"/>
    <cellStyle name="Heading 4 2" xfId="1039"/>
    <cellStyle name="Heading 4 2 2" xfId="3277"/>
    <cellStyle name="Heading 4 2 3" xfId="3278"/>
    <cellStyle name="Heading 4 20" xfId="1040"/>
    <cellStyle name="Heading 4 20 2" xfId="3279"/>
    <cellStyle name="Heading 4 20 3" xfId="3280"/>
    <cellStyle name="Heading 4 21" xfId="1041"/>
    <cellStyle name="Heading 4 21 2" xfId="3281"/>
    <cellStyle name="Heading 4 21 3" xfId="3282"/>
    <cellStyle name="Heading 4 22" xfId="1042"/>
    <cellStyle name="Heading 4 22 2" xfId="3283"/>
    <cellStyle name="Heading 4 22 3" xfId="3284"/>
    <cellStyle name="Heading 4 23" xfId="1043"/>
    <cellStyle name="Heading 4 23 2" xfId="3285"/>
    <cellStyle name="Heading 4 23 3" xfId="3286"/>
    <cellStyle name="Heading 4 24" xfId="1044"/>
    <cellStyle name="Heading 4 24 2" xfId="3287"/>
    <cellStyle name="Heading 4 24 3" xfId="3288"/>
    <cellStyle name="Heading 4 25" xfId="1045"/>
    <cellStyle name="Heading 4 25 2" xfId="3289"/>
    <cellStyle name="Heading 4 25 3" xfId="3290"/>
    <cellStyle name="Heading 4 26" xfId="1046"/>
    <cellStyle name="Heading 4 26 2" xfId="3291"/>
    <cellStyle name="Heading 4 26 3" xfId="3292"/>
    <cellStyle name="Heading 4 27" xfId="1047"/>
    <cellStyle name="Heading 4 27 2" xfId="3293"/>
    <cellStyle name="Heading 4 27 3" xfId="3294"/>
    <cellStyle name="Heading 4 28" xfId="1048"/>
    <cellStyle name="Heading 4 28 2" xfId="3295"/>
    <cellStyle name="Heading 4 28 3" xfId="3296"/>
    <cellStyle name="Heading 4 29" xfId="1049"/>
    <cellStyle name="Heading 4 29 2" xfId="3297"/>
    <cellStyle name="Heading 4 29 3" xfId="3298"/>
    <cellStyle name="Heading 4 3" xfId="1050"/>
    <cellStyle name="Heading 4 3 2" xfId="3299"/>
    <cellStyle name="Heading 4 3 3" xfId="3300"/>
    <cellStyle name="Heading 4 30" xfId="1051"/>
    <cellStyle name="Heading 4 30 2" xfId="3301"/>
    <cellStyle name="Heading 4 30 3" xfId="3302"/>
    <cellStyle name="Heading 4 31" xfId="1052"/>
    <cellStyle name="Heading 4 31 2" xfId="3303"/>
    <cellStyle name="Heading 4 31 3" xfId="3304"/>
    <cellStyle name="Heading 4 32" xfId="3305"/>
    <cellStyle name="Heading 4 4" xfId="1053"/>
    <cellStyle name="Heading 4 4 2" xfId="3306"/>
    <cellStyle name="Heading 4 4 3" xfId="3307"/>
    <cellStyle name="Heading 4 5" xfId="1054"/>
    <cellStyle name="Heading 4 5 2" xfId="3308"/>
    <cellStyle name="Heading 4 5 3" xfId="3309"/>
    <cellStyle name="Heading 4 6" xfId="1055"/>
    <cellStyle name="Heading 4 6 2" xfId="3310"/>
    <cellStyle name="Heading 4 6 3" xfId="3311"/>
    <cellStyle name="Heading 4 7" xfId="1056"/>
    <cellStyle name="Heading 4 7 2" xfId="3312"/>
    <cellStyle name="Heading 4 7 3" xfId="3313"/>
    <cellStyle name="Heading 4 8" xfId="1057"/>
    <cellStyle name="Heading 4 8 2" xfId="3314"/>
    <cellStyle name="Heading 4 8 3" xfId="3315"/>
    <cellStyle name="Heading 4 9" xfId="1058"/>
    <cellStyle name="Heading 4 9 2" xfId="3316"/>
    <cellStyle name="Heading 4 9 3" xfId="3317"/>
    <cellStyle name="Hyperlink" xfId="8" builtinId="8"/>
    <cellStyle name="Hyperlink 2" xfId="1059"/>
    <cellStyle name="Hyperlink 3" xfId="3318"/>
    <cellStyle name="Input [yellow]" xfId="1060"/>
    <cellStyle name="Input [yellow] 2" xfId="1061"/>
    <cellStyle name="Input 10" xfId="1062"/>
    <cellStyle name="Input 11" xfId="1063"/>
    <cellStyle name="Input 12" xfId="1064"/>
    <cellStyle name="Input 13" xfId="1065"/>
    <cellStyle name="Input 14" xfId="1066"/>
    <cellStyle name="Input 15" xfId="1067"/>
    <cellStyle name="Input 16" xfId="1068"/>
    <cellStyle name="Input 17" xfId="1069"/>
    <cellStyle name="Input 18" xfId="1070"/>
    <cellStyle name="Input 19" xfId="1071"/>
    <cellStyle name="Input 2" xfId="1072"/>
    <cellStyle name="Input 2 2" xfId="3319"/>
    <cellStyle name="Input 20" xfId="1073"/>
    <cellStyle name="Input 21" xfId="1074"/>
    <cellStyle name="Input 22" xfId="1075"/>
    <cellStyle name="Input 23" xfId="1076"/>
    <cellStyle name="Input 24" xfId="1077"/>
    <cellStyle name="Input 25" xfId="1078"/>
    <cellStyle name="Input 26" xfId="1079"/>
    <cellStyle name="Input 27" xfId="1080"/>
    <cellStyle name="Input 28" xfId="1081"/>
    <cellStyle name="Input 29" xfId="1082"/>
    <cellStyle name="Input 3" xfId="1083"/>
    <cellStyle name="Input 30" xfId="1084"/>
    <cellStyle name="Input 31" xfId="1085"/>
    <cellStyle name="Input 32" xfId="3320"/>
    <cellStyle name="Input 33" xfId="3321"/>
    <cellStyle name="Input 34" xfId="3322"/>
    <cellStyle name="Input 4" xfId="1086"/>
    <cellStyle name="Input 5" xfId="1087"/>
    <cellStyle name="Input 6" xfId="1088"/>
    <cellStyle name="Input 7" xfId="1089"/>
    <cellStyle name="Input 8" xfId="1090"/>
    <cellStyle name="Input 9" xfId="1091"/>
    <cellStyle name="Linked Cell 10" xfId="1092"/>
    <cellStyle name="Linked Cell 11" xfId="1093"/>
    <cellStyle name="Linked Cell 12" xfId="1094"/>
    <cellStyle name="Linked Cell 13" xfId="1095"/>
    <cellStyle name="Linked Cell 14" xfId="1096"/>
    <cellStyle name="Linked Cell 15" xfId="1097"/>
    <cellStyle name="Linked Cell 16" xfId="1098"/>
    <cellStyle name="Linked Cell 17" xfId="1099"/>
    <cellStyle name="Linked Cell 18" xfId="1100"/>
    <cellStyle name="Linked Cell 19" xfId="1101"/>
    <cellStyle name="Linked Cell 2" xfId="1102"/>
    <cellStyle name="Linked Cell 2 2" xfId="3323"/>
    <cellStyle name="Linked Cell 20" xfId="1103"/>
    <cellStyle name="Linked Cell 21" xfId="1104"/>
    <cellStyle name="Linked Cell 22" xfId="1105"/>
    <cellStyle name="Linked Cell 23" xfId="1106"/>
    <cellStyle name="Linked Cell 24" xfId="1107"/>
    <cellStyle name="Linked Cell 25" xfId="1108"/>
    <cellStyle name="Linked Cell 26" xfId="1109"/>
    <cellStyle name="Linked Cell 27" xfId="1110"/>
    <cellStyle name="Linked Cell 28" xfId="1111"/>
    <cellStyle name="Linked Cell 29" xfId="1112"/>
    <cellStyle name="Linked Cell 3" xfId="1113"/>
    <cellStyle name="Linked Cell 30" xfId="1114"/>
    <cellStyle name="Linked Cell 31" xfId="1115"/>
    <cellStyle name="Linked Cell 4" xfId="1116"/>
    <cellStyle name="Linked Cell 5" xfId="1117"/>
    <cellStyle name="Linked Cell 6" xfId="1118"/>
    <cellStyle name="Linked Cell 7" xfId="1119"/>
    <cellStyle name="Linked Cell 8" xfId="1120"/>
    <cellStyle name="Linked Cell 9" xfId="1121"/>
    <cellStyle name="list" xfId="1122"/>
    <cellStyle name="list1" xfId="1123"/>
    <cellStyle name="Milliers [0]_laroux" xfId="1124"/>
    <cellStyle name="Milliers_laroux" xfId="1125"/>
    <cellStyle name="Neutral 10" xfId="1126"/>
    <cellStyle name="Neutral 11" xfId="1127"/>
    <cellStyle name="Neutral 12" xfId="1128"/>
    <cellStyle name="Neutral 13" xfId="1129"/>
    <cellStyle name="Neutral 14" xfId="1130"/>
    <cellStyle name="Neutral 15" xfId="1131"/>
    <cellStyle name="Neutral 16" xfId="1132"/>
    <cellStyle name="Neutral 17" xfId="1133"/>
    <cellStyle name="Neutral 18" xfId="1134"/>
    <cellStyle name="Neutral 19" xfId="1135"/>
    <cellStyle name="Neutral 2" xfId="1136"/>
    <cellStyle name="Neutral 2 2" xfId="3324"/>
    <cellStyle name="Neutral 20" xfId="1137"/>
    <cellStyle name="Neutral 21" xfId="1138"/>
    <cellStyle name="Neutral 22" xfId="1139"/>
    <cellStyle name="Neutral 23" xfId="1140"/>
    <cellStyle name="Neutral 24" xfId="1141"/>
    <cellStyle name="Neutral 25" xfId="1142"/>
    <cellStyle name="Neutral 26" xfId="1143"/>
    <cellStyle name="Neutral 27" xfId="1144"/>
    <cellStyle name="Neutral 28" xfId="1145"/>
    <cellStyle name="Neutral 29" xfId="1146"/>
    <cellStyle name="Neutral 3" xfId="1147"/>
    <cellStyle name="Neutral 30" xfId="1148"/>
    <cellStyle name="Neutral 31" xfId="1149"/>
    <cellStyle name="Neutral 4" xfId="1150"/>
    <cellStyle name="Neutral 5" xfId="1151"/>
    <cellStyle name="Neutral 6" xfId="1152"/>
    <cellStyle name="Neutral 7" xfId="1153"/>
    <cellStyle name="Neutral 8" xfId="1154"/>
    <cellStyle name="Neutral 9" xfId="1155"/>
    <cellStyle name="no dec" xfId="1156"/>
    <cellStyle name="Non défini" xfId="1157"/>
    <cellStyle name="Normal" xfId="0" builtinId="0"/>
    <cellStyle name="Normal - Style1" xfId="1158"/>
    <cellStyle name="Normal - Style1 2" xfId="1159"/>
    <cellStyle name="Normal - Style1 3" xfId="3325"/>
    <cellStyle name="Normal 10" xfId="1160"/>
    <cellStyle name="Normal 10 2" xfId="1161"/>
    <cellStyle name="Normal 10 2 2" xfId="3326"/>
    <cellStyle name="Normal 10 3" xfId="1162"/>
    <cellStyle name="Normal 10 3 2" xfId="3327"/>
    <cellStyle name="Normal 10 3 2 2" xfId="3328"/>
    <cellStyle name="Normal 10 3 2 3" xfId="3329"/>
    <cellStyle name="Normal 10 3 3" xfId="3330"/>
    <cellStyle name="Normal 10 3 4" xfId="3331"/>
    <cellStyle name="Normal 10 4" xfId="1163"/>
    <cellStyle name="Normal 10 4 2" xfId="3332"/>
    <cellStyle name="Normal 10 4 3" xfId="3333"/>
    <cellStyle name="Normal 10 5" xfId="3334"/>
    <cellStyle name="Normal 10_Cost_Table__2014-15" xfId="3335"/>
    <cellStyle name="Normal 11" xfId="1164"/>
    <cellStyle name="Normal 11 2" xfId="1165"/>
    <cellStyle name="Normal 11 3" xfId="1166"/>
    <cellStyle name="Normal 11 4" xfId="1167"/>
    <cellStyle name="Normal 113" xfId="3336"/>
    <cellStyle name="Normal 113 2" xfId="3337"/>
    <cellStyle name="Normal 113 3" xfId="3338"/>
    <cellStyle name="Normal 114" xfId="3339"/>
    <cellStyle name="Normal 114 2" xfId="3340"/>
    <cellStyle name="Normal 114 3" xfId="3341"/>
    <cellStyle name="Normal 115" xfId="3342"/>
    <cellStyle name="Normal 115 2" xfId="3343"/>
    <cellStyle name="Normal 115 3" xfId="3344"/>
    <cellStyle name="Normal 116" xfId="3345"/>
    <cellStyle name="Normal 116 2" xfId="3346"/>
    <cellStyle name="Normal 116 3" xfId="3347"/>
    <cellStyle name="Normal 12" xfId="1168"/>
    <cellStyle name="Normal 12 2" xfId="1169"/>
    <cellStyle name="Normal 12 2 2" xfId="1170"/>
    <cellStyle name="Normal 12 2 3" xfId="3348"/>
    <cellStyle name="Normal 12 2 4" xfId="3349"/>
    <cellStyle name="Normal 12 2_Book1" xfId="1171"/>
    <cellStyle name="Normal 12 3" xfId="3350"/>
    <cellStyle name="Normal 12_Cost_Table__2014-15" xfId="3351"/>
    <cellStyle name="Normal 13" xfId="1172"/>
    <cellStyle name="Normal 13 2" xfId="3352"/>
    <cellStyle name="Normal 14" xfId="1173"/>
    <cellStyle name="Normal 14 2" xfId="1174"/>
    <cellStyle name="Normal 14 3" xfId="3353"/>
    <cellStyle name="Normal 15" xfId="1175"/>
    <cellStyle name="Normal 16" xfId="1176"/>
    <cellStyle name="Normal 16 2" xfId="3354"/>
    <cellStyle name="Normal 17" xfId="1177"/>
    <cellStyle name="Normal 18" xfId="1178"/>
    <cellStyle name="Normal 19" xfId="1179"/>
    <cellStyle name="Normal 2" xfId="5"/>
    <cellStyle name="Normal 2 10" xfId="1180"/>
    <cellStyle name="Normal 2 10 2" xfId="3355"/>
    <cellStyle name="Normal 2 11" xfId="1181"/>
    <cellStyle name="Normal 2 11 2" xfId="1182"/>
    <cellStyle name="Normal 2 12" xfId="1183"/>
    <cellStyle name="Normal 2 13" xfId="1184"/>
    <cellStyle name="Normal 2 14" xfId="1185"/>
    <cellStyle name="Normal 2 15" xfId="3356"/>
    <cellStyle name="Normal 2 16" xfId="3357"/>
    <cellStyle name="Normal 2 17" xfId="3358"/>
    <cellStyle name="Normal 2 18" xfId="3359"/>
    <cellStyle name="Normal 2 19" xfId="3360"/>
    <cellStyle name="Normal 2 2" xfId="7"/>
    <cellStyle name="Normal 2 2 2" xfId="1186"/>
    <cellStyle name="Normal 2 2 2 2" xfId="1187"/>
    <cellStyle name="Normal 2 2 3" xfId="3361"/>
    <cellStyle name="Normal 2 2_Book1" xfId="3362"/>
    <cellStyle name="Normal 2 20" xfId="3363"/>
    <cellStyle name="Normal 2 21" xfId="3364"/>
    <cellStyle name="Normal 2 22" xfId="3365"/>
    <cellStyle name="Normal 2 23" xfId="3366"/>
    <cellStyle name="Normal 2 24" xfId="3367"/>
    <cellStyle name="Normal 2 25" xfId="3368"/>
    <cellStyle name="Normal 2 26" xfId="3369"/>
    <cellStyle name="Normal 2 27" xfId="3370"/>
    <cellStyle name="Normal 2 28" xfId="3371"/>
    <cellStyle name="Normal 2 29" xfId="3372"/>
    <cellStyle name="Normal 2 3" xfId="1188"/>
    <cellStyle name="Normal 2 3 10" xfId="3373"/>
    <cellStyle name="Normal 2 3 10 2" xfId="3374"/>
    <cellStyle name="Normal 2 3 10 3" xfId="3375"/>
    <cellStyle name="Normal 2 3 10 4" xfId="3376"/>
    <cellStyle name="Normal 2 3 11" xfId="3377"/>
    <cellStyle name="Normal 2 3 11 2" xfId="3378"/>
    <cellStyle name="Normal 2 3 11 3" xfId="3379"/>
    <cellStyle name="Normal 2 3 11 4" xfId="3380"/>
    <cellStyle name="Normal 2 3 12" xfId="3381"/>
    <cellStyle name="Normal 2 3 12 2" xfId="3382"/>
    <cellStyle name="Normal 2 3 12 3" xfId="3383"/>
    <cellStyle name="Normal 2 3 12 4" xfId="3384"/>
    <cellStyle name="Normal 2 3 13" xfId="3385"/>
    <cellStyle name="Normal 2 3 13 2" xfId="3386"/>
    <cellStyle name="Normal 2 3 13 3" xfId="3387"/>
    <cellStyle name="Normal 2 3 13 4" xfId="3388"/>
    <cellStyle name="Normal 2 3 14" xfId="3389"/>
    <cellStyle name="Normal 2 3 14 2" xfId="3390"/>
    <cellStyle name="Normal 2 3 14 3" xfId="3391"/>
    <cellStyle name="Normal 2 3 14 4" xfId="3392"/>
    <cellStyle name="Normal 2 3 15" xfId="3393"/>
    <cellStyle name="Normal 2 3 15 2" xfId="3394"/>
    <cellStyle name="Normal 2 3 15 3" xfId="3395"/>
    <cellStyle name="Normal 2 3 15 4" xfId="3396"/>
    <cellStyle name="Normal 2 3 16" xfId="3397"/>
    <cellStyle name="Normal 2 3 16 2" xfId="3398"/>
    <cellStyle name="Normal 2 3 16 3" xfId="3399"/>
    <cellStyle name="Normal 2 3 16 4" xfId="3400"/>
    <cellStyle name="Normal 2 3 17" xfId="3401"/>
    <cellStyle name="Normal 2 3 17 2" xfId="3402"/>
    <cellStyle name="Normal 2 3 17 3" xfId="3403"/>
    <cellStyle name="Normal 2 3 17 4" xfId="3404"/>
    <cellStyle name="Normal 2 3 18" xfId="3405"/>
    <cellStyle name="Normal 2 3 18 2" xfId="3406"/>
    <cellStyle name="Normal 2 3 18 3" xfId="3407"/>
    <cellStyle name="Normal 2 3 18 4" xfId="3408"/>
    <cellStyle name="Normal 2 3 19" xfId="3409"/>
    <cellStyle name="Normal 2 3 19 2" xfId="3410"/>
    <cellStyle name="Normal 2 3 19 3" xfId="3411"/>
    <cellStyle name="Normal 2 3 19 4" xfId="3412"/>
    <cellStyle name="Normal 2 3 2" xfId="1189"/>
    <cellStyle name="Normal 2 3 2 2" xfId="3413"/>
    <cellStyle name="Normal 2 3 2 2 2" xfId="3414"/>
    <cellStyle name="Normal 2 3 2 2 2 2" xfId="3415"/>
    <cellStyle name="Normal 2 3 2 2 2 3" xfId="3416"/>
    <cellStyle name="Normal 2 3 2 2 3" xfId="3417"/>
    <cellStyle name="Normal 2 3 2 2 4" xfId="3418"/>
    <cellStyle name="Normal 2 3 2 3" xfId="3419"/>
    <cellStyle name="Normal 2 3 2 3 2" xfId="3420"/>
    <cellStyle name="Normal 2 3 2 3 3" xfId="3421"/>
    <cellStyle name="Normal 2 3 2 3 4" xfId="3422"/>
    <cellStyle name="Normal 2 3 2 4" xfId="3423"/>
    <cellStyle name="Normal 2 3 2 4 2" xfId="3424"/>
    <cellStyle name="Normal 2 3 2 4 3" xfId="3425"/>
    <cellStyle name="Normal 2 3 2 4 4" xfId="3426"/>
    <cellStyle name="Normal 2 3 2 5" xfId="3427"/>
    <cellStyle name="Normal 2 3 2 6" xfId="3428"/>
    <cellStyle name="Normal 2 3 2 7" xfId="3429"/>
    <cellStyle name="Normal 2 3 2 8" xfId="3430"/>
    <cellStyle name="Normal 2 3 2 9" xfId="3431"/>
    <cellStyle name="Normal 2 3 20" xfId="3432"/>
    <cellStyle name="Normal 2 3 20 2" xfId="3433"/>
    <cellStyle name="Normal 2 3 20 3" xfId="3434"/>
    <cellStyle name="Normal 2 3 20 4" xfId="3435"/>
    <cellStyle name="Normal 2 3 21" xfId="3436"/>
    <cellStyle name="Normal 2 3 21 2" xfId="3437"/>
    <cellStyle name="Normal 2 3 21 3" xfId="3438"/>
    <cellStyle name="Normal 2 3 21 4" xfId="3439"/>
    <cellStyle name="Normal 2 3 22" xfId="3440"/>
    <cellStyle name="Normal 2 3 22 2" xfId="3441"/>
    <cellStyle name="Normal 2 3 22 3" xfId="3442"/>
    <cellStyle name="Normal 2 3 22 4" xfId="3443"/>
    <cellStyle name="Normal 2 3 23" xfId="3444"/>
    <cellStyle name="Normal 2 3 23 2" xfId="3445"/>
    <cellStyle name="Normal 2 3 23 3" xfId="3446"/>
    <cellStyle name="Normal 2 3 23 4" xfId="3447"/>
    <cellStyle name="Normal 2 3 24" xfId="3448"/>
    <cellStyle name="Normal 2 3 24 2" xfId="3449"/>
    <cellStyle name="Normal 2 3 24 3" xfId="3450"/>
    <cellStyle name="Normal 2 3 24 4" xfId="3451"/>
    <cellStyle name="Normal 2 3 25" xfId="3452"/>
    <cellStyle name="Normal 2 3 25 2" xfId="3453"/>
    <cellStyle name="Normal 2 3 25 3" xfId="3454"/>
    <cellStyle name="Normal 2 3 25 4" xfId="3455"/>
    <cellStyle name="Normal 2 3 26" xfId="3456"/>
    <cellStyle name="Normal 2 3 26 2" xfId="3457"/>
    <cellStyle name="Normal 2 3 26 3" xfId="3458"/>
    <cellStyle name="Normal 2 3 26 4" xfId="3459"/>
    <cellStyle name="Normal 2 3 27" xfId="3460"/>
    <cellStyle name="Normal 2 3 27 2" xfId="3461"/>
    <cellStyle name="Normal 2 3 27 3" xfId="3462"/>
    <cellStyle name="Normal 2 3 27 4" xfId="3463"/>
    <cellStyle name="Normal 2 3 28" xfId="3464"/>
    <cellStyle name="Normal 2 3 28 2" xfId="3465"/>
    <cellStyle name="Normal 2 3 28 3" xfId="3466"/>
    <cellStyle name="Normal 2 3 28 4" xfId="3467"/>
    <cellStyle name="Normal 2 3 29" xfId="3468"/>
    <cellStyle name="Normal 2 3 29 2" xfId="3469"/>
    <cellStyle name="Normal 2 3 29 3" xfId="3470"/>
    <cellStyle name="Normal 2 3 29 4" xfId="3471"/>
    <cellStyle name="Normal 2 3 3" xfId="1190"/>
    <cellStyle name="Normal 2 3 3 2" xfId="3472"/>
    <cellStyle name="Normal 2 3 3 2 2" xfId="3473"/>
    <cellStyle name="Normal 2 3 3 2 3" xfId="3474"/>
    <cellStyle name="Normal 2 3 3 2 4" xfId="3475"/>
    <cellStyle name="Normal 2 3 3 3" xfId="3476"/>
    <cellStyle name="Normal 2 3 3 3 2" xfId="3477"/>
    <cellStyle name="Normal 2 3 3 3 3" xfId="3478"/>
    <cellStyle name="Normal 2 3 3 3 4" xfId="3479"/>
    <cellStyle name="Normal 2 3 3 4" xfId="3480"/>
    <cellStyle name="Normal 2 3 3 4 2" xfId="3481"/>
    <cellStyle name="Normal 2 3 3 4 3" xfId="3482"/>
    <cellStyle name="Normal 2 3 3 4 4" xfId="3483"/>
    <cellStyle name="Normal 2 3 3 5" xfId="3484"/>
    <cellStyle name="Normal 2 3 3 6" xfId="3485"/>
    <cellStyle name="Normal 2 3 3 7" xfId="3486"/>
    <cellStyle name="Normal 2 3 3 8" xfId="3487"/>
    <cellStyle name="Normal 2 3 3 9" xfId="3488"/>
    <cellStyle name="Normal 2 3 30" xfId="3489"/>
    <cellStyle name="Normal 2 3 30 2" xfId="3490"/>
    <cellStyle name="Normal 2 3 30 3" xfId="3491"/>
    <cellStyle name="Normal 2 3 30 4" xfId="3492"/>
    <cellStyle name="Normal 2 3 31" xfId="3493"/>
    <cellStyle name="Normal 2 3 31 2" xfId="3494"/>
    <cellStyle name="Normal 2 3 31 3" xfId="3495"/>
    <cellStyle name="Normal 2 3 31 4" xfId="3496"/>
    <cellStyle name="Normal 2 3 32" xfId="3497"/>
    <cellStyle name="Normal 2 3 32 2" xfId="3498"/>
    <cellStyle name="Normal 2 3 32 3" xfId="3499"/>
    <cellStyle name="Normal 2 3 32 4" xfId="3500"/>
    <cellStyle name="Normal 2 3 33" xfId="3501"/>
    <cellStyle name="Normal 2 3 33 2" xfId="3502"/>
    <cellStyle name="Normal 2 3 33 3" xfId="3503"/>
    <cellStyle name="Normal 2 3 33 4" xfId="3504"/>
    <cellStyle name="Normal 2 3 34" xfId="3505"/>
    <cellStyle name="Normal 2 3 34 2" xfId="3506"/>
    <cellStyle name="Normal 2 3 34 3" xfId="3507"/>
    <cellStyle name="Normal 2 3 34 4" xfId="3508"/>
    <cellStyle name="Normal 2 3 35" xfId="3509"/>
    <cellStyle name="Normal 2 3 35 2" xfId="3510"/>
    <cellStyle name="Normal 2 3 35 3" xfId="3511"/>
    <cellStyle name="Normal 2 3 35 4" xfId="3512"/>
    <cellStyle name="Normal 2 3 36" xfId="3513"/>
    <cellStyle name="Normal 2 3 36 2" xfId="3514"/>
    <cellStyle name="Normal 2 3 36 3" xfId="3515"/>
    <cellStyle name="Normal 2 3 36 4" xfId="3516"/>
    <cellStyle name="Normal 2 3 37" xfId="3517"/>
    <cellStyle name="Normal 2 3 37 2" xfId="3518"/>
    <cellStyle name="Normal 2 3 37 3" xfId="3519"/>
    <cellStyle name="Normal 2 3 37 4" xfId="3520"/>
    <cellStyle name="Normal 2 3 38" xfId="3521"/>
    <cellStyle name="Normal 2 3 38 2" xfId="3522"/>
    <cellStyle name="Normal 2 3 38 3" xfId="3523"/>
    <cellStyle name="Normal 2 3 38 4" xfId="3524"/>
    <cellStyle name="Normal 2 3 39" xfId="3525"/>
    <cellStyle name="Normal 2 3 39 2" xfId="3526"/>
    <cellStyle name="Normal 2 3 39 3" xfId="3527"/>
    <cellStyle name="Normal 2 3 39 4" xfId="3528"/>
    <cellStyle name="Normal 2 3 4" xfId="3529"/>
    <cellStyle name="Normal 2 3 4 2" xfId="3530"/>
    <cellStyle name="Normal 2 3 4 2 2" xfId="3531"/>
    <cellStyle name="Normal 2 3 4 2 3" xfId="3532"/>
    <cellStyle name="Normal 2 3 4 3" xfId="3533"/>
    <cellStyle name="Normal 2 3 4 3 2" xfId="3534"/>
    <cellStyle name="Normal 2 3 4 3 3" xfId="3535"/>
    <cellStyle name="Normal 2 3 4 4" xfId="3536"/>
    <cellStyle name="Normal 2 3 4 5" xfId="3537"/>
    <cellStyle name="Normal 2 3 40" xfId="3538"/>
    <cellStyle name="Normal 2 3 40 2" xfId="3539"/>
    <cellStyle name="Normal 2 3 40 3" xfId="3540"/>
    <cellStyle name="Normal 2 3 40 4" xfId="3541"/>
    <cellStyle name="Normal 2 3 41" xfId="3542"/>
    <cellStyle name="Normal 2 3 41 2" xfId="3543"/>
    <cellStyle name="Normal 2 3 41 3" xfId="3544"/>
    <cellStyle name="Normal 2 3 41 4" xfId="3545"/>
    <cellStyle name="Normal 2 3 42" xfId="3546"/>
    <cellStyle name="Normal 2 3 42 2" xfId="3547"/>
    <cellStyle name="Normal 2 3 42 3" xfId="3548"/>
    <cellStyle name="Normal 2 3 42 4" xfId="3549"/>
    <cellStyle name="Normal 2 3 43" xfId="3550"/>
    <cellStyle name="Normal 2 3 43 2" xfId="3551"/>
    <cellStyle name="Normal 2 3 43 3" xfId="3552"/>
    <cellStyle name="Normal 2 3 43 4" xfId="3553"/>
    <cellStyle name="Normal 2 3 44" xfId="3554"/>
    <cellStyle name="Normal 2 3 44 2" xfId="3555"/>
    <cellStyle name="Normal 2 3 44 3" xfId="3556"/>
    <cellStyle name="Normal 2 3 44 4" xfId="3557"/>
    <cellStyle name="Normal 2 3 45" xfId="3558"/>
    <cellStyle name="Normal 2 3 46" xfId="3559"/>
    <cellStyle name="Normal 2 3 47" xfId="3560"/>
    <cellStyle name="Normal 2 3 48" xfId="3561"/>
    <cellStyle name="Normal 2 3 49" xfId="3562"/>
    <cellStyle name="Normal 2 3 5" xfId="3563"/>
    <cellStyle name="Normal 2 3 5 2" xfId="3564"/>
    <cellStyle name="Normal 2 3 5 3" xfId="3565"/>
    <cellStyle name="Normal 2 3 5 4" xfId="3566"/>
    <cellStyle name="Normal 2 3 6" xfId="3567"/>
    <cellStyle name="Normal 2 3 6 2" xfId="3568"/>
    <cellStyle name="Normal 2 3 6 3" xfId="3569"/>
    <cellStyle name="Normal 2 3 6 4" xfId="3570"/>
    <cellStyle name="Normal 2 3 7" xfId="3571"/>
    <cellStyle name="Normal 2 3 7 2" xfId="3572"/>
    <cellStyle name="Normal 2 3 7 3" xfId="3573"/>
    <cellStyle name="Normal 2 3 7 4" xfId="3574"/>
    <cellStyle name="Normal 2 3 8" xfId="3575"/>
    <cellStyle name="Normal 2 3 8 2" xfId="3576"/>
    <cellStyle name="Normal 2 3 8 3" xfId="3577"/>
    <cellStyle name="Normal 2 3 8 4" xfId="3578"/>
    <cellStyle name="Normal 2 3 9" xfId="3579"/>
    <cellStyle name="Normal 2 3 9 2" xfId="3580"/>
    <cellStyle name="Normal 2 3 9 3" xfId="3581"/>
    <cellStyle name="Normal 2 3 9 4" xfId="3582"/>
    <cellStyle name="Normal 2 3_A" xfId="3583"/>
    <cellStyle name="Normal 2 30" xfId="3584"/>
    <cellStyle name="Normal 2 31" xfId="3585"/>
    <cellStyle name="Normal 2 32" xfId="3586"/>
    <cellStyle name="Normal 2 33" xfId="3587"/>
    <cellStyle name="Normal 2 34" xfId="3588"/>
    <cellStyle name="Normal 2 35" xfId="3589"/>
    <cellStyle name="Normal 2 36" xfId="3590"/>
    <cellStyle name="Normal 2 37" xfId="3591"/>
    <cellStyle name="Normal 2 38" xfId="3592"/>
    <cellStyle name="Normal 2 39" xfId="3593"/>
    <cellStyle name="Normal 2 4" xfId="1191"/>
    <cellStyle name="Normal 2 4 10" xfId="3594"/>
    <cellStyle name="Normal 2 4 2" xfId="1192"/>
    <cellStyle name="Normal 2 4 2 2" xfId="3595"/>
    <cellStyle name="Normal 2 4 2 2 2" xfId="3596"/>
    <cellStyle name="Normal 2 4 2 2 3" xfId="3597"/>
    <cellStyle name="Normal 2 4 2 3" xfId="3598"/>
    <cellStyle name="Normal 2 4 2 4" xfId="3599"/>
    <cellStyle name="Normal 2 4 3" xfId="1193"/>
    <cellStyle name="Normal 2 4 3 2" xfId="3600"/>
    <cellStyle name="Normal 2 4 3 3" xfId="3601"/>
    <cellStyle name="Normal 2 4 4" xfId="1194"/>
    <cellStyle name="Normal 2 4 5" xfId="1195"/>
    <cellStyle name="Normal 2 4 6" xfId="1196"/>
    <cellStyle name="Normal 2 4 7" xfId="1197"/>
    <cellStyle name="Normal 2 4 8" xfId="1198"/>
    <cellStyle name="Normal 2 4 9" xfId="3602"/>
    <cellStyle name="Normal 2 40" xfId="3603"/>
    <cellStyle name="Normal 2 5" xfId="1199"/>
    <cellStyle name="Normal 2 5 2" xfId="1200"/>
    <cellStyle name="Normal 2 5 3" xfId="1201"/>
    <cellStyle name="Normal 2 5 4" xfId="1202"/>
    <cellStyle name="Normal 2 5 5" xfId="1203"/>
    <cellStyle name="Normal 2 5 6" xfId="1204"/>
    <cellStyle name="Normal 2 5 7" xfId="1205"/>
    <cellStyle name="Normal 2 5 8" xfId="1206"/>
    <cellStyle name="Normal 2 6" xfId="1207"/>
    <cellStyle name="Normal 2 6 2" xfId="1208"/>
    <cellStyle name="Normal 2 6 3" xfId="1209"/>
    <cellStyle name="Normal 2 6 4" xfId="1210"/>
    <cellStyle name="Normal 2 7" xfId="1211"/>
    <cellStyle name="Normal 2 7 2" xfId="1212"/>
    <cellStyle name="Normal 2 7 2 2" xfId="1213"/>
    <cellStyle name="Normal 2 7 2 2 2" xfId="1214"/>
    <cellStyle name="Normal 2 7 2 2 2 2" xfId="1215"/>
    <cellStyle name="Normal 2 7 2 2 3" xfId="1216"/>
    <cellStyle name="Normal 2 7 2 3" xfId="1217"/>
    <cellStyle name="Normal 2 7 2 4" xfId="1218"/>
    <cellStyle name="Normal 2 7 2 4 2" xfId="1219"/>
    <cellStyle name="Normal 2 7 3" xfId="1220"/>
    <cellStyle name="Normal 2 7 3 2" xfId="1221"/>
    <cellStyle name="Normal 2 7 3 2 2" xfId="1222"/>
    <cellStyle name="Normal 2 7 3 3" xfId="1223"/>
    <cellStyle name="Normal 2 7 4" xfId="1224"/>
    <cellStyle name="Normal 2 7 4 2" xfId="1225"/>
    <cellStyle name="Normal 2 8" xfId="1226"/>
    <cellStyle name="Normal 2 8 2" xfId="1227"/>
    <cellStyle name="Normal 2 8 3" xfId="1228"/>
    <cellStyle name="Normal 2 8 4" xfId="1229"/>
    <cellStyle name="Normal 2 9" xfId="1230"/>
    <cellStyle name="Normal 2 9 2" xfId="1231"/>
    <cellStyle name="Normal 2 9 2 2" xfId="1232"/>
    <cellStyle name="Normal 2 9 3" xfId="1233"/>
    <cellStyle name="Normal 2_Annex Q - QPR for March 2011" xfId="3604"/>
    <cellStyle name="Normal 20" xfId="1234"/>
    <cellStyle name="Normal 21" xfId="1235"/>
    <cellStyle name="Normal 22" xfId="1236"/>
    <cellStyle name="Normal 23" xfId="1237"/>
    <cellStyle name="Normal 24" xfId="1238"/>
    <cellStyle name="Normal 25" xfId="1239"/>
    <cellStyle name="Normal 26" xfId="1240"/>
    <cellStyle name="Normal 27" xfId="1241"/>
    <cellStyle name="Normal 28" xfId="1242"/>
    <cellStyle name="Normal 29" xfId="1243"/>
    <cellStyle name="Normal 3" xfId="4"/>
    <cellStyle name="Normal 3 10" xfId="1244"/>
    <cellStyle name="Normal 3 10 2" xfId="3605"/>
    <cellStyle name="Normal 3 10 3" xfId="3606"/>
    <cellStyle name="Normal 3 10 4" xfId="3607"/>
    <cellStyle name="Normal 3 11" xfId="1245"/>
    <cellStyle name="Normal 3 11 2" xfId="3608"/>
    <cellStyle name="Normal 3 11 3" xfId="3609"/>
    <cellStyle name="Normal 3 11 4" xfId="3610"/>
    <cellStyle name="Normal 3 12" xfId="1246"/>
    <cellStyle name="Normal 3 12 2" xfId="3611"/>
    <cellStyle name="Normal 3 12 3" xfId="3612"/>
    <cellStyle name="Normal 3 12 4" xfId="3613"/>
    <cellStyle name="Normal 3 13" xfId="1247"/>
    <cellStyle name="Normal 3 13 2" xfId="3614"/>
    <cellStyle name="Normal 3 13 3" xfId="3615"/>
    <cellStyle name="Normal 3 13 4" xfId="3616"/>
    <cellStyle name="Normal 3 14" xfId="3617"/>
    <cellStyle name="Normal 3 14 2" xfId="3618"/>
    <cellStyle name="Normal 3 14 3" xfId="3619"/>
    <cellStyle name="Normal 3 14 4" xfId="3620"/>
    <cellStyle name="Normal 3 15" xfId="3621"/>
    <cellStyle name="Normal 3 15 2" xfId="3622"/>
    <cellStyle name="Normal 3 15 3" xfId="3623"/>
    <cellStyle name="Normal 3 15 4" xfId="3624"/>
    <cellStyle name="Normal 3 16" xfId="3625"/>
    <cellStyle name="Normal 3 16 2" xfId="3626"/>
    <cellStyle name="Normal 3 16 3" xfId="3627"/>
    <cellStyle name="Normal 3 16 4" xfId="3628"/>
    <cellStyle name="Normal 3 17" xfId="3629"/>
    <cellStyle name="Normal 3 17 2" xfId="3630"/>
    <cellStyle name="Normal 3 17 3" xfId="3631"/>
    <cellStyle name="Normal 3 17 4" xfId="3632"/>
    <cellStyle name="Normal 3 18" xfId="3633"/>
    <cellStyle name="Normal 3 18 2" xfId="3634"/>
    <cellStyle name="Normal 3 18 3" xfId="3635"/>
    <cellStyle name="Normal 3 18 4" xfId="3636"/>
    <cellStyle name="Normal 3 19" xfId="3637"/>
    <cellStyle name="Normal 3 19 2" xfId="3638"/>
    <cellStyle name="Normal 3 19 3" xfId="3639"/>
    <cellStyle name="Normal 3 19 4" xfId="3640"/>
    <cellStyle name="Normal 3 2" xfId="6"/>
    <cellStyle name="Normal 3 2 2" xfId="1248"/>
    <cellStyle name="Normal 3 2 3" xfId="1249"/>
    <cellStyle name="Normal 3 20" xfId="3641"/>
    <cellStyle name="Normal 3 20 2" xfId="3642"/>
    <cellStyle name="Normal 3 20 3" xfId="3643"/>
    <cellStyle name="Normal 3 20 4" xfId="3644"/>
    <cellStyle name="Normal 3 21" xfId="3645"/>
    <cellStyle name="Normal 3 21 2" xfId="3646"/>
    <cellStyle name="Normal 3 21 3" xfId="3647"/>
    <cellStyle name="Normal 3 21 4" xfId="3648"/>
    <cellStyle name="Normal 3 22" xfId="3649"/>
    <cellStyle name="Normal 3 22 2" xfId="3650"/>
    <cellStyle name="Normal 3 22 3" xfId="3651"/>
    <cellStyle name="Normal 3 22 4" xfId="3652"/>
    <cellStyle name="Normal 3 23" xfId="3653"/>
    <cellStyle name="Normal 3 23 2" xfId="3654"/>
    <cellStyle name="Normal 3 23 3" xfId="3655"/>
    <cellStyle name="Normal 3 23 4" xfId="3656"/>
    <cellStyle name="Normal 3 24" xfId="3657"/>
    <cellStyle name="Normal 3 24 2" xfId="3658"/>
    <cellStyle name="Normal 3 24 3" xfId="3659"/>
    <cellStyle name="Normal 3 24 4" xfId="3660"/>
    <cellStyle name="Normal 3 25" xfId="3661"/>
    <cellStyle name="Normal 3 25 2" xfId="3662"/>
    <cellStyle name="Normal 3 25 3" xfId="3663"/>
    <cellStyle name="Normal 3 25 4" xfId="3664"/>
    <cellStyle name="Normal 3 26" xfId="3665"/>
    <cellStyle name="Normal 3 26 2" xfId="3666"/>
    <cellStyle name="Normal 3 26 3" xfId="3667"/>
    <cellStyle name="Normal 3 26 4" xfId="3668"/>
    <cellStyle name="Normal 3 27" xfId="3669"/>
    <cellStyle name="Normal 3 27 2" xfId="3670"/>
    <cellStyle name="Normal 3 27 3" xfId="3671"/>
    <cellStyle name="Normal 3 27 4" xfId="3672"/>
    <cellStyle name="Normal 3 28" xfId="3673"/>
    <cellStyle name="Normal 3 28 2" xfId="3674"/>
    <cellStyle name="Normal 3 28 3" xfId="3675"/>
    <cellStyle name="Normal 3 28 4" xfId="3676"/>
    <cellStyle name="Normal 3 29" xfId="3677"/>
    <cellStyle name="Normal 3 29 2" xfId="3678"/>
    <cellStyle name="Normal 3 29 3" xfId="3679"/>
    <cellStyle name="Normal 3 29 4" xfId="3680"/>
    <cellStyle name="Normal 3 3" xfId="1250"/>
    <cellStyle name="Normal 3 3 2" xfId="3681"/>
    <cellStyle name="Normal 3 3 2 2" xfId="3682"/>
    <cellStyle name="Normal 3 3 2 3" xfId="3683"/>
    <cellStyle name="Normal 3 3 2 4" xfId="3684"/>
    <cellStyle name="Normal 3 3 3" xfId="3685"/>
    <cellStyle name="Normal 3 3 3 2" xfId="3686"/>
    <cellStyle name="Normal 3 3 3 3" xfId="3687"/>
    <cellStyle name="Normal 3 3 3 4" xfId="3688"/>
    <cellStyle name="Normal 3 3 4" xfId="3689"/>
    <cellStyle name="Normal 3 3 4 2" xfId="3690"/>
    <cellStyle name="Normal 3 3 4 3" xfId="3691"/>
    <cellStyle name="Normal 3 3 4 4" xfId="3692"/>
    <cellStyle name="Normal 3 3 5" xfId="3693"/>
    <cellStyle name="Normal 3 3 6" xfId="3694"/>
    <cellStyle name="Normal 3 3 7" xfId="3695"/>
    <cellStyle name="Normal 3 3 8" xfId="3696"/>
    <cellStyle name="Normal 3 3 9" xfId="3697"/>
    <cellStyle name="Normal 3 30" xfId="3698"/>
    <cellStyle name="Normal 3 30 2" xfId="3699"/>
    <cellStyle name="Normal 3 30 3" xfId="3700"/>
    <cellStyle name="Normal 3 30 4" xfId="3701"/>
    <cellStyle name="Normal 3 31" xfId="3702"/>
    <cellStyle name="Normal 3 31 2" xfId="3703"/>
    <cellStyle name="Normal 3 31 3" xfId="3704"/>
    <cellStyle name="Normal 3 31 4" xfId="3705"/>
    <cellStyle name="Normal 3 32" xfId="3706"/>
    <cellStyle name="Normal 3 32 2" xfId="3707"/>
    <cellStyle name="Normal 3 32 3" xfId="3708"/>
    <cellStyle name="Normal 3 32 4" xfId="3709"/>
    <cellStyle name="Normal 3 33" xfId="3710"/>
    <cellStyle name="Normal 3 33 2" xfId="3711"/>
    <cellStyle name="Normal 3 33 3" xfId="3712"/>
    <cellStyle name="Normal 3 33 4" xfId="3713"/>
    <cellStyle name="Normal 3 34" xfId="3714"/>
    <cellStyle name="Normal 3 34 2" xfId="3715"/>
    <cellStyle name="Normal 3 34 3" xfId="3716"/>
    <cellStyle name="Normal 3 34 4" xfId="3717"/>
    <cellStyle name="Normal 3 35" xfId="3718"/>
    <cellStyle name="Normal 3 35 2" xfId="3719"/>
    <cellStyle name="Normal 3 35 3" xfId="3720"/>
    <cellStyle name="Normal 3 35 4" xfId="3721"/>
    <cellStyle name="Normal 3 36" xfId="3722"/>
    <cellStyle name="Normal 3 36 2" xfId="3723"/>
    <cellStyle name="Normal 3 36 3" xfId="3724"/>
    <cellStyle name="Normal 3 36 4" xfId="3725"/>
    <cellStyle name="Normal 3 37" xfId="3726"/>
    <cellStyle name="Normal 3 37 2" xfId="3727"/>
    <cellStyle name="Normal 3 37 3" xfId="3728"/>
    <cellStyle name="Normal 3 37 4" xfId="3729"/>
    <cellStyle name="Normal 3 38" xfId="3730"/>
    <cellStyle name="Normal 3 38 2" xfId="3731"/>
    <cellStyle name="Normal 3 38 3" xfId="3732"/>
    <cellStyle name="Normal 3 38 4" xfId="3733"/>
    <cellStyle name="Normal 3 39" xfId="3734"/>
    <cellStyle name="Normal 3 39 2" xfId="3735"/>
    <cellStyle name="Normal 3 39 3" xfId="3736"/>
    <cellStyle name="Normal 3 39 4" xfId="3737"/>
    <cellStyle name="Normal 3 4" xfId="1251"/>
    <cellStyle name="Normal 3 4 2" xfId="3738"/>
    <cellStyle name="Normal 3 4 3" xfId="3739"/>
    <cellStyle name="Normal 3 4 4" xfId="3740"/>
    <cellStyle name="Normal 3 4 5" xfId="3741"/>
    <cellStyle name="Normal 3 4 6" xfId="3742"/>
    <cellStyle name="Normal 3 40" xfId="3743"/>
    <cellStyle name="Normal 3 40 2" xfId="3744"/>
    <cellStyle name="Normal 3 40 3" xfId="3745"/>
    <cellStyle name="Normal 3 40 4" xfId="3746"/>
    <cellStyle name="Normal 3 41" xfId="3747"/>
    <cellStyle name="Normal 3 41 2" xfId="3748"/>
    <cellStyle name="Normal 3 41 3" xfId="3749"/>
    <cellStyle name="Normal 3 41 4" xfId="3750"/>
    <cellStyle name="Normal 3 42" xfId="3751"/>
    <cellStyle name="Normal 3 42 2" xfId="3752"/>
    <cellStyle name="Normal 3 42 3" xfId="3753"/>
    <cellStyle name="Normal 3 42 4" xfId="3754"/>
    <cellStyle name="Normal 3 43" xfId="3755"/>
    <cellStyle name="Normal 3 43 2" xfId="3756"/>
    <cellStyle name="Normal 3 43 3" xfId="3757"/>
    <cellStyle name="Normal 3 43 4" xfId="3758"/>
    <cellStyle name="Normal 3 44" xfId="3759"/>
    <cellStyle name="Normal 3 44 2" xfId="3760"/>
    <cellStyle name="Normal 3 44 3" xfId="3761"/>
    <cellStyle name="Normal 3 44 4" xfId="3762"/>
    <cellStyle name="Normal 3 45" xfId="3763"/>
    <cellStyle name="Normal 3 46" xfId="3764"/>
    <cellStyle name="Normal 3 47" xfId="3765"/>
    <cellStyle name="Normal 3 48" xfId="3766"/>
    <cellStyle name="Normal 3 49" xfId="3767"/>
    <cellStyle name="Normal 3 5" xfId="1252"/>
    <cellStyle name="Normal 3 5 2" xfId="3768"/>
    <cellStyle name="Normal 3 5 3" xfId="3769"/>
    <cellStyle name="Normal 3 5 4" xfId="3770"/>
    <cellStyle name="Normal 3 6" xfId="1253"/>
    <cellStyle name="Normal 3 6 2" xfId="3771"/>
    <cellStyle name="Normal 3 6 3" xfId="3772"/>
    <cellStyle name="Normal 3 6 4" xfId="3773"/>
    <cellStyle name="Normal 3 7" xfId="1254"/>
    <cellStyle name="Normal 3 7 2" xfId="3774"/>
    <cellStyle name="Normal 3 7 3" xfId="3775"/>
    <cellStyle name="Normal 3 7 4" xfId="3776"/>
    <cellStyle name="Normal 3 8" xfId="1255"/>
    <cellStyle name="Normal 3 8 2" xfId="3777"/>
    <cellStyle name="Normal 3 8 3" xfId="3778"/>
    <cellStyle name="Normal 3 8 4" xfId="3779"/>
    <cellStyle name="Normal 3 9" xfId="1256"/>
    <cellStyle name="Normal 3 9 2" xfId="3780"/>
    <cellStyle name="Normal 3 9 3" xfId="3781"/>
    <cellStyle name="Normal 3 9 4" xfId="3782"/>
    <cellStyle name="Normal 3_Annex Q - QPR for March 2011" xfId="3783"/>
    <cellStyle name="Normal 30" xfId="1257"/>
    <cellStyle name="Normal 31" xfId="1258"/>
    <cellStyle name="Normal 32" xfId="1259"/>
    <cellStyle name="Normal 33" xfId="1260"/>
    <cellStyle name="Normal 33 2" xfId="3784"/>
    <cellStyle name="Normal 33 3" xfId="3785"/>
    <cellStyle name="Normal 34" xfId="1261"/>
    <cellStyle name="Normal 34 2" xfId="1262"/>
    <cellStyle name="Normal 34 3" xfId="1263"/>
    <cellStyle name="Normal 34 4" xfId="1264"/>
    <cellStyle name="Normal 34 4 2" xfId="3786"/>
    <cellStyle name="Normal 34 5" xfId="3787"/>
    <cellStyle name="Normal 34_A" xfId="3788"/>
    <cellStyle name="Normal 35" xfId="1265"/>
    <cellStyle name="Normal 35 2" xfId="1266"/>
    <cellStyle name="Normal 36" xfId="1267"/>
    <cellStyle name="Normal 37" xfId="1268"/>
    <cellStyle name="Normal 38" xfId="1269"/>
    <cellStyle name="Normal 39" xfId="1270"/>
    <cellStyle name="Normal 4" xfId="1271"/>
    <cellStyle name="Normal 4 2" xfId="1272"/>
    <cellStyle name="Normal 4 2 10" xfId="1273"/>
    <cellStyle name="Normal 4 2 10 2" xfId="3789"/>
    <cellStyle name="Normal 4 2 10 2 2" xfId="3790"/>
    <cellStyle name="Normal 4 2 10 2 3" xfId="3791"/>
    <cellStyle name="Normal 4 2 10 3" xfId="3792"/>
    <cellStyle name="Normal 4 2 10 4" xfId="3793"/>
    <cellStyle name="Normal 4 2 11" xfId="3794"/>
    <cellStyle name="Normal 4 2 11 2" xfId="3795"/>
    <cellStyle name="Normal 4 2 11 3" xfId="3796"/>
    <cellStyle name="Normal 4 2 12" xfId="3797"/>
    <cellStyle name="Normal 4 2 12 2" xfId="3798"/>
    <cellStyle name="Normal 4 2 12 3" xfId="3799"/>
    <cellStyle name="Normal 4 2 13" xfId="3800"/>
    <cellStyle name="Normal 4 2 13 2" xfId="3801"/>
    <cellStyle name="Normal 4 2 13 3" xfId="3802"/>
    <cellStyle name="Normal 4 2 14" xfId="3803"/>
    <cellStyle name="Normal 4 2 14 2" xfId="3804"/>
    <cellStyle name="Normal 4 2 14 3" xfId="3805"/>
    <cellStyle name="Normal 4 2 15" xfId="3806"/>
    <cellStyle name="Normal 4 2 15 2" xfId="3807"/>
    <cellStyle name="Normal 4 2 15 3" xfId="3808"/>
    <cellStyle name="Normal 4 2 16" xfId="3809"/>
    <cellStyle name="Normal 4 2 16 2" xfId="3810"/>
    <cellStyle name="Normal 4 2 16 3" xfId="3811"/>
    <cellStyle name="Normal 4 2 17" xfId="3812"/>
    <cellStyle name="Normal 4 2 17 2" xfId="3813"/>
    <cellStyle name="Normal 4 2 17 3" xfId="3814"/>
    <cellStyle name="Normal 4 2 18" xfId="3815"/>
    <cellStyle name="Normal 4 2 18 2" xfId="3816"/>
    <cellStyle name="Normal 4 2 18 3" xfId="3817"/>
    <cellStyle name="Normal 4 2 19" xfId="3818"/>
    <cellStyle name="Normal 4 2 19 2" xfId="3819"/>
    <cellStyle name="Normal 4 2 19 3" xfId="3820"/>
    <cellStyle name="Normal 4 2 2" xfId="1274"/>
    <cellStyle name="Normal 4 2 2 2" xfId="3821"/>
    <cellStyle name="Normal 4 2 2 3" xfId="3822"/>
    <cellStyle name="Normal 4 2 20" xfId="3823"/>
    <cellStyle name="Normal 4 2 20 2" xfId="3824"/>
    <cellStyle name="Normal 4 2 20 3" xfId="3825"/>
    <cellStyle name="Normal 4 2 21" xfId="3826"/>
    <cellStyle name="Normal 4 2 21 2" xfId="3827"/>
    <cellStyle name="Normal 4 2 21 3" xfId="3828"/>
    <cellStyle name="Normal 4 2 22" xfId="3829"/>
    <cellStyle name="Normal 4 2 22 2" xfId="3830"/>
    <cellStyle name="Normal 4 2 22 3" xfId="3831"/>
    <cellStyle name="Normal 4 2 23" xfId="3832"/>
    <cellStyle name="Normal 4 2 23 2" xfId="3833"/>
    <cellStyle name="Normal 4 2 23 3" xfId="3834"/>
    <cellStyle name="Normal 4 2 24" xfId="3835"/>
    <cellStyle name="Normal 4 2 24 2" xfId="3836"/>
    <cellStyle name="Normal 4 2 24 3" xfId="3837"/>
    <cellStyle name="Normal 4 2 25" xfId="3838"/>
    <cellStyle name="Normal 4 2 25 2" xfId="3839"/>
    <cellStyle name="Normal 4 2 25 3" xfId="3840"/>
    <cellStyle name="Normal 4 2 26" xfId="3841"/>
    <cellStyle name="Normal 4 2 26 2" xfId="3842"/>
    <cellStyle name="Normal 4 2 26 3" xfId="3843"/>
    <cellStyle name="Normal 4 2 27" xfId="3844"/>
    <cellStyle name="Normal 4 2 27 2" xfId="3845"/>
    <cellStyle name="Normal 4 2 27 3" xfId="3846"/>
    <cellStyle name="Normal 4 2 28" xfId="3847"/>
    <cellStyle name="Normal 4 2 28 2" xfId="3848"/>
    <cellStyle name="Normal 4 2 28 3" xfId="3849"/>
    <cellStyle name="Normal 4 2 29" xfId="3850"/>
    <cellStyle name="Normal 4 2 29 2" xfId="3851"/>
    <cellStyle name="Normal 4 2 29 3" xfId="3852"/>
    <cellStyle name="Normal 4 2 3" xfId="1275"/>
    <cellStyle name="Normal 4 2 3 2" xfId="3853"/>
    <cellStyle name="Normal 4 2 3 3" xfId="3854"/>
    <cellStyle name="Normal 4 2 30" xfId="3855"/>
    <cellStyle name="Normal 4 2 30 2" xfId="3856"/>
    <cellStyle name="Normal 4 2 30 3" xfId="3857"/>
    <cellStyle name="Normal 4 2 31" xfId="3858"/>
    <cellStyle name="Normal 4 2 31 2" xfId="3859"/>
    <cellStyle name="Normal 4 2 31 3" xfId="3860"/>
    <cellStyle name="Normal 4 2 32" xfId="3861"/>
    <cellStyle name="Normal 4 2 32 2" xfId="3862"/>
    <cellStyle name="Normal 4 2 32 3" xfId="3863"/>
    <cellStyle name="Normal 4 2 33" xfId="3864"/>
    <cellStyle name="Normal 4 2 33 2" xfId="3865"/>
    <cellStyle name="Normal 4 2 33 3" xfId="3866"/>
    <cellStyle name="Normal 4 2 34" xfId="3867"/>
    <cellStyle name="Normal 4 2 34 2" xfId="3868"/>
    <cellStyle name="Normal 4 2 34 3" xfId="3869"/>
    <cellStyle name="Normal 4 2 35" xfId="3870"/>
    <cellStyle name="Normal 4 2 35 2" xfId="3871"/>
    <cellStyle name="Normal 4 2 35 3" xfId="3872"/>
    <cellStyle name="Normal 4 2 36" xfId="3873"/>
    <cellStyle name="Normal 4 2 37" xfId="3874"/>
    <cellStyle name="Normal 4 2 4" xfId="3875"/>
    <cellStyle name="Normal 4 2 4 2" xfId="3876"/>
    <cellStyle name="Normal 4 2 4 3" xfId="3877"/>
    <cellStyle name="Normal 4 2 5" xfId="3878"/>
    <cellStyle name="Normal 4 2 5 2" xfId="3879"/>
    <cellStyle name="Normal 4 2 5 3" xfId="3880"/>
    <cellStyle name="Normal 4 2 6" xfId="3881"/>
    <cellStyle name="Normal 4 2 6 2" xfId="3882"/>
    <cellStyle name="Normal 4 2 6 3" xfId="3883"/>
    <cellStyle name="Normal 4 2 7" xfId="3884"/>
    <cellStyle name="Normal 4 2 7 2" xfId="3885"/>
    <cellStyle name="Normal 4 2 7 3" xfId="3886"/>
    <cellStyle name="Normal 4 2 8" xfId="3887"/>
    <cellStyle name="Normal 4 2 8 2" xfId="3888"/>
    <cellStyle name="Normal 4 2 8 3" xfId="3889"/>
    <cellStyle name="Normal 4 2 9" xfId="3890"/>
    <cellStyle name="Normal 4 2 9 2" xfId="3891"/>
    <cellStyle name="Normal 4 2 9 3" xfId="3892"/>
    <cellStyle name="Normal 4 2_Book1" xfId="1276"/>
    <cellStyle name="Normal 4 3" xfId="1277"/>
    <cellStyle name="Normal 4 3 10" xfId="3893"/>
    <cellStyle name="Normal 4 3 10 2" xfId="3894"/>
    <cellStyle name="Normal 4 3 10 3" xfId="3895"/>
    <cellStyle name="Normal 4 3 11" xfId="3896"/>
    <cellStyle name="Normal 4 3 11 2" xfId="3897"/>
    <cellStyle name="Normal 4 3 11 3" xfId="3898"/>
    <cellStyle name="Normal 4 3 12" xfId="3899"/>
    <cellStyle name="Normal 4 3 12 2" xfId="3900"/>
    <cellStyle name="Normal 4 3 12 3" xfId="3901"/>
    <cellStyle name="Normal 4 3 13" xfId="3902"/>
    <cellStyle name="Normal 4 3 13 2" xfId="3903"/>
    <cellStyle name="Normal 4 3 13 3" xfId="3904"/>
    <cellStyle name="Normal 4 3 14" xfId="3905"/>
    <cellStyle name="Normal 4 3 14 2" xfId="3906"/>
    <cellStyle name="Normal 4 3 14 3" xfId="3907"/>
    <cellStyle name="Normal 4 3 15" xfId="3908"/>
    <cellStyle name="Normal 4 3 15 2" xfId="3909"/>
    <cellStyle name="Normal 4 3 15 3" xfId="3910"/>
    <cellStyle name="Normal 4 3 16" xfId="3911"/>
    <cellStyle name="Normal 4 3 16 2" xfId="3912"/>
    <cellStyle name="Normal 4 3 16 3" xfId="3913"/>
    <cellStyle name="Normal 4 3 17" xfId="3914"/>
    <cellStyle name="Normal 4 3 17 2" xfId="3915"/>
    <cellStyle name="Normal 4 3 17 3" xfId="3916"/>
    <cellStyle name="Normal 4 3 18" xfId="3917"/>
    <cellStyle name="Normal 4 3 18 2" xfId="3918"/>
    <cellStyle name="Normal 4 3 18 3" xfId="3919"/>
    <cellStyle name="Normal 4 3 19" xfId="3920"/>
    <cellStyle name="Normal 4 3 19 2" xfId="3921"/>
    <cellStyle name="Normal 4 3 19 3" xfId="3922"/>
    <cellStyle name="Normal 4 3 2" xfId="3923"/>
    <cellStyle name="Normal 4 3 2 2" xfId="3924"/>
    <cellStyle name="Normal 4 3 2 3" xfId="3925"/>
    <cellStyle name="Normal 4 3 20" xfId="3926"/>
    <cellStyle name="Normal 4 3 20 2" xfId="3927"/>
    <cellStyle name="Normal 4 3 20 3" xfId="3928"/>
    <cellStyle name="Normal 4 3 21" xfId="3929"/>
    <cellStyle name="Normal 4 3 21 2" xfId="3930"/>
    <cellStyle name="Normal 4 3 21 3" xfId="3931"/>
    <cellStyle name="Normal 4 3 22" xfId="3932"/>
    <cellStyle name="Normal 4 3 22 2" xfId="3933"/>
    <cellStyle name="Normal 4 3 22 3" xfId="3934"/>
    <cellStyle name="Normal 4 3 23" xfId="3935"/>
    <cellStyle name="Normal 4 3 23 2" xfId="3936"/>
    <cellStyle name="Normal 4 3 23 3" xfId="3937"/>
    <cellStyle name="Normal 4 3 24" xfId="3938"/>
    <cellStyle name="Normal 4 3 24 2" xfId="3939"/>
    <cellStyle name="Normal 4 3 24 3" xfId="3940"/>
    <cellStyle name="Normal 4 3 25" xfId="3941"/>
    <cellStyle name="Normal 4 3 25 2" xfId="3942"/>
    <cellStyle name="Normal 4 3 25 3" xfId="3943"/>
    <cellStyle name="Normal 4 3 26" xfId="3944"/>
    <cellStyle name="Normal 4 3 26 2" xfId="3945"/>
    <cellStyle name="Normal 4 3 26 3" xfId="3946"/>
    <cellStyle name="Normal 4 3 27" xfId="3947"/>
    <cellStyle name="Normal 4 3 27 2" xfId="3948"/>
    <cellStyle name="Normal 4 3 27 3" xfId="3949"/>
    <cellStyle name="Normal 4 3 28" xfId="3950"/>
    <cellStyle name="Normal 4 3 28 2" xfId="3951"/>
    <cellStyle name="Normal 4 3 28 3" xfId="3952"/>
    <cellStyle name="Normal 4 3 29" xfId="3953"/>
    <cellStyle name="Normal 4 3 29 2" xfId="3954"/>
    <cellStyle name="Normal 4 3 29 3" xfId="3955"/>
    <cellStyle name="Normal 4 3 3" xfId="3956"/>
    <cellStyle name="Normal 4 3 3 2" xfId="3957"/>
    <cellStyle name="Normal 4 3 3 3" xfId="3958"/>
    <cellStyle name="Normal 4 3 30" xfId="3959"/>
    <cellStyle name="Normal 4 3 30 2" xfId="3960"/>
    <cellStyle name="Normal 4 3 30 3" xfId="3961"/>
    <cellStyle name="Normal 4 3 31" xfId="3962"/>
    <cellStyle name="Normal 4 3 31 2" xfId="3963"/>
    <cellStyle name="Normal 4 3 31 3" xfId="3964"/>
    <cellStyle name="Normal 4 3 32" xfId="3965"/>
    <cellStyle name="Normal 4 3 32 2" xfId="3966"/>
    <cellStyle name="Normal 4 3 32 3" xfId="3967"/>
    <cellStyle name="Normal 4 3 33" xfId="3968"/>
    <cellStyle name="Normal 4 3 33 2" xfId="3969"/>
    <cellStyle name="Normal 4 3 33 3" xfId="3970"/>
    <cellStyle name="Normal 4 3 34" xfId="3971"/>
    <cellStyle name="Normal 4 3 34 2" xfId="3972"/>
    <cellStyle name="Normal 4 3 34 3" xfId="3973"/>
    <cellStyle name="Normal 4 3 35" xfId="3974"/>
    <cellStyle name="Normal 4 3 35 2" xfId="3975"/>
    <cellStyle name="Normal 4 3 35 3" xfId="3976"/>
    <cellStyle name="Normal 4 3 4" xfId="3977"/>
    <cellStyle name="Normal 4 3 4 2" xfId="3978"/>
    <cellStyle name="Normal 4 3 4 3" xfId="3979"/>
    <cellStyle name="Normal 4 3 5" xfId="3980"/>
    <cellStyle name="Normal 4 3 5 2" xfId="3981"/>
    <cellStyle name="Normal 4 3 5 3" xfId="3982"/>
    <cellStyle name="Normal 4 3 6" xfId="3983"/>
    <cellStyle name="Normal 4 3 6 2" xfId="3984"/>
    <cellStyle name="Normal 4 3 6 3" xfId="3985"/>
    <cellStyle name="Normal 4 3 7" xfId="3986"/>
    <cellStyle name="Normal 4 3 7 2" xfId="3987"/>
    <cellStyle name="Normal 4 3 7 3" xfId="3988"/>
    <cellStyle name="Normal 4 3 8" xfId="3989"/>
    <cellStyle name="Normal 4 3 8 2" xfId="3990"/>
    <cellStyle name="Normal 4 3 8 3" xfId="3991"/>
    <cellStyle name="Normal 4 3 9" xfId="3992"/>
    <cellStyle name="Normal 4 3 9 2" xfId="3993"/>
    <cellStyle name="Normal 4 3 9 3" xfId="3994"/>
    <cellStyle name="Normal 4 4" xfId="3995"/>
    <cellStyle name="Normal 4_A" xfId="3996"/>
    <cellStyle name="Normal 40" xfId="1278"/>
    <cellStyle name="Normal 41" xfId="1279"/>
    <cellStyle name="Normal 42" xfId="1280"/>
    <cellStyle name="Normal 43" xfId="1281"/>
    <cellStyle name="Normal 44" xfId="1282"/>
    <cellStyle name="Normal 45" xfId="1283"/>
    <cellStyle name="Normal 46" xfId="1284"/>
    <cellStyle name="Normal 47" xfId="1285"/>
    <cellStyle name="Normal 48" xfId="1286"/>
    <cellStyle name="Normal 49" xfId="1287"/>
    <cellStyle name="Normal 5" xfId="1288"/>
    <cellStyle name="Normal 5 10" xfId="3997"/>
    <cellStyle name="Normal 5 2" xfId="1289"/>
    <cellStyle name="Normal 5 2 2" xfId="1290"/>
    <cellStyle name="Normal 5 2 3" xfId="1291"/>
    <cellStyle name="Normal 5 2 4" xfId="3998"/>
    <cellStyle name="Normal 5 2 4 2" xfId="3999"/>
    <cellStyle name="Normal 5 2 4_Sheet2" xfId="4000"/>
    <cellStyle name="Normal 5 2 5" xfId="4001"/>
    <cellStyle name="Normal 5 2_Sheet2" xfId="4002"/>
    <cellStyle name="Normal 5 3" xfId="1292"/>
    <cellStyle name="Normal 5 3 2" xfId="1293"/>
    <cellStyle name="Normal 5 3 3" xfId="1294"/>
    <cellStyle name="Normal 5 4" xfId="1295"/>
    <cellStyle name="Normal 5 5" xfId="1296"/>
    <cellStyle name="Normal 5 6" xfId="1297"/>
    <cellStyle name="Normal 5 7" xfId="1298"/>
    <cellStyle name="Normal 5 8" xfId="1299"/>
    <cellStyle name="Normal 5 9" xfId="4003"/>
    <cellStyle name="Normal 5 9 2" xfId="4004"/>
    <cellStyle name="Normal 5 9_Sheet2" xfId="4005"/>
    <cellStyle name="Normal 5_Cost_Table__2014-15" xfId="4006"/>
    <cellStyle name="Normal 50" xfId="1300"/>
    <cellStyle name="Normal 51" xfId="1301"/>
    <cellStyle name="Normal 52" xfId="1302"/>
    <cellStyle name="Normal 53" xfId="1303"/>
    <cellStyle name="Normal 54" xfId="1304"/>
    <cellStyle name="Normal 55" xfId="1305"/>
    <cellStyle name="Normal 56" xfId="1306"/>
    <cellStyle name="Normal 57" xfId="1307"/>
    <cellStyle name="Normal 58" xfId="1308"/>
    <cellStyle name="Normal 59" xfId="1309"/>
    <cellStyle name="Normal 6" xfId="1310"/>
    <cellStyle name="Normal 6 2" xfId="1311"/>
    <cellStyle name="Normal 6 2 2" xfId="4007"/>
    <cellStyle name="Normal 6 2 2 2" xfId="4008"/>
    <cellStyle name="Normal 6 2 2 3" xfId="4009"/>
    <cellStyle name="Normal 6 2 3" xfId="4010"/>
    <cellStyle name="Normal 6 2 4" xfId="4011"/>
    <cellStyle name="Normal 6 3" xfId="1312"/>
    <cellStyle name="Normal 6 4" xfId="4012"/>
    <cellStyle name="Normal 6 5" xfId="4013"/>
    <cellStyle name="Normal 60" xfId="1313"/>
    <cellStyle name="Normal 61" xfId="1314"/>
    <cellStyle name="Normal 62" xfId="1315"/>
    <cellStyle name="Normal 63" xfId="1316"/>
    <cellStyle name="Normal 64" xfId="1317"/>
    <cellStyle name="Normal 65" xfId="1318"/>
    <cellStyle name="Normal 66" xfId="1319"/>
    <cellStyle name="Normal 67" xfId="1320"/>
    <cellStyle name="Normal 68" xfId="1321"/>
    <cellStyle name="Normal 69" xfId="1322"/>
    <cellStyle name="Normal 7" xfId="1323"/>
    <cellStyle name="Normal 7 2" xfId="1324"/>
    <cellStyle name="Normal 7 3" xfId="1325"/>
    <cellStyle name="Normal 7 4" xfId="1326"/>
    <cellStyle name="Normal 7 4 2" xfId="4014"/>
    <cellStyle name="Normal 7 4 3" xfId="4015"/>
    <cellStyle name="Normal 7 5" xfId="4016"/>
    <cellStyle name="Normal 7 6" xfId="4017"/>
    <cellStyle name="Normal 7_Cost_Table__2014-15" xfId="4018"/>
    <cellStyle name="Normal 70" xfId="1327"/>
    <cellStyle name="Normal 71" xfId="1328"/>
    <cellStyle name="Normal 72" xfId="1329"/>
    <cellStyle name="Normal 73" xfId="1330"/>
    <cellStyle name="Normal 74" xfId="1331"/>
    <cellStyle name="Normal 75" xfId="1332"/>
    <cellStyle name="Normal 76" xfId="1333"/>
    <cellStyle name="Normal 77" xfId="1334"/>
    <cellStyle name="Normal 78" xfId="1335"/>
    <cellStyle name="Normal 79" xfId="1336"/>
    <cellStyle name="Normal 8" xfId="1337"/>
    <cellStyle name="Normal 8 10" xfId="4019"/>
    <cellStyle name="Normal 8 10 2" xfId="4020"/>
    <cellStyle name="Normal 8 10 3" xfId="4021"/>
    <cellStyle name="Normal 8 10 4" xfId="4022"/>
    <cellStyle name="Normal 8 11" xfId="4023"/>
    <cellStyle name="Normal 8 11 2" xfId="4024"/>
    <cellStyle name="Normal 8 11 3" xfId="4025"/>
    <cellStyle name="Normal 8 11 4" xfId="4026"/>
    <cellStyle name="Normal 8 12" xfId="4027"/>
    <cellStyle name="Normal 8 12 2" xfId="4028"/>
    <cellStyle name="Normal 8 12 3" xfId="4029"/>
    <cellStyle name="Normal 8 12 4" xfId="4030"/>
    <cellStyle name="Normal 8 13" xfId="4031"/>
    <cellStyle name="Normal 8 13 2" xfId="4032"/>
    <cellStyle name="Normal 8 13 3" xfId="4033"/>
    <cellStyle name="Normal 8 13 4" xfId="4034"/>
    <cellStyle name="Normal 8 14" xfId="4035"/>
    <cellStyle name="Normal 8 14 2" xfId="4036"/>
    <cellStyle name="Normal 8 14 3" xfId="4037"/>
    <cellStyle name="Normal 8 14 4" xfId="4038"/>
    <cellStyle name="Normal 8 15" xfId="4039"/>
    <cellStyle name="Normal 8 15 2" xfId="4040"/>
    <cellStyle name="Normal 8 15 3" xfId="4041"/>
    <cellStyle name="Normal 8 15 4" xfId="4042"/>
    <cellStyle name="Normal 8 16" xfId="4043"/>
    <cellStyle name="Normal 8 16 2" xfId="4044"/>
    <cellStyle name="Normal 8 16 3" xfId="4045"/>
    <cellStyle name="Normal 8 16 4" xfId="4046"/>
    <cellStyle name="Normal 8 17" xfId="4047"/>
    <cellStyle name="Normal 8 17 2" xfId="4048"/>
    <cellStyle name="Normal 8 17 3" xfId="4049"/>
    <cellStyle name="Normal 8 17 4" xfId="4050"/>
    <cellStyle name="Normal 8 18" xfId="4051"/>
    <cellStyle name="Normal 8 18 2" xfId="4052"/>
    <cellStyle name="Normal 8 18 3" xfId="4053"/>
    <cellStyle name="Normal 8 18 4" xfId="4054"/>
    <cellStyle name="Normal 8 19" xfId="4055"/>
    <cellStyle name="Normal 8 19 2" xfId="4056"/>
    <cellStyle name="Normal 8 19 3" xfId="4057"/>
    <cellStyle name="Normal 8 19 4" xfId="4058"/>
    <cellStyle name="Normal 8 2" xfId="1338"/>
    <cellStyle name="Normal 8 2 2" xfId="4059"/>
    <cellStyle name="Normal 8 2 2 2" xfId="4060"/>
    <cellStyle name="Normal 8 2 2 3" xfId="4061"/>
    <cellStyle name="Normal 8 2 2 4" xfId="4062"/>
    <cellStyle name="Normal 8 2 3" xfId="4063"/>
    <cellStyle name="Normal 8 2 3 2" xfId="4064"/>
    <cellStyle name="Normal 8 2 3 3" xfId="4065"/>
    <cellStyle name="Normal 8 2 3 4" xfId="4066"/>
    <cellStyle name="Normal 8 2 4" xfId="4067"/>
    <cellStyle name="Normal 8 2 4 2" xfId="4068"/>
    <cellStyle name="Normal 8 2 4 3" xfId="4069"/>
    <cellStyle name="Normal 8 2 4 4" xfId="4070"/>
    <cellStyle name="Normal 8 2 5" xfId="4071"/>
    <cellStyle name="Normal 8 2 6" xfId="4072"/>
    <cellStyle name="Normal 8 2 7" xfId="4073"/>
    <cellStyle name="Normal 8 2 8" xfId="4074"/>
    <cellStyle name="Normal 8 2 9" xfId="4075"/>
    <cellStyle name="Normal 8 20" xfId="4076"/>
    <cellStyle name="Normal 8 20 2" xfId="4077"/>
    <cellStyle name="Normal 8 20 3" xfId="4078"/>
    <cellStyle name="Normal 8 20 4" xfId="4079"/>
    <cellStyle name="Normal 8 21" xfId="4080"/>
    <cellStyle name="Normal 8 21 2" xfId="4081"/>
    <cellStyle name="Normal 8 21 3" xfId="4082"/>
    <cellStyle name="Normal 8 21 4" xfId="4083"/>
    <cellStyle name="Normal 8 22" xfId="4084"/>
    <cellStyle name="Normal 8 22 2" xfId="4085"/>
    <cellStyle name="Normal 8 22 3" xfId="4086"/>
    <cellStyle name="Normal 8 22 4" xfId="4087"/>
    <cellStyle name="Normal 8 23" xfId="4088"/>
    <cellStyle name="Normal 8 23 2" xfId="4089"/>
    <cellStyle name="Normal 8 23 3" xfId="4090"/>
    <cellStyle name="Normal 8 23 4" xfId="4091"/>
    <cellStyle name="Normal 8 24" xfId="4092"/>
    <cellStyle name="Normal 8 24 2" xfId="4093"/>
    <cellStyle name="Normal 8 24 3" xfId="4094"/>
    <cellStyle name="Normal 8 24 4" xfId="4095"/>
    <cellStyle name="Normal 8 25" xfId="4096"/>
    <cellStyle name="Normal 8 25 2" xfId="4097"/>
    <cellStyle name="Normal 8 25 3" xfId="4098"/>
    <cellStyle name="Normal 8 25 4" xfId="4099"/>
    <cellStyle name="Normal 8 26" xfId="4100"/>
    <cellStyle name="Normal 8 26 2" xfId="4101"/>
    <cellStyle name="Normal 8 26 3" xfId="4102"/>
    <cellStyle name="Normal 8 26 4" xfId="4103"/>
    <cellStyle name="Normal 8 27" xfId="4104"/>
    <cellStyle name="Normal 8 27 2" xfId="4105"/>
    <cellStyle name="Normal 8 27 3" xfId="4106"/>
    <cellStyle name="Normal 8 27 4" xfId="4107"/>
    <cellStyle name="Normal 8 28" xfId="4108"/>
    <cellStyle name="Normal 8 28 2" xfId="4109"/>
    <cellStyle name="Normal 8 28 3" xfId="4110"/>
    <cellStyle name="Normal 8 28 4" xfId="4111"/>
    <cellStyle name="Normal 8 29" xfId="4112"/>
    <cellStyle name="Normal 8 29 2" xfId="4113"/>
    <cellStyle name="Normal 8 29 3" xfId="4114"/>
    <cellStyle name="Normal 8 29 4" xfId="4115"/>
    <cellStyle name="Normal 8 3" xfId="1339"/>
    <cellStyle name="Normal 8 3 2" xfId="4116"/>
    <cellStyle name="Normal 8 3 3" xfId="4117"/>
    <cellStyle name="Normal 8 3 4" xfId="4118"/>
    <cellStyle name="Normal 8 3 5" xfId="4119"/>
    <cellStyle name="Normal 8 3 6" xfId="4120"/>
    <cellStyle name="Normal 8 30" xfId="4121"/>
    <cellStyle name="Normal 8 30 2" xfId="4122"/>
    <cellStyle name="Normal 8 30 3" xfId="4123"/>
    <cellStyle name="Normal 8 30 4" xfId="4124"/>
    <cellStyle name="Normal 8 31" xfId="4125"/>
    <cellStyle name="Normal 8 31 2" xfId="4126"/>
    <cellStyle name="Normal 8 31 3" xfId="4127"/>
    <cellStyle name="Normal 8 31 4" xfId="4128"/>
    <cellStyle name="Normal 8 32" xfId="4129"/>
    <cellStyle name="Normal 8 32 2" xfId="4130"/>
    <cellStyle name="Normal 8 32 3" xfId="4131"/>
    <cellStyle name="Normal 8 32 4" xfId="4132"/>
    <cellStyle name="Normal 8 33" xfId="4133"/>
    <cellStyle name="Normal 8 33 2" xfId="4134"/>
    <cellStyle name="Normal 8 33 3" xfId="4135"/>
    <cellStyle name="Normal 8 33 4" xfId="4136"/>
    <cellStyle name="Normal 8 34" xfId="4137"/>
    <cellStyle name="Normal 8 34 2" xfId="4138"/>
    <cellStyle name="Normal 8 34 3" xfId="4139"/>
    <cellStyle name="Normal 8 34 4" xfId="4140"/>
    <cellStyle name="Normal 8 35" xfId="4141"/>
    <cellStyle name="Normal 8 35 2" xfId="4142"/>
    <cellStyle name="Normal 8 35 3" xfId="4143"/>
    <cellStyle name="Normal 8 35 4" xfId="4144"/>
    <cellStyle name="Normal 8 36" xfId="4145"/>
    <cellStyle name="Normal 8 36 2" xfId="4146"/>
    <cellStyle name="Normal 8 36 3" xfId="4147"/>
    <cellStyle name="Normal 8 36 4" xfId="4148"/>
    <cellStyle name="Normal 8 37" xfId="4149"/>
    <cellStyle name="Normal 8 37 2" xfId="4150"/>
    <cellStyle name="Normal 8 37 3" xfId="4151"/>
    <cellStyle name="Normal 8 37 4" xfId="4152"/>
    <cellStyle name="Normal 8 38" xfId="4153"/>
    <cellStyle name="Normal 8 38 2" xfId="4154"/>
    <cellStyle name="Normal 8 38 3" xfId="4155"/>
    <cellStyle name="Normal 8 38 4" xfId="4156"/>
    <cellStyle name="Normal 8 39" xfId="4157"/>
    <cellStyle name="Normal 8 39 2" xfId="4158"/>
    <cellStyle name="Normal 8 39 3" xfId="4159"/>
    <cellStyle name="Normal 8 39 4" xfId="4160"/>
    <cellStyle name="Normal 8 4" xfId="4161"/>
    <cellStyle name="Normal 8 4 2" xfId="4162"/>
    <cellStyle name="Normal 8 4 3" xfId="4163"/>
    <cellStyle name="Normal 8 4 4" xfId="4164"/>
    <cellStyle name="Normal 8 40" xfId="4165"/>
    <cellStyle name="Normal 8 40 2" xfId="4166"/>
    <cellStyle name="Normal 8 40 3" xfId="4167"/>
    <cellStyle name="Normal 8 40 4" xfId="4168"/>
    <cellStyle name="Normal 8 41" xfId="4169"/>
    <cellStyle name="Normal 8 41 2" xfId="4170"/>
    <cellStyle name="Normal 8 41 3" xfId="4171"/>
    <cellStyle name="Normal 8 41 4" xfId="4172"/>
    <cellStyle name="Normal 8 42" xfId="4173"/>
    <cellStyle name="Normal 8 42 2" xfId="4174"/>
    <cellStyle name="Normal 8 42 3" xfId="4175"/>
    <cellStyle name="Normal 8 42 4" xfId="4176"/>
    <cellStyle name="Normal 8 43" xfId="4177"/>
    <cellStyle name="Normal 8 43 2" xfId="4178"/>
    <cellStyle name="Normal 8 43 3" xfId="4179"/>
    <cellStyle name="Normal 8 43 4" xfId="4180"/>
    <cellStyle name="Normal 8 44" xfId="4181"/>
    <cellStyle name="Normal 8 45" xfId="4182"/>
    <cellStyle name="Normal 8 46" xfId="4183"/>
    <cellStyle name="Normal 8 47" xfId="4184"/>
    <cellStyle name="Normal 8 48" xfId="4185"/>
    <cellStyle name="Normal 8 5" xfId="4186"/>
    <cellStyle name="Normal 8 5 2" xfId="4187"/>
    <cellStyle name="Normal 8 5 3" xfId="4188"/>
    <cellStyle name="Normal 8 5 4" xfId="4189"/>
    <cellStyle name="Normal 8 6" xfId="4190"/>
    <cellStyle name="Normal 8 6 2" xfId="4191"/>
    <cellStyle name="Normal 8 6 3" xfId="4192"/>
    <cellStyle name="Normal 8 6 4" xfId="4193"/>
    <cellStyle name="Normal 8 7" xfId="4194"/>
    <cellStyle name="Normal 8 7 2" xfId="4195"/>
    <cellStyle name="Normal 8 7 3" xfId="4196"/>
    <cellStyle name="Normal 8 7 4" xfId="4197"/>
    <cellStyle name="Normal 8 8" xfId="4198"/>
    <cellStyle name="Normal 8 8 2" xfId="4199"/>
    <cellStyle name="Normal 8 8 3" xfId="4200"/>
    <cellStyle name="Normal 8 8 4" xfId="4201"/>
    <cellStyle name="Normal 8 9" xfId="4202"/>
    <cellStyle name="Normal 8 9 2" xfId="4203"/>
    <cellStyle name="Normal 8 9 3" xfId="4204"/>
    <cellStyle name="Normal 8 9 4" xfId="4205"/>
    <cellStyle name="Normal 8_Cost_Table__2014-15" xfId="4206"/>
    <cellStyle name="Normal 80" xfId="1340"/>
    <cellStyle name="Normal 81" xfId="1341"/>
    <cellStyle name="Normal 82" xfId="1342"/>
    <cellStyle name="Normal 83" xfId="4207"/>
    <cellStyle name="Normal 83 2" xfId="1640"/>
    <cellStyle name="Normal 83 3" xfId="4562"/>
    <cellStyle name="Normal 84" xfId="4208"/>
    <cellStyle name="Normal 84 2" xfId="4209"/>
    <cellStyle name="Normal 84 2 2" xfId="4210"/>
    <cellStyle name="Normal 84 2 3" xfId="4211"/>
    <cellStyle name="Normal 84 3" xfId="4212"/>
    <cellStyle name="Normal 85" xfId="1639"/>
    <cellStyle name="Normal 86" xfId="4213"/>
    <cellStyle name="Normal 86 2" xfId="4214"/>
    <cellStyle name="Normal 86 3" xfId="4215"/>
    <cellStyle name="Normal 87" xfId="4216"/>
    <cellStyle name="Normal 87 2" xfId="4217"/>
    <cellStyle name="Normal 87 3" xfId="4218"/>
    <cellStyle name="Normal 88" xfId="4219"/>
    <cellStyle name="Normal 89" xfId="4220"/>
    <cellStyle name="Normal 9" xfId="1343"/>
    <cellStyle name="Normal 9 2" xfId="1344"/>
    <cellStyle name="Normal 9 2 10" xfId="4221"/>
    <cellStyle name="Normal 9 2 10 2" xfId="4222"/>
    <cellStyle name="Normal 9 2 10 3" xfId="4223"/>
    <cellStyle name="Normal 9 2 11" xfId="4224"/>
    <cellStyle name="Normal 9 2 11 2" xfId="4225"/>
    <cellStyle name="Normal 9 2 11 3" xfId="4226"/>
    <cellStyle name="Normal 9 2 12" xfId="4227"/>
    <cellStyle name="Normal 9 2 12 2" xfId="4228"/>
    <cellStyle name="Normal 9 2 12 3" xfId="4229"/>
    <cellStyle name="Normal 9 2 13" xfId="4230"/>
    <cellStyle name="Normal 9 2 13 2" xfId="4231"/>
    <cellStyle name="Normal 9 2 13 3" xfId="4232"/>
    <cellStyle name="Normal 9 2 14" xfId="4233"/>
    <cellStyle name="Normal 9 2 14 2" xfId="4234"/>
    <cellStyle name="Normal 9 2 14 3" xfId="4235"/>
    <cellStyle name="Normal 9 2 15" xfId="4236"/>
    <cellStyle name="Normal 9 2 15 2" xfId="4237"/>
    <cellStyle name="Normal 9 2 15 3" xfId="4238"/>
    <cellStyle name="Normal 9 2 16" xfId="4239"/>
    <cellStyle name="Normal 9 2 16 2" xfId="4240"/>
    <cellStyle name="Normal 9 2 16 3" xfId="4241"/>
    <cellStyle name="Normal 9 2 17" xfId="4242"/>
    <cellStyle name="Normal 9 2 17 2" xfId="4243"/>
    <cellStyle name="Normal 9 2 17 3" xfId="4244"/>
    <cellStyle name="Normal 9 2 18" xfId="4245"/>
    <cellStyle name="Normal 9 2 18 2" xfId="4246"/>
    <cellStyle name="Normal 9 2 18 3" xfId="4247"/>
    <cellStyle name="Normal 9 2 19" xfId="4248"/>
    <cellStyle name="Normal 9 2 19 2" xfId="4249"/>
    <cellStyle name="Normal 9 2 19 3" xfId="4250"/>
    <cellStyle name="Normal 9 2 2" xfId="4251"/>
    <cellStyle name="Normal 9 2 2 2" xfId="4252"/>
    <cellStyle name="Normal 9 2 2 3" xfId="4253"/>
    <cellStyle name="Normal 9 2 20" xfId="4254"/>
    <cellStyle name="Normal 9 2 20 2" xfId="4255"/>
    <cellStyle name="Normal 9 2 20 3" xfId="4256"/>
    <cellStyle name="Normal 9 2 21" xfId="4257"/>
    <cellStyle name="Normal 9 2 21 2" xfId="4258"/>
    <cellStyle name="Normal 9 2 21 3" xfId="4259"/>
    <cellStyle name="Normal 9 2 22" xfId="4260"/>
    <cellStyle name="Normal 9 2 22 2" xfId="4261"/>
    <cellStyle name="Normal 9 2 22 3" xfId="4262"/>
    <cellStyle name="Normal 9 2 23" xfId="4263"/>
    <cellStyle name="Normal 9 2 23 2" xfId="4264"/>
    <cellStyle name="Normal 9 2 23 3" xfId="4265"/>
    <cellStyle name="Normal 9 2 24" xfId="4266"/>
    <cellStyle name="Normal 9 2 24 2" xfId="4267"/>
    <cellStyle name="Normal 9 2 24 3" xfId="4268"/>
    <cellStyle name="Normal 9 2 25" xfId="4269"/>
    <cellStyle name="Normal 9 2 25 2" xfId="4270"/>
    <cellStyle name="Normal 9 2 25 3" xfId="4271"/>
    <cellStyle name="Normal 9 2 26" xfId="4272"/>
    <cellStyle name="Normal 9 2 26 2" xfId="4273"/>
    <cellStyle name="Normal 9 2 26 3" xfId="4274"/>
    <cellStyle name="Normal 9 2 27" xfId="4275"/>
    <cellStyle name="Normal 9 2 27 2" xfId="4276"/>
    <cellStyle name="Normal 9 2 27 3" xfId="4277"/>
    <cellStyle name="Normal 9 2 28" xfId="4278"/>
    <cellStyle name="Normal 9 2 28 2" xfId="4279"/>
    <cellStyle name="Normal 9 2 28 3" xfId="4280"/>
    <cellStyle name="Normal 9 2 29" xfId="4281"/>
    <cellStyle name="Normal 9 2 29 2" xfId="4282"/>
    <cellStyle name="Normal 9 2 29 3" xfId="4283"/>
    <cellStyle name="Normal 9 2 3" xfId="4284"/>
    <cellStyle name="Normal 9 2 3 2" xfId="4285"/>
    <cellStyle name="Normal 9 2 3 3" xfId="4286"/>
    <cellStyle name="Normal 9 2 30" xfId="4287"/>
    <cellStyle name="Normal 9 2 30 2" xfId="4288"/>
    <cellStyle name="Normal 9 2 30 3" xfId="4289"/>
    <cellStyle name="Normal 9 2 31" xfId="4290"/>
    <cellStyle name="Normal 9 2 31 2" xfId="4291"/>
    <cellStyle name="Normal 9 2 31 3" xfId="4292"/>
    <cellStyle name="Normal 9 2 32" xfId="4293"/>
    <cellStyle name="Normal 9 2 32 2" xfId="4294"/>
    <cellStyle name="Normal 9 2 32 3" xfId="4295"/>
    <cellStyle name="Normal 9 2 33" xfId="4296"/>
    <cellStyle name="Normal 9 2 33 2" xfId="4297"/>
    <cellStyle name="Normal 9 2 33 3" xfId="4298"/>
    <cellStyle name="Normal 9 2 34" xfId="4299"/>
    <cellStyle name="Normal 9 2 34 2" xfId="4300"/>
    <cellStyle name="Normal 9 2 34 3" xfId="4301"/>
    <cellStyle name="Normal 9 2 35" xfId="4302"/>
    <cellStyle name="Normal 9 2 35 2" xfId="4303"/>
    <cellStyle name="Normal 9 2 35 3" xfId="4304"/>
    <cellStyle name="Normal 9 2 36" xfId="4305"/>
    <cellStyle name="Normal 9 2 37" xfId="4306"/>
    <cellStyle name="Normal 9 2 4" xfId="4307"/>
    <cellStyle name="Normal 9 2 4 2" xfId="4308"/>
    <cellStyle name="Normal 9 2 4 3" xfId="4309"/>
    <cellStyle name="Normal 9 2 5" xfId="4310"/>
    <cellStyle name="Normal 9 2 5 2" xfId="4311"/>
    <cellStyle name="Normal 9 2 5 3" xfId="4312"/>
    <cellStyle name="Normal 9 2 6" xfId="4313"/>
    <cellStyle name="Normal 9 2 6 2" xfId="4314"/>
    <cellStyle name="Normal 9 2 6 3" xfId="4315"/>
    <cellStyle name="Normal 9 2 7" xfId="4316"/>
    <cellStyle name="Normal 9 2 7 2" xfId="4317"/>
    <cellStyle name="Normal 9 2 7 3" xfId="4318"/>
    <cellStyle name="Normal 9 2 8" xfId="4319"/>
    <cellStyle name="Normal 9 2 8 2" xfId="4320"/>
    <cellStyle name="Normal 9 2 8 3" xfId="4321"/>
    <cellStyle name="Normal 9 2 9" xfId="4322"/>
    <cellStyle name="Normal 9 2 9 2" xfId="4323"/>
    <cellStyle name="Normal 9 2 9 3" xfId="4324"/>
    <cellStyle name="Normal 9 3" xfId="1345"/>
    <cellStyle name="Normal 9 4" xfId="1346"/>
    <cellStyle name="Normal 9 5" xfId="4325"/>
    <cellStyle name="Normal 9_Cost_Table__2014-15" xfId="4326"/>
    <cellStyle name="Normal 90" xfId="4327"/>
    <cellStyle name="Normal 90 2" xfId="4328"/>
    <cellStyle name="Normal 90 3" xfId="4329"/>
    <cellStyle name="Normal 92" xfId="4330"/>
    <cellStyle name="Normal_Sheet1" xfId="3"/>
    <cellStyle name="Normal_Total AWP&amp;B and Release of Centre and State Share" xfId="4563"/>
    <cellStyle name="Note 10" xfId="1347"/>
    <cellStyle name="Note 11" xfId="1348"/>
    <cellStyle name="Note 12" xfId="1349"/>
    <cellStyle name="Note 13" xfId="1350"/>
    <cellStyle name="Note 14" xfId="1351"/>
    <cellStyle name="Note 15" xfId="1352"/>
    <cellStyle name="Note 16" xfId="1353"/>
    <cellStyle name="Note 17" xfId="1354"/>
    <cellStyle name="Note 18" xfId="1355"/>
    <cellStyle name="Note 19" xfId="1356"/>
    <cellStyle name="Note 2" xfId="1357"/>
    <cellStyle name="Note 2 2" xfId="4331"/>
    <cellStyle name="Note 20" xfId="1358"/>
    <cellStyle name="Note 21" xfId="1359"/>
    <cellStyle name="Note 22" xfId="1360"/>
    <cellStyle name="Note 23" xfId="1361"/>
    <cellStyle name="Note 24" xfId="1362"/>
    <cellStyle name="Note 25" xfId="1363"/>
    <cellStyle name="Note 26" xfId="1364"/>
    <cellStyle name="Note 27" xfId="1365"/>
    <cellStyle name="Note 28" xfId="1366"/>
    <cellStyle name="Note 29" xfId="1367"/>
    <cellStyle name="Note 3" xfId="1368"/>
    <cellStyle name="Note 30" xfId="1369"/>
    <cellStyle name="Note 31" xfId="1370"/>
    <cellStyle name="Note 4" xfId="1371"/>
    <cellStyle name="Note 5" xfId="1372"/>
    <cellStyle name="Note 6" xfId="1373"/>
    <cellStyle name="Note 7" xfId="1374"/>
    <cellStyle name="Note 8" xfId="1375"/>
    <cellStyle name="Note 9" xfId="1376"/>
    <cellStyle name="Output 10" xfId="1377"/>
    <cellStyle name="Output 11" xfId="1378"/>
    <cellStyle name="Output 12" xfId="1379"/>
    <cellStyle name="Output 13" xfId="1380"/>
    <cellStyle name="Output 14" xfId="1381"/>
    <cellStyle name="Output 15" xfId="1382"/>
    <cellStyle name="Output 16" xfId="1383"/>
    <cellStyle name="Output 17" xfId="1384"/>
    <cellStyle name="Output 18" xfId="1385"/>
    <cellStyle name="Output 19" xfId="1386"/>
    <cellStyle name="Output 2" xfId="1387"/>
    <cellStyle name="Output 2 2" xfId="4332"/>
    <cellStyle name="Output 20" xfId="1388"/>
    <cellStyle name="Output 21" xfId="1389"/>
    <cellStyle name="Output 22" xfId="1390"/>
    <cellStyle name="Output 23" xfId="1391"/>
    <cellStyle name="Output 24" xfId="1392"/>
    <cellStyle name="Output 25" xfId="1393"/>
    <cellStyle name="Output 26" xfId="1394"/>
    <cellStyle name="Output 27" xfId="1395"/>
    <cellStyle name="Output 28" xfId="1396"/>
    <cellStyle name="Output 29" xfId="1397"/>
    <cellStyle name="Output 3" xfId="1398"/>
    <cellStyle name="Output 30" xfId="1399"/>
    <cellStyle name="Output 31" xfId="1400"/>
    <cellStyle name="Output 4" xfId="1401"/>
    <cellStyle name="Output 5" xfId="1402"/>
    <cellStyle name="Output 6" xfId="1403"/>
    <cellStyle name="Output 7" xfId="1404"/>
    <cellStyle name="Output 8" xfId="1405"/>
    <cellStyle name="Output 9" xfId="1406"/>
    <cellStyle name="Percent" xfId="2" builtinId="5"/>
    <cellStyle name="Percent [2]" xfId="1407"/>
    <cellStyle name="Percent [2] 2" xfId="1408"/>
    <cellStyle name="Percent [2] 3" xfId="1409"/>
    <cellStyle name="Percent [2] 3 2" xfId="1410"/>
    <cellStyle name="Percent [2] 4" xfId="4333"/>
    <cellStyle name="Percent 10" xfId="1411"/>
    <cellStyle name="Percent 10 2" xfId="4334"/>
    <cellStyle name="Percent 11" xfId="1412"/>
    <cellStyle name="Percent 12" xfId="1413"/>
    <cellStyle name="Percent 13" xfId="1414"/>
    <cellStyle name="Percent 14" xfId="1415"/>
    <cellStyle name="Percent 15" xfId="1416"/>
    <cellStyle name="Percent 16" xfId="1417"/>
    <cellStyle name="Percent 17" xfId="1418"/>
    <cellStyle name="Percent 18" xfId="1419"/>
    <cellStyle name="Percent 19" xfId="1420"/>
    <cellStyle name="Percent 2" xfId="1421"/>
    <cellStyle name="Percent 2 2" xfId="1422"/>
    <cellStyle name="Percent 2 3" xfId="1423"/>
    <cellStyle name="Percent 2 4" xfId="1424"/>
    <cellStyle name="Percent 2 5" xfId="1425"/>
    <cellStyle name="Percent 2 6" xfId="1426"/>
    <cellStyle name="Percent 2 7" xfId="1427"/>
    <cellStyle name="Percent 2 8" xfId="1428"/>
    <cellStyle name="Percent 2 9" xfId="1429"/>
    <cellStyle name="Percent 20" xfId="1430"/>
    <cellStyle name="Percent 21" xfId="1431"/>
    <cellStyle name="Percent 22" xfId="1432"/>
    <cellStyle name="Percent 23" xfId="1433"/>
    <cellStyle name="Percent 24" xfId="1434"/>
    <cellStyle name="Percent 25" xfId="1435"/>
    <cellStyle name="Percent 26" xfId="1436"/>
    <cellStyle name="Percent 27" xfId="1437"/>
    <cellStyle name="Percent 28" xfId="1438"/>
    <cellStyle name="Percent 29" xfId="1439"/>
    <cellStyle name="Percent 3" xfId="1440"/>
    <cellStyle name="Percent 3 10" xfId="4335"/>
    <cellStyle name="Percent 3 10 2" xfId="4336"/>
    <cellStyle name="Percent 3 11" xfId="4337"/>
    <cellStyle name="Percent 3 12" xfId="4338"/>
    <cellStyle name="Percent 3 13" xfId="4339"/>
    <cellStyle name="Percent 3 14" xfId="4340"/>
    <cellStyle name="Percent 3 15" xfId="4341"/>
    <cellStyle name="Percent 3 16" xfId="4342"/>
    <cellStyle name="Percent 3 17" xfId="4343"/>
    <cellStyle name="Percent 3 18" xfId="4344"/>
    <cellStyle name="Percent 3 19" xfId="4345"/>
    <cellStyle name="Percent 3 2" xfId="1441"/>
    <cellStyle name="Percent 3 20" xfId="4346"/>
    <cellStyle name="Percent 3 21" xfId="4347"/>
    <cellStyle name="Percent 3 22" xfId="4348"/>
    <cellStyle name="Percent 3 23" xfId="4349"/>
    <cellStyle name="Percent 3 24" xfId="4350"/>
    <cellStyle name="Percent 3 25" xfId="4351"/>
    <cellStyle name="Percent 3 26" xfId="4352"/>
    <cellStyle name="Percent 3 27" xfId="4353"/>
    <cellStyle name="Percent 3 28" xfId="4354"/>
    <cellStyle name="Percent 3 29" xfId="4355"/>
    <cellStyle name="Percent 3 3" xfId="1442"/>
    <cellStyle name="Percent 3 30" xfId="4356"/>
    <cellStyle name="Percent 3 31" xfId="4357"/>
    <cellStyle name="Percent 3 32" xfId="4358"/>
    <cellStyle name="Percent 3 33" xfId="4359"/>
    <cellStyle name="Percent 3 34" xfId="4360"/>
    <cellStyle name="Percent 3 35" xfId="4361"/>
    <cellStyle name="Percent 3 36" xfId="4362"/>
    <cellStyle name="Percent 3 37" xfId="4363"/>
    <cellStyle name="Percent 3 38" xfId="4364"/>
    <cellStyle name="Percent 3 39" xfId="4365"/>
    <cellStyle name="Percent 3 4" xfId="1443"/>
    <cellStyle name="Percent 3 40" xfId="4366"/>
    <cellStyle name="Percent 3 41" xfId="4367"/>
    <cellStyle name="Percent 3 42" xfId="4368"/>
    <cellStyle name="Percent 3 43" xfId="4369"/>
    <cellStyle name="Percent 3 44" xfId="4370"/>
    <cellStyle name="Percent 3 45" xfId="4371"/>
    <cellStyle name="Percent 3 46" xfId="4372"/>
    <cellStyle name="Percent 3 47" xfId="4373"/>
    <cellStyle name="Percent 3 48" xfId="4374"/>
    <cellStyle name="Percent 3 5" xfId="1444"/>
    <cellStyle name="Percent 3 5 2" xfId="4375"/>
    <cellStyle name="Percent 3 5 3" xfId="4376"/>
    <cellStyle name="Percent 3 6" xfId="1445"/>
    <cellStyle name="Percent 3 7" xfId="1446"/>
    <cellStyle name="Percent 3 8" xfId="1447"/>
    <cellStyle name="Percent 3 9" xfId="1448"/>
    <cellStyle name="Percent 30" xfId="1449"/>
    <cellStyle name="Percent 31" xfId="1450"/>
    <cellStyle name="Percent 32" xfId="1451"/>
    <cellStyle name="Percent 33" xfId="1452"/>
    <cellStyle name="Percent 34" xfId="1453"/>
    <cellStyle name="Percent 35" xfId="1454"/>
    <cellStyle name="Percent 36" xfId="1455"/>
    <cellStyle name="Percent 37" xfId="1456"/>
    <cellStyle name="Percent 38" xfId="1457"/>
    <cellStyle name="Percent 39" xfId="1458"/>
    <cellStyle name="Percent 4" xfId="1459"/>
    <cellStyle name="Percent 4 2" xfId="1460"/>
    <cellStyle name="Percent 4 2 2" xfId="4377"/>
    <cellStyle name="Percent 4 2 2 2" xfId="4378"/>
    <cellStyle name="Percent 4 2 3" xfId="4379"/>
    <cellStyle name="Percent 4 3" xfId="1461"/>
    <cellStyle name="Percent 4 4" xfId="1462"/>
    <cellStyle name="Percent 4 5" xfId="4380"/>
    <cellStyle name="Percent 40" xfId="1463"/>
    <cellStyle name="Percent 41" xfId="1464"/>
    <cellStyle name="Percent 42" xfId="1465"/>
    <cellStyle name="Percent 43" xfId="1466"/>
    <cellStyle name="Percent 44" xfId="1467"/>
    <cellStyle name="Percent 45" xfId="1468"/>
    <cellStyle name="Percent 46" xfId="1469"/>
    <cellStyle name="Percent 47" xfId="1470"/>
    <cellStyle name="Percent 48" xfId="1471"/>
    <cellStyle name="Percent 49" xfId="1472"/>
    <cellStyle name="Percent 5" xfId="1473"/>
    <cellStyle name="Percent 5 2" xfId="1474"/>
    <cellStyle name="Percent 5 3" xfId="1475"/>
    <cellStyle name="Percent 50" xfId="1476"/>
    <cellStyle name="Percent 51" xfId="1477"/>
    <cellStyle name="Percent 52" xfId="1478"/>
    <cellStyle name="Percent 53" xfId="1479"/>
    <cellStyle name="Percent 54" xfId="1480"/>
    <cellStyle name="Percent 55" xfId="1481"/>
    <cellStyle name="Percent 56" xfId="1482"/>
    <cellStyle name="Percent 57" xfId="1483"/>
    <cellStyle name="Percent 58" xfId="1484"/>
    <cellStyle name="Percent 59" xfId="1485"/>
    <cellStyle name="Percent 6" xfId="1486"/>
    <cellStyle name="Percent 6 2" xfId="1487"/>
    <cellStyle name="Percent 6 3" xfId="1488"/>
    <cellStyle name="Percent 60" xfId="1489"/>
    <cellStyle name="Percent 61" xfId="1490"/>
    <cellStyle name="Percent 62" xfId="1491"/>
    <cellStyle name="Percent 63" xfId="1492"/>
    <cellStyle name="Percent 64" xfId="1493"/>
    <cellStyle name="Percent 65" xfId="1494"/>
    <cellStyle name="Percent 66" xfId="1495"/>
    <cellStyle name="Percent 67" xfId="1496"/>
    <cellStyle name="Percent 68" xfId="1497"/>
    <cellStyle name="Percent 69" xfId="1498"/>
    <cellStyle name="Percent 7" xfId="1499"/>
    <cellStyle name="Percent 7 2" xfId="1500"/>
    <cellStyle name="Percent 70" xfId="1501"/>
    <cellStyle name="Percent 71" xfId="1502"/>
    <cellStyle name="Percent 72" xfId="1503"/>
    <cellStyle name="Percent 73" xfId="1504"/>
    <cellStyle name="Percent 74" xfId="1505"/>
    <cellStyle name="Percent 75" xfId="1506"/>
    <cellStyle name="Percent 76" xfId="1507"/>
    <cellStyle name="Percent 77" xfId="1508"/>
    <cellStyle name="Percent 78" xfId="1509"/>
    <cellStyle name="Percent 79" xfId="1510"/>
    <cellStyle name="Percent 8" xfId="1511"/>
    <cellStyle name="Percent 8 2" xfId="1512"/>
    <cellStyle name="Percent 80" xfId="1513"/>
    <cellStyle name="Percent 81" xfId="1514"/>
    <cellStyle name="Percent 82" xfId="1515"/>
    <cellStyle name="Percent 83" xfId="1516"/>
    <cellStyle name="Percent 84" xfId="1517"/>
    <cellStyle name="Percent 85" xfId="1518"/>
    <cellStyle name="Percent 86" xfId="1519"/>
    <cellStyle name="Percent 86 10" xfId="1520"/>
    <cellStyle name="Percent 86 11" xfId="1521"/>
    <cellStyle name="Percent 86 12" xfId="4381"/>
    <cellStyle name="Percent 86 13" xfId="4382"/>
    <cellStyle name="Percent 86 14" xfId="4383"/>
    <cellStyle name="Percent 86 15" xfId="4384"/>
    <cellStyle name="Percent 86 16" xfId="4385"/>
    <cellStyle name="Percent 86 17" xfId="4386"/>
    <cellStyle name="Percent 86 18" xfId="4387"/>
    <cellStyle name="Percent 86 19" xfId="4388"/>
    <cellStyle name="Percent 86 2" xfId="1522"/>
    <cellStyle name="Percent 86 20" xfId="4389"/>
    <cellStyle name="Percent 86 21" xfId="4390"/>
    <cellStyle name="Percent 86 22" xfId="4391"/>
    <cellStyle name="Percent 86 23" xfId="4392"/>
    <cellStyle name="Percent 86 24" xfId="4393"/>
    <cellStyle name="Percent 86 25" xfId="4394"/>
    <cellStyle name="Percent 86 26" xfId="4395"/>
    <cellStyle name="Percent 86 27" xfId="4396"/>
    <cellStyle name="Percent 86 28" xfId="4397"/>
    <cellStyle name="Percent 86 29" xfId="4398"/>
    <cellStyle name="Percent 86 3" xfId="1523"/>
    <cellStyle name="Percent 86 30" xfId="4399"/>
    <cellStyle name="Percent 86 31" xfId="4400"/>
    <cellStyle name="Percent 86 32" xfId="4401"/>
    <cellStyle name="Percent 86 33" xfId="4402"/>
    <cellStyle name="Percent 86 34" xfId="4403"/>
    <cellStyle name="Percent 86 35" xfId="4404"/>
    <cellStyle name="Percent 86 36" xfId="4405"/>
    <cellStyle name="Percent 86 37" xfId="4406"/>
    <cellStyle name="Percent 86 4" xfId="1524"/>
    <cellStyle name="Percent 86 5" xfId="1525"/>
    <cellStyle name="Percent 86 6" xfId="1526"/>
    <cellStyle name="Percent 86 7" xfId="1527"/>
    <cellStyle name="Percent 86 8" xfId="1528"/>
    <cellStyle name="Percent 86 9" xfId="1529"/>
    <cellStyle name="Percent 87" xfId="1530"/>
    <cellStyle name="Percent 88" xfId="4407"/>
    <cellStyle name="Percent 88 2" xfId="4408"/>
    <cellStyle name="Percent 9" xfId="1531"/>
    <cellStyle name="Percent 9 2" xfId="1532"/>
    <cellStyle name="Red" xfId="1533"/>
    <cellStyle name="RevList" xfId="1534"/>
    <cellStyle name="Subtotal" xfId="1535"/>
    <cellStyle name="Title 10" xfId="1536"/>
    <cellStyle name="Title 10 2" xfId="4409"/>
    <cellStyle name="Title 10 3" xfId="4410"/>
    <cellStyle name="Title 11" xfId="1537"/>
    <cellStyle name="Title 11 2" xfId="4411"/>
    <cellStyle name="Title 11 3" xfId="4412"/>
    <cellStyle name="Title 12" xfId="1538"/>
    <cellStyle name="Title 12 2" xfId="4413"/>
    <cellStyle name="Title 12 3" xfId="4414"/>
    <cellStyle name="Title 13" xfId="1539"/>
    <cellStyle name="Title 13 2" xfId="4415"/>
    <cellStyle name="Title 13 3" xfId="4416"/>
    <cellStyle name="Title 14" xfId="1540"/>
    <cellStyle name="Title 14 2" xfId="4417"/>
    <cellStyle name="Title 14 3" xfId="4418"/>
    <cellStyle name="Title 15" xfId="1541"/>
    <cellStyle name="Title 15 2" xfId="4419"/>
    <cellStyle name="Title 15 3" xfId="4420"/>
    <cellStyle name="Title 16" xfId="1542"/>
    <cellStyle name="Title 16 2" xfId="4421"/>
    <cellStyle name="Title 16 3" xfId="4422"/>
    <cellStyle name="Title 17" xfId="1543"/>
    <cellStyle name="Title 17 2" xfId="4423"/>
    <cellStyle name="Title 17 3" xfId="4424"/>
    <cellStyle name="Title 18" xfId="1544"/>
    <cellStyle name="Title 18 2" xfId="4425"/>
    <cellStyle name="Title 18 3" xfId="4426"/>
    <cellStyle name="Title 19" xfId="1545"/>
    <cellStyle name="Title 19 2" xfId="4427"/>
    <cellStyle name="Title 19 3" xfId="4428"/>
    <cellStyle name="Title 2" xfId="1546"/>
    <cellStyle name="Title 2 2" xfId="4429"/>
    <cellStyle name="Title 2 3" xfId="4430"/>
    <cellStyle name="Title 20" xfId="1547"/>
    <cellStyle name="Title 20 2" xfId="4431"/>
    <cellStyle name="Title 20 3" xfId="4432"/>
    <cellStyle name="Title 21" xfId="1548"/>
    <cellStyle name="Title 21 2" xfId="4433"/>
    <cellStyle name="Title 21 3" xfId="4434"/>
    <cellStyle name="Title 22" xfId="1549"/>
    <cellStyle name="Title 22 2" xfId="4435"/>
    <cellStyle name="Title 22 3" xfId="4436"/>
    <cellStyle name="Title 23" xfId="1550"/>
    <cellStyle name="Title 23 2" xfId="4437"/>
    <cellStyle name="Title 23 3" xfId="4438"/>
    <cellStyle name="Title 24" xfId="1551"/>
    <cellStyle name="Title 24 2" xfId="4439"/>
    <cellStyle name="Title 24 3" xfId="4440"/>
    <cellStyle name="Title 25" xfId="1552"/>
    <cellStyle name="Title 25 2" xfId="4441"/>
    <cellStyle name="Title 25 3" xfId="4442"/>
    <cellStyle name="Title 26" xfId="1553"/>
    <cellStyle name="Title 26 2" xfId="4443"/>
    <cellStyle name="Title 26 3" xfId="4444"/>
    <cellStyle name="Title 27" xfId="1554"/>
    <cellStyle name="Title 27 2" xfId="4445"/>
    <cellStyle name="Title 27 3" xfId="4446"/>
    <cellStyle name="Title 28" xfId="1555"/>
    <cellStyle name="Title 28 2" xfId="4447"/>
    <cellStyle name="Title 28 3" xfId="4448"/>
    <cellStyle name="Title 29" xfId="1556"/>
    <cellStyle name="Title 29 2" xfId="4449"/>
    <cellStyle name="Title 29 3" xfId="4450"/>
    <cellStyle name="Title 3" xfId="1557"/>
    <cellStyle name="Title 3 2" xfId="4451"/>
    <cellStyle name="Title 3 3" xfId="4452"/>
    <cellStyle name="Title 30" xfId="1558"/>
    <cellStyle name="Title 30 2" xfId="4453"/>
    <cellStyle name="Title 30 3" xfId="4454"/>
    <cellStyle name="Title 31" xfId="1559"/>
    <cellStyle name="Title 31 2" xfId="4455"/>
    <cellStyle name="Title 31 3" xfId="4456"/>
    <cellStyle name="Title 32" xfId="4457"/>
    <cellStyle name="Title 4" xfId="1560"/>
    <cellStyle name="Title 4 2" xfId="4458"/>
    <cellStyle name="Title 4 3" xfId="4459"/>
    <cellStyle name="Title 5" xfId="1561"/>
    <cellStyle name="Title 5 2" xfId="4460"/>
    <cellStyle name="Title 5 3" xfId="4461"/>
    <cellStyle name="Title 6" xfId="1562"/>
    <cellStyle name="Title 6 2" xfId="4462"/>
    <cellStyle name="Title 6 3" xfId="4463"/>
    <cellStyle name="Title 7" xfId="1563"/>
    <cellStyle name="Title 7 2" xfId="4464"/>
    <cellStyle name="Title 7 3" xfId="4465"/>
    <cellStyle name="Title 8" xfId="1564"/>
    <cellStyle name="Title 8 2" xfId="4466"/>
    <cellStyle name="Title 8 3" xfId="4467"/>
    <cellStyle name="Title 9" xfId="1565"/>
    <cellStyle name="Title 9 2" xfId="4468"/>
    <cellStyle name="Title 9 3" xfId="4469"/>
    <cellStyle name="Total 10" xfId="1566"/>
    <cellStyle name="Total 10 2" xfId="4470"/>
    <cellStyle name="Total 10 3" xfId="4471"/>
    <cellStyle name="Total 11" xfId="1567"/>
    <cellStyle name="Total 11 2" xfId="4472"/>
    <cellStyle name="Total 11 3" xfId="4473"/>
    <cellStyle name="Total 12" xfId="1568"/>
    <cellStyle name="Total 12 2" xfId="4474"/>
    <cellStyle name="Total 12 3" xfId="4475"/>
    <cellStyle name="Total 13" xfId="1569"/>
    <cellStyle name="Total 13 2" xfId="4476"/>
    <cellStyle name="Total 13 3" xfId="4477"/>
    <cellStyle name="Total 14" xfId="1570"/>
    <cellStyle name="Total 14 2" xfId="4478"/>
    <cellStyle name="Total 14 3" xfId="4479"/>
    <cellStyle name="Total 15" xfId="1571"/>
    <cellStyle name="Total 15 2" xfId="4480"/>
    <cellStyle name="Total 15 3" xfId="4481"/>
    <cellStyle name="Total 16" xfId="1572"/>
    <cellStyle name="Total 16 2" xfId="4482"/>
    <cellStyle name="Total 16 3" xfId="4483"/>
    <cellStyle name="Total 17" xfId="1573"/>
    <cellStyle name="Total 17 2" xfId="4484"/>
    <cellStyle name="Total 17 3" xfId="4485"/>
    <cellStyle name="Total 18" xfId="1574"/>
    <cellStyle name="Total 18 2" xfId="4486"/>
    <cellStyle name="Total 18 3" xfId="4487"/>
    <cellStyle name="Total 19" xfId="1575"/>
    <cellStyle name="Total 19 2" xfId="4488"/>
    <cellStyle name="Total 19 3" xfId="4489"/>
    <cellStyle name="Total 2" xfId="1576"/>
    <cellStyle name="Total 2 2" xfId="4490"/>
    <cellStyle name="Total 2 3" xfId="4491"/>
    <cellStyle name="Total 20" xfId="1577"/>
    <cellStyle name="Total 20 2" xfId="4492"/>
    <cellStyle name="Total 20 3" xfId="4493"/>
    <cellStyle name="Total 21" xfId="1578"/>
    <cellStyle name="Total 21 2" xfId="4494"/>
    <cellStyle name="Total 21 3" xfId="4495"/>
    <cellStyle name="Total 22" xfId="1579"/>
    <cellStyle name="Total 22 2" xfId="4496"/>
    <cellStyle name="Total 22 3" xfId="4497"/>
    <cellStyle name="Total 23" xfId="1580"/>
    <cellStyle name="Total 23 2" xfId="4498"/>
    <cellStyle name="Total 23 3" xfId="4499"/>
    <cellStyle name="Total 24" xfId="1581"/>
    <cellStyle name="Total 24 2" xfId="4500"/>
    <cellStyle name="Total 24 3" xfId="4501"/>
    <cellStyle name="Total 25" xfId="1582"/>
    <cellStyle name="Total 25 2" xfId="4502"/>
    <cellStyle name="Total 25 3" xfId="4503"/>
    <cellStyle name="Total 26" xfId="1583"/>
    <cellStyle name="Total 26 2" xfId="4504"/>
    <cellStyle name="Total 26 3" xfId="4505"/>
    <cellStyle name="Total 27" xfId="1584"/>
    <cellStyle name="Total 27 2" xfId="4506"/>
    <cellStyle name="Total 27 3" xfId="4507"/>
    <cellStyle name="Total 28" xfId="1585"/>
    <cellStyle name="Total 28 2" xfId="4508"/>
    <cellStyle name="Total 28 3" xfId="4509"/>
    <cellStyle name="Total 29" xfId="1586"/>
    <cellStyle name="Total 29 2" xfId="4510"/>
    <cellStyle name="Total 29 3" xfId="4511"/>
    <cellStyle name="Total 3" xfId="1587"/>
    <cellStyle name="Total 3 2" xfId="4512"/>
    <cellStyle name="Total 3 3" xfId="4513"/>
    <cellStyle name="Total 30" xfId="1588"/>
    <cellStyle name="Total 30 2" xfId="4514"/>
    <cellStyle name="Total 30 3" xfId="4515"/>
    <cellStyle name="Total 31" xfId="1589"/>
    <cellStyle name="Total 31 2" xfId="4516"/>
    <cellStyle name="Total 31 3" xfId="4517"/>
    <cellStyle name="Total 32" xfId="4518"/>
    <cellStyle name="Total 4" xfId="1590"/>
    <cellStyle name="Total 4 2" xfId="4519"/>
    <cellStyle name="Total 4 3" xfId="4520"/>
    <cellStyle name="Total 5" xfId="1591"/>
    <cellStyle name="Total 5 2" xfId="4521"/>
    <cellStyle name="Total 5 3" xfId="4522"/>
    <cellStyle name="Total 6" xfId="1592"/>
    <cellStyle name="Total 6 2" xfId="4523"/>
    <cellStyle name="Total 6 3" xfId="4524"/>
    <cellStyle name="Total 7" xfId="1593"/>
    <cellStyle name="Total 7 2" xfId="4525"/>
    <cellStyle name="Total 7 3" xfId="4526"/>
    <cellStyle name="Total 8" xfId="1594"/>
    <cellStyle name="Total 8 2" xfId="4527"/>
    <cellStyle name="Total 8 3" xfId="4528"/>
    <cellStyle name="Total 9" xfId="1595"/>
    <cellStyle name="Total 9 2" xfId="4529"/>
    <cellStyle name="Total 9 3" xfId="4530"/>
    <cellStyle name="Währung [0]_RESULTS" xfId="1596"/>
    <cellStyle name="Währung_RESULTS" xfId="1597"/>
    <cellStyle name="Warning Text 10" xfId="1598"/>
    <cellStyle name="Warning Text 11" xfId="1599"/>
    <cellStyle name="Warning Text 12" xfId="1600"/>
    <cellStyle name="Warning Text 13" xfId="1601"/>
    <cellStyle name="Warning Text 14" xfId="1602"/>
    <cellStyle name="Warning Text 15" xfId="1603"/>
    <cellStyle name="Warning Text 16" xfId="1604"/>
    <cellStyle name="Warning Text 17" xfId="1605"/>
    <cellStyle name="Warning Text 18" xfId="1606"/>
    <cellStyle name="Warning Text 19" xfId="1607"/>
    <cellStyle name="Warning Text 2" xfId="1608"/>
    <cellStyle name="Warning Text 2 2" xfId="4531"/>
    <cellStyle name="Warning Text 20" xfId="1609"/>
    <cellStyle name="Warning Text 21" xfId="1610"/>
    <cellStyle name="Warning Text 22" xfId="1611"/>
    <cellStyle name="Warning Text 23" xfId="1612"/>
    <cellStyle name="Warning Text 24" xfId="1613"/>
    <cellStyle name="Warning Text 25" xfId="1614"/>
    <cellStyle name="Warning Text 26" xfId="1615"/>
    <cellStyle name="Warning Text 27" xfId="1616"/>
    <cellStyle name="Warning Text 28" xfId="1617"/>
    <cellStyle name="Warning Text 29" xfId="1618"/>
    <cellStyle name="Warning Text 3" xfId="1619"/>
    <cellStyle name="Warning Text 30" xfId="1620"/>
    <cellStyle name="Warning Text 31" xfId="1621"/>
    <cellStyle name="Warning Text 4" xfId="1622"/>
    <cellStyle name="Warning Text 5" xfId="1623"/>
    <cellStyle name="Warning Text 6" xfId="1624"/>
    <cellStyle name="Warning Text 7" xfId="1625"/>
    <cellStyle name="Warning Text 8" xfId="1626"/>
    <cellStyle name="Warning Text 9" xfId="1627"/>
    <cellStyle name="똿뗦먛귟 [0.00]_PRODUCT DETAIL Q1" xfId="1628"/>
    <cellStyle name="똿뗦먛귟_PRODUCT DETAIL Q1" xfId="1629"/>
    <cellStyle name="믅됞 [0.00]_PRODUCT DETAIL Q1" xfId="1630"/>
    <cellStyle name="믅됞_PRODUCT DETAIL Q1" xfId="1631"/>
    <cellStyle name="백분율_HOBONG" xfId="1632"/>
    <cellStyle name="뷭?_BOOKSHIP" xfId="1633"/>
    <cellStyle name="콤마 [0]_1202" xfId="1634"/>
    <cellStyle name="콤마_1202" xfId="1635"/>
    <cellStyle name="통화 [0]_1202" xfId="1636"/>
    <cellStyle name="통화_1202" xfId="1637"/>
    <cellStyle name="표준_(정보부문)월별인원계획" xfId="1638"/>
  </cellStyles>
  <dxfs count="1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C000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Copy%20of%20Budget%20%2009-10%20Final%20%2019_02_09%20SPO%20on%20Gcpe\Bhavnagar\Ahmedabad_Approved_08-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mail.nic.in/uwc/webmail/attach/Civil/Final%20AC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ail.nic.in/uwc/webmail/attach/Raw%20Material/Innovation%20shee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sa-final-files/Approved-AWPs/SSA-AWP2011-12/AWP&amp;B2011-12%20PAB%20Approved-Final/AWP-09-10-after%20delhi-final/AWP-09-10-Table-MM-CALC/EFA/JRM_New_Folder/UEE-NOV-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FA/JRM_New_Folder/UEE-NOV-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esu\resu\EFA\JRM_New_Folder\UEE-Oct-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sa-final-files/Approved-AWPs/SSA-AWP2011-12/AWP&amp;B2011-12%20PAB%20Approved-Final/MP%20State%20AWP_GOI%20TABLES%202011-12-Edci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Ram/Desktop/AWP&amp;B%202011-12/budgetor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de4parkash\c\WINDOWS\Desktop\civilworks%20adcil%20team\My%20Documents\ESTLDLAB_R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HP/AppData/Local/Temp/Users/Renu/Downloads/Telangana_FINAL_Costing%20sheet%202016-17%20as%20on%2017.02.201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nance/Reddi%20sir/Appraisal%202016-17/Meghalaya/Our%20data/Revised%20Post%20PAB%20(With%20revised%20REMS)Costing%20Sheet%202016-17%20-%20Meghalaya%20-%20Copy%20-%20Copy%20-%20Copy.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idhi/Downloads/Costing%20submitted%20by%20Districts/Users/HP/AppData/Local/Temp/Copy%20of%20Budget%20%2009-10%20Final%20%2019_02_09%20SPO%20on%20Gcpe/Bhavnagar/Ahmedabad_Approved_08-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P/AppData/Local/Temp/Copy%20of%20Budget%20%2009-10%20Final%20%2019_02_09%20SPO%20on%20Gcpe/Bhavnagar/Ahmedabad_Approved_08-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Amita\Appraisal\Appraisal%202010-11\Mizoram\Proposal\Standart%20Table%20&amp;%20Costing%20-%20Mizoram\Amita\Gujarat\Copy%20of%20Budget%20%2009-10%20Final%20%2019_02_09%20SPO%20on%20Gcpe\Bhavnagar\Ahmedabad_Approved_08-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oma\Appraisal\Appraisal%202014-15\Uttarakhand\Copy%20of%20Budget%20%2009-10%20Final%20%2019_02_09%20SPO%20on%20Gcpe\Bhavnagar\Ahmedabad_Approved_08-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HP/AppData/Local/Temp/Roma/Appraisal/Appraisal%202014-15/Uttarakhand/Copy%20of%20Budget%20%2009-10%20Final%20%2019_02_09%20SPO%20on%20Gcpe/Bhavnagar/Ahmedabad_Approved_08-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u\resu\EFA\JRM_New_Folder\UEE-NOV-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ensus2006/census2006/census2005/comat%20reports/SSA%20Districtwise%20Reason%20for%20Out%20of%20School%20(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nnual%20Work%20Plan%20&amp;%20Budget%20SSA/AWP&amp;B%202015-16/Roma/Appraisal/Appraisal%202012-13/Goa%202012-13/post%20PAB/census2006/census2006/census2005/comat%20reports/SSA%20Districtwise%20Reason%20for%20Out%20of%20School%20(NEW).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sa"/>
      <sheetName val="Npegel"/>
      <sheetName val="Kgbv"/>
      <sheetName val="28"/>
    </sheetNames>
    <sheetDataSet>
      <sheetData sheetId="0" refreshError="1"/>
      <sheetData sheetId="1"/>
      <sheetData sheetId="2">
        <row r="1">
          <cell r="A1" t="str">
            <v xml:space="preserve"> District: Ahmedabad -State :Gujarat</v>
          </cell>
        </row>
        <row r="2">
          <cell r="A2" t="str">
            <v>Kasturba Gandhi Balika Vidhyalaya</v>
          </cell>
        </row>
        <row r="3">
          <cell r="A3" t="str">
            <v>2008-09</v>
          </cell>
        </row>
        <row r="5">
          <cell r="A5" t="str">
            <v>Sr.No.</v>
          </cell>
          <cell r="B5" t="str">
            <v>Item of Expenditure</v>
          </cell>
        </row>
        <row r="8">
          <cell r="B8" t="str">
            <v>Non-Recurring</v>
          </cell>
        </row>
        <row r="9">
          <cell r="A9">
            <v>1</v>
          </cell>
          <cell r="B9" t="str">
            <v>Building, Boundary Wall, Boring, Handpump, Electricity</v>
          </cell>
        </row>
        <row r="10">
          <cell r="A10">
            <v>2</v>
          </cell>
          <cell r="B10" t="str">
            <v>Furniture /Eqipment incliding kitchen equipment</v>
          </cell>
        </row>
        <row r="11">
          <cell r="A11">
            <v>3</v>
          </cell>
          <cell r="B11" t="str">
            <v>Teaching learining material and eqipment including library books</v>
          </cell>
        </row>
        <row r="12">
          <cell r="A12">
            <v>4</v>
          </cell>
          <cell r="B12" t="str">
            <v>Bedding</v>
          </cell>
        </row>
        <row r="13">
          <cell r="B13" t="str">
            <v>Total</v>
          </cell>
        </row>
        <row r="14">
          <cell r="B14" t="str">
            <v>Recurring Costs per annum</v>
          </cell>
        </row>
        <row r="15">
          <cell r="A15">
            <v>1</v>
          </cell>
          <cell r="B15" t="str">
            <v>Maintenance per trainee per month @ Rs 750 /-</v>
          </cell>
        </row>
        <row r="16">
          <cell r="A16">
            <v>2</v>
          </cell>
          <cell r="B16" t="str">
            <v>Rent of KGBV -ALS</v>
          </cell>
        </row>
        <row r="17">
          <cell r="A17">
            <v>3</v>
          </cell>
          <cell r="B17" t="str">
            <v>Stipend for trainees per month @ Rs 50 /-</v>
          </cell>
        </row>
        <row r="18">
          <cell r="A18">
            <v>4</v>
          </cell>
          <cell r="B18" t="str">
            <v>Suppl TLM stationary and other  Educational matorial @ Rs 50/- per month</v>
          </cell>
        </row>
        <row r="19">
          <cell r="A19">
            <v>5</v>
          </cell>
          <cell r="B19" t="str">
            <v>Examination Fee</v>
          </cell>
        </row>
        <row r="20">
          <cell r="A20">
            <v>6</v>
          </cell>
          <cell r="B20" t="str">
            <v>Salaries</v>
          </cell>
        </row>
        <row r="21">
          <cell r="B21" t="str">
            <v>(1) warden</v>
          </cell>
        </row>
        <row r="22">
          <cell r="B22" t="str">
            <v>(2) Support staff – (Accoutant / Assistant / Peon / Chokidar / Cook / Kitchan Exp / Catring Exp)</v>
          </cell>
        </row>
        <row r="23">
          <cell r="B23" t="str">
            <v>(3) Part time teachers</v>
          </cell>
        </row>
        <row r="24">
          <cell r="B24" t="str">
            <v>(4) Full time teachers</v>
          </cell>
        </row>
        <row r="25">
          <cell r="A25">
            <v>7</v>
          </cell>
          <cell r="B25" t="str">
            <v>Vocational training/Specific skill training</v>
          </cell>
        </row>
        <row r="26">
          <cell r="A26">
            <v>8</v>
          </cell>
          <cell r="B26" t="str">
            <v>Electricity/Water charges</v>
          </cell>
        </row>
        <row r="27">
          <cell r="A27">
            <v>9</v>
          </cell>
          <cell r="B27" t="str">
            <v>Medical care/Contingency@Rs. 750/- per child</v>
          </cell>
        </row>
        <row r="28">
          <cell r="B28" t="str">
            <v>Contingencies @ Rs 2000/- Per month</v>
          </cell>
        </row>
        <row r="29">
          <cell r="A29">
            <v>10</v>
          </cell>
          <cell r="B29" t="str">
            <v>Miscellnious including maintenance</v>
          </cell>
        </row>
        <row r="30">
          <cell r="A30">
            <v>11</v>
          </cell>
          <cell r="B30" t="str">
            <v>Preparatory camps</v>
          </cell>
        </row>
        <row r="31">
          <cell r="A31">
            <v>12</v>
          </cell>
          <cell r="B31" t="str">
            <v>PTAs/School Functions</v>
          </cell>
        </row>
        <row r="32">
          <cell r="A32">
            <v>13</v>
          </cell>
          <cell r="B32" t="str">
            <v>Capacity Building</v>
          </cell>
        </row>
        <row r="33">
          <cell r="B33" t="str">
            <v>Total</v>
          </cell>
        </row>
        <row r="34">
          <cell r="B34" t="str">
            <v>Grand Total</v>
          </cell>
        </row>
      </sheetData>
      <sheetData sheetId="3"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ategory__ACR_HM_Room"/>
      <sheetName val="Sheet2"/>
      <sheetName val="Category__ACR_HM_Room (2)"/>
      <sheetName val="Sheet3"/>
      <sheetName val="Sheet4"/>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heet1"/>
      <sheetName val="COMPUER_NO_AVAILABLE_ALL"/>
      <sheetName val="Urdu CAL"/>
      <sheetName val="Sheet2"/>
      <sheetName val="Sheet3"/>
      <sheetName val="11A"/>
    </sheetNames>
    <sheetDataSet>
      <sheetData sheetId="0" refreshError="1"/>
      <sheetData sheetId="1"/>
      <sheetData sheetId="2" refreshError="1"/>
      <sheetData sheetId="3"/>
      <sheetData sheetId="4" refreshError="1"/>
      <sheetData sheetId="5"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XXXXXXX"/>
      <sheetName val="DMR-1"/>
      <sheetName val="dmg-val-kmn"/>
      <sheetName val="dmg-val"/>
      <sheetName val="dmr-2-dmg"/>
      <sheetName val="ER"/>
      <sheetName val="BC"/>
      <sheetName val="tbook"/>
      <sheetName val="pta"/>
      <sheetName val="uni"/>
      <sheetName val="mcs"/>
      <sheetName val="admn"/>
      <sheetName val="ecce"/>
      <sheetName val="hdc"/>
      <sheetName val="Lib"/>
      <sheetName val="EGS"/>
      <sheetName val="IED"/>
      <sheetName val="mad"/>
      <sheetName val="grants"/>
      <sheetName val="newMS"/>
      <sheetName val="jsk-brc"/>
      <sheetName val="HS"/>
      <sheetName val="fin"/>
      <sheetName val="eval"/>
      <sheetName val="trg"/>
      <sheetName val="check"/>
      <sheetName val="status"/>
      <sheetName val="1-9"/>
      <sheetName val="10-20"/>
      <sheetName val="21-23"/>
      <sheetName val="24-26"/>
      <sheetName val="27"/>
      <sheetName val="28"/>
      <sheetName val="29"/>
      <sheetName val="CW"/>
      <sheetName val="30"/>
      <sheetName val="31-33"/>
      <sheetName val="34-36"/>
      <sheetName val="37-38"/>
      <sheetName val="39-41"/>
      <sheetName val="42-45"/>
      <sheetName val="46-51"/>
      <sheetName val="52"/>
      <sheetName val="53-fin"/>
      <sheetName val="mis"/>
      <sheetName val="cw-tot"/>
      <sheetName val="dmr-2"/>
      <sheetName val="dmg-fmt"/>
      <sheetName val="dmr-2-fmt"/>
      <sheetName val="A"/>
      <sheetName val="fm-f"/>
      <sheetName val="prob-sh"/>
      <sheetName val="add"/>
      <sheetName val="dmr-2-old"/>
      <sheetName val="dist-n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XXXXXXX"/>
      <sheetName val="DMR-1"/>
      <sheetName val="dmg-val-kmn"/>
      <sheetName val="dmg-val"/>
      <sheetName val="dmr-2-dmg"/>
      <sheetName val="ER"/>
      <sheetName val="BC"/>
      <sheetName val="tbook"/>
      <sheetName val="pta"/>
      <sheetName val="uni"/>
      <sheetName val="mcs"/>
      <sheetName val="admn"/>
      <sheetName val="ecce"/>
      <sheetName val="hdc"/>
      <sheetName val="Lib"/>
      <sheetName val="EGS"/>
      <sheetName val="IED"/>
      <sheetName val="mad"/>
      <sheetName val="grants"/>
      <sheetName val="newMS"/>
      <sheetName val="jsk-brc"/>
      <sheetName val="HS"/>
      <sheetName val="fin"/>
      <sheetName val="eval"/>
      <sheetName val="trg"/>
      <sheetName val="check"/>
      <sheetName val="status"/>
      <sheetName val="1-9"/>
      <sheetName val="10-20"/>
      <sheetName val="21-23"/>
      <sheetName val="24-26"/>
      <sheetName val="27"/>
      <sheetName val="28"/>
      <sheetName val="29"/>
      <sheetName val="CW"/>
      <sheetName val="30"/>
      <sheetName val="31-33"/>
      <sheetName val="34-36"/>
      <sheetName val="37-38"/>
      <sheetName val="39-41"/>
      <sheetName val="42-45"/>
      <sheetName val="46-51"/>
      <sheetName val="52"/>
      <sheetName val="53-fin"/>
      <sheetName val="mis"/>
      <sheetName val="cw-tot"/>
      <sheetName val="dmr-2"/>
      <sheetName val="dmg-fmt"/>
      <sheetName val="dmr-2-fmt"/>
      <sheetName val="A"/>
      <sheetName val="fm-f"/>
      <sheetName val="prob-sh"/>
      <sheetName val="add"/>
      <sheetName val="dmr-2-old"/>
      <sheetName val="dist-n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XXXXXXX"/>
      <sheetName val="dmg-val"/>
      <sheetName val="DMR-1"/>
      <sheetName val="admn"/>
      <sheetName val="Prnti"/>
      <sheetName val="Lib"/>
      <sheetName val="npegel"/>
      <sheetName val="EGS"/>
      <sheetName val="AB"/>
      <sheetName val="shukl"/>
      <sheetName val="acad"/>
      <sheetName val="IED"/>
      <sheetName val="CW"/>
      <sheetName val="FS"/>
      <sheetName val="HS"/>
      <sheetName val="dmr-2-dmg"/>
      <sheetName val="fin"/>
      <sheetName val="check"/>
      <sheetName val="status"/>
      <sheetName val="1-9"/>
      <sheetName val="10-20"/>
      <sheetName val="21-23"/>
      <sheetName val="24-26"/>
      <sheetName val="27"/>
      <sheetName val="28"/>
      <sheetName val="29"/>
      <sheetName val="30"/>
      <sheetName val="31-33"/>
      <sheetName val="34-36"/>
      <sheetName val="37-38"/>
      <sheetName val="39-41"/>
      <sheetName val="42-45"/>
      <sheetName val="46-51"/>
      <sheetName val="52"/>
      <sheetName val="53-fin"/>
      <sheetName val="mis"/>
      <sheetName val="cw-tot"/>
      <sheetName val="dmr-2"/>
      <sheetName val="dmg-fmt"/>
      <sheetName val="dmr-2-fmt"/>
      <sheetName val="A"/>
      <sheetName val="fm-f"/>
      <sheetName val="prob-sh"/>
      <sheetName val="add"/>
      <sheetName val="dmr-2-old"/>
      <sheetName val="dist-not"/>
      <sheetName val="t"/>
      <sheetName val="SSA_BANGALORE"/>
      <sheetName val="SSA_MYSORE"/>
      <sheetName val="SCHB.LDLB"/>
      <sheetName val="Kgbv"/>
      <sheetName val="New Teachers"/>
    </sheetNames>
    <sheetDataSet>
      <sheetData sheetId="0">
        <row r="5">
          <cell r="B5" t="str">
            <v>fuekZ.k dk;Z dh fLFkfr % vDVwcj 2004 dh fLFkfr esa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5">
          <cell r="B5" t="str">
            <v>fuekZ.k dk;Z dh fLFkfr % vDVwcj 2004 dh fLFkfr esa</v>
          </cell>
        </row>
        <row r="7">
          <cell r="B7">
            <v>28</v>
          </cell>
          <cell r="C7" t="str">
            <v>fodkl[k.M lzksr dsUnz ¼ch-vkj-lh-½ Hkou</v>
          </cell>
          <cell r="R7">
            <v>28</v>
          </cell>
          <cell r="T7" t="str">
            <v>In complete</v>
          </cell>
        </row>
        <row r="8">
          <cell r="A8" t="str">
            <v>Øa-</v>
          </cell>
          <cell r="B8" t="str">
            <v>ftyk</v>
          </cell>
          <cell r="C8" t="str">
            <v>ch-vkj-lh- dh la[;k</v>
          </cell>
          <cell r="D8" t="str">
            <v>LFky p;u</v>
          </cell>
          <cell r="E8" t="str">
            <v>rduhdh Lohd`fr tkjh</v>
          </cell>
          <cell r="F8" t="str">
            <v>iz'kkldh; Lohd`fr tkjh</v>
          </cell>
          <cell r="G8" t="str">
            <v>fuekZ.k izkjaHk</v>
          </cell>
          <cell r="H8" t="str">
            <v>uho Lrj</v>
          </cell>
          <cell r="I8" t="str">
            <v>dqlhZ Lrj</v>
          </cell>
          <cell r="J8" t="str">
            <v>nhokj Lrj</v>
          </cell>
          <cell r="K8" t="str">
            <v>Nr Lrj</v>
          </cell>
          <cell r="L8" t="str">
            <v>Nr iw.kZ</v>
          </cell>
          <cell r="M8" t="str">
            <v>dk;Z iw.kZ</v>
          </cell>
          <cell r="N8" t="str">
            <v>fo|qrhd`r</v>
          </cell>
          <cell r="O8" t="str">
            <v>is;ty O;oLFkk</v>
          </cell>
          <cell r="P8" t="str">
            <v>lh-lh- tkjh</v>
          </cell>
          <cell r="Q8" t="str">
            <v>30 o"khZ; fLFkjrk izek.k i= tkjh</v>
          </cell>
          <cell r="R8" t="str">
            <v>BRC Check</v>
          </cell>
          <cell r="T8" t="str">
            <v>In complete</v>
          </cell>
        </row>
        <row r="9">
          <cell r="A9" t="str">
            <v>Dcode</v>
          </cell>
          <cell r="C9" t="str">
            <v xml:space="preserve">Block Resource Centre (BRC) Building </v>
          </cell>
          <cell r="R9" t="str">
            <v xml:space="preserve">(BRC) Building </v>
          </cell>
        </row>
        <row r="10">
          <cell r="B10" t="str">
            <v>District</v>
          </cell>
          <cell r="C10" t="str">
            <v>No.of BRC</v>
          </cell>
          <cell r="D10" t="str">
            <v>Site Selection</v>
          </cell>
          <cell r="E10" t="str">
            <v>Technical Sanction Issued</v>
          </cell>
          <cell r="F10" t="str">
            <v>Admin. Sanction Issued</v>
          </cell>
          <cell r="G10" t="str">
            <v>No. of BRC Started</v>
          </cell>
          <cell r="H10" t="str">
            <v>Fou.</v>
          </cell>
          <cell r="I10" t="str">
            <v>P.L.</v>
          </cell>
          <cell r="J10" t="str">
            <v>S.S.</v>
          </cell>
          <cell r="K10" t="str">
            <v>R.F.</v>
          </cell>
          <cell r="L10" t="str">
            <v>R. Comp</v>
          </cell>
          <cell r="M10" t="str">
            <v>Comp.</v>
          </cell>
          <cell r="N10" t="str">
            <v>No of BRC Electrified</v>
          </cell>
          <cell r="O10" t="str">
            <v>BRC with water supply</v>
          </cell>
          <cell r="P10" t="str">
            <v>Compl. Certificate (CC) issued</v>
          </cell>
          <cell r="Q10" t="str">
            <v>30 yr Stability certificate issued</v>
          </cell>
          <cell r="R10" t="str">
            <v>CHECK PLEASE</v>
          </cell>
        </row>
        <row r="11">
          <cell r="A11">
            <v>1</v>
          </cell>
          <cell r="B11" t="str">
            <v>cSrwy</v>
          </cell>
          <cell r="C11">
            <v>10</v>
          </cell>
          <cell r="D11">
            <v>10</v>
          </cell>
          <cell r="E11">
            <v>10</v>
          </cell>
          <cell r="F11">
            <v>10</v>
          </cell>
          <cell r="G11">
            <v>10</v>
          </cell>
          <cell r="H11">
            <v>0</v>
          </cell>
          <cell r="I11">
            <v>0</v>
          </cell>
          <cell r="J11">
            <v>0</v>
          </cell>
          <cell r="K11">
            <v>0</v>
          </cell>
          <cell r="L11">
            <v>0</v>
          </cell>
          <cell r="M11">
            <v>10</v>
          </cell>
          <cell r="N11">
            <v>10</v>
          </cell>
          <cell r="O11">
            <v>10</v>
          </cell>
          <cell r="P11">
            <v>10</v>
          </cell>
          <cell r="Q11">
            <v>10</v>
          </cell>
          <cell r="R11" t="str">
            <v>OK</v>
          </cell>
          <cell r="T11">
            <v>0</v>
          </cell>
        </row>
        <row r="12">
          <cell r="A12">
            <v>2</v>
          </cell>
          <cell r="B12" t="str">
            <v>jk;lsu</v>
          </cell>
          <cell r="C12">
            <v>7</v>
          </cell>
          <cell r="D12">
            <v>7</v>
          </cell>
          <cell r="E12">
            <v>7</v>
          </cell>
          <cell r="F12">
            <v>7</v>
          </cell>
          <cell r="G12">
            <v>7</v>
          </cell>
          <cell r="M12">
            <v>7</v>
          </cell>
          <cell r="N12">
            <v>7</v>
          </cell>
          <cell r="O12">
            <v>7</v>
          </cell>
          <cell r="P12">
            <v>5</v>
          </cell>
          <cell r="Q12">
            <v>0</v>
          </cell>
          <cell r="R12" t="str">
            <v>OK</v>
          </cell>
          <cell r="T12">
            <v>0</v>
          </cell>
        </row>
        <row r="13">
          <cell r="A13">
            <v>3</v>
          </cell>
          <cell r="B13" t="str">
            <v>jktx&lt;</v>
          </cell>
          <cell r="C13">
            <v>6</v>
          </cell>
          <cell r="D13">
            <v>0</v>
          </cell>
          <cell r="E13">
            <v>0</v>
          </cell>
          <cell r="F13">
            <v>0</v>
          </cell>
          <cell r="G13">
            <v>6</v>
          </cell>
          <cell r="H13">
            <v>0</v>
          </cell>
          <cell r="I13">
            <v>0</v>
          </cell>
          <cell r="J13">
            <v>0</v>
          </cell>
          <cell r="K13">
            <v>0</v>
          </cell>
          <cell r="L13">
            <v>0</v>
          </cell>
          <cell r="M13">
            <v>6</v>
          </cell>
          <cell r="N13">
            <v>6</v>
          </cell>
          <cell r="O13">
            <v>6</v>
          </cell>
          <cell r="P13">
            <v>6</v>
          </cell>
          <cell r="Q13">
            <v>6</v>
          </cell>
          <cell r="R13" t="str">
            <v>OK</v>
          </cell>
          <cell r="T13">
            <v>0</v>
          </cell>
        </row>
        <row r="14">
          <cell r="A14">
            <v>4</v>
          </cell>
          <cell r="B14" t="str">
            <v>lhgksj</v>
          </cell>
          <cell r="C14">
            <v>5</v>
          </cell>
          <cell r="D14">
            <v>5</v>
          </cell>
          <cell r="E14">
            <v>5</v>
          </cell>
          <cell r="F14">
            <v>5</v>
          </cell>
          <cell r="G14">
            <v>5</v>
          </cell>
          <cell r="H14">
            <v>0</v>
          </cell>
          <cell r="I14">
            <v>0</v>
          </cell>
          <cell r="J14">
            <v>0</v>
          </cell>
          <cell r="K14">
            <v>0</v>
          </cell>
          <cell r="L14">
            <v>0</v>
          </cell>
          <cell r="M14">
            <v>5</v>
          </cell>
          <cell r="N14">
            <v>5</v>
          </cell>
          <cell r="O14">
            <v>5</v>
          </cell>
          <cell r="P14">
            <v>5</v>
          </cell>
          <cell r="Q14">
            <v>5</v>
          </cell>
          <cell r="R14" t="str">
            <v>OK</v>
          </cell>
          <cell r="T14">
            <v>0</v>
          </cell>
        </row>
        <row r="15">
          <cell r="A15">
            <v>5</v>
          </cell>
          <cell r="B15" t="str">
            <v>xquk</v>
          </cell>
          <cell r="C15">
            <v>5</v>
          </cell>
          <cell r="D15">
            <v>5</v>
          </cell>
          <cell r="E15">
            <v>5</v>
          </cell>
          <cell r="F15">
            <v>5</v>
          </cell>
          <cell r="G15">
            <v>5</v>
          </cell>
          <cell r="H15">
            <v>0</v>
          </cell>
          <cell r="I15">
            <v>0</v>
          </cell>
          <cell r="J15">
            <v>0</v>
          </cell>
          <cell r="K15">
            <v>0</v>
          </cell>
          <cell r="L15">
            <v>0</v>
          </cell>
          <cell r="M15">
            <v>5</v>
          </cell>
          <cell r="N15">
            <v>5</v>
          </cell>
          <cell r="O15">
            <v>5</v>
          </cell>
          <cell r="P15">
            <v>5</v>
          </cell>
          <cell r="Q15">
            <v>0</v>
          </cell>
          <cell r="R15" t="str">
            <v>OK</v>
          </cell>
          <cell r="T15">
            <v>0</v>
          </cell>
        </row>
        <row r="16">
          <cell r="A16">
            <v>6</v>
          </cell>
          <cell r="B16" t="str">
            <v>/kkj</v>
          </cell>
          <cell r="C16">
            <v>13</v>
          </cell>
          <cell r="D16">
            <v>13</v>
          </cell>
          <cell r="E16">
            <v>13</v>
          </cell>
          <cell r="F16">
            <v>13</v>
          </cell>
          <cell r="G16">
            <v>13</v>
          </cell>
          <cell r="H16">
            <v>0</v>
          </cell>
          <cell r="I16">
            <v>0</v>
          </cell>
          <cell r="J16">
            <v>0</v>
          </cell>
          <cell r="K16">
            <v>0</v>
          </cell>
          <cell r="L16">
            <v>0</v>
          </cell>
          <cell r="M16">
            <v>13</v>
          </cell>
          <cell r="N16">
            <v>13</v>
          </cell>
          <cell r="O16">
            <v>13</v>
          </cell>
          <cell r="P16">
            <v>13</v>
          </cell>
          <cell r="Q16">
            <v>13</v>
          </cell>
          <cell r="R16" t="str">
            <v>OK</v>
          </cell>
          <cell r="T16">
            <v>0</v>
          </cell>
        </row>
        <row r="17">
          <cell r="A17">
            <v>7</v>
          </cell>
          <cell r="B17" t="str">
            <v>jhok</v>
          </cell>
          <cell r="C17">
            <v>9</v>
          </cell>
          <cell r="D17">
            <v>9</v>
          </cell>
          <cell r="E17">
            <v>9</v>
          </cell>
          <cell r="F17">
            <v>9</v>
          </cell>
          <cell r="G17">
            <v>9</v>
          </cell>
          <cell r="H17">
            <v>0</v>
          </cell>
          <cell r="I17">
            <v>0</v>
          </cell>
          <cell r="J17">
            <v>0</v>
          </cell>
          <cell r="K17">
            <v>0</v>
          </cell>
          <cell r="L17">
            <v>0</v>
          </cell>
          <cell r="M17">
            <v>9</v>
          </cell>
          <cell r="N17">
            <v>9</v>
          </cell>
          <cell r="O17">
            <v>9</v>
          </cell>
          <cell r="P17">
            <v>7</v>
          </cell>
          <cell r="Q17">
            <v>9</v>
          </cell>
          <cell r="R17" t="str">
            <v>OK</v>
          </cell>
          <cell r="T17">
            <v>0</v>
          </cell>
        </row>
        <row r="18">
          <cell r="A18">
            <v>8</v>
          </cell>
          <cell r="B18" t="str">
            <v>lruk</v>
          </cell>
          <cell r="C18">
            <v>8</v>
          </cell>
          <cell r="D18">
            <v>8</v>
          </cell>
          <cell r="E18">
            <v>8</v>
          </cell>
          <cell r="F18">
            <v>8</v>
          </cell>
          <cell r="G18">
            <v>8</v>
          </cell>
          <cell r="H18">
            <v>0</v>
          </cell>
          <cell r="I18">
            <v>0</v>
          </cell>
          <cell r="J18">
            <v>0</v>
          </cell>
          <cell r="K18">
            <v>0</v>
          </cell>
          <cell r="L18">
            <v>0</v>
          </cell>
          <cell r="M18">
            <v>8</v>
          </cell>
          <cell r="N18">
            <v>8</v>
          </cell>
          <cell r="O18">
            <v>8</v>
          </cell>
          <cell r="P18">
            <v>7</v>
          </cell>
          <cell r="Q18">
            <v>0</v>
          </cell>
          <cell r="R18" t="str">
            <v>OK</v>
          </cell>
          <cell r="T18">
            <v>0</v>
          </cell>
        </row>
        <row r="19">
          <cell r="A19">
            <v>9</v>
          </cell>
          <cell r="B19" t="str">
            <v>'kgMksy</v>
          </cell>
          <cell r="C19">
            <v>5</v>
          </cell>
          <cell r="D19">
            <v>5</v>
          </cell>
          <cell r="E19">
            <v>5</v>
          </cell>
          <cell r="F19">
            <v>5</v>
          </cell>
          <cell r="G19">
            <v>5</v>
          </cell>
          <cell r="H19">
            <v>0</v>
          </cell>
          <cell r="I19">
            <v>0</v>
          </cell>
          <cell r="J19">
            <v>0</v>
          </cell>
          <cell r="K19">
            <v>0</v>
          </cell>
          <cell r="L19">
            <v>0</v>
          </cell>
          <cell r="M19">
            <v>5</v>
          </cell>
          <cell r="N19">
            <v>5</v>
          </cell>
          <cell r="O19">
            <v>5</v>
          </cell>
          <cell r="P19">
            <v>5</v>
          </cell>
          <cell r="Q19">
            <v>5</v>
          </cell>
          <cell r="R19" t="str">
            <v>OK</v>
          </cell>
          <cell r="T19">
            <v>0</v>
          </cell>
        </row>
        <row r="20">
          <cell r="A20">
            <v>10</v>
          </cell>
          <cell r="B20" t="str">
            <v>mefj;k</v>
          </cell>
          <cell r="C20">
            <v>3</v>
          </cell>
          <cell r="D20">
            <v>3</v>
          </cell>
          <cell r="E20">
            <v>3</v>
          </cell>
          <cell r="F20">
            <v>3</v>
          </cell>
          <cell r="G20">
            <v>3</v>
          </cell>
          <cell r="H20">
            <v>0</v>
          </cell>
          <cell r="I20">
            <v>0</v>
          </cell>
          <cell r="J20">
            <v>0</v>
          </cell>
          <cell r="K20">
            <v>0</v>
          </cell>
          <cell r="L20">
            <v>0</v>
          </cell>
          <cell r="M20">
            <v>3</v>
          </cell>
          <cell r="N20">
            <v>3</v>
          </cell>
          <cell r="O20">
            <v>3</v>
          </cell>
          <cell r="P20">
            <v>3</v>
          </cell>
          <cell r="Q20">
            <v>3</v>
          </cell>
          <cell r="R20" t="str">
            <v>OK</v>
          </cell>
          <cell r="T20">
            <v>0</v>
          </cell>
        </row>
        <row r="21">
          <cell r="A21">
            <v>11</v>
          </cell>
          <cell r="B21" t="str">
            <v>lh/kh</v>
          </cell>
          <cell r="C21">
            <v>8</v>
          </cell>
          <cell r="D21">
            <v>8</v>
          </cell>
          <cell r="E21">
            <v>8</v>
          </cell>
          <cell r="F21">
            <v>8</v>
          </cell>
          <cell r="G21">
            <v>8</v>
          </cell>
          <cell r="H21">
            <v>0</v>
          </cell>
          <cell r="I21">
            <v>0</v>
          </cell>
          <cell r="J21">
            <v>0</v>
          </cell>
          <cell r="K21">
            <v>0</v>
          </cell>
          <cell r="L21">
            <v>0</v>
          </cell>
          <cell r="M21">
            <v>8</v>
          </cell>
          <cell r="N21">
            <v>8</v>
          </cell>
          <cell r="O21">
            <v>8</v>
          </cell>
          <cell r="P21">
            <v>8</v>
          </cell>
          <cell r="Q21">
            <v>7</v>
          </cell>
          <cell r="R21" t="str">
            <v>OK</v>
          </cell>
          <cell r="T21">
            <v>0</v>
          </cell>
        </row>
        <row r="22">
          <cell r="A22">
            <v>12</v>
          </cell>
          <cell r="B22" t="str">
            <v>Nrrjiqj</v>
          </cell>
          <cell r="C22">
            <v>8</v>
          </cell>
          <cell r="D22">
            <v>8</v>
          </cell>
          <cell r="E22">
            <v>8</v>
          </cell>
          <cell r="F22">
            <v>8</v>
          </cell>
          <cell r="G22">
            <v>8</v>
          </cell>
          <cell r="H22">
            <v>0</v>
          </cell>
          <cell r="I22">
            <v>0</v>
          </cell>
          <cell r="J22">
            <v>0</v>
          </cell>
          <cell r="K22">
            <v>0</v>
          </cell>
          <cell r="L22">
            <v>0</v>
          </cell>
          <cell r="M22">
            <v>8</v>
          </cell>
          <cell r="N22">
            <v>8</v>
          </cell>
          <cell r="O22">
            <v>8</v>
          </cell>
          <cell r="P22">
            <v>8</v>
          </cell>
          <cell r="Q22">
            <v>8</v>
          </cell>
          <cell r="R22" t="str">
            <v>OK</v>
          </cell>
          <cell r="T22">
            <v>0</v>
          </cell>
        </row>
        <row r="23">
          <cell r="A23">
            <v>13</v>
          </cell>
          <cell r="B23" t="str">
            <v>iUuk</v>
          </cell>
          <cell r="C23">
            <v>5</v>
          </cell>
          <cell r="D23">
            <v>5</v>
          </cell>
          <cell r="E23">
            <v>5</v>
          </cell>
          <cell r="F23">
            <v>5</v>
          </cell>
          <cell r="G23">
            <v>5</v>
          </cell>
          <cell r="H23">
            <v>0</v>
          </cell>
          <cell r="I23">
            <v>0</v>
          </cell>
          <cell r="J23">
            <v>0</v>
          </cell>
          <cell r="K23">
            <v>0</v>
          </cell>
          <cell r="L23">
            <v>0</v>
          </cell>
          <cell r="M23">
            <v>5</v>
          </cell>
          <cell r="N23">
            <v>5</v>
          </cell>
          <cell r="O23">
            <v>5</v>
          </cell>
          <cell r="P23">
            <v>5</v>
          </cell>
          <cell r="Q23">
            <v>5</v>
          </cell>
          <cell r="R23" t="str">
            <v>OK</v>
          </cell>
          <cell r="T23">
            <v>0</v>
          </cell>
        </row>
        <row r="24">
          <cell r="A24">
            <v>14</v>
          </cell>
          <cell r="B24" t="str">
            <v>Vhdex&lt;</v>
          </cell>
          <cell r="C24">
            <v>6</v>
          </cell>
          <cell r="D24">
            <v>6</v>
          </cell>
          <cell r="E24">
            <v>6</v>
          </cell>
          <cell r="F24">
            <v>6</v>
          </cell>
          <cell r="G24">
            <v>6</v>
          </cell>
          <cell r="H24">
            <v>0</v>
          </cell>
          <cell r="I24">
            <v>0</v>
          </cell>
          <cell r="J24">
            <v>0</v>
          </cell>
          <cell r="K24">
            <v>0</v>
          </cell>
          <cell r="L24">
            <v>0</v>
          </cell>
          <cell r="M24">
            <v>6</v>
          </cell>
          <cell r="N24">
            <v>6</v>
          </cell>
          <cell r="O24">
            <v>6</v>
          </cell>
          <cell r="P24">
            <v>6</v>
          </cell>
          <cell r="Q24">
            <v>6</v>
          </cell>
          <cell r="R24" t="str">
            <v>OK</v>
          </cell>
          <cell r="T24">
            <v>0</v>
          </cell>
        </row>
        <row r="25">
          <cell r="A25">
            <v>15</v>
          </cell>
          <cell r="B25" t="str">
            <v>eanlkSj</v>
          </cell>
          <cell r="C25">
            <v>5</v>
          </cell>
          <cell r="D25">
            <v>5</v>
          </cell>
          <cell r="E25">
            <v>5</v>
          </cell>
          <cell r="F25">
            <v>5</v>
          </cell>
          <cell r="G25">
            <v>5</v>
          </cell>
          <cell r="H25">
            <v>0</v>
          </cell>
          <cell r="I25">
            <v>0</v>
          </cell>
          <cell r="J25">
            <v>0</v>
          </cell>
          <cell r="K25">
            <v>0</v>
          </cell>
          <cell r="L25">
            <v>0</v>
          </cell>
          <cell r="M25">
            <v>5</v>
          </cell>
          <cell r="N25">
            <v>5</v>
          </cell>
          <cell r="O25">
            <v>5</v>
          </cell>
          <cell r="P25">
            <v>5</v>
          </cell>
          <cell r="Q25">
            <v>5</v>
          </cell>
          <cell r="R25" t="str">
            <v>OK</v>
          </cell>
          <cell r="T25">
            <v>0</v>
          </cell>
        </row>
        <row r="26">
          <cell r="A26">
            <v>16</v>
          </cell>
          <cell r="B26" t="str">
            <v>uhep</v>
          </cell>
          <cell r="C26">
            <v>3</v>
          </cell>
          <cell r="D26">
            <v>3</v>
          </cell>
          <cell r="E26">
            <v>3</v>
          </cell>
          <cell r="F26">
            <v>3</v>
          </cell>
          <cell r="G26">
            <v>3</v>
          </cell>
          <cell r="H26">
            <v>0</v>
          </cell>
          <cell r="I26">
            <v>0</v>
          </cell>
          <cell r="J26">
            <v>0</v>
          </cell>
          <cell r="K26">
            <v>0</v>
          </cell>
          <cell r="L26">
            <v>0</v>
          </cell>
          <cell r="M26">
            <v>3</v>
          </cell>
          <cell r="N26">
            <v>3</v>
          </cell>
          <cell r="O26">
            <v>3</v>
          </cell>
          <cell r="P26">
            <v>3</v>
          </cell>
          <cell r="Q26">
            <v>3</v>
          </cell>
          <cell r="R26" t="str">
            <v>OK</v>
          </cell>
          <cell r="T26">
            <v>0</v>
          </cell>
        </row>
        <row r="27">
          <cell r="A27">
            <v>17</v>
          </cell>
          <cell r="B27" t="str">
            <v>jryke</v>
          </cell>
          <cell r="C27">
            <v>6</v>
          </cell>
          <cell r="D27">
            <v>6</v>
          </cell>
          <cell r="E27">
            <v>6</v>
          </cell>
          <cell r="F27">
            <v>6</v>
          </cell>
          <cell r="G27">
            <v>6</v>
          </cell>
          <cell r="H27">
            <v>0</v>
          </cell>
          <cell r="I27">
            <v>0</v>
          </cell>
          <cell r="J27">
            <v>0</v>
          </cell>
          <cell r="K27">
            <v>0</v>
          </cell>
          <cell r="L27">
            <v>0</v>
          </cell>
          <cell r="M27">
            <v>6</v>
          </cell>
          <cell r="N27">
            <v>6</v>
          </cell>
          <cell r="O27">
            <v>6</v>
          </cell>
          <cell r="P27">
            <v>6</v>
          </cell>
          <cell r="Q27">
            <v>6</v>
          </cell>
          <cell r="R27" t="str">
            <v>OK</v>
          </cell>
          <cell r="T27">
            <v>0</v>
          </cell>
        </row>
        <row r="28">
          <cell r="A28">
            <v>18</v>
          </cell>
          <cell r="B28" t="str">
            <v>fHk.M</v>
          </cell>
          <cell r="C28">
            <v>6</v>
          </cell>
          <cell r="D28">
            <v>6</v>
          </cell>
          <cell r="E28">
            <v>6</v>
          </cell>
          <cell r="F28">
            <v>6</v>
          </cell>
          <cell r="G28">
            <v>6</v>
          </cell>
          <cell r="H28">
            <v>0</v>
          </cell>
          <cell r="I28">
            <v>0</v>
          </cell>
          <cell r="J28">
            <v>0</v>
          </cell>
          <cell r="K28">
            <v>0</v>
          </cell>
          <cell r="L28">
            <v>0</v>
          </cell>
          <cell r="M28">
            <v>6</v>
          </cell>
          <cell r="N28">
            <v>6</v>
          </cell>
          <cell r="O28">
            <v>6</v>
          </cell>
          <cell r="P28">
            <v>5</v>
          </cell>
          <cell r="Q28">
            <v>5</v>
          </cell>
          <cell r="R28" t="str">
            <v>OK</v>
          </cell>
          <cell r="T28">
            <v>0</v>
          </cell>
        </row>
        <row r="29">
          <cell r="A29">
            <v>19</v>
          </cell>
          <cell r="B29" t="str">
            <v>neksg</v>
          </cell>
          <cell r="C29">
            <v>7</v>
          </cell>
          <cell r="D29">
            <v>7</v>
          </cell>
          <cell r="E29">
            <v>7</v>
          </cell>
          <cell r="F29">
            <v>7</v>
          </cell>
          <cell r="G29">
            <v>7</v>
          </cell>
          <cell r="M29">
            <v>7</v>
          </cell>
          <cell r="N29">
            <v>7</v>
          </cell>
          <cell r="O29">
            <v>7</v>
          </cell>
          <cell r="R29" t="str">
            <v>OK</v>
          </cell>
          <cell r="T29">
            <v>0</v>
          </cell>
        </row>
        <row r="30">
          <cell r="A30">
            <v>20</v>
          </cell>
          <cell r="B30" t="str">
            <v>nfr;k</v>
          </cell>
          <cell r="C30">
            <v>3</v>
          </cell>
          <cell r="D30">
            <v>3</v>
          </cell>
          <cell r="E30">
            <v>3</v>
          </cell>
          <cell r="F30">
            <v>3</v>
          </cell>
          <cell r="G30">
            <v>3</v>
          </cell>
          <cell r="H30">
            <v>0</v>
          </cell>
          <cell r="I30">
            <v>0</v>
          </cell>
          <cell r="J30">
            <v>0</v>
          </cell>
          <cell r="K30">
            <v>0</v>
          </cell>
          <cell r="L30">
            <v>0</v>
          </cell>
          <cell r="M30">
            <v>3</v>
          </cell>
          <cell r="N30">
            <v>3</v>
          </cell>
          <cell r="O30">
            <v>3</v>
          </cell>
          <cell r="P30">
            <v>2</v>
          </cell>
          <cell r="Q30">
            <v>2</v>
          </cell>
          <cell r="R30" t="str">
            <v>OK</v>
          </cell>
          <cell r="T30">
            <v>0</v>
          </cell>
        </row>
        <row r="31">
          <cell r="A31">
            <v>21</v>
          </cell>
          <cell r="B31" t="str">
            <v>nsokl</v>
          </cell>
          <cell r="C31">
            <v>6</v>
          </cell>
          <cell r="D31">
            <v>6</v>
          </cell>
          <cell r="E31">
            <v>6</v>
          </cell>
          <cell r="F31">
            <v>6</v>
          </cell>
          <cell r="G31">
            <v>6</v>
          </cell>
          <cell r="H31">
            <v>0</v>
          </cell>
          <cell r="I31">
            <v>0</v>
          </cell>
          <cell r="J31">
            <v>0</v>
          </cell>
          <cell r="K31">
            <v>0</v>
          </cell>
          <cell r="L31">
            <v>0</v>
          </cell>
          <cell r="M31">
            <v>6</v>
          </cell>
          <cell r="N31">
            <v>6</v>
          </cell>
          <cell r="O31">
            <v>4</v>
          </cell>
          <cell r="P31">
            <v>5</v>
          </cell>
          <cell r="Q31">
            <v>5</v>
          </cell>
          <cell r="R31" t="str">
            <v>OK</v>
          </cell>
          <cell r="T31">
            <v>0</v>
          </cell>
        </row>
        <row r="32">
          <cell r="A32">
            <v>22</v>
          </cell>
          <cell r="B32" t="str">
            <v>&gt;kcqvk</v>
          </cell>
          <cell r="C32">
            <v>12</v>
          </cell>
          <cell r="D32">
            <v>12</v>
          </cell>
          <cell r="E32">
            <v>12</v>
          </cell>
          <cell r="F32">
            <v>12</v>
          </cell>
          <cell r="G32">
            <v>12</v>
          </cell>
          <cell r="H32">
            <v>0</v>
          </cell>
          <cell r="I32">
            <v>0</v>
          </cell>
          <cell r="J32">
            <v>0</v>
          </cell>
          <cell r="K32">
            <v>0</v>
          </cell>
          <cell r="L32">
            <v>0</v>
          </cell>
          <cell r="M32">
            <v>12</v>
          </cell>
          <cell r="N32">
            <v>12</v>
          </cell>
          <cell r="O32">
            <v>12</v>
          </cell>
          <cell r="P32">
            <v>12</v>
          </cell>
          <cell r="Q32">
            <v>12</v>
          </cell>
          <cell r="R32" t="str">
            <v>OK</v>
          </cell>
          <cell r="T32">
            <v>0</v>
          </cell>
        </row>
        <row r="33">
          <cell r="A33">
            <v>23</v>
          </cell>
          <cell r="B33" t="str">
            <v>[k.Mok</v>
          </cell>
          <cell r="C33">
            <v>7</v>
          </cell>
          <cell r="D33">
            <v>7</v>
          </cell>
          <cell r="E33">
            <v>7</v>
          </cell>
          <cell r="F33">
            <v>7</v>
          </cell>
          <cell r="G33">
            <v>7</v>
          </cell>
          <cell r="M33">
            <v>7</v>
          </cell>
          <cell r="N33">
            <v>7</v>
          </cell>
          <cell r="O33">
            <v>7</v>
          </cell>
          <cell r="P33">
            <v>7</v>
          </cell>
          <cell r="Q33">
            <v>7</v>
          </cell>
          <cell r="R33" t="str">
            <v>OK</v>
          </cell>
          <cell r="T33">
            <v>0</v>
          </cell>
        </row>
        <row r="34">
          <cell r="A34">
            <v>24</v>
          </cell>
          <cell r="B34" t="str">
            <v>[kjxksu</v>
          </cell>
          <cell r="C34">
            <v>9</v>
          </cell>
          <cell r="D34">
            <v>9</v>
          </cell>
          <cell r="E34">
            <v>9</v>
          </cell>
          <cell r="F34">
            <v>9</v>
          </cell>
          <cell r="G34">
            <v>9</v>
          </cell>
          <cell r="H34">
            <v>0</v>
          </cell>
          <cell r="I34">
            <v>0</v>
          </cell>
          <cell r="J34">
            <v>0</v>
          </cell>
          <cell r="K34">
            <v>0</v>
          </cell>
          <cell r="L34">
            <v>0</v>
          </cell>
          <cell r="M34">
            <v>9</v>
          </cell>
          <cell r="N34">
            <v>9</v>
          </cell>
          <cell r="O34">
            <v>9</v>
          </cell>
          <cell r="P34">
            <v>9</v>
          </cell>
          <cell r="Q34">
            <v>9</v>
          </cell>
          <cell r="R34" t="str">
            <v>OK</v>
          </cell>
          <cell r="T34">
            <v>0</v>
          </cell>
        </row>
        <row r="35">
          <cell r="A35">
            <v>25</v>
          </cell>
          <cell r="B35" t="str">
            <v>cMokuh</v>
          </cell>
          <cell r="C35">
            <v>7</v>
          </cell>
          <cell r="D35">
            <v>7</v>
          </cell>
          <cell r="E35">
            <v>7</v>
          </cell>
          <cell r="F35">
            <v>7</v>
          </cell>
          <cell r="G35">
            <v>7</v>
          </cell>
          <cell r="H35">
            <v>0</v>
          </cell>
          <cell r="I35">
            <v>0</v>
          </cell>
          <cell r="J35">
            <v>0</v>
          </cell>
          <cell r="K35">
            <v>0</v>
          </cell>
          <cell r="L35">
            <v>0</v>
          </cell>
          <cell r="M35">
            <v>7</v>
          </cell>
          <cell r="N35">
            <v>7</v>
          </cell>
          <cell r="O35">
            <v>0</v>
          </cell>
          <cell r="P35">
            <v>7</v>
          </cell>
          <cell r="Q35">
            <v>7</v>
          </cell>
          <cell r="R35" t="str">
            <v>OK</v>
          </cell>
          <cell r="T35">
            <v>0</v>
          </cell>
        </row>
        <row r="36">
          <cell r="A36">
            <v>26</v>
          </cell>
          <cell r="B36" t="str">
            <v>eaMyk</v>
          </cell>
          <cell r="C36">
            <v>9</v>
          </cell>
          <cell r="D36">
            <v>9</v>
          </cell>
          <cell r="E36">
            <v>9</v>
          </cell>
          <cell r="F36">
            <v>9</v>
          </cell>
          <cell r="G36">
            <v>9</v>
          </cell>
          <cell r="M36">
            <v>9</v>
          </cell>
          <cell r="N36">
            <v>9</v>
          </cell>
          <cell r="O36">
            <v>9</v>
          </cell>
          <cell r="P36">
            <v>9</v>
          </cell>
          <cell r="Q36">
            <v>9</v>
          </cell>
          <cell r="R36" t="str">
            <v>OK</v>
          </cell>
          <cell r="T36">
            <v>0</v>
          </cell>
        </row>
        <row r="37">
          <cell r="A37">
            <v>27</v>
          </cell>
          <cell r="B37" t="str">
            <v>fM.MkSjh</v>
          </cell>
          <cell r="C37">
            <v>7</v>
          </cell>
          <cell r="D37">
            <v>7</v>
          </cell>
          <cell r="E37">
            <v>7</v>
          </cell>
          <cell r="F37">
            <v>7</v>
          </cell>
          <cell r="G37">
            <v>7</v>
          </cell>
          <cell r="H37">
            <v>0</v>
          </cell>
          <cell r="I37">
            <v>0</v>
          </cell>
          <cell r="J37">
            <v>0</v>
          </cell>
          <cell r="K37">
            <v>0</v>
          </cell>
          <cell r="L37">
            <v>0</v>
          </cell>
          <cell r="M37">
            <v>7</v>
          </cell>
          <cell r="N37">
            <v>7</v>
          </cell>
          <cell r="O37">
            <v>5</v>
          </cell>
          <cell r="P37">
            <v>7</v>
          </cell>
          <cell r="Q37">
            <v>7</v>
          </cell>
          <cell r="R37" t="str">
            <v>OK</v>
          </cell>
          <cell r="T37">
            <v>0</v>
          </cell>
        </row>
        <row r="38">
          <cell r="A38">
            <v>28</v>
          </cell>
          <cell r="B38" t="str">
            <v>eqjSuk</v>
          </cell>
          <cell r="C38">
            <v>7</v>
          </cell>
          <cell r="D38">
            <v>7</v>
          </cell>
          <cell r="E38">
            <v>7</v>
          </cell>
          <cell r="F38">
            <v>7</v>
          </cell>
          <cell r="G38">
            <v>7</v>
          </cell>
          <cell r="M38">
            <v>7</v>
          </cell>
          <cell r="N38">
            <v>7</v>
          </cell>
          <cell r="O38">
            <v>7</v>
          </cell>
          <cell r="P38">
            <v>7</v>
          </cell>
          <cell r="Q38">
            <v>7</v>
          </cell>
          <cell r="R38" t="str">
            <v>OK</v>
          </cell>
          <cell r="T38">
            <v>0</v>
          </cell>
        </row>
        <row r="39">
          <cell r="A39">
            <v>29</v>
          </cell>
          <cell r="B39" t="str">
            <v>';ksiqj</v>
          </cell>
          <cell r="C39">
            <v>3</v>
          </cell>
          <cell r="D39">
            <v>3</v>
          </cell>
          <cell r="E39">
            <v>3</v>
          </cell>
          <cell r="F39">
            <v>3</v>
          </cell>
          <cell r="G39">
            <v>3</v>
          </cell>
          <cell r="M39">
            <v>3</v>
          </cell>
          <cell r="N39">
            <v>3</v>
          </cell>
          <cell r="O39">
            <v>3</v>
          </cell>
          <cell r="P39">
            <v>3</v>
          </cell>
          <cell r="R39" t="str">
            <v>OK</v>
          </cell>
          <cell r="T39">
            <v>0</v>
          </cell>
        </row>
        <row r="40">
          <cell r="A40">
            <v>30</v>
          </cell>
          <cell r="B40" t="str">
            <v>flouh</v>
          </cell>
          <cell r="C40">
            <v>8</v>
          </cell>
          <cell r="D40">
            <v>8</v>
          </cell>
          <cell r="E40">
            <v>8</v>
          </cell>
          <cell r="F40">
            <v>8</v>
          </cell>
          <cell r="G40">
            <v>8</v>
          </cell>
          <cell r="H40">
            <v>0</v>
          </cell>
          <cell r="I40">
            <v>0</v>
          </cell>
          <cell r="J40">
            <v>0</v>
          </cell>
          <cell r="K40">
            <v>0</v>
          </cell>
          <cell r="L40">
            <v>0</v>
          </cell>
          <cell r="M40">
            <v>8</v>
          </cell>
          <cell r="N40">
            <v>8</v>
          </cell>
          <cell r="O40">
            <v>7</v>
          </cell>
          <cell r="P40">
            <v>8</v>
          </cell>
          <cell r="Q40">
            <v>8</v>
          </cell>
          <cell r="R40" t="str">
            <v>OK</v>
          </cell>
          <cell r="T40">
            <v>0</v>
          </cell>
        </row>
        <row r="41">
          <cell r="A41">
            <v>31</v>
          </cell>
          <cell r="B41" t="str">
            <v>'kktkiqj</v>
          </cell>
          <cell r="C41">
            <v>8</v>
          </cell>
          <cell r="D41">
            <v>8</v>
          </cell>
          <cell r="E41">
            <v>8</v>
          </cell>
          <cell r="F41">
            <v>8</v>
          </cell>
          <cell r="G41">
            <v>8</v>
          </cell>
          <cell r="M41">
            <v>8</v>
          </cell>
          <cell r="N41">
            <v>8</v>
          </cell>
          <cell r="O41">
            <v>8</v>
          </cell>
          <cell r="P41">
            <v>8</v>
          </cell>
          <cell r="Q41">
            <v>8</v>
          </cell>
          <cell r="R41" t="str">
            <v>OK</v>
          </cell>
          <cell r="T41">
            <v>0</v>
          </cell>
        </row>
        <row r="42">
          <cell r="A42">
            <v>32</v>
          </cell>
          <cell r="B42" t="str">
            <v>f'koiqjh</v>
          </cell>
          <cell r="C42">
            <v>8</v>
          </cell>
          <cell r="D42">
            <v>8</v>
          </cell>
          <cell r="E42">
            <v>8</v>
          </cell>
          <cell r="F42">
            <v>8</v>
          </cell>
          <cell r="G42">
            <v>8</v>
          </cell>
          <cell r="M42">
            <v>8</v>
          </cell>
          <cell r="N42">
            <v>8</v>
          </cell>
          <cell r="O42">
            <v>8</v>
          </cell>
          <cell r="P42">
            <v>8</v>
          </cell>
          <cell r="Q42">
            <v>8</v>
          </cell>
          <cell r="R42" t="str">
            <v>OK</v>
          </cell>
          <cell r="T42">
            <v>0</v>
          </cell>
        </row>
        <row r="43">
          <cell r="A43">
            <v>33</v>
          </cell>
          <cell r="B43" t="str">
            <v>fofn'kk</v>
          </cell>
          <cell r="C43">
            <v>7</v>
          </cell>
          <cell r="D43">
            <v>7</v>
          </cell>
          <cell r="E43">
            <v>7</v>
          </cell>
          <cell r="F43">
            <v>7</v>
          </cell>
          <cell r="G43">
            <v>7</v>
          </cell>
          <cell r="H43">
            <v>0</v>
          </cell>
          <cell r="I43">
            <v>0</v>
          </cell>
          <cell r="J43">
            <v>0</v>
          </cell>
          <cell r="K43">
            <v>0</v>
          </cell>
          <cell r="L43">
            <v>0</v>
          </cell>
          <cell r="M43">
            <v>7</v>
          </cell>
          <cell r="N43">
            <v>7</v>
          </cell>
          <cell r="O43">
            <v>7</v>
          </cell>
          <cell r="P43">
            <v>7</v>
          </cell>
          <cell r="Q43">
            <v>7</v>
          </cell>
          <cell r="R43" t="str">
            <v>OK</v>
          </cell>
          <cell r="T43">
            <v>0</v>
          </cell>
        </row>
        <row r="44">
          <cell r="A44">
            <v>34</v>
          </cell>
          <cell r="B44" t="str">
            <v>ckyk?kkV</v>
          </cell>
          <cell r="C44">
            <v>10</v>
          </cell>
          <cell r="D44">
            <v>10</v>
          </cell>
          <cell r="E44">
            <v>10</v>
          </cell>
          <cell r="F44">
            <v>10</v>
          </cell>
          <cell r="G44">
            <v>10</v>
          </cell>
          <cell r="H44">
            <v>0</v>
          </cell>
          <cell r="I44">
            <v>0</v>
          </cell>
          <cell r="J44">
            <v>1</v>
          </cell>
          <cell r="K44">
            <v>6</v>
          </cell>
          <cell r="L44">
            <v>1</v>
          </cell>
          <cell r="M44">
            <v>2</v>
          </cell>
          <cell r="N44">
            <v>1</v>
          </cell>
          <cell r="O44">
            <v>10</v>
          </cell>
          <cell r="P44">
            <v>1</v>
          </cell>
          <cell r="Q44">
            <v>1</v>
          </cell>
          <cell r="R44" t="str">
            <v>OK</v>
          </cell>
          <cell r="T44">
            <v>8</v>
          </cell>
        </row>
        <row r="45">
          <cell r="A45">
            <v>35</v>
          </cell>
          <cell r="B45" t="str">
            <v>Xokfy;j</v>
          </cell>
          <cell r="C45">
            <v>5</v>
          </cell>
          <cell r="D45">
            <v>4</v>
          </cell>
          <cell r="E45">
            <v>5</v>
          </cell>
          <cell r="F45">
            <v>5</v>
          </cell>
          <cell r="G45">
            <v>4</v>
          </cell>
          <cell r="K45">
            <v>2</v>
          </cell>
          <cell r="L45">
            <v>1</v>
          </cell>
          <cell r="M45">
            <v>1</v>
          </cell>
          <cell r="N45">
            <v>1</v>
          </cell>
          <cell r="O45">
            <v>1</v>
          </cell>
          <cell r="R45" t="str">
            <v>OK</v>
          </cell>
          <cell r="T45">
            <v>4</v>
          </cell>
        </row>
        <row r="46">
          <cell r="A46">
            <v>36</v>
          </cell>
          <cell r="B46" t="str">
            <v>Hkksiky</v>
          </cell>
          <cell r="C46">
            <v>2</v>
          </cell>
          <cell r="D46">
            <v>2</v>
          </cell>
          <cell r="E46">
            <v>2</v>
          </cell>
          <cell r="F46">
            <v>2</v>
          </cell>
          <cell r="G46">
            <v>2</v>
          </cell>
          <cell r="I46">
            <v>1</v>
          </cell>
          <cell r="K46">
            <v>1</v>
          </cell>
          <cell r="R46" t="str">
            <v>OK</v>
          </cell>
          <cell r="T46">
            <v>2</v>
          </cell>
        </row>
        <row r="47">
          <cell r="A47">
            <v>37</v>
          </cell>
          <cell r="B47" t="str">
            <v>ujflagiqj</v>
          </cell>
          <cell r="C47">
            <v>6</v>
          </cell>
          <cell r="D47">
            <v>6</v>
          </cell>
          <cell r="E47">
            <v>6</v>
          </cell>
          <cell r="F47">
            <v>6</v>
          </cell>
          <cell r="G47">
            <v>6</v>
          </cell>
          <cell r="H47">
            <v>0</v>
          </cell>
          <cell r="I47">
            <v>1</v>
          </cell>
          <cell r="J47">
            <v>1</v>
          </cell>
          <cell r="K47">
            <v>2</v>
          </cell>
          <cell r="L47">
            <v>2</v>
          </cell>
          <cell r="M47">
            <v>0</v>
          </cell>
          <cell r="N47">
            <v>0</v>
          </cell>
          <cell r="O47">
            <v>0</v>
          </cell>
          <cell r="P47">
            <v>0</v>
          </cell>
          <cell r="Q47">
            <v>0</v>
          </cell>
          <cell r="R47" t="str">
            <v>OK</v>
          </cell>
          <cell r="T47">
            <v>6</v>
          </cell>
        </row>
        <row r="48">
          <cell r="A48">
            <v>38</v>
          </cell>
          <cell r="B48" t="str">
            <v>gks'kaxkckn</v>
          </cell>
          <cell r="C48">
            <v>7</v>
          </cell>
          <cell r="D48">
            <v>7</v>
          </cell>
          <cell r="E48">
            <v>7</v>
          </cell>
          <cell r="F48">
            <v>7</v>
          </cell>
          <cell r="G48">
            <v>7</v>
          </cell>
          <cell r="H48">
            <v>0</v>
          </cell>
          <cell r="I48">
            <v>0</v>
          </cell>
          <cell r="J48">
            <v>0</v>
          </cell>
          <cell r="K48">
            <v>0</v>
          </cell>
          <cell r="L48">
            <v>0</v>
          </cell>
          <cell r="M48">
            <v>7</v>
          </cell>
          <cell r="N48">
            <v>0</v>
          </cell>
          <cell r="O48">
            <v>7</v>
          </cell>
          <cell r="P48">
            <v>4</v>
          </cell>
          <cell r="Q48">
            <v>0</v>
          </cell>
          <cell r="R48" t="str">
            <v>OK</v>
          </cell>
          <cell r="T48">
            <v>0</v>
          </cell>
        </row>
        <row r="49">
          <cell r="A49">
            <v>39</v>
          </cell>
          <cell r="B49" t="str">
            <v>gjnk</v>
          </cell>
          <cell r="C49">
            <v>3</v>
          </cell>
          <cell r="D49">
            <v>3</v>
          </cell>
          <cell r="E49">
            <v>3</v>
          </cell>
          <cell r="F49">
            <v>3</v>
          </cell>
          <cell r="G49">
            <v>3</v>
          </cell>
          <cell r="M49">
            <v>3</v>
          </cell>
          <cell r="N49">
            <v>3</v>
          </cell>
          <cell r="O49">
            <v>3</v>
          </cell>
          <cell r="R49" t="str">
            <v>OK</v>
          </cell>
          <cell r="T49">
            <v>0</v>
          </cell>
        </row>
        <row r="50">
          <cell r="A50">
            <v>40</v>
          </cell>
          <cell r="B50" t="str">
            <v>bUnkSj</v>
          </cell>
          <cell r="C50">
            <v>4</v>
          </cell>
          <cell r="D50">
            <v>4</v>
          </cell>
          <cell r="E50">
            <v>4</v>
          </cell>
          <cell r="F50">
            <v>4</v>
          </cell>
          <cell r="G50">
            <v>4</v>
          </cell>
          <cell r="H50">
            <v>0</v>
          </cell>
          <cell r="I50">
            <v>0</v>
          </cell>
          <cell r="J50">
            <v>0</v>
          </cell>
          <cell r="K50">
            <v>4</v>
          </cell>
          <cell r="L50">
            <v>0</v>
          </cell>
          <cell r="M50">
            <v>0</v>
          </cell>
          <cell r="N50">
            <v>0</v>
          </cell>
          <cell r="O50">
            <v>3</v>
          </cell>
          <cell r="P50">
            <v>0</v>
          </cell>
          <cell r="Q50">
            <v>0</v>
          </cell>
          <cell r="R50" t="str">
            <v>OK</v>
          </cell>
          <cell r="T50">
            <v>4</v>
          </cell>
        </row>
        <row r="51">
          <cell r="A51">
            <v>41</v>
          </cell>
          <cell r="B51" t="str">
            <v>fNanokMk</v>
          </cell>
          <cell r="C51">
            <v>11</v>
          </cell>
          <cell r="D51">
            <v>11</v>
          </cell>
          <cell r="E51">
            <v>11</v>
          </cell>
          <cell r="F51">
            <v>11</v>
          </cell>
          <cell r="G51">
            <v>11</v>
          </cell>
          <cell r="L51">
            <v>2</v>
          </cell>
          <cell r="M51">
            <v>9</v>
          </cell>
          <cell r="N51">
            <v>1</v>
          </cell>
          <cell r="O51">
            <v>1</v>
          </cell>
          <cell r="P51">
            <v>0</v>
          </cell>
          <cell r="Q51">
            <v>0</v>
          </cell>
          <cell r="R51" t="str">
            <v>OK</v>
          </cell>
          <cell r="T51">
            <v>2</v>
          </cell>
        </row>
        <row r="52">
          <cell r="A52">
            <v>42</v>
          </cell>
          <cell r="B52" t="str">
            <v>mTtSu</v>
          </cell>
          <cell r="C52">
            <v>6</v>
          </cell>
          <cell r="D52">
            <v>6</v>
          </cell>
          <cell r="G52">
            <v>0</v>
          </cell>
          <cell r="R52" t="str">
            <v>OK</v>
          </cell>
          <cell r="T52">
            <v>6</v>
          </cell>
        </row>
        <row r="53">
          <cell r="A53">
            <v>43</v>
          </cell>
          <cell r="B53" t="str">
            <v>tcyiqj</v>
          </cell>
          <cell r="C53">
            <v>7</v>
          </cell>
          <cell r="D53">
            <v>7</v>
          </cell>
          <cell r="E53">
            <v>7</v>
          </cell>
          <cell r="F53">
            <v>7</v>
          </cell>
          <cell r="G53">
            <v>7</v>
          </cell>
          <cell r="H53">
            <v>0</v>
          </cell>
          <cell r="I53">
            <v>0</v>
          </cell>
          <cell r="J53">
            <v>0</v>
          </cell>
          <cell r="K53">
            <v>2</v>
          </cell>
          <cell r="L53">
            <v>3</v>
          </cell>
          <cell r="M53">
            <v>2</v>
          </cell>
          <cell r="N53">
            <v>2</v>
          </cell>
          <cell r="Q53">
            <v>0</v>
          </cell>
          <cell r="R53" t="str">
            <v>OK</v>
          </cell>
          <cell r="T53">
            <v>5</v>
          </cell>
        </row>
        <row r="54">
          <cell r="A54">
            <v>44</v>
          </cell>
          <cell r="B54" t="str">
            <v>dVuh</v>
          </cell>
          <cell r="C54">
            <v>6</v>
          </cell>
          <cell r="D54">
            <v>6</v>
          </cell>
          <cell r="E54">
            <v>0</v>
          </cell>
          <cell r="F54">
            <v>0</v>
          </cell>
          <cell r="G54">
            <v>0</v>
          </cell>
          <cell r="H54">
            <v>0</v>
          </cell>
          <cell r="I54">
            <v>0</v>
          </cell>
          <cell r="J54">
            <v>0</v>
          </cell>
          <cell r="K54">
            <v>0</v>
          </cell>
          <cell r="L54">
            <v>0</v>
          </cell>
          <cell r="M54">
            <v>0</v>
          </cell>
          <cell r="N54">
            <v>0</v>
          </cell>
          <cell r="O54">
            <v>0</v>
          </cell>
          <cell r="P54">
            <v>0</v>
          </cell>
          <cell r="Q54">
            <v>0</v>
          </cell>
          <cell r="R54" t="str">
            <v>OK</v>
          </cell>
          <cell r="T54">
            <v>6</v>
          </cell>
        </row>
        <row r="55">
          <cell r="A55">
            <v>45</v>
          </cell>
          <cell r="B55" t="str">
            <v>lkxj</v>
          </cell>
          <cell r="C55">
            <v>11</v>
          </cell>
          <cell r="D55">
            <v>11</v>
          </cell>
          <cell r="E55">
            <v>11</v>
          </cell>
          <cell r="F55">
            <v>11</v>
          </cell>
          <cell r="G55">
            <v>11</v>
          </cell>
          <cell r="H55">
            <v>0</v>
          </cell>
          <cell r="I55">
            <v>0</v>
          </cell>
          <cell r="J55">
            <v>0</v>
          </cell>
          <cell r="K55">
            <v>1</v>
          </cell>
          <cell r="L55">
            <v>0</v>
          </cell>
          <cell r="M55">
            <v>10</v>
          </cell>
          <cell r="N55">
            <v>9</v>
          </cell>
          <cell r="O55">
            <v>7</v>
          </cell>
          <cell r="P55">
            <v>0</v>
          </cell>
          <cell r="Q55">
            <v>0</v>
          </cell>
          <cell r="R55" t="str">
            <v>OK</v>
          </cell>
          <cell r="T55">
            <v>1</v>
          </cell>
        </row>
        <row r="56">
          <cell r="A56">
            <v>46</v>
          </cell>
          <cell r="B56" t="str">
            <v>v'kksd uxj</v>
          </cell>
          <cell r="C56">
            <v>4</v>
          </cell>
          <cell r="D56">
            <v>4</v>
          </cell>
          <cell r="E56">
            <v>4</v>
          </cell>
          <cell r="F56">
            <v>4</v>
          </cell>
          <cell r="G56">
            <v>4</v>
          </cell>
          <cell r="H56">
            <v>0</v>
          </cell>
          <cell r="I56">
            <v>0</v>
          </cell>
          <cell r="J56">
            <v>0</v>
          </cell>
          <cell r="K56">
            <v>0</v>
          </cell>
          <cell r="L56">
            <v>0</v>
          </cell>
          <cell r="M56">
            <v>4</v>
          </cell>
          <cell r="N56">
            <v>4</v>
          </cell>
          <cell r="O56">
            <v>4</v>
          </cell>
          <cell r="P56">
            <v>0</v>
          </cell>
          <cell r="Q56">
            <v>0</v>
          </cell>
          <cell r="R56" t="str">
            <v>OK</v>
          </cell>
          <cell r="T56">
            <v>0</v>
          </cell>
        </row>
        <row r="57">
          <cell r="A57">
            <v>47</v>
          </cell>
          <cell r="B57" t="str">
            <v>vuwiiqj</v>
          </cell>
          <cell r="C57">
            <v>4</v>
          </cell>
          <cell r="D57">
            <v>4</v>
          </cell>
          <cell r="E57">
            <v>4</v>
          </cell>
          <cell r="F57">
            <v>4</v>
          </cell>
          <cell r="G57">
            <v>4</v>
          </cell>
          <cell r="M57">
            <v>4</v>
          </cell>
          <cell r="N57">
            <v>4</v>
          </cell>
          <cell r="O57">
            <v>4</v>
          </cell>
          <cell r="P57">
            <v>4</v>
          </cell>
          <cell r="Q57">
            <v>4</v>
          </cell>
          <cell r="R57" t="str">
            <v>OK</v>
          </cell>
          <cell r="T57">
            <v>0</v>
          </cell>
        </row>
        <row r="58">
          <cell r="A58">
            <v>48</v>
          </cell>
          <cell r="B58" t="str">
            <v>cqjgkuqiqj</v>
          </cell>
          <cell r="C58">
            <v>2</v>
          </cell>
          <cell r="D58">
            <v>2</v>
          </cell>
          <cell r="E58">
            <v>2</v>
          </cell>
          <cell r="F58">
            <v>2</v>
          </cell>
          <cell r="G58">
            <v>2</v>
          </cell>
          <cell r="M58">
            <v>2</v>
          </cell>
          <cell r="N58">
            <v>2</v>
          </cell>
          <cell r="O58">
            <v>2</v>
          </cell>
          <cell r="P58">
            <v>2</v>
          </cell>
          <cell r="Q58">
            <v>2</v>
          </cell>
          <cell r="R58" t="str">
            <v>OK</v>
          </cell>
          <cell r="T58">
            <v>0</v>
          </cell>
        </row>
        <row r="59">
          <cell r="B59" t="str">
            <v>;ksx e/;izns'k</v>
          </cell>
          <cell r="C59">
            <v>314</v>
          </cell>
          <cell r="D59">
            <v>307</v>
          </cell>
          <cell r="E59">
            <v>296</v>
          </cell>
          <cell r="F59">
            <v>296</v>
          </cell>
          <cell r="G59">
            <v>301</v>
          </cell>
          <cell r="H59">
            <v>0</v>
          </cell>
          <cell r="I59">
            <v>2</v>
          </cell>
          <cell r="J59">
            <v>2</v>
          </cell>
          <cell r="K59">
            <v>18</v>
          </cell>
          <cell r="L59">
            <v>9</v>
          </cell>
          <cell r="M59">
            <v>270</v>
          </cell>
          <cell r="N59">
            <v>253</v>
          </cell>
          <cell r="O59">
            <v>256</v>
          </cell>
          <cell r="P59">
            <v>222</v>
          </cell>
          <cell r="Q59">
            <v>199</v>
          </cell>
          <cell r="R59" t="str">
            <v>OK</v>
          </cell>
          <cell r="T59">
            <v>44</v>
          </cell>
        </row>
        <row r="60">
          <cell r="B60" t="str">
            <v xml:space="preserve">Note:  SSA (AWP 2002-03 spill over) Plan 5061.61 lakh approved for 12 Non DPEP districts (BRC Buildings) </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asic-Table-1"/>
      <sheetName val="school-Table-1_2"/>
      <sheetName val="-indicator-Table 2 "/>
      <sheetName val="pop-enr-oos-prim-Table-3 "/>
      <sheetName val="pop-enr-oos-mid-Table-3 _2"/>
      <sheetName val="oos-reason-Table-3.1"/>
      <sheetName val="access-P-Table-4"/>
      <sheetName val="Access-Mid-Table-4_2"/>
      <sheetName val="sc-st-vill-Table-5"/>
      <sheetName val="STR-Table-6"/>
      <sheetName val="egs-up-Table-7"/>
      <sheetName val="Res-Sch-Table-9 "/>
      <sheetName val="Transport-fac-Table8.1"/>
      <sheetName val="RTE-tch-Prim-Table-10"/>
      <sheetName val="RTE-tch-Prim Table-10_2"/>
      <sheetName val="RTE-UP-TCH-tab11"/>
      <sheetName val="brc-crc-manpwr-Table-12"/>
      <sheetName val="brc-crc-furni-Table-13"/>
      <sheetName val="integ-Table-14"/>
      <sheetName val="school-Table-15"/>
      <sheetName val="sch-GirlsTable-15_2"/>
      <sheetName val="madrsa-Table-15_2_2"/>
      <sheetName val="sanskrt-Table-15_2_2_2"/>
      <sheetName val="Enr-(P)Table16"/>
      <sheetName val="Enr-mid-Table16_2"/>
      <sheetName val="uni-st-Table17"/>
      <sheetName val="uni-ssa-Table17_2"/>
      <sheetName val="TCH-Table18"/>
      <sheetName val="trg-Table-19"/>
      <sheetName val="npegel-Table20"/>
      <sheetName val="kgbv-Table21"/>
      <sheetName val="cwsn-Table22"/>
      <sheetName val="CAL-Table-23"/>
      <sheetName val="cw-addl-Table24.1"/>
      <sheetName val="cw-dw-toilet-Table25"/>
      <sheetName val="furni-Table-26"/>
      <sheetName val="m-grant-Table-27"/>
      <sheetName val="Fin-tab-28"/>
      <sheetName val="Fin-Table 29"/>
      <sheetName val="Fin-Table-30"/>
      <sheetName val="Fin-Table-31"/>
      <sheetName val="Fin-tab-32"/>
      <sheetName val="free-textbooks-costing"/>
      <sheetName val="TCH-grant-costing"/>
      <sheetName val="sch-grant-cost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districtwise awppb"/>
      <sheetName val="28"/>
    </sheetNames>
    <sheetDataSet>
      <sheetData sheetId="0" refreshError="1">
        <row r="1">
          <cell r="C1" t="str">
            <v xml:space="preserve">DISBURSEMENT REPORT </v>
          </cell>
        </row>
        <row r="3">
          <cell r="C3" t="str">
            <v xml:space="preserve">DISBURSEMENT DONE BY EACH DISTRICT &amp; MUNICIPAL CORPORATION AGAINST EACH GRANT HEAD </v>
          </cell>
        </row>
        <row r="5">
          <cell r="C5" t="str">
            <v xml:space="preserve">THE MONTH FROM July 2006   </v>
          </cell>
          <cell r="I5" t="str">
            <v>Rs. in lacs</v>
          </cell>
        </row>
        <row r="8">
          <cell r="B8" t="str">
            <v>CODES</v>
          </cell>
          <cell r="C8" t="str">
            <v>GRANT HEADS</v>
          </cell>
          <cell r="D8" t="str">
            <v>AHMEDABAD</v>
          </cell>
          <cell r="E8" t="str">
            <v>MEHSANA</v>
          </cell>
          <cell r="F8" t="str">
            <v>PATAN</v>
          </cell>
          <cell r="G8" t="str">
            <v>RAJKOT</v>
          </cell>
          <cell r="H8" t="str">
            <v>SURAT</v>
          </cell>
          <cell r="I8" t="str">
            <v>NAVSARI</v>
          </cell>
          <cell r="J8" t="str">
            <v>VADODARA</v>
          </cell>
          <cell r="K8" t="str">
            <v>ANAND</v>
          </cell>
          <cell r="L8" t="str">
            <v>KHEDA</v>
          </cell>
          <cell r="M8" t="str">
            <v>AMRELI</v>
          </cell>
          <cell r="N8" t="str">
            <v>VALSAD</v>
          </cell>
          <cell r="O8" t="str">
            <v>BHARUCH</v>
          </cell>
          <cell r="P8" t="str">
            <v>G`NAGAR</v>
          </cell>
          <cell r="Q8" t="str">
            <v>NARMADA</v>
          </cell>
          <cell r="R8" t="str">
            <v>BHAVNAGAR</v>
          </cell>
          <cell r="S8" t="str">
            <v>BANASKANTHA</v>
          </cell>
          <cell r="T8" t="str">
            <v>SABARKANTHA</v>
          </cell>
          <cell r="U8" t="str">
            <v>JAMNAGAR</v>
          </cell>
          <cell r="V8" t="str">
            <v>JUNAGADH</v>
          </cell>
          <cell r="W8" t="str">
            <v>KUTCH</v>
          </cell>
          <cell r="X8" t="str">
            <v>S'NAGAR</v>
          </cell>
          <cell r="Y8" t="str">
            <v>PANCHMAHAL</v>
          </cell>
          <cell r="Z8" t="str">
            <v>DAHOD</v>
          </cell>
          <cell r="AA8" t="str">
            <v>PORBANDAR</v>
          </cell>
          <cell r="AB8" t="str">
            <v>DANG</v>
          </cell>
          <cell r="AC8" t="str">
            <v>MC AHMEDABAD</v>
          </cell>
          <cell r="AD8" t="str">
            <v>MC RAJKOT</v>
          </cell>
          <cell r="AE8" t="str">
            <v>MC VADODARA</v>
          </cell>
          <cell r="AF8" t="str">
            <v>MC SURAT</v>
          </cell>
          <cell r="AG8" t="str">
            <v>S P O</v>
          </cell>
          <cell r="AH8" t="str">
            <v>TOTAL</v>
          </cell>
        </row>
        <row r="10">
          <cell r="D10">
            <v>1</v>
          </cell>
          <cell r="E10">
            <v>2</v>
          </cell>
          <cell r="F10">
            <v>3</v>
          </cell>
          <cell r="G10">
            <v>4</v>
          </cell>
          <cell r="H10">
            <v>5</v>
          </cell>
          <cell r="I10">
            <v>6</v>
          </cell>
          <cell r="J10">
            <v>7</v>
          </cell>
          <cell r="K10">
            <v>8</v>
          </cell>
          <cell r="L10">
            <v>9</v>
          </cell>
          <cell r="M10">
            <v>10</v>
          </cell>
          <cell r="N10">
            <v>11</v>
          </cell>
          <cell r="O10">
            <v>12</v>
          </cell>
          <cell r="P10">
            <v>13</v>
          </cell>
          <cell r="Q10">
            <v>14</v>
          </cell>
          <cell r="R10">
            <v>15</v>
          </cell>
          <cell r="S10">
            <v>16</v>
          </cell>
          <cell r="T10">
            <v>17</v>
          </cell>
          <cell r="U10">
            <v>18</v>
          </cell>
          <cell r="V10">
            <v>19</v>
          </cell>
          <cell r="W10">
            <v>20</v>
          </cell>
          <cell r="X10">
            <v>21</v>
          </cell>
          <cell r="Y10">
            <v>22</v>
          </cell>
          <cell r="Z10">
            <v>23</v>
          </cell>
          <cell r="AA10">
            <v>24</v>
          </cell>
          <cell r="AB10">
            <v>25</v>
          </cell>
          <cell r="AC10">
            <v>26</v>
          </cell>
          <cell r="AD10">
            <v>27</v>
          </cell>
          <cell r="AE10">
            <v>28</v>
          </cell>
          <cell r="AF10">
            <v>29</v>
          </cell>
          <cell r="AG10">
            <v>30</v>
          </cell>
        </row>
        <row r="12">
          <cell r="A12" t="str">
            <v>A</v>
          </cell>
          <cell r="B12" t="str">
            <v>NEW SCHOOL</v>
          </cell>
        </row>
        <row r="14">
          <cell r="B14">
            <v>0.01</v>
          </cell>
          <cell r="C14" t="str">
            <v>New Primary School</v>
          </cell>
          <cell r="AH14">
            <v>0</v>
          </cell>
        </row>
        <row r="15">
          <cell r="B15">
            <v>0.02</v>
          </cell>
          <cell r="C15" t="str">
            <v>New Upper Primary School</v>
          </cell>
          <cell r="AH15">
            <v>0</v>
          </cell>
        </row>
        <row r="17">
          <cell r="C17" t="str">
            <v>SUB TOTAL of A</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9">
          <cell r="A19" t="str">
            <v>B</v>
          </cell>
          <cell r="B19" t="str">
            <v>BLOCK RESOURCE CENTRE</v>
          </cell>
        </row>
        <row r="21">
          <cell r="B21">
            <v>1.01</v>
          </cell>
          <cell r="C21" t="str">
            <v>Salary for BRC</v>
          </cell>
          <cell r="D21">
            <v>11.88</v>
          </cell>
          <cell r="E21">
            <v>9.7200000000000006</v>
          </cell>
          <cell r="F21">
            <v>7.56</v>
          </cell>
          <cell r="G21">
            <v>15.12</v>
          </cell>
          <cell r="H21">
            <v>15.12</v>
          </cell>
          <cell r="I21">
            <v>5.4</v>
          </cell>
          <cell r="J21">
            <v>12.96</v>
          </cell>
          <cell r="K21">
            <v>8.64</v>
          </cell>
          <cell r="L21">
            <v>10.8</v>
          </cell>
          <cell r="M21">
            <v>11.88</v>
          </cell>
          <cell r="N21">
            <v>5.4</v>
          </cell>
          <cell r="O21">
            <v>8.64</v>
          </cell>
          <cell r="P21">
            <v>4.32</v>
          </cell>
          <cell r="Q21">
            <v>4.32</v>
          </cell>
          <cell r="R21">
            <v>11.88</v>
          </cell>
          <cell r="S21">
            <v>12.96</v>
          </cell>
          <cell r="T21">
            <v>14.04</v>
          </cell>
          <cell r="U21">
            <v>10.8</v>
          </cell>
          <cell r="V21">
            <v>15.12</v>
          </cell>
          <cell r="W21">
            <v>10.8</v>
          </cell>
          <cell r="X21">
            <v>5.4</v>
          </cell>
          <cell r="Y21">
            <v>11.88</v>
          </cell>
          <cell r="Z21">
            <v>7.56</v>
          </cell>
          <cell r="AA21">
            <v>3.24</v>
          </cell>
          <cell r="AH21">
            <v>235.44000000000003</v>
          </cell>
        </row>
        <row r="22">
          <cell r="B22">
            <v>1.02</v>
          </cell>
          <cell r="C22" t="str">
            <v>Salary of BRP</v>
          </cell>
          <cell r="AH22">
            <v>0</v>
          </cell>
        </row>
        <row r="23">
          <cell r="B23">
            <v>1.03</v>
          </cell>
          <cell r="C23" t="str">
            <v>Furniture for BRC</v>
          </cell>
          <cell r="AH23">
            <v>0</v>
          </cell>
        </row>
        <row r="24">
          <cell r="B24">
            <v>1.04</v>
          </cell>
          <cell r="C24" t="str">
            <v>Contingency Grant to BRC</v>
          </cell>
          <cell r="D24">
            <v>1.375</v>
          </cell>
          <cell r="E24">
            <v>1.125</v>
          </cell>
          <cell r="F24">
            <v>0.875</v>
          </cell>
          <cell r="G24">
            <v>1.75</v>
          </cell>
          <cell r="H24">
            <v>1.75</v>
          </cell>
          <cell r="I24">
            <v>0.625</v>
          </cell>
          <cell r="J24">
            <v>1.5</v>
          </cell>
          <cell r="K24">
            <v>1</v>
          </cell>
          <cell r="L24">
            <v>1.25</v>
          </cell>
          <cell r="M24">
            <v>1.375</v>
          </cell>
          <cell r="N24">
            <v>0.625</v>
          </cell>
          <cell r="O24">
            <v>1</v>
          </cell>
          <cell r="P24">
            <v>0.5</v>
          </cell>
          <cell r="Q24">
            <v>0.5</v>
          </cell>
          <cell r="R24">
            <v>1.375</v>
          </cell>
          <cell r="S24">
            <v>1.5</v>
          </cell>
          <cell r="T24">
            <v>1.625</v>
          </cell>
          <cell r="U24">
            <v>1.25</v>
          </cell>
          <cell r="V24">
            <v>1.75</v>
          </cell>
          <cell r="W24">
            <v>1.25</v>
          </cell>
          <cell r="X24">
            <v>1.25</v>
          </cell>
          <cell r="Y24">
            <v>1.375</v>
          </cell>
          <cell r="Z24">
            <v>0.875</v>
          </cell>
          <cell r="AA24">
            <v>0.375</v>
          </cell>
          <cell r="AB24">
            <v>0.125</v>
          </cell>
          <cell r="AH24">
            <v>28</v>
          </cell>
        </row>
        <row r="25">
          <cell r="B25">
            <v>1.05</v>
          </cell>
          <cell r="C25" t="str">
            <v>Meeting and Travel Allowances</v>
          </cell>
          <cell r="D25">
            <v>0.66</v>
          </cell>
          <cell r="E25">
            <v>0.54</v>
          </cell>
          <cell r="F25">
            <v>0.42</v>
          </cell>
          <cell r="G25">
            <v>0.84</v>
          </cell>
          <cell r="H25">
            <v>0.84</v>
          </cell>
          <cell r="I25">
            <v>0.3</v>
          </cell>
          <cell r="J25">
            <v>0.72</v>
          </cell>
          <cell r="K25">
            <v>0.48</v>
          </cell>
          <cell r="L25">
            <v>0.6</v>
          </cell>
          <cell r="M25">
            <v>0.66</v>
          </cell>
          <cell r="N25">
            <v>0.3</v>
          </cell>
          <cell r="O25">
            <v>0.48</v>
          </cell>
          <cell r="P25">
            <v>0.24</v>
          </cell>
          <cell r="Q25">
            <v>0.24</v>
          </cell>
          <cell r="R25">
            <v>0.66</v>
          </cell>
          <cell r="S25">
            <v>0.72</v>
          </cell>
          <cell r="T25">
            <v>0.78</v>
          </cell>
          <cell r="U25">
            <v>0.6</v>
          </cell>
          <cell r="V25">
            <v>0.84</v>
          </cell>
          <cell r="W25">
            <v>0.6</v>
          </cell>
          <cell r="X25">
            <v>0.6</v>
          </cell>
          <cell r="Y25">
            <v>0.66</v>
          </cell>
          <cell r="Z25">
            <v>0.42</v>
          </cell>
          <cell r="AA25">
            <v>0.18</v>
          </cell>
          <cell r="AB25">
            <v>0.06</v>
          </cell>
          <cell r="AH25">
            <v>13.439999999999998</v>
          </cell>
        </row>
        <row r="26">
          <cell r="B26">
            <v>1.06</v>
          </cell>
          <cell r="C26" t="str">
            <v>TLM Grant to BRC</v>
          </cell>
          <cell r="D26">
            <v>0.55000000000000004</v>
          </cell>
          <cell r="E26">
            <v>0.45</v>
          </cell>
          <cell r="F26">
            <v>0.35</v>
          </cell>
          <cell r="G26">
            <v>0.7</v>
          </cell>
          <cell r="H26">
            <v>0.7</v>
          </cell>
          <cell r="I26">
            <v>0.25</v>
          </cell>
          <cell r="J26">
            <v>0.6</v>
          </cell>
          <cell r="K26">
            <v>0.4</v>
          </cell>
          <cell r="L26">
            <v>0.5</v>
          </cell>
          <cell r="M26">
            <v>0.55000000000000004</v>
          </cell>
          <cell r="N26">
            <v>0.25</v>
          </cell>
          <cell r="O26">
            <v>0.4</v>
          </cell>
          <cell r="P26">
            <v>0.2</v>
          </cell>
          <cell r="Q26">
            <v>0.2</v>
          </cell>
          <cell r="R26">
            <v>0.55000000000000004</v>
          </cell>
          <cell r="S26">
            <v>0.6</v>
          </cell>
          <cell r="T26">
            <v>0.65</v>
          </cell>
          <cell r="U26">
            <v>0.5</v>
          </cell>
          <cell r="V26">
            <v>0.7</v>
          </cell>
          <cell r="W26">
            <v>0.5</v>
          </cell>
          <cell r="X26">
            <v>0.5</v>
          </cell>
          <cell r="Y26">
            <v>0.55000000000000004</v>
          </cell>
          <cell r="Z26">
            <v>0.35</v>
          </cell>
          <cell r="AA26">
            <v>0.15</v>
          </cell>
          <cell r="AB26">
            <v>0.05</v>
          </cell>
          <cell r="AH26">
            <v>11.200000000000001</v>
          </cell>
        </row>
        <row r="27">
          <cell r="B27">
            <v>1.07</v>
          </cell>
          <cell r="C27" t="str">
            <v>Others</v>
          </cell>
          <cell r="AH27">
            <v>0</v>
          </cell>
        </row>
        <row r="29">
          <cell r="C29" t="str">
            <v>SUB TOTAL of B</v>
          </cell>
          <cell r="D29">
            <v>14.465000000000002</v>
          </cell>
          <cell r="E29">
            <v>11.835000000000001</v>
          </cell>
          <cell r="F29">
            <v>9.2049999999999983</v>
          </cell>
          <cell r="G29">
            <v>18.409999999999997</v>
          </cell>
          <cell r="H29">
            <v>18.409999999999997</v>
          </cell>
          <cell r="I29">
            <v>6.5750000000000002</v>
          </cell>
          <cell r="J29">
            <v>15.780000000000001</v>
          </cell>
          <cell r="K29">
            <v>10.520000000000001</v>
          </cell>
          <cell r="L29">
            <v>13.15</v>
          </cell>
          <cell r="M29">
            <v>14.465000000000002</v>
          </cell>
          <cell r="N29">
            <v>6.5750000000000002</v>
          </cell>
          <cell r="O29">
            <v>10.520000000000001</v>
          </cell>
          <cell r="P29">
            <v>5.2600000000000007</v>
          </cell>
          <cell r="Q29">
            <v>5.2600000000000007</v>
          </cell>
          <cell r="R29">
            <v>14.465000000000002</v>
          </cell>
          <cell r="S29">
            <v>15.780000000000001</v>
          </cell>
          <cell r="T29">
            <v>17.094999999999999</v>
          </cell>
          <cell r="U29">
            <v>13.15</v>
          </cell>
          <cell r="V29">
            <v>18.409999999999997</v>
          </cell>
          <cell r="W29">
            <v>13.15</v>
          </cell>
          <cell r="X29">
            <v>7.75</v>
          </cell>
          <cell r="Y29">
            <v>14.465000000000002</v>
          </cell>
          <cell r="Z29">
            <v>9.2049999999999983</v>
          </cell>
          <cell r="AA29">
            <v>3.9450000000000003</v>
          </cell>
          <cell r="AB29">
            <v>0.23499999999999999</v>
          </cell>
          <cell r="AC29">
            <v>0</v>
          </cell>
          <cell r="AD29">
            <v>0</v>
          </cell>
          <cell r="AE29">
            <v>0</v>
          </cell>
          <cell r="AF29">
            <v>0</v>
          </cell>
          <cell r="AG29">
            <v>0</v>
          </cell>
          <cell r="AH29">
            <v>288.08000000000004</v>
          </cell>
        </row>
        <row r="31">
          <cell r="A31" t="str">
            <v>C</v>
          </cell>
          <cell r="B31" t="str">
            <v>CLUSTER RESOURCE CENTRE</v>
          </cell>
        </row>
        <row r="33">
          <cell r="B33">
            <v>2.0099999999999998</v>
          </cell>
          <cell r="C33" t="str">
            <v>Salary for CRC</v>
          </cell>
          <cell r="D33">
            <v>42</v>
          </cell>
          <cell r="E33">
            <v>28.8</v>
          </cell>
          <cell r="F33">
            <v>20.7</v>
          </cell>
          <cell r="G33">
            <v>44.7</v>
          </cell>
          <cell r="H33">
            <v>65.400000000000006</v>
          </cell>
          <cell r="I33">
            <v>25.2</v>
          </cell>
          <cell r="J33">
            <v>63</v>
          </cell>
          <cell r="K33">
            <v>37.5</v>
          </cell>
          <cell r="L33">
            <v>56.1</v>
          </cell>
          <cell r="M33">
            <v>36.299999999999997</v>
          </cell>
          <cell r="N33">
            <v>28.5</v>
          </cell>
          <cell r="O33">
            <v>30.6</v>
          </cell>
          <cell r="P33">
            <v>17.100000000000001</v>
          </cell>
          <cell r="Q33">
            <v>21</v>
          </cell>
          <cell r="R33">
            <v>3.9</v>
          </cell>
          <cell r="S33">
            <v>1.8</v>
          </cell>
          <cell r="T33">
            <v>6</v>
          </cell>
          <cell r="U33">
            <v>4.8</v>
          </cell>
          <cell r="V33">
            <v>14.4</v>
          </cell>
          <cell r="W33">
            <v>1.2</v>
          </cell>
          <cell r="X33">
            <v>3</v>
          </cell>
          <cell r="Y33">
            <v>6.6</v>
          </cell>
          <cell r="Z33">
            <v>9.3000000000000007</v>
          </cell>
          <cell r="AC33">
            <v>12.9</v>
          </cell>
          <cell r="AD33">
            <v>6.9</v>
          </cell>
          <cell r="AE33">
            <v>4.8</v>
          </cell>
          <cell r="AF33">
            <v>9.9</v>
          </cell>
          <cell r="AH33">
            <v>602.39999999999986</v>
          </cell>
        </row>
        <row r="34">
          <cell r="B34">
            <v>2.02</v>
          </cell>
          <cell r="C34" t="str">
            <v>Furniture for CRC</v>
          </cell>
          <cell r="AH34">
            <v>0</v>
          </cell>
        </row>
        <row r="35">
          <cell r="B35">
            <v>2.0299999999999998</v>
          </cell>
          <cell r="C35" t="str">
            <v>Contigency Grant for CRC</v>
          </cell>
          <cell r="D35">
            <v>3.5</v>
          </cell>
          <cell r="E35">
            <v>2.4</v>
          </cell>
          <cell r="F35">
            <v>1.7250000000000001</v>
          </cell>
          <cell r="G35">
            <v>3.7250000000000001</v>
          </cell>
          <cell r="H35">
            <v>5.4</v>
          </cell>
          <cell r="I35">
            <v>2.1</v>
          </cell>
          <cell r="J35">
            <v>5.25</v>
          </cell>
          <cell r="K35">
            <v>3.125</v>
          </cell>
          <cell r="L35">
            <v>4.6749999999999998</v>
          </cell>
          <cell r="M35">
            <v>3.0249999999999999</v>
          </cell>
          <cell r="N35">
            <v>2.5750000000000002</v>
          </cell>
          <cell r="O35">
            <v>2.5499999999999998</v>
          </cell>
          <cell r="P35">
            <v>1.425</v>
          </cell>
          <cell r="Q35">
            <v>1.75</v>
          </cell>
          <cell r="R35">
            <v>3.625</v>
          </cell>
          <cell r="S35">
            <v>5</v>
          </cell>
          <cell r="T35">
            <v>5.35</v>
          </cell>
          <cell r="U35">
            <v>3.6</v>
          </cell>
          <cell r="V35">
            <v>4.0999999999999996</v>
          </cell>
          <cell r="W35">
            <v>4.4000000000000004</v>
          </cell>
          <cell r="X35">
            <v>3.375</v>
          </cell>
          <cell r="Y35">
            <v>4.1500000000000004</v>
          </cell>
          <cell r="Z35">
            <v>2.3730000000000002</v>
          </cell>
          <cell r="AA35">
            <v>0.85</v>
          </cell>
          <cell r="AB35">
            <v>0.8</v>
          </cell>
          <cell r="AC35">
            <v>1.075</v>
          </cell>
          <cell r="AD35">
            <v>0.57499999999999996</v>
          </cell>
          <cell r="AE35">
            <v>0.4</v>
          </cell>
          <cell r="AF35">
            <v>0.82499999999999996</v>
          </cell>
          <cell r="AH35">
            <v>83.723000000000027</v>
          </cell>
        </row>
        <row r="36">
          <cell r="B36">
            <v>2.04</v>
          </cell>
          <cell r="C36" t="str">
            <v>Meeting and Travel Allowance</v>
          </cell>
          <cell r="D36">
            <v>3.36</v>
          </cell>
          <cell r="E36">
            <v>2.3039999999999998</v>
          </cell>
          <cell r="F36">
            <v>1.6560000000000001</v>
          </cell>
          <cell r="G36">
            <v>3.5760000000000001</v>
          </cell>
          <cell r="H36">
            <v>5.2320000000000002</v>
          </cell>
          <cell r="I36">
            <v>2.016</v>
          </cell>
          <cell r="J36">
            <v>5.04</v>
          </cell>
          <cell r="K36">
            <v>3</v>
          </cell>
          <cell r="L36">
            <v>4.4879999999999995</v>
          </cell>
          <cell r="M36">
            <v>2.9039999999999999</v>
          </cell>
          <cell r="N36">
            <v>2.472</v>
          </cell>
          <cell r="O36">
            <v>2.448</v>
          </cell>
          <cell r="P36">
            <v>1.3679999999999999</v>
          </cell>
          <cell r="Q36">
            <v>1.68</v>
          </cell>
          <cell r="R36">
            <v>3.48</v>
          </cell>
          <cell r="S36">
            <v>4.8</v>
          </cell>
          <cell r="T36">
            <v>5.1360000000000001</v>
          </cell>
          <cell r="U36">
            <v>3.456</v>
          </cell>
          <cell r="V36">
            <v>3.9359999999999999</v>
          </cell>
          <cell r="W36">
            <v>4.2240000000000002</v>
          </cell>
          <cell r="X36">
            <v>3.24</v>
          </cell>
          <cell r="Y36">
            <v>3.984</v>
          </cell>
          <cell r="Z36">
            <v>2.2799999999999998</v>
          </cell>
          <cell r="AA36">
            <v>0.81600000000000006</v>
          </cell>
          <cell r="AB36">
            <v>0.76800000000000002</v>
          </cell>
          <cell r="AC36">
            <v>1.032</v>
          </cell>
          <cell r="AD36">
            <v>0.55200000000000005</v>
          </cell>
          <cell r="AE36">
            <v>0.38400000000000001</v>
          </cell>
          <cell r="AF36">
            <v>0.79200000000000004</v>
          </cell>
          <cell r="AH36">
            <v>80.423999999999992</v>
          </cell>
        </row>
        <row r="37">
          <cell r="B37">
            <v>2.0499999999999998</v>
          </cell>
          <cell r="C37" t="str">
            <v>TLM Grant to CRC</v>
          </cell>
          <cell r="D37">
            <v>1.4</v>
          </cell>
          <cell r="E37">
            <v>0.96</v>
          </cell>
          <cell r="F37">
            <v>0.69</v>
          </cell>
          <cell r="G37">
            <v>1.49</v>
          </cell>
          <cell r="H37">
            <v>2.1800000000000002</v>
          </cell>
          <cell r="I37">
            <v>0.84</v>
          </cell>
          <cell r="J37">
            <v>2.1</v>
          </cell>
          <cell r="K37">
            <v>1.25</v>
          </cell>
          <cell r="L37">
            <v>1.87</v>
          </cell>
          <cell r="M37">
            <v>1.21</v>
          </cell>
          <cell r="N37">
            <v>1.03</v>
          </cell>
          <cell r="O37">
            <v>1.02</v>
          </cell>
          <cell r="P37">
            <v>0.56999999999999995</v>
          </cell>
          <cell r="Q37">
            <v>0.7</v>
          </cell>
          <cell r="R37">
            <v>1.45</v>
          </cell>
          <cell r="S37">
            <v>2</v>
          </cell>
          <cell r="T37">
            <v>2.14</v>
          </cell>
          <cell r="U37">
            <v>1.44</v>
          </cell>
          <cell r="V37">
            <v>1.64</v>
          </cell>
          <cell r="W37">
            <v>1.76</v>
          </cell>
          <cell r="X37">
            <v>1.35</v>
          </cell>
          <cell r="Y37">
            <v>1.66</v>
          </cell>
          <cell r="Z37">
            <v>0.95</v>
          </cell>
          <cell r="AA37">
            <v>0.34</v>
          </cell>
          <cell r="AB37">
            <v>0.32</v>
          </cell>
          <cell r="AC37">
            <v>0.43</v>
          </cell>
          <cell r="AD37">
            <v>0.23</v>
          </cell>
          <cell r="AE37">
            <v>0.16</v>
          </cell>
          <cell r="AF37">
            <v>0.33</v>
          </cell>
          <cell r="AH37">
            <v>33.51</v>
          </cell>
        </row>
        <row r="38">
          <cell r="B38">
            <v>2.06</v>
          </cell>
          <cell r="C38" t="str">
            <v>Others</v>
          </cell>
          <cell r="AH38">
            <v>0</v>
          </cell>
        </row>
        <row r="40">
          <cell r="C40" t="str">
            <v>SUB TOTAL of C</v>
          </cell>
          <cell r="D40">
            <v>50.26</v>
          </cell>
          <cell r="E40">
            <v>34.463999999999999</v>
          </cell>
          <cell r="F40">
            <v>24.771000000000001</v>
          </cell>
          <cell r="G40">
            <v>53.491000000000007</v>
          </cell>
          <cell r="H40">
            <v>78.212000000000018</v>
          </cell>
          <cell r="I40">
            <v>30.156000000000002</v>
          </cell>
          <cell r="J40">
            <v>75.39</v>
          </cell>
          <cell r="K40">
            <v>44.875</v>
          </cell>
          <cell r="L40">
            <v>67.13300000000001</v>
          </cell>
          <cell r="M40">
            <v>43.439</v>
          </cell>
          <cell r="N40">
            <v>34.576999999999998</v>
          </cell>
          <cell r="O40">
            <v>36.618000000000002</v>
          </cell>
          <cell r="P40">
            <v>20.463000000000001</v>
          </cell>
          <cell r="Q40">
            <v>25.13</v>
          </cell>
          <cell r="R40">
            <v>12.455</v>
          </cell>
          <cell r="S40">
            <v>13.6</v>
          </cell>
          <cell r="T40">
            <v>18.626000000000001</v>
          </cell>
          <cell r="U40">
            <v>13.295999999999999</v>
          </cell>
          <cell r="V40">
            <v>24.076000000000001</v>
          </cell>
          <cell r="W40">
            <v>11.584000000000001</v>
          </cell>
          <cell r="X40">
            <v>10.965</v>
          </cell>
          <cell r="Y40">
            <v>16.393999999999998</v>
          </cell>
          <cell r="Z40">
            <v>14.903</v>
          </cell>
          <cell r="AA40">
            <v>2.0059999999999998</v>
          </cell>
          <cell r="AB40">
            <v>1.8880000000000001</v>
          </cell>
          <cell r="AC40">
            <v>15.436999999999999</v>
          </cell>
          <cell r="AD40">
            <v>8.2570000000000014</v>
          </cell>
          <cell r="AE40">
            <v>5.7440000000000007</v>
          </cell>
          <cell r="AF40">
            <v>11.847</v>
          </cell>
          <cell r="AG40">
            <v>0</v>
          </cell>
          <cell r="AH40">
            <v>800.05700000000013</v>
          </cell>
        </row>
        <row r="42">
          <cell r="A42" t="str">
            <v>D</v>
          </cell>
          <cell r="B42" t="str">
            <v>CIVIL WORKS</v>
          </cell>
        </row>
        <row r="44">
          <cell r="B44">
            <v>3.01</v>
          </cell>
          <cell r="C44" t="str">
            <v>BRC Building</v>
          </cell>
          <cell r="D44">
            <v>20.03</v>
          </cell>
          <cell r="E44">
            <v>6</v>
          </cell>
          <cell r="F44">
            <v>12</v>
          </cell>
          <cell r="G44">
            <v>8.35</v>
          </cell>
          <cell r="H44">
            <v>18.14</v>
          </cell>
          <cell r="I44">
            <v>12</v>
          </cell>
          <cell r="J44">
            <v>24</v>
          </cell>
          <cell r="K44">
            <v>24</v>
          </cell>
          <cell r="L44">
            <v>27.04</v>
          </cell>
          <cell r="M44">
            <v>9.69</v>
          </cell>
          <cell r="N44">
            <v>6.3</v>
          </cell>
          <cell r="O44">
            <v>0.55000000000000004</v>
          </cell>
          <cell r="P44">
            <v>0.65</v>
          </cell>
          <cell r="Q44">
            <v>2.4</v>
          </cell>
          <cell r="S44">
            <v>18</v>
          </cell>
          <cell r="U44">
            <v>6</v>
          </cell>
          <cell r="V44">
            <v>21</v>
          </cell>
          <cell r="W44">
            <v>24</v>
          </cell>
          <cell r="Y44">
            <v>0.5</v>
          </cell>
          <cell r="Z44">
            <v>12</v>
          </cell>
          <cell r="AA44">
            <v>6</v>
          </cell>
          <cell r="AC44">
            <v>2.72</v>
          </cell>
          <cell r="AH44">
            <v>261.37000000000006</v>
          </cell>
        </row>
        <row r="45">
          <cell r="B45">
            <v>3.02</v>
          </cell>
          <cell r="C45" t="str">
            <v>CRC Building</v>
          </cell>
          <cell r="D45">
            <v>0.6</v>
          </cell>
          <cell r="E45">
            <v>3.9</v>
          </cell>
          <cell r="F45">
            <v>1.5</v>
          </cell>
          <cell r="G45">
            <v>1.59</v>
          </cell>
          <cell r="H45">
            <v>2.1</v>
          </cell>
          <cell r="I45">
            <v>3.59</v>
          </cell>
          <cell r="J45">
            <v>3</v>
          </cell>
          <cell r="K45">
            <v>1.5</v>
          </cell>
          <cell r="L45">
            <v>0.9</v>
          </cell>
          <cell r="N45">
            <v>0.59</v>
          </cell>
          <cell r="P45">
            <v>1.6</v>
          </cell>
          <cell r="Q45">
            <v>0.6</v>
          </cell>
          <cell r="S45">
            <v>1.5</v>
          </cell>
          <cell r="T45">
            <v>0.3</v>
          </cell>
          <cell r="V45">
            <v>1.97</v>
          </cell>
          <cell r="Y45">
            <v>1.5</v>
          </cell>
          <cell r="Z45">
            <v>0.25</v>
          </cell>
          <cell r="AA45">
            <v>0.6</v>
          </cell>
          <cell r="AD45">
            <v>4.21</v>
          </cell>
          <cell r="AE45">
            <v>0.6</v>
          </cell>
          <cell r="AH45">
            <v>32.400000000000006</v>
          </cell>
        </row>
        <row r="46">
          <cell r="B46">
            <v>3.03</v>
          </cell>
          <cell r="C46" t="str">
            <v>Primary School</v>
          </cell>
          <cell r="E46">
            <v>2.19</v>
          </cell>
          <cell r="N46">
            <v>15.75</v>
          </cell>
          <cell r="O46">
            <v>21</v>
          </cell>
          <cell r="S46">
            <v>125.11</v>
          </cell>
          <cell r="T46">
            <v>93.67</v>
          </cell>
          <cell r="U46">
            <v>2.4500000000000002</v>
          </cell>
          <cell r="W46">
            <v>212.1</v>
          </cell>
          <cell r="Y46">
            <v>30.84</v>
          </cell>
          <cell r="Z46">
            <v>41.12</v>
          </cell>
          <cell r="AH46">
            <v>544.2299999999999</v>
          </cell>
        </row>
        <row r="47">
          <cell r="B47">
            <v>3.04</v>
          </cell>
          <cell r="C47" t="str">
            <v>Upper Primary School</v>
          </cell>
          <cell r="AH47">
            <v>0</v>
          </cell>
        </row>
        <row r="48">
          <cell r="B48">
            <v>3.05</v>
          </cell>
          <cell r="C48" t="str">
            <v>Building Less (P)</v>
          </cell>
          <cell r="G48">
            <v>0.52</v>
          </cell>
          <cell r="L48">
            <v>1.67</v>
          </cell>
          <cell r="N48">
            <v>0.49</v>
          </cell>
          <cell r="AH48">
            <v>2.6799999999999997</v>
          </cell>
        </row>
        <row r="49">
          <cell r="B49">
            <v>3.06</v>
          </cell>
          <cell r="C49" t="str">
            <v>Building Less (UP)</v>
          </cell>
          <cell r="AH49">
            <v>0</v>
          </cell>
        </row>
        <row r="50">
          <cell r="B50">
            <v>3.07</v>
          </cell>
          <cell r="C50" t="str">
            <v>Additional Class Room</v>
          </cell>
          <cell r="D50">
            <v>130.36000000000001</v>
          </cell>
          <cell r="E50">
            <v>262.93</v>
          </cell>
          <cell r="F50">
            <v>164.65</v>
          </cell>
          <cell r="G50">
            <v>1394.14</v>
          </cell>
          <cell r="H50">
            <v>118.93</v>
          </cell>
          <cell r="I50">
            <v>120.34</v>
          </cell>
          <cell r="J50">
            <v>292.76</v>
          </cell>
          <cell r="K50">
            <v>130.08000000000001</v>
          </cell>
          <cell r="L50">
            <v>192.01</v>
          </cell>
          <cell r="M50">
            <v>157.08000000000001</v>
          </cell>
          <cell r="N50">
            <v>452.17</v>
          </cell>
          <cell r="O50">
            <v>436.08</v>
          </cell>
          <cell r="P50">
            <v>85.87</v>
          </cell>
          <cell r="Q50">
            <v>191.85</v>
          </cell>
          <cell r="R50">
            <v>202.43</v>
          </cell>
          <cell r="S50">
            <v>2033.42</v>
          </cell>
          <cell r="T50">
            <v>199.47</v>
          </cell>
          <cell r="U50">
            <v>256.85000000000002</v>
          </cell>
          <cell r="V50">
            <v>2396.2399999999998</v>
          </cell>
          <cell r="W50">
            <v>801</v>
          </cell>
          <cell r="X50">
            <v>163.52000000000001</v>
          </cell>
          <cell r="Y50">
            <v>1292.04</v>
          </cell>
          <cell r="Z50">
            <v>1166.6500000000001</v>
          </cell>
          <cell r="AA50">
            <v>46.06</v>
          </cell>
          <cell r="AB50">
            <v>120.3</v>
          </cell>
          <cell r="AC50">
            <v>142.78</v>
          </cell>
          <cell r="AD50">
            <v>43.01</v>
          </cell>
          <cell r="AE50">
            <v>45.4</v>
          </cell>
          <cell r="AH50">
            <v>13038.42</v>
          </cell>
        </row>
        <row r="51">
          <cell r="B51">
            <v>3.08</v>
          </cell>
          <cell r="C51" t="str">
            <v>Additional Class Room (Multilevel Framed Structure)</v>
          </cell>
          <cell r="D51">
            <v>182.16</v>
          </cell>
          <cell r="F51">
            <v>139</v>
          </cell>
          <cell r="G51">
            <v>294.5</v>
          </cell>
          <cell r="H51">
            <v>97.34</v>
          </cell>
          <cell r="I51">
            <v>56.52</v>
          </cell>
          <cell r="J51">
            <v>191.16</v>
          </cell>
          <cell r="K51">
            <v>173.25</v>
          </cell>
          <cell r="L51">
            <v>159.5</v>
          </cell>
          <cell r="M51">
            <v>91</v>
          </cell>
          <cell r="N51">
            <v>41.76</v>
          </cell>
          <cell r="O51">
            <v>42.64</v>
          </cell>
          <cell r="P51">
            <v>127.2</v>
          </cell>
          <cell r="Q51">
            <v>81</v>
          </cell>
          <cell r="R51">
            <v>176.58</v>
          </cell>
          <cell r="S51">
            <v>616</v>
          </cell>
          <cell r="T51">
            <v>154.84</v>
          </cell>
          <cell r="U51">
            <v>69</v>
          </cell>
          <cell r="V51">
            <v>919.8</v>
          </cell>
          <cell r="X51">
            <v>184.25</v>
          </cell>
          <cell r="Y51">
            <v>161.5</v>
          </cell>
          <cell r="Z51">
            <v>490.96</v>
          </cell>
          <cell r="AA51">
            <v>35.04</v>
          </cell>
          <cell r="AD51">
            <v>12.44</v>
          </cell>
          <cell r="AH51">
            <v>4497.4399999999996</v>
          </cell>
        </row>
        <row r="52">
          <cell r="B52">
            <v>3.09</v>
          </cell>
          <cell r="C52" t="str">
            <v>Additional Class Room (Pile foundation)</v>
          </cell>
          <cell r="D52">
            <v>34.200000000000003</v>
          </cell>
          <cell r="H52">
            <v>133.28</v>
          </cell>
          <cell r="O52">
            <v>483.84</v>
          </cell>
          <cell r="AH52">
            <v>651.31999999999994</v>
          </cell>
        </row>
        <row r="53">
          <cell r="B53">
            <v>3.1</v>
          </cell>
          <cell r="C53" t="str">
            <v>Head Masters Room</v>
          </cell>
          <cell r="L53">
            <v>0.26</v>
          </cell>
          <cell r="AH53">
            <v>0.26</v>
          </cell>
        </row>
        <row r="54">
          <cell r="B54">
            <v>3.11</v>
          </cell>
          <cell r="C54" t="str">
            <v>Toilets / Urinals</v>
          </cell>
          <cell r="I54">
            <v>0.62</v>
          </cell>
          <cell r="Q54">
            <v>0.05</v>
          </cell>
          <cell r="AA54">
            <v>0.4</v>
          </cell>
          <cell r="AC54">
            <v>2.13</v>
          </cell>
          <cell r="AD54">
            <v>0.86</v>
          </cell>
          <cell r="AE54">
            <v>0.84</v>
          </cell>
          <cell r="AH54">
            <v>4.9000000000000004</v>
          </cell>
        </row>
        <row r="55">
          <cell r="B55">
            <v>3.12</v>
          </cell>
          <cell r="C55" t="str">
            <v>Drinking Water Facility</v>
          </cell>
          <cell r="AC55">
            <v>1.28</v>
          </cell>
          <cell r="AD55">
            <v>0.38</v>
          </cell>
          <cell r="AH55">
            <v>1.6600000000000001</v>
          </cell>
        </row>
        <row r="56">
          <cell r="B56">
            <v>3.13</v>
          </cell>
          <cell r="C56" t="str">
            <v>Boundry Wall</v>
          </cell>
          <cell r="I56">
            <v>3.99</v>
          </cell>
          <cell r="V56">
            <v>0.55000000000000004</v>
          </cell>
          <cell r="AA56">
            <v>0.38</v>
          </cell>
          <cell r="AC56">
            <v>0.8</v>
          </cell>
          <cell r="AH56">
            <v>5.72</v>
          </cell>
        </row>
        <row r="57">
          <cell r="B57">
            <v>3.14</v>
          </cell>
          <cell r="C57" t="str">
            <v>Separation Wall</v>
          </cell>
          <cell r="AH57">
            <v>0</v>
          </cell>
        </row>
        <row r="58">
          <cell r="B58">
            <v>3.15</v>
          </cell>
          <cell r="C58" t="str">
            <v>Electrification</v>
          </cell>
          <cell r="AH58">
            <v>0</v>
          </cell>
        </row>
        <row r="59">
          <cell r="B59">
            <v>3.16</v>
          </cell>
          <cell r="C59" t="str">
            <v>Child Friendly</v>
          </cell>
          <cell r="N59">
            <v>1.2</v>
          </cell>
          <cell r="O59">
            <v>1.6</v>
          </cell>
          <cell r="S59">
            <v>10</v>
          </cell>
          <cell r="T59">
            <v>7.6</v>
          </cell>
          <cell r="Y59">
            <v>2.4</v>
          </cell>
          <cell r="Z59">
            <v>3.2</v>
          </cell>
          <cell r="AH59">
            <v>25.999999999999996</v>
          </cell>
        </row>
        <row r="60">
          <cell r="B60">
            <v>3.17</v>
          </cell>
          <cell r="C60" t="str">
            <v>Rain Water Harvesting</v>
          </cell>
          <cell r="D60">
            <v>8.24</v>
          </cell>
          <cell r="E60">
            <v>9.27</v>
          </cell>
          <cell r="F60">
            <v>2</v>
          </cell>
          <cell r="G60">
            <v>10.3</v>
          </cell>
          <cell r="H60">
            <v>3.09</v>
          </cell>
          <cell r="I60">
            <v>3</v>
          </cell>
          <cell r="J60">
            <v>10</v>
          </cell>
          <cell r="M60">
            <v>10.3</v>
          </cell>
          <cell r="N60">
            <v>25</v>
          </cell>
          <cell r="O60">
            <v>7.21</v>
          </cell>
          <cell r="P60">
            <v>10.3</v>
          </cell>
          <cell r="Q60">
            <v>6.18</v>
          </cell>
          <cell r="R60">
            <v>10.3</v>
          </cell>
          <cell r="S60">
            <v>5.15</v>
          </cell>
          <cell r="T60">
            <v>3.09</v>
          </cell>
          <cell r="V60">
            <v>14.42</v>
          </cell>
          <cell r="W60">
            <v>14</v>
          </cell>
          <cell r="X60">
            <v>10.3</v>
          </cell>
          <cell r="Y60">
            <v>11.33</v>
          </cell>
          <cell r="Z60">
            <v>18.54</v>
          </cell>
          <cell r="AA60">
            <v>10.3</v>
          </cell>
          <cell r="AB60">
            <v>0.2</v>
          </cell>
          <cell r="AC60">
            <v>0.62</v>
          </cell>
          <cell r="AH60">
            <v>203.14000000000001</v>
          </cell>
        </row>
        <row r="61">
          <cell r="B61">
            <v>3.18</v>
          </cell>
          <cell r="C61" t="str">
            <v>Others MDM Kitchen Shed</v>
          </cell>
          <cell r="AD61">
            <v>0.26</v>
          </cell>
          <cell r="AH61">
            <v>0.26</v>
          </cell>
        </row>
        <row r="63">
          <cell r="C63" t="str">
            <v>SUB TOTAL of D</v>
          </cell>
          <cell r="D63">
            <v>375.59</v>
          </cell>
          <cell r="E63">
            <v>284.28999999999996</v>
          </cell>
          <cell r="F63">
            <v>319.14999999999998</v>
          </cell>
          <cell r="G63">
            <v>1709.4</v>
          </cell>
          <cell r="H63">
            <v>372.88</v>
          </cell>
          <cell r="I63">
            <v>200.06000000000003</v>
          </cell>
          <cell r="J63">
            <v>520.91999999999996</v>
          </cell>
          <cell r="K63">
            <v>328.83000000000004</v>
          </cell>
          <cell r="L63">
            <v>381.38</v>
          </cell>
          <cell r="M63">
            <v>268.07</v>
          </cell>
          <cell r="N63">
            <v>543.2600000000001</v>
          </cell>
          <cell r="O63">
            <v>992.92</v>
          </cell>
          <cell r="P63">
            <v>225.62</v>
          </cell>
          <cell r="Q63">
            <v>282.08000000000004</v>
          </cell>
          <cell r="R63">
            <v>389.31</v>
          </cell>
          <cell r="S63">
            <v>2809.1800000000003</v>
          </cell>
          <cell r="T63">
            <v>458.96999999999997</v>
          </cell>
          <cell r="U63">
            <v>334.3</v>
          </cell>
          <cell r="V63">
            <v>3353.9799999999996</v>
          </cell>
          <cell r="W63">
            <v>1051.0999999999999</v>
          </cell>
          <cell r="X63">
            <v>358.07</v>
          </cell>
          <cell r="Y63">
            <v>1500.11</v>
          </cell>
          <cell r="Z63">
            <v>1732.72</v>
          </cell>
          <cell r="AA63">
            <v>98.78</v>
          </cell>
          <cell r="AB63">
            <v>120.5</v>
          </cell>
          <cell r="AC63">
            <v>150.33000000000001</v>
          </cell>
          <cell r="AD63">
            <v>61.16</v>
          </cell>
          <cell r="AE63">
            <v>46.84</v>
          </cell>
          <cell r="AF63">
            <v>0</v>
          </cell>
          <cell r="AG63">
            <v>0</v>
          </cell>
          <cell r="AH63">
            <v>19269.8</v>
          </cell>
        </row>
        <row r="66">
          <cell r="A66" t="str">
            <v>E</v>
          </cell>
          <cell r="B66" t="str">
            <v>INTERVENTIONS FOR OUT OF SCHOOL CHILDREN</v>
          </cell>
        </row>
        <row r="68">
          <cell r="B68">
            <v>4.01</v>
          </cell>
          <cell r="C68" t="str">
            <v>Back to School - Continue Scheme</v>
          </cell>
          <cell r="D68">
            <v>60.442999999999998</v>
          </cell>
          <cell r="E68">
            <v>34.637</v>
          </cell>
          <cell r="F68">
            <v>69.272999999999996</v>
          </cell>
          <cell r="G68">
            <v>22.646000000000001</v>
          </cell>
          <cell r="H68">
            <v>68.039000000000001</v>
          </cell>
          <cell r="I68">
            <v>5.7709999999999999</v>
          </cell>
          <cell r="J68">
            <v>96.22</v>
          </cell>
          <cell r="K68">
            <v>60.35</v>
          </cell>
          <cell r="L68">
            <v>28.02</v>
          </cell>
          <cell r="M68">
            <v>27.927</v>
          </cell>
          <cell r="N68">
            <v>46.99</v>
          </cell>
          <cell r="O68">
            <v>39.631</v>
          </cell>
          <cell r="P68">
            <v>14.441000000000001</v>
          </cell>
          <cell r="Q68">
            <v>13.199</v>
          </cell>
          <cell r="R68">
            <v>52.5</v>
          </cell>
          <cell r="S68">
            <v>48.671999999999997</v>
          </cell>
          <cell r="T68">
            <v>82.286000000000001</v>
          </cell>
          <cell r="U68">
            <v>28.678999999999998</v>
          </cell>
          <cell r="V68">
            <v>18.885999999999999</v>
          </cell>
          <cell r="W68">
            <v>10.071999999999999</v>
          </cell>
          <cell r="X68">
            <v>40.094999999999999</v>
          </cell>
          <cell r="Y68">
            <v>17.507999999999999</v>
          </cell>
          <cell r="Z68">
            <v>83.561999999999998</v>
          </cell>
          <cell r="AA68">
            <v>10.571</v>
          </cell>
          <cell r="AB68">
            <v>14.297000000000001</v>
          </cell>
          <cell r="AC68">
            <v>70.608000000000004</v>
          </cell>
          <cell r="AD68">
            <v>16.324999999999999</v>
          </cell>
          <cell r="AE68">
            <v>4.1150000000000002</v>
          </cell>
          <cell r="AF68">
            <v>26.972000000000001</v>
          </cell>
          <cell r="AH68">
            <v>1112.7350000000001</v>
          </cell>
        </row>
        <row r="69">
          <cell r="B69">
            <v>4.0199999999999996</v>
          </cell>
          <cell r="C69" t="str">
            <v>Back to School Camp - New</v>
          </cell>
          <cell r="D69">
            <v>88.793000000000006</v>
          </cell>
          <cell r="E69">
            <v>56.673999999999999</v>
          </cell>
          <cell r="F69">
            <v>133.88999999999999</v>
          </cell>
          <cell r="G69">
            <v>35.828000000000003</v>
          </cell>
          <cell r="H69">
            <v>140.48099999999999</v>
          </cell>
          <cell r="I69">
            <v>34.121000000000002</v>
          </cell>
          <cell r="J69">
            <v>179.53700000000001</v>
          </cell>
          <cell r="K69">
            <v>66.433999999999997</v>
          </cell>
          <cell r="L69">
            <v>47.844000000000001</v>
          </cell>
          <cell r="M69">
            <v>58.405999999999999</v>
          </cell>
          <cell r="N69">
            <v>50.851999999999997</v>
          </cell>
          <cell r="O69">
            <v>49.999000000000002</v>
          </cell>
          <cell r="P69">
            <v>31.459</v>
          </cell>
          <cell r="Q69">
            <v>38.49</v>
          </cell>
          <cell r="R69">
            <v>65.293000000000006</v>
          </cell>
          <cell r="S69">
            <v>200.48500000000001</v>
          </cell>
          <cell r="T69">
            <v>48.857999999999997</v>
          </cell>
          <cell r="U69">
            <v>109.977</v>
          </cell>
          <cell r="V69">
            <v>105.50700000000001</v>
          </cell>
          <cell r="W69">
            <v>212.47499999999999</v>
          </cell>
          <cell r="X69">
            <v>105.85299999999999</v>
          </cell>
          <cell r="Y69">
            <v>115.42700000000001</v>
          </cell>
          <cell r="Z69">
            <v>166.67599999999999</v>
          </cell>
          <cell r="AA69">
            <v>13.275</v>
          </cell>
          <cell r="AB69">
            <v>21.335999999999999</v>
          </cell>
          <cell r="AC69">
            <v>132.107</v>
          </cell>
          <cell r="AD69">
            <v>20.305</v>
          </cell>
          <cell r="AE69">
            <v>7.343</v>
          </cell>
          <cell r="AF69">
            <v>103.056</v>
          </cell>
          <cell r="AH69">
            <v>2440.7809999999995</v>
          </cell>
        </row>
        <row r="70">
          <cell r="B70">
            <v>4.03</v>
          </cell>
          <cell r="C70" t="str">
            <v>Bridge Course</v>
          </cell>
          <cell r="AH70">
            <v>0</v>
          </cell>
        </row>
        <row r="71">
          <cell r="B71">
            <v>4.04</v>
          </cell>
          <cell r="C71" t="str">
            <v>Others</v>
          </cell>
          <cell r="AH71">
            <v>0</v>
          </cell>
        </row>
        <row r="73">
          <cell r="C73" t="str">
            <v>SUB TOTAL of E</v>
          </cell>
          <cell r="D73">
            <v>149.23599999999999</v>
          </cell>
          <cell r="E73">
            <v>91.311000000000007</v>
          </cell>
          <cell r="F73">
            <v>203.16299999999998</v>
          </cell>
          <cell r="G73">
            <v>58.474000000000004</v>
          </cell>
          <cell r="H73">
            <v>208.51999999999998</v>
          </cell>
          <cell r="I73">
            <v>39.892000000000003</v>
          </cell>
          <cell r="J73">
            <v>275.75700000000001</v>
          </cell>
          <cell r="K73">
            <v>126.78399999999999</v>
          </cell>
          <cell r="L73">
            <v>75.864000000000004</v>
          </cell>
          <cell r="M73">
            <v>86.332999999999998</v>
          </cell>
          <cell r="N73">
            <v>97.841999999999999</v>
          </cell>
          <cell r="O73">
            <v>89.63</v>
          </cell>
          <cell r="P73">
            <v>45.9</v>
          </cell>
          <cell r="Q73">
            <v>51.689</v>
          </cell>
          <cell r="R73">
            <v>117.79300000000001</v>
          </cell>
          <cell r="S73">
            <v>249.15700000000001</v>
          </cell>
          <cell r="T73">
            <v>131.14400000000001</v>
          </cell>
          <cell r="U73">
            <v>138.65600000000001</v>
          </cell>
          <cell r="V73">
            <v>124.393</v>
          </cell>
          <cell r="W73">
            <v>222.547</v>
          </cell>
          <cell r="X73">
            <v>145.94799999999998</v>
          </cell>
          <cell r="Y73">
            <v>132.935</v>
          </cell>
          <cell r="Z73">
            <v>250.238</v>
          </cell>
          <cell r="AA73">
            <v>23.846</v>
          </cell>
          <cell r="AB73">
            <v>35.632999999999996</v>
          </cell>
          <cell r="AC73">
            <v>202.715</v>
          </cell>
          <cell r="AD73">
            <v>36.629999999999995</v>
          </cell>
          <cell r="AE73">
            <v>11.458</v>
          </cell>
          <cell r="AF73">
            <v>130.02799999999999</v>
          </cell>
          <cell r="AG73">
            <v>0</v>
          </cell>
          <cell r="AH73">
            <v>3553.5159999999996</v>
          </cell>
        </row>
        <row r="75">
          <cell r="A75" t="str">
            <v>F</v>
          </cell>
          <cell r="B75" t="str">
            <v>FREE TEXT BOOK</v>
          </cell>
        </row>
        <row r="77">
          <cell r="B77">
            <v>5.0199999999999996</v>
          </cell>
          <cell r="C77" t="str">
            <v>Free Text Book (UP)</v>
          </cell>
          <cell r="D77">
            <v>19.373999999999999</v>
          </cell>
          <cell r="E77">
            <v>17.25</v>
          </cell>
          <cell r="F77">
            <v>32.503999999999998</v>
          </cell>
          <cell r="G77">
            <v>24.097999999999999</v>
          </cell>
          <cell r="H77">
            <v>59.134999999999998</v>
          </cell>
          <cell r="I77">
            <v>19.898</v>
          </cell>
          <cell r="J77">
            <v>34.409999999999997</v>
          </cell>
          <cell r="K77">
            <v>22.763999999999999</v>
          </cell>
          <cell r="L77">
            <v>21.456</v>
          </cell>
          <cell r="M77">
            <v>11.817</v>
          </cell>
          <cell r="N77">
            <v>24.645</v>
          </cell>
          <cell r="O77">
            <v>20.763000000000002</v>
          </cell>
          <cell r="P77">
            <v>17.917999999999999</v>
          </cell>
          <cell r="Q77">
            <v>13.326000000000001</v>
          </cell>
          <cell r="R77">
            <v>32.018999999999998</v>
          </cell>
          <cell r="S77">
            <v>25.949000000000002</v>
          </cell>
          <cell r="T77">
            <v>30.33</v>
          </cell>
          <cell r="U77">
            <v>37.631</v>
          </cell>
          <cell r="V77">
            <v>71.91</v>
          </cell>
          <cell r="W77">
            <v>21.311</v>
          </cell>
          <cell r="X77">
            <v>13.56</v>
          </cell>
          <cell r="Y77">
            <v>38.115000000000002</v>
          </cell>
          <cell r="Z77">
            <v>29.54</v>
          </cell>
          <cell r="AA77">
            <v>10.5</v>
          </cell>
          <cell r="AB77">
            <v>3.5659999999999998</v>
          </cell>
          <cell r="AC77">
            <v>51.75</v>
          </cell>
          <cell r="AF77">
            <v>22.634</v>
          </cell>
          <cell r="AH77">
            <v>728.17299999999989</v>
          </cell>
        </row>
        <row r="79">
          <cell r="C79" t="str">
            <v>SUB TOTAL of F</v>
          </cell>
          <cell r="D79">
            <v>19.373999999999999</v>
          </cell>
          <cell r="E79">
            <v>17.25</v>
          </cell>
          <cell r="F79">
            <v>32.503999999999998</v>
          </cell>
          <cell r="G79">
            <v>24.097999999999999</v>
          </cell>
          <cell r="H79">
            <v>59.134999999999998</v>
          </cell>
          <cell r="I79">
            <v>19.898</v>
          </cell>
          <cell r="J79">
            <v>34.409999999999997</v>
          </cell>
          <cell r="K79">
            <v>22.763999999999999</v>
          </cell>
          <cell r="L79">
            <v>21.456</v>
          </cell>
          <cell r="M79">
            <v>11.817</v>
          </cell>
          <cell r="N79">
            <v>24.645</v>
          </cell>
          <cell r="O79">
            <v>20.763000000000002</v>
          </cell>
          <cell r="P79">
            <v>17.917999999999999</v>
          </cell>
          <cell r="Q79">
            <v>13.326000000000001</v>
          </cell>
          <cell r="R79">
            <v>32.018999999999998</v>
          </cell>
          <cell r="S79">
            <v>25.949000000000002</v>
          </cell>
          <cell r="T79">
            <v>30.33</v>
          </cell>
          <cell r="U79">
            <v>37.631</v>
          </cell>
          <cell r="V79">
            <v>71.91</v>
          </cell>
          <cell r="W79">
            <v>21.311</v>
          </cell>
          <cell r="X79">
            <v>13.56</v>
          </cell>
          <cell r="Y79">
            <v>38.115000000000002</v>
          </cell>
          <cell r="Z79">
            <v>29.54</v>
          </cell>
          <cell r="AA79">
            <v>10.5</v>
          </cell>
          <cell r="AB79">
            <v>3.5659999999999998</v>
          </cell>
          <cell r="AC79">
            <v>51.75</v>
          </cell>
          <cell r="AD79">
            <v>0</v>
          </cell>
          <cell r="AE79">
            <v>0</v>
          </cell>
          <cell r="AF79">
            <v>22.634</v>
          </cell>
          <cell r="AG79">
            <v>0</v>
          </cell>
          <cell r="AH79">
            <v>728.17299999999989</v>
          </cell>
        </row>
        <row r="81">
          <cell r="A81" t="str">
            <v>G</v>
          </cell>
          <cell r="B81" t="str">
            <v>INNOVATIVE ACTIVITITES</v>
          </cell>
        </row>
        <row r="83">
          <cell r="B83">
            <v>6.01</v>
          </cell>
          <cell r="C83" t="str">
            <v>ECCE</v>
          </cell>
          <cell r="D83">
            <v>15</v>
          </cell>
          <cell r="E83">
            <v>15</v>
          </cell>
          <cell r="F83">
            <v>15</v>
          </cell>
          <cell r="G83">
            <v>15</v>
          </cell>
          <cell r="H83">
            <v>15</v>
          </cell>
          <cell r="I83">
            <v>15</v>
          </cell>
          <cell r="J83">
            <v>15</v>
          </cell>
          <cell r="K83">
            <v>15</v>
          </cell>
          <cell r="L83">
            <v>15</v>
          </cell>
          <cell r="M83">
            <v>15</v>
          </cell>
          <cell r="N83">
            <v>15</v>
          </cell>
          <cell r="O83">
            <v>15</v>
          </cell>
          <cell r="P83">
            <v>15</v>
          </cell>
          <cell r="Q83">
            <v>15</v>
          </cell>
          <cell r="R83">
            <v>15</v>
          </cell>
          <cell r="S83">
            <v>15</v>
          </cell>
          <cell r="T83">
            <v>15</v>
          </cell>
          <cell r="U83">
            <v>15</v>
          </cell>
          <cell r="V83">
            <v>15</v>
          </cell>
          <cell r="W83">
            <v>15</v>
          </cell>
          <cell r="X83">
            <v>15</v>
          </cell>
          <cell r="Y83">
            <v>15</v>
          </cell>
          <cell r="Z83">
            <v>15</v>
          </cell>
          <cell r="AA83">
            <v>15</v>
          </cell>
          <cell r="AB83">
            <v>15</v>
          </cell>
          <cell r="AH83">
            <v>375</v>
          </cell>
        </row>
        <row r="84">
          <cell r="B84">
            <v>6.02</v>
          </cell>
          <cell r="C84" t="str">
            <v>Girls Education</v>
          </cell>
          <cell r="D84">
            <v>15</v>
          </cell>
          <cell r="E84">
            <v>15</v>
          </cell>
          <cell r="F84">
            <v>15</v>
          </cell>
          <cell r="G84">
            <v>15</v>
          </cell>
          <cell r="H84">
            <v>15</v>
          </cell>
          <cell r="I84">
            <v>15</v>
          </cell>
          <cell r="J84">
            <v>15</v>
          </cell>
          <cell r="K84">
            <v>15</v>
          </cell>
          <cell r="L84">
            <v>15</v>
          </cell>
          <cell r="M84">
            <v>15</v>
          </cell>
          <cell r="N84">
            <v>15</v>
          </cell>
          <cell r="O84">
            <v>15</v>
          </cell>
          <cell r="P84">
            <v>15</v>
          </cell>
          <cell r="Q84">
            <v>15</v>
          </cell>
          <cell r="R84">
            <v>15</v>
          </cell>
          <cell r="S84">
            <v>15</v>
          </cell>
          <cell r="T84">
            <v>15</v>
          </cell>
          <cell r="U84">
            <v>15</v>
          </cell>
          <cell r="V84">
            <v>15</v>
          </cell>
          <cell r="W84">
            <v>15</v>
          </cell>
          <cell r="X84">
            <v>15</v>
          </cell>
          <cell r="Y84">
            <v>15</v>
          </cell>
          <cell r="Z84">
            <v>15</v>
          </cell>
          <cell r="AA84">
            <v>15</v>
          </cell>
          <cell r="AB84">
            <v>15</v>
          </cell>
          <cell r="AH84">
            <v>375</v>
          </cell>
        </row>
        <row r="85">
          <cell r="B85">
            <v>6.03</v>
          </cell>
          <cell r="C85" t="str">
            <v>SC/ST</v>
          </cell>
          <cell r="D85">
            <v>5</v>
          </cell>
          <cell r="E85">
            <v>5</v>
          </cell>
          <cell r="F85">
            <v>5</v>
          </cell>
          <cell r="G85">
            <v>5</v>
          </cell>
          <cell r="H85">
            <v>5</v>
          </cell>
          <cell r="I85">
            <v>5</v>
          </cell>
          <cell r="J85">
            <v>5</v>
          </cell>
          <cell r="K85">
            <v>5</v>
          </cell>
          <cell r="L85">
            <v>5</v>
          </cell>
          <cell r="M85">
            <v>5</v>
          </cell>
          <cell r="N85">
            <v>5</v>
          </cell>
          <cell r="O85">
            <v>5</v>
          </cell>
          <cell r="P85">
            <v>5</v>
          </cell>
          <cell r="Q85">
            <v>5</v>
          </cell>
          <cell r="R85">
            <v>5</v>
          </cell>
          <cell r="S85">
            <v>5</v>
          </cell>
          <cell r="T85">
            <v>5</v>
          </cell>
          <cell r="U85">
            <v>5</v>
          </cell>
          <cell r="V85">
            <v>5</v>
          </cell>
          <cell r="W85">
            <v>5</v>
          </cell>
          <cell r="X85">
            <v>5</v>
          </cell>
          <cell r="Y85">
            <v>5</v>
          </cell>
          <cell r="Z85">
            <v>5</v>
          </cell>
          <cell r="AA85">
            <v>5</v>
          </cell>
          <cell r="AB85">
            <v>5</v>
          </cell>
          <cell r="AH85">
            <v>125</v>
          </cell>
        </row>
        <row r="86">
          <cell r="B86">
            <v>6.04</v>
          </cell>
          <cell r="C86" t="str">
            <v>Computer Education</v>
          </cell>
          <cell r="D86">
            <v>30</v>
          </cell>
          <cell r="E86">
            <v>30</v>
          </cell>
          <cell r="F86">
            <v>30</v>
          </cell>
          <cell r="G86">
            <v>30</v>
          </cell>
          <cell r="H86">
            <v>30</v>
          </cell>
          <cell r="I86">
            <v>30</v>
          </cell>
          <cell r="J86">
            <v>30</v>
          </cell>
          <cell r="K86">
            <v>30</v>
          </cell>
          <cell r="L86">
            <v>30</v>
          </cell>
          <cell r="M86">
            <v>30</v>
          </cell>
          <cell r="N86">
            <v>30</v>
          </cell>
          <cell r="O86">
            <v>30</v>
          </cell>
          <cell r="P86">
            <v>30</v>
          </cell>
          <cell r="Q86">
            <v>30</v>
          </cell>
          <cell r="R86">
            <v>30</v>
          </cell>
          <cell r="S86">
            <v>30</v>
          </cell>
          <cell r="T86">
            <v>30</v>
          </cell>
          <cell r="U86">
            <v>30</v>
          </cell>
          <cell r="V86">
            <v>30</v>
          </cell>
          <cell r="W86">
            <v>30</v>
          </cell>
          <cell r="X86">
            <v>30</v>
          </cell>
          <cell r="Y86">
            <v>30</v>
          </cell>
          <cell r="Z86">
            <v>30</v>
          </cell>
          <cell r="AA86">
            <v>30</v>
          </cell>
          <cell r="AB86">
            <v>30</v>
          </cell>
          <cell r="AH86">
            <v>750</v>
          </cell>
        </row>
        <row r="87">
          <cell r="B87">
            <v>6.05</v>
          </cell>
          <cell r="C87" t="str">
            <v>Others</v>
          </cell>
          <cell r="AH87">
            <v>0</v>
          </cell>
        </row>
        <row r="89">
          <cell r="C89" t="str">
            <v>SUB TOTAL of G</v>
          </cell>
          <cell r="D89">
            <v>65</v>
          </cell>
          <cell r="E89">
            <v>65</v>
          </cell>
          <cell r="F89">
            <v>65</v>
          </cell>
          <cell r="G89">
            <v>65</v>
          </cell>
          <cell r="H89">
            <v>65</v>
          </cell>
          <cell r="I89">
            <v>65</v>
          </cell>
          <cell r="J89">
            <v>65</v>
          </cell>
          <cell r="K89">
            <v>65</v>
          </cell>
          <cell r="L89">
            <v>65</v>
          </cell>
          <cell r="M89">
            <v>65</v>
          </cell>
          <cell r="N89">
            <v>65</v>
          </cell>
          <cell r="O89">
            <v>65</v>
          </cell>
          <cell r="P89">
            <v>65</v>
          </cell>
          <cell r="Q89">
            <v>65</v>
          </cell>
          <cell r="R89">
            <v>65</v>
          </cell>
          <cell r="S89">
            <v>65</v>
          </cell>
          <cell r="T89">
            <v>65</v>
          </cell>
          <cell r="U89">
            <v>65</v>
          </cell>
          <cell r="V89">
            <v>65</v>
          </cell>
          <cell r="W89">
            <v>65</v>
          </cell>
          <cell r="X89">
            <v>65</v>
          </cell>
          <cell r="Y89">
            <v>65</v>
          </cell>
          <cell r="Z89">
            <v>65</v>
          </cell>
          <cell r="AA89">
            <v>65</v>
          </cell>
          <cell r="AB89">
            <v>65</v>
          </cell>
          <cell r="AC89">
            <v>0</v>
          </cell>
          <cell r="AD89">
            <v>0</v>
          </cell>
          <cell r="AE89">
            <v>0</v>
          </cell>
          <cell r="AF89">
            <v>0</v>
          </cell>
          <cell r="AG89">
            <v>0</v>
          </cell>
          <cell r="AH89">
            <v>1625</v>
          </cell>
        </row>
        <row r="91">
          <cell r="A91" t="str">
            <v>H</v>
          </cell>
          <cell r="B91" t="str">
            <v>INTERVENTIONS FOR DISABLE CHILDREN</v>
          </cell>
        </row>
        <row r="93">
          <cell r="B93">
            <v>7.01</v>
          </cell>
          <cell r="C93" t="str">
            <v>Intervnetions for Disable Children</v>
          </cell>
          <cell r="D93">
            <v>46.932000000000002</v>
          </cell>
          <cell r="E93">
            <v>33.588000000000001</v>
          </cell>
          <cell r="F93">
            <v>31.332000000000001</v>
          </cell>
          <cell r="G93">
            <v>37.692</v>
          </cell>
          <cell r="H93">
            <v>34.5</v>
          </cell>
          <cell r="I93">
            <v>11.244</v>
          </cell>
          <cell r="J93">
            <v>41.148000000000003</v>
          </cell>
          <cell r="K93">
            <v>40.548000000000002</v>
          </cell>
          <cell r="L93">
            <v>57.948</v>
          </cell>
          <cell r="M93">
            <v>33.072000000000003</v>
          </cell>
          <cell r="N93">
            <v>15.624000000000001</v>
          </cell>
          <cell r="O93">
            <v>24.66</v>
          </cell>
          <cell r="P93">
            <v>26.244</v>
          </cell>
          <cell r="Q93">
            <v>8.7479999999999993</v>
          </cell>
          <cell r="R93">
            <v>42.24</v>
          </cell>
          <cell r="S93">
            <v>77.628</v>
          </cell>
          <cell r="T93">
            <v>44.628</v>
          </cell>
          <cell r="U93">
            <v>47.304000000000002</v>
          </cell>
          <cell r="V93">
            <v>47.988</v>
          </cell>
          <cell r="W93">
            <v>33.36</v>
          </cell>
          <cell r="X93">
            <v>49.932000000000002</v>
          </cell>
          <cell r="Y93">
            <v>38.052</v>
          </cell>
          <cell r="Z93">
            <v>45.216000000000001</v>
          </cell>
          <cell r="AA93">
            <v>6.8520000000000003</v>
          </cell>
          <cell r="AB93">
            <v>8.4239999999999995</v>
          </cell>
          <cell r="AC93">
            <v>26.34</v>
          </cell>
          <cell r="AD93">
            <v>6.4560000000000004</v>
          </cell>
          <cell r="AE93">
            <v>8.3520000000000003</v>
          </cell>
          <cell r="AF93">
            <v>7.7759999999999998</v>
          </cell>
          <cell r="AH93">
            <v>933.82799999999997</v>
          </cell>
        </row>
        <row r="95">
          <cell r="C95" t="str">
            <v>SUB TOTAL of H</v>
          </cell>
          <cell r="D95">
            <v>46.932000000000002</v>
          </cell>
          <cell r="E95">
            <v>33.588000000000001</v>
          </cell>
          <cell r="F95">
            <v>31.332000000000001</v>
          </cell>
          <cell r="G95">
            <v>37.692</v>
          </cell>
          <cell r="H95">
            <v>34.5</v>
          </cell>
          <cell r="I95">
            <v>11.244</v>
          </cell>
          <cell r="J95">
            <v>41.148000000000003</v>
          </cell>
          <cell r="K95">
            <v>40.548000000000002</v>
          </cell>
          <cell r="L95">
            <v>57.948</v>
          </cell>
          <cell r="M95">
            <v>33.072000000000003</v>
          </cell>
          <cell r="N95">
            <v>15.624000000000001</v>
          </cell>
          <cell r="O95">
            <v>24.66</v>
          </cell>
          <cell r="P95">
            <v>26.244</v>
          </cell>
          <cell r="Q95">
            <v>8.7479999999999993</v>
          </cell>
          <cell r="R95">
            <v>42.24</v>
          </cell>
          <cell r="S95">
            <v>77.628</v>
          </cell>
          <cell r="T95">
            <v>44.628</v>
          </cell>
          <cell r="U95">
            <v>47.304000000000002</v>
          </cell>
          <cell r="V95">
            <v>47.988</v>
          </cell>
          <cell r="W95">
            <v>33.36</v>
          </cell>
          <cell r="X95">
            <v>49.932000000000002</v>
          </cell>
          <cell r="Y95">
            <v>38.052</v>
          </cell>
          <cell r="Z95">
            <v>45.216000000000001</v>
          </cell>
          <cell r="AA95">
            <v>6.8520000000000003</v>
          </cell>
          <cell r="AB95">
            <v>8.4239999999999995</v>
          </cell>
          <cell r="AC95">
            <v>26.34</v>
          </cell>
          <cell r="AD95">
            <v>6.4560000000000004</v>
          </cell>
          <cell r="AE95">
            <v>8.3520000000000003</v>
          </cell>
          <cell r="AF95">
            <v>7.7759999999999998</v>
          </cell>
          <cell r="AG95">
            <v>0</v>
          </cell>
          <cell r="AH95">
            <v>933.82799999999997</v>
          </cell>
        </row>
        <row r="97">
          <cell r="A97" t="str">
            <v>I</v>
          </cell>
          <cell r="B97" t="str">
            <v>MAINTENANCE GRANT</v>
          </cell>
        </row>
        <row r="99">
          <cell r="B99">
            <v>8.01</v>
          </cell>
          <cell r="C99" t="str">
            <v>School Maintenance Grant Primary</v>
          </cell>
          <cell r="D99">
            <v>44.75</v>
          </cell>
          <cell r="E99">
            <v>49.4</v>
          </cell>
          <cell r="F99">
            <v>41.9</v>
          </cell>
          <cell r="G99">
            <v>66.05</v>
          </cell>
          <cell r="H99">
            <v>91.4</v>
          </cell>
          <cell r="I99">
            <v>38.35</v>
          </cell>
          <cell r="J99">
            <v>114.15</v>
          </cell>
          <cell r="K99">
            <v>53.25</v>
          </cell>
          <cell r="L99">
            <v>85.6</v>
          </cell>
          <cell r="M99">
            <v>39.6</v>
          </cell>
          <cell r="N99">
            <v>52</v>
          </cell>
          <cell r="O99">
            <v>47.65</v>
          </cell>
          <cell r="P99">
            <v>32.65</v>
          </cell>
          <cell r="Q99">
            <v>34.700000000000003</v>
          </cell>
          <cell r="R99">
            <v>57.45</v>
          </cell>
          <cell r="S99">
            <v>109.55</v>
          </cell>
          <cell r="T99">
            <v>122.05</v>
          </cell>
          <cell r="U99">
            <v>71.099999999999994</v>
          </cell>
          <cell r="V99">
            <v>64.150000000000006</v>
          </cell>
          <cell r="W99">
            <v>77.2</v>
          </cell>
          <cell r="X99">
            <v>47.65</v>
          </cell>
          <cell r="Y99">
            <v>115.05</v>
          </cell>
          <cell r="Z99">
            <v>77.349999999999994</v>
          </cell>
          <cell r="AA99">
            <v>15.2</v>
          </cell>
          <cell r="AB99">
            <v>19.95</v>
          </cell>
          <cell r="AC99">
            <v>26.95</v>
          </cell>
          <cell r="AD99">
            <v>5.2</v>
          </cell>
          <cell r="AE99">
            <v>6.15</v>
          </cell>
          <cell r="AF99">
            <v>13.75</v>
          </cell>
          <cell r="AH99">
            <v>1620.2000000000003</v>
          </cell>
        </row>
        <row r="100">
          <cell r="B100">
            <v>8.02</v>
          </cell>
          <cell r="C100" t="str">
            <v>School Maintenance Grant Upper Primary</v>
          </cell>
          <cell r="D100">
            <v>42.55</v>
          </cell>
          <cell r="E100">
            <v>41.7</v>
          </cell>
          <cell r="F100">
            <v>32.200000000000003</v>
          </cell>
          <cell r="G100">
            <v>61.85</v>
          </cell>
          <cell r="H100">
            <v>40.85</v>
          </cell>
          <cell r="I100">
            <v>25.2</v>
          </cell>
          <cell r="J100">
            <v>41.85</v>
          </cell>
          <cell r="K100">
            <v>38.799999999999997</v>
          </cell>
          <cell r="L100">
            <v>48.75</v>
          </cell>
          <cell r="M100">
            <v>36.299999999999997</v>
          </cell>
          <cell r="N100">
            <v>24.8</v>
          </cell>
          <cell r="O100">
            <v>34.549999999999997</v>
          </cell>
          <cell r="P100">
            <v>25.95</v>
          </cell>
          <cell r="Q100">
            <v>20.350000000000001</v>
          </cell>
          <cell r="R100">
            <v>54.7</v>
          </cell>
          <cell r="S100">
            <v>57.25</v>
          </cell>
          <cell r="T100">
            <v>61.8</v>
          </cell>
          <cell r="U100">
            <v>60.05</v>
          </cell>
          <cell r="V100">
            <v>54.15</v>
          </cell>
          <cell r="W100">
            <v>64.25</v>
          </cell>
          <cell r="X100">
            <v>42.6</v>
          </cell>
          <cell r="Y100">
            <v>59.05</v>
          </cell>
          <cell r="Z100">
            <v>32.549999999999997</v>
          </cell>
          <cell r="AA100">
            <v>11.3</v>
          </cell>
          <cell r="AB100">
            <v>5.65</v>
          </cell>
          <cell r="AC100">
            <v>15.8</v>
          </cell>
          <cell r="AD100">
            <v>3.85</v>
          </cell>
          <cell r="AE100">
            <v>5.95</v>
          </cell>
          <cell r="AF100">
            <v>12.9</v>
          </cell>
          <cell r="AH100">
            <v>1057.55</v>
          </cell>
        </row>
        <row r="102">
          <cell r="C102" t="str">
            <v>SUB TOTAL of I</v>
          </cell>
          <cell r="D102">
            <v>87.3</v>
          </cell>
          <cell r="E102">
            <v>91.1</v>
          </cell>
          <cell r="F102">
            <v>74.099999999999994</v>
          </cell>
          <cell r="G102">
            <v>127.9</v>
          </cell>
          <cell r="H102">
            <v>132.25</v>
          </cell>
          <cell r="I102">
            <v>63.55</v>
          </cell>
          <cell r="J102">
            <v>156</v>
          </cell>
          <cell r="K102">
            <v>92.05</v>
          </cell>
          <cell r="L102">
            <v>134.35</v>
          </cell>
          <cell r="M102">
            <v>75.900000000000006</v>
          </cell>
          <cell r="N102">
            <v>76.8</v>
          </cell>
          <cell r="O102">
            <v>82.199999999999989</v>
          </cell>
          <cell r="P102">
            <v>58.599999999999994</v>
          </cell>
          <cell r="Q102">
            <v>55.050000000000004</v>
          </cell>
          <cell r="R102">
            <v>112.15</v>
          </cell>
          <cell r="S102">
            <v>166.8</v>
          </cell>
          <cell r="T102">
            <v>183.85</v>
          </cell>
          <cell r="U102">
            <v>131.14999999999998</v>
          </cell>
          <cell r="V102">
            <v>118.30000000000001</v>
          </cell>
          <cell r="W102">
            <v>141.44999999999999</v>
          </cell>
          <cell r="X102">
            <v>90.25</v>
          </cell>
          <cell r="Y102">
            <v>174.1</v>
          </cell>
          <cell r="Z102">
            <v>109.89999999999999</v>
          </cell>
          <cell r="AA102">
            <v>26.5</v>
          </cell>
          <cell r="AB102">
            <v>25.6</v>
          </cell>
          <cell r="AC102">
            <v>42.75</v>
          </cell>
          <cell r="AD102">
            <v>9.0500000000000007</v>
          </cell>
          <cell r="AE102">
            <v>12.100000000000001</v>
          </cell>
          <cell r="AF102">
            <v>26.65</v>
          </cell>
          <cell r="AG102">
            <v>0</v>
          </cell>
          <cell r="AH102">
            <v>2677.75</v>
          </cell>
        </row>
        <row r="104">
          <cell r="A104" t="str">
            <v>J</v>
          </cell>
          <cell r="B104" t="str">
            <v>MANAGEMENT &amp; MIS</v>
          </cell>
        </row>
        <row r="105">
          <cell r="AH105">
            <v>0</v>
          </cell>
        </row>
        <row r="106">
          <cell r="C106" t="str">
            <v>MIS</v>
          </cell>
          <cell r="AH106">
            <v>0</v>
          </cell>
        </row>
        <row r="107">
          <cell r="B107">
            <v>9.01</v>
          </cell>
          <cell r="C107" t="str">
            <v>Maintenance of Equipments</v>
          </cell>
          <cell r="D107">
            <v>0.2</v>
          </cell>
          <cell r="E107">
            <v>0.2</v>
          </cell>
          <cell r="F107">
            <v>0.2</v>
          </cell>
          <cell r="G107">
            <v>0.2</v>
          </cell>
          <cell r="H107">
            <v>0.2</v>
          </cell>
          <cell r="I107">
            <v>0.2</v>
          </cell>
          <cell r="J107">
            <v>0.2</v>
          </cell>
          <cell r="K107">
            <v>0.2</v>
          </cell>
          <cell r="L107">
            <v>0.2</v>
          </cell>
          <cell r="M107">
            <v>0.2</v>
          </cell>
          <cell r="N107">
            <v>0.2</v>
          </cell>
          <cell r="O107">
            <v>0.2</v>
          </cell>
          <cell r="P107">
            <v>0.2</v>
          </cell>
          <cell r="Q107">
            <v>0.2</v>
          </cell>
          <cell r="R107">
            <v>0.2</v>
          </cell>
          <cell r="S107">
            <v>0.2</v>
          </cell>
          <cell r="T107">
            <v>0.2</v>
          </cell>
          <cell r="U107">
            <v>0.2</v>
          </cell>
          <cell r="V107">
            <v>0.2</v>
          </cell>
          <cell r="W107">
            <v>0.2</v>
          </cell>
          <cell r="X107">
            <v>0.2</v>
          </cell>
          <cell r="Y107">
            <v>0.2</v>
          </cell>
          <cell r="Z107">
            <v>0.2</v>
          </cell>
          <cell r="AA107">
            <v>0.2</v>
          </cell>
          <cell r="AB107">
            <v>0.2</v>
          </cell>
          <cell r="AH107">
            <v>5.0000000000000018</v>
          </cell>
        </row>
        <row r="108">
          <cell r="B108">
            <v>9.02</v>
          </cell>
          <cell r="C108" t="str">
            <v>Consumables</v>
          </cell>
          <cell r="D108">
            <v>0.3</v>
          </cell>
          <cell r="E108">
            <v>0.3</v>
          </cell>
          <cell r="F108">
            <v>0.3</v>
          </cell>
          <cell r="G108">
            <v>0.3</v>
          </cell>
          <cell r="H108">
            <v>0.3</v>
          </cell>
          <cell r="I108">
            <v>0.3</v>
          </cell>
          <cell r="J108">
            <v>0.3</v>
          </cell>
          <cell r="K108">
            <v>0.3</v>
          </cell>
          <cell r="L108">
            <v>0.3</v>
          </cell>
          <cell r="M108">
            <v>0.3</v>
          </cell>
          <cell r="N108">
            <v>0.3</v>
          </cell>
          <cell r="O108">
            <v>0.3</v>
          </cell>
          <cell r="P108">
            <v>0.3</v>
          </cell>
          <cell r="Q108">
            <v>0.3</v>
          </cell>
          <cell r="R108">
            <v>0.3</v>
          </cell>
          <cell r="S108">
            <v>0.3</v>
          </cell>
          <cell r="T108">
            <v>0.3</v>
          </cell>
          <cell r="U108">
            <v>0.3</v>
          </cell>
          <cell r="V108">
            <v>0.3</v>
          </cell>
          <cell r="W108">
            <v>0.3</v>
          </cell>
          <cell r="X108">
            <v>0.3</v>
          </cell>
          <cell r="Y108">
            <v>0.3</v>
          </cell>
          <cell r="Z108">
            <v>0.3</v>
          </cell>
          <cell r="AA108">
            <v>0.3</v>
          </cell>
          <cell r="AB108">
            <v>0.3</v>
          </cell>
          <cell r="AH108">
            <v>7.4999999999999973</v>
          </cell>
        </row>
        <row r="109">
          <cell r="B109">
            <v>9.0299999999999994</v>
          </cell>
          <cell r="C109" t="str">
            <v>EMIS Training</v>
          </cell>
          <cell r="D109">
            <v>0.22</v>
          </cell>
          <cell r="E109">
            <v>0.18</v>
          </cell>
          <cell r="F109">
            <v>0.14000000000000001</v>
          </cell>
          <cell r="G109">
            <v>0.28000000000000003</v>
          </cell>
          <cell r="H109">
            <v>0.28000000000000003</v>
          </cell>
          <cell r="I109">
            <v>0.1</v>
          </cell>
          <cell r="J109">
            <v>0.24</v>
          </cell>
          <cell r="K109">
            <v>0.16</v>
          </cell>
          <cell r="L109">
            <v>0.2</v>
          </cell>
          <cell r="M109">
            <v>0.22</v>
          </cell>
          <cell r="N109">
            <v>0.1</v>
          </cell>
          <cell r="O109">
            <v>0.16</v>
          </cell>
          <cell r="P109">
            <v>0.08</v>
          </cell>
          <cell r="Q109">
            <v>0.08</v>
          </cell>
          <cell r="R109">
            <v>0.22</v>
          </cell>
          <cell r="S109">
            <v>0.24</v>
          </cell>
          <cell r="T109">
            <v>0.26</v>
          </cell>
          <cell r="U109">
            <v>0.2</v>
          </cell>
          <cell r="V109">
            <v>0.28000000000000003</v>
          </cell>
          <cell r="W109">
            <v>0.2</v>
          </cell>
          <cell r="X109">
            <v>0.2</v>
          </cell>
          <cell r="Y109">
            <v>0.22</v>
          </cell>
          <cell r="Z109">
            <v>0.14000000000000001</v>
          </cell>
          <cell r="AA109">
            <v>0.06</v>
          </cell>
          <cell r="AB109">
            <v>0.02</v>
          </cell>
          <cell r="AH109">
            <v>4.4799999999999995</v>
          </cell>
        </row>
        <row r="110">
          <cell r="C110" t="str">
            <v>Management -  DPO</v>
          </cell>
          <cell r="AH110">
            <v>0</v>
          </cell>
        </row>
        <row r="111">
          <cell r="B111">
            <v>9.0399999999999991</v>
          </cell>
          <cell r="C111" t="str">
            <v>Block Accountant</v>
          </cell>
          <cell r="D111">
            <v>7.92</v>
          </cell>
          <cell r="E111">
            <v>6.48</v>
          </cell>
          <cell r="F111">
            <v>5.04</v>
          </cell>
          <cell r="G111">
            <v>10.08</v>
          </cell>
          <cell r="H111">
            <v>10.08</v>
          </cell>
          <cell r="I111">
            <v>3.6</v>
          </cell>
          <cell r="J111">
            <v>8.64</v>
          </cell>
          <cell r="K111">
            <v>5.76</v>
          </cell>
          <cell r="L111">
            <v>7.2</v>
          </cell>
          <cell r="M111">
            <v>7.92</v>
          </cell>
          <cell r="N111">
            <v>3.6</v>
          </cell>
          <cell r="O111">
            <v>5.76</v>
          </cell>
          <cell r="P111">
            <v>2.88</v>
          </cell>
          <cell r="Q111">
            <v>2.88</v>
          </cell>
          <cell r="R111">
            <v>7.92</v>
          </cell>
          <cell r="S111">
            <v>8.64</v>
          </cell>
          <cell r="T111">
            <v>9.36</v>
          </cell>
          <cell r="U111">
            <v>7.2</v>
          </cell>
          <cell r="V111">
            <v>10.08</v>
          </cell>
          <cell r="W111">
            <v>7.2</v>
          </cell>
          <cell r="X111">
            <v>7.2</v>
          </cell>
          <cell r="Y111">
            <v>7.92</v>
          </cell>
          <cell r="Z111">
            <v>5.04</v>
          </cell>
          <cell r="AA111">
            <v>2.16</v>
          </cell>
          <cell r="AB111">
            <v>0.72</v>
          </cell>
          <cell r="AH111">
            <v>161.27999999999994</v>
          </cell>
        </row>
        <row r="112">
          <cell r="B112">
            <v>9.0500000000000007</v>
          </cell>
          <cell r="C112" t="str">
            <v>Salary of Peon – Sweeper - BRC</v>
          </cell>
          <cell r="D112">
            <v>3.3</v>
          </cell>
          <cell r="E112">
            <v>2.7</v>
          </cell>
          <cell r="F112">
            <v>2.1</v>
          </cell>
          <cell r="G112">
            <v>4.2</v>
          </cell>
          <cell r="H112">
            <v>4.2</v>
          </cell>
          <cell r="I112">
            <v>1.5</v>
          </cell>
          <cell r="J112">
            <v>3.6</v>
          </cell>
          <cell r="K112">
            <v>2.4</v>
          </cell>
          <cell r="L112">
            <v>3</v>
          </cell>
          <cell r="M112">
            <v>3.3</v>
          </cell>
          <cell r="N112">
            <v>1.5</v>
          </cell>
          <cell r="O112">
            <v>2.4</v>
          </cell>
          <cell r="P112">
            <v>1.2</v>
          </cell>
          <cell r="Q112">
            <v>1.2</v>
          </cell>
          <cell r="R112">
            <v>3.3</v>
          </cell>
          <cell r="S112">
            <v>3.6</v>
          </cell>
          <cell r="T112">
            <v>3.9</v>
          </cell>
          <cell r="U112">
            <v>3</v>
          </cell>
          <cell r="V112">
            <v>4.2</v>
          </cell>
          <cell r="W112">
            <v>3</v>
          </cell>
          <cell r="X112">
            <v>3</v>
          </cell>
          <cell r="Y112">
            <v>3.3</v>
          </cell>
          <cell r="Z112">
            <v>2.1</v>
          </cell>
          <cell r="AA112">
            <v>0.9</v>
          </cell>
          <cell r="AB112">
            <v>0.3</v>
          </cell>
          <cell r="AH112">
            <v>67.2</v>
          </cell>
        </row>
        <row r="113">
          <cell r="B113">
            <v>9.06</v>
          </cell>
          <cell r="C113" t="str">
            <v>Maintenance of Equipments</v>
          </cell>
          <cell r="D113">
            <v>1.1000000000000001</v>
          </cell>
          <cell r="E113">
            <v>0.9</v>
          </cell>
          <cell r="F113">
            <v>0.7</v>
          </cell>
          <cell r="G113">
            <v>1.4</v>
          </cell>
          <cell r="H113">
            <v>1.4</v>
          </cell>
          <cell r="I113">
            <v>0.5</v>
          </cell>
          <cell r="J113">
            <v>1.2</v>
          </cell>
          <cell r="K113">
            <v>0.8</v>
          </cell>
          <cell r="L113">
            <v>1</v>
          </cell>
          <cell r="M113">
            <v>1.1000000000000001</v>
          </cell>
          <cell r="N113">
            <v>0.5</v>
          </cell>
          <cell r="O113">
            <v>0.8</v>
          </cell>
          <cell r="P113">
            <v>0.4</v>
          </cell>
          <cell r="Q113">
            <v>0.4</v>
          </cell>
          <cell r="R113">
            <v>1.1000000000000001</v>
          </cell>
          <cell r="S113">
            <v>1.2</v>
          </cell>
          <cell r="T113">
            <v>1.3</v>
          </cell>
          <cell r="U113">
            <v>1</v>
          </cell>
          <cell r="V113">
            <v>1.4</v>
          </cell>
          <cell r="W113">
            <v>1</v>
          </cell>
          <cell r="X113">
            <v>1</v>
          </cell>
          <cell r="Y113">
            <v>1.1000000000000001</v>
          </cell>
          <cell r="Z113">
            <v>0.7</v>
          </cell>
          <cell r="AA113">
            <v>0.3</v>
          </cell>
          <cell r="AB113">
            <v>0.1</v>
          </cell>
          <cell r="AH113">
            <v>22.400000000000002</v>
          </cell>
        </row>
        <row r="114">
          <cell r="B114">
            <v>9.07</v>
          </cell>
          <cell r="C114" t="str">
            <v>Salary of Officers</v>
          </cell>
          <cell r="D114">
            <v>5.04</v>
          </cell>
          <cell r="E114">
            <v>5.04</v>
          </cell>
          <cell r="F114">
            <v>5.04</v>
          </cell>
          <cell r="G114">
            <v>5.04</v>
          </cell>
          <cell r="H114">
            <v>5.04</v>
          </cell>
          <cell r="I114">
            <v>5.04</v>
          </cell>
          <cell r="J114">
            <v>5.04</v>
          </cell>
          <cell r="K114">
            <v>5.04</v>
          </cell>
          <cell r="L114">
            <v>5.04</v>
          </cell>
          <cell r="M114">
            <v>5.04</v>
          </cell>
          <cell r="N114">
            <v>5.04</v>
          </cell>
          <cell r="O114">
            <v>5.04</v>
          </cell>
          <cell r="P114">
            <v>5.04</v>
          </cell>
          <cell r="Q114">
            <v>5.04</v>
          </cell>
          <cell r="R114">
            <v>5.04</v>
          </cell>
          <cell r="S114">
            <v>5.04</v>
          </cell>
          <cell r="T114">
            <v>5.04</v>
          </cell>
          <cell r="U114">
            <v>5.04</v>
          </cell>
          <cell r="V114">
            <v>5.04</v>
          </cell>
          <cell r="W114">
            <v>5.04</v>
          </cell>
          <cell r="X114">
            <v>5.04</v>
          </cell>
          <cell r="Y114">
            <v>5.04</v>
          </cell>
          <cell r="Z114">
            <v>5.04</v>
          </cell>
          <cell r="AA114">
            <v>5.04</v>
          </cell>
          <cell r="AB114">
            <v>5.04</v>
          </cell>
          <cell r="AH114">
            <v>126.00000000000007</v>
          </cell>
        </row>
        <row r="115">
          <cell r="B115">
            <v>9.0800000000000054</v>
          </cell>
          <cell r="C115" t="str">
            <v>Salary of TRP</v>
          </cell>
          <cell r="D115">
            <v>15.12</v>
          </cell>
          <cell r="E115">
            <v>6.48</v>
          </cell>
          <cell r="F115">
            <v>5.04</v>
          </cell>
          <cell r="G115">
            <v>12.24</v>
          </cell>
          <cell r="H115">
            <v>10.08</v>
          </cell>
          <cell r="I115">
            <v>4.32</v>
          </cell>
          <cell r="J115">
            <v>15.84</v>
          </cell>
          <cell r="K115">
            <v>7.2</v>
          </cell>
          <cell r="L115">
            <v>9.36</v>
          </cell>
          <cell r="M115">
            <v>7.92</v>
          </cell>
          <cell r="N115">
            <v>5.76</v>
          </cell>
          <cell r="O115">
            <v>7.2</v>
          </cell>
          <cell r="P115">
            <v>3.6</v>
          </cell>
          <cell r="Q115">
            <v>2.88</v>
          </cell>
          <cell r="R115">
            <v>10.8</v>
          </cell>
          <cell r="S115">
            <v>15.84</v>
          </cell>
          <cell r="T115">
            <v>10.08</v>
          </cell>
          <cell r="U115">
            <v>15.12</v>
          </cell>
          <cell r="V115">
            <v>15.84</v>
          </cell>
          <cell r="W115">
            <v>7.2</v>
          </cell>
          <cell r="X115">
            <v>15.84</v>
          </cell>
          <cell r="Y115">
            <v>10.8</v>
          </cell>
          <cell r="Z115">
            <v>10.8</v>
          </cell>
          <cell r="AA115">
            <v>2.88</v>
          </cell>
          <cell r="AB115">
            <v>2.16</v>
          </cell>
          <cell r="AH115">
            <v>230.40000000000003</v>
          </cell>
        </row>
        <row r="116">
          <cell r="B116">
            <v>9.090000000000007</v>
          </cell>
          <cell r="C116" t="str">
            <v>Salary of Staff</v>
          </cell>
          <cell r="D116">
            <v>2</v>
          </cell>
          <cell r="E116">
            <v>2</v>
          </cell>
          <cell r="F116">
            <v>2</v>
          </cell>
          <cell r="G116">
            <v>2</v>
          </cell>
          <cell r="H116">
            <v>2</v>
          </cell>
          <cell r="I116">
            <v>2</v>
          </cell>
          <cell r="J116">
            <v>2</v>
          </cell>
          <cell r="K116">
            <v>2</v>
          </cell>
          <cell r="L116">
            <v>2</v>
          </cell>
          <cell r="M116">
            <v>2</v>
          </cell>
          <cell r="N116">
            <v>2</v>
          </cell>
          <cell r="O116">
            <v>2</v>
          </cell>
          <cell r="P116">
            <v>2</v>
          </cell>
          <cell r="Q116">
            <v>2</v>
          </cell>
          <cell r="R116">
            <v>2</v>
          </cell>
          <cell r="S116">
            <v>2</v>
          </cell>
          <cell r="T116">
            <v>2</v>
          </cell>
          <cell r="U116">
            <v>2</v>
          </cell>
          <cell r="V116">
            <v>2</v>
          </cell>
          <cell r="W116">
            <v>2</v>
          </cell>
          <cell r="X116">
            <v>2</v>
          </cell>
          <cell r="Y116">
            <v>2</v>
          </cell>
          <cell r="Z116">
            <v>2</v>
          </cell>
          <cell r="AA116">
            <v>2</v>
          </cell>
          <cell r="AB116">
            <v>2</v>
          </cell>
          <cell r="AH116">
            <v>50</v>
          </cell>
        </row>
        <row r="117">
          <cell r="B117">
            <v>9.1000000000000085</v>
          </cell>
          <cell r="C117" t="str">
            <v>Salary of Peon – Sweeper</v>
          </cell>
          <cell r="D117">
            <v>0.6</v>
          </cell>
          <cell r="E117">
            <v>0.6</v>
          </cell>
          <cell r="F117">
            <v>0.6</v>
          </cell>
          <cell r="G117">
            <v>0.6</v>
          </cell>
          <cell r="H117">
            <v>0.6</v>
          </cell>
          <cell r="I117">
            <v>0.6</v>
          </cell>
          <cell r="J117">
            <v>0.6</v>
          </cell>
          <cell r="K117">
            <v>0.6</v>
          </cell>
          <cell r="L117">
            <v>0.6</v>
          </cell>
          <cell r="M117">
            <v>0.6</v>
          </cell>
          <cell r="N117">
            <v>0.6</v>
          </cell>
          <cell r="O117">
            <v>0.6</v>
          </cell>
          <cell r="P117">
            <v>0.6</v>
          </cell>
          <cell r="Q117">
            <v>0.6</v>
          </cell>
          <cell r="R117">
            <v>0.6</v>
          </cell>
          <cell r="S117">
            <v>0.6</v>
          </cell>
          <cell r="T117">
            <v>0.6</v>
          </cell>
          <cell r="U117">
            <v>0.6</v>
          </cell>
          <cell r="V117">
            <v>0.6</v>
          </cell>
          <cell r="W117">
            <v>0.6</v>
          </cell>
          <cell r="X117">
            <v>0.6</v>
          </cell>
          <cell r="Y117">
            <v>0.6</v>
          </cell>
          <cell r="Z117">
            <v>0.6</v>
          </cell>
          <cell r="AA117">
            <v>0.6</v>
          </cell>
          <cell r="AB117">
            <v>0.6</v>
          </cell>
          <cell r="AH117">
            <v>14.999999999999995</v>
          </cell>
        </row>
        <row r="118">
          <cell r="B118">
            <v>9.1100000000000101</v>
          </cell>
          <cell r="C118" t="str">
            <v>Rent of DPO</v>
          </cell>
          <cell r="D118">
            <v>0.6</v>
          </cell>
          <cell r="E118">
            <v>0.6</v>
          </cell>
          <cell r="F118">
            <v>0.6</v>
          </cell>
          <cell r="G118">
            <v>0.6</v>
          </cell>
          <cell r="H118">
            <v>0.6</v>
          </cell>
          <cell r="I118">
            <v>0.6</v>
          </cell>
          <cell r="J118">
            <v>0.6</v>
          </cell>
          <cell r="K118">
            <v>0.6</v>
          </cell>
          <cell r="L118">
            <v>0.6</v>
          </cell>
          <cell r="M118">
            <v>0.6</v>
          </cell>
          <cell r="N118">
            <v>0.6</v>
          </cell>
          <cell r="O118">
            <v>0.6</v>
          </cell>
          <cell r="P118">
            <v>0.6</v>
          </cell>
          <cell r="Q118">
            <v>0.6</v>
          </cell>
          <cell r="R118">
            <v>0.6</v>
          </cell>
          <cell r="S118">
            <v>0.6</v>
          </cell>
          <cell r="T118">
            <v>0.6</v>
          </cell>
          <cell r="U118">
            <v>0.6</v>
          </cell>
          <cell r="V118">
            <v>0.6</v>
          </cell>
          <cell r="W118">
            <v>0.6</v>
          </cell>
          <cell r="X118">
            <v>0.6</v>
          </cell>
          <cell r="Y118">
            <v>0.6</v>
          </cell>
          <cell r="Z118">
            <v>0.6</v>
          </cell>
          <cell r="AB118">
            <v>0.6</v>
          </cell>
          <cell r="AH118">
            <v>14.399999999999995</v>
          </cell>
        </row>
        <row r="119">
          <cell r="B119">
            <v>9.1200000000000117</v>
          </cell>
          <cell r="C119" t="str">
            <v>Consumable</v>
          </cell>
          <cell r="D119">
            <v>0.5</v>
          </cell>
          <cell r="E119">
            <v>0.5</v>
          </cell>
          <cell r="F119">
            <v>0.5</v>
          </cell>
          <cell r="G119">
            <v>0.5</v>
          </cell>
          <cell r="H119">
            <v>0.5</v>
          </cell>
          <cell r="I119">
            <v>0.5</v>
          </cell>
          <cell r="J119">
            <v>0.5</v>
          </cell>
          <cell r="K119">
            <v>0.5</v>
          </cell>
          <cell r="L119">
            <v>0.5</v>
          </cell>
          <cell r="M119">
            <v>0.5</v>
          </cell>
          <cell r="N119">
            <v>0.5</v>
          </cell>
          <cell r="O119">
            <v>0.5</v>
          </cell>
          <cell r="P119">
            <v>0.5</v>
          </cell>
          <cell r="Q119">
            <v>0.5</v>
          </cell>
          <cell r="R119">
            <v>0.5</v>
          </cell>
          <cell r="S119">
            <v>0.5</v>
          </cell>
          <cell r="T119">
            <v>0.25</v>
          </cell>
          <cell r="U119">
            <v>0.5</v>
          </cell>
          <cell r="V119">
            <v>0.5</v>
          </cell>
          <cell r="W119">
            <v>0.25</v>
          </cell>
          <cell r="X119">
            <v>0.25</v>
          </cell>
          <cell r="Y119">
            <v>0.5</v>
          </cell>
          <cell r="Z119">
            <v>0.5</v>
          </cell>
          <cell r="AA119">
            <v>0.25</v>
          </cell>
          <cell r="AB119">
            <v>0.35</v>
          </cell>
          <cell r="AH119">
            <v>11.35</v>
          </cell>
        </row>
        <row r="120">
          <cell r="B120">
            <v>9.1300000000000132</v>
          </cell>
          <cell r="C120" t="str">
            <v>Stationary</v>
          </cell>
          <cell r="D120">
            <v>0.5</v>
          </cell>
          <cell r="E120">
            <v>0.5</v>
          </cell>
          <cell r="F120">
            <v>0.5</v>
          </cell>
          <cell r="G120">
            <v>0.5</v>
          </cell>
          <cell r="H120">
            <v>0.5</v>
          </cell>
          <cell r="I120">
            <v>0.5</v>
          </cell>
          <cell r="J120">
            <v>0.5</v>
          </cell>
          <cell r="K120">
            <v>0.5</v>
          </cell>
          <cell r="L120">
            <v>0.5</v>
          </cell>
          <cell r="M120">
            <v>0.5</v>
          </cell>
          <cell r="N120">
            <v>0.5</v>
          </cell>
          <cell r="O120">
            <v>0.5</v>
          </cell>
          <cell r="P120">
            <v>0.5</v>
          </cell>
          <cell r="Q120">
            <v>0.5</v>
          </cell>
          <cell r="R120">
            <v>0.5</v>
          </cell>
          <cell r="S120">
            <v>0.5</v>
          </cell>
          <cell r="T120">
            <v>0.25</v>
          </cell>
          <cell r="U120">
            <v>0.5</v>
          </cell>
          <cell r="V120">
            <v>0.5</v>
          </cell>
          <cell r="W120">
            <v>0.25</v>
          </cell>
          <cell r="X120">
            <v>0.25</v>
          </cell>
          <cell r="Y120">
            <v>0.5</v>
          </cell>
          <cell r="Z120">
            <v>0.5</v>
          </cell>
          <cell r="AA120">
            <v>0.3</v>
          </cell>
          <cell r="AB120">
            <v>0.35</v>
          </cell>
          <cell r="AH120">
            <v>11.4</v>
          </cell>
        </row>
        <row r="121">
          <cell r="B121">
            <v>9.1400000000000148</v>
          </cell>
          <cell r="C121" t="str">
            <v>Water / Electricity / Telephone</v>
          </cell>
          <cell r="D121">
            <v>0.6</v>
          </cell>
          <cell r="E121">
            <v>0.6</v>
          </cell>
          <cell r="F121">
            <v>0.6</v>
          </cell>
          <cell r="G121">
            <v>0.6</v>
          </cell>
          <cell r="H121">
            <v>0.6</v>
          </cell>
          <cell r="I121">
            <v>0.6</v>
          </cell>
          <cell r="J121">
            <v>0.6</v>
          </cell>
          <cell r="K121">
            <v>0.6</v>
          </cell>
          <cell r="L121">
            <v>0.6</v>
          </cell>
          <cell r="M121">
            <v>0.6</v>
          </cell>
          <cell r="N121">
            <v>0.6</v>
          </cell>
          <cell r="O121">
            <v>0.6</v>
          </cell>
          <cell r="P121">
            <v>0.6</v>
          </cell>
          <cell r="Q121">
            <v>0.6</v>
          </cell>
          <cell r="R121">
            <v>0.6</v>
          </cell>
          <cell r="S121">
            <v>0.6</v>
          </cell>
          <cell r="T121">
            <v>0.3</v>
          </cell>
          <cell r="U121">
            <v>0.6</v>
          </cell>
          <cell r="V121">
            <v>0.6</v>
          </cell>
          <cell r="W121">
            <v>0.3</v>
          </cell>
          <cell r="X121">
            <v>0.3</v>
          </cell>
          <cell r="Y121">
            <v>0.6</v>
          </cell>
          <cell r="Z121">
            <v>0.6</v>
          </cell>
          <cell r="AA121">
            <v>0.3</v>
          </cell>
          <cell r="AB121">
            <v>0.6</v>
          </cell>
          <cell r="AH121">
            <v>13.799999999999999</v>
          </cell>
        </row>
        <row r="122">
          <cell r="B122">
            <v>9.1500000000000163</v>
          </cell>
          <cell r="C122" t="str">
            <v>Electricity / Telephone of BRC</v>
          </cell>
          <cell r="D122">
            <v>0.18</v>
          </cell>
          <cell r="E122">
            <v>0.18</v>
          </cell>
          <cell r="F122">
            <v>0.18</v>
          </cell>
          <cell r="G122">
            <v>0.18</v>
          </cell>
          <cell r="H122">
            <v>0.18</v>
          </cell>
          <cell r="I122">
            <v>0.18</v>
          </cell>
          <cell r="J122">
            <v>0.18</v>
          </cell>
          <cell r="K122">
            <v>0.18</v>
          </cell>
          <cell r="L122">
            <v>0.18</v>
          </cell>
          <cell r="M122">
            <v>0.18</v>
          </cell>
          <cell r="N122">
            <v>0.18</v>
          </cell>
          <cell r="O122">
            <v>0.18</v>
          </cell>
          <cell r="P122">
            <v>0.18</v>
          </cell>
          <cell r="Q122">
            <v>0.18</v>
          </cell>
          <cell r="R122">
            <v>0.18</v>
          </cell>
          <cell r="S122">
            <v>0.18</v>
          </cell>
          <cell r="T122">
            <v>0.1</v>
          </cell>
          <cell r="U122">
            <v>0.18</v>
          </cell>
          <cell r="V122">
            <v>0.18</v>
          </cell>
          <cell r="W122">
            <v>0.1</v>
          </cell>
          <cell r="X122">
            <v>0.1</v>
          </cell>
          <cell r="Y122">
            <v>0.18</v>
          </cell>
          <cell r="Z122">
            <v>0.18</v>
          </cell>
          <cell r="AA122">
            <v>0.18</v>
          </cell>
          <cell r="AB122">
            <v>0.18</v>
          </cell>
          <cell r="AH122">
            <v>4.2600000000000007</v>
          </cell>
        </row>
        <row r="123">
          <cell r="B123">
            <v>9.1600000000000179</v>
          </cell>
          <cell r="C123" t="str">
            <v>TA – DA other than Workshop</v>
          </cell>
          <cell r="D123">
            <v>0.25</v>
          </cell>
          <cell r="E123">
            <v>0.25</v>
          </cell>
          <cell r="F123">
            <v>0.25</v>
          </cell>
          <cell r="G123">
            <v>0.25</v>
          </cell>
          <cell r="H123">
            <v>0.25</v>
          </cell>
          <cell r="I123">
            <v>0.25</v>
          </cell>
          <cell r="J123">
            <v>0.25</v>
          </cell>
          <cell r="K123">
            <v>0.25</v>
          </cell>
          <cell r="L123">
            <v>0.25</v>
          </cell>
          <cell r="M123">
            <v>0.25</v>
          </cell>
          <cell r="N123">
            <v>0.25</v>
          </cell>
          <cell r="O123">
            <v>0.25</v>
          </cell>
          <cell r="P123">
            <v>0.25</v>
          </cell>
          <cell r="Q123">
            <v>0.25</v>
          </cell>
          <cell r="R123">
            <v>0.25</v>
          </cell>
          <cell r="S123">
            <v>0.25</v>
          </cell>
          <cell r="T123">
            <v>0.25</v>
          </cell>
          <cell r="U123">
            <v>0.25</v>
          </cell>
          <cell r="V123">
            <v>0.25</v>
          </cell>
          <cell r="W123">
            <v>0.25</v>
          </cell>
          <cell r="X123">
            <v>0.25</v>
          </cell>
          <cell r="Y123">
            <v>0.25</v>
          </cell>
          <cell r="Z123">
            <v>0.25</v>
          </cell>
          <cell r="AA123">
            <v>0.2</v>
          </cell>
          <cell r="AB123">
            <v>0.25</v>
          </cell>
          <cell r="AH123">
            <v>6.2</v>
          </cell>
        </row>
        <row r="124">
          <cell r="B124">
            <v>9.1700000000000195</v>
          </cell>
          <cell r="C124" t="str">
            <v>Hiring of Vehicle</v>
          </cell>
          <cell r="D124">
            <v>2.4</v>
          </cell>
          <cell r="E124">
            <v>2.4</v>
          </cell>
          <cell r="F124">
            <v>2.4</v>
          </cell>
          <cell r="G124">
            <v>2.4</v>
          </cell>
          <cell r="H124">
            <v>2.4</v>
          </cell>
          <cell r="I124">
            <v>2.4</v>
          </cell>
          <cell r="J124">
            <v>2.4</v>
          </cell>
          <cell r="K124">
            <v>2.4</v>
          </cell>
          <cell r="L124">
            <v>2.4</v>
          </cell>
          <cell r="M124">
            <v>2.4</v>
          </cell>
          <cell r="N124">
            <v>2.4</v>
          </cell>
          <cell r="O124">
            <v>2.4</v>
          </cell>
          <cell r="P124">
            <v>2.4</v>
          </cell>
          <cell r="Q124">
            <v>2.4</v>
          </cell>
          <cell r="R124">
            <v>2.4</v>
          </cell>
          <cell r="S124">
            <v>2.4</v>
          </cell>
          <cell r="T124">
            <v>2</v>
          </cell>
          <cell r="U124">
            <v>2.4</v>
          </cell>
          <cell r="V124">
            <v>2.4</v>
          </cell>
          <cell r="W124">
            <v>2</v>
          </cell>
          <cell r="X124">
            <v>2</v>
          </cell>
          <cell r="Y124">
            <v>2.4</v>
          </cell>
          <cell r="Z124">
            <v>2.4</v>
          </cell>
          <cell r="AA124">
            <v>0.7</v>
          </cell>
          <cell r="AB124">
            <v>2.4</v>
          </cell>
          <cell r="AH124">
            <v>57.099999999999987</v>
          </cell>
        </row>
        <row r="125">
          <cell r="B125">
            <v>9.180000000000021</v>
          </cell>
          <cell r="C125" t="str">
            <v>Salary of Expert</v>
          </cell>
          <cell r="D125">
            <v>3.6</v>
          </cell>
          <cell r="E125">
            <v>3.6</v>
          </cell>
          <cell r="F125">
            <v>3.6</v>
          </cell>
          <cell r="G125">
            <v>3.6</v>
          </cell>
          <cell r="H125">
            <v>3.6</v>
          </cell>
          <cell r="I125">
            <v>2.4</v>
          </cell>
          <cell r="J125">
            <v>3.6</v>
          </cell>
          <cell r="K125">
            <v>3.6</v>
          </cell>
          <cell r="L125">
            <v>3.6</v>
          </cell>
          <cell r="M125">
            <v>3.6</v>
          </cell>
          <cell r="N125">
            <v>3.6</v>
          </cell>
          <cell r="O125">
            <v>3.6</v>
          </cell>
          <cell r="P125">
            <v>3.6</v>
          </cell>
          <cell r="Q125">
            <v>2.4</v>
          </cell>
          <cell r="R125">
            <v>3.6</v>
          </cell>
          <cell r="S125">
            <v>3.6</v>
          </cell>
          <cell r="T125">
            <v>3.6</v>
          </cell>
          <cell r="U125">
            <v>3.6</v>
          </cell>
          <cell r="V125">
            <v>6</v>
          </cell>
          <cell r="W125">
            <v>3.6</v>
          </cell>
          <cell r="X125">
            <v>3.6</v>
          </cell>
          <cell r="Y125">
            <v>3.6</v>
          </cell>
          <cell r="Z125">
            <v>3.6</v>
          </cell>
          <cell r="AB125">
            <v>2.4</v>
          </cell>
          <cell r="AH125">
            <v>85.199999999999989</v>
          </cell>
        </row>
        <row r="127">
          <cell r="C127" t="str">
            <v>SUB TOTAL of J</v>
          </cell>
          <cell r="D127">
            <v>44.430000000000007</v>
          </cell>
          <cell r="E127">
            <v>33.510000000000005</v>
          </cell>
          <cell r="F127">
            <v>29.790000000000003</v>
          </cell>
          <cell r="G127">
            <v>44.97</v>
          </cell>
          <cell r="H127">
            <v>42.81</v>
          </cell>
          <cell r="I127">
            <v>25.590000000000003</v>
          </cell>
          <cell r="J127">
            <v>46.290000000000006</v>
          </cell>
          <cell r="K127">
            <v>33.090000000000003</v>
          </cell>
          <cell r="L127">
            <v>37.530000000000008</v>
          </cell>
          <cell r="M127">
            <v>37.230000000000004</v>
          </cell>
          <cell r="N127">
            <v>28.230000000000004</v>
          </cell>
          <cell r="O127">
            <v>33.090000000000003</v>
          </cell>
          <cell r="P127">
            <v>24.930000000000003</v>
          </cell>
          <cell r="Q127">
            <v>23.009999999999998</v>
          </cell>
          <cell r="R127">
            <v>40.110000000000007</v>
          </cell>
          <cell r="S127">
            <v>46.290000000000006</v>
          </cell>
          <cell r="T127">
            <v>40.39</v>
          </cell>
          <cell r="U127">
            <v>43.290000000000006</v>
          </cell>
          <cell r="V127">
            <v>50.97</v>
          </cell>
          <cell r="W127">
            <v>34.090000000000003</v>
          </cell>
          <cell r="X127">
            <v>42.730000000000004</v>
          </cell>
          <cell r="Y127">
            <v>40.110000000000007</v>
          </cell>
          <cell r="Z127">
            <v>35.550000000000004</v>
          </cell>
          <cell r="AA127">
            <v>16.37</v>
          </cell>
          <cell r="AB127">
            <v>18.569999999999997</v>
          </cell>
          <cell r="AC127">
            <v>0</v>
          </cell>
          <cell r="AD127">
            <v>0</v>
          </cell>
          <cell r="AE127">
            <v>0</v>
          </cell>
          <cell r="AF127">
            <v>0</v>
          </cell>
          <cell r="AG127">
            <v>0</v>
          </cell>
          <cell r="AH127">
            <v>892.97</v>
          </cell>
        </row>
        <row r="129">
          <cell r="A129" t="str">
            <v>K</v>
          </cell>
          <cell r="B129" t="str">
            <v>RESEARCH AND EVALUATION</v>
          </cell>
        </row>
        <row r="130">
          <cell r="AH130">
            <v>0</v>
          </cell>
        </row>
        <row r="131">
          <cell r="B131">
            <v>10.01</v>
          </cell>
          <cell r="C131" t="str">
            <v>Action Monitoring</v>
          </cell>
          <cell r="D131">
            <v>3.133</v>
          </cell>
          <cell r="E131">
            <v>3.4580000000000002</v>
          </cell>
          <cell r="F131">
            <v>2.9329999999999998</v>
          </cell>
          <cell r="G131">
            <v>4.6239999999999997</v>
          </cell>
          <cell r="H131">
            <v>6.3979999999999997</v>
          </cell>
          <cell r="I131">
            <v>2.6850000000000001</v>
          </cell>
          <cell r="J131">
            <v>7.9909999999999997</v>
          </cell>
          <cell r="K131">
            <v>3.7279999999999998</v>
          </cell>
          <cell r="L131">
            <v>5.992</v>
          </cell>
          <cell r="M131">
            <v>2.7720000000000002</v>
          </cell>
          <cell r="N131">
            <v>3.64</v>
          </cell>
          <cell r="O131">
            <v>3.3359999999999999</v>
          </cell>
          <cell r="P131">
            <v>2.286</v>
          </cell>
          <cell r="Q131">
            <v>2.4289999999999998</v>
          </cell>
          <cell r="R131">
            <v>4.0220000000000002</v>
          </cell>
          <cell r="S131">
            <v>7.6690000000000005</v>
          </cell>
          <cell r="T131">
            <v>8.5440000000000005</v>
          </cell>
          <cell r="U131">
            <v>4.9770000000000003</v>
          </cell>
          <cell r="V131">
            <v>4.4909999999999997</v>
          </cell>
          <cell r="W131">
            <v>5.4039999999999999</v>
          </cell>
          <cell r="X131">
            <v>3.3359999999999999</v>
          </cell>
          <cell r="Y131">
            <v>8.0540000000000003</v>
          </cell>
          <cell r="Z131">
            <v>5.415</v>
          </cell>
          <cell r="AA131">
            <v>1.0640000000000001</v>
          </cell>
          <cell r="AB131">
            <v>1.397</v>
          </cell>
          <cell r="AC131">
            <v>1.887</v>
          </cell>
          <cell r="AD131">
            <v>0.36399999999999999</v>
          </cell>
          <cell r="AE131">
            <v>0.43099999999999999</v>
          </cell>
          <cell r="AF131">
            <v>0.96299999999999997</v>
          </cell>
          <cell r="AH131">
            <v>113.423</v>
          </cell>
        </row>
        <row r="132">
          <cell r="B132">
            <v>10.02</v>
          </cell>
          <cell r="C132" t="str">
            <v>BRC Monitoring</v>
          </cell>
          <cell r="D132">
            <v>1.1879999999999999</v>
          </cell>
          <cell r="E132">
            <v>0.97199999999999998</v>
          </cell>
          <cell r="F132">
            <v>0.75600000000000001</v>
          </cell>
          <cell r="G132">
            <v>1.512</v>
          </cell>
          <cell r="H132">
            <v>1.512</v>
          </cell>
          <cell r="I132">
            <v>0.54</v>
          </cell>
          <cell r="J132">
            <v>1.296</v>
          </cell>
          <cell r="K132">
            <v>0.86399999999999999</v>
          </cell>
          <cell r="L132">
            <v>1.08</v>
          </cell>
          <cell r="M132">
            <v>1.1879999999999999</v>
          </cell>
          <cell r="N132">
            <v>0.54</v>
          </cell>
          <cell r="O132">
            <v>0.86399999999999999</v>
          </cell>
          <cell r="P132">
            <v>0.432</v>
          </cell>
          <cell r="Q132">
            <v>0.432</v>
          </cell>
          <cell r="R132">
            <v>1.1879999999999999</v>
          </cell>
          <cell r="S132">
            <v>1.296</v>
          </cell>
          <cell r="T132">
            <v>1.4039999999999999</v>
          </cell>
          <cell r="U132">
            <v>1.08</v>
          </cell>
          <cell r="V132">
            <v>1.512</v>
          </cell>
          <cell r="W132">
            <v>1.08</v>
          </cell>
          <cell r="X132">
            <v>1.08</v>
          </cell>
          <cell r="Y132">
            <v>1.1879999999999999</v>
          </cell>
          <cell r="Z132">
            <v>0.75600000000000001</v>
          </cell>
          <cell r="AA132">
            <v>0.32400000000000001</v>
          </cell>
          <cell r="AB132">
            <v>0.108</v>
          </cell>
          <cell r="AH132">
            <v>24.192000000000004</v>
          </cell>
        </row>
        <row r="133">
          <cell r="B133">
            <v>10.029999999999999</v>
          </cell>
          <cell r="C133" t="str">
            <v>CRC Monitoring</v>
          </cell>
          <cell r="D133">
            <v>6.72</v>
          </cell>
          <cell r="E133">
            <v>4.6079999999999997</v>
          </cell>
          <cell r="F133">
            <v>3.3119999999999998</v>
          </cell>
          <cell r="G133">
            <v>7.1520000000000001</v>
          </cell>
          <cell r="H133">
            <v>10.464</v>
          </cell>
          <cell r="I133">
            <v>4.032</v>
          </cell>
          <cell r="J133">
            <v>10.08</v>
          </cell>
          <cell r="K133">
            <v>6</v>
          </cell>
          <cell r="L133">
            <v>8.9759999999999991</v>
          </cell>
          <cell r="M133">
            <v>5.8079999999999998</v>
          </cell>
          <cell r="N133">
            <v>4.944</v>
          </cell>
          <cell r="O133">
            <v>4.8959999999999999</v>
          </cell>
          <cell r="P133">
            <v>2.7359999999999998</v>
          </cell>
          <cell r="Q133">
            <v>3.36</v>
          </cell>
          <cell r="R133">
            <v>6.96</v>
          </cell>
          <cell r="S133">
            <v>9.6</v>
          </cell>
          <cell r="T133">
            <v>10.272</v>
          </cell>
          <cell r="U133">
            <v>6.9119999999999999</v>
          </cell>
          <cell r="V133">
            <v>7.8719999999999999</v>
          </cell>
          <cell r="W133">
            <v>8.4480000000000004</v>
          </cell>
          <cell r="X133">
            <v>6.48</v>
          </cell>
          <cell r="Y133">
            <v>7.968</v>
          </cell>
          <cell r="Z133">
            <v>4.5599999999999996</v>
          </cell>
          <cell r="AA133">
            <v>1.6320000000000001</v>
          </cell>
          <cell r="AB133">
            <v>1.536</v>
          </cell>
          <cell r="AC133">
            <v>2.0640000000000001</v>
          </cell>
          <cell r="AD133">
            <v>1.1040000000000001</v>
          </cell>
          <cell r="AE133">
            <v>0.76800000000000002</v>
          </cell>
          <cell r="AF133">
            <v>1.5840000000000001</v>
          </cell>
          <cell r="AH133">
            <v>160.84799999999998</v>
          </cell>
        </row>
        <row r="134">
          <cell r="B134">
            <v>10.039999999999999</v>
          </cell>
          <cell r="C134" t="str">
            <v>Monitoring Expenditure of TRP</v>
          </cell>
          <cell r="D134">
            <v>6.3</v>
          </cell>
          <cell r="E134">
            <v>2.7</v>
          </cell>
          <cell r="F134">
            <v>2.1</v>
          </cell>
          <cell r="G134">
            <v>5.0999999999999996</v>
          </cell>
          <cell r="H134">
            <v>4.2</v>
          </cell>
          <cell r="I134">
            <v>1.8</v>
          </cell>
          <cell r="J134">
            <v>6.6</v>
          </cell>
          <cell r="K134">
            <v>3</v>
          </cell>
          <cell r="L134">
            <v>3.9</v>
          </cell>
          <cell r="M134">
            <v>3.3</v>
          </cell>
          <cell r="N134">
            <v>2.4</v>
          </cell>
          <cell r="O134">
            <v>3</v>
          </cell>
          <cell r="P134">
            <v>1.5</v>
          </cell>
          <cell r="Q134">
            <v>1.2</v>
          </cell>
          <cell r="R134">
            <v>4.5</v>
          </cell>
          <cell r="S134">
            <v>6.6</v>
          </cell>
          <cell r="T134">
            <v>4.2</v>
          </cell>
          <cell r="U134">
            <v>6.3</v>
          </cell>
          <cell r="V134">
            <v>6.6</v>
          </cell>
          <cell r="W134">
            <v>3</v>
          </cell>
          <cell r="X134">
            <v>6.6</v>
          </cell>
          <cell r="Y134">
            <v>4.5</v>
          </cell>
          <cell r="Z134">
            <v>4.5</v>
          </cell>
          <cell r="AA134">
            <v>1.5</v>
          </cell>
          <cell r="AB134">
            <v>0.9</v>
          </cell>
          <cell r="AH134">
            <v>96.3</v>
          </cell>
        </row>
        <row r="136">
          <cell r="C136" t="str">
            <v>SUB TOTAL of K</v>
          </cell>
          <cell r="D136">
            <v>17.341000000000001</v>
          </cell>
          <cell r="E136">
            <v>11.738</v>
          </cell>
          <cell r="F136">
            <v>9.1009999999999991</v>
          </cell>
          <cell r="G136">
            <v>18.387999999999998</v>
          </cell>
          <cell r="H136">
            <v>22.574000000000002</v>
          </cell>
          <cell r="I136">
            <v>9.0570000000000004</v>
          </cell>
          <cell r="J136">
            <v>25.966999999999999</v>
          </cell>
          <cell r="K136">
            <v>13.591999999999999</v>
          </cell>
          <cell r="L136">
            <v>19.947999999999997</v>
          </cell>
          <cell r="M136">
            <v>13.068000000000001</v>
          </cell>
          <cell r="N136">
            <v>11.523999999999999</v>
          </cell>
          <cell r="O136">
            <v>12.096</v>
          </cell>
          <cell r="P136">
            <v>6.9539999999999997</v>
          </cell>
          <cell r="Q136">
            <v>7.4210000000000003</v>
          </cell>
          <cell r="R136">
            <v>16.670000000000002</v>
          </cell>
          <cell r="S136">
            <v>25.164999999999999</v>
          </cell>
          <cell r="T136">
            <v>24.419999999999998</v>
          </cell>
          <cell r="U136">
            <v>19.269000000000002</v>
          </cell>
          <cell r="V136">
            <v>20.475000000000001</v>
          </cell>
          <cell r="W136">
            <v>17.932000000000002</v>
          </cell>
          <cell r="X136">
            <v>17.496000000000002</v>
          </cell>
          <cell r="Y136">
            <v>21.71</v>
          </cell>
          <cell r="Z136">
            <v>15.231</v>
          </cell>
          <cell r="AA136">
            <v>4.5200000000000005</v>
          </cell>
          <cell r="AB136">
            <v>3.9410000000000003</v>
          </cell>
          <cell r="AC136">
            <v>3.9510000000000001</v>
          </cell>
          <cell r="AD136">
            <v>1.468</v>
          </cell>
          <cell r="AE136">
            <v>1.1990000000000001</v>
          </cell>
          <cell r="AF136">
            <v>2.5470000000000002</v>
          </cell>
          <cell r="AG136">
            <v>0</v>
          </cell>
          <cell r="AH136">
            <v>394.76300000000003</v>
          </cell>
        </row>
        <row r="138">
          <cell r="A138" t="str">
            <v>L</v>
          </cell>
          <cell r="B138" t="str">
            <v>SCHOOL GRANT</v>
          </cell>
        </row>
        <row r="140">
          <cell r="B140">
            <v>11.01</v>
          </cell>
          <cell r="C140" t="str">
            <v>Primary School Grant</v>
          </cell>
          <cell r="D140">
            <v>17.899999999999999</v>
          </cell>
          <cell r="E140">
            <v>19.760000000000002</v>
          </cell>
          <cell r="F140">
            <v>16.760000000000002</v>
          </cell>
          <cell r="G140">
            <v>26.42</v>
          </cell>
          <cell r="H140">
            <v>36.56</v>
          </cell>
          <cell r="I140">
            <v>15.34</v>
          </cell>
          <cell r="J140">
            <v>45.66</v>
          </cell>
          <cell r="K140">
            <v>21.3</v>
          </cell>
          <cell r="L140">
            <v>34.24</v>
          </cell>
          <cell r="M140">
            <v>15.84</v>
          </cell>
          <cell r="N140">
            <v>20.8</v>
          </cell>
          <cell r="O140">
            <v>19.059999999999999</v>
          </cell>
          <cell r="P140">
            <v>13.06</v>
          </cell>
          <cell r="Q140">
            <v>13.88</v>
          </cell>
          <cell r="R140">
            <v>22.98</v>
          </cell>
          <cell r="S140">
            <v>43.82</v>
          </cell>
          <cell r="T140">
            <v>48.82</v>
          </cell>
          <cell r="U140">
            <v>28.44</v>
          </cell>
          <cell r="V140">
            <v>25.66</v>
          </cell>
          <cell r="W140">
            <v>30.88</v>
          </cell>
          <cell r="X140">
            <v>19.059999999999999</v>
          </cell>
          <cell r="Y140">
            <v>46.02</v>
          </cell>
          <cell r="Z140">
            <v>30.94</v>
          </cell>
          <cell r="AA140">
            <v>6.08</v>
          </cell>
          <cell r="AB140">
            <v>7.98</v>
          </cell>
          <cell r="AC140">
            <v>10.78</v>
          </cell>
          <cell r="AD140">
            <v>2.08</v>
          </cell>
          <cell r="AE140">
            <v>2.46</v>
          </cell>
          <cell r="AF140">
            <v>5.5</v>
          </cell>
          <cell r="AH140">
            <v>648.08000000000015</v>
          </cell>
        </row>
        <row r="141">
          <cell r="B141">
            <v>11.02</v>
          </cell>
          <cell r="C141" t="str">
            <v>Upper Primary School Grant</v>
          </cell>
          <cell r="D141">
            <v>17.02</v>
          </cell>
          <cell r="E141">
            <v>16.68</v>
          </cell>
          <cell r="F141">
            <v>12.88</v>
          </cell>
          <cell r="G141">
            <v>24.74</v>
          </cell>
          <cell r="H141">
            <v>16.34</v>
          </cell>
          <cell r="I141">
            <v>10.08</v>
          </cell>
          <cell r="J141">
            <v>16.739999999999998</v>
          </cell>
          <cell r="K141">
            <v>15.52</v>
          </cell>
          <cell r="L141">
            <v>19.5</v>
          </cell>
          <cell r="M141">
            <v>14.52</v>
          </cell>
          <cell r="N141">
            <v>9.92</v>
          </cell>
          <cell r="O141">
            <v>13.82</v>
          </cell>
          <cell r="P141">
            <v>10.38</v>
          </cell>
          <cell r="Q141">
            <v>8.14</v>
          </cell>
          <cell r="R141">
            <v>21.88</v>
          </cell>
          <cell r="S141">
            <v>22.9</v>
          </cell>
          <cell r="T141">
            <v>24.72</v>
          </cell>
          <cell r="U141">
            <v>24.02</v>
          </cell>
          <cell r="V141">
            <v>21.66</v>
          </cell>
          <cell r="W141">
            <v>25.7</v>
          </cell>
          <cell r="X141">
            <v>17.04</v>
          </cell>
          <cell r="Y141">
            <v>23.62</v>
          </cell>
          <cell r="Z141">
            <v>13.02</v>
          </cell>
          <cell r="AA141">
            <v>4.5199999999999996</v>
          </cell>
          <cell r="AB141">
            <v>2.2599999999999998</v>
          </cell>
          <cell r="AC141">
            <v>6.32</v>
          </cell>
          <cell r="AD141">
            <v>1.54</v>
          </cell>
          <cell r="AE141">
            <v>2.38</v>
          </cell>
          <cell r="AF141">
            <v>5.16</v>
          </cell>
          <cell r="AH141">
            <v>423.02</v>
          </cell>
        </row>
        <row r="143">
          <cell r="C143" t="str">
            <v>SUB TOTAL of L</v>
          </cell>
          <cell r="D143">
            <v>34.92</v>
          </cell>
          <cell r="E143">
            <v>36.44</v>
          </cell>
          <cell r="F143">
            <v>29.64</v>
          </cell>
          <cell r="G143">
            <v>51.16</v>
          </cell>
          <cell r="H143">
            <v>52.900000000000006</v>
          </cell>
          <cell r="I143">
            <v>25.42</v>
          </cell>
          <cell r="J143">
            <v>62.399999999999991</v>
          </cell>
          <cell r="K143">
            <v>36.82</v>
          </cell>
          <cell r="L143">
            <v>53.74</v>
          </cell>
          <cell r="M143">
            <v>30.36</v>
          </cell>
          <cell r="N143">
            <v>30.72</v>
          </cell>
          <cell r="O143">
            <v>32.879999999999995</v>
          </cell>
          <cell r="P143">
            <v>23.44</v>
          </cell>
          <cell r="Q143">
            <v>22.020000000000003</v>
          </cell>
          <cell r="R143">
            <v>44.86</v>
          </cell>
          <cell r="S143">
            <v>66.72</v>
          </cell>
          <cell r="T143">
            <v>73.539999999999992</v>
          </cell>
          <cell r="U143">
            <v>52.46</v>
          </cell>
          <cell r="V143">
            <v>47.32</v>
          </cell>
          <cell r="W143">
            <v>56.58</v>
          </cell>
          <cell r="X143">
            <v>36.099999999999994</v>
          </cell>
          <cell r="Y143">
            <v>69.64</v>
          </cell>
          <cell r="Z143">
            <v>43.96</v>
          </cell>
          <cell r="AA143">
            <v>10.6</v>
          </cell>
          <cell r="AB143">
            <v>10.24</v>
          </cell>
          <cell r="AC143">
            <v>17.100000000000001</v>
          </cell>
          <cell r="AD143">
            <v>3.62</v>
          </cell>
          <cell r="AE143">
            <v>4.84</v>
          </cell>
          <cell r="AF143">
            <v>10.66</v>
          </cell>
          <cell r="AG143">
            <v>0</v>
          </cell>
          <cell r="AH143">
            <v>1071.0999999999999</v>
          </cell>
        </row>
        <row r="146">
          <cell r="A146" t="str">
            <v>M</v>
          </cell>
          <cell r="B146" t="str">
            <v>TEACHERS GRANT</v>
          </cell>
        </row>
        <row r="148">
          <cell r="B148">
            <v>12.01</v>
          </cell>
          <cell r="C148" t="str">
            <v>Primary Teachers Grant</v>
          </cell>
          <cell r="D148">
            <v>31.285</v>
          </cell>
          <cell r="E148">
            <v>33.78</v>
          </cell>
          <cell r="F148">
            <v>23.984999999999999</v>
          </cell>
          <cell r="G148">
            <v>35.9</v>
          </cell>
          <cell r="H148">
            <v>40.340000000000003</v>
          </cell>
          <cell r="I148">
            <v>21.504999999999999</v>
          </cell>
          <cell r="J148">
            <v>47.53</v>
          </cell>
          <cell r="K148">
            <v>33.505000000000003</v>
          </cell>
          <cell r="L148">
            <v>44.585000000000001</v>
          </cell>
          <cell r="M148">
            <v>26.175000000000001</v>
          </cell>
          <cell r="N148">
            <v>25.055</v>
          </cell>
          <cell r="O148">
            <v>24.135000000000002</v>
          </cell>
          <cell r="P148">
            <v>20.725000000000001</v>
          </cell>
          <cell r="Q148">
            <v>11.865</v>
          </cell>
          <cell r="R148">
            <v>48.68</v>
          </cell>
          <cell r="S148">
            <v>58.07</v>
          </cell>
          <cell r="T148">
            <v>52.655000000000001</v>
          </cell>
          <cell r="U148">
            <v>32.17</v>
          </cell>
          <cell r="V148">
            <v>44.494999999999997</v>
          </cell>
          <cell r="W148">
            <v>28.8</v>
          </cell>
          <cell r="X148">
            <v>31.06</v>
          </cell>
          <cell r="Y148">
            <v>51.094999999999999</v>
          </cell>
          <cell r="Z148">
            <v>37.055</v>
          </cell>
          <cell r="AA148">
            <v>8.4</v>
          </cell>
          <cell r="AB148">
            <v>6.77</v>
          </cell>
          <cell r="AC148">
            <v>25.2</v>
          </cell>
          <cell r="AD148">
            <v>4.5350000000000001</v>
          </cell>
          <cell r="AE148">
            <v>5.9649999999999999</v>
          </cell>
          <cell r="AF148">
            <v>17.2</v>
          </cell>
          <cell r="AH148">
            <v>872.51999999999987</v>
          </cell>
        </row>
        <row r="149">
          <cell r="B149">
            <v>12.02</v>
          </cell>
          <cell r="C149" t="str">
            <v>Upper Primary Teachers  Grant</v>
          </cell>
          <cell r="AH149">
            <v>0</v>
          </cell>
        </row>
        <row r="151">
          <cell r="A151" t="str">
            <v xml:space="preserve">    </v>
          </cell>
          <cell r="C151" t="str">
            <v>SUB TOTAL of M</v>
          </cell>
          <cell r="D151">
            <v>31.285</v>
          </cell>
          <cell r="E151">
            <v>33.78</v>
          </cell>
          <cell r="F151">
            <v>23.984999999999999</v>
          </cell>
          <cell r="G151">
            <v>35.9</v>
          </cell>
          <cell r="H151">
            <v>40.340000000000003</v>
          </cell>
          <cell r="I151">
            <v>21.504999999999999</v>
          </cell>
          <cell r="J151">
            <v>47.53</v>
          </cell>
          <cell r="K151">
            <v>33.505000000000003</v>
          </cell>
          <cell r="L151">
            <v>44.585000000000001</v>
          </cell>
          <cell r="M151">
            <v>26.175000000000001</v>
          </cell>
          <cell r="N151">
            <v>25.055</v>
          </cell>
          <cell r="O151">
            <v>24.135000000000002</v>
          </cell>
          <cell r="P151">
            <v>20.725000000000001</v>
          </cell>
          <cell r="Q151">
            <v>11.865</v>
          </cell>
          <cell r="R151">
            <v>48.68</v>
          </cell>
          <cell r="S151">
            <v>58.07</v>
          </cell>
          <cell r="T151">
            <v>52.655000000000001</v>
          </cell>
          <cell r="U151">
            <v>32.17</v>
          </cell>
          <cell r="V151">
            <v>44.494999999999997</v>
          </cell>
          <cell r="W151">
            <v>28.8</v>
          </cell>
          <cell r="X151">
            <v>31.06</v>
          </cell>
          <cell r="Y151">
            <v>51.094999999999999</v>
          </cell>
          <cell r="Z151">
            <v>37.055</v>
          </cell>
          <cell r="AA151">
            <v>8.4</v>
          </cell>
          <cell r="AB151">
            <v>6.77</v>
          </cell>
          <cell r="AC151">
            <v>25.2</v>
          </cell>
          <cell r="AD151">
            <v>4.5350000000000001</v>
          </cell>
          <cell r="AE151">
            <v>5.9649999999999999</v>
          </cell>
          <cell r="AF151">
            <v>17.2</v>
          </cell>
          <cell r="AG151">
            <v>0</v>
          </cell>
          <cell r="AH151">
            <v>872.51999999999987</v>
          </cell>
        </row>
        <row r="153">
          <cell r="A153" t="str">
            <v>N</v>
          </cell>
          <cell r="B153" t="str">
            <v>TEACHERS SALARY</v>
          </cell>
        </row>
        <row r="155">
          <cell r="B155">
            <v>13.01</v>
          </cell>
          <cell r="C155" t="str">
            <v>Primary New Teachers</v>
          </cell>
          <cell r="AH155">
            <v>0</v>
          </cell>
        </row>
        <row r="156">
          <cell r="B156">
            <v>13.02</v>
          </cell>
          <cell r="C156" t="str">
            <v>U P New Teachers Salary</v>
          </cell>
          <cell r="AH156">
            <v>0</v>
          </cell>
        </row>
        <row r="157">
          <cell r="B157">
            <v>13.03</v>
          </cell>
          <cell r="C157" t="str">
            <v>New Other</v>
          </cell>
          <cell r="AH157">
            <v>0</v>
          </cell>
        </row>
        <row r="159">
          <cell r="C159" t="str">
            <v>SUB TOTAL of N</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1">
          <cell r="A161" t="str">
            <v>O</v>
          </cell>
          <cell r="B161" t="str">
            <v>TEACHING LEARNING EQUIPMENT</v>
          </cell>
        </row>
        <row r="163">
          <cell r="B163">
            <v>15.01</v>
          </cell>
          <cell r="C163" t="str">
            <v>TLE- New Primary</v>
          </cell>
          <cell r="AH163">
            <v>0</v>
          </cell>
        </row>
        <row r="164">
          <cell r="B164">
            <v>15.02</v>
          </cell>
          <cell r="C164" t="str">
            <v>TLE -New Upper Primary</v>
          </cell>
          <cell r="AH164">
            <v>0</v>
          </cell>
        </row>
        <row r="165">
          <cell r="B165">
            <v>15.03</v>
          </cell>
          <cell r="C165" t="str">
            <v>UPS Not Covered under OBB</v>
          </cell>
          <cell r="D165">
            <v>73.5</v>
          </cell>
          <cell r="F165">
            <v>20</v>
          </cell>
          <cell r="G165">
            <v>6.5</v>
          </cell>
          <cell r="H165">
            <v>275</v>
          </cell>
          <cell r="J165">
            <v>4.5</v>
          </cell>
          <cell r="L165">
            <v>8</v>
          </cell>
          <cell r="M165">
            <v>16</v>
          </cell>
          <cell r="N165">
            <v>100.5</v>
          </cell>
          <cell r="O165">
            <v>15</v>
          </cell>
          <cell r="P165">
            <v>85.5</v>
          </cell>
          <cell r="Q165">
            <v>32</v>
          </cell>
          <cell r="R165">
            <v>82.5</v>
          </cell>
          <cell r="S165">
            <v>65.5</v>
          </cell>
          <cell r="T165">
            <v>97</v>
          </cell>
          <cell r="V165">
            <v>3</v>
          </cell>
          <cell r="X165">
            <v>135.5</v>
          </cell>
          <cell r="Z165">
            <v>53.5</v>
          </cell>
          <cell r="AB165">
            <v>23.5</v>
          </cell>
          <cell r="AE165">
            <v>0.5</v>
          </cell>
          <cell r="AH165">
            <v>1097.5</v>
          </cell>
        </row>
        <row r="166">
          <cell r="B166">
            <v>15.04</v>
          </cell>
          <cell r="C166" t="str">
            <v>Other (TLE)</v>
          </cell>
          <cell r="AH166">
            <v>0</v>
          </cell>
        </row>
        <row r="168">
          <cell r="C168" t="str">
            <v>SUB TOTAL of O</v>
          </cell>
          <cell r="D168">
            <v>73.5</v>
          </cell>
          <cell r="E168">
            <v>0</v>
          </cell>
          <cell r="F168">
            <v>20</v>
          </cell>
          <cell r="G168">
            <v>6.5</v>
          </cell>
          <cell r="H168">
            <v>275</v>
          </cell>
          <cell r="I168">
            <v>0</v>
          </cell>
          <cell r="J168">
            <v>4.5</v>
          </cell>
          <cell r="K168">
            <v>0</v>
          </cell>
          <cell r="L168">
            <v>8</v>
          </cell>
          <cell r="M168">
            <v>16</v>
          </cell>
          <cell r="N168">
            <v>100.5</v>
          </cell>
          <cell r="O168">
            <v>15</v>
          </cell>
          <cell r="P168">
            <v>85.5</v>
          </cell>
          <cell r="Q168">
            <v>32</v>
          </cell>
          <cell r="R168">
            <v>82.5</v>
          </cell>
          <cell r="S168">
            <v>65.5</v>
          </cell>
          <cell r="T168">
            <v>97</v>
          </cell>
          <cell r="U168">
            <v>0</v>
          </cell>
          <cell r="V168">
            <v>3</v>
          </cell>
          <cell r="W168">
            <v>0</v>
          </cell>
          <cell r="X168">
            <v>135.5</v>
          </cell>
          <cell r="Y168">
            <v>0</v>
          </cell>
          <cell r="Z168">
            <v>53.5</v>
          </cell>
          <cell r="AA168">
            <v>0</v>
          </cell>
          <cell r="AB168">
            <v>23.5</v>
          </cell>
          <cell r="AC168">
            <v>0</v>
          </cell>
          <cell r="AD168">
            <v>0</v>
          </cell>
          <cell r="AE168">
            <v>0.5</v>
          </cell>
          <cell r="AF168">
            <v>0</v>
          </cell>
          <cell r="AG168">
            <v>0</v>
          </cell>
          <cell r="AH168">
            <v>1097.5</v>
          </cell>
        </row>
        <row r="170">
          <cell r="A170" t="str">
            <v>P</v>
          </cell>
          <cell r="B170" t="str">
            <v>TEACHERS TRAINNING</v>
          </cell>
        </row>
        <row r="172">
          <cell r="B172">
            <v>16.010000000000002</v>
          </cell>
          <cell r="C172" t="str">
            <v>Inservice Teachers Trainning</v>
          </cell>
          <cell r="D172">
            <v>87.597999999999999</v>
          </cell>
          <cell r="E172">
            <v>94.584000000000003</v>
          </cell>
          <cell r="F172">
            <v>67.158000000000001</v>
          </cell>
          <cell r="G172">
            <v>100.52</v>
          </cell>
          <cell r="H172">
            <v>112.952</v>
          </cell>
          <cell r="I172">
            <v>60.213999999999999</v>
          </cell>
          <cell r="J172">
            <v>133.084</v>
          </cell>
          <cell r="K172">
            <v>93.813999999999993</v>
          </cell>
          <cell r="L172">
            <v>124.83799999999999</v>
          </cell>
          <cell r="M172">
            <v>73.290000000000006</v>
          </cell>
          <cell r="N172">
            <v>70.153999999999996</v>
          </cell>
          <cell r="O172">
            <v>67.578000000000003</v>
          </cell>
          <cell r="P172">
            <v>58.03</v>
          </cell>
          <cell r="Q172">
            <v>33.222000000000001</v>
          </cell>
          <cell r="R172">
            <v>136.304</v>
          </cell>
          <cell r="S172">
            <v>162.596</v>
          </cell>
          <cell r="T172">
            <v>147.434</v>
          </cell>
          <cell r="U172">
            <v>90.075999999999993</v>
          </cell>
          <cell r="V172">
            <v>124.586</v>
          </cell>
          <cell r="W172">
            <v>80.64</v>
          </cell>
          <cell r="X172">
            <v>86.968000000000004</v>
          </cell>
          <cell r="Y172">
            <v>143.066</v>
          </cell>
          <cell r="Z172">
            <v>103.754</v>
          </cell>
          <cell r="AA172">
            <v>23.52</v>
          </cell>
          <cell r="AB172">
            <v>18.956</v>
          </cell>
          <cell r="AC172">
            <v>70.56</v>
          </cell>
          <cell r="AD172">
            <v>12.698</v>
          </cell>
          <cell r="AE172">
            <v>16.702000000000002</v>
          </cell>
          <cell r="AF172">
            <v>48.16</v>
          </cell>
          <cell r="AH172">
            <v>2443.056</v>
          </cell>
        </row>
        <row r="173">
          <cell r="B173">
            <v>16.02</v>
          </cell>
          <cell r="C173" t="str">
            <v>New Recruited Teachers Trainning</v>
          </cell>
          <cell r="AH173">
            <v>0</v>
          </cell>
        </row>
        <row r="174">
          <cell r="B174">
            <v>16.03</v>
          </cell>
          <cell r="C174" t="str">
            <v>Untrained</v>
          </cell>
          <cell r="AH174">
            <v>0</v>
          </cell>
        </row>
        <row r="175">
          <cell r="B175">
            <v>16.04</v>
          </cell>
          <cell r="C175" t="str">
            <v>Others</v>
          </cell>
          <cell r="AH175">
            <v>0</v>
          </cell>
        </row>
        <row r="177">
          <cell r="C177" t="str">
            <v>SUB TOTAL of P</v>
          </cell>
          <cell r="D177">
            <v>87.597999999999999</v>
          </cell>
          <cell r="E177">
            <v>94.584000000000003</v>
          </cell>
          <cell r="F177">
            <v>67.158000000000001</v>
          </cell>
          <cell r="G177">
            <v>100.52</v>
          </cell>
          <cell r="H177">
            <v>112.952</v>
          </cell>
          <cell r="I177">
            <v>60.213999999999999</v>
          </cell>
          <cell r="J177">
            <v>133.084</v>
          </cell>
          <cell r="K177">
            <v>93.813999999999993</v>
          </cell>
          <cell r="L177">
            <v>124.83799999999999</v>
          </cell>
          <cell r="M177">
            <v>73.290000000000006</v>
          </cell>
          <cell r="N177">
            <v>70.153999999999996</v>
          </cell>
          <cell r="O177">
            <v>67.578000000000003</v>
          </cell>
          <cell r="P177">
            <v>58.03</v>
          </cell>
          <cell r="Q177">
            <v>33.222000000000001</v>
          </cell>
          <cell r="R177">
            <v>136.304</v>
          </cell>
          <cell r="S177">
            <v>162.596</v>
          </cell>
          <cell r="T177">
            <v>147.434</v>
          </cell>
          <cell r="U177">
            <v>90.075999999999993</v>
          </cell>
          <cell r="V177">
            <v>124.586</v>
          </cell>
          <cell r="W177">
            <v>80.64</v>
          </cell>
          <cell r="X177">
            <v>86.968000000000004</v>
          </cell>
          <cell r="Y177">
            <v>143.066</v>
          </cell>
          <cell r="Z177">
            <v>103.754</v>
          </cell>
          <cell r="AA177">
            <v>23.52</v>
          </cell>
          <cell r="AB177">
            <v>18.956</v>
          </cell>
          <cell r="AC177">
            <v>70.56</v>
          </cell>
          <cell r="AD177">
            <v>12.698</v>
          </cell>
          <cell r="AE177">
            <v>16.702000000000002</v>
          </cell>
          <cell r="AF177">
            <v>48.16</v>
          </cell>
          <cell r="AG177">
            <v>0</v>
          </cell>
          <cell r="AH177">
            <v>2443.056</v>
          </cell>
        </row>
        <row r="179">
          <cell r="A179" t="str">
            <v>Q</v>
          </cell>
          <cell r="B179" t="str">
            <v>COMMUNITY MOBILIZATION</v>
          </cell>
        </row>
        <row r="181">
          <cell r="B181">
            <v>17.010000000000002</v>
          </cell>
          <cell r="C181" t="str">
            <v>Community Mobilization</v>
          </cell>
          <cell r="D181">
            <v>2.3959999999999999</v>
          </cell>
          <cell r="E181">
            <v>3.1989999999999998</v>
          </cell>
          <cell r="F181">
            <v>2.2629999999999999</v>
          </cell>
          <cell r="G181">
            <v>3.8079999999999998</v>
          </cell>
          <cell r="H181">
            <v>5.266</v>
          </cell>
          <cell r="I181">
            <v>1.9159999999999999</v>
          </cell>
          <cell r="J181">
            <v>6.4740000000000002</v>
          </cell>
          <cell r="K181">
            <v>2.1520000000000001</v>
          </cell>
          <cell r="L181">
            <v>3.528</v>
          </cell>
          <cell r="M181">
            <v>2.597</v>
          </cell>
          <cell r="N181">
            <v>2.4119999999999999</v>
          </cell>
          <cell r="O181">
            <v>2.7439999999999998</v>
          </cell>
          <cell r="P181">
            <v>1.48</v>
          </cell>
          <cell r="Q181">
            <v>2.153</v>
          </cell>
          <cell r="R181">
            <v>3.496</v>
          </cell>
          <cell r="S181">
            <v>5.9050000000000002</v>
          </cell>
          <cell r="T181">
            <v>6.2</v>
          </cell>
          <cell r="U181">
            <v>3.3940000000000001</v>
          </cell>
          <cell r="V181">
            <v>3.7429999999999999</v>
          </cell>
          <cell r="W181">
            <v>4.62</v>
          </cell>
          <cell r="X181">
            <v>2.7970000000000002</v>
          </cell>
          <cell r="Y181">
            <v>6.7549999999999999</v>
          </cell>
          <cell r="Z181">
            <v>3.5289999999999999</v>
          </cell>
          <cell r="AA181">
            <v>0.74199999999999999</v>
          </cell>
          <cell r="AB181">
            <v>1.2250000000000001</v>
          </cell>
          <cell r="AC181">
            <v>0.75</v>
          </cell>
          <cell r="AD181">
            <v>0.18</v>
          </cell>
          <cell r="AE181">
            <v>0.186</v>
          </cell>
          <cell r="AF181">
            <v>0.40900000000000003</v>
          </cell>
          <cell r="AH181">
            <v>86.319000000000017</v>
          </cell>
        </row>
        <row r="183">
          <cell r="C183" t="str">
            <v>SUB TOTAL of Q</v>
          </cell>
          <cell r="D183">
            <v>2.3959999999999999</v>
          </cell>
          <cell r="E183">
            <v>3.1989999999999998</v>
          </cell>
          <cell r="F183">
            <v>2.2629999999999999</v>
          </cell>
          <cell r="G183">
            <v>3.8079999999999998</v>
          </cell>
          <cell r="H183">
            <v>5.266</v>
          </cell>
          <cell r="I183">
            <v>1.9159999999999999</v>
          </cell>
          <cell r="J183">
            <v>6.4740000000000002</v>
          </cell>
          <cell r="K183">
            <v>2.1520000000000001</v>
          </cell>
          <cell r="L183">
            <v>3.528</v>
          </cell>
          <cell r="M183">
            <v>2.597</v>
          </cell>
          <cell r="N183">
            <v>2.4119999999999999</v>
          </cell>
          <cell r="O183">
            <v>2.7439999999999998</v>
          </cell>
          <cell r="P183">
            <v>1.48</v>
          </cell>
          <cell r="Q183">
            <v>2.153</v>
          </cell>
          <cell r="R183">
            <v>3.496</v>
          </cell>
          <cell r="S183">
            <v>5.9050000000000002</v>
          </cell>
          <cell r="T183">
            <v>6.2</v>
          </cell>
          <cell r="U183">
            <v>3.3940000000000001</v>
          </cell>
          <cell r="V183">
            <v>3.7429999999999999</v>
          </cell>
          <cell r="W183">
            <v>4.62</v>
          </cell>
          <cell r="X183">
            <v>2.7970000000000002</v>
          </cell>
          <cell r="Y183">
            <v>6.7549999999999999</v>
          </cell>
          <cell r="Z183">
            <v>3.5289999999999999</v>
          </cell>
          <cell r="AA183">
            <v>0.74199999999999999</v>
          </cell>
          <cell r="AB183">
            <v>1.2250000000000001</v>
          </cell>
          <cell r="AC183">
            <v>0.75</v>
          </cell>
          <cell r="AD183">
            <v>0.18</v>
          </cell>
          <cell r="AE183">
            <v>0.186</v>
          </cell>
          <cell r="AF183">
            <v>0.40900000000000003</v>
          </cell>
          <cell r="AG183">
            <v>0</v>
          </cell>
          <cell r="AH183">
            <v>86.319000000000017</v>
          </cell>
        </row>
        <row r="185">
          <cell r="C185" t="str">
            <v>TOTAL OF A TO Q</v>
          </cell>
          <cell r="D185">
            <v>1099.627</v>
          </cell>
          <cell r="E185">
            <v>842.08900000000006</v>
          </cell>
          <cell r="F185">
            <v>941.16200000000003</v>
          </cell>
          <cell r="G185">
            <v>2355.7109999999998</v>
          </cell>
          <cell r="H185">
            <v>1520.749</v>
          </cell>
          <cell r="I185">
            <v>580.07700000000011</v>
          </cell>
          <cell r="J185">
            <v>1510.65</v>
          </cell>
          <cell r="K185">
            <v>944.34400000000005</v>
          </cell>
          <cell r="L185">
            <v>1108.45</v>
          </cell>
          <cell r="M185">
            <v>796.81599999999992</v>
          </cell>
          <cell r="N185">
            <v>1132.9180000000001</v>
          </cell>
          <cell r="O185">
            <v>1509.8339999999998</v>
          </cell>
          <cell r="P185">
            <v>686.06400000000008</v>
          </cell>
          <cell r="Q185">
            <v>637.97400000000016</v>
          </cell>
          <cell r="R185">
            <v>1158.0520000000001</v>
          </cell>
          <cell r="S185">
            <v>3853.3400000000011</v>
          </cell>
          <cell r="T185">
            <v>1391.2820000000002</v>
          </cell>
          <cell r="U185">
            <v>1021.146</v>
          </cell>
          <cell r="V185">
            <v>4118.6459999999997</v>
          </cell>
          <cell r="W185">
            <v>1782.1639999999995</v>
          </cell>
          <cell r="X185">
            <v>1094.126</v>
          </cell>
          <cell r="Y185">
            <v>2311.5469999999991</v>
          </cell>
          <cell r="Z185">
            <v>2549.3009999999999</v>
          </cell>
          <cell r="AA185">
            <v>301.58100000000002</v>
          </cell>
          <cell r="AB185">
            <v>344.048</v>
          </cell>
          <cell r="AC185">
            <v>606.88300000000004</v>
          </cell>
          <cell r="AD185">
            <v>144.05400000000003</v>
          </cell>
          <cell r="AE185">
            <v>113.88600000000001</v>
          </cell>
          <cell r="AF185">
            <v>277.911</v>
          </cell>
          <cell r="AG185">
            <v>0</v>
          </cell>
          <cell r="AH185">
            <v>36734.431999999993</v>
          </cell>
        </row>
      </sheetData>
      <sheetData sheetId="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ed.LDLB"/>
      <sheetName val="rs.LDLB"/>
      <sheetName val="pc.LDLB"/>
      <sheetName val="ptwo.LDLB"/>
      <sheetName val="DWV.LDLB"/>
      <sheetName val="ca.LDLB"/>
      <sheetName val="abs.LDLB"/>
      <sheetName val="QTY.LDLB"/>
      <sheetName val="Rate in Words"/>
      <sheetName val="RA.LDLB"/>
      <sheetName val="Sheet1"/>
      <sheetName val="TF.LDLB"/>
      <sheetName val="TD.LDLB"/>
      <sheetName val="SCHB.LDLB"/>
      <sheetName val="SCHBnote.LDLB"/>
      <sheetName val="IND.LDLB"/>
      <sheetName val="BRSC.TR"/>
      <sheetName val="POLP.TR"/>
      <sheetName val="POL.TR"/>
      <sheetName val="Short Item.LDLB"/>
      <sheetName val="MA.LDLB"/>
      <sheetName val="MQ.LDLB"/>
      <sheetName val="COCS.LDLB"/>
      <sheetName val="FQ.LDLB"/>
      <sheetName val="CCS.LDLB"/>
      <sheetName val="SCS.LDLB"/>
      <sheetName val="SPS.LDLB"/>
      <sheetName val="BRSC.LDLB"/>
      <sheetName val="POLP.LDLB"/>
      <sheetName val="POL.LDLB"/>
      <sheetName val="TD TEND.LDLB"/>
      <sheetName val="SCHA TENDER.LDAC"/>
      <sheetName val="SCHB TENDER.LDLB"/>
      <sheetName val="SCHBnote TEND .LDLB"/>
      <sheetName val="SPS TEND.LDLB"/>
      <sheetName val="SCHB_LDLB"/>
      <sheetName val="districtwise awppb"/>
      <sheetName val="28"/>
      <sheetName val="RA.LD_x000c_B"/>
      <sheetName val="SSA_BANGALORE"/>
      <sheetName val="SSA_MYSO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adilabad"/>
      <sheetName val="Hyderabad"/>
      <sheetName val="karimnagar"/>
      <sheetName val="khammam"/>
      <sheetName val="maha"/>
      <sheetName val="medak"/>
      <sheetName val="nalgonda"/>
      <sheetName val="nizamabad"/>
      <sheetName val="rangareddy"/>
      <sheetName val="warangal"/>
      <sheetName val="SPO"/>
      <sheetName val="Tentative"/>
      <sheetName val="state"/>
      <sheetName val="%age"/>
      <sheetName val="pro-rec"/>
      <sheetName val="13-FC"/>
      <sheetName val="sfd"/>
      <sheetName val="Sheet1"/>
      <sheetName val="Approval&amp;Expd2015-16"/>
      <sheetName val="%age of expd"/>
      <sheetName val="Salarydifference2015-16&amp;2016-17"/>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1">
          <cell r="P21">
            <v>0</v>
          </cell>
        </row>
        <row r="148">
          <cell r="L148">
            <v>0</v>
          </cell>
        </row>
        <row r="394">
          <cell r="L394">
            <v>0</v>
          </cell>
        </row>
        <row r="403">
          <cell r="L403">
            <v>0</v>
          </cell>
        </row>
      </sheetData>
      <sheetData sheetId="13"/>
      <sheetData sheetId="14"/>
      <sheetData sheetId="15"/>
      <sheetData sheetId="16"/>
      <sheetData sheetId="17"/>
      <sheetData sheetId="18"/>
      <sheetData sheetId="19"/>
      <sheetData sheetId="20"/>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Achiv_15-16"/>
      <sheetName val="EKH"/>
      <sheetName val="WKH"/>
      <sheetName val="SWKH"/>
      <sheetName val="WJH"/>
      <sheetName val="EJH"/>
      <sheetName val="RBD"/>
      <sheetName val="EGH"/>
      <sheetName val="NGH"/>
      <sheetName val="WGH"/>
      <sheetName val="SWGH"/>
      <sheetName val="SGH"/>
      <sheetName val="State"/>
      <sheetName val="Entry"/>
      <sheetName val="SFD"/>
      <sheetName val="Pro-Rec"/>
      <sheetName val="Break up"/>
      <sheetName val="Provision"/>
      <sheetName val="Proposal &amp; Recomm 2016-17"/>
      <sheetName val="Exec summry"/>
    </sheetNames>
    <sheetDataSet>
      <sheetData sheetId="0"/>
      <sheetData sheetId="1">
        <row r="255">
          <cell r="AA255">
            <v>0</v>
          </cell>
        </row>
        <row r="256">
          <cell r="AA256">
            <v>0</v>
          </cell>
        </row>
        <row r="257">
          <cell r="AA25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sa"/>
      <sheetName val="Npegel"/>
      <sheetName val="Kgbv"/>
      <sheetName val="28"/>
    </sheetNames>
    <sheetDataSet>
      <sheetData sheetId="0" refreshError="1"/>
      <sheetData sheetId="1"/>
      <sheetData sheetId="2">
        <row r="1">
          <cell r="A1" t="str">
            <v xml:space="preserve"> District: Ahmedabad -State :Gujarat</v>
          </cell>
        </row>
        <row r="2">
          <cell r="A2" t="str">
            <v>Kasturba Gandhi Balika Vidhyalaya</v>
          </cell>
        </row>
        <row r="3">
          <cell r="A3" t="str">
            <v>2008-09</v>
          </cell>
        </row>
        <row r="5">
          <cell r="A5" t="str">
            <v>Sr.No.</v>
          </cell>
          <cell r="B5" t="str">
            <v>Item of Expenditure</v>
          </cell>
        </row>
        <row r="8">
          <cell r="B8" t="str">
            <v>Non-Recurring</v>
          </cell>
        </row>
        <row r="9">
          <cell r="A9">
            <v>1</v>
          </cell>
          <cell r="B9" t="str">
            <v>Building, Boundary Wall, Boring, Handpump, Electricity</v>
          </cell>
        </row>
        <row r="10">
          <cell r="A10">
            <v>2</v>
          </cell>
          <cell r="B10" t="str">
            <v>Furniture /Eqipment incliding kitchen equipment</v>
          </cell>
        </row>
        <row r="11">
          <cell r="A11">
            <v>3</v>
          </cell>
          <cell r="B11" t="str">
            <v>Teaching learining material and eqipment including library books</v>
          </cell>
        </row>
        <row r="12">
          <cell r="A12">
            <v>4</v>
          </cell>
          <cell r="B12" t="str">
            <v>Bedding</v>
          </cell>
        </row>
        <row r="13">
          <cell r="B13" t="str">
            <v>Total</v>
          </cell>
        </row>
        <row r="14">
          <cell r="B14" t="str">
            <v>Recurring Costs per annum</v>
          </cell>
        </row>
        <row r="15">
          <cell r="A15">
            <v>1</v>
          </cell>
          <cell r="B15" t="str">
            <v>Maintenance per trainee per month @ Rs 750 /-</v>
          </cell>
        </row>
        <row r="16">
          <cell r="A16">
            <v>2</v>
          </cell>
          <cell r="B16" t="str">
            <v>Rent of KGBV -ALS</v>
          </cell>
        </row>
        <row r="17">
          <cell r="A17">
            <v>3</v>
          </cell>
          <cell r="B17" t="str">
            <v>Stipend for trainees per month @ Rs 50 /-</v>
          </cell>
        </row>
        <row r="18">
          <cell r="A18">
            <v>4</v>
          </cell>
          <cell r="B18" t="str">
            <v>Suppl TLM stationary and other  Educational matorial @ Rs 50/- per month</v>
          </cell>
        </row>
        <row r="19">
          <cell r="A19">
            <v>5</v>
          </cell>
          <cell r="B19" t="str">
            <v>Examination Fee</v>
          </cell>
        </row>
        <row r="20">
          <cell r="A20">
            <v>6</v>
          </cell>
          <cell r="B20" t="str">
            <v>Salaries</v>
          </cell>
        </row>
        <row r="21">
          <cell r="B21" t="str">
            <v>(1) warden</v>
          </cell>
        </row>
        <row r="22">
          <cell r="B22" t="str">
            <v>(2) Support staff – (Accoutant / Assistant / Peon / Chokidar / Cook / Kitchan Exp / Catring Exp)</v>
          </cell>
        </row>
        <row r="23">
          <cell r="B23" t="str">
            <v>(3) Part time teachers</v>
          </cell>
        </row>
        <row r="24">
          <cell r="B24" t="str">
            <v>(4) Full time teachers</v>
          </cell>
        </row>
        <row r="25">
          <cell r="A25">
            <v>7</v>
          </cell>
          <cell r="B25" t="str">
            <v>Vocational training/Specific skill training</v>
          </cell>
        </row>
        <row r="26">
          <cell r="A26">
            <v>8</v>
          </cell>
          <cell r="B26" t="str">
            <v>Electricity/Water charges</v>
          </cell>
        </row>
        <row r="27">
          <cell r="A27">
            <v>9</v>
          </cell>
          <cell r="B27" t="str">
            <v>Medical care/Contingency@Rs. 750/- per child</v>
          </cell>
        </row>
        <row r="28">
          <cell r="B28" t="str">
            <v>Contingencies @ Rs 2000/- Per month</v>
          </cell>
        </row>
        <row r="29">
          <cell r="A29">
            <v>10</v>
          </cell>
          <cell r="B29" t="str">
            <v>Miscellnious including maintenance</v>
          </cell>
        </row>
        <row r="30">
          <cell r="A30">
            <v>11</v>
          </cell>
          <cell r="B30" t="str">
            <v>Preparatory camps</v>
          </cell>
        </row>
        <row r="31">
          <cell r="A31">
            <v>12</v>
          </cell>
          <cell r="B31" t="str">
            <v>PTAs/School Functions</v>
          </cell>
        </row>
        <row r="32">
          <cell r="A32">
            <v>13</v>
          </cell>
          <cell r="B32" t="str">
            <v>Capacity Building</v>
          </cell>
        </row>
        <row r="33">
          <cell r="B33" t="str">
            <v>Total</v>
          </cell>
        </row>
        <row r="34">
          <cell r="B34" t="str">
            <v>Grand Total</v>
          </cell>
        </row>
      </sheetData>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sa"/>
      <sheetName val="Npegel"/>
      <sheetName val="Kgbv"/>
      <sheetName val="28"/>
    </sheetNames>
    <sheetDataSet>
      <sheetData sheetId="0" refreshError="1"/>
      <sheetData sheetId="1"/>
      <sheetData sheetId="2">
        <row r="1">
          <cell r="A1" t="str">
            <v xml:space="preserve"> District: Ahmedabad -State :Gujarat</v>
          </cell>
        </row>
        <row r="2">
          <cell r="A2" t="str">
            <v>Kasturba Gandhi Balika Vidhyalaya</v>
          </cell>
        </row>
        <row r="3">
          <cell r="A3" t="str">
            <v>2008-09</v>
          </cell>
        </row>
        <row r="5">
          <cell r="A5" t="str">
            <v>Sr.No.</v>
          </cell>
          <cell r="B5" t="str">
            <v>Item of Expenditure</v>
          </cell>
        </row>
        <row r="8">
          <cell r="B8" t="str">
            <v>Non-Recurring</v>
          </cell>
        </row>
        <row r="9">
          <cell r="A9">
            <v>1</v>
          </cell>
          <cell r="B9" t="str">
            <v>Building, Boundary Wall, Boring, Handpump, Electricity</v>
          </cell>
        </row>
        <row r="10">
          <cell r="A10">
            <v>2</v>
          </cell>
          <cell r="B10" t="str">
            <v>Furniture /Eqipment incliding kitchen equipment</v>
          </cell>
        </row>
        <row r="11">
          <cell r="A11">
            <v>3</v>
          </cell>
          <cell r="B11" t="str">
            <v>Teaching learining material and eqipment including library books</v>
          </cell>
        </row>
        <row r="12">
          <cell r="A12">
            <v>4</v>
          </cell>
          <cell r="B12" t="str">
            <v>Bedding</v>
          </cell>
        </row>
        <row r="13">
          <cell r="B13" t="str">
            <v>Total</v>
          </cell>
        </row>
        <row r="14">
          <cell r="B14" t="str">
            <v>Recurring Costs per annum</v>
          </cell>
        </row>
        <row r="15">
          <cell r="A15">
            <v>1</v>
          </cell>
          <cell r="B15" t="str">
            <v>Maintenance per trainee per month @ Rs 750 /-</v>
          </cell>
        </row>
        <row r="16">
          <cell r="A16">
            <v>2</v>
          </cell>
          <cell r="B16" t="str">
            <v>Rent of KGBV -ALS</v>
          </cell>
        </row>
        <row r="17">
          <cell r="A17">
            <v>3</v>
          </cell>
          <cell r="B17" t="str">
            <v>Stipend for trainees per month @ Rs 50 /-</v>
          </cell>
        </row>
        <row r="18">
          <cell r="A18">
            <v>4</v>
          </cell>
          <cell r="B18" t="str">
            <v>Suppl TLM stationary and other  Educational matorial @ Rs 50/- per month</v>
          </cell>
        </row>
        <row r="19">
          <cell r="A19">
            <v>5</v>
          </cell>
          <cell r="B19" t="str">
            <v>Examination Fee</v>
          </cell>
        </row>
        <row r="20">
          <cell r="A20">
            <v>6</v>
          </cell>
          <cell r="B20" t="str">
            <v>Salaries</v>
          </cell>
        </row>
        <row r="21">
          <cell r="B21" t="str">
            <v>(1) warden</v>
          </cell>
        </row>
        <row r="22">
          <cell r="B22" t="str">
            <v>(2) Support staff – (Accoutant / Assistant / Peon / Chokidar / Cook / Kitchan Exp / Catring Exp)</v>
          </cell>
        </row>
        <row r="23">
          <cell r="B23" t="str">
            <v>(3) Part time teachers</v>
          </cell>
        </row>
        <row r="24">
          <cell r="B24" t="str">
            <v>(4) Full time teachers</v>
          </cell>
        </row>
        <row r="25">
          <cell r="A25">
            <v>7</v>
          </cell>
          <cell r="B25" t="str">
            <v>Vocational training/Specific skill training</v>
          </cell>
        </row>
        <row r="26">
          <cell r="A26">
            <v>8</v>
          </cell>
          <cell r="B26" t="str">
            <v>Electricity/Water charges</v>
          </cell>
        </row>
        <row r="27">
          <cell r="A27">
            <v>9</v>
          </cell>
          <cell r="B27" t="str">
            <v>Medical care/Contingency@Rs. 750/- per child</v>
          </cell>
        </row>
        <row r="28">
          <cell r="B28" t="str">
            <v>Contingencies @ Rs 2000/- Per month</v>
          </cell>
        </row>
        <row r="29">
          <cell r="A29">
            <v>10</v>
          </cell>
          <cell r="B29" t="str">
            <v>Miscellnious including maintenance</v>
          </cell>
        </row>
        <row r="30">
          <cell r="A30">
            <v>11</v>
          </cell>
          <cell r="B30" t="str">
            <v>Preparatory camps</v>
          </cell>
        </row>
        <row r="31">
          <cell r="A31">
            <v>12</v>
          </cell>
          <cell r="B31" t="str">
            <v>PTAs/School Functions</v>
          </cell>
        </row>
        <row r="32">
          <cell r="A32">
            <v>13</v>
          </cell>
          <cell r="B32" t="str">
            <v>Capacity Building</v>
          </cell>
        </row>
        <row r="33">
          <cell r="B33" t="str">
            <v>Total</v>
          </cell>
        </row>
        <row r="34">
          <cell r="B34" t="str">
            <v>Grand Total</v>
          </cell>
        </row>
      </sheetData>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sa"/>
      <sheetName val="Npegel"/>
      <sheetName val="Kgbv"/>
    </sheetNames>
    <sheetDataSet>
      <sheetData sheetId="0" refreshError="1"/>
      <sheetData sheetId="1"/>
      <sheetData sheetId="2">
        <row r="1">
          <cell r="A1" t="str">
            <v xml:space="preserve"> District: Ahmedabad -State :Gujarat</v>
          </cell>
        </row>
        <row r="2">
          <cell r="A2" t="str">
            <v>Kasturba Gandhi Balika Vidhyalaya</v>
          </cell>
        </row>
        <row r="3">
          <cell r="A3" t="str">
            <v>2008-09</v>
          </cell>
        </row>
        <row r="5">
          <cell r="A5" t="str">
            <v>Sr.No.</v>
          </cell>
          <cell r="B5" t="str">
            <v>Item of Expenditure</v>
          </cell>
        </row>
        <row r="8">
          <cell r="B8" t="str">
            <v>Non-Recurring</v>
          </cell>
        </row>
        <row r="9">
          <cell r="A9">
            <v>1</v>
          </cell>
          <cell r="B9" t="str">
            <v>Building, Boundary Wall, Boring, Handpump, Electricity</v>
          </cell>
        </row>
        <row r="10">
          <cell r="A10">
            <v>2</v>
          </cell>
          <cell r="B10" t="str">
            <v>Furniture /Eqipment incliding kitchen equipment</v>
          </cell>
        </row>
        <row r="11">
          <cell r="A11">
            <v>3</v>
          </cell>
          <cell r="B11" t="str">
            <v>Teaching learining material and eqipment including library books</v>
          </cell>
        </row>
        <row r="12">
          <cell r="A12">
            <v>4</v>
          </cell>
          <cell r="B12" t="str">
            <v>Bedding</v>
          </cell>
        </row>
        <row r="13">
          <cell r="B13" t="str">
            <v>Total</v>
          </cell>
        </row>
        <row r="14">
          <cell r="B14" t="str">
            <v>Recurring Costs per annum</v>
          </cell>
        </row>
        <row r="15">
          <cell r="A15">
            <v>1</v>
          </cell>
          <cell r="B15" t="str">
            <v>Maintenance per trainee per month @ Rs 750 /-</v>
          </cell>
        </row>
        <row r="16">
          <cell r="A16">
            <v>2</v>
          </cell>
          <cell r="B16" t="str">
            <v>Rent of KGBV -ALS</v>
          </cell>
        </row>
        <row r="17">
          <cell r="A17">
            <v>3</v>
          </cell>
          <cell r="B17" t="str">
            <v>Stipend for trainees per month @ Rs 50 /-</v>
          </cell>
        </row>
        <row r="18">
          <cell r="A18">
            <v>4</v>
          </cell>
          <cell r="B18" t="str">
            <v>Suppl TLM stationary and other  Educational matorial @ Rs 50/- per month</v>
          </cell>
        </row>
        <row r="19">
          <cell r="A19">
            <v>5</v>
          </cell>
          <cell r="B19" t="str">
            <v>Examination Fee</v>
          </cell>
        </row>
        <row r="20">
          <cell r="A20">
            <v>6</v>
          </cell>
          <cell r="B20" t="str">
            <v>Salaries</v>
          </cell>
        </row>
        <row r="21">
          <cell r="B21" t="str">
            <v>(1) warden</v>
          </cell>
        </row>
        <row r="22">
          <cell r="B22" t="str">
            <v>(2) Support staff – (Accoutant / Assistant / Peon / Chokidar / Cook / Kitchan Exp / Catring Exp)</v>
          </cell>
        </row>
        <row r="23">
          <cell r="B23" t="str">
            <v>(3) Part time teachers</v>
          </cell>
        </row>
        <row r="24">
          <cell r="B24" t="str">
            <v>(4) Full time teachers</v>
          </cell>
        </row>
        <row r="25">
          <cell r="A25">
            <v>7</v>
          </cell>
          <cell r="B25" t="str">
            <v>Vocational training/Specific skill training</v>
          </cell>
        </row>
        <row r="26">
          <cell r="A26">
            <v>8</v>
          </cell>
          <cell r="B26" t="str">
            <v>Electricity/Water charges</v>
          </cell>
        </row>
        <row r="27">
          <cell r="A27">
            <v>9</v>
          </cell>
          <cell r="B27" t="str">
            <v>Medical care/Contingency@Rs. 750/- per child</v>
          </cell>
        </row>
        <row r="28">
          <cell r="B28" t="str">
            <v>Contingencies @ Rs 2000/- Per month</v>
          </cell>
        </row>
        <row r="29">
          <cell r="A29">
            <v>10</v>
          </cell>
          <cell r="B29" t="str">
            <v>Miscellnious including maintenance</v>
          </cell>
        </row>
        <row r="30">
          <cell r="A30">
            <v>11</v>
          </cell>
          <cell r="B30" t="str">
            <v>Preparatory camps</v>
          </cell>
        </row>
        <row r="31">
          <cell r="A31">
            <v>12</v>
          </cell>
          <cell r="B31" t="str">
            <v>PTAs/School Functions</v>
          </cell>
        </row>
        <row r="32">
          <cell r="A32">
            <v>13</v>
          </cell>
          <cell r="B32" t="str">
            <v>Capacity Building</v>
          </cell>
        </row>
        <row r="33">
          <cell r="B33" t="str">
            <v>Total</v>
          </cell>
        </row>
        <row r="34">
          <cell r="B34" t="str">
            <v>Grand Total</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sa"/>
      <sheetName val="Npegel"/>
      <sheetName val="Kgbv"/>
    </sheetNames>
    <sheetDataSet>
      <sheetData sheetId="0" refreshError="1"/>
      <sheetData sheetId="1"/>
      <sheetData sheetId="2">
        <row r="1">
          <cell r="A1" t="str">
            <v xml:space="preserve"> District: Ahmedabad -State :Gujarat</v>
          </cell>
        </row>
        <row r="2">
          <cell r="A2" t="str">
            <v>Kasturba Gandhi Balika Vidhyalaya</v>
          </cell>
        </row>
        <row r="3">
          <cell r="A3" t="str">
            <v>2008-09</v>
          </cell>
        </row>
        <row r="5">
          <cell r="A5" t="str">
            <v>Sr.No.</v>
          </cell>
          <cell r="B5" t="str">
            <v>Item of Expenditure</v>
          </cell>
        </row>
        <row r="8">
          <cell r="B8" t="str">
            <v>Non-Recurring</v>
          </cell>
        </row>
        <row r="9">
          <cell r="A9">
            <v>1</v>
          </cell>
          <cell r="B9" t="str">
            <v>Building, Boundary Wall, Boring, Handpump, Electricity</v>
          </cell>
        </row>
        <row r="10">
          <cell r="A10">
            <v>2</v>
          </cell>
          <cell r="B10" t="str">
            <v>Furniture /Eqipment incliding kitchen equipment</v>
          </cell>
        </row>
        <row r="11">
          <cell r="A11">
            <v>3</v>
          </cell>
          <cell r="B11" t="str">
            <v>Teaching learining material and eqipment including library books</v>
          </cell>
        </row>
        <row r="12">
          <cell r="A12">
            <v>4</v>
          </cell>
          <cell r="B12" t="str">
            <v>Bedding</v>
          </cell>
        </row>
        <row r="13">
          <cell r="B13" t="str">
            <v>Total</v>
          </cell>
        </row>
        <row r="14">
          <cell r="B14" t="str">
            <v>Recurring Costs per annum</v>
          </cell>
        </row>
        <row r="15">
          <cell r="A15">
            <v>1</v>
          </cell>
          <cell r="B15" t="str">
            <v>Maintenance per trainee per month @ Rs 750 /-</v>
          </cell>
        </row>
        <row r="16">
          <cell r="A16">
            <v>2</v>
          </cell>
          <cell r="B16" t="str">
            <v>Rent of KGBV -ALS</v>
          </cell>
        </row>
        <row r="17">
          <cell r="A17">
            <v>3</v>
          </cell>
          <cell r="B17" t="str">
            <v>Stipend for trainees per month @ Rs 50 /-</v>
          </cell>
        </row>
        <row r="18">
          <cell r="A18">
            <v>4</v>
          </cell>
          <cell r="B18" t="str">
            <v>Suppl TLM stationary and other  Educational matorial @ Rs 50/- per month</v>
          </cell>
        </row>
        <row r="19">
          <cell r="A19">
            <v>5</v>
          </cell>
          <cell r="B19" t="str">
            <v>Examination Fee</v>
          </cell>
        </row>
        <row r="20">
          <cell r="A20">
            <v>6</v>
          </cell>
          <cell r="B20" t="str">
            <v>Salaries</v>
          </cell>
        </row>
        <row r="21">
          <cell r="B21" t="str">
            <v>(1) warden</v>
          </cell>
        </row>
        <row r="22">
          <cell r="B22" t="str">
            <v>(2) Support staff – (Accoutant / Assistant / Peon / Chokidar / Cook / Kitchan Exp / Catring Exp)</v>
          </cell>
        </row>
        <row r="23">
          <cell r="B23" t="str">
            <v>(3) Part time teachers</v>
          </cell>
        </row>
        <row r="24">
          <cell r="B24" t="str">
            <v>(4) Full time teachers</v>
          </cell>
        </row>
        <row r="25">
          <cell r="A25">
            <v>7</v>
          </cell>
          <cell r="B25" t="str">
            <v>Vocational training/Specific skill training</v>
          </cell>
        </row>
        <row r="26">
          <cell r="A26">
            <v>8</v>
          </cell>
          <cell r="B26" t="str">
            <v>Electricity/Water charges</v>
          </cell>
        </row>
        <row r="27">
          <cell r="A27">
            <v>9</v>
          </cell>
          <cell r="B27" t="str">
            <v>Medical care/Contingency@Rs. 750/- per child</v>
          </cell>
        </row>
        <row r="28">
          <cell r="B28" t="str">
            <v>Contingencies @ Rs 2000/- Per month</v>
          </cell>
        </row>
        <row r="29">
          <cell r="A29">
            <v>10</v>
          </cell>
          <cell r="B29" t="str">
            <v>Miscellnious including maintenance</v>
          </cell>
        </row>
        <row r="30">
          <cell r="A30">
            <v>11</v>
          </cell>
          <cell r="B30" t="str">
            <v>Preparatory camps</v>
          </cell>
        </row>
        <row r="31">
          <cell r="A31">
            <v>12</v>
          </cell>
          <cell r="B31" t="str">
            <v>PTAs/School Functions</v>
          </cell>
        </row>
        <row r="32">
          <cell r="A32">
            <v>13</v>
          </cell>
          <cell r="B32" t="str">
            <v>Capacity Building</v>
          </cell>
        </row>
        <row r="33">
          <cell r="B33" t="str">
            <v>Total</v>
          </cell>
        </row>
        <row r="34">
          <cell r="B34" t="str">
            <v>Grand Total</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sa"/>
      <sheetName val="Npegel"/>
      <sheetName val="Kgbv"/>
    </sheetNames>
    <sheetDataSet>
      <sheetData sheetId="0" refreshError="1"/>
      <sheetData sheetId="1"/>
      <sheetData sheetId="2">
        <row r="1">
          <cell r="A1" t="str">
            <v xml:space="preserve"> District: Ahmedabad -State :Gujarat</v>
          </cell>
        </row>
        <row r="2">
          <cell r="A2" t="str">
            <v>Kasturba Gandhi Balika Vidhyalaya</v>
          </cell>
        </row>
        <row r="3">
          <cell r="A3" t="str">
            <v>2008-09</v>
          </cell>
        </row>
        <row r="5">
          <cell r="A5" t="str">
            <v>Sr.No.</v>
          </cell>
          <cell r="B5" t="str">
            <v>Item of Expenditure</v>
          </cell>
        </row>
        <row r="8">
          <cell r="B8" t="str">
            <v>Non-Recurring</v>
          </cell>
        </row>
        <row r="9">
          <cell r="A9">
            <v>1</v>
          </cell>
          <cell r="B9" t="str">
            <v>Building, Boundary Wall, Boring, Handpump, Electricity</v>
          </cell>
        </row>
        <row r="10">
          <cell r="A10">
            <v>2</v>
          </cell>
          <cell r="B10" t="str">
            <v>Furniture /Eqipment incliding kitchen equipment</v>
          </cell>
        </row>
        <row r="11">
          <cell r="A11">
            <v>3</v>
          </cell>
          <cell r="B11" t="str">
            <v>Teaching learining material and eqipment including library books</v>
          </cell>
        </row>
        <row r="12">
          <cell r="A12">
            <v>4</v>
          </cell>
          <cell r="B12" t="str">
            <v>Bedding</v>
          </cell>
        </row>
        <row r="13">
          <cell r="B13" t="str">
            <v>Total</v>
          </cell>
        </row>
        <row r="14">
          <cell r="B14" t="str">
            <v>Recurring Costs per annum</v>
          </cell>
        </row>
        <row r="15">
          <cell r="A15">
            <v>1</v>
          </cell>
          <cell r="B15" t="str">
            <v>Maintenance per trainee per month @ Rs 750 /-</v>
          </cell>
        </row>
        <row r="16">
          <cell r="A16">
            <v>2</v>
          </cell>
          <cell r="B16" t="str">
            <v>Rent of KGBV -ALS</v>
          </cell>
        </row>
        <row r="17">
          <cell r="A17">
            <v>3</v>
          </cell>
          <cell r="B17" t="str">
            <v>Stipend for trainees per month @ Rs 50 /-</v>
          </cell>
        </row>
        <row r="18">
          <cell r="A18">
            <v>4</v>
          </cell>
          <cell r="B18" t="str">
            <v>Suppl TLM stationary and other  Educational matorial @ Rs 50/- per month</v>
          </cell>
        </row>
        <row r="19">
          <cell r="A19">
            <v>5</v>
          </cell>
          <cell r="B19" t="str">
            <v>Examination Fee</v>
          </cell>
        </row>
        <row r="20">
          <cell r="A20">
            <v>6</v>
          </cell>
          <cell r="B20" t="str">
            <v>Salaries</v>
          </cell>
        </row>
        <row r="21">
          <cell r="B21" t="str">
            <v>(1) warden</v>
          </cell>
        </row>
        <row r="22">
          <cell r="B22" t="str">
            <v>(2) Support staff – (Accoutant / Assistant / Peon / Chokidar / Cook / Kitchan Exp / Catring Exp)</v>
          </cell>
        </row>
        <row r="23">
          <cell r="B23" t="str">
            <v>(3) Part time teachers</v>
          </cell>
        </row>
        <row r="24">
          <cell r="B24" t="str">
            <v>(4) Full time teachers</v>
          </cell>
        </row>
        <row r="25">
          <cell r="A25">
            <v>7</v>
          </cell>
          <cell r="B25" t="str">
            <v>Vocational training/Specific skill training</v>
          </cell>
        </row>
        <row r="26">
          <cell r="A26">
            <v>8</v>
          </cell>
          <cell r="B26" t="str">
            <v>Electricity/Water charges</v>
          </cell>
        </row>
        <row r="27">
          <cell r="A27">
            <v>9</v>
          </cell>
          <cell r="B27" t="str">
            <v>Medical care/Contingency@Rs. 750/- per child</v>
          </cell>
        </row>
        <row r="28">
          <cell r="B28" t="str">
            <v>Contingencies @ Rs 2000/- Per month</v>
          </cell>
        </row>
        <row r="29">
          <cell r="A29">
            <v>10</v>
          </cell>
          <cell r="B29" t="str">
            <v>Miscellnious including maintenance</v>
          </cell>
        </row>
        <row r="30">
          <cell r="A30">
            <v>11</v>
          </cell>
          <cell r="B30" t="str">
            <v>Preparatory camps</v>
          </cell>
        </row>
        <row r="31">
          <cell r="A31">
            <v>12</v>
          </cell>
          <cell r="B31" t="str">
            <v>PTAs/School Functions</v>
          </cell>
        </row>
        <row r="32">
          <cell r="A32">
            <v>13</v>
          </cell>
          <cell r="B32" t="str">
            <v>Capacity Building</v>
          </cell>
        </row>
        <row r="33">
          <cell r="B33" t="str">
            <v>Total</v>
          </cell>
        </row>
        <row r="34">
          <cell r="B34" t="str">
            <v>Grand Total</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XXXXXXX"/>
      <sheetName val="DMR-1"/>
      <sheetName val="dmg-val-kmn"/>
      <sheetName val="dmg-val"/>
      <sheetName val="dmr-2-dmg"/>
      <sheetName val="ER"/>
      <sheetName val="BC"/>
      <sheetName val="tbook"/>
      <sheetName val="pta"/>
      <sheetName val="uni"/>
      <sheetName val="mcs"/>
      <sheetName val="admn"/>
      <sheetName val="ecce"/>
      <sheetName val="hdc"/>
      <sheetName val="Lib"/>
      <sheetName val="EGS"/>
      <sheetName val="IED"/>
      <sheetName val="mad"/>
      <sheetName val="grants"/>
      <sheetName val="newMS"/>
      <sheetName val="jsk-brc"/>
      <sheetName val="HS"/>
      <sheetName val="fin"/>
      <sheetName val="eval"/>
      <sheetName val="trg"/>
      <sheetName val="check"/>
      <sheetName val="status"/>
      <sheetName val="1-9"/>
      <sheetName val="10-20"/>
      <sheetName val="21-23"/>
      <sheetName val="24-26"/>
      <sheetName val="27"/>
      <sheetName val="28"/>
      <sheetName val="29"/>
      <sheetName val="CW"/>
      <sheetName val="30"/>
      <sheetName val="31-33"/>
      <sheetName val="34-36"/>
      <sheetName val="37-38"/>
      <sheetName val="39-41"/>
      <sheetName val="42-45"/>
      <sheetName val="46-51"/>
      <sheetName val="52"/>
      <sheetName val="53-fin"/>
      <sheetName val="mis"/>
      <sheetName val="cw-tot"/>
      <sheetName val="dmr-2"/>
      <sheetName val="dmg-fmt"/>
      <sheetName val="dmr-2-fmt"/>
      <sheetName val="A"/>
      <sheetName val="fm-f"/>
      <sheetName val="prob-sh"/>
      <sheetName val="add"/>
      <sheetName val="dmr-2-old"/>
      <sheetName val="dist-not"/>
      <sheetName val="10_20"/>
      <sheetName val="Kgbv"/>
      <sheetName val="SCHB.LDLB"/>
      <sheetName val="STR-Table-6"/>
      <sheetName val="RTE-tch-Prim-Table-10"/>
      <sheetName val="brc-crc-furni-Table-13"/>
      <sheetName val="integ-Table-14"/>
      <sheetName val="cwsn-Table22"/>
      <sheetName val="cw-addl-Table24.1"/>
      <sheetName val="cw-dw-toilet-Table25"/>
      <sheetName val="m-grant-Table-27"/>
      <sheetName val="districtwise awppb"/>
      <sheetName val="SSA_BANGALORE"/>
      <sheetName val="SCHB_LD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outofschool-muslim"/>
      <sheetName val="%outofschool-ST"/>
      <sheetName val="%outofschool-sc"/>
      <sheetName val="all-reasons"/>
      <sheetName val="%outofschool-all"/>
      <sheetName val="State"/>
      <sheetName val="Bangalore Division"/>
      <sheetName val="Mysore  Division "/>
      <sheetName val="Belgaum Division"/>
      <sheetName val="Gulbarga Division"/>
      <sheetName val="Bagalkote"/>
      <sheetName val="Bellary"/>
      <sheetName val="Bidar"/>
      <sheetName val="Bijapur"/>
      <sheetName val="Chikkodi"/>
      <sheetName val="Gulbarga"/>
      <sheetName val="Yadgiri"/>
      <sheetName val="Belgaum"/>
      <sheetName val="Raichur"/>
      <sheetName val="Koppal"/>
      <sheetName val="Bangalore South"/>
      <sheetName val="Bangalore Rural"/>
      <sheetName val="Bangalore Urban"/>
      <sheetName val="CRNagar"/>
      <sheetName val="Chickballapur"/>
      <sheetName val="CKM"/>
      <sheetName val="Chitradurga"/>
      <sheetName val="DK"/>
      <sheetName val="DVG"/>
      <sheetName val="Dharwad"/>
      <sheetName val="Gadag"/>
      <sheetName val="Hassan"/>
      <sheetName val="Haveri"/>
      <sheetName val="Kodagu"/>
      <sheetName val="Kolar"/>
      <sheetName val="Madhugiri"/>
      <sheetName val="Mandya"/>
      <sheetName val="Mysore"/>
      <sheetName val="Shimoga"/>
      <sheetName val="Tumkur"/>
      <sheetName val="Udupi"/>
      <sheetName val="UK"/>
      <sheetName val="SSA_BANGALORE"/>
      <sheetName val="SSA_MYSORE"/>
      <sheetName val="A"/>
      <sheetName val="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outofschool-muslim"/>
      <sheetName val="%outofschool-ST"/>
      <sheetName val="%outofschool-sc"/>
      <sheetName val="all-reasons"/>
      <sheetName val="%outofschool-all"/>
      <sheetName val="State"/>
      <sheetName val="Bangalore Division"/>
      <sheetName val="Mysore  Division "/>
      <sheetName val="Belgaum Division"/>
      <sheetName val="Gulbarga Division"/>
      <sheetName val="Bagalkote"/>
      <sheetName val="Bellary"/>
      <sheetName val="Bidar"/>
      <sheetName val="Bijapur"/>
      <sheetName val="Chikkodi"/>
      <sheetName val="Gulbarga"/>
      <sheetName val="Yadgiri"/>
      <sheetName val="Belgaum"/>
      <sheetName val="Raichur"/>
      <sheetName val="Koppal"/>
      <sheetName val="Bangalore South"/>
      <sheetName val="Bangalore Rural"/>
      <sheetName val="Bangalore Urban"/>
      <sheetName val="CRNagar"/>
      <sheetName val="Chickballapur"/>
      <sheetName val="CKM"/>
      <sheetName val="Chitradurga"/>
      <sheetName val="DK"/>
      <sheetName val="DVG"/>
      <sheetName val="Dharwad"/>
      <sheetName val="Gadag"/>
      <sheetName val="Hassan"/>
      <sheetName val="Haveri"/>
      <sheetName val="Kodagu"/>
      <sheetName val="Kolar"/>
      <sheetName val="Madhugiri"/>
      <sheetName val="Mandya"/>
      <sheetName val="Mysore"/>
      <sheetName val="Shimoga"/>
      <sheetName val="Tumkur"/>
      <sheetName val="Udupi"/>
      <sheetName val="UK"/>
      <sheetName val="SSA_BANGALORE"/>
      <sheetName val="SSA_MYSO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4"/>
  <dimension ref="A1:U379"/>
  <sheetViews>
    <sheetView showGridLines="0" workbookViewId="0">
      <selection activeCell="B3" sqref="B3"/>
    </sheetView>
  </sheetViews>
  <sheetFormatPr defaultColWidth="9.140625" defaultRowHeight="15"/>
  <cols>
    <col min="1" max="1" width="18.140625" style="544" customWidth="1"/>
    <col min="2" max="2" width="9.42578125" style="544" bestFit="1" customWidth="1"/>
    <col min="3" max="7" width="9.140625" style="544"/>
    <col min="8" max="8" width="14.7109375" style="545" customWidth="1"/>
    <col min="9" max="14" width="9.140625" style="545"/>
    <col min="15" max="16384" width="9.140625" style="544"/>
  </cols>
  <sheetData>
    <row r="1" spans="1:19" ht="9" customHeight="1" thickBot="1">
      <c r="O1" s="545"/>
      <c r="P1" s="545"/>
      <c r="Q1" s="545"/>
      <c r="R1" s="545"/>
      <c r="S1" s="545"/>
    </row>
    <row r="2" spans="1:19" ht="21.75" thickBot="1">
      <c r="A2" s="546" t="s">
        <v>428</v>
      </c>
      <c r="B2" s="621" t="s">
        <v>500</v>
      </c>
      <c r="C2" s="622"/>
      <c r="I2" s="547" t="s">
        <v>429</v>
      </c>
      <c r="O2" s="545"/>
      <c r="P2" s="545"/>
      <c r="Q2" s="545"/>
      <c r="R2" s="545"/>
      <c r="S2" s="545"/>
    </row>
    <row r="3" spans="1:19" ht="15.75" thickBot="1">
      <c r="A3" s="548"/>
      <c r="B3" s="548"/>
      <c r="C3" s="548"/>
      <c r="D3" s="548"/>
      <c r="E3" s="548"/>
      <c r="F3" s="548"/>
      <c r="O3" s="545"/>
      <c r="P3" s="545"/>
      <c r="Q3" s="545"/>
      <c r="R3" s="545"/>
      <c r="S3" s="545"/>
    </row>
    <row r="4" spans="1:19">
      <c r="A4" s="549" t="s">
        <v>430</v>
      </c>
      <c r="B4" s="550" t="s">
        <v>431</v>
      </c>
      <c r="C4" s="549"/>
      <c r="D4" s="551"/>
      <c r="E4" s="551"/>
      <c r="F4" s="551"/>
      <c r="I4" s="552" t="str">
        <f>B2</f>
        <v>p85</v>
      </c>
      <c r="J4" s="552"/>
      <c r="K4" s="552"/>
      <c r="L4" s="552"/>
      <c r="M4" s="552"/>
      <c r="N4" s="552"/>
      <c r="O4" s="552"/>
      <c r="P4" s="552"/>
      <c r="Q4" s="552"/>
      <c r="R4" s="552"/>
      <c r="S4" s="552"/>
    </row>
    <row r="5" spans="1:19" s="557" customFormat="1">
      <c r="A5" s="553"/>
      <c r="B5" s="554"/>
      <c r="C5" s="553"/>
      <c r="D5" s="555"/>
      <c r="E5" s="555"/>
      <c r="F5" s="556" t="str">
        <f ca="1">IFERROR(INDIRECT(CONCATENATE($A5,"!",B$2)),"")</f>
        <v/>
      </c>
      <c r="H5" s="545"/>
      <c r="I5" s="558"/>
      <c r="J5" s="558"/>
      <c r="K5" s="558"/>
      <c r="L5" s="558"/>
      <c r="M5" s="558"/>
      <c r="N5" s="558"/>
      <c r="O5" s="558"/>
      <c r="P5" s="558"/>
      <c r="Q5" s="558"/>
      <c r="R5" s="558"/>
      <c r="S5" s="558"/>
    </row>
    <row r="6" spans="1:19" ht="15.75">
      <c r="A6" s="559" t="s">
        <v>324</v>
      </c>
      <c r="B6" s="484">
        <v>2</v>
      </c>
      <c r="C6" s="561"/>
      <c r="D6" s="562"/>
      <c r="E6" s="563"/>
      <c r="F6" s="556" t="str">
        <f t="shared" ref="F6:F14" ca="1" si="0">IF(LEN(B6)&gt;0,IF(INDIRECT(CONCATENATE($A6,"!",B$2))=B6,"ü","û"),"")</f>
        <v>ü</v>
      </c>
      <c r="G6" s="564"/>
      <c r="H6" s="559" t="s">
        <v>324</v>
      </c>
      <c r="I6" s="565">
        <f t="shared" ref="I6:S13" ca="1" si="1">IFERROR(INDIRECT(CONCATENATE($H6,"!",I$4)),"")</f>
        <v>2</v>
      </c>
      <c r="J6" s="560" t="str">
        <f t="shared" ca="1" si="1"/>
        <v/>
      </c>
      <c r="K6" s="560"/>
      <c r="L6" s="560">
        <v>0.5</v>
      </c>
      <c r="M6" s="560">
        <v>25</v>
      </c>
      <c r="N6" s="560">
        <f>L6*M6</f>
        <v>12.5</v>
      </c>
      <c r="O6" s="560"/>
      <c r="P6" s="560"/>
      <c r="Q6" s="560"/>
      <c r="R6" s="560" t="str">
        <f t="shared" ca="1" si="1"/>
        <v/>
      </c>
      <c r="S6" s="560" t="str">
        <f t="shared" ca="1" si="1"/>
        <v/>
      </c>
    </row>
    <row r="7" spans="1:19" ht="15.75">
      <c r="A7" s="566" t="s">
        <v>325</v>
      </c>
      <c r="B7" s="484">
        <v>0</v>
      </c>
      <c r="C7" s="561"/>
      <c r="D7" s="562"/>
      <c r="E7" s="563"/>
      <c r="F7" s="556" t="str">
        <f t="shared" ca="1" si="0"/>
        <v>ü</v>
      </c>
      <c r="G7" s="563"/>
      <c r="H7" s="566" t="s">
        <v>325</v>
      </c>
      <c r="I7" s="565">
        <f t="shared" ca="1" si="1"/>
        <v>0</v>
      </c>
      <c r="J7" s="560" t="str">
        <f t="shared" ca="1" si="1"/>
        <v/>
      </c>
      <c r="K7" s="560"/>
      <c r="L7" s="560">
        <v>0.5</v>
      </c>
      <c r="M7" s="560">
        <v>26</v>
      </c>
      <c r="N7" s="560">
        <f t="shared" ref="N7:N16" si="2">L7*M7</f>
        <v>13</v>
      </c>
      <c r="O7" s="560"/>
      <c r="P7" s="560"/>
      <c r="Q7" s="560"/>
      <c r="R7" s="560" t="str">
        <f t="shared" ca="1" si="1"/>
        <v/>
      </c>
      <c r="S7" s="560" t="str">
        <f t="shared" ca="1" si="1"/>
        <v/>
      </c>
    </row>
    <row r="8" spans="1:19" ht="15.75">
      <c r="A8" s="567" t="s">
        <v>326</v>
      </c>
      <c r="B8" s="484">
        <v>2</v>
      </c>
      <c r="C8" s="561"/>
      <c r="D8" s="562"/>
      <c r="E8" s="563"/>
      <c r="F8" s="556" t="str">
        <f t="shared" ca="1" si="0"/>
        <v>ü</v>
      </c>
      <c r="G8" s="563"/>
      <c r="H8" s="567" t="s">
        <v>326</v>
      </c>
      <c r="I8" s="565">
        <f t="shared" ca="1" si="1"/>
        <v>2</v>
      </c>
      <c r="J8" s="560" t="str">
        <f t="shared" ca="1" si="1"/>
        <v/>
      </c>
      <c r="K8" s="560"/>
      <c r="L8" s="560">
        <v>0.5</v>
      </c>
      <c r="M8" s="560">
        <v>45</v>
      </c>
      <c r="N8" s="560">
        <f t="shared" si="2"/>
        <v>22.5</v>
      </c>
      <c r="O8" s="560"/>
      <c r="P8" s="560"/>
      <c r="Q8" s="560"/>
      <c r="R8" s="560" t="str">
        <f t="shared" ca="1" si="1"/>
        <v/>
      </c>
      <c r="S8" s="560" t="str">
        <f t="shared" ca="1" si="1"/>
        <v/>
      </c>
    </row>
    <row r="9" spans="1:19" ht="15.75">
      <c r="A9" s="567" t="s">
        <v>327</v>
      </c>
      <c r="B9" s="484">
        <v>0</v>
      </c>
      <c r="C9" s="561"/>
      <c r="D9" s="562"/>
      <c r="E9" s="563"/>
      <c r="F9" s="556" t="str">
        <f t="shared" ca="1" si="0"/>
        <v>ü</v>
      </c>
      <c r="G9" s="563"/>
      <c r="H9" s="567" t="s">
        <v>327</v>
      </c>
      <c r="I9" s="565">
        <f t="shared" ca="1" si="1"/>
        <v>0</v>
      </c>
      <c r="J9" s="560" t="str">
        <f t="shared" ca="1" si="1"/>
        <v/>
      </c>
      <c r="K9" s="560"/>
      <c r="L9" s="560">
        <v>0.5</v>
      </c>
      <c r="M9" s="560">
        <v>19</v>
      </c>
      <c r="N9" s="560">
        <f t="shared" si="2"/>
        <v>9.5</v>
      </c>
      <c r="O9" s="560"/>
      <c r="P9" s="560"/>
      <c r="Q9" s="560"/>
      <c r="R9" s="560" t="str">
        <f t="shared" ca="1" si="1"/>
        <v/>
      </c>
      <c r="S9" s="560" t="str">
        <f t="shared" ca="1" si="1"/>
        <v/>
      </c>
    </row>
    <row r="10" spans="1:19" ht="15.75">
      <c r="A10" s="568" t="s">
        <v>328</v>
      </c>
      <c r="B10" s="484">
        <v>1</v>
      </c>
      <c r="C10" s="561"/>
      <c r="D10" s="562"/>
      <c r="E10" s="563"/>
      <c r="F10" s="556" t="str">
        <f t="shared" ca="1" si="0"/>
        <v>ü</v>
      </c>
      <c r="G10" s="563"/>
      <c r="H10" s="568" t="s">
        <v>328</v>
      </c>
      <c r="I10" s="565">
        <f t="shared" ca="1" si="1"/>
        <v>1</v>
      </c>
      <c r="J10" s="560" t="str">
        <f t="shared" ref="J10:J16" ca="1" si="3">IFERROR(INDIRECT(CONCATENATE($H11,"!",J$4)),"")</f>
        <v/>
      </c>
      <c r="K10" s="560"/>
      <c r="L10" s="560">
        <v>0.5</v>
      </c>
      <c r="M10" s="560">
        <v>14</v>
      </c>
      <c r="N10" s="560">
        <f t="shared" si="2"/>
        <v>7</v>
      </c>
      <c r="O10" s="560"/>
      <c r="P10" s="560"/>
      <c r="Q10" s="560"/>
      <c r="R10" s="560" t="str">
        <f t="shared" ref="R10:S16" ca="1" si="4">IFERROR(INDIRECT(CONCATENATE($H11,"!",R$4)),"")</f>
        <v/>
      </c>
      <c r="S10" s="560" t="str">
        <f t="shared" ca="1" si="4"/>
        <v/>
      </c>
    </row>
    <row r="11" spans="1:19" ht="15.75">
      <c r="A11" s="566" t="s">
        <v>329</v>
      </c>
      <c r="B11" s="484">
        <v>0</v>
      </c>
      <c r="C11" s="561"/>
      <c r="D11" s="562"/>
      <c r="E11" s="563"/>
      <c r="F11" s="556" t="str">
        <f t="shared" ca="1" si="0"/>
        <v>ü</v>
      </c>
      <c r="G11" s="563"/>
      <c r="H11" s="566" t="s">
        <v>329</v>
      </c>
      <c r="I11" s="565">
        <f t="shared" ca="1" si="1"/>
        <v>0</v>
      </c>
      <c r="J11" s="560" t="str">
        <f t="shared" ca="1" si="3"/>
        <v/>
      </c>
      <c r="K11" s="560"/>
      <c r="L11" s="560">
        <v>0.5</v>
      </c>
      <c r="M11" s="560">
        <v>3</v>
      </c>
      <c r="N11" s="560">
        <f t="shared" si="2"/>
        <v>1.5</v>
      </c>
      <c r="O11" s="560"/>
      <c r="P11" s="560"/>
      <c r="Q11" s="560"/>
      <c r="R11" s="560" t="str">
        <f t="shared" ca="1" si="4"/>
        <v/>
      </c>
      <c r="S11" s="560" t="str">
        <f t="shared" ca="1" si="4"/>
        <v/>
      </c>
    </row>
    <row r="12" spans="1:19" ht="15.75">
      <c r="A12" s="566" t="s">
        <v>330</v>
      </c>
      <c r="B12" s="484">
        <v>0</v>
      </c>
      <c r="C12" s="561"/>
      <c r="D12" s="562"/>
      <c r="E12" s="563"/>
      <c r="F12" s="556" t="str">
        <f t="shared" ca="1" si="0"/>
        <v>ü</v>
      </c>
      <c r="G12" s="563"/>
      <c r="H12" s="566" t="s">
        <v>330</v>
      </c>
      <c r="I12" s="565">
        <f t="shared" ca="1" si="1"/>
        <v>0</v>
      </c>
      <c r="J12" s="560" t="str">
        <f t="shared" ca="1" si="3"/>
        <v/>
      </c>
      <c r="K12" s="560"/>
      <c r="L12" s="560">
        <v>0.5</v>
      </c>
      <c r="M12" s="560">
        <v>10</v>
      </c>
      <c r="N12" s="560">
        <f t="shared" si="2"/>
        <v>5</v>
      </c>
      <c r="O12" s="560"/>
      <c r="P12" s="560"/>
      <c r="Q12" s="560"/>
      <c r="R12" s="560" t="str">
        <f t="shared" ca="1" si="4"/>
        <v/>
      </c>
      <c r="S12" s="560" t="str">
        <f t="shared" ca="1" si="4"/>
        <v/>
      </c>
    </row>
    <row r="13" spans="1:19" ht="15.75">
      <c r="A13" s="566" t="s">
        <v>331</v>
      </c>
      <c r="B13" s="484">
        <v>0</v>
      </c>
      <c r="C13" s="561"/>
      <c r="D13" s="562"/>
      <c r="E13" s="563"/>
      <c r="F13" s="556" t="str">
        <f t="shared" ca="1" si="0"/>
        <v>ü</v>
      </c>
      <c r="G13" s="563"/>
      <c r="H13" s="566" t="s">
        <v>331</v>
      </c>
      <c r="I13" s="565">
        <f t="shared" ca="1" si="1"/>
        <v>0</v>
      </c>
      <c r="J13" s="560" t="str">
        <f t="shared" ca="1" si="3"/>
        <v/>
      </c>
      <c r="K13" s="560"/>
      <c r="L13" s="560">
        <v>0.5</v>
      </c>
      <c r="M13" s="560">
        <v>20</v>
      </c>
      <c r="N13" s="560">
        <f t="shared" si="2"/>
        <v>10</v>
      </c>
      <c r="O13" s="560"/>
      <c r="P13" s="560"/>
      <c r="Q13" s="560"/>
      <c r="R13" s="560" t="str">
        <f t="shared" ca="1" si="4"/>
        <v/>
      </c>
      <c r="S13" s="560" t="str">
        <f t="shared" ca="1" si="4"/>
        <v/>
      </c>
    </row>
    <row r="14" spans="1:19">
      <c r="A14" s="566" t="s">
        <v>432</v>
      </c>
      <c r="B14" s="560"/>
      <c r="C14" s="561"/>
      <c r="D14" s="562"/>
      <c r="E14" s="563"/>
      <c r="F14" s="556" t="str">
        <f t="shared" ca="1" si="0"/>
        <v/>
      </c>
      <c r="G14" s="563"/>
      <c r="H14" s="566" t="s">
        <v>432</v>
      </c>
      <c r="I14" s="565">
        <f ca="1">SUM(I6:I13)</f>
        <v>5</v>
      </c>
      <c r="J14" s="560" t="str">
        <f t="shared" ca="1" si="3"/>
        <v/>
      </c>
      <c r="K14" s="560"/>
      <c r="L14" s="560">
        <v>0.5</v>
      </c>
      <c r="M14" s="560">
        <v>10</v>
      </c>
      <c r="N14" s="560">
        <f t="shared" si="2"/>
        <v>5</v>
      </c>
      <c r="O14" s="560"/>
      <c r="P14" s="560"/>
      <c r="Q14" s="560"/>
      <c r="R14" s="560" t="str">
        <f t="shared" ca="1" si="4"/>
        <v/>
      </c>
      <c r="S14" s="560" t="str">
        <f t="shared" ca="1" si="4"/>
        <v/>
      </c>
    </row>
    <row r="15" spans="1:19">
      <c r="A15" s="567"/>
      <c r="B15" s="560"/>
      <c r="C15" s="561"/>
      <c r="D15" s="562"/>
      <c r="E15" s="563"/>
      <c r="F15" s="556" t="str">
        <f t="shared" ref="F15:F16" ca="1" si="5">IF(LEN(B15)&gt;0,IF(INDIRECT(CONCATENATE($A16,"!",B$2))=B15,"ü","û"),"")</f>
        <v/>
      </c>
      <c r="G15" s="563"/>
      <c r="H15" s="567"/>
      <c r="I15" s="565"/>
      <c r="J15" s="560" t="str">
        <f t="shared" ca="1" si="3"/>
        <v/>
      </c>
      <c r="K15" s="560"/>
      <c r="L15" s="560">
        <v>0.5</v>
      </c>
      <c r="M15" s="560">
        <v>0</v>
      </c>
      <c r="N15" s="560">
        <f t="shared" si="2"/>
        <v>0</v>
      </c>
      <c r="O15" s="560"/>
      <c r="P15" s="560"/>
      <c r="Q15" s="560"/>
      <c r="R15" s="560" t="str">
        <f t="shared" ca="1" si="4"/>
        <v/>
      </c>
      <c r="S15" s="560" t="str">
        <f t="shared" ca="1" si="4"/>
        <v/>
      </c>
    </row>
    <row r="16" spans="1:19">
      <c r="A16" s="567"/>
      <c r="B16" s="560"/>
      <c r="C16" s="561"/>
      <c r="D16" s="562"/>
      <c r="E16" s="563"/>
      <c r="F16" s="556" t="str">
        <f t="shared" ca="1" si="5"/>
        <v/>
      </c>
      <c r="G16" s="563"/>
      <c r="H16" s="567"/>
      <c r="I16" s="565"/>
      <c r="J16" s="560" t="str">
        <f t="shared" ca="1" si="3"/>
        <v/>
      </c>
      <c r="K16" s="560"/>
      <c r="L16" s="560">
        <v>0.5</v>
      </c>
      <c r="M16" s="560">
        <v>29</v>
      </c>
      <c r="N16" s="560">
        <f t="shared" si="2"/>
        <v>14.5</v>
      </c>
      <c r="O16" s="560"/>
      <c r="P16" s="560"/>
      <c r="Q16" s="560"/>
      <c r="R16" s="560" t="str">
        <f t="shared" ca="1" si="4"/>
        <v/>
      </c>
      <c r="S16" s="560" t="str">
        <f t="shared" ca="1" si="4"/>
        <v/>
      </c>
    </row>
    <row r="17" spans="1:21">
      <c r="A17" s="569"/>
      <c r="B17" s="560"/>
      <c r="H17" s="569"/>
      <c r="I17" s="570"/>
    </row>
    <row r="19" spans="1:21" ht="15.75" thickBot="1"/>
    <row r="20" spans="1:21" ht="16.5" thickBot="1">
      <c r="J20" s="571">
        <v>123</v>
      </c>
      <c r="L20" s="545">
        <v>123</v>
      </c>
    </row>
    <row r="21" spans="1:21" ht="16.5" thickBot="1">
      <c r="J21" s="572">
        <v>94</v>
      </c>
      <c r="K21" s="545">
        <v>10</v>
      </c>
      <c r="L21" s="545">
        <f>J21+K21</f>
        <v>104</v>
      </c>
    </row>
    <row r="22" spans="1:21" ht="16.5" thickBot="1">
      <c r="J22" s="572">
        <v>42</v>
      </c>
      <c r="K22" s="545">
        <v>10</v>
      </c>
      <c r="L22" s="545">
        <f t="shared" ref="L22:L30" si="6">J22+K22</f>
        <v>52</v>
      </c>
    </row>
    <row r="23" spans="1:21" ht="16.5" thickBot="1">
      <c r="J23" s="572">
        <v>68</v>
      </c>
      <c r="K23" s="545">
        <v>10</v>
      </c>
      <c r="L23" s="545">
        <f t="shared" si="6"/>
        <v>78</v>
      </c>
    </row>
    <row r="24" spans="1:21" s="545" customFormat="1" ht="16.5" thickBot="1">
      <c r="A24" s="544"/>
      <c r="B24" s="544"/>
      <c r="C24" s="544"/>
      <c r="D24" s="544"/>
      <c r="E24" s="544"/>
      <c r="F24" s="544"/>
      <c r="G24" s="544"/>
      <c r="J24" s="572">
        <v>32</v>
      </c>
      <c r="K24" s="545">
        <v>10</v>
      </c>
      <c r="L24" s="545">
        <f t="shared" si="6"/>
        <v>42</v>
      </c>
      <c r="O24" s="544"/>
      <c r="P24" s="544"/>
      <c r="Q24" s="544"/>
      <c r="R24" s="544"/>
      <c r="S24" s="544"/>
      <c r="T24" s="544"/>
      <c r="U24" s="544"/>
    </row>
    <row r="25" spans="1:21" ht="16.5" thickBot="1">
      <c r="J25" s="572">
        <v>68</v>
      </c>
      <c r="K25" s="545">
        <v>10</v>
      </c>
      <c r="L25" s="545">
        <f t="shared" si="6"/>
        <v>78</v>
      </c>
    </row>
    <row r="26" spans="1:21" ht="16.5" thickBot="1">
      <c r="J26" s="572">
        <v>58</v>
      </c>
      <c r="K26" s="545">
        <v>10</v>
      </c>
      <c r="L26" s="545">
        <f t="shared" si="6"/>
        <v>68</v>
      </c>
    </row>
    <row r="27" spans="1:21" ht="16.5" thickBot="1">
      <c r="J27" s="572">
        <v>42</v>
      </c>
      <c r="K27" s="545">
        <v>10</v>
      </c>
      <c r="L27" s="545">
        <f t="shared" si="6"/>
        <v>52</v>
      </c>
    </row>
    <row r="28" spans="1:21" ht="16.5" thickBot="1">
      <c r="J28" s="572">
        <v>106</v>
      </c>
      <c r="K28" s="545">
        <v>10</v>
      </c>
      <c r="L28" s="545">
        <f t="shared" si="6"/>
        <v>116</v>
      </c>
    </row>
    <row r="29" spans="1:21" ht="16.5" thickBot="1">
      <c r="J29" s="572">
        <v>42</v>
      </c>
      <c r="K29" s="545">
        <v>10</v>
      </c>
      <c r="L29" s="545">
        <f t="shared" si="6"/>
        <v>52</v>
      </c>
    </row>
    <row r="30" spans="1:21" ht="16.5" thickBot="1">
      <c r="J30" s="572">
        <v>74</v>
      </c>
      <c r="K30" s="545">
        <v>10</v>
      </c>
      <c r="L30" s="545">
        <f t="shared" si="6"/>
        <v>84</v>
      </c>
    </row>
    <row r="265" spans="4:4">
      <c r="D265" s="544" t="s">
        <v>433</v>
      </c>
    </row>
    <row r="377" spans="21:21">
      <c r="U377" s="544">
        <f>SUM(U372:U376)</f>
        <v>0</v>
      </c>
    </row>
    <row r="378" spans="21:21">
      <c r="U378" s="544">
        <f>SUM(U371,U377)</f>
        <v>0</v>
      </c>
    </row>
    <row r="379" spans="21:21">
      <c r="U379" s="544">
        <f>SUM(U170,U194,U297,U316,U331,U364,U378)</f>
        <v>0</v>
      </c>
    </row>
  </sheetData>
  <mergeCells count="1">
    <mergeCell ref="B2:C2"/>
  </mergeCells>
  <pageMargins left="0.7" right="0.7" top="0.75" bottom="0.75" header="0.3" footer="0.3"/>
  <pageSetup paperSize="9" orientation="portrait" verticalDpi="0" r:id="rId1"/>
  <legacyDrawing r:id="rId2"/>
  <controls>
    <control shapeId="1025" r:id="rId3" name="cmdFillValues"/>
  </controls>
</worksheet>
</file>

<file path=xl/worksheets/sheet10.xml><?xml version="1.0" encoding="utf-8"?>
<worksheet xmlns="http://schemas.openxmlformats.org/spreadsheetml/2006/main" xmlns:r="http://schemas.openxmlformats.org/officeDocument/2006/relationships">
  <sheetPr>
    <tabColor theme="4" tint="-0.249977111117893"/>
  </sheetPr>
  <dimension ref="A1:AC474"/>
  <sheetViews>
    <sheetView view="pageBreakPreview" zoomScale="70" zoomScaleNormal="70" zoomScaleSheetLayoutView="70" workbookViewId="0">
      <pane xSplit="2" ySplit="5" topLeftCell="C419" activePane="bottomRight" state="frozen"/>
      <selection activeCell="Y11" sqref="Y11"/>
      <selection pane="topRight" activeCell="Y11" sqref="Y11"/>
      <selection pane="bottomLeft" activeCell="Y11" sqref="Y11"/>
      <selection pane="bottomRight" activeCell="J430" sqref="J430"/>
    </sheetView>
  </sheetViews>
  <sheetFormatPr defaultRowHeight="15.75"/>
  <cols>
    <col min="1" max="1" width="10.42578125" style="70" customWidth="1"/>
    <col min="2" max="2" width="34.42578125" style="71" customWidth="1"/>
    <col min="3" max="3" width="12.28515625" customWidth="1"/>
    <col min="4" max="4" width="11.28515625" style="72" customWidth="1"/>
    <col min="5" max="5" width="10.85546875" customWidth="1"/>
    <col min="6" max="6" width="11" bestFit="1" customWidth="1"/>
    <col min="7" max="7" width="10.7109375" customWidth="1"/>
    <col min="8" max="8" width="10.5703125" customWidth="1"/>
    <col min="9" max="9" width="9.28515625" style="84" customWidth="1"/>
    <col min="10" max="10" width="9.140625" customWidth="1"/>
    <col min="11" max="11" width="8.7109375" customWidth="1"/>
    <col min="12" max="12" width="8" customWidth="1"/>
    <col min="13" max="14" width="12.28515625" customWidth="1"/>
    <col min="15" max="15" width="11.42578125" style="73" customWidth="1"/>
    <col min="16" max="16" width="12.140625" customWidth="1"/>
    <col min="17" max="17" width="12.5703125" style="72" customWidth="1"/>
    <col min="18" max="18" width="13" bestFit="1" customWidth="1"/>
    <col min="19" max="19" width="11.140625" style="72" customWidth="1"/>
    <col min="20" max="20" width="8.28515625" style="488" bestFit="1" customWidth="1"/>
    <col min="21" max="21" width="8.85546875" style="489" customWidth="1"/>
    <col min="22" max="22" width="7.28515625" style="489" bestFit="1" customWidth="1"/>
    <col min="23" max="23" width="6.7109375" style="489" bestFit="1" customWidth="1"/>
    <col min="24" max="24" width="12.5703125" style="489" customWidth="1"/>
    <col min="25" max="25" width="11.85546875" style="489" customWidth="1"/>
    <col min="26" max="26" width="12.28515625" style="489" customWidth="1"/>
    <col min="27" max="27" width="12.7109375" style="489" customWidth="1"/>
    <col min="28" max="28" width="12.28515625" style="489" customWidth="1"/>
    <col min="29" max="29" width="18.85546875" style="489" customWidth="1"/>
  </cols>
  <sheetData>
    <row r="1" spans="1:29">
      <c r="A1" s="628" t="s">
        <v>0</v>
      </c>
      <c r="B1" s="629" t="s">
        <v>1</v>
      </c>
      <c r="C1" s="624" t="s">
        <v>302</v>
      </c>
      <c r="D1" s="624"/>
      <c r="E1" s="624"/>
      <c r="F1" s="624"/>
      <c r="G1" s="624"/>
      <c r="H1" s="624"/>
      <c r="I1" s="624"/>
      <c r="J1" s="624"/>
      <c r="K1" s="624" t="s">
        <v>303</v>
      </c>
      <c r="L1" s="624"/>
      <c r="M1" s="624"/>
      <c r="N1" s="624"/>
      <c r="O1" s="624"/>
      <c r="P1" s="624"/>
      <c r="Q1" s="624"/>
      <c r="R1" s="624"/>
      <c r="S1" s="624"/>
      <c r="T1" s="623" t="s">
        <v>304</v>
      </c>
      <c r="U1" s="623"/>
      <c r="V1" s="623"/>
      <c r="W1" s="623"/>
      <c r="X1" s="623"/>
      <c r="Y1" s="623"/>
      <c r="Z1" s="623"/>
      <c r="AA1" s="623"/>
      <c r="AB1" s="630"/>
      <c r="AC1" s="623" t="s">
        <v>2</v>
      </c>
    </row>
    <row r="2" spans="1:29">
      <c r="A2" s="628"/>
      <c r="B2" s="629"/>
      <c r="C2" s="624" t="s">
        <v>3</v>
      </c>
      <c r="D2" s="624"/>
      <c r="E2" s="624" t="s">
        <v>4</v>
      </c>
      <c r="F2" s="624"/>
      <c r="G2" s="624"/>
      <c r="H2" s="624"/>
      <c r="I2" s="625" t="s">
        <v>5</v>
      </c>
      <c r="J2" s="625"/>
      <c r="K2" s="626" t="s">
        <v>6</v>
      </c>
      <c r="L2" s="627"/>
      <c r="M2" s="633" t="s">
        <v>353</v>
      </c>
      <c r="N2" s="634"/>
      <c r="O2" s="624" t="s">
        <v>8</v>
      </c>
      <c r="P2" s="624"/>
      <c r="Q2" s="624"/>
      <c r="R2" s="626" t="s">
        <v>9</v>
      </c>
      <c r="S2" s="627"/>
      <c r="T2" s="631" t="s">
        <v>6</v>
      </c>
      <c r="U2" s="635"/>
      <c r="V2" s="630" t="s">
        <v>7</v>
      </c>
      <c r="W2" s="636"/>
      <c r="X2" s="623" t="s">
        <v>8</v>
      </c>
      <c r="Y2" s="623"/>
      <c r="Z2" s="623"/>
      <c r="AA2" s="631" t="s">
        <v>9</v>
      </c>
      <c r="AB2" s="632"/>
      <c r="AC2" s="623"/>
    </row>
    <row r="3" spans="1:29" ht="35.25" customHeight="1">
      <c r="A3" s="628"/>
      <c r="B3" s="629"/>
      <c r="C3" s="1" t="s">
        <v>10</v>
      </c>
      <c r="D3" s="260" t="s">
        <v>11</v>
      </c>
      <c r="E3" s="1" t="s">
        <v>10</v>
      </c>
      <c r="F3" s="260" t="s">
        <v>12</v>
      </c>
      <c r="G3" s="1" t="s">
        <v>13</v>
      </c>
      <c r="H3" s="259" t="s">
        <v>14</v>
      </c>
      <c r="I3" s="1" t="s">
        <v>10</v>
      </c>
      <c r="J3" s="260" t="s">
        <v>12</v>
      </c>
      <c r="K3" s="1" t="s">
        <v>10</v>
      </c>
      <c r="L3" s="261" t="s">
        <v>12</v>
      </c>
      <c r="M3" s="1" t="s">
        <v>10</v>
      </c>
      <c r="N3" s="260" t="s">
        <v>12</v>
      </c>
      <c r="O3" s="2" t="s">
        <v>15</v>
      </c>
      <c r="P3" s="1" t="s">
        <v>10</v>
      </c>
      <c r="Q3" s="335" t="s">
        <v>12</v>
      </c>
      <c r="R3" s="1" t="s">
        <v>10</v>
      </c>
      <c r="S3" s="335" t="s">
        <v>12</v>
      </c>
      <c r="T3" s="397" t="s">
        <v>10</v>
      </c>
      <c r="U3" s="398" t="s">
        <v>12</v>
      </c>
      <c r="V3" s="399" t="s">
        <v>10</v>
      </c>
      <c r="W3" s="398" t="s">
        <v>12</v>
      </c>
      <c r="X3" s="400" t="s">
        <v>15</v>
      </c>
      <c r="Y3" s="399" t="s">
        <v>10</v>
      </c>
      <c r="Z3" s="398" t="s">
        <v>12</v>
      </c>
      <c r="AA3" s="399" t="s">
        <v>10</v>
      </c>
      <c r="AB3" s="401" t="s">
        <v>12</v>
      </c>
      <c r="AC3" s="623"/>
    </row>
    <row r="4" spans="1:29" s="129" customFormat="1">
      <c r="A4" s="125" t="s">
        <v>16</v>
      </c>
      <c r="B4" s="126" t="s">
        <v>17</v>
      </c>
      <c r="C4" s="127"/>
      <c r="D4" s="131"/>
      <c r="E4" s="127"/>
      <c r="F4" s="127"/>
      <c r="G4" s="127"/>
      <c r="H4" s="127"/>
      <c r="I4" s="130"/>
      <c r="J4" s="127"/>
      <c r="K4" s="127"/>
      <c r="L4" s="127"/>
      <c r="M4" s="127"/>
      <c r="N4" s="127"/>
      <c r="O4" s="128"/>
      <c r="P4" s="127"/>
      <c r="Q4" s="131"/>
      <c r="R4" s="127"/>
      <c r="S4" s="131"/>
      <c r="T4" s="402"/>
      <c r="U4" s="403"/>
      <c r="V4" s="403"/>
      <c r="W4" s="403"/>
      <c r="X4" s="403"/>
      <c r="Y4" s="403"/>
      <c r="Z4" s="403"/>
      <c r="AA4" s="403"/>
      <c r="AB4" s="403"/>
      <c r="AC4" s="403"/>
    </row>
    <row r="5" spans="1:29">
      <c r="A5" s="6"/>
      <c r="B5" s="36" t="s">
        <v>18</v>
      </c>
      <c r="C5" s="26"/>
      <c r="D5" s="27"/>
      <c r="E5" s="26"/>
      <c r="F5" s="26"/>
      <c r="G5" s="26"/>
      <c r="H5" s="26"/>
      <c r="I5" s="53"/>
      <c r="J5" s="26"/>
      <c r="K5" s="26"/>
      <c r="L5" s="26"/>
      <c r="M5" s="26"/>
      <c r="N5" s="26"/>
      <c r="O5" s="105"/>
      <c r="P5" s="26"/>
      <c r="Q5" s="27"/>
      <c r="R5" s="26"/>
      <c r="S5" s="27"/>
      <c r="T5" s="402"/>
      <c r="U5" s="403"/>
      <c r="V5" s="403"/>
      <c r="W5" s="403"/>
      <c r="X5" s="403"/>
      <c r="Y5" s="403"/>
      <c r="Z5" s="403"/>
      <c r="AA5" s="403"/>
      <c r="AB5" s="403"/>
      <c r="AC5" s="403"/>
    </row>
    <row r="6" spans="1:29" s="147" customFormat="1">
      <c r="A6" s="143">
        <v>1</v>
      </c>
      <c r="B6" s="144" t="s">
        <v>19</v>
      </c>
      <c r="C6" s="145"/>
      <c r="D6" s="162"/>
      <c r="E6" s="145"/>
      <c r="F6" s="145"/>
      <c r="G6" s="145"/>
      <c r="H6" s="145"/>
      <c r="I6" s="159"/>
      <c r="J6" s="145"/>
      <c r="K6" s="145"/>
      <c r="L6" s="145"/>
      <c r="M6" s="145"/>
      <c r="N6" s="145"/>
      <c r="O6" s="146"/>
      <c r="P6" s="145"/>
      <c r="Q6" s="162"/>
      <c r="R6" s="145"/>
      <c r="S6" s="162"/>
      <c r="T6" s="402"/>
      <c r="U6" s="403"/>
      <c r="V6" s="403"/>
      <c r="W6" s="403"/>
      <c r="X6" s="403"/>
      <c r="Y6" s="403"/>
      <c r="Z6" s="403"/>
      <c r="AA6" s="403"/>
      <c r="AB6" s="403"/>
      <c r="AC6" s="403"/>
    </row>
    <row r="7" spans="1:29" ht="22.5" customHeight="1">
      <c r="A7" s="85">
        <v>1.01</v>
      </c>
      <c r="B7" s="7" t="s">
        <v>20</v>
      </c>
      <c r="C7" s="8"/>
      <c r="D7" s="4"/>
      <c r="E7" s="8"/>
      <c r="F7" s="5"/>
      <c r="G7" s="47"/>
      <c r="H7" s="238"/>
      <c r="I7" s="49"/>
      <c r="J7" s="237"/>
      <c r="K7" s="8"/>
      <c r="L7" s="5"/>
      <c r="M7" s="8"/>
      <c r="N7" s="5"/>
      <c r="O7" s="106"/>
      <c r="P7" s="8"/>
      <c r="Q7" s="4"/>
      <c r="R7" s="42">
        <f t="shared" ref="R7:R11" si="0">K7+M7+P7</f>
        <v>0</v>
      </c>
      <c r="S7" s="4"/>
      <c r="T7" s="405"/>
      <c r="U7" s="405"/>
      <c r="V7" s="405"/>
      <c r="W7" s="405"/>
      <c r="X7" s="426"/>
      <c r="Y7" s="405"/>
      <c r="Z7" s="484"/>
      <c r="AA7" s="406">
        <f>T7+V7+Y7</f>
        <v>0</v>
      </c>
      <c r="AB7" s="484">
        <f>U7+W7+Z7</f>
        <v>0</v>
      </c>
      <c r="AC7" s="404"/>
    </row>
    <row r="8" spans="1:29" ht="23.25" customHeight="1">
      <c r="A8" s="6">
        <v>1.02</v>
      </c>
      <c r="B8" s="7" t="s">
        <v>21</v>
      </c>
      <c r="C8" s="8"/>
      <c r="D8" s="4"/>
      <c r="E8" s="8"/>
      <c r="F8" s="5"/>
      <c r="G8" s="47"/>
      <c r="H8" s="238"/>
      <c r="I8" s="49"/>
      <c r="J8" s="237"/>
      <c r="K8" s="8"/>
      <c r="L8" s="5"/>
      <c r="M8" s="8"/>
      <c r="N8" s="5"/>
      <c r="O8" s="106"/>
      <c r="P8" s="8"/>
      <c r="Q8" s="4"/>
      <c r="R8" s="42">
        <f t="shared" si="0"/>
        <v>0</v>
      </c>
      <c r="S8" s="4"/>
      <c r="T8" s="405"/>
      <c r="U8" s="405"/>
      <c r="V8" s="405"/>
      <c r="W8" s="405"/>
      <c r="X8" s="426"/>
      <c r="Y8" s="405"/>
      <c r="Z8" s="484"/>
      <c r="AA8" s="406">
        <f>T8+V8+Y8</f>
        <v>0</v>
      </c>
      <c r="AB8" s="484">
        <f t="shared" ref="AB8:AB20" si="1">U8+W8+Z8</f>
        <v>0</v>
      </c>
      <c r="AC8" s="404"/>
    </row>
    <row r="9" spans="1:29" s="87" customFormat="1" ht="23.25" customHeight="1">
      <c r="A9" s="6">
        <v>1.03</v>
      </c>
      <c r="B9" s="7" t="s">
        <v>22</v>
      </c>
      <c r="C9" s="8"/>
      <c r="D9" s="4"/>
      <c r="E9" s="8"/>
      <c r="F9" s="5"/>
      <c r="G9" s="47"/>
      <c r="H9" s="238"/>
      <c r="I9" s="49"/>
      <c r="J9" s="237"/>
      <c r="K9" s="8"/>
      <c r="L9" s="5"/>
      <c r="M9" s="8"/>
      <c r="N9" s="5"/>
      <c r="O9" s="64"/>
      <c r="P9" s="8"/>
      <c r="Q9" s="4"/>
      <c r="R9" s="42">
        <f t="shared" si="0"/>
        <v>0</v>
      </c>
      <c r="S9" s="4"/>
      <c r="T9" s="405"/>
      <c r="U9" s="405"/>
      <c r="V9" s="405"/>
      <c r="W9" s="405"/>
      <c r="X9" s="426"/>
      <c r="Y9" s="405"/>
      <c r="Z9" s="484"/>
      <c r="AA9" s="406">
        <f t="shared" ref="AA9" si="2">T9+V9+Y9</f>
        <v>0</v>
      </c>
      <c r="AB9" s="484">
        <f t="shared" si="1"/>
        <v>0</v>
      </c>
      <c r="AC9" s="404"/>
    </row>
    <row r="10" spans="1:29" ht="33.75" customHeight="1">
      <c r="A10" s="6">
        <v>1.04</v>
      </c>
      <c r="B10" s="12" t="s">
        <v>23</v>
      </c>
      <c r="C10" s="8"/>
      <c r="D10" s="4"/>
      <c r="E10" s="8"/>
      <c r="F10" s="5"/>
      <c r="G10" s="8"/>
      <c r="H10" s="5"/>
      <c r="I10" s="75"/>
      <c r="J10" s="5"/>
      <c r="K10" s="8"/>
      <c r="L10" s="5"/>
      <c r="M10" s="8"/>
      <c r="N10" s="5"/>
      <c r="O10" s="106"/>
      <c r="P10" s="8"/>
      <c r="Q10" s="4"/>
      <c r="R10" s="42"/>
      <c r="S10" s="4"/>
      <c r="T10" s="405"/>
      <c r="U10" s="405"/>
      <c r="V10" s="405"/>
      <c r="W10" s="405"/>
      <c r="X10" s="426"/>
      <c r="Y10" s="405"/>
      <c r="Z10" s="484"/>
      <c r="AA10" s="406"/>
      <c r="AB10" s="484">
        <f t="shared" si="1"/>
        <v>0</v>
      </c>
      <c r="AC10" s="407"/>
    </row>
    <row r="11" spans="1:29" ht="23.25" customHeight="1">
      <c r="A11" s="6">
        <v>1.05</v>
      </c>
      <c r="B11" s="12" t="s">
        <v>24</v>
      </c>
      <c r="C11" s="8"/>
      <c r="D11" s="4"/>
      <c r="E11" s="8"/>
      <c r="F11" s="5"/>
      <c r="G11" s="8"/>
      <c r="H11" s="5"/>
      <c r="I11" s="75"/>
      <c r="J11" s="5"/>
      <c r="K11" s="8"/>
      <c r="L11" s="5"/>
      <c r="M11" s="8"/>
      <c r="N11" s="5"/>
      <c r="O11" s="106"/>
      <c r="P11" s="8"/>
      <c r="Q11" s="4"/>
      <c r="R11" s="42">
        <f t="shared" si="0"/>
        <v>0</v>
      </c>
      <c r="S11" s="4"/>
      <c r="T11" s="405"/>
      <c r="U11" s="405"/>
      <c r="V11" s="405"/>
      <c r="W11" s="405"/>
      <c r="X11" s="426"/>
      <c r="Y11" s="8"/>
      <c r="Z11" s="484"/>
      <c r="AA11" s="406">
        <f t="shared" ref="AA11" si="3">T11+V11+Y11</f>
        <v>0</v>
      </c>
      <c r="AB11" s="484">
        <f t="shared" si="1"/>
        <v>0</v>
      </c>
      <c r="AC11" s="407"/>
    </row>
    <row r="12" spans="1:29" ht="36" customHeight="1">
      <c r="A12" s="6">
        <v>1.06</v>
      </c>
      <c r="B12" s="61" t="s">
        <v>25</v>
      </c>
      <c r="C12" s="62"/>
      <c r="D12" s="10"/>
      <c r="E12" s="97"/>
      <c r="F12" s="11"/>
      <c r="G12" s="62"/>
      <c r="H12" s="11"/>
      <c r="I12" s="83"/>
      <c r="J12" s="11"/>
      <c r="K12" s="62"/>
      <c r="L12" s="11"/>
      <c r="M12" s="62"/>
      <c r="N12" s="11"/>
      <c r="O12" s="107"/>
      <c r="P12" s="62"/>
      <c r="Q12" s="10"/>
      <c r="R12" s="62"/>
      <c r="S12" s="10"/>
      <c r="T12" s="409"/>
      <c r="U12" s="409"/>
      <c r="V12" s="409"/>
      <c r="W12" s="409"/>
      <c r="X12" s="466"/>
      <c r="Y12" s="409"/>
      <c r="Z12" s="483"/>
      <c r="AA12" s="409"/>
      <c r="AB12" s="484">
        <f t="shared" si="1"/>
        <v>0</v>
      </c>
      <c r="AC12" s="408"/>
    </row>
    <row r="13" spans="1:29" ht="38.25" customHeight="1">
      <c r="A13" s="6">
        <v>1.07</v>
      </c>
      <c r="B13" s="61" t="s">
        <v>26</v>
      </c>
      <c r="C13" s="62"/>
      <c r="D13" s="10"/>
      <c r="E13" s="62"/>
      <c r="F13" s="11"/>
      <c r="G13" s="62"/>
      <c r="H13" s="11"/>
      <c r="I13" s="83"/>
      <c r="J13" s="11"/>
      <c r="K13" s="62"/>
      <c r="L13" s="11"/>
      <c r="M13" s="62"/>
      <c r="N13" s="11"/>
      <c r="O13" s="107"/>
      <c r="P13" s="62"/>
      <c r="Q13" s="10"/>
      <c r="R13" s="62"/>
      <c r="S13" s="10"/>
      <c r="T13" s="409"/>
      <c r="U13" s="409"/>
      <c r="V13" s="409"/>
      <c r="W13" s="409"/>
      <c r="X13" s="466"/>
      <c r="Y13" s="409"/>
      <c r="Z13" s="483"/>
      <c r="AA13" s="409"/>
      <c r="AB13" s="484">
        <f t="shared" si="1"/>
        <v>0</v>
      </c>
      <c r="AC13" s="408"/>
    </row>
    <row r="14" spans="1:29" s="147" customFormat="1" ht="31.5">
      <c r="A14" s="143">
        <v>2</v>
      </c>
      <c r="B14" s="148" t="s">
        <v>27</v>
      </c>
      <c r="C14" s="149"/>
      <c r="D14" s="160"/>
      <c r="E14" s="149"/>
      <c r="F14" s="149"/>
      <c r="G14" s="149"/>
      <c r="H14" s="149"/>
      <c r="I14" s="161"/>
      <c r="J14" s="149"/>
      <c r="K14" s="149"/>
      <c r="L14" s="149"/>
      <c r="M14" s="149"/>
      <c r="N14" s="149"/>
      <c r="O14" s="150"/>
      <c r="P14" s="149"/>
      <c r="Q14" s="160"/>
      <c r="R14" s="149"/>
      <c r="S14" s="160"/>
      <c r="T14" s="467"/>
      <c r="U14" s="467"/>
      <c r="V14" s="467"/>
      <c r="W14" s="467"/>
      <c r="X14" s="468"/>
      <c r="Y14" s="467"/>
      <c r="Z14" s="498"/>
      <c r="AA14" s="467"/>
      <c r="AB14" s="484">
        <f>U14+W14+Z14</f>
        <v>0</v>
      </c>
      <c r="AC14" s="410"/>
    </row>
    <row r="15" spans="1:29">
      <c r="A15" s="37"/>
      <c r="B15" s="38" t="s">
        <v>28</v>
      </c>
      <c r="C15" s="39"/>
      <c r="D15" s="40"/>
      <c r="E15" s="39"/>
      <c r="F15" s="39"/>
      <c r="G15" s="39"/>
      <c r="H15" s="39"/>
      <c r="I15" s="81"/>
      <c r="J15" s="39"/>
      <c r="K15" s="39"/>
      <c r="L15" s="39"/>
      <c r="M15" s="39"/>
      <c r="N15" s="39"/>
      <c r="O15" s="108"/>
      <c r="P15" s="39"/>
      <c r="Q15" s="40"/>
      <c r="R15" s="39"/>
      <c r="S15" s="40"/>
      <c r="T15" s="467"/>
      <c r="U15" s="467"/>
      <c r="V15" s="467"/>
      <c r="W15" s="467"/>
      <c r="X15" s="468"/>
      <c r="Y15" s="467"/>
      <c r="Z15" s="498"/>
      <c r="AA15" s="467"/>
      <c r="AB15" s="484">
        <f t="shared" si="1"/>
        <v>0</v>
      </c>
      <c r="AC15" s="410"/>
    </row>
    <row r="16" spans="1:29">
      <c r="A16" s="6"/>
      <c r="B16" s="17" t="s">
        <v>29</v>
      </c>
      <c r="C16" s="15"/>
      <c r="D16" s="16"/>
      <c r="E16" s="15"/>
      <c r="F16" s="15"/>
      <c r="G16" s="15"/>
      <c r="H16" s="15"/>
      <c r="I16" s="76"/>
      <c r="J16" s="15"/>
      <c r="K16" s="15"/>
      <c r="L16" s="15"/>
      <c r="M16" s="15"/>
      <c r="N16" s="15"/>
      <c r="O16" s="109"/>
      <c r="P16" s="15"/>
      <c r="Q16" s="16"/>
      <c r="R16" s="15"/>
      <c r="S16" s="16"/>
      <c r="T16" s="429"/>
      <c r="U16" s="429"/>
      <c r="V16" s="429"/>
      <c r="W16" s="429"/>
      <c r="X16" s="430"/>
      <c r="Y16" s="429"/>
      <c r="Z16" s="499"/>
      <c r="AA16" s="429"/>
      <c r="AB16" s="484">
        <f t="shared" si="1"/>
        <v>0</v>
      </c>
      <c r="AC16" s="411"/>
    </row>
    <row r="17" spans="1:29" ht="30.75" customHeight="1">
      <c r="A17" s="6">
        <v>2.0099999999999998</v>
      </c>
      <c r="B17" s="12" t="s">
        <v>30</v>
      </c>
      <c r="C17" s="8"/>
      <c r="D17" s="13"/>
      <c r="E17" s="8"/>
      <c r="F17" s="8"/>
      <c r="G17" s="8"/>
      <c r="H17" s="8"/>
      <c r="I17" s="75"/>
      <c r="J17" s="8"/>
      <c r="K17" s="8"/>
      <c r="L17" s="8"/>
      <c r="M17" s="8"/>
      <c r="N17" s="8"/>
      <c r="O17" s="51"/>
      <c r="P17" s="8"/>
      <c r="Q17" s="13"/>
      <c r="R17" s="8"/>
      <c r="S17" s="13"/>
      <c r="T17" s="405"/>
      <c r="U17" s="405"/>
      <c r="V17" s="405"/>
      <c r="W17" s="405"/>
      <c r="X17" s="423"/>
      <c r="Y17" s="405"/>
      <c r="Z17" s="484"/>
      <c r="AA17" s="405"/>
      <c r="AB17" s="484">
        <f t="shared" si="1"/>
        <v>0</v>
      </c>
      <c r="AC17" s="407"/>
    </row>
    <row r="18" spans="1:29" ht="30.75" customHeight="1">
      <c r="A18" s="6">
        <v>2.02</v>
      </c>
      <c r="B18" s="12" t="s">
        <v>31</v>
      </c>
      <c r="C18" s="8"/>
      <c r="D18" s="13"/>
      <c r="E18" s="8"/>
      <c r="F18" s="8"/>
      <c r="G18" s="8"/>
      <c r="H18" s="8"/>
      <c r="I18" s="75"/>
      <c r="J18" s="8"/>
      <c r="K18" s="8"/>
      <c r="L18" s="8"/>
      <c r="M18" s="8"/>
      <c r="N18" s="8"/>
      <c r="O18" s="51"/>
      <c r="P18" s="8"/>
      <c r="Q18" s="13"/>
      <c r="R18" s="8"/>
      <c r="S18" s="13"/>
      <c r="T18" s="405"/>
      <c r="U18" s="405"/>
      <c r="V18" s="405"/>
      <c r="W18" s="405"/>
      <c r="X18" s="423"/>
      <c r="Y18" s="405"/>
      <c r="Z18" s="484"/>
      <c r="AA18" s="405"/>
      <c r="AB18" s="484">
        <f t="shared" si="1"/>
        <v>0</v>
      </c>
      <c r="AC18" s="407"/>
    </row>
    <row r="19" spans="1:29" ht="22.5" customHeight="1">
      <c r="A19" s="6">
        <v>2.0299999999999998</v>
      </c>
      <c r="B19" s="12" t="s">
        <v>32</v>
      </c>
      <c r="C19" s="8"/>
      <c r="D19" s="13"/>
      <c r="E19" s="8"/>
      <c r="F19" s="8"/>
      <c r="G19" s="8"/>
      <c r="H19" s="8"/>
      <c r="I19" s="75"/>
      <c r="J19" s="8"/>
      <c r="K19" s="8"/>
      <c r="L19" s="8"/>
      <c r="M19" s="8"/>
      <c r="N19" s="8"/>
      <c r="O19" s="51"/>
      <c r="P19" s="8"/>
      <c r="Q19" s="13"/>
      <c r="R19" s="8"/>
      <c r="S19" s="13"/>
      <c r="T19" s="405"/>
      <c r="U19" s="405"/>
      <c r="V19" s="405"/>
      <c r="W19" s="405"/>
      <c r="X19" s="423"/>
      <c r="Y19" s="405"/>
      <c r="Z19" s="484"/>
      <c r="AA19" s="405"/>
      <c r="AB19" s="484">
        <f t="shared" si="1"/>
        <v>0</v>
      </c>
      <c r="AC19" s="407"/>
    </row>
    <row r="20" spans="1:29" ht="35.25" customHeight="1">
      <c r="A20" s="6">
        <v>2.04</v>
      </c>
      <c r="B20" s="12" t="s">
        <v>33</v>
      </c>
      <c r="C20" s="8"/>
      <c r="D20" s="13"/>
      <c r="E20" s="8"/>
      <c r="F20" s="8"/>
      <c r="G20" s="8"/>
      <c r="H20" s="8"/>
      <c r="I20" s="75"/>
      <c r="J20" s="8"/>
      <c r="K20" s="8"/>
      <c r="L20" s="8"/>
      <c r="M20" s="8"/>
      <c r="N20" s="8"/>
      <c r="O20" s="64"/>
      <c r="P20" s="8"/>
      <c r="Q20" s="13"/>
      <c r="R20" s="8"/>
      <c r="S20" s="13"/>
      <c r="T20" s="405"/>
      <c r="U20" s="405"/>
      <c r="V20" s="405"/>
      <c r="W20" s="405"/>
      <c r="X20" s="426"/>
      <c r="Y20" s="405"/>
      <c r="Z20" s="484"/>
      <c r="AA20" s="405"/>
      <c r="AB20" s="484">
        <f t="shared" si="1"/>
        <v>0</v>
      </c>
      <c r="AC20" s="407"/>
    </row>
    <row r="21" spans="1:29">
      <c r="A21" s="6"/>
      <c r="B21" s="14" t="s">
        <v>34</v>
      </c>
      <c r="C21" s="15"/>
      <c r="D21" s="16"/>
      <c r="E21" s="15"/>
      <c r="F21" s="15"/>
      <c r="G21" s="15"/>
      <c r="H21" s="15"/>
      <c r="I21" s="76"/>
      <c r="J21" s="15"/>
      <c r="K21" s="15"/>
      <c r="L21" s="15"/>
      <c r="M21" s="15"/>
      <c r="N21" s="15"/>
      <c r="O21" s="110"/>
      <c r="P21" s="15"/>
      <c r="Q21" s="16"/>
      <c r="R21" s="15"/>
      <c r="S21" s="16"/>
      <c r="T21" s="429"/>
      <c r="U21" s="429"/>
      <c r="V21" s="429"/>
      <c r="W21" s="429"/>
      <c r="X21" s="430"/>
      <c r="Y21" s="429"/>
      <c r="Z21" s="499"/>
      <c r="AA21" s="429"/>
      <c r="AB21" s="499"/>
      <c r="AC21" s="412"/>
    </row>
    <row r="22" spans="1:29">
      <c r="A22" s="6"/>
      <c r="B22" s="17" t="s">
        <v>35</v>
      </c>
      <c r="C22" s="15"/>
      <c r="D22" s="16"/>
      <c r="E22" s="15"/>
      <c r="F22" s="15"/>
      <c r="G22" s="15"/>
      <c r="H22" s="15"/>
      <c r="I22" s="76"/>
      <c r="J22" s="15"/>
      <c r="K22" s="15"/>
      <c r="L22" s="15"/>
      <c r="M22" s="15"/>
      <c r="N22" s="15"/>
      <c r="O22" s="110"/>
      <c r="P22" s="15"/>
      <c r="Q22" s="16"/>
      <c r="R22" s="15"/>
      <c r="S22" s="16"/>
      <c r="T22" s="429"/>
      <c r="U22" s="429"/>
      <c r="V22" s="429"/>
      <c r="W22" s="429"/>
      <c r="X22" s="430"/>
      <c r="Y22" s="429"/>
      <c r="Z22" s="499"/>
      <c r="AA22" s="429"/>
      <c r="AB22" s="499"/>
      <c r="AC22" s="411"/>
    </row>
    <row r="23" spans="1:29" ht="35.25" customHeight="1">
      <c r="A23" s="6">
        <v>2.0499999999999998</v>
      </c>
      <c r="B23" s="18" t="s">
        <v>36</v>
      </c>
      <c r="C23" s="19"/>
      <c r="D23" s="20"/>
      <c r="E23" s="19"/>
      <c r="F23" s="19"/>
      <c r="G23" s="19"/>
      <c r="H23" s="19"/>
      <c r="I23" s="77"/>
      <c r="J23" s="19"/>
      <c r="K23" s="19"/>
      <c r="L23" s="19"/>
      <c r="M23" s="19"/>
      <c r="N23" s="19"/>
      <c r="O23" s="51"/>
      <c r="P23" s="19"/>
      <c r="Q23" s="20"/>
      <c r="R23" s="19"/>
      <c r="S23" s="20"/>
      <c r="T23" s="500"/>
      <c r="U23" s="500"/>
      <c r="V23" s="500"/>
      <c r="W23" s="500"/>
      <c r="X23" s="423"/>
      <c r="Y23" s="500"/>
      <c r="Z23" s="501"/>
      <c r="AA23" s="500"/>
      <c r="AB23" s="484">
        <f t="shared" ref="AB23:AB43" si="4">U23+W23+Z23</f>
        <v>0</v>
      </c>
      <c r="AC23" s="413"/>
    </row>
    <row r="24" spans="1:29" ht="34.5" customHeight="1">
      <c r="A24" s="6">
        <v>2.06</v>
      </c>
      <c r="B24" s="18" t="s">
        <v>37</v>
      </c>
      <c r="C24" s="19"/>
      <c r="D24" s="20"/>
      <c r="E24" s="19"/>
      <c r="F24" s="19"/>
      <c r="G24" s="19"/>
      <c r="H24" s="19"/>
      <c r="I24" s="77"/>
      <c r="J24" s="19"/>
      <c r="K24" s="19"/>
      <c r="L24" s="19"/>
      <c r="M24" s="19"/>
      <c r="N24" s="19"/>
      <c r="O24" s="51"/>
      <c r="P24" s="19"/>
      <c r="Q24" s="20"/>
      <c r="R24" s="19"/>
      <c r="S24" s="20"/>
      <c r="T24" s="500"/>
      <c r="U24" s="500"/>
      <c r="V24" s="500"/>
      <c r="W24" s="500"/>
      <c r="X24" s="423"/>
      <c r="Y24" s="500"/>
      <c r="Z24" s="501"/>
      <c r="AA24" s="500"/>
      <c r="AB24" s="484">
        <f t="shared" si="4"/>
        <v>0</v>
      </c>
      <c r="AC24" s="413"/>
    </row>
    <row r="25" spans="1:29" ht="57.75" customHeight="1">
      <c r="A25" s="6">
        <v>2.0699999999999998</v>
      </c>
      <c r="B25" s="18" t="s">
        <v>38</v>
      </c>
      <c r="C25" s="19"/>
      <c r="D25" s="20"/>
      <c r="E25" s="19"/>
      <c r="F25" s="19"/>
      <c r="G25" s="19"/>
      <c r="H25" s="19"/>
      <c r="I25" s="77"/>
      <c r="J25" s="19"/>
      <c r="K25" s="19"/>
      <c r="L25" s="19"/>
      <c r="M25" s="19"/>
      <c r="N25" s="19"/>
      <c r="O25" s="51"/>
      <c r="P25" s="19"/>
      <c r="Q25" s="20"/>
      <c r="R25" s="19"/>
      <c r="S25" s="20"/>
      <c r="T25" s="500"/>
      <c r="U25" s="500"/>
      <c r="V25" s="500"/>
      <c r="W25" s="500"/>
      <c r="X25" s="423"/>
      <c r="Y25" s="500"/>
      <c r="Z25" s="501"/>
      <c r="AA25" s="500"/>
      <c r="AB25" s="484">
        <f t="shared" si="4"/>
        <v>0</v>
      </c>
      <c r="AC25" s="413"/>
    </row>
    <row r="26" spans="1:29" ht="21" customHeight="1">
      <c r="A26" s="6">
        <v>2.08</v>
      </c>
      <c r="B26" s="18" t="s">
        <v>39</v>
      </c>
      <c r="C26" s="19"/>
      <c r="D26" s="20"/>
      <c r="E26" s="19"/>
      <c r="F26" s="19"/>
      <c r="G26" s="19"/>
      <c r="H26" s="19"/>
      <c r="I26" s="77"/>
      <c r="J26" s="19"/>
      <c r="K26" s="19"/>
      <c r="L26" s="19"/>
      <c r="M26" s="19"/>
      <c r="N26" s="19"/>
      <c r="O26" s="111"/>
      <c r="P26" s="19"/>
      <c r="Q26" s="20"/>
      <c r="R26" s="19"/>
      <c r="S26" s="20"/>
      <c r="T26" s="500"/>
      <c r="U26" s="500"/>
      <c r="V26" s="500"/>
      <c r="W26" s="500"/>
      <c r="X26" s="490"/>
      <c r="Y26" s="500"/>
      <c r="Z26" s="501"/>
      <c r="AA26" s="500"/>
      <c r="AB26" s="484">
        <f t="shared" si="4"/>
        <v>0</v>
      </c>
      <c r="AC26" s="413"/>
    </row>
    <row r="27" spans="1:29" ht="18.75" customHeight="1">
      <c r="A27" s="6" t="s">
        <v>40</v>
      </c>
      <c r="B27" s="21" t="s">
        <v>41</v>
      </c>
      <c r="C27" s="22"/>
      <c r="D27" s="23"/>
      <c r="E27" s="22"/>
      <c r="F27" s="22"/>
      <c r="G27" s="22"/>
      <c r="H27" s="22"/>
      <c r="I27" s="78"/>
      <c r="J27" s="22"/>
      <c r="K27" s="22"/>
      <c r="L27" s="22"/>
      <c r="M27" s="22"/>
      <c r="N27" s="22"/>
      <c r="O27" s="101"/>
      <c r="P27" s="22"/>
      <c r="Q27" s="23"/>
      <c r="R27" s="22"/>
      <c r="S27" s="23"/>
      <c r="T27" s="502"/>
      <c r="U27" s="502"/>
      <c r="V27" s="502"/>
      <c r="W27" s="502"/>
      <c r="X27" s="435"/>
      <c r="Y27" s="502"/>
      <c r="Z27" s="503"/>
      <c r="AA27" s="502"/>
      <c r="AB27" s="484">
        <f t="shared" si="4"/>
        <v>0</v>
      </c>
      <c r="AC27" s="414"/>
    </row>
    <row r="28" spans="1:29" ht="53.25" customHeight="1">
      <c r="A28" s="6" t="s">
        <v>42</v>
      </c>
      <c r="B28" s="21" t="s">
        <v>43</v>
      </c>
      <c r="C28" s="22"/>
      <c r="D28" s="23"/>
      <c r="E28" s="22"/>
      <c r="F28" s="22"/>
      <c r="G28" s="22"/>
      <c r="H28" s="22"/>
      <c r="I28" s="78"/>
      <c r="J28" s="22"/>
      <c r="K28" s="22"/>
      <c r="L28" s="22"/>
      <c r="M28" s="22"/>
      <c r="N28" s="22"/>
      <c r="O28" s="101"/>
      <c r="P28" s="22"/>
      <c r="Q28" s="23"/>
      <c r="R28" s="22"/>
      <c r="S28" s="23"/>
      <c r="T28" s="502"/>
      <c r="U28" s="502"/>
      <c r="V28" s="502"/>
      <c r="W28" s="502"/>
      <c r="X28" s="435"/>
      <c r="Y28" s="502"/>
      <c r="Z28" s="503"/>
      <c r="AA28" s="502"/>
      <c r="AB28" s="484">
        <f t="shared" si="4"/>
        <v>0</v>
      </c>
      <c r="AC28" s="414"/>
    </row>
    <row r="29" spans="1:29" ht="79.5" customHeight="1">
      <c r="A29" s="6" t="s">
        <v>44</v>
      </c>
      <c r="B29" s="21" t="s">
        <v>45</v>
      </c>
      <c r="C29" s="22"/>
      <c r="D29" s="23"/>
      <c r="E29" s="22"/>
      <c r="F29" s="22"/>
      <c r="G29" s="22"/>
      <c r="H29" s="22"/>
      <c r="I29" s="78"/>
      <c r="J29" s="22"/>
      <c r="K29" s="22"/>
      <c r="L29" s="22"/>
      <c r="M29" s="22"/>
      <c r="N29" s="22"/>
      <c r="O29" s="51"/>
      <c r="P29" s="22"/>
      <c r="Q29" s="23"/>
      <c r="R29" s="22"/>
      <c r="S29" s="23"/>
      <c r="T29" s="502"/>
      <c r="U29" s="502"/>
      <c r="V29" s="502"/>
      <c r="W29" s="502"/>
      <c r="X29" s="423"/>
      <c r="Y29" s="502"/>
      <c r="Z29" s="503"/>
      <c r="AA29" s="502"/>
      <c r="AB29" s="484">
        <f t="shared" si="4"/>
        <v>0</v>
      </c>
      <c r="AC29" s="414"/>
    </row>
    <row r="30" spans="1:29" ht="39.75" customHeight="1">
      <c r="A30" s="6" t="s">
        <v>46</v>
      </c>
      <c r="B30" s="21" t="s">
        <v>47</v>
      </c>
      <c r="C30" s="22"/>
      <c r="D30" s="23"/>
      <c r="E30" s="22"/>
      <c r="F30" s="22"/>
      <c r="G30" s="22"/>
      <c r="H30" s="22"/>
      <c r="I30" s="78"/>
      <c r="J30" s="22"/>
      <c r="K30" s="22"/>
      <c r="L30" s="22"/>
      <c r="M30" s="22"/>
      <c r="N30" s="22"/>
      <c r="O30" s="51"/>
      <c r="P30" s="22"/>
      <c r="Q30" s="23"/>
      <c r="R30" s="22"/>
      <c r="S30" s="23"/>
      <c r="T30" s="502"/>
      <c r="U30" s="502"/>
      <c r="V30" s="502"/>
      <c r="W30" s="502"/>
      <c r="X30" s="423"/>
      <c r="Y30" s="502"/>
      <c r="Z30" s="503"/>
      <c r="AA30" s="502"/>
      <c r="AB30" s="484">
        <f t="shared" si="4"/>
        <v>0</v>
      </c>
      <c r="AC30" s="414"/>
    </row>
    <row r="31" spans="1:29" ht="41.25" customHeight="1">
      <c r="A31" s="6" t="s">
        <v>48</v>
      </c>
      <c r="B31" s="21" t="s">
        <v>49</v>
      </c>
      <c r="C31" s="22"/>
      <c r="D31" s="23"/>
      <c r="E31" s="22"/>
      <c r="F31" s="22"/>
      <c r="G31" s="22"/>
      <c r="H31" s="22"/>
      <c r="I31" s="78"/>
      <c r="J31" s="22"/>
      <c r="K31" s="22"/>
      <c r="L31" s="22"/>
      <c r="M31" s="22"/>
      <c r="N31" s="22"/>
      <c r="O31" s="51"/>
      <c r="P31" s="22"/>
      <c r="Q31" s="23"/>
      <c r="R31" s="22"/>
      <c r="S31" s="23"/>
      <c r="T31" s="502"/>
      <c r="U31" s="502"/>
      <c r="V31" s="502"/>
      <c r="W31" s="502"/>
      <c r="X31" s="423"/>
      <c r="Y31" s="502"/>
      <c r="Z31" s="503"/>
      <c r="AA31" s="502"/>
      <c r="AB31" s="484">
        <f t="shared" si="4"/>
        <v>0</v>
      </c>
      <c r="AC31" s="414"/>
    </row>
    <row r="32" spans="1:29" ht="76.5" customHeight="1">
      <c r="A32" s="6" t="s">
        <v>50</v>
      </c>
      <c r="B32" s="21" t="s">
        <v>51</v>
      </c>
      <c r="C32" s="22"/>
      <c r="D32" s="23"/>
      <c r="E32" s="22"/>
      <c r="F32" s="22"/>
      <c r="G32" s="22"/>
      <c r="H32" s="22"/>
      <c r="I32" s="78"/>
      <c r="J32" s="22"/>
      <c r="K32" s="22"/>
      <c r="L32" s="22"/>
      <c r="M32" s="22"/>
      <c r="N32" s="22"/>
      <c r="O32" s="51"/>
      <c r="P32" s="22"/>
      <c r="Q32" s="23"/>
      <c r="R32" s="22"/>
      <c r="S32" s="23"/>
      <c r="T32" s="502"/>
      <c r="U32" s="502"/>
      <c r="V32" s="502"/>
      <c r="W32" s="502"/>
      <c r="X32" s="423"/>
      <c r="Y32" s="502"/>
      <c r="Z32" s="503"/>
      <c r="AA32" s="502"/>
      <c r="AB32" s="484">
        <f t="shared" si="4"/>
        <v>0</v>
      </c>
      <c r="AC32" s="414"/>
    </row>
    <row r="33" spans="1:29" ht="47.25">
      <c r="A33" s="6" t="s">
        <v>52</v>
      </c>
      <c r="B33" s="21" t="s">
        <v>53</v>
      </c>
      <c r="C33" s="22"/>
      <c r="D33" s="23"/>
      <c r="E33" s="22"/>
      <c r="F33" s="22"/>
      <c r="G33" s="22"/>
      <c r="H33" s="22"/>
      <c r="I33" s="78"/>
      <c r="J33" s="22"/>
      <c r="K33" s="22"/>
      <c r="L33" s="22"/>
      <c r="M33" s="22"/>
      <c r="N33" s="22"/>
      <c r="O33" s="51"/>
      <c r="P33" s="22"/>
      <c r="Q33" s="23"/>
      <c r="R33" s="22"/>
      <c r="S33" s="23"/>
      <c r="T33" s="502"/>
      <c r="U33" s="502"/>
      <c r="V33" s="502"/>
      <c r="W33" s="502"/>
      <c r="X33" s="423"/>
      <c r="Y33" s="502"/>
      <c r="Z33" s="503"/>
      <c r="AA33" s="502"/>
      <c r="AB33" s="484">
        <f t="shared" si="4"/>
        <v>0</v>
      </c>
      <c r="AC33" s="414"/>
    </row>
    <row r="34" spans="1:29" ht="34.5" customHeight="1">
      <c r="A34" s="6">
        <v>2.09</v>
      </c>
      <c r="B34" s="21" t="s">
        <v>54</v>
      </c>
      <c r="C34" s="22"/>
      <c r="D34" s="23"/>
      <c r="E34" s="22"/>
      <c r="F34" s="22"/>
      <c r="G34" s="22"/>
      <c r="H34" s="22"/>
      <c r="I34" s="78"/>
      <c r="J34" s="22"/>
      <c r="K34" s="22"/>
      <c r="L34" s="22"/>
      <c r="M34" s="22"/>
      <c r="N34" s="22"/>
      <c r="O34" s="51"/>
      <c r="P34" s="22"/>
      <c r="Q34" s="23"/>
      <c r="R34" s="22"/>
      <c r="S34" s="23"/>
      <c r="T34" s="502"/>
      <c r="U34" s="502"/>
      <c r="V34" s="502"/>
      <c r="W34" s="502"/>
      <c r="X34" s="423"/>
      <c r="Y34" s="502"/>
      <c r="Z34" s="503"/>
      <c r="AA34" s="502"/>
      <c r="AB34" s="484">
        <f t="shared" si="4"/>
        <v>0</v>
      </c>
      <c r="AC34" s="414"/>
    </row>
    <row r="35" spans="1:29" ht="38.25" customHeight="1">
      <c r="A35" s="6">
        <v>2.1</v>
      </c>
      <c r="B35" s="21" t="s">
        <v>55</v>
      </c>
      <c r="C35" s="22"/>
      <c r="D35" s="23"/>
      <c r="E35" s="22"/>
      <c r="F35" s="22"/>
      <c r="G35" s="22"/>
      <c r="H35" s="22"/>
      <c r="I35" s="78"/>
      <c r="J35" s="22"/>
      <c r="K35" s="22"/>
      <c r="L35" s="22"/>
      <c r="M35" s="22"/>
      <c r="N35" s="22"/>
      <c r="O35" s="51"/>
      <c r="P35" s="22"/>
      <c r="Q35" s="23"/>
      <c r="R35" s="22"/>
      <c r="S35" s="23"/>
      <c r="T35" s="502"/>
      <c r="U35" s="502"/>
      <c r="V35" s="502"/>
      <c r="W35" s="502"/>
      <c r="X35" s="423"/>
      <c r="Y35" s="502"/>
      <c r="Z35" s="503"/>
      <c r="AA35" s="502"/>
      <c r="AB35" s="484">
        <f t="shared" si="4"/>
        <v>0</v>
      </c>
      <c r="AC35" s="414"/>
    </row>
    <row r="36" spans="1:29" ht="38.25" customHeight="1">
      <c r="A36" s="6">
        <f>+A35+0.01</f>
        <v>2.11</v>
      </c>
      <c r="B36" s="21" t="s">
        <v>56</v>
      </c>
      <c r="C36" s="22"/>
      <c r="D36" s="23"/>
      <c r="E36" s="22"/>
      <c r="F36" s="22"/>
      <c r="G36" s="22"/>
      <c r="H36" s="22"/>
      <c r="I36" s="78"/>
      <c r="J36" s="22"/>
      <c r="K36" s="22"/>
      <c r="L36" s="22"/>
      <c r="M36" s="22"/>
      <c r="N36" s="22"/>
      <c r="O36" s="51"/>
      <c r="P36" s="22"/>
      <c r="Q36" s="23"/>
      <c r="R36" s="22"/>
      <c r="S36" s="23"/>
      <c r="T36" s="502"/>
      <c r="U36" s="502"/>
      <c r="V36" s="502"/>
      <c r="W36" s="502"/>
      <c r="X36" s="423"/>
      <c r="Y36" s="502"/>
      <c r="Z36" s="503"/>
      <c r="AA36" s="502"/>
      <c r="AB36" s="484">
        <f t="shared" si="4"/>
        <v>0</v>
      </c>
      <c r="AC36" s="414"/>
    </row>
    <row r="37" spans="1:29" ht="34.5" customHeight="1">
      <c r="A37" s="6">
        <f t="shared" ref="A37:A43" si="5">+A36+0.01</f>
        <v>2.1199999999999997</v>
      </c>
      <c r="B37" s="21" t="s">
        <v>57</v>
      </c>
      <c r="C37" s="22"/>
      <c r="D37" s="23"/>
      <c r="E37" s="22"/>
      <c r="F37" s="22"/>
      <c r="G37" s="22"/>
      <c r="H37" s="22"/>
      <c r="I37" s="78"/>
      <c r="J37" s="22"/>
      <c r="K37" s="22"/>
      <c r="L37" s="22"/>
      <c r="M37" s="22"/>
      <c r="N37" s="22"/>
      <c r="O37" s="51"/>
      <c r="P37" s="22"/>
      <c r="Q37" s="23"/>
      <c r="R37" s="22"/>
      <c r="S37" s="23"/>
      <c r="T37" s="502"/>
      <c r="U37" s="502"/>
      <c r="V37" s="502"/>
      <c r="W37" s="502"/>
      <c r="X37" s="423"/>
      <c r="Y37" s="502"/>
      <c r="Z37" s="503"/>
      <c r="AA37" s="502"/>
      <c r="AB37" s="484">
        <f t="shared" si="4"/>
        <v>0</v>
      </c>
      <c r="AC37" s="414"/>
    </row>
    <row r="38" spans="1:29" ht="31.5">
      <c r="A38" s="6">
        <f t="shared" si="5"/>
        <v>2.1299999999999994</v>
      </c>
      <c r="B38" s="21" t="s">
        <v>58</v>
      </c>
      <c r="C38" s="22"/>
      <c r="D38" s="23"/>
      <c r="E38" s="22"/>
      <c r="F38" s="22"/>
      <c r="G38" s="22"/>
      <c r="H38" s="22"/>
      <c r="I38" s="78"/>
      <c r="J38" s="22"/>
      <c r="K38" s="22"/>
      <c r="L38" s="22"/>
      <c r="M38" s="22"/>
      <c r="N38" s="22"/>
      <c r="O38" s="51"/>
      <c r="P38" s="22"/>
      <c r="Q38" s="23"/>
      <c r="R38" s="22"/>
      <c r="S38" s="23"/>
      <c r="T38" s="502"/>
      <c r="U38" s="502"/>
      <c r="V38" s="502"/>
      <c r="W38" s="502"/>
      <c r="X38" s="423"/>
      <c r="Y38" s="502"/>
      <c r="Z38" s="503"/>
      <c r="AA38" s="502"/>
      <c r="AB38" s="484">
        <f t="shared" si="4"/>
        <v>0</v>
      </c>
      <c r="AC38" s="414"/>
    </row>
    <row r="39" spans="1:29" ht="31.5">
      <c r="A39" s="6">
        <f t="shared" si="5"/>
        <v>2.1399999999999992</v>
      </c>
      <c r="B39" s="21" t="s">
        <v>59</v>
      </c>
      <c r="C39" s="22"/>
      <c r="D39" s="23"/>
      <c r="E39" s="22"/>
      <c r="F39" s="22"/>
      <c r="G39" s="22"/>
      <c r="H39" s="22"/>
      <c r="I39" s="78"/>
      <c r="J39" s="22"/>
      <c r="K39" s="22"/>
      <c r="L39" s="22"/>
      <c r="M39" s="22"/>
      <c r="N39" s="22"/>
      <c r="O39" s="51"/>
      <c r="P39" s="22"/>
      <c r="Q39" s="23"/>
      <c r="R39" s="22"/>
      <c r="S39" s="23"/>
      <c r="T39" s="502"/>
      <c r="U39" s="502"/>
      <c r="V39" s="502"/>
      <c r="W39" s="502"/>
      <c r="X39" s="423"/>
      <c r="Y39" s="502"/>
      <c r="Z39" s="503"/>
      <c r="AA39" s="502"/>
      <c r="AB39" s="484">
        <f t="shared" si="4"/>
        <v>0</v>
      </c>
      <c r="AC39" s="414"/>
    </row>
    <row r="40" spans="1:29" ht="41.25" customHeight="1">
      <c r="A40" s="6">
        <f t="shared" si="5"/>
        <v>2.149999999999999</v>
      </c>
      <c r="B40" s="21" t="s">
        <v>60</v>
      </c>
      <c r="C40" s="22"/>
      <c r="D40" s="23"/>
      <c r="E40" s="22"/>
      <c r="F40" s="22"/>
      <c r="G40" s="22"/>
      <c r="H40" s="22"/>
      <c r="I40" s="78"/>
      <c r="J40" s="22"/>
      <c r="K40" s="22"/>
      <c r="L40" s="22"/>
      <c r="M40" s="22"/>
      <c r="N40" s="22"/>
      <c r="O40" s="51"/>
      <c r="P40" s="22"/>
      <c r="Q40" s="23"/>
      <c r="R40" s="22"/>
      <c r="S40" s="23"/>
      <c r="T40" s="502"/>
      <c r="U40" s="502"/>
      <c r="V40" s="502"/>
      <c r="W40" s="502"/>
      <c r="X40" s="423"/>
      <c r="Y40" s="502"/>
      <c r="Z40" s="503"/>
      <c r="AA40" s="502"/>
      <c r="AB40" s="484">
        <f t="shared" si="4"/>
        <v>0</v>
      </c>
      <c r="AC40" s="414"/>
    </row>
    <row r="41" spans="1:29" ht="31.5">
      <c r="A41" s="6">
        <f t="shared" si="5"/>
        <v>2.1599999999999988</v>
      </c>
      <c r="B41" s="21" t="s">
        <v>61</v>
      </c>
      <c r="C41" s="22"/>
      <c r="D41" s="23"/>
      <c r="E41" s="22"/>
      <c r="F41" s="22"/>
      <c r="G41" s="22"/>
      <c r="H41" s="22"/>
      <c r="I41" s="78"/>
      <c r="J41" s="22"/>
      <c r="K41" s="22"/>
      <c r="L41" s="22"/>
      <c r="M41" s="22"/>
      <c r="N41" s="22"/>
      <c r="O41" s="51"/>
      <c r="P41" s="22"/>
      <c r="Q41" s="23"/>
      <c r="R41" s="22"/>
      <c r="S41" s="23"/>
      <c r="T41" s="502"/>
      <c r="U41" s="502"/>
      <c r="V41" s="502"/>
      <c r="W41" s="502"/>
      <c r="X41" s="423"/>
      <c r="Y41" s="502"/>
      <c r="Z41" s="503"/>
      <c r="AA41" s="502"/>
      <c r="AB41" s="484">
        <f t="shared" si="4"/>
        <v>0</v>
      </c>
      <c r="AC41" s="414"/>
    </row>
    <row r="42" spans="1:29" ht="39" customHeight="1">
      <c r="A42" s="6">
        <f t="shared" si="5"/>
        <v>2.1699999999999986</v>
      </c>
      <c r="B42" s="21" t="s">
        <v>62</v>
      </c>
      <c r="C42" s="22"/>
      <c r="D42" s="23"/>
      <c r="E42" s="22"/>
      <c r="F42" s="22"/>
      <c r="G42" s="22"/>
      <c r="H42" s="22"/>
      <c r="I42" s="78"/>
      <c r="J42" s="22"/>
      <c r="K42" s="22"/>
      <c r="L42" s="22"/>
      <c r="M42" s="22"/>
      <c r="N42" s="22"/>
      <c r="O42" s="51"/>
      <c r="P42" s="22"/>
      <c r="Q42" s="23"/>
      <c r="R42" s="22"/>
      <c r="S42" s="23"/>
      <c r="T42" s="502"/>
      <c r="U42" s="502"/>
      <c r="V42" s="502"/>
      <c r="W42" s="502"/>
      <c r="X42" s="423"/>
      <c r="Y42" s="502"/>
      <c r="Z42" s="503"/>
      <c r="AA42" s="502"/>
      <c r="AB42" s="484">
        <f t="shared" si="4"/>
        <v>0</v>
      </c>
      <c r="AC42" s="414"/>
    </row>
    <row r="43" spans="1:29" ht="38.25" customHeight="1">
      <c r="A43" s="6">
        <f t="shared" si="5"/>
        <v>2.1799999999999984</v>
      </c>
      <c r="B43" s="21" t="s">
        <v>63</v>
      </c>
      <c r="C43" s="22"/>
      <c r="D43" s="23"/>
      <c r="E43" s="22"/>
      <c r="F43" s="22"/>
      <c r="G43" s="22"/>
      <c r="H43" s="22"/>
      <c r="I43" s="78"/>
      <c r="J43" s="22"/>
      <c r="K43" s="22"/>
      <c r="L43" s="22"/>
      <c r="M43" s="22"/>
      <c r="N43" s="22"/>
      <c r="O43" s="51"/>
      <c r="P43" s="22"/>
      <c r="Q43" s="23"/>
      <c r="R43" s="22"/>
      <c r="S43" s="23"/>
      <c r="T43" s="502"/>
      <c r="U43" s="502"/>
      <c r="V43" s="502"/>
      <c r="W43" s="502"/>
      <c r="X43" s="423"/>
      <c r="Y43" s="502"/>
      <c r="Z43" s="503"/>
      <c r="AA43" s="502"/>
      <c r="AB43" s="484">
        <f t="shared" si="4"/>
        <v>0</v>
      </c>
      <c r="AC43" s="414"/>
    </row>
    <row r="44" spans="1:29" s="216" customFormat="1" ht="18">
      <c r="A44" s="203"/>
      <c r="B44" s="177" t="s">
        <v>64</v>
      </c>
      <c r="C44" s="178">
        <f>SUM(C23:C43)</f>
        <v>0</v>
      </c>
      <c r="D44" s="178">
        <f>SUM(D23:D43)</f>
        <v>0</v>
      </c>
      <c r="E44" s="179"/>
      <c r="F44" s="179"/>
      <c r="G44" s="179"/>
      <c r="H44" s="179"/>
      <c r="I44" s="188"/>
      <c r="J44" s="179"/>
      <c r="K44" s="179"/>
      <c r="L44" s="179"/>
      <c r="M44" s="179"/>
      <c r="N44" s="179"/>
      <c r="O44" s="180"/>
      <c r="P44" s="179"/>
      <c r="Q44" s="330"/>
      <c r="R44" s="179"/>
      <c r="S44" s="330"/>
      <c r="T44" s="504"/>
      <c r="U44" s="504"/>
      <c r="V44" s="504"/>
      <c r="W44" s="504"/>
      <c r="X44" s="491"/>
      <c r="Y44" s="504"/>
      <c r="Z44" s="505"/>
      <c r="AA44" s="504"/>
      <c r="AB44" s="505"/>
      <c r="AC44" s="415"/>
    </row>
    <row r="45" spans="1:29" s="216" customFormat="1" ht="31.5">
      <c r="A45" s="203"/>
      <c r="B45" s="181" t="s">
        <v>65</v>
      </c>
      <c r="C45" s="182"/>
      <c r="D45" s="182">
        <f t="shared" ref="D45" si="6">D44+D21</f>
        <v>0</v>
      </c>
      <c r="E45" s="183"/>
      <c r="F45" s="183"/>
      <c r="G45" s="183"/>
      <c r="H45" s="183"/>
      <c r="I45" s="189"/>
      <c r="J45" s="183"/>
      <c r="K45" s="183"/>
      <c r="L45" s="183"/>
      <c r="M45" s="183"/>
      <c r="N45" s="183"/>
      <c r="O45" s="184"/>
      <c r="P45" s="183"/>
      <c r="Q45" s="331"/>
      <c r="R45" s="183"/>
      <c r="S45" s="331"/>
      <c r="T45" s="429"/>
      <c r="U45" s="429"/>
      <c r="V45" s="429"/>
      <c r="W45" s="429"/>
      <c r="X45" s="430"/>
      <c r="Y45" s="429"/>
      <c r="Z45" s="499"/>
      <c r="AA45" s="429"/>
      <c r="AB45" s="499"/>
      <c r="AC45" s="412"/>
    </row>
    <row r="46" spans="1:29" s="88" customFormat="1">
      <c r="A46" s="6"/>
      <c r="B46" s="25" t="s">
        <v>66</v>
      </c>
      <c r="C46" s="26"/>
      <c r="D46" s="27"/>
      <c r="E46" s="26"/>
      <c r="F46" s="26"/>
      <c r="G46" s="26"/>
      <c r="H46" s="26"/>
      <c r="I46" s="53"/>
      <c r="J46" s="26"/>
      <c r="K46" s="26"/>
      <c r="L46" s="26"/>
      <c r="M46" s="26"/>
      <c r="N46" s="26"/>
      <c r="O46" s="112"/>
      <c r="P46" s="26"/>
      <c r="Q46" s="27"/>
      <c r="R46" s="26"/>
      <c r="S46" s="27"/>
      <c r="T46" s="439"/>
      <c r="U46" s="439"/>
      <c r="V46" s="439"/>
      <c r="W46" s="439"/>
      <c r="X46" s="440"/>
      <c r="Y46" s="439"/>
      <c r="Z46" s="448"/>
      <c r="AA46" s="439"/>
      <c r="AB46" s="448"/>
      <c r="AC46" s="416"/>
    </row>
    <row r="47" spans="1:29" s="88" customFormat="1" ht="21.75" customHeight="1">
      <c r="A47" s="6"/>
      <c r="B47" s="28" t="s">
        <v>29</v>
      </c>
      <c r="C47" s="29"/>
      <c r="D47" s="30"/>
      <c r="E47" s="29"/>
      <c r="F47" s="29"/>
      <c r="G47" s="29"/>
      <c r="H47" s="29"/>
      <c r="I47" s="79"/>
      <c r="J47" s="29"/>
      <c r="K47" s="29"/>
      <c r="L47" s="29"/>
      <c r="M47" s="29"/>
      <c r="N47" s="29"/>
      <c r="O47" s="113"/>
      <c r="P47" s="29"/>
      <c r="Q47" s="30"/>
      <c r="R47" s="29"/>
      <c r="S47" s="30"/>
      <c r="T47" s="441"/>
      <c r="U47" s="441"/>
      <c r="V47" s="441"/>
      <c r="W47" s="441"/>
      <c r="X47" s="442"/>
      <c r="Y47" s="441"/>
      <c r="Z47" s="506"/>
      <c r="AA47" s="441"/>
      <c r="AB47" s="506"/>
      <c r="AC47" s="417"/>
    </row>
    <row r="48" spans="1:29" s="88" customFormat="1" ht="41.25" customHeight="1">
      <c r="A48" s="6">
        <v>2.19</v>
      </c>
      <c r="B48" s="31" t="s">
        <v>67</v>
      </c>
      <c r="C48" s="32"/>
      <c r="D48" s="33"/>
      <c r="E48" s="32"/>
      <c r="F48" s="32"/>
      <c r="G48" s="32"/>
      <c r="H48" s="32"/>
      <c r="I48" s="80"/>
      <c r="J48" s="32"/>
      <c r="K48" s="32"/>
      <c r="L48" s="32"/>
      <c r="M48" s="32"/>
      <c r="N48" s="32"/>
      <c r="O48" s="51"/>
      <c r="P48" s="32"/>
      <c r="Q48" s="33"/>
      <c r="R48" s="32"/>
      <c r="S48" s="33"/>
      <c r="T48" s="443"/>
      <c r="U48" s="443"/>
      <c r="V48" s="443"/>
      <c r="W48" s="443"/>
      <c r="X48" s="423"/>
      <c r="Y48" s="443"/>
      <c r="Z48" s="507"/>
      <c r="AA48" s="443"/>
      <c r="AB48" s="484">
        <f t="shared" ref="AB48:AB75" si="7">U48+W48+Z48</f>
        <v>0</v>
      </c>
      <c r="AC48" s="418"/>
    </row>
    <row r="49" spans="1:29" s="88" customFormat="1" ht="41.25" customHeight="1">
      <c r="A49" s="6">
        <f t="shared" ref="A49:A51" si="8">+A48+0.01</f>
        <v>2.1999999999999997</v>
      </c>
      <c r="B49" s="31" t="s">
        <v>68</v>
      </c>
      <c r="C49" s="32"/>
      <c r="D49" s="33"/>
      <c r="E49" s="32"/>
      <c r="F49" s="32"/>
      <c r="G49" s="32"/>
      <c r="H49" s="32"/>
      <c r="I49" s="80"/>
      <c r="J49" s="32"/>
      <c r="K49" s="32"/>
      <c r="L49" s="32"/>
      <c r="M49" s="32"/>
      <c r="N49" s="32"/>
      <c r="O49" s="51"/>
      <c r="P49" s="32"/>
      <c r="Q49" s="33"/>
      <c r="R49" s="32"/>
      <c r="S49" s="33"/>
      <c r="T49" s="443"/>
      <c r="U49" s="443"/>
      <c r="V49" s="443"/>
      <c r="W49" s="443"/>
      <c r="X49" s="423"/>
      <c r="Y49" s="443"/>
      <c r="Z49" s="507"/>
      <c r="AA49" s="443"/>
      <c r="AB49" s="484">
        <f t="shared" si="7"/>
        <v>0</v>
      </c>
      <c r="AC49" s="418"/>
    </row>
    <row r="50" spans="1:29" s="88" customFormat="1" ht="25.5" customHeight="1">
      <c r="A50" s="6">
        <f t="shared" si="8"/>
        <v>2.2099999999999995</v>
      </c>
      <c r="B50" s="31" t="s">
        <v>69</v>
      </c>
      <c r="C50" s="32"/>
      <c r="D50" s="33"/>
      <c r="E50" s="32"/>
      <c r="F50" s="32"/>
      <c r="G50" s="32"/>
      <c r="H50" s="32"/>
      <c r="I50" s="80"/>
      <c r="J50" s="32"/>
      <c r="K50" s="32"/>
      <c r="L50" s="32"/>
      <c r="M50" s="32"/>
      <c r="N50" s="32"/>
      <c r="O50" s="51"/>
      <c r="P50" s="32"/>
      <c r="Q50" s="33"/>
      <c r="R50" s="32"/>
      <c r="S50" s="33"/>
      <c r="T50" s="443"/>
      <c r="U50" s="443"/>
      <c r="V50" s="443"/>
      <c r="W50" s="443"/>
      <c r="X50" s="423"/>
      <c r="Y50" s="443"/>
      <c r="Z50" s="507"/>
      <c r="AA50" s="443"/>
      <c r="AB50" s="484">
        <f t="shared" si="7"/>
        <v>0</v>
      </c>
      <c r="AC50" s="418"/>
    </row>
    <row r="51" spans="1:29" s="88" customFormat="1" ht="41.25" customHeight="1">
      <c r="A51" s="6">
        <f t="shared" si="8"/>
        <v>2.2199999999999993</v>
      </c>
      <c r="B51" s="31" t="s">
        <v>33</v>
      </c>
      <c r="C51" s="32"/>
      <c r="D51" s="33"/>
      <c r="E51" s="32"/>
      <c r="F51" s="32"/>
      <c r="G51" s="32"/>
      <c r="H51" s="32"/>
      <c r="I51" s="80"/>
      <c r="J51" s="32"/>
      <c r="K51" s="32"/>
      <c r="L51" s="32"/>
      <c r="M51" s="32"/>
      <c r="N51" s="32"/>
      <c r="O51" s="114"/>
      <c r="P51" s="32"/>
      <c r="Q51" s="33"/>
      <c r="R51" s="32"/>
      <c r="S51" s="33"/>
      <c r="T51" s="443"/>
      <c r="U51" s="443"/>
      <c r="V51" s="443"/>
      <c r="W51" s="443"/>
      <c r="X51" s="444"/>
      <c r="Y51" s="443"/>
      <c r="Z51" s="507"/>
      <c r="AA51" s="443"/>
      <c r="AB51" s="484">
        <f t="shared" si="7"/>
        <v>0</v>
      </c>
      <c r="AC51" s="418"/>
    </row>
    <row r="52" spans="1:29" s="216" customFormat="1">
      <c r="A52" s="203"/>
      <c r="B52" s="185" t="s">
        <v>70</v>
      </c>
      <c r="C52" s="186"/>
      <c r="D52" s="190"/>
      <c r="E52" s="186"/>
      <c r="F52" s="186"/>
      <c r="G52" s="186"/>
      <c r="H52" s="186"/>
      <c r="I52" s="191"/>
      <c r="J52" s="186"/>
      <c r="K52" s="186"/>
      <c r="L52" s="186"/>
      <c r="M52" s="186"/>
      <c r="N52" s="186"/>
      <c r="O52" s="187"/>
      <c r="P52" s="186"/>
      <c r="Q52" s="190"/>
      <c r="R52" s="186"/>
      <c r="S52" s="190"/>
      <c r="T52" s="441"/>
      <c r="U52" s="441"/>
      <c r="V52" s="441"/>
      <c r="W52" s="441"/>
      <c r="X52" s="442"/>
      <c r="Y52" s="441"/>
      <c r="Z52" s="506"/>
      <c r="AA52" s="441"/>
      <c r="AB52" s="484">
        <f t="shared" si="7"/>
        <v>0</v>
      </c>
      <c r="AC52" s="419"/>
    </row>
    <row r="53" spans="1:29" s="88" customFormat="1">
      <c r="A53" s="6"/>
      <c r="B53" s="34" t="s">
        <v>71</v>
      </c>
      <c r="C53" s="29"/>
      <c r="D53" s="30"/>
      <c r="E53" s="29"/>
      <c r="F53" s="29"/>
      <c r="G53" s="29"/>
      <c r="H53" s="29"/>
      <c r="I53" s="79"/>
      <c r="J53" s="29"/>
      <c r="K53" s="29"/>
      <c r="L53" s="29"/>
      <c r="M53" s="29"/>
      <c r="N53" s="29"/>
      <c r="O53" s="113"/>
      <c r="P53" s="29"/>
      <c r="Q53" s="30"/>
      <c r="R53" s="29"/>
      <c r="S53" s="30"/>
      <c r="T53" s="441"/>
      <c r="U53" s="441"/>
      <c r="V53" s="441"/>
      <c r="W53" s="441"/>
      <c r="X53" s="442"/>
      <c r="Y53" s="441"/>
      <c r="Z53" s="506"/>
      <c r="AA53" s="441"/>
      <c r="AB53" s="484">
        <f t="shared" si="7"/>
        <v>0</v>
      </c>
      <c r="AC53" s="420"/>
    </row>
    <row r="54" spans="1:29" s="88" customFormat="1" ht="38.25" customHeight="1">
      <c r="A54" s="6">
        <v>2.23</v>
      </c>
      <c r="B54" s="21" t="s">
        <v>72</v>
      </c>
      <c r="C54" s="22"/>
      <c r="D54" s="23"/>
      <c r="E54" s="22"/>
      <c r="F54" s="22"/>
      <c r="G54" s="22"/>
      <c r="H54" s="22"/>
      <c r="I54" s="78"/>
      <c r="J54" s="22"/>
      <c r="K54" s="22"/>
      <c r="L54" s="22"/>
      <c r="M54" s="22"/>
      <c r="N54" s="22"/>
      <c r="O54" s="51"/>
      <c r="P54" s="22"/>
      <c r="Q54" s="23"/>
      <c r="R54" s="22"/>
      <c r="S54" s="23"/>
      <c r="T54" s="502"/>
      <c r="U54" s="502"/>
      <c r="V54" s="502"/>
      <c r="W54" s="502"/>
      <c r="X54" s="423"/>
      <c r="Y54" s="502"/>
      <c r="Z54" s="503"/>
      <c r="AA54" s="502"/>
      <c r="AB54" s="484">
        <f t="shared" si="7"/>
        <v>0</v>
      </c>
      <c r="AC54" s="414"/>
    </row>
    <row r="55" spans="1:29" s="88" customFormat="1" ht="34.5" customHeight="1">
      <c r="A55" s="6">
        <f t="shared" ref="A55:A75" si="9">+A54+0.01</f>
        <v>2.2399999999999998</v>
      </c>
      <c r="B55" s="21" t="s">
        <v>37</v>
      </c>
      <c r="C55" s="22"/>
      <c r="D55" s="23"/>
      <c r="E55" s="22"/>
      <c r="F55" s="22"/>
      <c r="G55" s="22"/>
      <c r="H55" s="22"/>
      <c r="I55" s="78"/>
      <c r="J55" s="22"/>
      <c r="K55" s="22"/>
      <c r="L55" s="22"/>
      <c r="M55" s="22"/>
      <c r="N55" s="22"/>
      <c r="O55" s="51"/>
      <c r="P55" s="22"/>
      <c r="Q55" s="23"/>
      <c r="R55" s="22"/>
      <c r="S55" s="23"/>
      <c r="T55" s="502"/>
      <c r="U55" s="502"/>
      <c r="V55" s="502"/>
      <c r="W55" s="502"/>
      <c r="X55" s="423"/>
      <c r="Y55" s="502"/>
      <c r="Z55" s="503"/>
      <c r="AA55" s="502"/>
      <c r="AB55" s="484">
        <f t="shared" si="7"/>
        <v>0</v>
      </c>
      <c r="AC55" s="414"/>
    </row>
    <row r="56" spans="1:29" s="88" customFormat="1" ht="62.25" customHeight="1">
      <c r="A56" s="6">
        <f t="shared" si="9"/>
        <v>2.2499999999999996</v>
      </c>
      <c r="B56" s="12" t="s">
        <v>73</v>
      </c>
      <c r="C56" s="8"/>
      <c r="D56" s="13"/>
      <c r="E56" s="8"/>
      <c r="F56" s="8"/>
      <c r="G56" s="8"/>
      <c r="H56" s="8"/>
      <c r="I56" s="75"/>
      <c r="J56" s="8"/>
      <c r="K56" s="8"/>
      <c r="L56" s="8"/>
      <c r="M56" s="8"/>
      <c r="N56" s="8"/>
      <c r="O56" s="51"/>
      <c r="P56" s="8"/>
      <c r="Q56" s="13"/>
      <c r="R56" s="8"/>
      <c r="S56" s="13"/>
      <c r="T56" s="405"/>
      <c r="U56" s="405"/>
      <c r="V56" s="405"/>
      <c r="W56" s="405"/>
      <c r="X56" s="423"/>
      <c r="Y56" s="405"/>
      <c r="Z56" s="484"/>
      <c r="AA56" s="405"/>
      <c r="AB56" s="484">
        <f t="shared" si="7"/>
        <v>0</v>
      </c>
      <c r="AC56" s="407"/>
    </row>
    <row r="57" spans="1:29" s="88" customFormat="1" ht="24" customHeight="1">
      <c r="A57" s="6">
        <f t="shared" si="9"/>
        <v>2.2599999999999993</v>
      </c>
      <c r="B57" s="21" t="s">
        <v>74</v>
      </c>
      <c r="C57" s="22"/>
      <c r="D57" s="23"/>
      <c r="E57" s="22"/>
      <c r="F57" s="22"/>
      <c r="G57" s="22"/>
      <c r="H57" s="22"/>
      <c r="I57" s="78"/>
      <c r="J57" s="22"/>
      <c r="K57" s="22"/>
      <c r="L57" s="22"/>
      <c r="M57" s="22"/>
      <c r="N57" s="22"/>
      <c r="O57" s="101"/>
      <c r="P57" s="22"/>
      <c r="Q57" s="23"/>
      <c r="R57" s="22"/>
      <c r="S57" s="23"/>
      <c r="T57" s="502"/>
      <c r="U57" s="502"/>
      <c r="V57" s="502"/>
      <c r="W57" s="502"/>
      <c r="X57" s="435"/>
      <c r="Y57" s="502"/>
      <c r="Z57" s="503"/>
      <c r="AA57" s="502"/>
      <c r="AB57" s="484">
        <f t="shared" si="7"/>
        <v>0</v>
      </c>
      <c r="AC57" s="414"/>
    </row>
    <row r="58" spans="1:29" s="88" customFormat="1" ht="33.75" customHeight="1">
      <c r="A58" s="6" t="s">
        <v>40</v>
      </c>
      <c r="B58" s="35" t="s">
        <v>75</v>
      </c>
      <c r="C58" s="86"/>
      <c r="D58" s="89"/>
      <c r="E58" s="86"/>
      <c r="F58" s="86"/>
      <c r="G58" s="86"/>
      <c r="H58" s="86"/>
      <c r="I58" s="121"/>
      <c r="J58" s="86"/>
      <c r="K58" s="86"/>
      <c r="L58" s="86"/>
      <c r="M58" s="86"/>
      <c r="N58" s="86"/>
      <c r="O58" s="64"/>
      <c r="P58" s="86"/>
      <c r="Q58" s="89"/>
      <c r="R58" s="86"/>
      <c r="S58" s="89"/>
      <c r="T58" s="508"/>
      <c r="U58" s="508"/>
      <c r="V58" s="508"/>
      <c r="W58" s="508"/>
      <c r="X58" s="426"/>
      <c r="Y58" s="508"/>
      <c r="Z58" s="509"/>
      <c r="AA58" s="508"/>
      <c r="AB58" s="484">
        <f t="shared" si="7"/>
        <v>0</v>
      </c>
      <c r="AC58" s="421"/>
    </row>
    <row r="59" spans="1:29" s="88" customFormat="1" ht="51" customHeight="1">
      <c r="A59" s="6" t="s">
        <v>42</v>
      </c>
      <c r="B59" s="35" t="s">
        <v>76</v>
      </c>
      <c r="C59" s="86"/>
      <c r="D59" s="89"/>
      <c r="E59" s="86"/>
      <c r="F59" s="86"/>
      <c r="G59" s="86"/>
      <c r="H59" s="86"/>
      <c r="I59" s="121"/>
      <c r="J59" s="86"/>
      <c r="K59" s="86"/>
      <c r="L59" s="86"/>
      <c r="M59" s="86"/>
      <c r="N59" s="86"/>
      <c r="O59" s="64"/>
      <c r="P59" s="86"/>
      <c r="Q59" s="89"/>
      <c r="R59" s="86"/>
      <c r="S59" s="89"/>
      <c r="T59" s="508"/>
      <c r="U59" s="508"/>
      <c r="V59" s="508"/>
      <c r="W59" s="508"/>
      <c r="X59" s="426"/>
      <c r="Y59" s="508"/>
      <c r="Z59" s="509"/>
      <c r="AA59" s="508"/>
      <c r="AB59" s="484">
        <f t="shared" si="7"/>
        <v>0</v>
      </c>
      <c r="AC59" s="421"/>
    </row>
    <row r="60" spans="1:29" s="88" customFormat="1" ht="51" customHeight="1">
      <c r="A60" s="6" t="s">
        <v>44</v>
      </c>
      <c r="B60" s="35" t="s">
        <v>77</v>
      </c>
      <c r="C60" s="86"/>
      <c r="D60" s="89"/>
      <c r="E60" s="86"/>
      <c r="F60" s="86"/>
      <c r="G60" s="86"/>
      <c r="H60" s="86"/>
      <c r="I60" s="121"/>
      <c r="J60" s="86"/>
      <c r="K60" s="86"/>
      <c r="L60" s="86"/>
      <c r="M60" s="86"/>
      <c r="N60" s="86"/>
      <c r="O60" s="101"/>
      <c r="P60" s="86"/>
      <c r="Q60" s="89"/>
      <c r="R60" s="86"/>
      <c r="S60" s="89"/>
      <c r="T60" s="508"/>
      <c r="U60" s="508"/>
      <c r="V60" s="508"/>
      <c r="W60" s="508"/>
      <c r="X60" s="435"/>
      <c r="Y60" s="508"/>
      <c r="Z60" s="509"/>
      <c r="AA60" s="508"/>
      <c r="AB60" s="484">
        <f t="shared" si="7"/>
        <v>0</v>
      </c>
      <c r="AC60" s="421"/>
    </row>
    <row r="61" spans="1:29" s="88" customFormat="1" ht="82.5" customHeight="1">
      <c r="A61" s="6" t="s">
        <v>46</v>
      </c>
      <c r="B61" s="35" t="s">
        <v>78</v>
      </c>
      <c r="C61" s="86"/>
      <c r="D61" s="89"/>
      <c r="E61" s="86"/>
      <c r="F61" s="86"/>
      <c r="G61" s="86"/>
      <c r="H61" s="86"/>
      <c r="I61" s="121"/>
      <c r="J61" s="86"/>
      <c r="K61" s="86"/>
      <c r="L61" s="86"/>
      <c r="M61" s="86"/>
      <c r="N61" s="86"/>
      <c r="O61" s="51"/>
      <c r="P61" s="86"/>
      <c r="Q61" s="89"/>
      <c r="R61" s="86"/>
      <c r="S61" s="89"/>
      <c r="T61" s="508"/>
      <c r="U61" s="508"/>
      <c r="V61" s="508"/>
      <c r="W61" s="508"/>
      <c r="X61" s="423"/>
      <c r="Y61" s="508"/>
      <c r="Z61" s="509"/>
      <c r="AA61" s="508"/>
      <c r="AB61" s="484">
        <f t="shared" si="7"/>
        <v>0</v>
      </c>
      <c r="AC61" s="421"/>
    </row>
    <row r="62" spans="1:29" s="88" customFormat="1" ht="38.25" customHeight="1">
      <c r="A62" s="6" t="s">
        <v>48</v>
      </c>
      <c r="B62" s="35" t="s">
        <v>79</v>
      </c>
      <c r="C62" s="86"/>
      <c r="D62" s="89"/>
      <c r="E62" s="86"/>
      <c r="F62" s="86"/>
      <c r="G62" s="86"/>
      <c r="H62" s="86"/>
      <c r="I62" s="121"/>
      <c r="J62" s="86"/>
      <c r="K62" s="86"/>
      <c r="L62" s="86"/>
      <c r="M62" s="86"/>
      <c r="N62" s="86"/>
      <c r="O62" s="51"/>
      <c r="P62" s="86"/>
      <c r="Q62" s="89"/>
      <c r="R62" s="86"/>
      <c r="S62" s="89"/>
      <c r="T62" s="508"/>
      <c r="U62" s="508"/>
      <c r="V62" s="508"/>
      <c r="W62" s="508"/>
      <c r="X62" s="423"/>
      <c r="Y62" s="508"/>
      <c r="Z62" s="509"/>
      <c r="AA62" s="508"/>
      <c r="AB62" s="484">
        <f t="shared" si="7"/>
        <v>0</v>
      </c>
      <c r="AC62" s="421"/>
    </row>
    <row r="63" spans="1:29" s="88" customFormat="1" ht="42" customHeight="1">
      <c r="A63" s="6" t="s">
        <v>50</v>
      </c>
      <c r="B63" s="35" t="s">
        <v>49</v>
      </c>
      <c r="C63" s="86"/>
      <c r="D63" s="89"/>
      <c r="E63" s="86"/>
      <c r="F63" s="86"/>
      <c r="G63" s="86"/>
      <c r="H63" s="86"/>
      <c r="I63" s="121"/>
      <c r="J63" s="86"/>
      <c r="K63" s="86"/>
      <c r="L63" s="86"/>
      <c r="M63" s="86"/>
      <c r="N63" s="86"/>
      <c r="O63" s="51"/>
      <c r="P63" s="86"/>
      <c r="Q63" s="89"/>
      <c r="R63" s="86"/>
      <c r="S63" s="89"/>
      <c r="T63" s="508"/>
      <c r="U63" s="508"/>
      <c r="V63" s="508"/>
      <c r="W63" s="508"/>
      <c r="X63" s="423"/>
      <c r="Y63" s="508"/>
      <c r="Z63" s="509"/>
      <c r="AA63" s="508"/>
      <c r="AB63" s="484">
        <f t="shared" si="7"/>
        <v>0</v>
      </c>
      <c r="AC63" s="421"/>
    </row>
    <row r="64" spans="1:29" s="88" customFormat="1" ht="52.5" customHeight="1">
      <c r="A64" s="6" t="s">
        <v>52</v>
      </c>
      <c r="B64" s="35" t="s">
        <v>80</v>
      </c>
      <c r="C64" s="86"/>
      <c r="D64" s="89"/>
      <c r="E64" s="86"/>
      <c r="F64" s="86"/>
      <c r="G64" s="86"/>
      <c r="H64" s="86"/>
      <c r="I64" s="121"/>
      <c r="J64" s="86"/>
      <c r="K64" s="86"/>
      <c r="L64" s="86"/>
      <c r="M64" s="86"/>
      <c r="N64" s="86"/>
      <c r="O64" s="51"/>
      <c r="P64" s="86"/>
      <c r="Q64" s="89"/>
      <c r="R64" s="86"/>
      <c r="S64" s="89"/>
      <c r="T64" s="508"/>
      <c r="U64" s="508"/>
      <c r="V64" s="508"/>
      <c r="W64" s="508"/>
      <c r="X64" s="423"/>
      <c r="Y64" s="508"/>
      <c r="Z64" s="509"/>
      <c r="AA64" s="508"/>
      <c r="AB64" s="484">
        <f t="shared" si="7"/>
        <v>0</v>
      </c>
      <c r="AC64" s="421"/>
    </row>
    <row r="65" spans="1:29" s="88" customFormat="1" ht="45.75" customHeight="1">
      <c r="A65" s="6" t="s">
        <v>81</v>
      </c>
      <c r="B65" s="35" t="s">
        <v>82</v>
      </c>
      <c r="C65" s="86"/>
      <c r="D65" s="89"/>
      <c r="E65" s="86"/>
      <c r="F65" s="86"/>
      <c r="G65" s="86"/>
      <c r="H65" s="86"/>
      <c r="I65" s="121"/>
      <c r="J65" s="86"/>
      <c r="K65" s="86"/>
      <c r="L65" s="86"/>
      <c r="M65" s="86"/>
      <c r="N65" s="86"/>
      <c r="O65" s="51"/>
      <c r="P65" s="86"/>
      <c r="Q65" s="89"/>
      <c r="R65" s="86"/>
      <c r="S65" s="89"/>
      <c r="T65" s="508"/>
      <c r="U65" s="508"/>
      <c r="V65" s="508"/>
      <c r="W65" s="508"/>
      <c r="X65" s="423"/>
      <c r="Y65" s="508"/>
      <c r="Z65" s="509"/>
      <c r="AA65" s="508"/>
      <c r="AB65" s="484">
        <f t="shared" si="7"/>
        <v>0</v>
      </c>
      <c r="AC65" s="421"/>
    </row>
    <row r="66" spans="1:29" s="88" customFormat="1" ht="45.75" customHeight="1">
      <c r="A66" s="6">
        <v>2.27</v>
      </c>
      <c r="B66" s="18" t="s">
        <v>83</v>
      </c>
      <c r="C66" s="19"/>
      <c r="D66" s="20"/>
      <c r="E66" s="19"/>
      <c r="F66" s="19"/>
      <c r="G66" s="19"/>
      <c r="H66" s="19"/>
      <c r="I66" s="77"/>
      <c r="J66" s="19"/>
      <c r="K66" s="19"/>
      <c r="L66" s="19"/>
      <c r="M66" s="19"/>
      <c r="N66" s="19"/>
      <c r="O66" s="51"/>
      <c r="P66" s="86"/>
      <c r="Q66" s="20"/>
      <c r="R66" s="19"/>
      <c r="S66" s="20"/>
      <c r="T66" s="500"/>
      <c r="U66" s="500"/>
      <c r="V66" s="500"/>
      <c r="W66" s="500"/>
      <c r="X66" s="423"/>
      <c r="Y66" s="508"/>
      <c r="Z66" s="501"/>
      <c r="AA66" s="500"/>
      <c r="AB66" s="484">
        <f t="shared" si="7"/>
        <v>0</v>
      </c>
      <c r="AC66" s="413"/>
    </row>
    <row r="67" spans="1:29" s="88" customFormat="1" ht="45.75" customHeight="1">
      <c r="A67" s="6">
        <f t="shared" si="9"/>
        <v>2.2799999999999998</v>
      </c>
      <c r="B67" s="18" t="s">
        <v>84</v>
      </c>
      <c r="C67" s="19"/>
      <c r="D67" s="20"/>
      <c r="E67" s="19"/>
      <c r="F67" s="19"/>
      <c r="G67" s="19"/>
      <c r="H67" s="19"/>
      <c r="I67" s="77"/>
      <c r="J67" s="19"/>
      <c r="K67" s="19"/>
      <c r="L67" s="19"/>
      <c r="M67" s="19"/>
      <c r="N67" s="19"/>
      <c r="O67" s="51"/>
      <c r="P67" s="86"/>
      <c r="Q67" s="20"/>
      <c r="R67" s="19"/>
      <c r="S67" s="20"/>
      <c r="T67" s="500"/>
      <c r="U67" s="500"/>
      <c r="V67" s="500"/>
      <c r="W67" s="500"/>
      <c r="X67" s="423"/>
      <c r="Y67" s="508"/>
      <c r="Z67" s="501"/>
      <c r="AA67" s="500"/>
      <c r="AB67" s="484">
        <f t="shared" si="7"/>
        <v>0</v>
      </c>
      <c r="AC67" s="413"/>
    </row>
    <row r="68" spans="1:29" s="88" customFormat="1" ht="37.5" customHeight="1">
      <c r="A68" s="6">
        <f t="shared" si="9"/>
        <v>2.2899999999999996</v>
      </c>
      <c r="B68" s="18" t="s">
        <v>85</v>
      </c>
      <c r="C68" s="19"/>
      <c r="D68" s="20"/>
      <c r="E68" s="19"/>
      <c r="F68" s="19"/>
      <c r="G68" s="19"/>
      <c r="H68" s="19"/>
      <c r="I68" s="77"/>
      <c r="J68" s="19"/>
      <c r="K68" s="19"/>
      <c r="L68" s="19"/>
      <c r="M68" s="19"/>
      <c r="N68" s="19"/>
      <c r="O68" s="51"/>
      <c r="P68" s="86"/>
      <c r="Q68" s="20"/>
      <c r="R68" s="19"/>
      <c r="S68" s="20"/>
      <c r="T68" s="500"/>
      <c r="U68" s="500"/>
      <c r="V68" s="500"/>
      <c r="W68" s="500"/>
      <c r="X68" s="423"/>
      <c r="Y68" s="508"/>
      <c r="Z68" s="501"/>
      <c r="AA68" s="500"/>
      <c r="AB68" s="484">
        <f t="shared" si="7"/>
        <v>0</v>
      </c>
      <c r="AC68" s="413"/>
    </row>
    <row r="69" spans="1:29" s="88" customFormat="1" ht="24" customHeight="1">
      <c r="A69" s="6">
        <f t="shared" si="9"/>
        <v>2.2999999999999994</v>
      </c>
      <c r="B69" s="18" t="s">
        <v>86</v>
      </c>
      <c r="C69" s="19"/>
      <c r="D69" s="20"/>
      <c r="E69" s="19"/>
      <c r="F69" s="19"/>
      <c r="G69" s="19"/>
      <c r="H69" s="19"/>
      <c r="I69" s="77"/>
      <c r="J69" s="19"/>
      <c r="K69" s="19"/>
      <c r="L69" s="19"/>
      <c r="M69" s="19"/>
      <c r="N69" s="19"/>
      <c r="O69" s="51"/>
      <c r="P69" s="86"/>
      <c r="Q69" s="20"/>
      <c r="R69" s="19"/>
      <c r="S69" s="20"/>
      <c r="T69" s="500"/>
      <c r="U69" s="500"/>
      <c r="V69" s="500"/>
      <c r="W69" s="500"/>
      <c r="X69" s="423"/>
      <c r="Y69" s="508"/>
      <c r="Z69" s="501"/>
      <c r="AA69" s="500"/>
      <c r="AB69" s="484">
        <f t="shared" si="7"/>
        <v>0</v>
      </c>
      <c r="AC69" s="413"/>
    </row>
    <row r="70" spans="1:29" s="88" customFormat="1" ht="23.25" customHeight="1">
      <c r="A70" s="6">
        <f t="shared" si="9"/>
        <v>2.3099999999999992</v>
      </c>
      <c r="B70" s="18" t="s">
        <v>87</v>
      </c>
      <c r="C70" s="19"/>
      <c r="D70" s="20"/>
      <c r="E70" s="19"/>
      <c r="F70" s="19"/>
      <c r="G70" s="19"/>
      <c r="H70" s="19"/>
      <c r="I70" s="77"/>
      <c r="J70" s="19"/>
      <c r="K70" s="19"/>
      <c r="L70" s="19"/>
      <c r="M70" s="19"/>
      <c r="N70" s="19"/>
      <c r="O70" s="51"/>
      <c r="P70" s="86"/>
      <c r="Q70" s="20"/>
      <c r="R70" s="19"/>
      <c r="S70" s="20"/>
      <c r="T70" s="500"/>
      <c r="U70" s="500"/>
      <c r="V70" s="500"/>
      <c r="W70" s="500"/>
      <c r="X70" s="423"/>
      <c r="Y70" s="508"/>
      <c r="Z70" s="501"/>
      <c r="AA70" s="500"/>
      <c r="AB70" s="484">
        <f t="shared" si="7"/>
        <v>0</v>
      </c>
      <c r="AC70" s="413"/>
    </row>
    <row r="71" spans="1:29" s="88" customFormat="1" ht="31.5">
      <c r="A71" s="6">
        <f t="shared" si="9"/>
        <v>2.319999999999999</v>
      </c>
      <c r="B71" s="18" t="s">
        <v>88</v>
      </c>
      <c r="C71" s="19"/>
      <c r="D71" s="20"/>
      <c r="E71" s="19"/>
      <c r="F71" s="19"/>
      <c r="G71" s="19"/>
      <c r="H71" s="19"/>
      <c r="I71" s="77"/>
      <c r="J71" s="19"/>
      <c r="K71" s="19"/>
      <c r="L71" s="19"/>
      <c r="M71" s="19"/>
      <c r="N71" s="19"/>
      <c r="O71" s="51"/>
      <c r="P71" s="86"/>
      <c r="Q71" s="20"/>
      <c r="R71" s="19"/>
      <c r="S71" s="20"/>
      <c r="T71" s="500"/>
      <c r="U71" s="500"/>
      <c r="V71" s="500"/>
      <c r="W71" s="500"/>
      <c r="X71" s="423"/>
      <c r="Y71" s="508"/>
      <c r="Z71" s="501"/>
      <c r="AA71" s="500"/>
      <c r="AB71" s="484">
        <f t="shared" si="7"/>
        <v>0</v>
      </c>
      <c r="AC71" s="413"/>
    </row>
    <row r="72" spans="1:29" s="88" customFormat="1" ht="31.5">
      <c r="A72" s="6">
        <f t="shared" si="9"/>
        <v>2.3299999999999987</v>
      </c>
      <c r="B72" s="18" t="s">
        <v>89</v>
      </c>
      <c r="C72" s="19"/>
      <c r="D72" s="20"/>
      <c r="E72" s="19"/>
      <c r="F72" s="19"/>
      <c r="G72" s="19"/>
      <c r="H72" s="19"/>
      <c r="I72" s="77"/>
      <c r="J72" s="19"/>
      <c r="K72" s="19"/>
      <c r="L72" s="19"/>
      <c r="M72" s="19"/>
      <c r="N72" s="19"/>
      <c r="O72" s="51"/>
      <c r="P72" s="86"/>
      <c r="Q72" s="20"/>
      <c r="R72" s="19"/>
      <c r="S72" s="20"/>
      <c r="T72" s="500"/>
      <c r="U72" s="500"/>
      <c r="V72" s="500"/>
      <c r="W72" s="500"/>
      <c r="X72" s="423"/>
      <c r="Y72" s="508"/>
      <c r="Z72" s="501"/>
      <c r="AA72" s="500"/>
      <c r="AB72" s="484">
        <f t="shared" si="7"/>
        <v>0</v>
      </c>
      <c r="AC72" s="413"/>
    </row>
    <row r="73" spans="1:29" s="88" customFormat="1" ht="31.5">
      <c r="A73" s="6">
        <f t="shared" si="9"/>
        <v>2.3399999999999985</v>
      </c>
      <c r="B73" s="18" t="s">
        <v>90</v>
      </c>
      <c r="C73" s="19"/>
      <c r="D73" s="20"/>
      <c r="E73" s="19"/>
      <c r="F73" s="19"/>
      <c r="G73" s="19"/>
      <c r="H73" s="19"/>
      <c r="I73" s="77"/>
      <c r="J73" s="19"/>
      <c r="K73" s="19"/>
      <c r="L73" s="19"/>
      <c r="M73" s="19"/>
      <c r="N73" s="19"/>
      <c r="O73" s="51"/>
      <c r="P73" s="86"/>
      <c r="Q73" s="20"/>
      <c r="R73" s="19"/>
      <c r="S73" s="20"/>
      <c r="T73" s="500"/>
      <c r="U73" s="500"/>
      <c r="V73" s="500"/>
      <c r="W73" s="500"/>
      <c r="X73" s="423"/>
      <c r="Y73" s="508"/>
      <c r="Z73" s="501"/>
      <c r="AA73" s="500"/>
      <c r="AB73" s="484">
        <f t="shared" si="7"/>
        <v>0</v>
      </c>
      <c r="AC73" s="413"/>
    </row>
    <row r="74" spans="1:29" s="88" customFormat="1" ht="31.5">
      <c r="A74" s="6">
        <f t="shared" si="9"/>
        <v>2.3499999999999983</v>
      </c>
      <c r="B74" s="18" t="s">
        <v>91</v>
      </c>
      <c r="C74" s="19"/>
      <c r="D74" s="20"/>
      <c r="E74" s="19"/>
      <c r="F74" s="19"/>
      <c r="G74" s="19"/>
      <c r="H74" s="19"/>
      <c r="I74" s="77"/>
      <c r="J74" s="19"/>
      <c r="K74" s="19"/>
      <c r="L74" s="19"/>
      <c r="M74" s="19"/>
      <c r="N74" s="19"/>
      <c r="O74" s="51"/>
      <c r="P74" s="86"/>
      <c r="Q74" s="20"/>
      <c r="R74" s="19"/>
      <c r="S74" s="20"/>
      <c r="T74" s="500"/>
      <c r="U74" s="500"/>
      <c r="V74" s="500"/>
      <c r="W74" s="500"/>
      <c r="X74" s="423"/>
      <c r="Y74" s="508"/>
      <c r="Z74" s="501"/>
      <c r="AA74" s="500"/>
      <c r="AB74" s="484">
        <f t="shared" si="7"/>
        <v>0</v>
      </c>
      <c r="AC74" s="413"/>
    </row>
    <row r="75" spans="1:29" s="88" customFormat="1" ht="31.5">
      <c r="A75" s="6">
        <f t="shared" si="9"/>
        <v>2.3599999999999981</v>
      </c>
      <c r="B75" s="18" t="s">
        <v>92</v>
      </c>
      <c r="C75" s="19"/>
      <c r="D75" s="20"/>
      <c r="E75" s="19"/>
      <c r="F75" s="19"/>
      <c r="G75" s="19"/>
      <c r="H75" s="19"/>
      <c r="I75" s="77"/>
      <c r="J75" s="19"/>
      <c r="K75" s="19"/>
      <c r="L75" s="19"/>
      <c r="M75" s="19"/>
      <c r="N75" s="19"/>
      <c r="O75" s="51"/>
      <c r="P75" s="86"/>
      <c r="Q75" s="20"/>
      <c r="R75" s="19"/>
      <c r="S75" s="20"/>
      <c r="T75" s="500"/>
      <c r="U75" s="500"/>
      <c r="V75" s="500"/>
      <c r="W75" s="500"/>
      <c r="X75" s="423"/>
      <c r="Y75" s="508"/>
      <c r="Z75" s="501"/>
      <c r="AA75" s="500"/>
      <c r="AB75" s="484">
        <f t="shared" si="7"/>
        <v>0</v>
      </c>
      <c r="AC75" s="413"/>
    </row>
    <row r="76" spans="1:29" s="216" customFormat="1" ht="21" customHeight="1">
      <c r="A76" s="203"/>
      <c r="B76" s="192" t="s">
        <v>64</v>
      </c>
      <c r="C76" s="133"/>
      <c r="D76" s="142"/>
      <c r="E76" s="133"/>
      <c r="F76" s="133"/>
      <c r="G76" s="133"/>
      <c r="H76" s="133"/>
      <c r="I76" s="141"/>
      <c r="J76" s="133"/>
      <c r="K76" s="133"/>
      <c r="L76" s="133"/>
      <c r="M76" s="133"/>
      <c r="N76" s="133"/>
      <c r="O76" s="136"/>
      <c r="P76" s="133"/>
      <c r="Q76" s="142"/>
      <c r="R76" s="133"/>
      <c r="S76" s="142"/>
      <c r="T76" s="439"/>
      <c r="U76" s="439"/>
      <c r="V76" s="439"/>
      <c r="W76" s="439"/>
      <c r="X76" s="440"/>
      <c r="Y76" s="439"/>
      <c r="Z76" s="448"/>
      <c r="AA76" s="439"/>
      <c r="AB76" s="448"/>
      <c r="AC76" s="422"/>
    </row>
    <row r="77" spans="1:29" s="216" customFormat="1" ht="31.5">
      <c r="A77" s="203"/>
      <c r="B77" s="132" t="s">
        <v>93</v>
      </c>
      <c r="C77" s="133"/>
      <c r="D77" s="142"/>
      <c r="E77" s="133"/>
      <c r="F77" s="133"/>
      <c r="G77" s="133"/>
      <c r="H77" s="133"/>
      <c r="I77" s="141"/>
      <c r="J77" s="133"/>
      <c r="K77" s="133"/>
      <c r="L77" s="133"/>
      <c r="M77" s="133"/>
      <c r="N77" s="133"/>
      <c r="O77" s="136"/>
      <c r="P77" s="133"/>
      <c r="Q77" s="142"/>
      <c r="R77" s="133"/>
      <c r="S77" s="142"/>
      <c r="T77" s="439"/>
      <c r="U77" s="439"/>
      <c r="V77" s="439"/>
      <c r="W77" s="439"/>
      <c r="X77" s="440"/>
      <c r="Y77" s="439"/>
      <c r="Z77" s="448"/>
      <c r="AA77" s="439"/>
      <c r="AB77" s="448"/>
      <c r="AC77" s="403"/>
    </row>
    <row r="78" spans="1:29" s="216" customFormat="1">
      <c r="A78" s="203"/>
      <c r="B78" s="193" t="s">
        <v>94</v>
      </c>
      <c r="C78" s="133"/>
      <c r="D78" s="142"/>
      <c r="E78" s="133"/>
      <c r="F78" s="133"/>
      <c r="G78" s="133"/>
      <c r="H78" s="133"/>
      <c r="I78" s="141"/>
      <c r="J78" s="133"/>
      <c r="K78" s="133"/>
      <c r="L78" s="133"/>
      <c r="M78" s="133"/>
      <c r="N78" s="133"/>
      <c r="O78" s="136"/>
      <c r="P78" s="133"/>
      <c r="Q78" s="142"/>
      <c r="R78" s="133"/>
      <c r="S78" s="142"/>
      <c r="T78" s="439"/>
      <c r="U78" s="439"/>
      <c r="V78" s="439"/>
      <c r="W78" s="439"/>
      <c r="X78" s="440"/>
      <c r="Y78" s="439"/>
      <c r="Z78" s="448"/>
      <c r="AA78" s="439"/>
      <c r="AB78" s="448"/>
      <c r="AC78" s="416"/>
    </row>
    <row r="79" spans="1:29" s="147" customFormat="1" ht="31.5">
      <c r="A79" s="143">
        <v>3</v>
      </c>
      <c r="B79" s="148" t="s">
        <v>95</v>
      </c>
      <c r="C79" s="149"/>
      <c r="D79" s="160"/>
      <c r="E79" s="149"/>
      <c r="F79" s="149"/>
      <c r="G79" s="149"/>
      <c r="H79" s="149"/>
      <c r="I79" s="161"/>
      <c r="J79" s="149"/>
      <c r="K79" s="149"/>
      <c r="L79" s="149"/>
      <c r="M79" s="149"/>
      <c r="N79" s="149"/>
      <c r="O79" s="150"/>
      <c r="P79" s="149"/>
      <c r="Q79" s="160"/>
      <c r="R79" s="149"/>
      <c r="S79" s="160"/>
      <c r="T79" s="467"/>
      <c r="U79" s="467"/>
      <c r="V79" s="467"/>
      <c r="W79" s="467"/>
      <c r="X79" s="468"/>
      <c r="Y79" s="467"/>
      <c r="Z79" s="498"/>
      <c r="AA79" s="467"/>
      <c r="AB79" s="498"/>
      <c r="AC79" s="410"/>
    </row>
    <row r="80" spans="1:29" s="88" customFormat="1">
      <c r="A80" s="260" t="s">
        <v>96</v>
      </c>
      <c r="B80" s="38" t="s">
        <v>28</v>
      </c>
      <c r="C80" s="39"/>
      <c r="D80" s="40"/>
      <c r="E80" s="39"/>
      <c r="F80" s="39"/>
      <c r="G80" s="39"/>
      <c r="H80" s="39"/>
      <c r="I80" s="81"/>
      <c r="J80" s="39"/>
      <c r="K80" s="39"/>
      <c r="L80" s="39"/>
      <c r="M80" s="39"/>
      <c r="N80" s="39"/>
      <c r="O80" s="115"/>
      <c r="P80" s="39"/>
      <c r="Q80" s="40"/>
      <c r="R80" s="39"/>
      <c r="S80" s="40"/>
      <c r="T80" s="467"/>
      <c r="U80" s="467"/>
      <c r="V80" s="467"/>
      <c r="W80" s="467"/>
      <c r="X80" s="468"/>
      <c r="Y80" s="467"/>
      <c r="Z80" s="498"/>
      <c r="AA80" s="467"/>
      <c r="AB80" s="498"/>
      <c r="AC80" s="410"/>
    </row>
    <row r="81" spans="1:29" s="88" customFormat="1" ht="18.75" customHeight="1">
      <c r="A81" s="6"/>
      <c r="B81" s="17" t="s">
        <v>29</v>
      </c>
      <c r="C81" s="15"/>
      <c r="D81" s="16"/>
      <c r="E81" s="15"/>
      <c r="F81" s="15"/>
      <c r="G81" s="15"/>
      <c r="H81" s="15"/>
      <c r="I81" s="76"/>
      <c r="J81" s="15"/>
      <c r="K81" s="15"/>
      <c r="L81" s="15"/>
      <c r="M81" s="15"/>
      <c r="N81" s="15"/>
      <c r="O81" s="110"/>
      <c r="P81" s="15"/>
      <c r="Q81" s="16"/>
      <c r="R81" s="15"/>
      <c r="S81" s="16"/>
      <c r="T81" s="429"/>
      <c r="U81" s="429"/>
      <c r="V81" s="429"/>
      <c r="W81" s="429"/>
      <c r="X81" s="430"/>
      <c r="Y81" s="429"/>
      <c r="Z81" s="499"/>
      <c r="AA81" s="429"/>
      <c r="AB81" s="499"/>
      <c r="AC81" s="411"/>
    </row>
    <row r="82" spans="1:29" s="88" customFormat="1" ht="35.25" customHeight="1">
      <c r="A82" s="6">
        <v>3.01</v>
      </c>
      <c r="B82" s="12" t="s">
        <v>30</v>
      </c>
      <c r="C82" s="8"/>
      <c r="D82" s="13"/>
      <c r="E82" s="8"/>
      <c r="F82" s="8"/>
      <c r="G82" s="8"/>
      <c r="H82" s="8"/>
      <c r="I82" s="49">
        <f t="shared" ref="I82:J85" si="10">C82-E82</f>
        <v>0</v>
      </c>
      <c r="J82" s="50">
        <f t="shared" si="10"/>
        <v>0</v>
      </c>
      <c r="K82" s="8"/>
      <c r="L82" s="8"/>
      <c r="M82" s="8"/>
      <c r="N82" s="8"/>
      <c r="O82" s="51">
        <v>2</v>
      </c>
      <c r="P82" s="8"/>
      <c r="Q82" s="41">
        <f>O82*P82</f>
        <v>0</v>
      </c>
      <c r="R82" s="42">
        <f>K82+M82+P82</f>
        <v>0</v>
      </c>
      <c r="S82" s="43">
        <f>L82+N82+Q82</f>
        <v>0</v>
      </c>
      <c r="T82" s="405"/>
      <c r="U82" s="405"/>
      <c r="V82" s="405"/>
      <c r="W82" s="405"/>
      <c r="X82" s="423">
        <v>2</v>
      </c>
      <c r="Y82" s="405"/>
      <c r="Z82" s="424">
        <f>X82*Y82</f>
        <v>0</v>
      </c>
      <c r="AA82" s="406">
        <f>T82+V82+Y82</f>
        <v>0</v>
      </c>
      <c r="AB82" s="484">
        <f t="shared" ref="AB82:AB85" si="11">U82+W82+Z82</f>
        <v>0</v>
      </c>
      <c r="AC82" s="407"/>
    </row>
    <row r="83" spans="1:29" s="88" customFormat="1" ht="33.75" customHeight="1">
      <c r="A83" s="6">
        <f t="shared" ref="A83:A85" si="12">+A82+0.01</f>
        <v>3.0199999999999996</v>
      </c>
      <c r="B83" s="12" t="s">
        <v>31</v>
      </c>
      <c r="C83" s="8"/>
      <c r="D83" s="13"/>
      <c r="E83" s="8"/>
      <c r="F83" s="8"/>
      <c r="G83" s="8"/>
      <c r="H83" s="8"/>
      <c r="I83" s="49">
        <f>C83-E83</f>
        <v>0</v>
      </c>
      <c r="J83" s="50">
        <f t="shared" si="10"/>
        <v>0</v>
      </c>
      <c r="K83" s="8"/>
      <c r="L83" s="8"/>
      <c r="M83" s="8"/>
      <c r="N83" s="8"/>
      <c r="O83" s="51">
        <v>3</v>
      </c>
      <c r="P83" s="8"/>
      <c r="Q83" s="41">
        <f t="shared" ref="Q83:Q84" si="13">O83*P83</f>
        <v>0</v>
      </c>
      <c r="R83" s="42">
        <f t="shared" ref="R83:S146" si="14">K83+M83+P83</f>
        <v>0</v>
      </c>
      <c r="S83" s="43">
        <f t="shared" si="14"/>
        <v>0</v>
      </c>
      <c r="T83" s="405"/>
      <c r="U83" s="405"/>
      <c r="V83" s="405"/>
      <c r="W83" s="405"/>
      <c r="X83" s="423">
        <v>3</v>
      </c>
      <c r="Y83" s="405"/>
      <c r="Z83" s="424">
        <f t="shared" ref="Z83:Z84" si="15">X83*Y83</f>
        <v>0</v>
      </c>
      <c r="AA83" s="406">
        <f t="shared" ref="AA83:AA85" si="16">T83+V83+Y83</f>
        <v>0</v>
      </c>
      <c r="AB83" s="484">
        <f t="shared" si="11"/>
        <v>0</v>
      </c>
      <c r="AC83" s="407"/>
    </row>
    <row r="84" spans="1:29" s="88" customFormat="1" ht="25.5" customHeight="1">
      <c r="A84" s="6">
        <f t="shared" si="12"/>
        <v>3.0299999999999994</v>
      </c>
      <c r="B84" s="12" t="s">
        <v>32</v>
      </c>
      <c r="C84" s="8"/>
      <c r="D84" s="13"/>
      <c r="E84" s="8"/>
      <c r="F84" s="8"/>
      <c r="G84" s="8"/>
      <c r="H84" s="8"/>
      <c r="I84" s="49">
        <f t="shared" si="10"/>
        <v>0</v>
      </c>
      <c r="J84" s="50">
        <f t="shared" si="10"/>
        <v>0</v>
      </c>
      <c r="K84" s="8"/>
      <c r="L84" s="8"/>
      <c r="M84" s="8"/>
      <c r="N84" s="8"/>
      <c r="O84" s="51">
        <v>0.375</v>
      </c>
      <c r="P84" s="8"/>
      <c r="Q84" s="41">
        <f t="shared" si="13"/>
        <v>0</v>
      </c>
      <c r="R84" s="42">
        <f t="shared" si="14"/>
        <v>0</v>
      </c>
      <c r="S84" s="43">
        <f t="shared" si="14"/>
        <v>0</v>
      </c>
      <c r="T84" s="405"/>
      <c r="U84" s="405"/>
      <c r="V84" s="405"/>
      <c r="W84" s="405"/>
      <c r="X84" s="423">
        <v>0.375</v>
      </c>
      <c r="Y84" s="405"/>
      <c r="Z84" s="424">
        <f t="shared" si="15"/>
        <v>0</v>
      </c>
      <c r="AA84" s="406">
        <f t="shared" si="16"/>
        <v>0</v>
      </c>
      <c r="AB84" s="484">
        <f t="shared" si="11"/>
        <v>0</v>
      </c>
      <c r="AC84" s="407"/>
    </row>
    <row r="85" spans="1:29" s="88" customFormat="1" ht="33.75" customHeight="1">
      <c r="A85" s="6">
        <f t="shared" si="12"/>
        <v>3.0399999999999991</v>
      </c>
      <c r="B85" s="12" t="s">
        <v>33</v>
      </c>
      <c r="C85" s="8"/>
      <c r="D85" s="13"/>
      <c r="E85" s="8"/>
      <c r="F85" s="8"/>
      <c r="G85" s="8"/>
      <c r="H85" s="8"/>
      <c r="I85" s="49">
        <f t="shared" si="10"/>
        <v>0</v>
      </c>
      <c r="J85" s="50">
        <f t="shared" si="10"/>
        <v>0</v>
      </c>
      <c r="K85" s="8"/>
      <c r="L85" s="8"/>
      <c r="M85" s="8"/>
      <c r="N85" s="8"/>
      <c r="O85" s="64"/>
      <c r="P85" s="8"/>
      <c r="Q85" s="41">
        <f>O85*P85</f>
        <v>0</v>
      </c>
      <c r="R85" s="42">
        <f t="shared" si="14"/>
        <v>0</v>
      </c>
      <c r="S85" s="43">
        <f t="shared" si="14"/>
        <v>0</v>
      </c>
      <c r="T85" s="405"/>
      <c r="U85" s="405"/>
      <c r="V85" s="405"/>
      <c r="W85" s="405"/>
      <c r="X85" s="426">
        <v>0.375</v>
      </c>
      <c r="Y85" s="405"/>
      <c r="Z85" s="424">
        <f>X85*Y85</f>
        <v>0</v>
      </c>
      <c r="AA85" s="406">
        <f t="shared" si="16"/>
        <v>0</v>
      </c>
      <c r="AB85" s="484">
        <f t="shared" si="11"/>
        <v>0</v>
      </c>
      <c r="AC85" s="407"/>
    </row>
    <row r="86" spans="1:29" s="88" customFormat="1" ht="18">
      <c r="A86" s="6"/>
      <c r="B86" s="14" t="s">
        <v>34</v>
      </c>
      <c r="C86" s="44">
        <f>SUM(C82:C85)</f>
        <v>0</v>
      </c>
      <c r="D86" s="24">
        <f>SUM(D82:D85)</f>
        <v>0</v>
      </c>
      <c r="E86" s="44">
        <f>SUM(E82:E85)</f>
        <v>0</v>
      </c>
      <c r="F86" s="24">
        <f>SUM(F82:F85)</f>
        <v>0</v>
      </c>
      <c r="G86" s="47"/>
      <c r="H86" s="48"/>
      <c r="I86" s="44">
        <f t="shared" ref="I86:R86" si="17">SUM(I82:I85)</f>
        <v>0</v>
      </c>
      <c r="J86" s="24">
        <f t="shared" si="17"/>
        <v>0</v>
      </c>
      <c r="K86" s="24">
        <f t="shared" si="17"/>
        <v>0</v>
      </c>
      <c r="L86" s="24">
        <f t="shared" si="17"/>
        <v>0</v>
      </c>
      <c r="M86" s="24">
        <f t="shared" si="17"/>
        <v>0</v>
      </c>
      <c r="N86" s="24">
        <f t="shared" si="17"/>
        <v>0</v>
      </c>
      <c r="O86" s="116">
        <f t="shared" si="17"/>
        <v>5.375</v>
      </c>
      <c r="P86" s="24">
        <f t="shared" si="17"/>
        <v>0</v>
      </c>
      <c r="Q86" s="24">
        <f t="shared" si="17"/>
        <v>0</v>
      </c>
      <c r="R86" s="24">
        <f t="shared" si="17"/>
        <v>0</v>
      </c>
      <c r="S86" s="24">
        <f>SUM(S82:S85)</f>
        <v>0</v>
      </c>
      <c r="T86" s="427">
        <f>SUM(T82:T85)</f>
        <v>0</v>
      </c>
      <c r="U86" s="427">
        <f t="shared" ref="U86:Z86" si="18">SUM(U82:U85)</f>
        <v>0</v>
      </c>
      <c r="V86" s="427">
        <f t="shared" si="18"/>
        <v>0</v>
      </c>
      <c r="W86" s="427">
        <f t="shared" si="18"/>
        <v>0</v>
      </c>
      <c r="X86" s="427">
        <f t="shared" si="18"/>
        <v>5.75</v>
      </c>
      <c r="Y86" s="427"/>
      <c r="Z86" s="427">
        <f t="shared" si="18"/>
        <v>0</v>
      </c>
      <c r="AA86" s="427"/>
      <c r="AB86" s="427">
        <f>SUM(AB82:AB85)</f>
        <v>0</v>
      </c>
      <c r="AC86" s="412"/>
    </row>
    <row r="87" spans="1:29" s="88" customFormat="1" ht="18">
      <c r="A87" s="6"/>
      <c r="B87" s="17" t="s">
        <v>35</v>
      </c>
      <c r="C87" s="15"/>
      <c r="D87" s="16"/>
      <c r="E87" s="15"/>
      <c r="F87" s="15"/>
      <c r="G87" s="47"/>
      <c r="H87" s="48"/>
      <c r="I87" s="76"/>
      <c r="J87" s="15"/>
      <c r="K87" s="15"/>
      <c r="L87" s="15"/>
      <c r="M87" s="15"/>
      <c r="N87" s="15"/>
      <c r="O87" s="110"/>
      <c r="P87" s="15"/>
      <c r="Q87" s="41"/>
      <c r="R87" s="42"/>
      <c r="S87" s="43"/>
      <c r="T87" s="429"/>
      <c r="U87" s="429"/>
      <c r="V87" s="429"/>
      <c r="W87" s="429"/>
      <c r="X87" s="430"/>
      <c r="Y87" s="429"/>
      <c r="Z87" s="424"/>
      <c r="AA87" s="406"/>
      <c r="AB87" s="425"/>
      <c r="AC87" s="411"/>
    </row>
    <row r="88" spans="1:29" s="88" customFormat="1" ht="46.5" customHeight="1">
      <c r="A88" s="6">
        <v>3.05</v>
      </c>
      <c r="B88" s="18" t="s">
        <v>36</v>
      </c>
      <c r="C88" s="45"/>
      <c r="D88" s="251"/>
      <c r="E88" s="45"/>
      <c r="F88" s="98"/>
      <c r="G88" s="47"/>
      <c r="H88" s="48"/>
      <c r="I88" s="49">
        <f t="shared" ref="I88:J108" si="19">C88-E88</f>
        <v>0</v>
      </c>
      <c r="J88" s="50">
        <f>D88-F88</f>
        <v>0</v>
      </c>
      <c r="K88" s="45"/>
      <c r="L88" s="45"/>
      <c r="M88" s="45"/>
      <c r="N88" s="45"/>
      <c r="O88" s="51">
        <v>1.4999999999999999E-2</v>
      </c>
      <c r="P88" s="45"/>
      <c r="Q88" s="41"/>
      <c r="R88" s="42">
        <f t="shared" si="14"/>
        <v>0</v>
      </c>
      <c r="S88" s="43">
        <f t="shared" si="14"/>
        <v>0</v>
      </c>
      <c r="T88" s="431"/>
      <c r="U88" s="431"/>
      <c r="V88" s="431"/>
      <c r="W88" s="431"/>
      <c r="X88" s="423">
        <v>1.4999999999999999E-2</v>
      </c>
      <c r="Y88" s="431"/>
      <c r="Z88" s="424">
        <f>X88*Y88*12</f>
        <v>0</v>
      </c>
      <c r="AA88" s="406">
        <f t="shared" ref="AA88:AB152" si="20">T88+V88+Y88</f>
        <v>0</v>
      </c>
      <c r="AB88" s="484">
        <f t="shared" si="20"/>
        <v>0</v>
      </c>
      <c r="AC88" s="432"/>
    </row>
    <row r="89" spans="1:29" s="88" customFormat="1" ht="46.5" customHeight="1">
      <c r="A89" s="6">
        <f t="shared" ref="A89:A90" si="21">+A88+0.01</f>
        <v>3.0599999999999996</v>
      </c>
      <c r="B89" s="18" t="s">
        <v>37</v>
      </c>
      <c r="C89" s="45"/>
      <c r="D89" s="251"/>
      <c r="E89" s="45"/>
      <c r="F89" s="98"/>
      <c r="G89" s="47"/>
      <c r="H89" s="48"/>
      <c r="I89" s="49">
        <f t="shared" si="19"/>
        <v>0</v>
      </c>
      <c r="J89" s="50">
        <f t="shared" si="19"/>
        <v>0</v>
      </c>
      <c r="K89" s="45"/>
      <c r="L89" s="45"/>
      <c r="M89" s="45"/>
      <c r="N89" s="45"/>
      <c r="O89" s="51">
        <v>1E-3</v>
      </c>
      <c r="P89" s="45"/>
      <c r="Q89" s="41"/>
      <c r="R89" s="42">
        <f>K89+M89+P89</f>
        <v>0</v>
      </c>
      <c r="S89" s="43">
        <f t="shared" si="14"/>
        <v>0</v>
      </c>
      <c r="T89" s="431"/>
      <c r="U89" s="431"/>
      <c r="V89" s="431"/>
      <c r="W89" s="431"/>
      <c r="X89" s="423">
        <v>1E-3</v>
      </c>
      <c r="Y89" s="431"/>
      <c r="Z89" s="424"/>
      <c r="AA89" s="406">
        <f>T89+V89+Y89</f>
        <v>0</v>
      </c>
      <c r="AB89" s="484">
        <f t="shared" si="20"/>
        <v>0</v>
      </c>
      <c r="AC89" s="432"/>
    </row>
    <row r="90" spans="1:29" s="88" customFormat="1" ht="46.5" customHeight="1">
      <c r="A90" s="6">
        <f t="shared" si="21"/>
        <v>3.0699999999999994</v>
      </c>
      <c r="B90" s="18" t="s">
        <v>38</v>
      </c>
      <c r="C90" s="45"/>
      <c r="D90" s="251"/>
      <c r="E90" s="45"/>
      <c r="F90" s="98"/>
      <c r="G90" s="47"/>
      <c r="H90" s="48"/>
      <c r="I90" s="49">
        <f t="shared" si="19"/>
        <v>0</v>
      </c>
      <c r="J90" s="50">
        <f t="shared" si="19"/>
        <v>0</v>
      </c>
      <c r="K90" s="45"/>
      <c r="L90" s="45"/>
      <c r="M90" s="45"/>
      <c r="N90" s="45"/>
      <c r="O90" s="51">
        <v>0.01</v>
      </c>
      <c r="P90" s="45"/>
      <c r="Q90" s="41"/>
      <c r="R90" s="42">
        <f t="shared" si="14"/>
        <v>0</v>
      </c>
      <c r="S90" s="43">
        <f t="shared" si="14"/>
        <v>0</v>
      </c>
      <c r="T90" s="431"/>
      <c r="U90" s="431"/>
      <c r="V90" s="431"/>
      <c r="W90" s="431"/>
      <c r="X90" s="423">
        <v>0.01</v>
      </c>
      <c r="Y90" s="431"/>
      <c r="Z90" s="424">
        <f>X90*Y90</f>
        <v>0</v>
      </c>
      <c r="AA90" s="406">
        <f t="shared" ref="AA90:AA109" si="22">T90+V90+Y90</f>
        <v>0</v>
      </c>
      <c r="AB90" s="484">
        <f t="shared" si="20"/>
        <v>0</v>
      </c>
      <c r="AC90" s="432"/>
    </row>
    <row r="91" spans="1:29" s="88" customFormat="1" ht="46.5" customHeight="1">
      <c r="A91" s="6"/>
      <c r="B91" s="18" t="s">
        <v>39</v>
      </c>
      <c r="C91" s="45"/>
      <c r="D91" s="251"/>
      <c r="E91" s="45"/>
      <c r="F91" s="98"/>
      <c r="G91" s="47"/>
      <c r="H91" s="48"/>
      <c r="I91" s="49">
        <f t="shared" si="19"/>
        <v>0</v>
      </c>
      <c r="J91" s="50">
        <f t="shared" si="19"/>
        <v>0</v>
      </c>
      <c r="K91" s="45"/>
      <c r="L91" s="45"/>
      <c r="M91" s="45"/>
      <c r="N91" s="45"/>
      <c r="O91" s="117"/>
      <c r="P91" s="45"/>
      <c r="Q91" s="46"/>
      <c r="R91" s="42">
        <f t="shared" si="14"/>
        <v>0</v>
      </c>
      <c r="S91" s="43">
        <f t="shared" si="14"/>
        <v>0</v>
      </c>
      <c r="T91" s="431"/>
      <c r="U91" s="431"/>
      <c r="V91" s="431"/>
      <c r="W91" s="431"/>
      <c r="X91" s="433"/>
      <c r="Y91" s="431"/>
      <c r="Z91" s="510"/>
      <c r="AA91" s="406">
        <f t="shared" si="22"/>
        <v>0</v>
      </c>
      <c r="AB91" s="484">
        <f t="shared" si="20"/>
        <v>0</v>
      </c>
      <c r="AC91" s="432"/>
    </row>
    <row r="92" spans="1:29" s="88" customFormat="1" ht="46.5" customHeight="1">
      <c r="A92" s="6" t="s">
        <v>40</v>
      </c>
      <c r="B92" s="21" t="s">
        <v>41</v>
      </c>
      <c r="C92" s="90"/>
      <c r="D92" s="252"/>
      <c r="E92" s="90"/>
      <c r="F92" s="99"/>
      <c r="G92" s="47"/>
      <c r="H92" s="48"/>
      <c r="I92" s="49">
        <f t="shared" si="19"/>
        <v>0</v>
      </c>
      <c r="J92" s="50">
        <f t="shared" si="19"/>
        <v>0</v>
      </c>
      <c r="K92" s="90"/>
      <c r="L92" s="90"/>
      <c r="M92" s="90"/>
      <c r="N92" s="90"/>
      <c r="O92" s="101">
        <v>0.25</v>
      </c>
      <c r="P92" s="90"/>
      <c r="Q92" s="41"/>
      <c r="R92" s="42">
        <f t="shared" si="14"/>
        <v>0</v>
      </c>
      <c r="S92" s="43">
        <f t="shared" si="14"/>
        <v>0</v>
      </c>
      <c r="T92" s="434"/>
      <c r="U92" s="434"/>
      <c r="V92" s="434"/>
      <c r="W92" s="434"/>
      <c r="X92" s="435">
        <v>0.25</v>
      </c>
      <c r="Y92" s="434"/>
      <c r="Z92" s="424"/>
      <c r="AA92" s="406">
        <f t="shared" si="22"/>
        <v>0</v>
      </c>
      <c r="AB92" s="484">
        <f t="shared" si="20"/>
        <v>0</v>
      </c>
      <c r="AC92" s="436"/>
    </row>
    <row r="93" spans="1:29" s="9" customFormat="1" ht="46.5" customHeight="1">
      <c r="A93" s="6" t="s">
        <v>42</v>
      </c>
      <c r="B93" s="21" t="s">
        <v>43</v>
      </c>
      <c r="C93" s="8"/>
      <c r="D93" s="253"/>
      <c r="E93" s="8"/>
      <c r="F93" s="100"/>
      <c r="G93" s="47"/>
      <c r="H93" s="48"/>
      <c r="I93" s="49">
        <f t="shared" si="19"/>
        <v>0</v>
      </c>
      <c r="J93" s="50">
        <f t="shared" si="19"/>
        <v>0</v>
      </c>
      <c r="K93" s="8"/>
      <c r="L93" s="8"/>
      <c r="M93" s="8"/>
      <c r="N93" s="8"/>
      <c r="O93" s="101">
        <v>0.2</v>
      </c>
      <c r="P93" s="8"/>
      <c r="Q93" s="41">
        <f>O93*P93*12</f>
        <v>0</v>
      </c>
      <c r="R93" s="42">
        <f t="shared" si="14"/>
        <v>0</v>
      </c>
      <c r="S93" s="43">
        <f t="shared" si="14"/>
        <v>0</v>
      </c>
      <c r="T93" s="405"/>
      <c r="U93" s="405"/>
      <c r="V93" s="405"/>
      <c r="W93" s="405"/>
      <c r="X93" s="435">
        <v>0.2</v>
      </c>
      <c r="Y93" s="405"/>
      <c r="Z93" s="424"/>
      <c r="AA93" s="406">
        <f t="shared" si="22"/>
        <v>0</v>
      </c>
      <c r="AB93" s="484">
        <f t="shared" si="20"/>
        <v>0</v>
      </c>
      <c r="AC93" s="407"/>
    </row>
    <row r="94" spans="1:29" s="9" customFormat="1" ht="46.5" customHeight="1">
      <c r="A94" s="6" t="s">
        <v>44</v>
      </c>
      <c r="B94" s="21" t="s">
        <v>45</v>
      </c>
      <c r="C94" s="8"/>
      <c r="D94" s="253"/>
      <c r="E94" s="8"/>
      <c r="F94" s="100"/>
      <c r="G94" s="47"/>
      <c r="H94" s="48"/>
      <c r="I94" s="49">
        <f t="shared" si="19"/>
        <v>0</v>
      </c>
      <c r="J94" s="50">
        <f t="shared" si="19"/>
        <v>0</v>
      </c>
      <c r="K94" s="8"/>
      <c r="L94" s="8"/>
      <c r="M94" s="8"/>
      <c r="N94" s="8"/>
      <c r="O94" s="51">
        <v>0.12</v>
      </c>
      <c r="P94" s="8"/>
      <c r="Q94" s="41"/>
      <c r="R94" s="42">
        <f t="shared" si="14"/>
        <v>0</v>
      </c>
      <c r="S94" s="43">
        <f t="shared" si="14"/>
        <v>0</v>
      </c>
      <c r="T94" s="405"/>
      <c r="U94" s="405"/>
      <c r="V94" s="405"/>
      <c r="W94" s="405"/>
      <c r="X94" s="423">
        <v>0.12</v>
      </c>
      <c r="Y94" s="405"/>
      <c r="Z94" s="424"/>
      <c r="AA94" s="406">
        <f t="shared" si="22"/>
        <v>0</v>
      </c>
      <c r="AB94" s="484">
        <f t="shared" si="20"/>
        <v>0</v>
      </c>
      <c r="AC94" s="407"/>
    </row>
    <row r="95" spans="1:29" s="88" customFormat="1" ht="46.5" customHeight="1">
      <c r="A95" s="6" t="s">
        <v>46</v>
      </c>
      <c r="B95" s="21" t="s">
        <v>47</v>
      </c>
      <c r="C95" s="8"/>
      <c r="D95" s="253"/>
      <c r="E95" s="8"/>
      <c r="F95" s="100"/>
      <c r="G95" s="47"/>
      <c r="H95" s="48"/>
      <c r="I95" s="49">
        <f t="shared" si="19"/>
        <v>0</v>
      </c>
      <c r="J95" s="50">
        <f t="shared" si="19"/>
        <v>0</v>
      </c>
      <c r="K95" s="8"/>
      <c r="L95" s="8"/>
      <c r="M95" s="8"/>
      <c r="N95" s="8"/>
      <c r="O95" s="51">
        <v>0.05</v>
      </c>
      <c r="P95" s="8"/>
      <c r="Q95" s="41"/>
      <c r="R95" s="42">
        <f t="shared" si="14"/>
        <v>0</v>
      </c>
      <c r="S95" s="43">
        <f t="shared" si="14"/>
        <v>0</v>
      </c>
      <c r="T95" s="405"/>
      <c r="U95" s="405"/>
      <c r="V95" s="405"/>
      <c r="W95" s="405"/>
      <c r="X95" s="423">
        <v>0.05</v>
      </c>
      <c r="Y95" s="405"/>
      <c r="Z95" s="424"/>
      <c r="AA95" s="406">
        <f t="shared" si="22"/>
        <v>0</v>
      </c>
      <c r="AB95" s="484">
        <f t="shared" si="20"/>
        <v>0</v>
      </c>
      <c r="AC95" s="407"/>
    </row>
    <row r="96" spans="1:29" s="88" customFormat="1" ht="46.5" customHeight="1">
      <c r="A96" s="6" t="s">
        <v>48</v>
      </c>
      <c r="B96" s="21" t="s">
        <v>49</v>
      </c>
      <c r="C96" s="8"/>
      <c r="D96" s="253"/>
      <c r="E96" s="8"/>
      <c r="F96" s="100"/>
      <c r="G96" s="47"/>
      <c r="H96" s="48"/>
      <c r="I96" s="49">
        <f t="shared" si="19"/>
        <v>0</v>
      </c>
      <c r="J96" s="50">
        <f t="shared" si="19"/>
        <v>0</v>
      </c>
      <c r="K96" s="8"/>
      <c r="L96" s="8"/>
      <c r="M96" s="8"/>
      <c r="N96" s="8"/>
      <c r="O96" s="51">
        <v>0.1</v>
      </c>
      <c r="P96" s="8"/>
      <c r="Q96" s="41"/>
      <c r="R96" s="42">
        <f t="shared" si="14"/>
        <v>0</v>
      </c>
      <c r="S96" s="43">
        <f t="shared" si="14"/>
        <v>0</v>
      </c>
      <c r="T96" s="405"/>
      <c r="U96" s="405"/>
      <c r="V96" s="405"/>
      <c r="W96" s="405"/>
      <c r="X96" s="423">
        <v>0.1</v>
      </c>
      <c r="Y96" s="405"/>
      <c r="Z96" s="424"/>
      <c r="AA96" s="406">
        <f t="shared" si="22"/>
        <v>0</v>
      </c>
      <c r="AB96" s="484">
        <f t="shared" si="20"/>
        <v>0</v>
      </c>
      <c r="AC96" s="407"/>
    </row>
    <row r="97" spans="1:29" s="88" customFormat="1" ht="46.5" customHeight="1">
      <c r="A97" s="6" t="s">
        <v>50</v>
      </c>
      <c r="B97" s="21" t="s">
        <v>51</v>
      </c>
      <c r="C97" s="8"/>
      <c r="D97" s="253"/>
      <c r="E97" s="8"/>
      <c r="F97" s="100"/>
      <c r="G97" s="47"/>
      <c r="H97" s="48"/>
      <c r="I97" s="49">
        <f t="shared" si="19"/>
        <v>0</v>
      </c>
      <c r="J97" s="50">
        <f t="shared" si="19"/>
        <v>0</v>
      </c>
      <c r="K97" s="8"/>
      <c r="L97" s="8"/>
      <c r="M97" s="8"/>
      <c r="N97" s="8"/>
      <c r="O97" s="51">
        <v>0.05</v>
      </c>
      <c r="P97" s="8"/>
      <c r="Q97" s="41"/>
      <c r="R97" s="42">
        <f t="shared" si="14"/>
        <v>0</v>
      </c>
      <c r="S97" s="43">
        <f t="shared" si="14"/>
        <v>0</v>
      </c>
      <c r="T97" s="405"/>
      <c r="U97" s="405"/>
      <c r="V97" s="405"/>
      <c r="W97" s="405"/>
      <c r="X97" s="423">
        <v>0.05</v>
      </c>
      <c r="Y97" s="405"/>
      <c r="Z97" s="424"/>
      <c r="AA97" s="406">
        <f t="shared" si="22"/>
        <v>0</v>
      </c>
      <c r="AB97" s="484">
        <f t="shared" si="20"/>
        <v>0</v>
      </c>
      <c r="AC97" s="407"/>
    </row>
    <row r="98" spans="1:29" s="88" customFormat="1" ht="46.5" customHeight="1">
      <c r="A98" s="6" t="s">
        <v>52</v>
      </c>
      <c r="B98" s="21" t="s">
        <v>97</v>
      </c>
      <c r="C98" s="8"/>
      <c r="D98" s="253"/>
      <c r="E98" s="8"/>
      <c r="F98" s="100"/>
      <c r="G98" s="47"/>
      <c r="H98" s="48"/>
      <c r="I98" s="49">
        <f t="shared" si="19"/>
        <v>0</v>
      </c>
      <c r="J98" s="50">
        <f t="shared" si="19"/>
        <v>0</v>
      </c>
      <c r="K98" s="8"/>
      <c r="L98" s="8"/>
      <c r="M98" s="8"/>
      <c r="N98" s="8"/>
      <c r="O98" s="51">
        <v>0.06</v>
      </c>
      <c r="P98" s="8"/>
      <c r="Q98" s="41"/>
      <c r="R98" s="42">
        <f t="shared" si="14"/>
        <v>0</v>
      </c>
      <c r="S98" s="43">
        <f t="shared" si="14"/>
        <v>0</v>
      </c>
      <c r="T98" s="405"/>
      <c r="U98" s="405"/>
      <c r="V98" s="405"/>
      <c r="W98" s="405"/>
      <c r="X98" s="423">
        <v>0.06</v>
      </c>
      <c r="Y98" s="405"/>
      <c r="Z98" s="424"/>
      <c r="AA98" s="406">
        <f t="shared" si="22"/>
        <v>0</v>
      </c>
      <c r="AB98" s="484">
        <f t="shared" si="20"/>
        <v>0</v>
      </c>
      <c r="AC98" s="407"/>
    </row>
    <row r="99" spans="1:29" s="87" customFormat="1" ht="46.5" customHeight="1">
      <c r="A99" s="6" t="s">
        <v>81</v>
      </c>
      <c r="B99" s="21" t="s">
        <v>98</v>
      </c>
      <c r="C99" s="8"/>
      <c r="D99" s="253"/>
      <c r="E99" s="8"/>
      <c r="F99" s="100"/>
      <c r="G99" s="47"/>
      <c r="H99" s="48"/>
      <c r="I99" s="49">
        <f t="shared" si="19"/>
        <v>0</v>
      </c>
      <c r="J99" s="50">
        <f t="shared" si="19"/>
        <v>0</v>
      </c>
      <c r="K99" s="8"/>
      <c r="L99" s="8"/>
      <c r="M99" s="8"/>
      <c r="N99" s="8"/>
      <c r="O99" s="51">
        <v>4.4999999999999998E-2</v>
      </c>
      <c r="P99" s="8"/>
      <c r="Q99" s="41"/>
      <c r="R99" s="42">
        <f t="shared" si="14"/>
        <v>0</v>
      </c>
      <c r="S99" s="43">
        <f t="shared" si="14"/>
        <v>0</v>
      </c>
      <c r="T99" s="405"/>
      <c r="U99" s="405"/>
      <c r="V99" s="405"/>
      <c r="W99" s="405"/>
      <c r="X99" s="423">
        <v>4.4999999999999998E-2</v>
      </c>
      <c r="Y99" s="405"/>
      <c r="Z99" s="424"/>
      <c r="AA99" s="406">
        <f t="shared" si="22"/>
        <v>0</v>
      </c>
      <c r="AB99" s="484">
        <f t="shared" si="20"/>
        <v>0</v>
      </c>
      <c r="AC99" s="407"/>
    </row>
    <row r="100" spans="1:29" s="88" customFormat="1" ht="46.5" customHeight="1">
      <c r="A100" s="6">
        <v>3.08</v>
      </c>
      <c r="B100" s="21" t="s">
        <v>54</v>
      </c>
      <c r="C100" s="8"/>
      <c r="D100" s="253"/>
      <c r="E100" s="8"/>
      <c r="F100" s="100"/>
      <c r="G100" s="47"/>
      <c r="H100" s="48"/>
      <c r="I100" s="49">
        <f t="shared" si="19"/>
        <v>0</v>
      </c>
      <c r="J100" s="50">
        <f t="shared" si="19"/>
        <v>0</v>
      </c>
      <c r="K100" s="8"/>
      <c r="L100" s="8"/>
      <c r="M100" s="8"/>
      <c r="N100" s="8"/>
      <c r="O100" s="51">
        <v>0.01</v>
      </c>
      <c r="P100" s="8"/>
      <c r="Q100" s="41"/>
      <c r="R100" s="42">
        <f t="shared" si="14"/>
        <v>0</v>
      </c>
      <c r="S100" s="43">
        <f t="shared" si="14"/>
        <v>0</v>
      </c>
      <c r="T100" s="405"/>
      <c r="U100" s="405"/>
      <c r="V100" s="405"/>
      <c r="W100" s="405"/>
      <c r="X100" s="423">
        <v>0.01</v>
      </c>
      <c r="Y100" s="405"/>
      <c r="Z100" s="424"/>
      <c r="AA100" s="406">
        <f t="shared" si="22"/>
        <v>0</v>
      </c>
      <c r="AB100" s="484">
        <f t="shared" si="20"/>
        <v>0</v>
      </c>
      <c r="AC100" s="407"/>
    </row>
    <row r="101" spans="1:29" s="88" customFormat="1" ht="46.5" customHeight="1">
      <c r="A101" s="6">
        <f t="shared" ref="A101:A108" si="23">+A100+0.01</f>
        <v>3.09</v>
      </c>
      <c r="B101" s="21" t="s">
        <v>55</v>
      </c>
      <c r="C101" s="8"/>
      <c r="D101" s="253"/>
      <c r="E101" s="8"/>
      <c r="F101" s="100"/>
      <c r="G101" s="47"/>
      <c r="H101" s="48"/>
      <c r="I101" s="49">
        <f t="shared" si="19"/>
        <v>0</v>
      </c>
      <c r="J101" s="50">
        <f t="shared" si="19"/>
        <v>0</v>
      </c>
      <c r="K101" s="8"/>
      <c r="L101" s="8"/>
      <c r="M101" s="8"/>
      <c r="N101" s="8"/>
      <c r="O101" s="51">
        <v>0.01</v>
      </c>
      <c r="P101" s="8"/>
      <c r="Q101" s="41"/>
      <c r="R101" s="42">
        <f t="shared" si="14"/>
        <v>0</v>
      </c>
      <c r="S101" s="43">
        <f t="shared" si="14"/>
        <v>0</v>
      </c>
      <c r="T101" s="405"/>
      <c r="U101" s="405"/>
      <c r="V101" s="405"/>
      <c r="W101" s="405"/>
      <c r="X101" s="423">
        <v>0.01</v>
      </c>
      <c r="Y101" s="405"/>
      <c r="Z101" s="424"/>
      <c r="AA101" s="406">
        <f t="shared" si="22"/>
        <v>0</v>
      </c>
      <c r="AB101" s="484">
        <f t="shared" si="20"/>
        <v>0</v>
      </c>
      <c r="AC101" s="407"/>
    </row>
    <row r="102" spans="1:29" s="88" customFormat="1" ht="46.5" customHeight="1">
      <c r="A102" s="6">
        <f t="shared" si="23"/>
        <v>3.0999999999999996</v>
      </c>
      <c r="B102" s="21" t="s">
        <v>56</v>
      </c>
      <c r="C102" s="8"/>
      <c r="D102" s="253"/>
      <c r="E102" s="8"/>
      <c r="F102" s="100"/>
      <c r="G102" s="47"/>
      <c r="H102" s="48"/>
      <c r="I102" s="49">
        <f t="shared" si="19"/>
        <v>0</v>
      </c>
      <c r="J102" s="50">
        <f t="shared" si="19"/>
        <v>0</v>
      </c>
      <c r="K102" s="8"/>
      <c r="L102" s="8"/>
      <c r="M102" s="8"/>
      <c r="N102" s="8"/>
      <c r="O102" s="51">
        <v>1.2500000000000001E-2</v>
      </c>
      <c r="P102" s="8"/>
      <c r="Q102" s="41"/>
      <c r="R102" s="42">
        <f t="shared" si="14"/>
        <v>0</v>
      </c>
      <c r="S102" s="43">
        <f t="shared" si="14"/>
        <v>0</v>
      </c>
      <c r="T102" s="405"/>
      <c r="U102" s="405"/>
      <c r="V102" s="405"/>
      <c r="W102" s="405"/>
      <c r="X102" s="423">
        <v>1.2500000000000001E-2</v>
      </c>
      <c r="Y102" s="405"/>
      <c r="Z102" s="424"/>
      <c r="AA102" s="406">
        <f t="shared" si="22"/>
        <v>0</v>
      </c>
      <c r="AB102" s="484">
        <f t="shared" si="20"/>
        <v>0</v>
      </c>
      <c r="AC102" s="407"/>
    </row>
    <row r="103" spans="1:29" s="88" customFormat="1" ht="46.5" customHeight="1">
      <c r="A103" s="6">
        <f t="shared" si="23"/>
        <v>3.1099999999999994</v>
      </c>
      <c r="B103" s="21" t="s">
        <v>57</v>
      </c>
      <c r="C103" s="8"/>
      <c r="D103" s="253"/>
      <c r="E103" s="8"/>
      <c r="F103" s="100"/>
      <c r="G103" s="47"/>
      <c r="H103" s="48"/>
      <c r="I103" s="49">
        <f t="shared" si="19"/>
        <v>0</v>
      </c>
      <c r="J103" s="50">
        <f t="shared" si="19"/>
        <v>0</v>
      </c>
      <c r="K103" s="8"/>
      <c r="L103" s="8"/>
      <c r="M103" s="8"/>
      <c r="N103" s="8"/>
      <c r="O103" s="51">
        <v>7.4999999999999997E-3</v>
      </c>
      <c r="P103" s="8"/>
      <c r="Q103" s="41"/>
      <c r="R103" s="42">
        <f t="shared" si="14"/>
        <v>0</v>
      </c>
      <c r="S103" s="43">
        <f t="shared" si="14"/>
        <v>0</v>
      </c>
      <c r="T103" s="405"/>
      <c r="U103" s="405"/>
      <c r="V103" s="405"/>
      <c r="W103" s="405"/>
      <c r="X103" s="423">
        <v>7.4999999999999997E-3</v>
      </c>
      <c r="Y103" s="405"/>
      <c r="Z103" s="424"/>
      <c r="AA103" s="406">
        <f t="shared" si="22"/>
        <v>0</v>
      </c>
      <c r="AB103" s="484">
        <f t="shared" si="20"/>
        <v>0</v>
      </c>
      <c r="AC103" s="407"/>
    </row>
    <row r="104" spans="1:29" s="88" customFormat="1" ht="46.5" customHeight="1">
      <c r="A104" s="6">
        <f t="shared" si="23"/>
        <v>3.1199999999999992</v>
      </c>
      <c r="B104" s="21" t="s">
        <v>58</v>
      </c>
      <c r="C104" s="8"/>
      <c r="D104" s="253"/>
      <c r="E104" s="8"/>
      <c r="F104" s="100"/>
      <c r="G104" s="47"/>
      <c r="H104" s="48"/>
      <c r="I104" s="49">
        <f t="shared" si="19"/>
        <v>0</v>
      </c>
      <c r="J104" s="50">
        <f t="shared" si="19"/>
        <v>0</v>
      </c>
      <c r="K104" s="8"/>
      <c r="L104" s="8"/>
      <c r="M104" s="8"/>
      <c r="N104" s="8"/>
      <c r="O104" s="51">
        <v>7.4999999999999997E-3</v>
      </c>
      <c r="P104" s="8"/>
      <c r="Q104" s="41"/>
      <c r="R104" s="42">
        <f t="shared" si="14"/>
        <v>0</v>
      </c>
      <c r="S104" s="43">
        <f t="shared" si="14"/>
        <v>0</v>
      </c>
      <c r="T104" s="405"/>
      <c r="U104" s="405"/>
      <c r="V104" s="405"/>
      <c r="W104" s="405"/>
      <c r="X104" s="423">
        <v>7.4999999999999997E-3</v>
      </c>
      <c r="Y104" s="405"/>
      <c r="Z104" s="424"/>
      <c r="AA104" s="406">
        <f t="shared" si="22"/>
        <v>0</v>
      </c>
      <c r="AB104" s="484">
        <f t="shared" si="20"/>
        <v>0</v>
      </c>
      <c r="AC104" s="407"/>
    </row>
    <row r="105" spans="1:29" s="88" customFormat="1" ht="46.5" customHeight="1">
      <c r="A105" s="6">
        <f t="shared" si="23"/>
        <v>3.129999999999999</v>
      </c>
      <c r="B105" s="21" t="s">
        <v>59</v>
      </c>
      <c r="C105" s="8"/>
      <c r="D105" s="253"/>
      <c r="E105" s="8"/>
      <c r="F105" s="100"/>
      <c r="G105" s="47"/>
      <c r="H105" s="48"/>
      <c r="I105" s="49">
        <f t="shared" si="19"/>
        <v>0</v>
      </c>
      <c r="J105" s="50">
        <f t="shared" si="19"/>
        <v>0</v>
      </c>
      <c r="K105" s="8"/>
      <c r="L105" s="8"/>
      <c r="M105" s="8"/>
      <c r="N105" s="8"/>
      <c r="O105" s="51">
        <v>3.0000000000000001E-3</v>
      </c>
      <c r="P105" s="8"/>
      <c r="Q105" s="41"/>
      <c r="R105" s="42">
        <f t="shared" si="14"/>
        <v>0</v>
      </c>
      <c r="S105" s="43">
        <f t="shared" si="14"/>
        <v>0</v>
      </c>
      <c r="T105" s="405"/>
      <c r="U105" s="405"/>
      <c r="V105" s="405"/>
      <c r="W105" s="405"/>
      <c r="X105" s="423">
        <v>3.0000000000000001E-3</v>
      </c>
      <c r="Y105" s="405"/>
      <c r="Z105" s="424"/>
      <c r="AA105" s="406">
        <f t="shared" si="22"/>
        <v>0</v>
      </c>
      <c r="AB105" s="484">
        <f t="shared" si="20"/>
        <v>0</v>
      </c>
      <c r="AC105" s="407"/>
    </row>
    <row r="106" spans="1:29" s="88" customFormat="1" ht="46.5" customHeight="1">
      <c r="A106" s="6">
        <f t="shared" si="23"/>
        <v>3.1399999999999988</v>
      </c>
      <c r="B106" s="21" t="s">
        <v>60</v>
      </c>
      <c r="C106" s="8"/>
      <c r="D106" s="253"/>
      <c r="E106" s="8"/>
      <c r="F106" s="100"/>
      <c r="G106" s="47"/>
      <c r="H106" s="48"/>
      <c r="I106" s="49">
        <f t="shared" si="19"/>
        <v>0</v>
      </c>
      <c r="J106" s="50">
        <f t="shared" si="19"/>
        <v>0</v>
      </c>
      <c r="K106" s="8"/>
      <c r="L106" s="8"/>
      <c r="M106" s="8"/>
      <c r="N106" s="8"/>
      <c r="O106" s="51">
        <v>3.0000000000000001E-3</v>
      </c>
      <c r="P106" s="8"/>
      <c r="Q106" s="41"/>
      <c r="R106" s="42">
        <f t="shared" si="14"/>
        <v>0</v>
      </c>
      <c r="S106" s="43">
        <f t="shared" si="14"/>
        <v>0</v>
      </c>
      <c r="T106" s="405"/>
      <c r="U106" s="405"/>
      <c r="V106" s="405"/>
      <c r="W106" s="405"/>
      <c r="X106" s="423">
        <v>3.0000000000000001E-3</v>
      </c>
      <c r="Y106" s="405"/>
      <c r="Z106" s="424"/>
      <c r="AA106" s="406">
        <f t="shared" si="22"/>
        <v>0</v>
      </c>
      <c r="AB106" s="484">
        <f t="shared" si="20"/>
        <v>0</v>
      </c>
      <c r="AC106" s="407"/>
    </row>
    <row r="107" spans="1:29" s="88" customFormat="1" ht="46.5" customHeight="1">
      <c r="A107" s="6">
        <f t="shared" si="23"/>
        <v>3.1499999999999986</v>
      </c>
      <c r="B107" s="21" t="s">
        <v>61</v>
      </c>
      <c r="C107" s="8"/>
      <c r="D107" s="253"/>
      <c r="E107" s="8"/>
      <c r="F107" s="100"/>
      <c r="G107" s="47"/>
      <c r="H107" s="48"/>
      <c r="I107" s="49">
        <f t="shared" si="19"/>
        <v>0</v>
      </c>
      <c r="J107" s="50">
        <f t="shared" si="19"/>
        <v>0</v>
      </c>
      <c r="K107" s="8"/>
      <c r="L107" s="8"/>
      <c r="M107" s="8"/>
      <c r="N107" s="8"/>
      <c r="O107" s="51">
        <v>0.1</v>
      </c>
      <c r="P107" s="8"/>
      <c r="Q107" s="41"/>
      <c r="R107" s="42">
        <f t="shared" si="14"/>
        <v>0</v>
      </c>
      <c r="S107" s="43">
        <f t="shared" si="14"/>
        <v>0</v>
      </c>
      <c r="T107" s="405"/>
      <c r="U107" s="405"/>
      <c r="V107" s="405"/>
      <c r="W107" s="405"/>
      <c r="X107" s="423">
        <v>0.1</v>
      </c>
      <c r="Y107" s="405"/>
      <c r="Z107" s="424"/>
      <c r="AA107" s="406">
        <f t="shared" si="22"/>
        <v>0</v>
      </c>
      <c r="AB107" s="484">
        <f t="shared" si="20"/>
        <v>0</v>
      </c>
      <c r="AC107" s="407"/>
    </row>
    <row r="108" spans="1:29" s="88" customFormat="1" ht="46.5" customHeight="1">
      <c r="A108" s="6">
        <f t="shared" si="23"/>
        <v>3.1599999999999984</v>
      </c>
      <c r="B108" s="21" t="s">
        <v>62</v>
      </c>
      <c r="C108" s="8"/>
      <c r="D108" s="253"/>
      <c r="E108" s="8"/>
      <c r="F108" s="100"/>
      <c r="G108" s="47"/>
      <c r="H108" s="48"/>
      <c r="I108" s="49">
        <f t="shared" si="19"/>
        <v>0</v>
      </c>
      <c r="J108" s="50">
        <f t="shared" si="19"/>
        <v>0</v>
      </c>
      <c r="K108" s="8"/>
      <c r="L108" s="8"/>
      <c r="M108" s="8"/>
      <c r="N108" s="8"/>
      <c r="O108" s="51">
        <v>5.0000000000000001E-3</v>
      </c>
      <c r="P108" s="8"/>
      <c r="Q108" s="41"/>
      <c r="R108" s="42">
        <f t="shared" si="14"/>
        <v>0</v>
      </c>
      <c r="S108" s="43">
        <f t="shared" si="14"/>
        <v>0</v>
      </c>
      <c r="T108" s="405"/>
      <c r="U108" s="405"/>
      <c r="V108" s="405"/>
      <c r="W108" s="405"/>
      <c r="X108" s="423">
        <v>5.0000000000000001E-3</v>
      </c>
      <c r="Y108" s="405"/>
      <c r="Z108" s="424"/>
      <c r="AA108" s="406">
        <f t="shared" si="22"/>
        <v>0</v>
      </c>
      <c r="AB108" s="484">
        <f t="shared" si="20"/>
        <v>0</v>
      </c>
      <c r="AC108" s="407"/>
    </row>
    <row r="109" spans="1:29" s="88" customFormat="1" ht="46.5" customHeight="1">
      <c r="A109" s="6">
        <v>3.17</v>
      </c>
      <c r="B109" s="21" t="s">
        <v>63</v>
      </c>
      <c r="C109" s="8"/>
      <c r="D109" s="253"/>
      <c r="E109" s="8"/>
      <c r="F109" s="100"/>
      <c r="G109" s="47"/>
      <c r="H109" s="48"/>
      <c r="I109" s="49">
        <f>C109-E109</f>
        <v>0</v>
      </c>
      <c r="J109" s="50">
        <f>D109-F109</f>
        <v>0</v>
      </c>
      <c r="K109" s="8"/>
      <c r="L109" s="8"/>
      <c r="M109" s="8"/>
      <c r="N109" s="8"/>
      <c r="O109" s="51">
        <v>2E-3</v>
      </c>
      <c r="P109" s="8"/>
      <c r="Q109" s="41"/>
      <c r="R109" s="42">
        <f t="shared" si="14"/>
        <v>0</v>
      </c>
      <c r="S109" s="43">
        <f t="shared" si="14"/>
        <v>0</v>
      </c>
      <c r="T109" s="405"/>
      <c r="U109" s="405"/>
      <c r="V109" s="405"/>
      <c r="W109" s="405"/>
      <c r="X109" s="423">
        <v>2E-3</v>
      </c>
      <c r="Y109" s="405"/>
      <c r="Z109" s="424"/>
      <c r="AA109" s="406">
        <f t="shared" si="22"/>
        <v>0</v>
      </c>
      <c r="AB109" s="484">
        <f t="shared" si="20"/>
        <v>0</v>
      </c>
      <c r="AC109" s="407"/>
    </row>
    <row r="110" spans="1:29" s="216" customFormat="1" ht="18">
      <c r="A110" s="203"/>
      <c r="B110" s="177" t="s">
        <v>64</v>
      </c>
      <c r="C110" s="194"/>
      <c r="D110" s="178">
        <f>SUM(D88:D109)</f>
        <v>0</v>
      </c>
      <c r="E110" s="194"/>
      <c r="F110" s="178">
        <f>SUM(F88:F109)</f>
        <v>0</v>
      </c>
      <c r="G110" s="214"/>
      <c r="H110" s="215"/>
      <c r="I110" s="194">
        <f t="shared" ref="I110:S110" si="24">SUM(I88:I109)</f>
        <v>0</v>
      </c>
      <c r="J110" s="178">
        <f t="shared" si="24"/>
        <v>0</v>
      </c>
      <c r="K110" s="178">
        <f t="shared" si="24"/>
        <v>0</v>
      </c>
      <c r="L110" s="178">
        <f t="shared" si="24"/>
        <v>0</v>
      </c>
      <c r="M110" s="178">
        <f t="shared" si="24"/>
        <v>0</v>
      </c>
      <c r="N110" s="178">
        <f t="shared" si="24"/>
        <v>0</v>
      </c>
      <c r="O110" s="195">
        <f t="shared" si="24"/>
        <v>1.0614999999999999</v>
      </c>
      <c r="P110" s="178"/>
      <c r="Q110" s="178">
        <f>SUM(Q88:Q109)</f>
        <v>0</v>
      </c>
      <c r="R110" s="178">
        <f>P110</f>
        <v>0</v>
      </c>
      <c r="S110" s="178">
        <f t="shared" si="24"/>
        <v>0</v>
      </c>
      <c r="T110" s="427"/>
      <c r="U110" s="427">
        <f t="shared" ref="U110:W110" si="25">SUM(U88:U109)</f>
        <v>0</v>
      </c>
      <c r="V110" s="427"/>
      <c r="W110" s="427">
        <f t="shared" si="25"/>
        <v>0</v>
      </c>
      <c r="X110" s="428">
        <f>SUM(X88:X109)</f>
        <v>1.0614999999999999</v>
      </c>
      <c r="Y110" s="178"/>
      <c r="Z110" s="427">
        <f>SUM(Z88:Z109)</f>
        <v>0</v>
      </c>
      <c r="AA110" s="178">
        <f>Y110</f>
        <v>0</v>
      </c>
      <c r="AB110" s="427">
        <f t="shared" ref="AB110" si="26">SUM(AB88:AB109)</f>
        <v>0</v>
      </c>
      <c r="AC110" s="415"/>
    </row>
    <row r="111" spans="1:29" s="216" customFormat="1" ht="31.5">
      <c r="A111" s="203"/>
      <c r="B111" s="181" t="s">
        <v>65</v>
      </c>
      <c r="C111" s="196">
        <f>C110+C86</f>
        <v>0</v>
      </c>
      <c r="D111" s="182">
        <f>D110+D86</f>
        <v>0</v>
      </c>
      <c r="E111" s="196">
        <f>E110+E86</f>
        <v>0</v>
      </c>
      <c r="F111" s="182">
        <f>F110+F86</f>
        <v>0</v>
      </c>
      <c r="G111" s="214"/>
      <c r="H111" s="215"/>
      <c r="I111" s="196">
        <f t="shared" ref="I111:S111" si="27">I110+I86</f>
        <v>0</v>
      </c>
      <c r="J111" s="182">
        <f t="shared" si="27"/>
        <v>0</v>
      </c>
      <c r="K111" s="182">
        <f t="shared" si="27"/>
        <v>0</v>
      </c>
      <c r="L111" s="182">
        <f t="shared" si="27"/>
        <v>0</v>
      </c>
      <c r="M111" s="182">
        <f t="shared" si="27"/>
        <v>0</v>
      </c>
      <c r="N111" s="182">
        <f t="shared" si="27"/>
        <v>0</v>
      </c>
      <c r="O111" s="197">
        <f t="shared" si="27"/>
        <v>6.4364999999999997</v>
      </c>
      <c r="P111" s="182">
        <f>P110</f>
        <v>0</v>
      </c>
      <c r="Q111" s="182">
        <f t="shared" si="27"/>
        <v>0</v>
      </c>
      <c r="R111" s="182">
        <f>P111</f>
        <v>0</v>
      </c>
      <c r="S111" s="182">
        <f t="shared" si="27"/>
        <v>0</v>
      </c>
      <c r="T111" s="437"/>
      <c r="U111" s="437">
        <f t="shared" ref="U111:W111" si="28">U110+U86</f>
        <v>0</v>
      </c>
      <c r="V111" s="437"/>
      <c r="W111" s="437">
        <f t="shared" si="28"/>
        <v>0</v>
      </c>
      <c r="X111" s="438">
        <f>X110+X86</f>
        <v>6.8114999999999997</v>
      </c>
      <c r="Y111" s="512">
        <f t="shared" ref="Y111:Z111" si="29">Y110+Y86</f>
        <v>0</v>
      </c>
      <c r="Z111" s="437">
        <f t="shared" si="29"/>
        <v>0</v>
      </c>
      <c r="AA111" s="512">
        <f t="shared" ref="AA111:AB111" si="30">AA110+AA86</f>
        <v>0</v>
      </c>
      <c r="AB111" s="437">
        <f t="shared" si="30"/>
        <v>0</v>
      </c>
      <c r="AC111" s="412"/>
    </row>
    <row r="112" spans="1:29" ht="18">
      <c r="A112" s="260" t="s">
        <v>99</v>
      </c>
      <c r="B112" s="25" t="s">
        <v>100</v>
      </c>
      <c r="C112" s="26"/>
      <c r="D112" s="27"/>
      <c r="E112" s="26"/>
      <c r="F112" s="26"/>
      <c r="G112" s="47"/>
      <c r="H112" s="48"/>
      <c r="I112" s="53"/>
      <c r="J112" s="26"/>
      <c r="K112" s="26"/>
      <c r="L112" s="26"/>
      <c r="M112" s="26"/>
      <c r="N112" s="26"/>
      <c r="O112" s="112"/>
      <c r="P112" s="26"/>
      <c r="Q112" s="27"/>
      <c r="R112" s="42">
        <f t="shared" si="14"/>
        <v>0</v>
      </c>
      <c r="S112" s="43">
        <f t="shared" si="14"/>
        <v>0</v>
      </c>
      <c r="T112" s="439"/>
      <c r="U112" s="439"/>
      <c r="V112" s="439"/>
      <c r="W112" s="439"/>
      <c r="X112" s="440"/>
      <c r="Y112" s="439"/>
      <c r="Z112" s="448"/>
      <c r="AA112" s="406">
        <f t="shared" ref="AA112:AA143" si="31">T112+V112+Y112</f>
        <v>0</v>
      </c>
      <c r="AB112" s="425">
        <f t="shared" ref="AB112:AB143" si="32">U112+W112+Z112</f>
        <v>0</v>
      </c>
      <c r="AC112" s="416"/>
    </row>
    <row r="113" spans="1:29" ht="18">
      <c r="A113" s="6"/>
      <c r="B113" s="28" t="s">
        <v>29</v>
      </c>
      <c r="C113" s="29"/>
      <c r="D113" s="30"/>
      <c r="E113" s="29"/>
      <c r="F113" s="29"/>
      <c r="G113" s="47"/>
      <c r="H113" s="48"/>
      <c r="I113" s="79"/>
      <c r="J113" s="29"/>
      <c r="K113" s="29"/>
      <c r="L113" s="29"/>
      <c r="M113" s="29"/>
      <c r="N113" s="29"/>
      <c r="O113" s="113"/>
      <c r="P113" s="29"/>
      <c r="Q113" s="30"/>
      <c r="R113" s="42">
        <f t="shared" si="14"/>
        <v>0</v>
      </c>
      <c r="S113" s="43">
        <f t="shared" si="14"/>
        <v>0</v>
      </c>
      <c r="T113" s="441"/>
      <c r="U113" s="441"/>
      <c r="V113" s="441"/>
      <c r="W113" s="441"/>
      <c r="X113" s="442"/>
      <c r="Y113" s="441"/>
      <c r="Z113" s="506"/>
      <c r="AA113" s="406">
        <f t="shared" si="31"/>
        <v>0</v>
      </c>
      <c r="AB113" s="425">
        <f t="shared" si="32"/>
        <v>0</v>
      </c>
      <c r="AC113" s="417"/>
    </row>
    <row r="114" spans="1:29" ht="31.5">
      <c r="A114" s="6">
        <v>3.18</v>
      </c>
      <c r="B114" s="31" t="s">
        <v>67</v>
      </c>
      <c r="C114" s="32"/>
      <c r="D114" s="33"/>
      <c r="E114" s="32"/>
      <c r="F114" s="32"/>
      <c r="G114" s="47"/>
      <c r="H114" s="48"/>
      <c r="I114" s="49">
        <f t="shared" ref="I114:J141" si="33">C114-E114</f>
        <v>0</v>
      </c>
      <c r="J114" s="50">
        <f t="shared" si="33"/>
        <v>0</v>
      </c>
      <c r="K114" s="32"/>
      <c r="L114" s="32"/>
      <c r="M114" s="32"/>
      <c r="N114" s="32"/>
      <c r="O114" s="51"/>
      <c r="P114" s="32"/>
      <c r="Q114" s="33"/>
      <c r="R114" s="42">
        <f t="shared" si="14"/>
        <v>0</v>
      </c>
      <c r="S114" s="43">
        <f t="shared" si="14"/>
        <v>0</v>
      </c>
      <c r="T114" s="443"/>
      <c r="U114" s="443"/>
      <c r="V114" s="443"/>
      <c r="W114" s="443"/>
      <c r="X114" s="423"/>
      <c r="Y114" s="443"/>
      <c r="Z114" s="507"/>
      <c r="AA114" s="406">
        <f t="shared" si="31"/>
        <v>0</v>
      </c>
      <c r="AB114" s="484">
        <f t="shared" si="20"/>
        <v>0</v>
      </c>
      <c r="AC114" s="418"/>
    </row>
    <row r="115" spans="1:29" ht="31.5">
      <c r="A115" s="6">
        <f t="shared" ref="A115:A117" si="34">+A114+0.01</f>
        <v>3.19</v>
      </c>
      <c r="B115" s="31" t="s">
        <v>68</v>
      </c>
      <c r="C115" s="32"/>
      <c r="D115" s="33"/>
      <c r="E115" s="32"/>
      <c r="F115" s="32"/>
      <c r="G115" s="47"/>
      <c r="H115" s="48"/>
      <c r="I115" s="49">
        <f t="shared" si="33"/>
        <v>0</v>
      </c>
      <c r="J115" s="50">
        <f t="shared" si="33"/>
        <v>0</v>
      </c>
      <c r="K115" s="32"/>
      <c r="L115" s="32"/>
      <c r="M115" s="32"/>
      <c r="N115" s="32"/>
      <c r="O115" s="51"/>
      <c r="P115" s="32"/>
      <c r="Q115" s="33"/>
      <c r="R115" s="42">
        <f t="shared" si="14"/>
        <v>0</v>
      </c>
      <c r="S115" s="43">
        <f t="shared" si="14"/>
        <v>0</v>
      </c>
      <c r="T115" s="443"/>
      <c r="U115" s="443"/>
      <c r="V115" s="443"/>
      <c r="W115" s="443"/>
      <c r="X115" s="423"/>
      <c r="Y115" s="443"/>
      <c r="Z115" s="507"/>
      <c r="AA115" s="406">
        <f t="shared" si="31"/>
        <v>0</v>
      </c>
      <c r="AB115" s="484">
        <f t="shared" si="20"/>
        <v>0</v>
      </c>
      <c r="AC115" s="418"/>
    </row>
    <row r="116" spans="1:29" ht="18">
      <c r="A116" s="6">
        <f t="shared" si="34"/>
        <v>3.1999999999999997</v>
      </c>
      <c r="B116" s="31" t="s">
        <v>69</v>
      </c>
      <c r="C116" s="32"/>
      <c r="D116" s="33"/>
      <c r="E116" s="32"/>
      <c r="F116" s="32"/>
      <c r="G116" s="47"/>
      <c r="H116" s="48"/>
      <c r="I116" s="49">
        <f t="shared" si="33"/>
        <v>0</v>
      </c>
      <c r="J116" s="50">
        <f t="shared" si="33"/>
        <v>0</v>
      </c>
      <c r="K116" s="32"/>
      <c r="L116" s="32"/>
      <c r="M116" s="32"/>
      <c r="N116" s="32"/>
      <c r="O116" s="51"/>
      <c r="P116" s="32"/>
      <c r="Q116" s="33"/>
      <c r="R116" s="42">
        <f t="shared" si="14"/>
        <v>0</v>
      </c>
      <c r="S116" s="43">
        <f t="shared" si="14"/>
        <v>0</v>
      </c>
      <c r="T116" s="443"/>
      <c r="U116" s="443"/>
      <c r="V116" s="443"/>
      <c r="W116" s="443"/>
      <c r="X116" s="423"/>
      <c r="Y116" s="443"/>
      <c r="Z116" s="507"/>
      <c r="AA116" s="406">
        <f t="shared" si="31"/>
        <v>0</v>
      </c>
      <c r="AB116" s="484">
        <f t="shared" si="20"/>
        <v>0</v>
      </c>
      <c r="AC116" s="418"/>
    </row>
    <row r="117" spans="1:29" ht="39.75" customHeight="1">
      <c r="A117" s="6">
        <f t="shared" si="34"/>
        <v>3.2099999999999995</v>
      </c>
      <c r="B117" s="31" t="s">
        <v>33</v>
      </c>
      <c r="C117" s="32"/>
      <c r="D117" s="33"/>
      <c r="E117" s="32"/>
      <c r="F117" s="32"/>
      <c r="G117" s="47"/>
      <c r="H117" s="48"/>
      <c r="I117" s="49">
        <f t="shared" si="33"/>
        <v>0</v>
      </c>
      <c r="J117" s="50">
        <f t="shared" si="33"/>
        <v>0</v>
      </c>
      <c r="K117" s="32"/>
      <c r="L117" s="32"/>
      <c r="M117" s="32"/>
      <c r="N117" s="32"/>
      <c r="O117" s="114"/>
      <c r="P117" s="32"/>
      <c r="Q117" s="33"/>
      <c r="R117" s="42">
        <f t="shared" si="14"/>
        <v>0</v>
      </c>
      <c r="S117" s="43">
        <f t="shared" si="14"/>
        <v>0</v>
      </c>
      <c r="T117" s="443"/>
      <c r="U117" s="443"/>
      <c r="V117" s="443"/>
      <c r="W117" s="443"/>
      <c r="X117" s="444"/>
      <c r="Y117" s="443"/>
      <c r="Z117" s="507"/>
      <c r="AA117" s="406">
        <f t="shared" si="31"/>
        <v>0</v>
      </c>
      <c r="AB117" s="484">
        <f t="shared" si="20"/>
        <v>0</v>
      </c>
      <c r="AC117" s="418"/>
    </row>
    <row r="118" spans="1:29" s="87" customFormat="1" ht="18">
      <c r="A118" s="176"/>
      <c r="B118" s="185" t="s">
        <v>70</v>
      </c>
      <c r="C118" s="186"/>
      <c r="D118" s="190"/>
      <c r="E118" s="186"/>
      <c r="F118" s="186"/>
      <c r="G118" s="134"/>
      <c r="H118" s="135"/>
      <c r="I118" s="139">
        <f t="shared" si="33"/>
        <v>0</v>
      </c>
      <c r="J118" s="140">
        <f t="shared" si="33"/>
        <v>0</v>
      </c>
      <c r="K118" s="186"/>
      <c r="L118" s="186"/>
      <c r="M118" s="186"/>
      <c r="N118" s="186"/>
      <c r="O118" s="187"/>
      <c r="P118" s="186"/>
      <c r="Q118" s="190"/>
      <c r="R118" s="137">
        <f t="shared" si="14"/>
        <v>0</v>
      </c>
      <c r="S118" s="138">
        <f t="shared" si="14"/>
        <v>0</v>
      </c>
      <c r="T118" s="441"/>
      <c r="U118" s="441"/>
      <c r="V118" s="441"/>
      <c r="W118" s="441"/>
      <c r="X118" s="442"/>
      <c r="Y118" s="441"/>
      <c r="Z118" s="506"/>
      <c r="AA118" s="406"/>
      <c r="AB118" s="425">
        <f t="shared" si="32"/>
        <v>0</v>
      </c>
      <c r="AC118" s="419"/>
    </row>
    <row r="119" spans="1:29" ht="18">
      <c r="A119" s="6"/>
      <c r="B119" s="34" t="s">
        <v>71</v>
      </c>
      <c r="C119" s="29"/>
      <c r="D119" s="30"/>
      <c r="E119" s="29"/>
      <c r="F119" s="29"/>
      <c r="G119" s="47"/>
      <c r="H119" s="48"/>
      <c r="I119" s="49">
        <f t="shared" si="33"/>
        <v>0</v>
      </c>
      <c r="J119" s="50">
        <f t="shared" si="33"/>
        <v>0</v>
      </c>
      <c r="K119" s="29"/>
      <c r="L119" s="29"/>
      <c r="M119" s="29"/>
      <c r="N119" s="29"/>
      <c r="O119" s="113"/>
      <c r="P119" s="29"/>
      <c r="Q119" s="30"/>
      <c r="R119" s="42">
        <f t="shared" si="14"/>
        <v>0</v>
      </c>
      <c r="S119" s="43">
        <f t="shared" si="14"/>
        <v>0</v>
      </c>
      <c r="T119" s="441"/>
      <c r="U119" s="441"/>
      <c r="V119" s="441"/>
      <c r="W119" s="441"/>
      <c r="X119" s="442"/>
      <c r="Y119" s="441"/>
      <c r="Z119" s="506"/>
      <c r="AA119" s="406">
        <f t="shared" si="31"/>
        <v>0</v>
      </c>
      <c r="AB119" s="425">
        <f t="shared" si="32"/>
        <v>0</v>
      </c>
      <c r="AC119" s="420"/>
    </row>
    <row r="120" spans="1:29" ht="46.5" customHeight="1">
      <c r="A120" s="6">
        <v>3.22</v>
      </c>
      <c r="B120" s="21" t="s">
        <v>72</v>
      </c>
      <c r="C120" s="45"/>
      <c r="D120" s="46"/>
      <c r="E120" s="45"/>
      <c r="F120" s="45"/>
      <c r="G120" s="47"/>
      <c r="H120" s="48"/>
      <c r="I120" s="49">
        <f t="shared" si="33"/>
        <v>0</v>
      </c>
      <c r="J120" s="50">
        <f t="shared" si="33"/>
        <v>0</v>
      </c>
      <c r="K120" s="45"/>
      <c r="L120" s="45"/>
      <c r="M120" s="45"/>
      <c r="N120" s="45"/>
      <c r="O120" s="51"/>
      <c r="P120" s="45"/>
      <c r="Q120" s="46"/>
      <c r="R120" s="42">
        <f t="shared" si="14"/>
        <v>0</v>
      </c>
      <c r="S120" s="43">
        <f t="shared" si="14"/>
        <v>0</v>
      </c>
      <c r="T120" s="431"/>
      <c r="U120" s="431"/>
      <c r="V120" s="431"/>
      <c r="W120" s="431"/>
      <c r="X120" s="423"/>
      <c r="Y120" s="431"/>
      <c r="Z120" s="510"/>
      <c r="AA120" s="406">
        <f t="shared" si="31"/>
        <v>0</v>
      </c>
      <c r="AB120" s="484">
        <f t="shared" si="20"/>
        <v>0</v>
      </c>
      <c r="AC120" s="432"/>
    </row>
    <row r="121" spans="1:29" ht="46.5" customHeight="1">
      <c r="A121" s="6">
        <f t="shared" ref="A121:A122" si="35">+A120+0.01</f>
        <v>3.23</v>
      </c>
      <c r="B121" s="21" t="s">
        <v>37</v>
      </c>
      <c r="C121" s="45"/>
      <c r="D121" s="46"/>
      <c r="E121" s="45"/>
      <c r="F121" s="45"/>
      <c r="G121" s="47"/>
      <c r="H121" s="48"/>
      <c r="I121" s="49">
        <f t="shared" si="33"/>
        <v>0</v>
      </c>
      <c r="J121" s="50">
        <f t="shared" si="33"/>
        <v>0</v>
      </c>
      <c r="K121" s="45"/>
      <c r="L121" s="45"/>
      <c r="M121" s="45"/>
      <c r="N121" s="45"/>
      <c r="O121" s="51"/>
      <c r="P121" s="45"/>
      <c r="Q121" s="46"/>
      <c r="R121" s="42">
        <f t="shared" si="14"/>
        <v>0</v>
      </c>
      <c r="S121" s="43">
        <f t="shared" si="14"/>
        <v>0</v>
      </c>
      <c r="T121" s="431"/>
      <c r="U121" s="431"/>
      <c r="V121" s="431"/>
      <c r="W121" s="431"/>
      <c r="X121" s="423"/>
      <c r="Y121" s="431"/>
      <c r="Z121" s="510"/>
      <c r="AA121" s="406">
        <f t="shared" si="31"/>
        <v>0</v>
      </c>
      <c r="AB121" s="484">
        <f t="shared" si="20"/>
        <v>0</v>
      </c>
      <c r="AC121" s="432"/>
    </row>
    <row r="122" spans="1:29" ht="46.5" customHeight="1">
      <c r="A122" s="6">
        <f t="shared" si="35"/>
        <v>3.2399999999999998</v>
      </c>
      <c r="B122" s="12" t="s">
        <v>73</v>
      </c>
      <c r="C122" s="45"/>
      <c r="D122" s="46"/>
      <c r="E122" s="45"/>
      <c r="F122" s="45"/>
      <c r="G122" s="47"/>
      <c r="H122" s="48"/>
      <c r="I122" s="49">
        <f t="shared" si="33"/>
        <v>0</v>
      </c>
      <c r="J122" s="50">
        <f t="shared" si="33"/>
        <v>0</v>
      </c>
      <c r="K122" s="45"/>
      <c r="L122" s="45"/>
      <c r="M122" s="45"/>
      <c r="N122" s="45"/>
      <c r="O122" s="51"/>
      <c r="P122" s="45"/>
      <c r="Q122" s="46"/>
      <c r="R122" s="42">
        <f t="shared" si="14"/>
        <v>0</v>
      </c>
      <c r="S122" s="43">
        <f t="shared" si="14"/>
        <v>0</v>
      </c>
      <c r="T122" s="431"/>
      <c r="U122" s="431"/>
      <c r="V122" s="431"/>
      <c r="W122" s="431"/>
      <c r="X122" s="423"/>
      <c r="Y122" s="431"/>
      <c r="Z122" s="510"/>
      <c r="AA122" s="406">
        <f t="shared" si="31"/>
        <v>0</v>
      </c>
      <c r="AB122" s="484">
        <f t="shared" si="20"/>
        <v>0</v>
      </c>
      <c r="AC122" s="432"/>
    </row>
    <row r="123" spans="1:29" ht="27" customHeight="1">
      <c r="A123" s="52"/>
      <c r="B123" s="21" t="s">
        <v>74</v>
      </c>
      <c r="C123" s="45"/>
      <c r="D123" s="46"/>
      <c r="E123" s="45"/>
      <c r="F123" s="45"/>
      <c r="G123" s="47"/>
      <c r="H123" s="48"/>
      <c r="I123" s="49">
        <f t="shared" si="33"/>
        <v>0</v>
      </c>
      <c r="J123" s="50">
        <f t="shared" si="33"/>
        <v>0</v>
      </c>
      <c r="K123" s="45"/>
      <c r="L123" s="45"/>
      <c r="M123" s="45"/>
      <c r="N123" s="45"/>
      <c r="O123" s="101"/>
      <c r="P123" s="45"/>
      <c r="Q123" s="46"/>
      <c r="R123" s="42">
        <f t="shared" si="14"/>
        <v>0</v>
      </c>
      <c r="S123" s="43">
        <f t="shared" si="14"/>
        <v>0</v>
      </c>
      <c r="T123" s="431"/>
      <c r="U123" s="431"/>
      <c r="V123" s="431"/>
      <c r="W123" s="431"/>
      <c r="X123" s="435"/>
      <c r="Y123" s="431"/>
      <c r="Z123" s="510"/>
      <c r="AA123" s="406">
        <f t="shared" si="31"/>
        <v>0</v>
      </c>
      <c r="AB123" s="484">
        <f t="shared" si="20"/>
        <v>0</v>
      </c>
      <c r="AC123" s="432"/>
    </row>
    <row r="124" spans="1:29" ht="46.5" customHeight="1">
      <c r="A124" s="6" t="s">
        <v>40</v>
      </c>
      <c r="B124" s="35" t="s">
        <v>75</v>
      </c>
      <c r="C124" s="90"/>
      <c r="D124" s="96"/>
      <c r="E124" s="90"/>
      <c r="F124" s="90"/>
      <c r="G124" s="47"/>
      <c r="H124" s="48"/>
      <c r="I124" s="49">
        <f t="shared" si="33"/>
        <v>0</v>
      </c>
      <c r="J124" s="50">
        <f t="shared" si="33"/>
        <v>0</v>
      </c>
      <c r="K124" s="90"/>
      <c r="L124" s="90"/>
      <c r="M124" s="90"/>
      <c r="N124" s="90"/>
      <c r="O124" s="64"/>
      <c r="P124" s="90"/>
      <c r="Q124" s="96"/>
      <c r="R124" s="42">
        <f t="shared" si="14"/>
        <v>0</v>
      </c>
      <c r="S124" s="43">
        <f t="shared" si="14"/>
        <v>0</v>
      </c>
      <c r="T124" s="434"/>
      <c r="U124" s="434"/>
      <c r="V124" s="434"/>
      <c r="W124" s="434"/>
      <c r="X124" s="426"/>
      <c r="Y124" s="434"/>
      <c r="Z124" s="511"/>
      <c r="AA124" s="406">
        <f t="shared" si="31"/>
        <v>0</v>
      </c>
      <c r="AB124" s="484">
        <f t="shared" si="20"/>
        <v>0</v>
      </c>
      <c r="AC124" s="436"/>
    </row>
    <row r="125" spans="1:29" ht="46.5" customHeight="1">
      <c r="A125" s="6" t="s">
        <v>42</v>
      </c>
      <c r="B125" s="35" t="s">
        <v>76</v>
      </c>
      <c r="C125" s="8"/>
      <c r="D125" s="13"/>
      <c r="E125" s="8"/>
      <c r="F125" s="8"/>
      <c r="G125" s="47"/>
      <c r="H125" s="48"/>
      <c r="I125" s="49">
        <f t="shared" si="33"/>
        <v>0</v>
      </c>
      <c r="J125" s="50">
        <f t="shared" si="33"/>
        <v>0</v>
      </c>
      <c r="K125" s="8"/>
      <c r="L125" s="8"/>
      <c r="M125" s="8"/>
      <c r="N125" s="8"/>
      <c r="O125" s="64"/>
      <c r="P125" s="8"/>
      <c r="Q125" s="13"/>
      <c r="R125" s="42">
        <f t="shared" si="14"/>
        <v>0</v>
      </c>
      <c r="S125" s="43">
        <f t="shared" si="14"/>
        <v>0</v>
      </c>
      <c r="T125" s="405"/>
      <c r="U125" s="405"/>
      <c r="V125" s="405"/>
      <c r="W125" s="405"/>
      <c r="X125" s="426"/>
      <c r="Y125" s="405"/>
      <c r="Z125" s="484"/>
      <c r="AA125" s="406">
        <f t="shared" si="31"/>
        <v>0</v>
      </c>
      <c r="AB125" s="484">
        <f t="shared" si="20"/>
        <v>0</v>
      </c>
      <c r="AC125" s="407"/>
    </row>
    <row r="126" spans="1:29" ht="46.5" customHeight="1">
      <c r="A126" s="6" t="s">
        <v>44</v>
      </c>
      <c r="B126" s="35" t="s">
        <v>77</v>
      </c>
      <c r="C126" s="8"/>
      <c r="D126" s="13"/>
      <c r="E126" s="8"/>
      <c r="F126" s="8"/>
      <c r="G126" s="47"/>
      <c r="H126" s="48"/>
      <c r="I126" s="49">
        <f t="shared" si="33"/>
        <v>0</v>
      </c>
      <c r="J126" s="50">
        <f t="shared" si="33"/>
        <v>0</v>
      </c>
      <c r="K126" s="8"/>
      <c r="L126" s="8"/>
      <c r="M126" s="8"/>
      <c r="N126" s="8"/>
      <c r="O126" s="101"/>
      <c r="P126" s="8"/>
      <c r="Q126" s="13"/>
      <c r="R126" s="42">
        <f t="shared" si="14"/>
        <v>0</v>
      </c>
      <c r="S126" s="43">
        <f t="shared" si="14"/>
        <v>0</v>
      </c>
      <c r="T126" s="405"/>
      <c r="U126" s="405"/>
      <c r="V126" s="405"/>
      <c r="W126" s="405"/>
      <c r="X126" s="435"/>
      <c r="Y126" s="405"/>
      <c r="Z126" s="484"/>
      <c r="AA126" s="406">
        <f t="shared" si="31"/>
        <v>0</v>
      </c>
      <c r="AB126" s="484">
        <f t="shared" si="20"/>
        <v>0</v>
      </c>
      <c r="AC126" s="407"/>
    </row>
    <row r="127" spans="1:29" ht="46.5" customHeight="1">
      <c r="A127" s="6" t="s">
        <v>46</v>
      </c>
      <c r="B127" s="35" t="s">
        <v>78</v>
      </c>
      <c r="C127" s="8"/>
      <c r="D127" s="13"/>
      <c r="E127" s="8"/>
      <c r="F127" s="8"/>
      <c r="G127" s="47"/>
      <c r="H127" s="48"/>
      <c r="I127" s="49">
        <f t="shared" si="33"/>
        <v>0</v>
      </c>
      <c r="J127" s="50">
        <f t="shared" si="33"/>
        <v>0</v>
      </c>
      <c r="K127" s="8"/>
      <c r="L127" s="8"/>
      <c r="M127" s="8"/>
      <c r="N127" s="8"/>
      <c r="O127" s="51"/>
      <c r="P127" s="8"/>
      <c r="Q127" s="13"/>
      <c r="R127" s="42">
        <f t="shared" si="14"/>
        <v>0</v>
      </c>
      <c r="S127" s="43">
        <f t="shared" si="14"/>
        <v>0</v>
      </c>
      <c r="T127" s="405"/>
      <c r="U127" s="405"/>
      <c r="V127" s="405"/>
      <c r="W127" s="405"/>
      <c r="X127" s="423"/>
      <c r="Y127" s="405"/>
      <c r="Z127" s="484"/>
      <c r="AA127" s="406">
        <f t="shared" si="31"/>
        <v>0</v>
      </c>
      <c r="AB127" s="484">
        <f t="shared" si="20"/>
        <v>0</v>
      </c>
      <c r="AC127" s="407"/>
    </row>
    <row r="128" spans="1:29" ht="46.5" customHeight="1">
      <c r="A128" s="6" t="s">
        <v>48</v>
      </c>
      <c r="B128" s="35" t="s">
        <v>79</v>
      </c>
      <c r="C128" s="8"/>
      <c r="D128" s="13"/>
      <c r="E128" s="8"/>
      <c r="F128" s="8"/>
      <c r="G128" s="47"/>
      <c r="H128" s="48"/>
      <c r="I128" s="49">
        <f t="shared" si="33"/>
        <v>0</v>
      </c>
      <c r="J128" s="50">
        <f t="shared" si="33"/>
        <v>0</v>
      </c>
      <c r="K128" s="8"/>
      <c r="L128" s="8"/>
      <c r="M128" s="8"/>
      <c r="N128" s="8"/>
      <c r="O128" s="51"/>
      <c r="P128" s="8"/>
      <c r="Q128" s="13"/>
      <c r="R128" s="42">
        <f t="shared" si="14"/>
        <v>0</v>
      </c>
      <c r="S128" s="43">
        <f t="shared" si="14"/>
        <v>0</v>
      </c>
      <c r="T128" s="405"/>
      <c r="U128" s="405"/>
      <c r="V128" s="405"/>
      <c r="W128" s="405"/>
      <c r="X128" s="423"/>
      <c r="Y128" s="405"/>
      <c r="Z128" s="484"/>
      <c r="AA128" s="406">
        <f t="shared" si="31"/>
        <v>0</v>
      </c>
      <c r="AB128" s="484">
        <f t="shared" si="20"/>
        <v>0</v>
      </c>
      <c r="AC128" s="407"/>
    </row>
    <row r="129" spans="1:29" ht="46.5" customHeight="1">
      <c r="A129" s="6" t="s">
        <v>50</v>
      </c>
      <c r="B129" s="35" t="s">
        <v>49</v>
      </c>
      <c r="C129" s="8"/>
      <c r="D129" s="13"/>
      <c r="E129" s="8"/>
      <c r="F129" s="8"/>
      <c r="G129" s="47"/>
      <c r="H129" s="48"/>
      <c r="I129" s="49">
        <f t="shared" si="33"/>
        <v>0</v>
      </c>
      <c r="J129" s="50">
        <f t="shared" si="33"/>
        <v>0</v>
      </c>
      <c r="K129" s="8"/>
      <c r="L129" s="8"/>
      <c r="M129" s="8"/>
      <c r="N129" s="8"/>
      <c r="O129" s="51"/>
      <c r="P129" s="8"/>
      <c r="Q129" s="13"/>
      <c r="R129" s="42">
        <f t="shared" si="14"/>
        <v>0</v>
      </c>
      <c r="S129" s="43">
        <f t="shared" si="14"/>
        <v>0</v>
      </c>
      <c r="T129" s="405"/>
      <c r="U129" s="405"/>
      <c r="V129" s="405"/>
      <c r="W129" s="405"/>
      <c r="X129" s="423"/>
      <c r="Y129" s="405"/>
      <c r="Z129" s="484"/>
      <c r="AA129" s="406">
        <f t="shared" si="31"/>
        <v>0</v>
      </c>
      <c r="AB129" s="484">
        <f t="shared" si="20"/>
        <v>0</v>
      </c>
      <c r="AC129" s="407"/>
    </row>
    <row r="130" spans="1:29" ht="61.5" customHeight="1">
      <c r="A130" s="6">
        <v>3.25</v>
      </c>
      <c r="B130" s="35" t="s">
        <v>80</v>
      </c>
      <c r="C130" s="8"/>
      <c r="D130" s="13"/>
      <c r="E130" s="8"/>
      <c r="F130" s="8"/>
      <c r="G130" s="47"/>
      <c r="H130" s="48"/>
      <c r="I130" s="49">
        <f t="shared" si="33"/>
        <v>0</v>
      </c>
      <c r="J130" s="50">
        <f t="shared" si="33"/>
        <v>0</v>
      </c>
      <c r="K130" s="8"/>
      <c r="L130" s="8"/>
      <c r="M130" s="8"/>
      <c r="N130" s="8"/>
      <c r="O130" s="51"/>
      <c r="P130" s="8"/>
      <c r="Q130" s="13"/>
      <c r="R130" s="42">
        <f t="shared" si="14"/>
        <v>0</v>
      </c>
      <c r="S130" s="43">
        <f t="shared" si="14"/>
        <v>0</v>
      </c>
      <c r="T130" s="405"/>
      <c r="U130" s="405"/>
      <c r="V130" s="405"/>
      <c r="W130" s="405"/>
      <c r="X130" s="423"/>
      <c r="Y130" s="405"/>
      <c r="Z130" s="484"/>
      <c r="AA130" s="406">
        <f t="shared" si="31"/>
        <v>0</v>
      </c>
      <c r="AB130" s="484">
        <f t="shared" si="20"/>
        <v>0</v>
      </c>
      <c r="AC130" s="407"/>
    </row>
    <row r="131" spans="1:29" ht="66.75" customHeight="1">
      <c r="A131" s="6">
        <f t="shared" ref="A131:A139" si="36">+A130+0.01</f>
        <v>3.26</v>
      </c>
      <c r="B131" s="35" t="s">
        <v>82</v>
      </c>
      <c r="C131" s="8"/>
      <c r="D131" s="13"/>
      <c r="E131" s="8"/>
      <c r="F131" s="8"/>
      <c r="G131" s="47"/>
      <c r="H131" s="48"/>
      <c r="I131" s="49">
        <f t="shared" si="33"/>
        <v>0</v>
      </c>
      <c r="J131" s="50">
        <f t="shared" si="33"/>
        <v>0</v>
      </c>
      <c r="K131" s="8"/>
      <c r="L131" s="8"/>
      <c r="M131" s="8"/>
      <c r="N131" s="8"/>
      <c r="O131" s="51"/>
      <c r="P131" s="8"/>
      <c r="Q131" s="13"/>
      <c r="R131" s="42">
        <f t="shared" si="14"/>
        <v>0</v>
      </c>
      <c r="S131" s="43">
        <f t="shared" si="14"/>
        <v>0</v>
      </c>
      <c r="T131" s="405"/>
      <c r="U131" s="405"/>
      <c r="V131" s="405"/>
      <c r="W131" s="405"/>
      <c r="X131" s="423"/>
      <c r="Y131" s="405"/>
      <c r="Z131" s="484"/>
      <c r="AA131" s="406">
        <f t="shared" si="31"/>
        <v>0</v>
      </c>
      <c r="AB131" s="484">
        <f t="shared" si="20"/>
        <v>0</v>
      </c>
      <c r="AC131" s="407"/>
    </row>
    <row r="132" spans="1:29" ht="46.5" customHeight="1">
      <c r="A132" s="6">
        <f t="shared" si="36"/>
        <v>3.2699999999999996</v>
      </c>
      <c r="B132" s="18" t="s">
        <v>83</v>
      </c>
      <c r="C132" s="8"/>
      <c r="D132" s="13"/>
      <c r="E132" s="8"/>
      <c r="F132" s="8"/>
      <c r="G132" s="47"/>
      <c r="H132" s="48"/>
      <c r="I132" s="49">
        <f t="shared" si="33"/>
        <v>0</v>
      </c>
      <c r="J132" s="50">
        <f t="shared" si="33"/>
        <v>0</v>
      </c>
      <c r="K132" s="8"/>
      <c r="L132" s="8"/>
      <c r="M132" s="8"/>
      <c r="N132" s="8"/>
      <c r="O132" s="51"/>
      <c r="P132" s="8"/>
      <c r="Q132" s="13"/>
      <c r="R132" s="42">
        <f t="shared" si="14"/>
        <v>0</v>
      </c>
      <c r="S132" s="43">
        <f t="shared" si="14"/>
        <v>0</v>
      </c>
      <c r="T132" s="405"/>
      <c r="U132" s="405"/>
      <c r="V132" s="405"/>
      <c r="W132" s="405"/>
      <c r="X132" s="423"/>
      <c r="Y132" s="405"/>
      <c r="Z132" s="484"/>
      <c r="AA132" s="406">
        <f t="shared" si="31"/>
        <v>0</v>
      </c>
      <c r="AB132" s="484">
        <f t="shared" si="20"/>
        <v>0</v>
      </c>
      <c r="AC132" s="407"/>
    </row>
    <row r="133" spans="1:29" ht="46.5" customHeight="1">
      <c r="A133" s="6">
        <f t="shared" si="36"/>
        <v>3.2799999999999994</v>
      </c>
      <c r="B133" s="18" t="s">
        <v>84</v>
      </c>
      <c r="C133" s="8"/>
      <c r="D133" s="13"/>
      <c r="E133" s="8"/>
      <c r="F133" s="8"/>
      <c r="G133" s="47"/>
      <c r="H133" s="48"/>
      <c r="I133" s="49">
        <f t="shared" si="33"/>
        <v>0</v>
      </c>
      <c r="J133" s="50">
        <f t="shared" si="33"/>
        <v>0</v>
      </c>
      <c r="K133" s="8"/>
      <c r="L133" s="8"/>
      <c r="M133" s="8"/>
      <c r="N133" s="8"/>
      <c r="O133" s="51"/>
      <c r="P133" s="8"/>
      <c r="Q133" s="13"/>
      <c r="R133" s="42">
        <f t="shared" si="14"/>
        <v>0</v>
      </c>
      <c r="S133" s="43">
        <f t="shared" si="14"/>
        <v>0</v>
      </c>
      <c r="T133" s="405"/>
      <c r="U133" s="405"/>
      <c r="V133" s="405"/>
      <c r="W133" s="405"/>
      <c r="X133" s="423"/>
      <c r="Y133" s="405"/>
      <c r="Z133" s="484"/>
      <c r="AA133" s="406">
        <f t="shared" si="31"/>
        <v>0</v>
      </c>
      <c r="AB133" s="484">
        <f t="shared" si="20"/>
        <v>0</v>
      </c>
      <c r="AC133" s="407"/>
    </row>
    <row r="134" spans="1:29" ht="46.5" customHeight="1">
      <c r="A134" s="6">
        <f t="shared" si="36"/>
        <v>3.2899999999999991</v>
      </c>
      <c r="B134" s="18" t="s">
        <v>85</v>
      </c>
      <c r="C134" s="8"/>
      <c r="D134" s="13"/>
      <c r="E134" s="8"/>
      <c r="F134" s="8"/>
      <c r="G134" s="47"/>
      <c r="H134" s="48"/>
      <c r="I134" s="49">
        <f t="shared" si="33"/>
        <v>0</v>
      </c>
      <c r="J134" s="50">
        <f t="shared" si="33"/>
        <v>0</v>
      </c>
      <c r="K134" s="8"/>
      <c r="L134" s="8"/>
      <c r="M134" s="8"/>
      <c r="N134" s="8"/>
      <c r="O134" s="51"/>
      <c r="P134" s="8"/>
      <c r="Q134" s="13"/>
      <c r="R134" s="42">
        <f t="shared" si="14"/>
        <v>0</v>
      </c>
      <c r="S134" s="43">
        <f t="shared" si="14"/>
        <v>0</v>
      </c>
      <c r="T134" s="405"/>
      <c r="U134" s="405"/>
      <c r="V134" s="405"/>
      <c r="W134" s="405"/>
      <c r="X134" s="423"/>
      <c r="Y134" s="405"/>
      <c r="Z134" s="484"/>
      <c r="AA134" s="406">
        <f t="shared" si="31"/>
        <v>0</v>
      </c>
      <c r="AB134" s="484">
        <f t="shared" si="20"/>
        <v>0</v>
      </c>
      <c r="AC134" s="407"/>
    </row>
    <row r="135" spans="1:29" ht="46.5" customHeight="1">
      <c r="A135" s="6">
        <f t="shared" si="36"/>
        <v>3.2999999999999989</v>
      </c>
      <c r="B135" s="18" t="s">
        <v>86</v>
      </c>
      <c r="C135" s="8"/>
      <c r="D135" s="13"/>
      <c r="E135" s="8"/>
      <c r="F135" s="8"/>
      <c r="G135" s="47"/>
      <c r="H135" s="48"/>
      <c r="I135" s="49">
        <f t="shared" si="33"/>
        <v>0</v>
      </c>
      <c r="J135" s="50">
        <f t="shared" si="33"/>
        <v>0</v>
      </c>
      <c r="K135" s="8"/>
      <c r="L135" s="8"/>
      <c r="M135" s="8"/>
      <c r="N135" s="8"/>
      <c r="O135" s="51"/>
      <c r="P135" s="8"/>
      <c r="Q135" s="13"/>
      <c r="R135" s="42">
        <f t="shared" si="14"/>
        <v>0</v>
      </c>
      <c r="S135" s="43">
        <f t="shared" si="14"/>
        <v>0</v>
      </c>
      <c r="T135" s="405"/>
      <c r="U135" s="405"/>
      <c r="V135" s="405"/>
      <c r="W135" s="405"/>
      <c r="X135" s="423"/>
      <c r="Y135" s="405"/>
      <c r="Z135" s="484"/>
      <c r="AA135" s="406">
        <f t="shared" si="31"/>
        <v>0</v>
      </c>
      <c r="AB135" s="484">
        <f t="shared" si="20"/>
        <v>0</v>
      </c>
      <c r="AC135" s="407"/>
    </row>
    <row r="136" spans="1:29" ht="46.5" customHeight="1">
      <c r="A136" s="6">
        <f t="shared" si="36"/>
        <v>3.3099999999999987</v>
      </c>
      <c r="B136" s="18" t="s">
        <v>87</v>
      </c>
      <c r="C136" s="8"/>
      <c r="D136" s="13"/>
      <c r="E136" s="8"/>
      <c r="F136" s="8"/>
      <c r="G136" s="47"/>
      <c r="H136" s="48"/>
      <c r="I136" s="49">
        <f t="shared" si="33"/>
        <v>0</v>
      </c>
      <c r="J136" s="50">
        <f t="shared" si="33"/>
        <v>0</v>
      </c>
      <c r="K136" s="8"/>
      <c r="L136" s="8"/>
      <c r="M136" s="8"/>
      <c r="N136" s="8"/>
      <c r="O136" s="51"/>
      <c r="P136" s="8"/>
      <c r="Q136" s="13"/>
      <c r="R136" s="42">
        <f t="shared" si="14"/>
        <v>0</v>
      </c>
      <c r="S136" s="43">
        <f t="shared" si="14"/>
        <v>0</v>
      </c>
      <c r="T136" s="405"/>
      <c r="U136" s="405"/>
      <c r="V136" s="405"/>
      <c r="W136" s="405"/>
      <c r="X136" s="423"/>
      <c r="Y136" s="405"/>
      <c r="Z136" s="484"/>
      <c r="AA136" s="406">
        <f t="shared" si="31"/>
        <v>0</v>
      </c>
      <c r="AB136" s="484">
        <f t="shared" si="20"/>
        <v>0</v>
      </c>
      <c r="AC136" s="407"/>
    </row>
    <row r="137" spans="1:29" ht="46.5" customHeight="1">
      <c r="A137" s="6">
        <f t="shared" si="36"/>
        <v>3.3199999999999985</v>
      </c>
      <c r="B137" s="18" t="s">
        <v>88</v>
      </c>
      <c r="C137" s="8"/>
      <c r="D137" s="13"/>
      <c r="E137" s="8"/>
      <c r="F137" s="8"/>
      <c r="G137" s="47"/>
      <c r="H137" s="48"/>
      <c r="I137" s="49">
        <f t="shared" si="33"/>
        <v>0</v>
      </c>
      <c r="J137" s="50">
        <f t="shared" si="33"/>
        <v>0</v>
      </c>
      <c r="K137" s="8"/>
      <c r="L137" s="8"/>
      <c r="M137" s="8"/>
      <c r="N137" s="8"/>
      <c r="O137" s="51"/>
      <c r="P137" s="8"/>
      <c r="Q137" s="13"/>
      <c r="R137" s="42">
        <f t="shared" si="14"/>
        <v>0</v>
      </c>
      <c r="S137" s="43">
        <f t="shared" si="14"/>
        <v>0</v>
      </c>
      <c r="T137" s="405"/>
      <c r="U137" s="405"/>
      <c r="V137" s="405"/>
      <c r="W137" s="405"/>
      <c r="X137" s="423"/>
      <c r="Y137" s="405"/>
      <c r="Z137" s="484"/>
      <c r="AA137" s="406">
        <f t="shared" si="31"/>
        <v>0</v>
      </c>
      <c r="AB137" s="484">
        <f t="shared" si="20"/>
        <v>0</v>
      </c>
      <c r="AC137" s="407"/>
    </row>
    <row r="138" spans="1:29" ht="46.5" customHeight="1">
      <c r="A138" s="6">
        <f t="shared" si="36"/>
        <v>3.3299999999999983</v>
      </c>
      <c r="B138" s="18" t="s">
        <v>89</v>
      </c>
      <c r="C138" s="8"/>
      <c r="D138" s="13"/>
      <c r="E138" s="8"/>
      <c r="F138" s="8"/>
      <c r="G138" s="47"/>
      <c r="H138" s="48"/>
      <c r="I138" s="49">
        <f t="shared" si="33"/>
        <v>0</v>
      </c>
      <c r="J138" s="50">
        <f t="shared" si="33"/>
        <v>0</v>
      </c>
      <c r="K138" s="8"/>
      <c r="L138" s="8"/>
      <c r="M138" s="8"/>
      <c r="N138" s="8"/>
      <c r="O138" s="51"/>
      <c r="P138" s="8"/>
      <c r="Q138" s="13"/>
      <c r="R138" s="42">
        <f t="shared" si="14"/>
        <v>0</v>
      </c>
      <c r="S138" s="43">
        <f t="shared" si="14"/>
        <v>0</v>
      </c>
      <c r="T138" s="405"/>
      <c r="U138" s="405"/>
      <c r="V138" s="405"/>
      <c r="W138" s="405"/>
      <c r="X138" s="423"/>
      <c r="Y138" s="405"/>
      <c r="Z138" s="484"/>
      <c r="AA138" s="406">
        <f t="shared" si="31"/>
        <v>0</v>
      </c>
      <c r="AB138" s="484">
        <f t="shared" si="20"/>
        <v>0</v>
      </c>
      <c r="AC138" s="407"/>
    </row>
    <row r="139" spans="1:29" ht="46.5" customHeight="1">
      <c r="A139" s="6">
        <f t="shared" si="36"/>
        <v>3.3399999999999981</v>
      </c>
      <c r="B139" s="18" t="s">
        <v>90</v>
      </c>
      <c r="C139" s="8"/>
      <c r="D139" s="13"/>
      <c r="E139" s="8"/>
      <c r="F139" s="8"/>
      <c r="G139" s="47"/>
      <c r="H139" s="48"/>
      <c r="I139" s="49">
        <f t="shared" si="33"/>
        <v>0</v>
      </c>
      <c r="J139" s="50">
        <f t="shared" si="33"/>
        <v>0</v>
      </c>
      <c r="K139" s="8"/>
      <c r="L139" s="8"/>
      <c r="M139" s="8"/>
      <c r="N139" s="8"/>
      <c r="O139" s="51"/>
      <c r="P139" s="8"/>
      <c r="Q139" s="13"/>
      <c r="R139" s="42">
        <f t="shared" si="14"/>
        <v>0</v>
      </c>
      <c r="S139" s="43">
        <f t="shared" si="14"/>
        <v>0</v>
      </c>
      <c r="T139" s="405"/>
      <c r="U139" s="405"/>
      <c r="V139" s="405"/>
      <c r="W139" s="405"/>
      <c r="X139" s="423"/>
      <c r="Y139" s="405"/>
      <c r="Z139" s="484"/>
      <c r="AA139" s="406">
        <f t="shared" si="31"/>
        <v>0</v>
      </c>
      <c r="AB139" s="484">
        <f t="shared" si="20"/>
        <v>0</v>
      </c>
      <c r="AC139" s="407"/>
    </row>
    <row r="140" spans="1:29" ht="46.5" customHeight="1">
      <c r="A140" s="6">
        <v>3.35</v>
      </c>
      <c r="B140" s="18" t="s">
        <v>91</v>
      </c>
      <c r="C140" s="8"/>
      <c r="D140" s="13"/>
      <c r="E140" s="8"/>
      <c r="F140" s="8"/>
      <c r="G140" s="47"/>
      <c r="H140" s="48"/>
      <c r="I140" s="49">
        <f t="shared" si="33"/>
        <v>0</v>
      </c>
      <c r="J140" s="50">
        <f t="shared" si="33"/>
        <v>0</v>
      </c>
      <c r="K140" s="8"/>
      <c r="L140" s="8"/>
      <c r="M140" s="8"/>
      <c r="N140" s="8"/>
      <c r="O140" s="51"/>
      <c r="P140" s="8"/>
      <c r="Q140" s="13"/>
      <c r="R140" s="42">
        <f t="shared" si="14"/>
        <v>0</v>
      </c>
      <c r="S140" s="43">
        <f t="shared" si="14"/>
        <v>0</v>
      </c>
      <c r="T140" s="405"/>
      <c r="U140" s="405"/>
      <c r="V140" s="405"/>
      <c r="W140" s="405"/>
      <c r="X140" s="423"/>
      <c r="Y140" s="405"/>
      <c r="Z140" s="484"/>
      <c r="AA140" s="406">
        <f t="shared" si="31"/>
        <v>0</v>
      </c>
      <c r="AB140" s="484">
        <f t="shared" si="20"/>
        <v>0</v>
      </c>
      <c r="AC140" s="407"/>
    </row>
    <row r="141" spans="1:29" ht="46.5" customHeight="1">
      <c r="A141" s="6">
        <v>3.36</v>
      </c>
      <c r="B141" s="18" t="s">
        <v>92</v>
      </c>
      <c r="C141" s="8"/>
      <c r="D141" s="13"/>
      <c r="E141" s="8"/>
      <c r="F141" s="8"/>
      <c r="G141" s="47"/>
      <c r="H141" s="48"/>
      <c r="I141" s="49">
        <f t="shared" si="33"/>
        <v>0</v>
      </c>
      <c r="J141" s="50">
        <f t="shared" si="33"/>
        <v>0</v>
      </c>
      <c r="K141" s="8"/>
      <c r="L141" s="8"/>
      <c r="M141" s="8"/>
      <c r="N141" s="8"/>
      <c r="O141" s="51"/>
      <c r="P141" s="8"/>
      <c r="Q141" s="13"/>
      <c r="R141" s="42">
        <f t="shared" si="14"/>
        <v>0</v>
      </c>
      <c r="S141" s="43">
        <f t="shared" si="14"/>
        <v>0</v>
      </c>
      <c r="T141" s="405"/>
      <c r="U141" s="405"/>
      <c r="V141" s="405"/>
      <c r="W141" s="405"/>
      <c r="X141" s="423"/>
      <c r="Y141" s="405"/>
      <c r="Z141" s="484"/>
      <c r="AA141" s="406">
        <f t="shared" si="31"/>
        <v>0</v>
      </c>
      <c r="AB141" s="484">
        <f t="shared" si="20"/>
        <v>0</v>
      </c>
      <c r="AC141" s="407"/>
    </row>
    <row r="142" spans="1:29" s="216" customFormat="1" ht="18">
      <c r="A142" s="203"/>
      <c r="B142" s="192" t="s">
        <v>64</v>
      </c>
      <c r="C142" s="133"/>
      <c r="D142" s="142"/>
      <c r="E142" s="133"/>
      <c r="F142" s="133"/>
      <c r="G142" s="214"/>
      <c r="H142" s="215"/>
      <c r="I142" s="141"/>
      <c r="J142" s="133"/>
      <c r="K142" s="133"/>
      <c r="L142" s="133"/>
      <c r="M142" s="133"/>
      <c r="N142" s="133"/>
      <c r="O142" s="136"/>
      <c r="P142" s="133"/>
      <c r="Q142" s="142"/>
      <c r="R142" s="198">
        <f t="shared" si="14"/>
        <v>0</v>
      </c>
      <c r="S142" s="199">
        <f t="shared" si="14"/>
        <v>0</v>
      </c>
      <c r="T142" s="439"/>
      <c r="U142" s="439"/>
      <c r="V142" s="439"/>
      <c r="W142" s="439"/>
      <c r="X142" s="440"/>
      <c r="Y142" s="439"/>
      <c r="Z142" s="448"/>
      <c r="AA142" s="445">
        <f t="shared" si="31"/>
        <v>0</v>
      </c>
      <c r="AB142" s="446">
        <f t="shared" si="32"/>
        <v>0</v>
      </c>
      <c r="AC142" s="422"/>
    </row>
    <row r="143" spans="1:29" s="216" customFormat="1" ht="31.5">
      <c r="A143" s="203"/>
      <c r="B143" s="132" t="s">
        <v>93</v>
      </c>
      <c r="C143" s="133"/>
      <c r="D143" s="142"/>
      <c r="E143" s="133"/>
      <c r="F143" s="133"/>
      <c r="G143" s="214"/>
      <c r="H143" s="215"/>
      <c r="I143" s="141"/>
      <c r="J143" s="133"/>
      <c r="K143" s="133"/>
      <c r="L143" s="133"/>
      <c r="M143" s="133"/>
      <c r="N143" s="133"/>
      <c r="O143" s="136"/>
      <c r="P143" s="133"/>
      <c r="Q143" s="142"/>
      <c r="R143" s="198">
        <f t="shared" si="14"/>
        <v>0</v>
      </c>
      <c r="S143" s="199">
        <f t="shared" si="14"/>
        <v>0</v>
      </c>
      <c r="T143" s="439"/>
      <c r="U143" s="439"/>
      <c r="V143" s="439"/>
      <c r="W143" s="439"/>
      <c r="X143" s="440"/>
      <c r="Y143" s="439"/>
      <c r="Z143" s="448"/>
      <c r="AA143" s="445">
        <f t="shared" si="31"/>
        <v>0</v>
      </c>
      <c r="AB143" s="446">
        <f t="shared" si="32"/>
        <v>0</v>
      </c>
      <c r="AC143" s="403"/>
    </row>
    <row r="144" spans="1:29" s="216" customFormat="1" ht="18">
      <c r="A144" s="203"/>
      <c r="B144" s="193" t="s">
        <v>101</v>
      </c>
      <c r="C144" s="141">
        <f>C143+C111+C78</f>
        <v>0</v>
      </c>
      <c r="D144" s="142">
        <f t="shared" ref="D144:S144" si="37">D143+D111+D78</f>
        <v>0</v>
      </c>
      <c r="E144" s="141">
        <f t="shared" si="37"/>
        <v>0</v>
      </c>
      <c r="F144" s="142">
        <f t="shared" si="37"/>
        <v>0</v>
      </c>
      <c r="G144" s="214"/>
      <c r="H144" s="215"/>
      <c r="I144" s="141">
        <f t="shared" si="37"/>
        <v>0</v>
      </c>
      <c r="J144" s="141">
        <f t="shared" si="37"/>
        <v>0</v>
      </c>
      <c r="K144" s="141">
        <f t="shared" si="37"/>
        <v>0</v>
      </c>
      <c r="L144" s="141">
        <f t="shared" si="37"/>
        <v>0</v>
      </c>
      <c r="M144" s="141">
        <f t="shared" si="37"/>
        <v>0</v>
      </c>
      <c r="N144" s="141">
        <f t="shared" si="37"/>
        <v>0</v>
      </c>
      <c r="O144" s="136">
        <f t="shared" si="37"/>
        <v>6.4364999999999997</v>
      </c>
      <c r="P144" s="141">
        <f t="shared" si="37"/>
        <v>0</v>
      </c>
      <c r="Q144" s="142">
        <f t="shared" si="37"/>
        <v>0</v>
      </c>
      <c r="R144" s="141">
        <f t="shared" si="37"/>
        <v>0</v>
      </c>
      <c r="S144" s="142">
        <f t="shared" si="37"/>
        <v>0</v>
      </c>
      <c r="T144" s="447"/>
      <c r="U144" s="447">
        <f t="shared" ref="U144:AB144" si="38">U143+U111+U78</f>
        <v>0</v>
      </c>
      <c r="V144" s="447"/>
      <c r="W144" s="447">
        <f t="shared" si="38"/>
        <v>0</v>
      </c>
      <c r="X144" s="440">
        <f>X143+X111+X78</f>
        <v>6.8114999999999997</v>
      </c>
      <c r="Y144" s="447"/>
      <c r="Z144" s="448">
        <f t="shared" si="38"/>
        <v>0</v>
      </c>
      <c r="AA144" s="447"/>
      <c r="AB144" s="448">
        <f t="shared" si="38"/>
        <v>0</v>
      </c>
      <c r="AC144" s="416"/>
    </row>
    <row r="145" spans="1:29" s="147" customFormat="1" ht="18">
      <c r="A145" s="143">
        <v>4</v>
      </c>
      <c r="B145" s="144" t="s">
        <v>102</v>
      </c>
      <c r="C145" s="145"/>
      <c r="D145" s="162"/>
      <c r="E145" s="145"/>
      <c r="F145" s="145"/>
      <c r="G145" s="151"/>
      <c r="H145" s="152"/>
      <c r="I145" s="159"/>
      <c r="J145" s="145"/>
      <c r="K145" s="145"/>
      <c r="L145" s="145"/>
      <c r="M145" s="145"/>
      <c r="N145" s="145"/>
      <c r="O145" s="153"/>
      <c r="P145" s="145"/>
      <c r="Q145" s="162"/>
      <c r="R145" s="154">
        <f t="shared" si="14"/>
        <v>0</v>
      </c>
      <c r="S145" s="155">
        <f t="shared" si="14"/>
        <v>0</v>
      </c>
      <c r="T145" s="439"/>
      <c r="U145" s="439"/>
      <c r="V145" s="439"/>
      <c r="W145" s="439"/>
      <c r="X145" s="440"/>
      <c r="Y145" s="439"/>
      <c r="Z145" s="448"/>
      <c r="AA145" s="406">
        <f t="shared" ref="AA145:AA147" si="39">T145+V145+Y145</f>
        <v>0</v>
      </c>
      <c r="AB145" s="425">
        <f t="shared" ref="AB145" si="40">U145+W145+Z145</f>
        <v>0</v>
      </c>
      <c r="AC145" s="403"/>
    </row>
    <row r="146" spans="1:29" ht="33.75" customHeight="1">
      <c r="A146" s="6">
        <v>4.01</v>
      </c>
      <c r="B146" s="7" t="s">
        <v>103</v>
      </c>
      <c r="C146" s="8"/>
      <c r="D146" s="13"/>
      <c r="E146" s="8"/>
      <c r="F146" s="8"/>
      <c r="G146" s="47"/>
      <c r="H146" s="48"/>
      <c r="I146" s="49">
        <f t="shared" ref="I146:J147" si="41">C146-E146</f>
        <v>0</v>
      </c>
      <c r="J146" s="50">
        <f t="shared" si="41"/>
        <v>0</v>
      </c>
      <c r="K146" s="8"/>
      <c r="L146" s="8"/>
      <c r="M146" s="8"/>
      <c r="N146" s="8"/>
      <c r="O146" s="51">
        <v>0.03</v>
      </c>
      <c r="P146" s="8"/>
      <c r="Q146" s="41">
        <f>O146*P146</f>
        <v>0</v>
      </c>
      <c r="R146" s="42">
        <f t="shared" si="14"/>
        <v>0</v>
      </c>
      <c r="S146" s="43">
        <f t="shared" si="14"/>
        <v>0</v>
      </c>
      <c r="T146" s="405"/>
      <c r="U146" s="405"/>
      <c r="V146" s="405"/>
      <c r="W146" s="405"/>
      <c r="X146" s="423">
        <v>0.03</v>
      </c>
      <c r="Y146" s="405"/>
      <c r="Z146" s="424">
        <f>X146*Y146</f>
        <v>0</v>
      </c>
      <c r="AA146" s="406">
        <f t="shared" si="39"/>
        <v>0</v>
      </c>
      <c r="AB146" s="484">
        <f t="shared" si="20"/>
        <v>0</v>
      </c>
      <c r="AC146" s="404"/>
    </row>
    <row r="147" spans="1:29" ht="45.75" customHeight="1">
      <c r="A147" s="6">
        <v>4.0199999999999996</v>
      </c>
      <c r="B147" s="7" t="s">
        <v>104</v>
      </c>
      <c r="C147" s="8"/>
      <c r="D147" s="13"/>
      <c r="E147" s="8"/>
      <c r="F147" s="8"/>
      <c r="G147" s="47"/>
      <c r="H147" s="48"/>
      <c r="I147" s="49">
        <f t="shared" si="41"/>
        <v>0</v>
      </c>
      <c r="J147" s="50">
        <f t="shared" si="41"/>
        <v>0</v>
      </c>
      <c r="K147" s="8"/>
      <c r="L147" s="8"/>
      <c r="M147" s="8"/>
      <c r="N147" s="8"/>
      <c r="O147" s="51">
        <v>0.03</v>
      </c>
      <c r="P147" s="8"/>
      <c r="Q147" s="41">
        <f>O147*P147</f>
        <v>0</v>
      </c>
      <c r="R147" s="42">
        <f t="shared" ref="R147:S210" si="42">K147+M147+P147</f>
        <v>0</v>
      </c>
      <c r="S147" s="43">
        <f t="shared" si="42"/>
        <v>0</v>
      </c>
      <c r="T147" s="405"/>
      <c r="U147" s="405"/>
      <c r="V147" s="405"/>
      <c r="W147" s="405"/>
      <c r="X147" s="423">
        <v>0.03</v>
      </c>
      <c r="Y147" s="405"/>
      <c r="Z147" s="424">
        <f>X147*Y147</f>
        <v>0</v>
      </c>
      <c r="AA147" s="406">
        <f t="shared" si="39"/>
        <v>0</v>
      </c>
      <c r="AB147" s="484">
        <f t="shared" si="20"/>
        <v>0</v>
      </c>
      <c r="AC147" s="404"/>
    </row>
    <row r="148" spans="1:29" s="216" customFormat="1" ht="18">
      <c r="A148" s="203"/>
      <c r="B148" s="192" t="s">
        <v>105</v>
      </c>
      <c r="C148" s="198">
        <f>SUM(C146:C147)</f>
        <v>0</v>
      </c>
      <c r="D148" s="199">
        <f>SUM(D146:D147)</f>
        <v>0</v>
      </c>
      <c r="E148" s="198">
        <f>SUM(E146:E147)</f>
        <v>0</v>
      </c>
      <c r="F148" s="199">
        <f>SUM(F146:F147)</f>
        <v>0</v>
      </c>
      <c r="G148" s="214"/>
      <c r="H148" s="215"/>
      <c r="I148" s="198">
        <f t="shared" ref="I148:S148" si="43">SUM(I146:I147)</f>
        <v>0</v>
      </c>
      <c r="J148" s="199">
        <f t="shared" si="43"/>
        <v>0</v>
      </c>
      <c r="K148" s="199">
        <f t="shared" si="43"/>
        <v>0</v>
      </c>
      <c r="L148" s="199">
        <f t="shared" si="43"/>
        <v>0</v>
      </c>
      <c r="M148" s="199">
        <f t="shared" si="43"/>
        <v>0</v>
      </c>
      <c r="N148" s="199">
        <f t="shared" si="43"/>
        <v>0</v>
      </c>
      <c r="O148" s="200">
        <f t="shared" si="43"/>
        <v>0.06</v>
      </c>
      <c r="P148" s="199">
        <f t="shared" si="43"/>
        <v>0</v>
      </c>
      <c r="Q148" s="199">
        <f t="shared" si="43"/>
        <v>0</v>
      </c>
      <c r="R148" s="199">
        <f t="shared" si="43"/>
        <v>0</v>
      </c>
      <c r="S148" s="199">
        <f t="shared" si="43"/>
        <v>0</v>
      </c>
      <c r="T148" s="446"/>
      <c r="U148" s="446">
        <f t="shared" ref="U148:AB148" si="44">SUM(U146:U147)</f>
        <v>0</v>
      </c>
      <c r="V148" s="446"/>
      <c r="W148" s="446">
        <f t="shared" si="44"/>
        <v>0</v>
      </c>
      <c r="X148" s="449"/>
      <c r="Y148" s="446">
        <f t="shared" si="44"/>
        <v>0</v>
      </c>
      <c r="Z148" s="446">
        <f t="shared" si="44"/>
        <v>0</v>
      </c>
      <c r="AA148" s="446">
        <f t="shared" si="44"/>
        <v>0</v>
      </c>
      <c r="AB148" s="446">
        <f t="shared" si="44"/>
        <v>0</v>
      </c>
      <c r="AC148" s="422"/>
    </row>
    <row r="149" spans="1:29" s="147" customFormat="1" ht="109.5" customHeight="1">
      <c r="A149" s="143">
        <v>5</v>
      </c>
      <c r="B149" s="144" t="s">
        <v>106</v>
      </c>
      <c r="C149" s="145"/>
      <c r="D149" s="162"/>
      <c r="E149" s="145"/>
      <c r="F149" s="145"/>
      <c r="G149" s="151"/>
      <c r="H149" s="152"/>
      <c r="I149" s="156">
        <f>C149-E149</f>
        <v>0</v>
      </c>
      <c r="J149" s="157">
        <f>D149-F149</f>
        <v>0</v>
      </c>
      <c r="K149" s="145"/>
      <c r="L149" s="145"/>
      <c r="M149" s="145"/>
      <c r="N149" s="145"/>
      <c r="O149" s="153">
        <v>0.21138000000000001</v>
      </c>
      <c r="P149" s="145"/>
      <c r="Q149" s="158">
        <f>O149*P149</f>
        <v>0</v>
      </c>
      <c r="R149" s="154">
        <f t="shared" si="42"/>
        <v>0</v>
      </c>
      <c r="S149" s="155">
        <f t="shared" si="42"/>
        <v>0</v>
      </c>
      <c r="T149" s="439"/>
      <c r="U149" s="439"/>
      <c r="V149" s="439"/>
      <c r="W149" s="439"/>
      <c r="X149" s="440">
        <v>0.21138000000000001</v>
      </c>
      <c r="Y149" s="439"/>
      <c r="Z149" s="424">
        <f>X149*Y149</f>
        <v>0</v>
      </c>
      <c r="AA149" s="406">
        <f t="shared" ref="AA149" si="45">T149+V149+Y149</f>
        <v>0</v>
      </c>
      <c r="AB149" s="484">
        <f t="shared" si="20"/>
        <v>0</v>
      </c>
      <c r="AC149" s="403"/>
    </row>
    <row r="150" spans="1:29" s="216" customFormat="1" ht="18">
      <c r="A150" s="202"/>
      <c r="B150" s="132" t="s">
        <v>107</v>
      </c>
      <c r="C150" s="133">
        <f>C149</f>
        <v>0</v>
      </c>
      <c r="D150" s="142">
        <f>D149</f>
        <v>0</v>
      </c>
      <c r="E150" s="142">
        <f t="shared" ref="E150:S150" si="46">E149</f>
        <v>0</v>
      </c>
      <c r="F150" s="142">
        <f t="shared" si="46"/>
        <v>0</v>
      </c>
      <c r="G150" s="214"/>
      <c r="H150" s="215"/>
      <c r="I150" s="141">
        <f t="shared" si="46"/>
        <v>0</v>
      </c>
      <c r="J150" s="142">
        <f t="shared" si="46"/>
        <v>0</v>
      </c>
      <c r="K150" s="142">
        <f t="shared" si="46"/>
        <v>0</v>
      </c>
      <c r="L150" s="142">
        <f t="shared" si="46"/>
        <v>0</v>
      </c>
      <c r="M150" s="142">
        <f t="shared" si="46"/>
        <v>0</v>
      </c>
      <c r="N150" s="142">
        <f t="shared" si="46"/>
        <v>0</v>
      </c>
      <c r="O150" s="136">
        <f t="shared" si="46"/>
        <v>0.21138000000000001</v>
      </c>
      <c r="P150" s="142">
        <f t="shared" si="46"/>
        <v>0</v>
      </c>
      <c r="Q150" s="142">
        <f t="shared" si="46"/>
        <v>0</v>
      </c>
      <c r="R150" s="142">
        <f t="shared" si="46"/>
        <v>0</v>
      </c>
      <c r="S150" s="142">
        <f t="shared" si="46"/>
        <v>0</v>
      </c>
      <c r="T150" s="448"/>
      <c r="U150" s="448">
        <f t="shared" ref="U150:Z150" si="47">U149</f>
        <v>0</v>
      </c>
      <c r="V150" s="448"/>
      <c r="W150" s="448">
        <f t="shared" si="47"/>
        <v>0</v>
      </c>
      <c r="X150" s="440"/>
      <c r="Y150" s="448"/>
      <c r="Z150" s="448">
        <f t="shared" si="47"/>
        <v>0</v>
      </c>
      <c r="AA150" s="448"/>
      <c r="AB150" s="448">
        <f>AB149</f>
        <v>0</v>
      </c>
      <c r="AC150" s="403"/>
    </row>
    <row r="151" spans="1:29" s="147" customFormat="1" ht="47.25" customHeight="1">
      <c r="A151" s="143">
        <f>+A149+1</f>
        <v>6</v>
      </c>
      <c r="B151" s="144" t="s">
        <v>108</v>
      </c>
      <c r="C151" s="145"/>
      <c r="D151" s="162"/>
      <c r="E151" s="145"/>
      <c r="F151" s="145"/>
      <c r="G151" s="151"/>
      <c r="H151" s="152"/>
      <c r="I151" s="159"/>
      <c r="J151" s="145"/>
      <c r="K151" s="145"/>
      <c r="L151" s="145"/>
      <c r="M151" s="145"/>
      <c r="N151" s="145"/>
      <c r="O151" s="153"/>
      <c r="P151" s="145"/>
      <c r="Q151" s="158">
        <f t="shared" ref="Q151:Q209" si="48">O151*P151</f>
        <v>0</v>
      </c>
      <c r="R151" s="154">
        <f t="shared" si="42"/>
        <v>0</v>
      </c>
      <c r="S151" s="155">
        <f t="shared" si="42"/>
        <v>0</v>
      </c>
      <c r="T151" s="439"/>
      <c r="U151" s="439"/>
      <c r="V151" s="439"/>
      <c r="W151" s="439"/>
      <c r="X151" s="440"/>
      <c r="Y151" s="439"/>
      <c r="Z151" s="424"/>
      <c r="AA151" s="406"/>
      <c r="AB151" s="484"/>
      <c r="AC151" s="403"/>
    </row>
    <row r="152" spans="1:29" ht="18">
      <c r="A152" s="6">
        <v>6.01</v>
      </c>
      <c r="B152" s="25" t="s">
        <v>109</v>
      </c>
      <c r="C152" s="26"/>
      <c r="D152" s="27"/>
      <c r="E152" s="26"/>
      <c r="F152" s="26"/>
      <c r="G152" s="47"/>
      <c r="H152" s="48"/>
      <c r="I152" s="53"/>
      <c r="J152" s="26"/>
      <c r="K152" s="26"/>
      <c r="L152" s="26"/>
      <c r="M152" s="26"/>
      <c r="N152" s="26"/>
      <c r="O152" s="112"/>
      <c r="P152" s="26"/>
      <c r="Q152" s="41">
        <f t="shared" si="48"/>
        <v>0</v>
      </c>
      <c r="R152" s="42">
        <f t="shared" si="42"/>
        <v>0</v>
      </c>
      <c r="S152" s="43">
        <f t="shared" si="42"/>
        <v>0</v>
      </c>
      <c r="T152" s="439"/>
      <c r="U152" s="439"/>
      <c r="V152" s="439"/>
      <c r="W152" s="439"/>
      <c r="X152" s="440"/>
      <c r="Y152" s="439"/>
      <c r="Z152" s="424">
        <f t="shared" ref="Z152" si="49">X152*Y152</f>
        <v>0</v>
      </c>
      <c r="AA152" s="406">
        <f t="shared" ref="AA152:AB217" si="50">T152+V152+Y152</f>
        <v>0</v>
      </c>
      <c r="AB152" s="484">
        <f t="shared" si="20"/>
        <v>0</v>
      </c>
      <c r="AC152" s="416"/>
    </row>
    <row r="153" spans="1:29" ht="18">
      <c r="A153" s="6"/>
      <c r="B153" s="7" t="s">
        <v>110</v>
      </c>
      <c r="C153" s="8"/>
      <c r="D153" s="13"/>
      <c r="E153" s="8"/>
      <c r="F153" s="8"/>
      <c r="G153" s="47"/>
      <c r="H153" s="48"/>
      <c r="I153" s="49">
        <f t="shared" ref="I153:J156" si="51">C153-E153</f>
        <v>0</v>
      </c>
      <c r="J153" s="50">
        <f t="shared" si="51"/>
        <v>0</v>
      </c>
      <c r="K153" s="8"/>
      <c r="L153" s="8"/>
      <c r="M153" s="8"/>
      <c r="N153" s="8"/>
      <c r="O153" s="51">
        <v>0.2</v>
      </c>
      <c r="P153" s="8"/>
      <c r="Q153" s="41">
        <f>O153*P153</f>
        <v>0</v>
      </c>
      <c r="R153" s="42">
        <f t="shared" si="42"/>
        <v>0</v>
      </c>
      <c r="S153" s="43">
        <f t="shared" si="42"/>
        <v>0</v>
      </c>
      <c r="T153" s="405"/>
      <c r="U153" s="405"/>
      <c r="V153" s="405"/>
      <c r="W153" s="405"/>
      <c r="X153" s="423">
        <v>0.2</v>
      </c>
      <c r="Y153" s="405"/>
      <c r="Z153" s="424">
        <f>X153*Y153</f>
        <v>0</v>
      </c>
      <c r="AA153" s="406">
        <f t="shared" si="50"/>
        <v>0</v>
      </c>
      <c r="AB153" s="484">
        <f t="shared" si="50"/>
        <v>0</v>
      </c>
      <c r="AC153" s="404"/>
    </row>
    <row r="154" spans="1:29" ht="18">
      <c r="A154" s="6"/>
      <c r="B154" s="7" t="s">
        <v>111</v>
      </c>
      <c r="C154" s="8"/>
      <c r="D154" s="13"/>
      <c r="E154" s="8"/>
      <c r="F154" s="8"/>
      <c r="G154" s="47"/>
      <c r="H154" s="48"/>
      <c r="I154" s="49">
        <f t="shared" si="51"/>
        <v>0</v>
      </c>
      <c r="J154" s="50">
        <f t="shared" si="51"/>
        <v>0</v>
      </c>
      <c r="K154" s="8"/>
      <c r="L154" s="8"/>
      <c r="M154" s="8"/>
      <c r="N154" s="8"/>
      <c r="O154" s="51">
        <f>0.2/12*9</f>
        <v>0.15</v>
      </c>
      <c r="P154" s="8"/>
      <c r="Q154" s="41">
        <f t="shared" si="48"/>
        <v>0</v>
      </c>
      <c r="R154" s="42">
        <f t="shared" si="42"/>
        <v>0</v>
      </c>
      <c r="S154" s="43">
        <f t="shared" si="42"/>
        <v>0</v>
      </c>
      <c r="T154" s="405"/>
      <c r="U154" s="405"/>
      <c r="V154" s="405"/>
      <c r="W154" s="405"/>
      <c r="X154" s="423">
        <f>0.2/12*9</f>
        <v>0.15</v>
      </c>
      <c r="Y154" s="405"/>
      <c r="Z154" s="424">
        <f t="shared" ref="Z154:Z156" si="52">X154*Y154</f>
        <v>0</v>
      </c>
      <c r="AA154" s="406">
        <f t="shared" si="50"/>
        <v>0</v>
      </c>
      <c r="AB154" s="484">
        <f t="shared" si="50"/>
        <v>0</v>
      </c>
      <c r="AC154" s="404"/>
    </row>
    <row r="155" spans="1:29" ht="18">
      <c r="A155" s="6"/>
      <c r="B155" s="7" t="s">
        <v>112</v>
      </c>
      <c r="C155" s="8"/>
      <c r="D155" s="13"/>
      <c r="E155" s="8"/>
      <c r="F155" s="8"/>
      <c r="G155" s="47"/>
      <c r="H155" s="48"/>
      <c r="I155" s="49">
        <f t="shared" si="51"/>
        <v>0</v>
      </c>
      <c r="J155" s="50">
        <f t="shared" si="51"/>
        <v>0</v>
      </c>
      <c r="K155" s="8"/>
      <c r="L155" s="8"/>
      <c r="M155" s="8"/>
      <c r="N155" s="8"/>
      <c r="O155" s="51">
        <f>0.2/12*6</f>
        <v>0.1</v>
      </c>
      <c r="P155" s="8"/>
      <c r="Q155" s="41">
        <f t="shared" si="48"/>
        <v>0</v>
      </c>
      <c r="R155" s="42">
        <f t="shared" si="42"/>
        <v>0</v>
      </c>
      <c r="S155" s="43">
        <f t="shared" si="42"/>
        <v>0</v>
      </c>
      <c r="T155" s="405"/>
      <c r="U155" s="405"/>
      <c r="V155" s="405"/>
      <c r="W155" s="405"/>
      <c r="X155" s="423">
        <f>0.2/12*6</f>
        <v>0.1</v>
      </c>
      <c r="Y155" s="405"/>
      <c r="Z155" s="424">
        <f t="shared" si="52"/>
        <v>0</v>
      </c>
      <c r="AA155" s="406">
        <f t="shared" si="50"/>
        <v>0</v>
      </c>
      <c r="AB155" s="484">
        <f t="shared" si="50"/>
        <v>0</v>
      </c>
      <c r="AC155" s="404"/>
    </row>
    <row r="156" spans="1:29" ht="18">
      <c r="A156" s="6"/>
      <c r="B156" s="7" t="s">
        <v>113</v>
      </c>
      <c r="C156" s="8"/>
      <c r="D156" s="13"/>
      <c r="E156" s="8"/>
      <c r="F156" s="8"/>
      <c r="G156" s="47"/>
      <c r="H156" s="48"/>
      <c r="I156" s="49">
        <f t="shared" si="51"/>
        <v>0</v>
      </c>
      <c r="J156" s="50">
        <f t="shared" si="51"/>
        <v>0</v>
      </c>
      <c r="K156" s="8"/>
      <c r="L156" s="8"/>
      <c r="M156" s="8"/>
      <c r="N156" s="8"/>
      <c r="O156" s="51">
        <f>0.2/12*3</f>
        <v>0.05</v>
      </c>
      <c r="P156" s="8"/>
      <c r="Q156" s="41">
        <f t="shared" si="48"/>
        <v>0</v>
      </c>
      <c r="R156" s="42">
        <f t="shared" si="42"/>
        <v>0</v>
      </c>
      <c r="S156" s="43">
        <f t="shared" si="42"/>
        <v>0</v>
      </c>
      <c r="T156" s="405"/>
      <c r="U156" s="405"/>
      <c r="V156" s="405"/>
      <c r="W156" s="405"/>
      <c r="X156" s="423">
        <f>0.2/12*3</f>
        <v>0.05</v>
      </c>
      <c r="Y156" s="405"/>
      <c r="Z156" s="424">
        <f t="shared" si="52"/>
        <v>0</v>
      </c>
      <c r="AA156" s="406">
        <f t="shared" si="50"/>
        <v>0</v>
      </c>
      <c r="AB156" s="484">
        <f t="shared" si="50"/>
        <v>0</v>
      </c>
      <c r="AC156" s="404"/>
    </row>
    <row r="157" spans="1:29" s="216" customFormat="1" ht="18">
      <c r="A157" s="203"/>
      <c r="B157" s="192" t="s">
        <v>105</v>
      </c>
      <c r="C157" s="198">
        <f>C153+C154+C155+C156</f>
        <v>0</v>
      </c>
      <c r="D157" s="199">
        <f t="shared" ref="D157:S157" si="53">D153+D154+D155+D156</f>
        <v>0</v>
      </c>
      <c r="E157" s="198">
        <f>E153+E154+E155+E156</f>
        <v>0</v>
      </c>
      <c r="F157" s="199">
        <f t="shared" si="53"/>
        <v>0</v>
      </c>
      <c r="G157" s="214"/>
      <c r="H157" s="215"/>
      <c r="I157" s="198">
        <f t="shared" si="53"/>
        <v>0</v>
      </c>
      <c r="J157" s="199">
        <f t="shared" si="53"/>
        <v>0</v>
      </c>
      <c r="K157" s="199">
        <f t="shared" si="53"/>
        <v>0</v>
      </c>
      <c r="L157" s="199">
        <f t="shared" si="53"/>
        <v>0</v>
      </c>
      <c r="M157" s="199">
        <f t="shared" si="53"/>
        <v>0</v>
      </c>
      <c r="N157" s="199">
        <f t="shared" si="53"/>
        <v>0</v>
      </c>
      <c r="O157" s="200">
        <f t="shared" si="53"/>
        <v>0.49999999999999994</v>
      </c>
      <c r="P157" s="199">
        <f t="shared" si="53"/>
        <v>0</v>
      </c>
      <c r="Q157" s="199">
        <f t="shared" si="53"/>
        <v>0</v>
      </c>
      <c r="R157" s="199">
        <f t="shared" si="53"/>
        <v>0</v>
      </c>
      <c r="S157" s="199">
        <f t="shared" si="53"/>
        <v>0</v>
      </c>
      <c r="T157" s="446"/>
      <c r="U157" s="446">
        <f t="shared" ref="U157:W157" si="54">U153+U154+U155+U156</f>
        <v>0</v>
      </c>
      <c r="V157" s="446"/>
      <c r="W157" s="446">
        <f t="shared" si="54"/>
        <v>0</v>
      </c>
      <c r="X157" s="449"/>
      <c r="Y157" s="445">
        <f>Y153+Y154+Y155+Y156</f>
        <v>0</v>
      </c>
      <c r="Z157" s="446">
        <f>Z153+Z154+Z155+Z156</f>
        <v>0</v>
      </c>
      <c r="AA157" s="445">
        <f>AA153+AA154+AA155+AA156</f>
        <v>0</v>
      </c>
      <c r="AB157" s="446">
        <f>AB153+AB154+AB155+AB156</f>
        <v>0</v>
      </c>
      <c r="AC157" s="422"/>
    </row>
    <row r="158" spans="1:29" ht="31.5">
      <c r="A158" s="6">
        <f>+A152+0.01</f>
        <v>6.02</v>
      </c>
      <c r="B158" s="36" t="s">
        <v>114</v>
      </c>
      <c r="C158" s="26"/>
      <c r="D158" s="27"/>
      <c r="E158" s="26"/>
      <c r="F158" s="26"/>
      <c r="G158" s="47"/>
      <c r="H158" s="48"/>
      <c r="I158" s="53"/>
      <c r="J158" s="26"/>
      <c r="K158" s="26"/>
      <c r="L158" s="26"/>
      <c r="M158" s="26"/>
      <c r="N158" s="26"/>
      <c r="O158" s="54"/>
      <c r="P158" s="26"/>
      <c r="Q158" s="41">
        <f t="shared" si="48"/>
        <v>0</v>
      </c>
      <c r="R158" s="42">
        <f t="shared" si="42"/>
        <v>0</v>
      </c>
      <c r="S158" s="43">
        <f t="shared" si="42"/>
        <v>0</v>
      </c>
      <c r="T158" s="439"/>
      <c r="U158" s="439"/>
      <c r="V158" s="439"/>
      <c r="W158" s="439"/>
      <c r="X158" s="450"/>
      <c r="Y158" s="439"/>
      <c r="Z158" s="424"/>
      <c r="AA158" s="406"/>
      <c r="AB158" s="484"/>
      <c r="AC158" s="403"/>
    </row>
    <row r="159" spans="1:29" ht="18">
      <c r="A159" s="6"/>
      <c r="B159" s="7" t="s">
        <v>110</v>
      </c>
      <c r="C159" s="8"/>
      <c r="D159" s="13"/>
      <c r="E159" s="8"/>
      <c r="F159" s="8"/>
      <c r="G159" s="47"/>
      <c r="H159" s="48"/>
      <c r="I159" s="49">
        <f t="shared" ref="I159:J162" si="55">C159-E159</f>
        <v>0</v>
      </c>
      <c r="J159" s="50">
        <f t="shared" si="55"/>
        <v>0</v>
      </c>
      <c r="K159" s="8"/>
      <c r="L159" s="8"/>
      <c r="M159" s="8"/>
      <c r="N159" s="8"/>
      <c r="O159" s="51">
        <v>0.2</v>
      </c>
      <c r="P159" s="8"/>
      <c r="Q159" s="41">
        <f t="shared" si="48"/>
        <v>0</v>
      </c>
      <c r="R159" s="42">
        <f t="shared" si="42"/>
        <v>0</v>
      </c>
      <c r="S159" s="43">
        <f t="shared" si="42"/>
        <v>0</v>
      </c>
      <c r="T159" s="405"/>
      <c r="U159" s="405"/>
      <c r="V159" s="405"/>
      <c r="W159" s="405"/>
      <c r="X159" s="423">
        <v>0.2</v>
      </c>
      <c r="Y159" s="405"/>
      <c r="Z159" s="424">
        <f t="shared" ref="Z159:Z162" si="56">X159*Y159</f>
        <v>0</v>
      </c>
      <c r="AA159" s="406">
        <f t="shared" ref="AA159:AA162" si="57">T159+V159+Y159</f>
        <v>0</v>
      </c>
      <c r="AB159" s="484">
        <f t="shared" si="50"/>
        <v>0</v>
      </c>
      <c r="AC159" s="404"/>
    </row>
    <row r="160" spans="1:29" ht="18">
      <c r="A160" s="6"/>
      <c r="B160" s="7" t="s">
        <v>111</v>
      </c>
      <c r="C160" s="8"/>
      <c r="D160" s="13"/>
      <c r="E160" s="8"/>
      <c r="F160" s="8"/>
      <c r="G160" s="47"/>
      <c r="H160" s="48"/>
      <c r="I160" s="49">
        <f t="shared" si="55"/>
        <v>0</v>
      </c>
      <c r="J160" s="50">
        <f t="shared" si="55"/>
        <v>0</v>
      </c>
      <c r="K160" s="8"/>
      <c r="L160" s="8"/>
      <c r="M160" s="8"/>
      <c r="N160" s="8"/>
      <c r="O160" s="51">
        <f>0.2/12*9</f>
        <v>0.15</v>
      </c>
      <c r="P160" s="8"/>
      <c r="Q160" s="41">
        <f t="shared" si="48"/>
        <v>0</v>
      </c>
      <c r="R160" s="42">
        <f t="shared" si="42"/>
        <v>0</v>
      </c>
      <c r="S160" s="43">
        <f t="shared" si="42"/>
        <v>0</v>
      </c>
      <c r="T160" s="405"/>
      <c r="U160" s="405"/>
      <c r="V160" s="405"/>
      <c r="W160" s="405"/>
      <c r="X160" s="423">
        <f>0.2/12*9</f>
        <v>0.15</v>
      </c>
      <c r="Y160" s="405"/>
      <c r="Z160" s="424">
        <f t="shared" si="56"/>
        <v>0</v>
      </c>
      <c r="AA160" s="406">
        <f t="shared" si="57"/>
        <v>0</v>
      </c>
      <c r="AB160" s="484">
        <f t="shared" si="50"/>
        <v>0</v>
      </c>
      <c r="AC160" s="404"/>
    </row>
    <row r="161" spans="1:29" ht="18">
      <c r="A161" s="6"/>
      <c r="B161" s="7" t="s">
        <v>112</v>
      </c>
      <c r="C161" s="8"/>
      <c r="D161" s="13"/>
      <c r="E161" s="8"/>
      <c r="F161" s="8"/>
      <c r="G161" s="47"/>
      <c r="H161" s="48"/>
      <c r="I161" s="49">
        <f t="shared" si="55"/>
        <v>0</v>
      </c>
      <c r="J161" s="50">
        <f t="shared" si="55"/>
        <v>0</v>
      </c>
      <c r="K161" s="8"/>
      <c r="L161" s="8"/>
      <c r="M161" s="8"/>
      <c r="N161" s="8"/>
      <c r="O161" s="51">
        <f>0.2/12*6</f>
        <v>0.1</v>
      </c>
      <c r="P161" s="8"/>
      <c r="Q161" s="41">
        <f t="shared" si="48"/>
        <v>0</v>
      </c>
      <c r="R161" s="42">
        <f t="shared" si="42"/>
        <v>0</v>
      </c>
      <c r="S161" s="43">
        <f t="shared" si="42"/>
        <v>0</v>
      </c>
      <c r="T161" s="405"/>
      <c r="U161" s="405"/>
      <c r="V161" s="405"/>
      <c r="W161" s="405"/>
      <c r="X161" s="423">
        <f>0.2/12*6</f>
        <v>0.1</v>
      </c>
      <c r="Y161" s="405"/>
      <c r="Z161" s="424">
        <f t="shared" si="56"/>
        <v>0</v>
      </c>
      <c r="AA161" s="406">
        <f t="shared" si="57"/>
        <v>0</v>
      </c>
      <c r="AB161" s="484">
        <f t="shared" si="50"/>
        <v>0</v>
      </c>
      <c r="AC161" s="404"/>
    </row>
    <row r="162" spans="1:29" ht="18">
      <c r="A162" s="6"/>
      <c r="B162" s="7" t="s">
        <v>113</v>
      </c>
      <c r="C162" s="8"/>
      <c r="D162" s="13"/>
      <c r="E162" s="8"/>
      <c r="F162" s="8"/>
      <c r="G162" s="47"/>
      <c r="H162" s="48"/>
      <c r="I162" s="49">
        <f t="shared" si="55"/>
        <v>0</v>
      </c>
      <c r="J162" s="50">
        <f t="shared" si="55"/>
        <v>0</v>
      </c>
      <c r="K162" s="8"/>
      <c r="L162" s="8"/>
      <c r="M162" s="8"/>
      <c r="N162" s="8"/>
      <c r="O162" s="51">
        <v>0.05</v>
      </c>
      <c r="P162" s="8"/>
      <c r="Q162" s="41">
        <f t="shared" si="48"/>
        <v>0</v>
      </c>
      <c r="R162" s="42">
        <f t="shared" si="42"/>
        <v>0</v>
      </c>
      <c r="S162" s="43">
        <f t="shared" si="42"/>
        <v>0</v>
      </c>
      <c r="T162" s="405"/>
      <c r="U162" s="405"/>
      <c r="V162" s="405"/>
      <c r="W162" s="405"/>
      <c r="X162" s="423">
        <v>0.05</v>
      </c>
      <c r="Y162" s="405"/>
      <c r="Z162" s="424">
        <f t="shared" si="56"/>
        <v>0</v>
      </c>
      <c r="AA162" s="406">
        <f t="shared" si="57"/>
        <v>0</v>
      </c>
      <c r="AB162" s="484">
        <f t="shared" si="50"/>
        <v>0</v>
      </c>
      <c r="AC162" s="404"/>
    </row>
    <row r="163" spans="1:29" s="216" customFormat="1" ht="18">
      <c r="A163" s="203"/>
      <c r="B163" s="192" t="s">
        <v>105</v>
      </c>
      <c r="C163" s="198">
        <f>C159+C160+C161+C162</f>
        <v>0</v>
      </c>
      <c r="D163" s="199">
        <f t="shared" ref="D163:S163" si="58">D159+D160+D161+D162</f>
        <v>0</v>
      </c>
      <c r="E163" s="198">
        <f>E159+E160+E161+E162</f>
        <v>0</v>
      </c>
      <c r="F163" s="199">
        <f t="shared" si="58"/>
        <v>0</v>
      </c>
      <c r="G163" s="214"/>
      <c r="H163" s="215"/>
      <c r="I163" s="198">
        <f t="shared" si="58"/>
        <v>0</v>
      </c>
      <c r="J163" s="199">
        <f t="shared" si="58"/>
        <v>0</v>
      </c>
      <c r="K163" s="199">
        <f t="shared" si="58"/>
        <v>0</v>
      </c>
      <c r="L163" s="199">
        <f t="shared" si="58"/>
        <v>0</v>
      </c>
      <c r="M163" s="199">
        <f t="shared" si="58"/>
        <v>0</v>
      </c>
      <c r="N163" s="199">
        <f t="shared" si="58"/>
        <v>0</v>
      </c>
      <c r="O163" s="200">
        <f t="shared" si="58"/>
        <v>0.49999999999999994</v>
      </c>
      <c r="P163" s="199">
        <f t="shared" si="58"/>
        <v>0</v>
      </c>
      <c r="Q163" s="199">
        <f t="shared" si="58"/>
        <v>0</v>
      </c>
      <c r="R163" s="199">
        <f t="shared" si="58"/>
        <v>0</v>
      </c>
      <c r="S163" s="199">
        <f t="shared" si="58"/>
        <v>0</v>
      </c>
      <c r="T163" s="446"/>
      <c r="U163" s="446">
        <f t="shared" ref="U163:W163" si="59">U159+U160+U161+U162</f>
        <v>0</v>
      </c>
      <c r="V163" s="446"/>
      <c r="W163" s="446">
        <f t="shared" si="59"/>
        <v>0</v>
      </c>
      <c r="X163" s="449"/>
      <c r="Y163" s="445">
        <f>Y159+Y160+Y161+Y162</f>
        <v>0</v>
      </c>
      <c r="Z163" s="446">
        <f>Z159+Z160+Z161+Z162</f>
        <v>0</v>
      </c>
      <c r="AA163" s="445">
        <f>AA159+AA160+AA161+AA162</f>
        <v>0</v>
      </c>
      <c r="AB163" s="446">
        <f>AB159+AB160+AB161+AB162</f>
        <v>0</v>
      </c>
      <c r="AC163" s="422"/>
    </row>
    <row r="164" spans="1:29" ht="30" customHeight="1">
      <c r="A164" s="6">
        <v>6.03</v>
      </c>
      <c r="B164" s="36" t="s">
        <v>115</v>
      </c>
      <c r="C164" s="26"/>
      <c r="D164" s="27"/>
      <c r="E164" s="26"/>
      <c r="F164" s="26"/>
      <c r="G164" s="47"/>
      <c r="H164" s="48"/>
      <c r="I164" s="53"/>
      <c r="J164" s="26"/>
      <c r="K164" s="26"/>
      <c r="L164" s="26"/>
      <c r="M164" s="26"/>
      <c r="N164" s="26"/>
      <c r="O164" s="54"/>
      <c r="P164" s="26"/>
      <c r="Q164" s="41">
        <f t="shared" si="48"/>
        <v>0</v>
      </c>
      <c r="R164" s="42">
        <f t="shared" si="42"/>
        <v>0</v>
      </c>
      <c r="S164" s="43">
        <f t="shared" si="42"/>
        <v>0</v>
      </c>
      <c r="T164" s="439"/>
      <c r="U164" s="439"/>
      <c r="V164" s="439"/>
      <c r="W164" s="439"/>
      <c r="X164" s="450"/>
      <c r="Y164" s="439"/>
      <c r="Z164" s="424"/>
      <c r="AA164" s="406"/>
      <c r="AB164" s="484"/>
      <c r="AC164" s="403"/>
    </row>
    <row r="165" spans="1:29" ht="18">
      <c r="A165" s="6"/>
      <c r="B165" s="7" t="s">
        <v>110</v>
      </c>
      <c r="C165" s="8"/>
      <c r="D165" s="13"/>
      <c r="E165" s="8"/>
      <c r="F165" s="13"/>
      <c r="G165" s="47"/>
      <c r="H165" s="48"/>
      <c r="I165" s="49">
        <f t="shared" ref="I165:J168" si="60">C165-E165</f>
        <v>0</v>
      </c>
      <c r="J165" s="50">
        <f t="shared" si="60"/>
        <v>0</v>
      </c>
      <c r="K165" s="8"/>
      <c r="L165" s="8"/>
      <c r="M165" s="8"/>
      <c r="N165" s="8"/>
      <c r="O165" s="51">
        <v>0.06</v>
      </c>
      <c r="P165" s="8"/>
      <c r="Q165" s="41">
        <f t="shared" si="48"/>
        <v>0</v>
      </c>
      <c r="R165" s="42">
        <f t="shared" si="42"/>
        <v>0</v>
      </c>
      <c r="S165" s="43">
        <f t="shared" si="42"/>
        <v>0</v>
      </c>
      <c r="T165" s="405"/>
      <c r="U165" s="405"/>
      <c r="V165" s="405"/>
      <c r="W165" s="405"/>
      <c r="X165" s="423">
        <v>0.06</v>
      </c>
      <c r="Y165" s="405"/>
      <c r="Z165" s="424">
        <f t="shared" ref="Z165:Z168" si="61">X165*Y165</f>
        <v>0</v>
      </c>
      <c r="AA165" s="406">
        <f t="shared" ref="AA165:AA168" si="62">T165+V165+Y165</f>
        <v>0</v>
      </c>
      <c r="AB165" s="484">
        <f t="shared" si="50"/>
        <v>0</v>
      </c>
      <c r="AC165" s="404"/>
    </row>
    <row r="166" spans="1:29" ht="18">
      <c r="A166" s="6"/>
      <c r="B166" s="7" t="s">
        <v>111</v>
      </c>
      <c r="C166" s="8"/>
      <c r="D166" s="13"/>
      <c r="E166" s="8"/>
      <c r="F166" s="8"/>
      <c r="G166" s="47"/>
      <c r="H166" s="48"/>
      <c r="I166" s="49">
        <f t="shared" si="60"/>
        <v>0</v>
      </c>
      <c r="J166" s="50">
        <f t="shared" si="60"/>
        <v>0</v>
      </c>
      <c r="K166" s="8"/>
      <c r="L166" s="8"/>
      <c r="M166" s="8"/>
      <c r="N166" s="8"/>
      <c r="O166" s="51">
        <f>0.06/12*9</f>
        <v>4.4999999999999998E-2</v>
      </c>
      <c r="P166" s="8"/>
      <c r="Q166" s="41">
        <f t="shared" si="48"/>
        <v>0</v>
      </c>
      <c r="R166" s="42">
        <f t="shared" si="42"/>
        <v>0</v>
      </c>
      <c r="S166" s="43">
        <f t="shared" si="42"/>
        <v>0</v>
      </c>
      <c r="T166" s="405"/>
      <c r="U166" s="405"/>
      <c r="V166" s="405"/>
      <c r="W166" s="405"/>
      <c r="X166" s="423">
        <f>0.06/12*9</f>
        <v>4.4999999999999998E-2</v>
      </c>
      <c r="Y166" s="405"/>
      <c r="Z166" s="424">
        <f t="shared" si="61"/>
        <v>0</v>
      </c>
      <c r="AA166" s="406">
        <f t="shared" si="62"/>
        <v>0</v>
      </c>
      <c r="AB166" s="484">
        <f t="shared" si="50"/>
        <v>0</v>
      </c>
      <c r="AC166" s="404"/>
    </row>
    <row r="167" spans="1:29" ht="18">
      <c r="A167" s="6"/>
      <c r="B167" s="7" t="s">
        <v>112</v>
      </c>
      <c r="C167" s="8"/>
      <c r="D167" s="13"/>
      <c r="E167" s="8"/>
      <c r="F167" s="8"/>
      <c r="G167" s="47"/>
      <c r="H167" s="48"/>
      <c r="I167" s="49">
        <f t="shared" si="60"/>
        <v>0</v>
      </c>
      <c r="J167" s="50">
        <f t="shared" si="60"/>
        <v>0</v>
      </c>
      <c r="K167" s="8"/>
      <c r="L167" s="8"/>
      <c r="M167" s="8"/>
      <c r="N167" s="8"/>
      <c r="O167" s="51">
        <f>0.06/12*6</f>
        <v>0.03</v>
      </c>
      <c r="P167" s="8"/>
      <c r="Q167" s="41">
        <f t="shared" si="48"/>
        <v>0</v>
      </c>
      <c r="R167" s="42">
        <f t="shared" si="42"/>
        <v>0</v>
      </c>
      <c r="S167" s="43">
        <f t="shared" si="42"/>
        <v>0</v>
      </c>
      <c r="T167" s="405"/>
      <c r="U167" s="405"/>
      <c r="V167" s="405"/>
      <c r="W167" s="405"/>
      <c r="X167" s="423">
        <f>0.06/12*6</f>
        <v>0.03</v>
      </c>
      <c r="Y167" s="405"/>
      <c r="Z167" s="424">
        <f t="shared" si="61"/>
        <v>0</v>
      </c>
      <c r="AA167" s="406">
        <f t="shared" si="62"/>
        <v>0</v>
      </c>
      <c r="AB167" s="484">
        <f t="shared" si="50"/>
        <v>0</v>
      </c>
      <c r="AC167" s="404"/>
    </row>
    <row r="168" spans="1:29" ht="18">
      <c r="A168" s="6"/>
      <c r="B168" s="7" t="s">
        <v>113</v>
      </c>
      <c r="C168" s="8"/>
      <c r="D168" s="13"/>
      <c r="E168" s="8"/>
      <c r="F168" s="8"/>
      <c r="G168" s="47"/>
      <c r="H168" s="48"/>
      <c r="I168" s="49">
        <f t="shared" si="60"/>
        <v>0</v>
      </c>
      <c r="J168" s="50">
        <f t="shared" si="60"/>
        <v>0</v>
      </c>
      <c r="K168" s="8"/>
      <c r="L168" s="8"/>
      <c r="M168" s="8"/>
      <c r="N168" s="8"/>
      <c r="O168" s="51">
        <f>0.06/12*3</f>
        <v>1.4999999999999999E-2</v>
      </c>
      <c r="P168" s="8"/>
      <c r="Q168" s="41">
        <f t="shared" si="48"/>
        <v>0</v>
      </c>
      <c r="R168" s="42">
        <f t="shared" si="42"/>
        <v>0</v>
      </c>
      <c r="S168" s="43">
        <f t="shared" si="42"/>
        <v>0</v>
      </c>
      <c r="T168" s="405"/>
      <c r="U168" s="405"/>
      <c r="V168" s="405"/>
      <c r="W168" s="405"/>
      <c r="X168" s="423">
        <f>0.06/12*3</f>
        <v>1.4999999999999999E-2</v>
      </c>
      <c r="Y168" s="405"/>
      <c r="Z168" s="424">
        <f t="shared" si="61"/>
        <v>0</v>
      </c>
      <c r="AA168" s="406">
        <f t="shared" si="62"/>
        <v>0</v>
      </c>
      <c r="AB168" s="484">
        <f t="shared" si="50"/>
        <v>0</v>
      </c>
      <c r="AC168" s="404"/>
    </row>
    <row r="169" spans="1:29" s="216" customFormat="1" ht="18">
      <c r="A169" s="203"/>
      <c r="B169" s="192" t="s">
        <v>105</v>
      </c>
      <c r="C169" s="198">
        <f>C165+C166+C167+C168</f>
        <v>0</v>
      </c>
      <c r="D169" s="199">
        <f t="shared" ref="D169:S169" si="63">D165+D166+D167+D168</f>
        <v>0</v>
      </c>
      <c r="E169" s="198">
        <f>E165+E166+E167+E168</f>
        <v>0</v>
      </c>
      <c r="F169" s="199">
        <f t="shared" si="63"/>
        <v>0</v>
      </c>
      <c r="G169" s="214"/>
      <c r="H169" s="215"/>
      <c r="I169" s="198">
        <f t="shared" si="63"/>
        <v>0</v>
      </c>
      <c r="J169" s="199">
        <f t="shared" si="63"/>
        <v>0</v>
      </c>
      <c r="K169" s="199">
        <f t="shared" si="63"/>
        <v>0</v>
      </c>
      <c r="L169" s="199">
        <f t="shared" si="63"/>
        <v>0</v>
      </c>
      <c r="M169" s="199">
        <f t="shared" si="63"/>
        <v>0</v>
      </c>
      <c r="N169" s="199">
        <f t="shared" si="63"/>
        <v>0</v>
      </c>
      <c r="O169" s="200">
        <f t="shared" si="63"/>
        <v>0.15000000000000002</v>
      </c>
      <c r="P169" s="199">
        <f t="shared" si="63"/>
        <v>0</v>
      </c>
      <c r="Q169" s="199">
        <f t="shared" si="63"/>
        <v>0</v>
      </c>
      <c r="R169" s="199">
        <f t="shared" si="63"/>
        <v>0</v>
      </c>
      <c r="S169" s="199">
        <f t="shared" si="63"/>
        <v>0</v>
      </c>
      <c r="T169" s="446"/>
      <c r="U169" s="446">
        <f t="shared" ref="U169:Z169" si="64">U165+U166+U167+U168</f>
        <v>0</v>
      </c>
      <c r="V169" s="446"/>
      <c r="W169" s="446">
        <f t="shared" si="64"/>
        <v>0</v>
      </c>
      <c r="X169" s="449"/>
      <c r="Y169" s="446"/>
      <c r="Z169" s="446">
        <f t="shared" si="64"/>
        <v>0</v>
      </c>
      <c r="AA169" s="446"/>
      <c r="AB169" s="446">
        <f>AB165+AB166+AB167+AB168</f>
        <v>0</v>
      </c>
      <c r="AC169" s="422"/>
    </row>
    <row r="170" spans="1:29" ht="31.5">
      <c r="A170" s="6">
        <v>6.04</v>
      </c>
      <c r="B170" s="36" t="s">
        <v>116</v>
      </c>
      <c r="C170" s="26"/>
      <c r="D170" s="27"/>
      <c r="E170" s="26"/>
      <c r="F170" s="26"/>
      <c r="G170" s="47"/>
      <c r="H170" s="48"/>
      <c r="I170" s="53"/>
      <c r="J170" s="26"/>
      <c r="K170" s="26"/>
      <c r="L170" s="26"/>
      <c r="M170" s="26"/>
      <c r="N170" s="26"/>
      <c r="O170" s="54"/>
      <c r="P170" s="26"/>
      <c r="Q170" s="41">
        <f t="shared" si="48"/>
        <v>0</v>
      </c>
      <c r="R170" s="42">
        <f t="shared" si="42"/>
        <v>0</v>
      </c>
      <c r="S170" s="43">
        <f t="shared" si="42"/>
        <v>0</v>
      </c>
      <c r="T170" s="439"/>
      <c r="U170" s="439"/>
      <c r="V170" s="439"/>
      <c r="W170" s="439"/>
      <c r="X170" s="450"/>
      <c r="Y170" s="439"/>
      <c r="Z170" s="424"/>
      <c r="AA170" s="406"/>
      <c r="AB170" s="484"/>
      <c r="AC170" s="403"/>
    </row>
    <row r="171" spans="1:29" ht="18">
      <c r="A171" s="6"/>
      <c r="B171" s="7" t="s">
        <v>110</v>
      </c>
      <c r="C171" s="8"/>
      <c r="D171" s="13"/>
      <c r="E171" s="8"/>
      <c r="F171" s="13"/>
      <c r="G171" s="47"/>
      <c r="H171" s="48"/>
      <c r="I171" s="49">
        <f t="shared" ref="I171:J174" si="65">C171-E171</f>
        <v>0</v>
      </c>
      <c r="J171" s="50">
        <f t="shared" si="65"/>
        <v>0</v>
      </c>
      <c r="K171" s="8"/>
      <c r="L171" s="8"/>
      <c r="M171" s="8"/>
      <c r="N171" s="8"/>
      <c r="O171" s="51">
        <f>0.06</f>
        <v>0.06</v>
      </c>
      <c r="P171" s="8"/>
      <c r="Q171" s="41"/>
      <c r="R171" s="42">
        <f t="shared" si="42"/>
        <v>0</v>
      </c>
      <c r="S171" s="43">
        <f t="shared" si="42"/>
        <v>0</v>
      </c>
      <c r="T171" s="405"/>
      <c r="U171" s="405"/>
      <c r="V171" s="405"/>
      <c r="W171" s="405"/>
      <c r="X171" s="423">
        <f>0.06</f>
        <v>0.06</v>
      </c>
      <c r="Y171" s="405"/>
      <c r="Z171" s="424"/>
      <c r="AA171" s="406">
        <f t="shared" ref="AA171:AA174" si="66">T171+V171+Y171</f>
        <v>0</v>
      </c>
      <c r="AB171" s="484">
        <f t="shared" si="50"/>
        <v>0</v>
      </c>
      <c r="AC171" s="404"/>
    </row>
    <row r="172" spans="1:29" ht="18">
      <c r="A172" s="6"/>
      <c r="B172" s="7" t="s">
        <v>111</v>
      </c>
      <c r="C172" s="8"/>
      <c r="D172" s="13"/>
      <c r="E172" s="8"/>
      <c r="F172" s="8"/>
      <c r="G172" s="47"/>
      <c r="H172" s="48"/>
      <c r="I172" s="49">
        <f t="shared" si="65"/>
        <v>0</v>
      </c>
      <c r="J172" s="50">
        <f t="shared" si="65"/>
        <v>0</v>
      </c>
      <c r="K172" s="8"/>
      <c r="L172" s="8"/>
      <c r="M172" s="8"/>
      <c r="N172" s="8"/>
      <c r="O172" s="51">
        <f>0.06/12*9</f>
        <v>4.4999999999999998E-2</v>
      </c>
      <c r="P172" s="8"/>
      <c r="Q172" s="41">
        <f t="shared" si="48"/>
        <v>0</v>
      </c>
      <c r="R172" s="42">
        <f t="shared" si="42"/>
        <v>0</v>
      </c>
      <c r="S172" s="43">
        <f t="shared" si="42"/>
        <v>0</v>
      </c>
      <c r="T172" s="405"/>
      <c r="U172" s="405"/>
      <c r="V172" s="405"/>
      <c r="W172" s="405"/>
      <c r="X172" s="423">
        <f>0.06/12*9</f>
        <v>4.4999999999999998E-2</v>
      </c>
      <c r="Y172" s="405"/>
      <c r="Z172" s="424">
        <f t="shared" ref="Z172:Z174" si="67">X172*Y172</f>
        <v>0</v>
      </c>
      <c r="AA172" s="406">
        <f t="shared" si="66"/>
        <v>0</v>
      </c>
      <c r="AB172" s="484">
        <f t="shared" si="50"/>
        <v>0</v>
      </c>
      <c r="AC172" s="404"/>
    </row>
    <row r="173" spans="1:29" ht="18">
      <c r="A173" s="6"/>
      <c r="B173" s="7" t="s">
        <v>112</v>
      </c>
      <c r="C173" s="8"/>
      <c r="D173" s="13"/>
      <c r="E173" s="8"/>
      <c r="F173" s="8"/>
      <c r="G173" s="47"/>
      <c r="H173" s="48"/>
      <c r="I173" s="49">
        <f t="shared" si="65"/>
        <v>0</v>
      </c>
      <c r="J173" s="50">
        <f t="shared" si="65"/>
        <v>0</v>
      </c>
      <c r="K173" s="8"/>
      <c r="L173" s="8"/>
      <c r="M173" s="8"/>
      <c r="N173" s="8"/>
      <c r="O173" s="51">
        <f>0.06/12*6</f>
        <v>0.03</v>
      </c>
      <c r="P173" s="8"/>
      <c r="Q173" s="41">
        <f t="shared" si="48"/>
        <v>0</v>
      </c>
      <c r="R173" s="42">
        <f t="shared" si="42"/>
        <v>0</v>
      </c>
      <c r="S173" s="43">
        <f t="shared" si="42"/>
        <v>0</v>
      </c>
      <c r="T173" s="405"/>
      <c r="U173" s="405"/>
      <c r="V173" s="405"/>
      <c r="W173" s="405"/>
      <c r="X173" s="423">
        <f>0.06/12*6</f>
        <v>0.03</v>
      </c>
      <c r="Y173" s="405"/>
      <c r="Z173" s="424">
        <f t="shared" si="67"/>
        <v>0</v>
      </c>
      <c r="AA173" s="406">
        <f t="shared" si="66"/>
        <v>0</v>
      </c>
      <c r="AB173" s="484">
        <f t="shared" si="50"/>
        <v>0</v>
      </c>
      <c r="AC173" s="404"/>
    </row>
    <row r="174" spans="1:29" ht="18">
      <c r="A174" s="6"/>
      <c r="B174" s="7" t="s">
        <v>113</v>
      </c>
      <c r="C174" s="8"/>
      <c r="D174" s="13"/>
      <c r="E174" s="8"/>
      <c r="F174" s="8"/>
      <c r="G174" s="47"/>
      <c r="H174" s="48"/>
      <c r="I174" s="49">
        <f t="shared" si="65"/>
        <v>0</v>
      </c>
      <c r="J174" s="50">
        <f t="shared" si="65"/>
        <v>0</v>
      </c>
      <c r="K174" s="8"/>
      <c r="L174" s="8"/>
      <c r="M174" s="8"/>
      <c r="N174" s="8"/>
      <c r="O174" s="51">
        <f>0.06/12*3</f>
        <v>1.4999999999999999E-2</v>
      </c>
      <c r="P174" s="8"/>
      <c r="Q174" s="41">
        <f t="shared" si="48"/>
        <v>0</v>
      </c>
      <c r="R174" s="42">
        <f t="shared" si="42"/>
        <v>0</v>
      </c>
      <c r="S174" s="43">
        <f t="shared" si="42"/>
        <v>0</v>
      </c>
      <c r="T174" s="405"/>
      <c r="U174" s="405"/>
      <c r="V174" s="405"/>
      <c r="W174" s="405"/>
      <c r="X174" s="423">
        <f>0.06/12*3</f>
        <v>1.4999999999999999E-2</v>
      </c>
      <c r="Y174" s="405"/>
      <c r="Z174" s="424">
        <f t="shared" si="67"/>
        <v>0</v>
      </c>
      <c r="AA174" s="406">
        <f t="shared" si="66"/>
        <v>0</v>
      </c>
      <c r="AB174" s="484">
        <f t="shared" si="50"/>
        <v>0</v>
      </c>
      <c r="AC174" s="404"/>
    </row>
    <row r="175" spans="1:29" s="216" customFormat="1" ht="18">
      <c r="A175" s="203"/>
      <c r="B175" s="192" t="s">
        <v>105</v>
      </c>
      <c r="C175" s="198">
        <f>C171+C172+C173+C174</f>
        <v>0</v>
      </c>
      <c r="D175" s="199">
        <f t="shared" ref="D175:S175" si="68">D171+D172+D173+D174</f>
        <v>0</v>
      </c>
      <c r="E175" s="198">
        <f>E171+E172+E173+E174</f>
        <v>0</v>
      </c>
      <c r="F175" s="199">
        <f t="shared" si="68"/>
        <v>0</v>
      </c>
      <c r="G175" s="214"/>
      <c r="H175" s="215"/>
      <c r="I175" s="198">
        <f t="shared" si="68"/>
        <v>0</v>
      </c>
      <c r="J175" s="199">
        <f t="shared" si="68"/>
        <v>0</v>
      </c>
      <c r="K175" s="199">
        <f t="shared" si="68"/>
        <v>0</v>
      </c>
      <c r="L175" s="199">
        <f t="shared" si="68"/>
        <v>0</v>
      </c>
      <c r="M175" s="199">
        <f t="shared" si="68"/>
        <v>0</v>
      </c>
      <c r="N175" s="199">
        <f t="shared" si="68"/>
        <v>0</v>
      </c>
      <c r="O175" s="200">
        <f t="shared" si="68"/>
        <v>0.15000000000000002</v>
      </c>
      <c r="P175" s="199">
        <f t="shared" si="68"/>
        <v>0</v>
      </c>
      <c r="Q175" s="199">
        <f t="shared" si="68"/>
        <v>0</v>
      </c>
      <c r="R175" s="199">
        <f t="shared" si="68"/>
        <v>0</v>
      </c>
      <c r="S175" s="199">
        <f t="shared" si="68"/>
        <v>0</v>
      </c>
      <c r="T175" s="446"/>
      <c r="U175" s="446">
        <f t="shared" ref="U175:AB175" si="69">U171+U172+U173+U174</f>
        <v>0</v>
      </c>
      <c r="V175" s="446"/>
      <c r="W175" s="446">
        <f t="shared" si="69"/>
        <v>0</v>
      </c>
      <c r="X175" s="449"/>
      <c r="Y175" s="446"/>
      <c r="Z175" s="446">
        <f t="shared" si="69"/>
        <v>0</v>
      </c>
      <c r="AA175" s="446"/>
      <c r="AB175" s="446">
        <f t="shared" si="69"/>
        <v>0</v>
      </c>
      <c r="AC175" s="422"/>
    </row>
    <row r="176" spans="1:29" ht="18">
      <c r="A176" s="6">
        <v>6.05</v>
      </c>
      <c r="B176" s="36" t="s">
        <v>117</v>
      </c>
      <c r="C176" s="26"/>
      <c r="D176" s="27"/>
      <c r="E176" s="26"/>
      <c r="F176" s="26"/>
      <c r="G176" s="47"/>
      <c r="H176" s="48"/>
      <c r="I176" s="53"/>
      <c r="J176" s="26"/>
      <c r="K176" s="26"/>
      <c r="L176" s="26"/>
      <c r="M176" s="26"/>
      <c r="N176" s="26"/>
      <c r="O176" s="54"/>
      <c r="P176" s="26"/>
      <c r="Q176" s="41">
        <f t="shared" si="48"/>
        <v>0</v>
      </c>
      <c r="R176" s="42">
        <f t="shared" si="42"/>
        <v>0</v>
      </c>
      <c r="S176" s="43">
        <f t="shared" si="42"/>
        <v>0</v>
      </c>
      <c r="T176" s="439"/>
      <c r="U176" s="439"/>
      <c r="V176" s="439"/>
      <c r="W176" s="439"/>
      <c r="X176" s="450"/>
      <c r="Y176" s="439"/>
      <c r="Z176" s="424">
        <f t="shared" ref="Z176:Z180" si="70">X176*Y176</f>
        <v>0</v>
      </c>
      <c r="AA176" s="406">
        <f t="shared" ref="AA176:AA180" si="71">T176+V176+Y176</f>
        <v>0</v>
      </c>
      <c r="AB176" s="484">
        <f t="shared" si="50"/>
        <v>0</v>
      </c>
      <c r="AC176" s="403"/>
    </row>
    <row r="177" spans="1:29" ht="18">
      <c r="A177" s="6"/>
      <c r="B177" s="7" t="s">
        <v>110</v>
      </c>
      <c r="C177" s="8"/>
      <c r="D177" s="13"/>
      <c r="E177" s="8"/>
      <c r="F177" s="8"/>
      <c r="G177" s="47"/>
      <c r="H177" s="48"/>
      <c r="I177" s="49">
        <f t="shared" ref="I177:J180" si="72">C177-E177</f>
        <v>0</v>
      </c>
      <c r="J177" s="50">
        <f t="shared" si="72"/>
        <v>0</v>
      </c>
      <c r="K177" s="8"/>
      <c r="L177" s="8"/>
      <c r="M177" s="8"/>
      <c r="N177" s="8"/>
      <c r="O177" s="51">
        <f>0.06</f>
        <v>0.06</v>
      </c>
      <c r="P177" s="8"/>
      <c r="Q177" s="41">
        <f t="shared" si="48"/>
        <v>0</v>
      </c>
      <c r="R177" s="42">
        <f t="shared" si="42"/>
        <v>0</v>
      </c>
      <c r="S177" s="43">
        <f t="shared" si="42"/>
        <v>0</v>
      </c>
      <c r="T177" s="405"/>
      <c r="U177" s="405"/>
      <c r="V177" s="405"/>
      <c r="W177" s="405"/>
      <c r="X177" s="423">
        <f>0.06</f>
        <v>0.06</v>
      </c>
      <c r="Y177" s="405"/>
      <c r="Z177" s="424">
        <f t="shared" si="70"/>
        <v>0</v>
      </c>
      <c r="AA177" s="406">
        <f t="shared" si="71"/>
        <v>0</v>
      </c>
      <c r="AB177" s="484">
        <f t="shared" si="50"/>
        <v>0</v>
      </c>
      <c r="AC177" s="404"/>
    </row>
    <row r="178" spans="1:29" ht="18">
      <c r="A178" s="6"/>
      <c r="B178" s="7" t="s">
        <v>111</v>
      </c>
      <c r="C178" s="8"/>
      <c r="D178" s="13"/>
      <c r="E178" s="8"/>
      <c r="F178" s="8"/>
      <c r="G178" s="47"/>
      <c r="H178" s="48"/>
      <c r="I178" s="49">
        <f t="shared" si="72"/>
        <v>0</v>
      </c>
      <c r="J178" s="50">
        <f t="shared" si="72"/>
        <v>0</v>
      </c>
      <c r="K178" s="8"/>
      <c r="L178" s="8"/>
      <c r="M178" s="8"/>
      <c r="N178" s="8"/>
      <c r="O178" s="51">
        <f>0.06/12*9</f>
        <v>4.4999999999999998E-2</v>
      </c>
      <c r="P178" s="8"/>
      <c r="Q178" s="41">
        <f t="shared" si="48"/>
        <v>0</v>
      </c>
      <c r="R178" s="42">
        <f t="shared" si="42"/>
        <v>0</v>
      </c>
      <c r="S178" s="43">
        <f t="shared" si="42"/>
        <v>0</v>
      </c>
      <c r="T178" s="405"/>
      <c r="U178" s="405"/>
      <c r="V178" s="405"/>
      <c r="W178" s="405"/>
      <c r="X178" s="423">
        <f>0.06/12*9</f>
        <v>4.4999999999999998E-2</v>
      </c>
      <c r="Y178" s="405"/>
      <c r="Z178" s="424">
        <f t="shared" si="70"/>
        <v>0</v>
      </c>
      <c r="AA178" s="406">
        <f t="shared" si="71"/>
        <v>0</v>
      </c>
      <c r="AB178" s="484">
        <f t="shared" si="50"/>
        <v>0</v>
      </c>
      <c r="AC178" s="404"/>
    </row>
    <row r="179" spans="1:29" ht="18">
      <c r="A179" s="6"/>
      <c r="B179" s="7" t="s">
        <v>112</v>
      </c>
      <c r="C179" s="8"/>
      <c r="D179" s="13"/>
      <c r="E179" s="8"/>
      <c r="F179" s="8"/>
      <c r="G179" s="47"/>
      <c r="H179" s="48"/>
      <c r="I179" s="49">
        <f t="shared" si="72"/>
        <v>0</v>
      </c>
      <c r="J179" s="50">
        <f t="shared" si="72"/>
        <v>0</v>
      </c>
      <c r="K179" s="8"/>
      <c r="L179" s="8"/>
      <c r="M179" s="8"/>
      <c r="N179" s="8"/>
      <c r="O179" s="51">
        <f>0.06/12*6</f>
        <v>0.03</v>
      </c>
      <c r="P179" s="8"/>
      <c r="Q179" s="41">
        <f t="shared" si="48"/>
        <v>0</v>
      </c>
      <c r="R179" s="42">
        <f t="shared" si="42"/>
        <v>0</v>
      </c>
      <c r="S179" s="43">
        <f t="shared" si="42"/>
        <v>0</v>
      </c>
      <c r="T179" s="405"/>
      <c r="U179" s="405"/>
      <c r="V179" s="405"/>
      <c r="W179" s="405"/>
      <c r="X179" s="423">
        <f>0.06/12*6</f>
        <v>0.03</v>
      </c>
      <c r="Y179" s="405"/>
      <c r="Z179" s="424">
        <f t="shared" si="70"/>
        <v>0</v>
      </c>
      <c r="AA179" s="406">
        <f t="shared" si="71"/>
        <v>0</v>
      </c>
      <c r="AB179" s="484">
        <f t="shared" si="50"/>
        <v>0</v>
      </c>
      <c r="AC179" s="404"/>
    </row>
    <row r="180" spans="1:29" ht="18">
      <c r="A180" s="6"/>
      <c r="B180" s="7" t="s">
        <v>113</v>
      </c>
      <c r="C180" s="8"/>
      <c r="D180" s="13"/>
      <c r="E180" s="8"/>
      <c r="F180" s="8"/>
      <c r="G180" s="47"/>
      <c r="H180" s="48"/>
      <c r="I180" s="49">
        <f t="shared" si="72"/>
        <v>0</v>
      </c>
      <c r="J180" s="50">
        <f t="shared" si="72"/>
        <v>0</v>
      </c>
      <c r="K180" s="8"/>
      <c r="L180" s="8"/>
      <c r="M180" s="8"/>
      <c r="N180" s="8"/>
      <c r="O180" s="51">
        <f>0.06/12*3</f>
        <v>1.4999999999999999E-2</v>
      </c>
      <c r="P180" s="8"/>
      <c r="Q180" s="41">
        <f t="shared" si="48"/>
        <v>0</v>
      </c>
      <c r="R180" s="42">
        <f t="shared" si="42"/>
        <v>0</v>
      </c>
      <c r="S180" s="43">
        <f t="shared" si="42"/>
        <v>0</v>
      </c>
      <c r="T180" s="405"/>
      <c r="U180" s="405"/>
      <c r="V180" s="405"/>
      <c r="W180" s="405"/>
      <c r="X180" s="423">
        <f>0.06/12*3</f>
        <v>1.4999999999999999E-2</v>
      </c>
      <c r="Y180" s="405"/>
      <c r="Z180" s="424">
        <f t="shared" si="70"/>
        <v>0</v>
      </c>
      <c r="AA180" s="406">
        <f t="shared" si="71"/>
        <v>0</v>
      </c>
      <c r="AB180" s="484">
        <f t="shared" si="50"/>
        <v>0</v>
      </c>
      <c r="AC180" s="404"/>
    </row>
    <row r="181" spans="1:29" s="216" customFormat="1" ht="18">
      <c r="A181" s="203"/>
      <c r="B181" s="192" t="s">
        <v>107</v>
      </c>
      <c r="C181" s="198">
        <f>C177+C178+C179+C180</f>
        <v>0</v>
      </c>
      <c r="D181" s="199">
        <f t="shared" ref="D181:S181" si="73">D177+D178+D179+D180</f>
        <v>0</v>
      </c>
      <c r="E181" s="198">
        <f>E177+E178+E179+E180</f>
        <v>0</v>
      </c>
      <c r="F181" s="199">
        <f t="shared" si="73"/>
        <v>0</v>
      </c>
      <c r="G181" s="214"/>
      <c r="H181" s="215"/>
      <c r="I181" s="198">
        <f t="shared" si="73"/>
        <v>0</v>
      </c>
      <c r="J181" s="199">
        <f t="shared" si="73"/>
        <v>0</v>
      </c>
      <c r="K181" s="199">
        <f t="shared" si="73"/>
        <v>0</v>
      </c>
      <c r="L181" s="199">
        <f t="shared" si="73"/>
        <v>0</v>
      </c>
      <c r="M181" s="199">
        <f t="shared" si="73"/>
        <v>0</v>
      </c>
      <c r="N181" s="199">
        <f t="shared" si="73"/>
        <v>0</v>
      </c>
      <c r="O181" s="200">
        <f t="shared" si="73"/>
        <v>0.15000000000000002</v>
      </c>
      <c r="P181" s="199">
        <f t="shared" si="73"/>
        <v>0</v>
      </c>
      <c r="Q181" s="199">
        <f t="shared" si="73"/>
        <v>0</v>
      </c>
      <c r="R181" s="199">
        <f t="shared" si="73"/>
        <v>0</v>
      </c>
      <c r="S181" s="199">
        <f t="shared" si="73"/>
        <v>0</v>
      </c>
      <c r="T181" s="446"/>
      <c r="U181" s="446">
        <f t="shared" ref="U181:AB181" si="74">U177+U178+U179+U180</f>
        <v>0</v>
      </c>
      <c r="V181" s="446"/>
      <c r="W181" s="446">
        <f t="shared" si="74"/>
        <v>0</v>
      </c>
      <c r="X181" s="449"/>
      <c r="Y181" s="446"/>
      <c r="Z181" s="446">
        <f t="shared" si="74"/>
        <v>0</v>
      </c>
      <c r="AA181" s="446"/>
      <c r="AB181" s="446">
        <f t="shared" si="74"/>
        <v>0</v>
      </c>
      <c r="AC181" s="422"/>
    </row>
    <row r="182" spans="1:29" ht="18">
      <c r="A182" s="6">
        <v>6.06</v>
      </c>
      <c r="B182" s="36" t="s">
        <v>118</v>
      </c>
      <c r="C182" s="26"/>
      <c r="D182" s="27"/>
      <c r="E182" s="26"/>
      <c r="F182" s="26"/>
      <c r="G182" s="47"/>
      <c r="H182" s="48"/>
      <c r="I182" s="53"/>
      <c r="J182" s="26"/>
      <c r="K182" s="26"/>
      <c r="L182" s="26"/>
      <c r="M182" s="26"/>
      <c r="N182" s="26"/>
      <c r="O182" s="54"/>
      <c r="P182" s="26"/>
      <c r="Q182" s="41">
        <f t="shared" si="48"/>
        <v>0</v>
      </c>
      <c r="R182" s="42">
        <f t="shared" si="42"/>
        <v>0</v>
      </c>
      <c r="S182" s="43">
        <f t="shared" si="42"/>
        <v>0</v>
      </c>
      <c r="T182" s="439"/>
      <c r="U182" s="439"/>
      <c r="V182" s="439"/>
      <c r="W182" s="439"/>
      <c r="X182" s="450"/>
      <c r="Y182" s="439"/>
      <c r="Z182" s="424">
        <f t="shared" ref="Z182:Z186" si="75">X182*Y182</f>
        <v>0</v>
      </c>
      <c r="AA182" s="406">
        <f t="shared" ref="AA182:AA186" si="76">T182+V182+Y182</f>
        <v>0</v>
      </c>
      <c r="AB182" s="484">
        <f t="shared" si="50"/>
        <v>0</v>
      </c>
      <c r="AC182" s="403"/>
    </row>
    <row r="183" spans="1:29" ht="18">
      <c r="A183" s="6"/>
      <c r="B183" s="7" t="s">
        <v>110</v>
      </c>
      <c r="C183" s="8"/>
      <c r="D183" s="13"/>
      <c r="E183" s="8"/>
      <c r="F183" s="8"/>
      <c r="G183" s="47"/>
      <c r="H183" s="48"/>
      <c r="I183" s="49">
        <f t="shared" ref="I183:J186" si="77">C183-E183</f>
        <v>0</v>
      </c>
      <c r="J183" s="50">
        <f t="shared" si="77"/>
        <v>0</v>
      </c>
      <c r="K183" s="8"/>
      <c r="L183" s="8"/>
      <c r="M183" s="8"/>
      <c r="N183" s="8"/>
      <c r="O183" s="51">
        <v>0.2</v>
      </c>
      <c r="P183" s="8"/>
      <c r="Q183" s="41">
        <f t="shared" si="48"/>
        <v>0</v>
      </c>
      <c r="R183" s="42">
        <f t="shared" si="42"/>
        <v>0</v>
      </c>
      <c r="S183" s="43">
        <f t="shared" si="42"/>
        <v>0</v>
      </c>
      <c r="T183" s="405"/>
      <c r="U183" s="405"/>
      <c r="V183" s="405"/>
      <c r="W183" s="405"/>
      <c r="X183" s="423">
        <v>0.2</v>
      </c>
      <c r="Y183" s="405"/>
      <c r="Z183" s="424">
        <f t="shared" si="75"/>
        <v>0</v>
      </c>
      <c r="AA183" s="406">
        <f t="shared" si="76"/>
        <v>0</v>
      </c>
      <c r="AB183" s="484">
        <f t="shared" si="50"/>
        <v>0</v>
      </c>
      <c r="AC183" s="404"/>
    </row>
    <row r="184" spans="1:29" ht="18">
      <c r="A184" s="6"/>
      <c r="B184" s="7" t="s">
        <v>111</v>
      </c>
      <c r="C184" s="8"/>
      <c r="D184" s="13"/>
      <c r="E184" s="8"/>
      <c r="F184" s="8"/>
      <c r="G184" s="47"/>
      <c r="H184" s="48"/>
      <c r="I184" s="49">
        <f t="shared" si="77"/>
        <v>0</v>
      </c>
      <c r="J184" s="50">
        <f t="shared" si="77"/>
        <v>0</v>
      </c>
      <c r="K184" s="8"/>
      <c r="L184" s="8"/>
      <c r="M184" s="8"/>
      <c r="N184" s="8"/>
      <c r="O184" s="51">
        <f>0.2/12*9</f>
        <v>0.15</v>
      </c>
      <c r="P184" s="8"/>
      <c r="Q184" s="41">
        <f t="shared" si="48"/>
        <v>0</v>
      </c>
      <c r="R184" s="42">
        <f t="shared" si="42"/>
        <v>0</v>
      </c>
      <c r="S184" s="43">
        <f t="shared" si="42"/>
        <v>0</v>
      </c>
      <c r="T184" s="405"/>
      <c r="U184" s="405"/>
      <c r="V184" s="405"/>
      <c r="W184" s="405"/>
      <c r="X184" s="423">
        <f>0.2/12*9</f>
        <v>0.15</v>
      </c>
      <c r="Y184" s="405"/>
      <c r="Z184" s="424">
        <f t="shared" si="75"/>
        <v>0</v>
      </c>
      <c r="AA184" s="406">
        <f t="shared" si="76"/>
        <v>0</v>
      </c>
      <c r="AB184" s="484">
        <f t="shared" si="50"/>
        <v>0</v>
      </c>
      <c r="AC184" s="404"/>
    </row>
    <row r="185" spans="1:29" ht="18">
      <c r="A185" s="6"/>
      <c r="B185" s="7" t="s">
        <v>112</v>
      </c>
      <c r="C185" s="8"/>
      <c r="D185" s="13"/>
      <c r="E185" s="8"/>
      <c r="F185" s="8"/>
      <c r="G185" s="47"/>
      <c r="H185" s="48"/>
      <c r="I185" s="49">
        <f t="shared" si="77"/>
        <v>0</v>
      </c>
      <c r="J185" s="50">
        <f t="shared" si="77"/>
        <v>0</v>
      </c>
      <c r="K185" s="8"/>
      <c r="L185" s="8"/>
      <c r="M185" s="8"/>
      <c r="N185" s="8"/>
      <c r="O185" s="51">
        <f>0.2/12*6</f>
        <v>0.1</v>
      </c>
      <c r="P185" s="8"/>
      <c r="Q185" s="41">
        <f t="shared" si="48"/>
        <v>0</v>
      </c>
      <c r="R185" s="42">
        <f t="shared" si="42"/>
        <v>0</v>
      </c>
      <c r="S185" s="43">
        <f t="shared" si="42"/>
        <v>0</v>
      </c>
      <c r="T185" s="405"/>
      <c r="U185" s="405"/>
      <c r="V185" s="405"/>
      <c r="W185" s="405"/>
      <c r="X185" s="423">
        <f>0.2/12*6</f>
        <v>0.1</v>
      </c>
      <c r="Y185" s="405"/>
      <c r="Z185" s="424">
        <f t="shared" si="75"/>
        <v>0</v>
      </c>
      <c r="AA185" s="406">
        <f t="shared" si="76"/>
        <v>0</v>
      </c>
      <c r="AB185" s="484">
        <f t="shared" si="50"/>
        <v>0</v>
      </c>
      <c r="AC185" s="404"/>
    </row>
    <row r="186" spans="1:29" ht="18">
      <c r="A186" s="6"/>
      <c r="B186" s="7" t="s">
        <v>113</v>
      </c>
      <c r="C186" s="8"/>
      <c r="D186" s="13"/>
      <c r="E186" s="8"/>
      <c r="F186" s="8"/>
      <c r="G186" s="47"/>
      <c r="H186" s="48"/>
      <c r="I186" s="49">
        <f t="shared" si="77"/>
        <v>0</v>
      </c>
      <c r="J186" s="50">
        <f t="shared" si="77"/>
        <v>0</v>
      </c>
      <c r="K186" s="8"/>
      <c r="L186" s="8"/>
      <c r="M186" s="8"/>
      <c r="N186" s="8"/>
      <c r="O186" s="51">
        <f>0.2/12*3</f>
        <v>0.05</v>
      </c>
      <c r="P186" s="8"/>
      <c r="Q186" s="41">
        <f t="shared" si="48"/>
        <v>0</v>
      </c>
      <c r="R186" s="42">
        <f t="shared" si="42"/>
        <v>0</v>
      </c>
      <c r="S186" s="43">
        <f t="shared" si="42"/>
        <v>0</v>
      </c>
      <c r="T186" s="405"/>
      <c r="U186" s="405"/>
      <c r="V186" s="405"/>
      <c r="W186" s="405"/>
      <c r="X186" s="423">
        <f>0.2/12*3</f>
        <v>0.05</v>
      </c>
      <c r="Y186" s="405"/>
      <c r="Z186" s="424">
        <f t="shared" si="75"/>
        <v>0</v>
      </c>
      <c r="AA186" s="406">
        <f t="shared" si="76"/>
        <v>0</v>
      </c>
      <c r="AB186" s="484">
        <f t="shared" si="50"/>
        <v>0</v>
      </c>
      <c r="AC186" s="404"/>
    </row>
    <row r="187" spans="1:29" s="87" customFormat="1" ht="18">
      <c r="A187" s="176"/>
      <c r="B187" s="192" t="s">
        <v>107</v>
      </c>
      <c r="C187" s="198">
        <f>C183+C184+C185+C186</f>
        <v>0</v>
      </c>
      <c r="D187" s="199">
        <f t="shared" ref="D187:S187" si="78">D183+D184+D185+D186</f>
        <v>0</v>
      </c>
      <c r="E187" s="198">
        <f>E183+E184+E185+E186</f>
        <v>0</v>
      </c>
      <c r="F187" s="199">
        <f t="shared" si="78"/>
        <v>0</v>
      </c>
      <c r="G187" s="134"/>
      <c r="H187" s="135"/>
      <c r="I187" s="198">
        <f t="shared" si="78"/>
        <v>0</v>
      </c>
      <c r="J187" s="199">
        <f t="shared" si="78"/>
        <v>0</v>
      </c>
      <c r="K187" s="199">
        <f t="shared" si="78"/>
        <v>0</v>
      </c>
      <c r="L187" s="199">
        <f t="shared" si="78"/>
        <v>0</v>
      </c>
      <c r="M187" s="199">
        <f t="shared" si="78"/>
        <v>0</v>
      </c>
      <c r="N187" s="199">
        <f t="shared" si="78"/>
        <v>0</v>
      </c>
      <c r="O187" s="200">
        <f t="shared" si="78"/>
        <v>0.49999999999999994</v>
      </c>
      <c r="P187" s="199">
        <f t="shared" si="78"/>
        <v>0</v>
      </c>
      <c r="Q187" s="199">
        <f t="shared" si="78"/>
        <v>0</v>
      </c>
      <c r="R187" s="199">
        <f t="shared" si="78"/>
        <v>0</v>
      </c>
      <c r="S187" s="199">
        <f t="shared" si="78"/>
        <v>0</v>
      </c>
      <c r="T187" s="446"/>
      <c r="U187" s="446">
        <f t="shared" ref="U187:AB187" si="79">U183+U184+U185+U186</f>
        <v>0</v>
      </c>
      <c r="V187" s="446"/>
      <c r="W187" s="446">
        <f t="shared" si="79"/>
        <v>0</v>
      </c>
      <c r="X187" s="449"/>
      <c r="Y187" s="446"/>
      <c r="Z187" s="446">
        <f t="shared" si="79"/>
        <v>0</v>
      </c>
      <c r="AA187" s="446"/>
      <c r="AB187" s="446">
        <f t="shared" si="79"/>
        <v>0</v>
      </c>
      <c r="AC187" s="422"/>
    </row>
    <row r="188" spans="1:29" s="88" customFormat="1" ht="31.5">
      <c r="A188" s="6">
        <v>6.07</v>
      </c>
      <c r="B188" s="36" t="s">
        <v>119</v>
      </c>
      <c r="C188" s="26"/>
      <c r="D188" s="27"/>
      <c r="E188" s="26"/>
      <c r="F188" s="26"/>
      <c r="G188" s="47"/>
      <c r="H188" s="48"/>
      <c r="I188" s="53"/>
      <c r="J188" s="26"/>
      <c r="K188" s="26"/>
      <c r="L188" s="26"/>
      <c r="M188" s="26"/>
      <c r="N188" s="26"/>
      <c r="O188" s="112"/>
      <c r="P188" s="26"/>
      <c r="Q188" s="41">
        <f t="shared" si="48"/>
        <v>0</v>
      </c>
      <c r="R188" s="42">
        <f t="shared" si="42"/>
        <v>0</v>
      </c>
      <c r="S188" s="43">
        <f t="shared" si="42"/>
        <v>0</v>
      </c>
      <c r="T188" s="439"/>
      <c r="U188" s="439"/>
      <c r="V188" s="439"/>
      <c r="W188" s="439"/>
      <c r="X188" s="440"/>
      <c r="Y188" s="439"/>
      <c r="Z188" s="424"/>
      <c r="AA188" s="406"/>
      <c r="AB188" s="484"/>
      <c r="AC188" s="403"/>
    </row>
    <row r="189" spans="1:29" s="88" customFormat="1" ht="18">
      <c r="A189" s="6"/>
      <c r="B189" s="7" t="s">
        <v>110</v>
      </c>
      <c r="C189" s="8"/>
      <c r="D189" s="13"/>
      <c r="E189" s="8"/>
      <c r="F189" s="8"/>
      <c r="G189" s="47"/>
      <c r="H189" s="48"/>
      <c r="I189" s="49">
        <f t="shared" ref="I189:J192" si="80">C189-E189</f>
        <v>0</v>
      </c>
      <c r="J189" s="50">
        <f t="shared" si="80"/>
        <v>0</v>
      </c>
      <c r="K189" s="8"/>
      <c r="L189" s="8"/>
      <c r="M189" s="8"/>
      <c r="N189" s="8"/>
      <c r="O189" s="51">
        <f>0.06</f>
        <v>0.06</v>
      </c>
      <c r="P189" s="8"/>
      <c r="Q189" s="41">
        <f t="shared" si="48"/>
        <v>0</v>
      </c>
      <c r="R189" s="42">
        <f t="shared" si="42"/>
        <v>0</v>
      </c>
      <c r="S189" s="43">
        <f t="shared" si="42"/>
        <v>0</v>
      </c>
      <c r="T189" s="405"/>
      <c r="U189" s="405"/>
      <c r="V189" s="405"/>
      <c r="W189" s="405"/>
      <c r="X189" s="423">
        <f>0.06</f>
        <v>0.06</v>
      </c>
      <c r="Y189" s="405"/>
      <c r="Z189" s="424">
        <f t="shared" ref="Z189:Z192" si="81">X189*Y189</f>
        <v>0</v>
      </c>
      <c r="AA189" s="406">
        <f t="shared" ref="AA189:AA192" si="82">T189+V189+Y189</f>
        <v>0</v>
      </c>
      <c r="AB189" s="484">
        <f t="shared" si="50"/>
        <v>0</v>
      </c>
      <c r="AC189" s="404"/>
    </row>
    <row r="190" spans="1:29" s="88" customFormat="1" ht="18">
      <c r="A190" s="6"/>
      <c r="B190" s="7" t="s">
        <v>111</v>
      </c>
      <c r="C190" s="8"/>
      <c r="D190" s="13"/>
      <c r="E190" s="8"/>
      <c r="F190" s="8"/>
      <c r="G190" s="47"/>
      <c r="H190" s="48"/>
      <c r="I190" s="49">
        <f t="shared" si="80"/>
        <v>0</v>
      </c>
      <c r="J190" s="50">
        <f t="shared" si="80"/>
        <v>0</v>
      </c>
      <c r="K190" s="8"/>
      <c r="L190" s="8"/>
      <c r="M190" s="8"/>
      <c r="N190" s="8"/>
      <c r="O190" s="51">
        <f>0.06/12*9</f>
        <v>4.4999999999999998E-2</v>
      </c>
      <c r="P190" s="8"/>
      <c r="Q190" s="41">
        <f t="shared" si="48"/>
        <v>0</v>
      </c>
      <c r="R190" s="42">
        <f t="shared" si="42"/>
        <v>0</v>
      </c>
      <c r="S190" s="43">
        <f t="shared" si="42"/>
        <v>0</v>
      </c>
      <c r="T190" s="405"/>
      <c r="U190" s="405"/>
      <c r="V190" s="405"/>
      <c r="W190" s="405"/>
      <c r="X190" s="423">
        <f>0.06/12*9</f>
        <v>4.4999999999999998E-2</v>
      </c>
      <c r="Y190" s="405"/>
      <c r="Z190" s="424">
        <f t="shared" si="81"/>
        <v>0</v>
      </c>
      <c r="AA190" s="406">
        <f t="shared" si="82"/>
        <v>0</v>
      </c>
      <c r="AB190" s="484">
        <f t="shared" si="50"/>
        <v>0</v>
      </c>
      <c r="AC190" s="404"/>
    </row>
    <row r="191" spans="1:29" s="88" customFormat="1" ht="18">
      <c r="A191" s="6"/>
      <c r="B191" s="7" t="s">
        <v>112</v>
      </c>
      <c r="C191" s="8"/>
      <c r="D191" s="13"/>
      <c r="E191" s="8"/>
      <c r="F191" s="8"/>
      <c r="G191" s="47"/>
      <c r="H191" s="48"/>
      <c r="I191" s="49">
        <f t="shared" si="80"/>
        <v>0</v>
      </c>
      <c r="J191" s="50">
        <f t="shared" si="80"/>
        <v>0</v>
      </c>
      <c r="K191" s="8"/>
      <c r="L191" s="8"/>
      <c r="M191" s="8"/>
      <c r="N191" s="8"/>
      <c r="O191" s="51">
        <f>0.06/12*6</f>
        <v>0.03</v>
      </c>
      <c r="P191" s="8"/>
      <c r="Q191" s="41">
        <f t="shared" si="48"/>
        <v>0</v>
      </c>
      <c r="R191" s="42">
        <f t="shared" si="42"/>
        <v>0</v>
      </c>
      <c r="S191" s="43">
        <f t="shared" si="42"/>
        <v>0</v>
      </c>
      <c r="T191" s="405"/>
      <c r="U191" s="405"/>
      <c r="V191" s="405"/>
      <c r="W191" s="405"/>
      <c r="X191" s="423">
        <f>0.06/12*6</f>
        <v>0.03</v>
      </c>
      <c r="Y191" s="405"/>
      <c r="Z191" s="424">
        <f t="shared" si="81"/>
        <v>0</v>
      </c>
      <c r="AA191" s="406">
        <f t="shared" si="82"/>
        <v>0</v>
      </c>
      <c r="AB191" s="484">
        <f t="shared" si="50"/>
        <v>0</v>
      </c>
      <c r="AC191" s="404"/>
    </row>
    <row r="192" spans="1:29" s="88" customFormat="1" ht="18">
      <c r="A192" s="6"/>
      <c r="B192" s="7" t="s">
        <v>113</v>
      </c>
      <c r="C192" s="8"/>
      <c r="D192" s="13"/>
      <c r="E192" s="8"/>
      <c r="F192" s="8"/>
      <c r="G192" s="47"/>
      <c r="H192" s="48"/>
      <c r="I192" s="49">
        <f t="shared" si="80"/>
        <v>0</v>
      </c>
      <c r="J192" s="50">
        <f t="shared" si="80"/>
        <v>0</v>
      </c>
      <c r="K192" s="8"/>
      <c r="L192" s="8"/>
      <c r="M192" s="8"/>
      <c r="N192" s="8"/>
      <c r="O192" s="51">
        <f>0.06/12*3</f>
        <v>1.4999999999999999E-2</v>
      </c>
      <c r="P192" s="8"/>
      <c r="Q192" s="41">
        <f t="shared" si="48"/>
        <v>0</v>
      </c>
      <c r="R192" s="42">
        <f t="shared" si="42"/>
        <v>0</v>
      </c>
      <c r="S192" s="43">
        <f t="shared" si="42"/>
        <v>0</v>
      </c>
      <c r="T192" s="405"/>
      <c r="U192" s="405"/>
      <c r="V192" s="405"/>
      <c r="W192" s="405"/>
      <c r="X192" s="423">
        <f>0.06/12*3</f>
        <v>1.4999999999999999E-2</v>
      </c>
      <c r="Y192" s="405"/>
      <c r="Z192" s="424">
        <f t="shared" si="81"/>
        <v>0</v>
      </c>
      <c r="AA192" s="406">
        <f t="shared" si="82"/>
        <v>0</v>
      </c>
      <c r="AB192" s="484">
        <f t="shared" si="50"/>
        <v>0</v>
      </c>
      <c r="AC192" s="404"/>
    </row>
    <row r="193" spans="1:29" s="87" customFormat="1" ht="18">
      <c r="A193" s="176"/>
      <c r="B193" s="192" t="s">
        <v>107</v>
      </c>
      <c r="C193" s="198">
        <f>C189+C190+C191+C192</f>
        <v>0</v>
      </c>
      <c r="D193" s="199">
        <f t="shared" ref="D193:F193" si="83">D189+D190+D191+D192</f>
        <v>0</v>
      </c>
      <c r="E193" s="198">
        <f>E189+E190+E191+E192</f>
        <v>0</v>
      </c>
      <c r="F193" s="199">
        <f t="shared" si="83"/>
        <v>0</v>
      </c>
      <c r="G193" s="134"/>
      <c r="H193" s="135"/>
      <c r="I193" s="198">
        <f t="shared" ref="I193:S193" si="84">I189+I190+I191+I192</f>
        <v>0</v>
      </c>
      <c r="J193" s="199">
        <f t="shared" si="84"/>
        <v>0</v>
      </c>
      <c r="K193" s="199">
        <f t="shared" si="84"/>
        <v>0</v>
      </c>
      <c r="L193" s="199">
        <f t="shared" si="84"/>
        <v>0</v>
      </c>
      <c r="M193" s="199">
        <f t="shared" si="84"/>
        <v>0</v>
      </c>
      <c r="N193" s="199">
        <f t="shared" si="84"/>
        <v>0</v>
      </c>
      <c r="O193" s="200">
        <f t="shared" si="84"/>
        <v>0.15000000000000002</v>
      </c>
      <c r="P193" s="199">
        <f t="shared" si="84"/>
        <v>0</v>
      </c>
      <c r="Q193" s="199">
        <f t="shared" si="84"/>
        <v>0</v>
      </c>
      <c r="R193" s="199">
        <f t="shared" si="84"/>
        <v>0</v>
      </c>
      <c r="S193" s="199">
        <f t="shared" si="84"/>
        <v>0</v>
      </c>
      <c r="T193" s="446"/>
      <c r="U193" s="446">
        <f t="shared" ref="U193:Z193" si="85">U189+U190+U191+U192</f>
        <v>0</v>
      </c>
      <c r="V193" s="446"/>
      <c r="W193" s="446">
        <f t="shared" si="85"/>
        <v>0</v>
      </c>
      <c r="X193" s="449"/>
      <c r="Y193" s="446"/>
      <c r="Z193" s="446">
        <f t="shared" si="85"/>
        <v>0</v>
      </c>
      <c r="AA193" s="446"/>
      <c r="AB193" s="484">
        <f t="shared" si="50"/>
        <v>0</v>
      </c>
      <c r="AC193" s="422"/>
    </row>
    <row r="194" spans="1:29" s="87" customFormat="1" ht="18">
      <c r="A194" s="176"/>
      <c r="B194" s="192" t="s">
        <v>9</v>
      </c>
      <c r="C194" s="198">
        <f>C193+C187+C181+C175+C169+C163+C157</f>
        <v>0</v>
      </c>
      <c r="D194" s="199">
        <f>D193+D187+D181+D175+D169+D163+D157</f>
        <v>0</v>
      </c>
      <c r="E194" s="198">
        <f>E193+E187+E181+E175+E169+E163+E157</f>
        <v>0</v>
      </c>
      <c r="F194" s="199">
        <f>F193+F187+F181+F175+F169+F163+F157</f>
        <v>0</v>
      </c>
      <c r="G194" s="134"/>
      <c r="H194" s="135"/>
      <c r="I194" s="198">
        <f t="shared" ref="I194:S194" si="86">I193+I187+I181+I175+I169+I163+I157</f>
        <v>0</v>
      </c>
      <c r="J194" s="199">
        <f t="shared" si="86"/>
        <v>0</v>
      </c>
      <c r="K194" s="199">
        <f t="shared" si="86"/>
        <v>0</v>
      </c>
      <c r="L194" s="199">
        <f t="shared" si="86"/>
        <v>0</v>
      </c>
      <c r="M194" s="199">
        <f t="shared" si="86"/>
        <v>0</v>
      </c>
      <c r="N194" s="199">
        <f t="shared" si="86"/>
        <v>0</v>
      </c>
      <c r="O194" s="200">
        <f t="shared" si="86"/>
        <v>2.1</v>
      </c>
      <c r="P194" s="199">
        <f t="shared" si="86"/>
        <v>0</v>
      </c>
      <c r="Q194" s="199">
        <f t="shared" si="86"/>
        <v>0</v>
      </c>
      <c r="R194" s="199">
        <f t="shared" si="86"/>
        <v>0</v>
      </c>
      <c r="S194" s="199">
        <f t="shared" si="86"/>
        <v>0</v>
      </c>
      <c r="T194" s="446"/>
      <c r="U194" s="446">
        <f t="shared" ref="U194:Z194" si="87">U193+U187+U181+U175+U169+U163+U157</f>
        <v>0</v>
      </c>
      <c r="V194" s="446"/>
      <c r="W194" s="446">
        <f t="shared" si="87"/>
        <v>0</v>
      </c>
      <c r="X194" s="449"/>
      <c r="Y194" s="446"/>
      <c r="Z194" s="446">
        <f t="shared" si="87"/>
        <v>0</v>
      </c>
      <c r="AA194" s="446"/>
      <c r="AB194" s="446">
        <f>AB193+AB187+AB181+AB175+AB169+AB163+AB157</f>
        <v>0</v>
      </c>
      <c r="AC194" s="422"/>
    </row>
    <row r="195" spans="1:29" s="172" customFormat="1" ht="18">
      <c r="A195" s="164" t="s">
        <v>120</v>
      </c>
      <c r="B195" s="165" t="s">
        <v>121</v>
      </c>
      <c r="C195" s="166"/>
      <c r="D195" s="173"/>
      <c r="E195" s="166"/>
      <c r="F195" s="166"/>
      <c r="G195" s="167"/>
      <c r="H195" s="168"/>
      <c r="I195" s="174"/>
      <c r="J195" s="166"/>
      <c r="K195" s="166"/>
      <c r="L195" s="166"/>
      <c r="M195" s="166"/>
      <c r="N195" s="166"/>
      <c r="O195" s="169"/>
      <c r="P195" s="166"/>
      <c r="Q195" s="201">
        <f t="shared" si="48"/>
        <v>0</v>
      </c>
      <c r="R195" s="170">
        <f t="shared" si="42"/>
        <v>0</v>
      </c>
      <c r="S195" s="171">
        <f t="shared" si="42"/>
        <v>0</v>
      </c>
      <c r="T195" s="439"/>
      <c r="U195" s="439"/>
      <c r="V195" s="439"/>
      <c r="W195" s="439"/>
      <c r="X195" s="440"/>
      <c r="Y195" s="439"/>
      <c r="Z195" s="424">
        <f t="shared" ref="Z195:Z196" si="88">X195*Y195</f>
        <v>0</v>
      </c>
      <c r="AA195" s="406">
        <f t="shared" ref="AA195:AA205" si="89">T195+V195+Y195</f>
        <v>0</v>
      </c>
      <c r="AB195" s="484">
        <f t="shared" si="50"/>
        <v>0</v>
      </c>
      <c r="AC195" s="403"/>
    </row>
    <row r="196" spans="1:29" s="147" customFormat="1" ht="18">
      <c r="A196" s="143">
        <v>7</v>
      </c>
      <c r="B196" s="144" t="s">
        <v>122</v>
      </c>
      <c r="C196" s="145"/>
      <c r="D196" s="162"/>
      <c r="E196" s="145"/>
      <c r="F196" s="145"/>
      <c r="G196" s="151"/>
      <c r="H196" s="152"/>
      <c r="I196" s="159"/>
      <c r="J196" s="145"/>
      <c r="K196" s="145"/>
      <c r="L196" s="145"/>
      <c r="M196" s="145"/>
      <c r="N196" s="145"/>
      <c r="O196" s="153"/>
      <c r="P196" s="145"/>
      <c r="Q196" s="158">
        <f t="shared" si="48"/>
        <v>0</v>
      </c>
      <c r="R196" s="154">
        <f t="shared" si="42"/>
        <v>0</v>
      </c>
      <c r="S196" s="155">
        <f t="shared" si="42"/>
        <v>0</v>
      </c>
      <c r="T196" s="439"/>
      <c r="U196" s="439"/>
      <c r="V196" s="439"/>
      <c r="W196" s="439"/>
      <c r="X196" s="440"/>
      <c r="Y196" s="439"/>
      <c r="Z196" s="424">
        <f t="shared" si="88"/>
        <v>0</v>
      </c>
      <c r="AA196" s="406">
        <f t="shared" si="89"/>
        <v>0</v>
      </c>
      <c r="AB196" s="484">
        <f t="shared" si="50"/>
        <v>0</v>
      </c>
      <c r="AC196" s="403"/>
    </row>
    <row r="197" spans="1:29" ht="18">
      <c r="A197" s="6">
        <v>7.01</v>
      </c>
      <c r="B197" s="7" t="s">
        <v>123</v>
      </c>
      <c r="C197" s="8"/>
      <c r="D197" s="13"/>
      <c r="E197" s="8"/>
      <c r="F197" s="8"/>
      <c r="G197" s="47"/>
      <c r="H197" s="48"/>
      <c r="I197" s="75"/>
      <c r="J197" s="8"/>
      <c r="K197" s="8"/>
      <c r="L197" s="8"/>
      <c r="M197" s="8"/>
      <c r="N197" s="8"/>
      <c r="O197" s="64"/>
      <c r="P197" s="8"/>
      <c r="Q197" s="41">
        <f>O197*P197</f>
        <v>0</v>
      </c>
      <c r="R197" s="42">
        <f t="shared" si="42"/>
        <v>0</v>
      </c>
      <c r="S197" s="43">
        <f t="shared" si="42"/>
        <v>0</v>
      </c>
      <c r="T197" s="405"/>
      <c r="U197" s="405"/>
      <c r="V197" s="405"/>
      <c r="W197" s="405"/>
      <c r="X197" s="426"/>
      <c r="Y197" s="405"/>
      <c r="Z197" s="424">
        <f>X197*Y197</f>
        <v>0</v>
      </c>
      <c r="AA197" s="406">
        <f t="shared" si="89"/>
        <v>0</v>
      </c>
      <c r="AB197" s="484">
        <f t="shared" si="50"/>
        <v>0</v>
      </c>
      <c r="AC197" s="404"/>
    </row>
    <row r="198" spans="1:29" s="91" customFormat="1" ht="18">
      <c r="A198" s="6"/>
      <c r="B198" s="7" t="s">
        <v>124</v>
      </c>
      <c r="C198" s="8"/>
      <c r="D198" s="13"/>
      <c r="E198" s="8"/>
      <c r="F198" s="13"/>
      <c r="G198" s="47"/>
      <c r="H198" s="48"/>
      <c r="I198" s="49">
        <f t="shared" ref="I198:J207" si="90">C198-E198</f>
        <v>0</v>
      </c>
      <c r="J198" s="50">
        <f t="shared" si="90"/>
        <v>0</v>
      </c>
      <c r="K198" s="8"/>
      <c r="L198" s="8"/>
      <c r="M198" s="8"/>
      <c r="N198" s="8"/>
      <c r="O198" s="64">
        <v>1.5E-3</v>
      </c>
      <c r="P198" s="307"/>
      <c r="Q198" s="41"/>
      <c r="R198" s="42">
        <f t="shared" si="42"/>
        <v>0</v>
      </c>
      <c r="S198" s="43">
        <f t="shared" si="42"/>
        <v>0</v>
      </c>
      <c r="T198" s="405"/>
      <c r="U198" s="405"/>
      <c r="V198" s="405"/>
      <c r="W198" s="405"/>
      <c r="X198" s="426">
        <v>1.5E-3</v>
      </c>
      <c r="Y198" s="520"/>
      <c r="Z198" s="424"/>
      <c r="AA198" s="406">
        <f t="shared" si="89"/>
        <v>0</v>
      </c>
      <c r="AB198" s="484">
        <f t="shared" si="50"/>
        <v>0</v>
      </c>
      <c r="AC198" s="404"/>
    </row>
    <row r="199" spans="1:29" s="91" customFormat="1" ht="18">
      <c r="A199" s="6"/>
      <c r="B199" s="7" t="s">
        <v>125</v>
      </c>
      <c r="C199" s="8"/>
      <c r="D199" s="239"/>
      <c r="E199" s="8"/>
      <c r="F199" s="239"/>
      <c r="G199" s="47"/>
      <c r="H199" s="48"/>
      <c r="I199" s="49">
        <f t="shared" si="90"/>
        <v>0</v>
      </c>
      <c r="J199" s="50">
        <f t="shared" si="90"/>
        <v>0</v>
      </c>
      <c r="K199" s="8"/>
      <c r="L199" s="8"/>
      <c r="M199" s="8"/>
      <c r="N199" s="8"/>
      <c r="O199" s="64">
        <v>1.5E-3</v>
      </c>
      <c r="P199" s="8"/>
      <c r="Q199" s="41"/>
      <c r="R199" s="42">
        <f t="shared" si="42"/>
        <v>0</v>
      </c>
      <c r="S199" s="43">
        <f t="shared" si="42"/>
        <v>0</v>
      </c>
      <c r="T199" s="405"/>
      <c r="U199" s="405"/>
      <c r="V199" s="405"/>
      <c r="W199" s="405"/>
      <c r="X199" s="426">
        <v>1.5E-3</v>
      </c>
      <c r="Y199" s="405"/>
      <c r="Z199" s="424"/>
      <c r="AA199" s="406">
        <f t="shared" si="89"/>
        <v>0</v>
      </c>
      <c r="AB199" s="484">
        <f t="shared" si="50"/>
        <v>0</v>
      </c>
      <c r="AC199" s="404"/>
    </row>
    <row r="200" spans="1:29" s="91" customFormat="1" ht="18">
      <c r="A200" s="6"/>
      <c r="B200" s="7" t="s">
        <v>126</v>
      </c>
      <c r="C200" s="8"/>
      <c r="D200" s="13"/>
      <c r="E200" s="8"/>
      <c r="F200" s="13"/>
      <c r="G200" s="47"/>
      <c r="H200" s="48"/>
      <c r="I200" s="49">
        <f t="shared" si="90"/>
        <v>0</v>
      </c>
      <c r="J200" s="50">
        <f t="shared" si="90"/>
        <v>0</v>
      </c>
      <c r="K200" s="8"/>
      <c r="L200" s="8"/>
      <c r="M200" s="8"/>
      <c r="N200" s="8"/>
      <c r="O200" s="64">
        <v>1.5E-3</v>
      </c>
      <c r="P200" s="8"/>
      <c r="Q200" s="41"/>
      <c r="R200" s="42">
        <f t="shared" si="42"/>
        <v>0</v>
      </c>
      <c r="S200" s="43">
        <f t="shared" si="42"/>
        <v>0</v>
      </c>
      <c r="T200" s="405"/>
      <c r="U200" s="405"/>
      <c r="V200" s="405"/>
      <c r="W200" s="405"/>
      <c r="X200" s="426">
        <v>1.5E-3</v>
      </c>
      <c r="Y200" s="405"/>
      <c r="Z200" s="424"/>
      <c r="AA200" s="406">
        <f t="shared" si="89"/>
        <v>0</v>
      </c>
      <c r="AB200" s="484">
        <f t="shared" si="50"/>
        <v>0</v>
      </c>
      <c r="AC200" s="404"/>
    </row>
    <row r="201" spans="1:29" s="91" customFormat="1" ht="18">
      <c r="A201" s="6"/>
      <c r="B201" s="7" t="s">
        <v>127</v>
      </c>
      <c r="C201" s="8"/>
      <c r="D201" s="13"/>
      <c r="E201" s="8"/>
      <c r="F201" s="13"/>
      <c r="G201" s="47"/>
      <c r="H201" s="48"/>
      <c r="I201" s="49">
        <f t="shared" si="90"/>
        <v>0</v>
      </c>
      <c r="J201" s="50">
        <f t="shared" si="90"/>
        <v>0</v>
      </c>
      <c r="K201" s="8"/>
      <c r="L201" s="8"/>
      <c r="M201" s="8"/>
      <c r="N201" s="8"/>
      <c r="O201" s="64">
        <v>1.5E-3</v>
      </c>
      <c r="P201" s="307"/>
      <c r="Q201" s="41"/>
      <c r="R201" s="42">
        <f t="shared" si="42"/>
        <v>0</v>
      </c>
      <c r="S201" s="43">
        <f t="shared" si="42"/>
        <v>0</v>
      </c>
      <c r="T201" s="405"/>
      <c r="U201" s="405"/>
      <c r="V201" s="405"/>
      <c r="W201" s="405"/>
      <c r="X201" s="426">
        <v>1.5E-3</v>
      </c>
      <c r="Y201" s="520"/>
      <c r="Z201" s="424"/>
      <c r="AA201" s="406">
        <f t="shared" si="89"/>
        <v>0</v>
      </c>
      <c r="AB201" s="484">
        <f t="shared" si="50"/>
        <v>0</v>
      </c>
      <c r="AC201" s="404"/>
    </row>
    <row r="202" spans="1:29" s="91" customFormat="1" ht="18">
      <c r="A202" s="6"/>
      <c r="B202" s="7" t="s">
        <v>128</v>
      </c>
      <c r="C202" s="8"/>
      <c r="D202" s="239"/>
      <c r="E202" s="8"/>
      <c r="F202" s="239"/>
      <c r="G202" s="47"/>
      <c r="H202" s="48"/>
      <c r="I202" s="49">
        <f t="shared" si="90"/>
        <v>0</v>
      </c>
      <c r="J202" s="50">
        <f t="shared" si="90"/>
        <v>0</v>
      </c>
      <c r="K202" s="8"/>
      <c r="L202" s="8"/>
      <c r="M202" s="8"/>
      <c r="N202" s="8"/>
      <c r="O202" s="64">
        <v>1.5E-3</v>
      </c>
      <c r="P202" s="8"/>
      <c r="Q202" s="41"/>
      <c r="R202" s="42">
        <f t="shared" si="42"/>
        <v>0</v>
      </c>
      <c r="S202" s="43">
        <f t="shared" si="42"/>
        <v>0</v>
      </c>
      <c r="T202" s="405"/>
      <c r="U202" s="405"/>
      <c r="V202" s="405"/>
      <c r="W202" s="405"/>
      <c r="X202" s="426">
        <v>1.5E-3</v>
      </c>
      <c r="Y202" s="405"/>
      <c r="Z202" s="424"/>
      <c r="AA202" s="406">
        <f t="shared" si="89"/>
        <v>0</v>
      </c>
      <c r="AB202" s="484">
        <f t="shared" si="50"/>
        <v>0</v>
      </c>
      <c r="AC202" s="404"/>
    </row>
    <row r="203" spans="1:29" s="91" customFormat="1" ht="18">
      <c r="A203" s="6"/>
      <c r="B203" s="7" t="s">
        <v>129</v>
      </c>
      <c r="C203" s="8"/>
      <c r="D203" s="13"/>
      <c r="E203" s="8"/>
      <c r="F203" s="13"/>
      <c r="G203" s="47"/>
      <c r="H203" s="48"/>
      <c r="I203" s="49">
        <f t="shared" si="90"/>
        <v>0</v>
      </c>
      <c r="J203" s="50">
        <f t="shared" si="90"/>
        <v>0</v>
      </c>
      <c r="K203" s="8"/>
      <c r="L203" s="8"/>
      <c r="M203" s="8"/>
      <c r="N203" s="8"/>
      <c r="O203" s="64">
        <v>1.5E-3</v>
      </c>
      <c r="P203" s="8"/>
      <c r="Q203" s="41"/>
      <c r="R203" s="42">
        <f t="shared" si="42"/>
        <v>0</v>
      </c>
      <c r="S203" s="43">
        <f t="shared" si="42"/>
        <v>0</v>
      </c>
      <c r="T203" s="405"/>
      <c r="U203" s="405"/>
      <c r="V203" s="405"/>
      <c r="W203" s="405"/>
      <c r="X203" s="426">
        <v>1.5E-3</v>
      </c>
      <c r="Y203" s="405"/>
      <c r="Z203" s="424"/>
      <c r="AA203" s="406">
        <f t="shared" si="89"/>
        <v>0</v>
      </c>
      <c r="AB203" s="484">
        <f t="shared" si="50"/>
        <v>0</v>
      </c>
      <c r="AC203" s="404"/>
    </row>
    <row r="204" spans="1:29" s="87" customFormat="1" ht="18">
      <c r="A204" s="6"/>
      <c r="B204" s="7" t="s">
        <v>130</v>
      </c>
      <c r="C204" s="8"/>
      <c r="D204" s="13"/>
      <c r="E204" s="8"/>
      <c r="F204" s="13"/>
      <c r="G204" s="47"/>
      <c r="H204" s="48"/>
      <c r="I204" s="49">
        <f t="shared" si="90"/>
        <v>0</v>
      </c>
      <c r="J204" s="50">
        <f t="shared" si="90"/>
        <v>0</v>
      </c>
      <c r="K204" s="8"/>
      <c r="L204" s="8"/>
      <c r="M204" s="8"/>
      <c r="N204" s="8"/>
      <c r="O204" s="64">
        <v>1.5E-3</v>
      </c>
      <c r="P204" s="8"/>
      <c r="Q204" s="41"/>
      <c r="R204" s="42">
        <f t="shared" si="42"/>
        <v>0</v>
      </c>
      <c r="S204" s="43">
        <f t="shared" si="42"/>
        <v>0</v>
      </c>
      <c r="T204" s="405"/>
      <c r="U204" s="405"/>
      <c r="V204" s="405"/>
      <c r="W204" s="405"/>
      <c r="X204" s="426">
        <v>1.5E-3</v>
      </c>
      <c r="Y204" s="405"/>
      <c r="Z204" s="424"/>
      <c r="AA204" s="406">
        <f t="shared" si="89"/>
        <v>0</v>
      </c>
      <c r="AB204" s="484">
        <f t="shared" si="50"/>
        <v>0</v>
      </c>
      <c r="AC204" s="404"/>
    </row>
    <row r="205" spans="1:29" ht="18">
      <c r="A205" s="6">
        <f>+A197+0.01</f>
        <v>7.02</v>
      </c>
      <c r="B205" s="7" t="s">
        <v>131</v>
      </c>
      <c r="C205" s="8"/>
      <c r="D205" s="13"/>
      <c r="E205" s="8"/>
      <c r="F205" s="13"/>
      <c r="G205" s="47"/>
      <c r="H205" s="48"/>
      <c r="I205" s="49">
        <f t="shared" si="90"/>
        <v>0</v>
      </c>
      <c r="J205" s="50">
        <f t="shared" si="90"/>
        <v>0</v>
      </c>
      <c r="K205" s="8"/>
      <c r="L205" s="8"/>
      <c r="M205" s="8"/>
      <c r="N205" s="8"/>
      <c r="O205" s="64">
        <v>2.5000000000000001E-3</v>
      </c>
      <c r="P205" s="307"/>
      <c r="Q205" s="41"/>
      <c r="R205" s="42">
        <f t="shared" si="42"/>
        <v>0</v>
      </c>
      <c r="S205" s="43">
        <f t="shared" si="42"/>
        <v>0</v>
      </c>
      <c r="T205" s="405"/>
      <c r="U205" s="405"/>
      <c r="V205" s="405"/>
      <c r="W205" s="405"/>
      <c r="X205" s="426">
        <v>2.5000000000000001E-3</v>
      </c>
      <c r="Y205" s="520"/>
      <c r="Z205" s="424"/>
      <c r="AA205" s="406">
        <f t="shared" si="89"/>
        <v>0</v>
      </c>
      <c r="AB205" s="484">
        <f t="shared" si="50"/>
        <v>0</v>
      </c>
      <c r="AC205" s="404"/>
    </row>
    <row r="206" spans="1:29" ht="18">
      <c r="A206" s="6">
        <f t="shared" ref="A206:A207" si="91">+A205+0.01</f>
        <v>7.0299999999999994</v>
      </c>
      <c r="B206" s="7" t="s">
        <v>132</v>
      </c>
      <c r="C206" s="8"/>
      <c r="D206" s="239"/>
      <c r="E206" s="8"/>
      <c r="F206" s="239"/>
      <c r="G206" s="47"/>
      <c r="H206" s="48"/>
      <c r="I206" s="49">
        <f t="shared" si="90"/>
        <v>0</v>
      </c>
      <c r="J206" s="50">
        <f t="shared" si="90"/>
        <v>0</v>
      </c>
      <c r="K206" s="8"/>
      <c r="L206" s="8"/>
      <c r="M206" s="8"/>
      <c r="N206" s="8"/>
      <c r="O206" s="64">
        <v>2.5000000000000001E-3</v>
      </c>
      <c r="P206" s="8"/>
      <c r="Q206" s="41"/>
      <c r="R206" s="42">
        <f>K206+M206+P206</f>
        <v>0</v>
      </c>
      <c r="S206" s="43">
        <f t="shared" si="42"/>
        <v>0</v>
      </c>
      <c r="T206" s="405"/>
      <c r="U206" s="405"/>
      <c r="V206" s="405"/>
      <c r="W206" s="405"/>
      <c r="X206" s="426">
        <v>2.5000000000000001E-3</v>
      </c>
      <c r="Y206" s="405"/>
      <c r="Z206" s="424"/>
      <c r="AA206" s="406">
        <f>T206+V206+Y206</f>
        <v>0</v>
      </c>
      <c r="AB206" s="484">
        <f t="shared" si="50"/>
        <v>0</v>
      </c>
      <c r="AC206" s="404"/>
    </row>
    <row r="207" spans="1:29" ht="18">
      <c r="A207" s="6">
        <f t="shared" si="91"/>
        <v>7.0399999999999991</v>
      </c>
      <c r="B207" s="7" t="s">
        <v>133</v>
      </c>
      <c r="C207" s="8"/>
      <c r="D207" s="13"/>
      <c r="E207" s="8"/>
      <c r="F207" s="13"/>
      <c r="G207" s="47"/>
      <c r="H207" s="48"/>
      <c r="I207" s="49">
        <f t="shared" si="90"/>
        <v>0</v>
      </c>
      <c r="J207" s="50">
        <f t="shared" si="90"/>
        <v>0</v>
      </c>
      <c r="K207" s="8"/>
      <c r="L207" s="8"/>
      <c r="M207" s="8"/>
      <c r="N207" s="8"/>
      <c r="O207" s="64">
        <v>2.5000000000000001E-3</v>
      </c>
      <c r="P207" s="8"/>
      <c r="Q207" s="41"/>
      <c r="R207" s="42">
        <f t="shared" si="42"/>
        <v>0</v>
      </c>
      <c r="S207" s="43">
        <f t="shared" si="42"/>
        <v>0</v>
      </c>
      <c r="T207" s="405"/>
      <c r="U207" s="405"/>
      <c r="V207" s="405"/>
      <c r="W207" s="405"/>
      <c r="X207" s="426">
        <v>2.5000000000000001E-3</v>
      </c>
      <c r="Y207" s="405"/>
      <c r="Z207" s="424"/>
      <c r="AA207" s="406">
        <f t="shared" ref="AA207" si="92">T207+V207+Y207</f>
        <v>0</v>
      </c>
      <c r="AB207" s="484">
        <f t="shared" si="50"/>
        <v>0</v>
      </c>
      <c r="AC207" s="404"/>
    </row>
    <row r="208" spans="1:29" s="87" customFormat="1" ht="18">
      <c r="A208" s="176"/>
      <c r="B208" s="192" t="s">
        <v>105</v>
      </c>
      <c r="C208" s="198">
        <f>SUM(C198:C207)</f>
        <v>0</v>
      </c>
      <c r="D208" s="199">
        <f>SUM(D198:D207)</f>
        <v>0</v>
      </c>
      <c r="E208" s="198">
        <f>SUM(E198:E207)</f>
        <v>0</v>
      </c>
      <c r="F208" s="199">
        <f>SUM(F198:F207)</f>
        <v>0</v>
      </c>
      <c r="G208" s="134"/>
      <c r="H208" s="135"/>
      <c r="I208" s="198">
        <f t="shared" ref="I208:S208" si="93">SUM(I198:I207)</f>
        <v>0</v>
      </c>
      <c r="J208" s="199">
        <f t="shared" si="93"/>
        <v>0</v>
      </c>
      <c r="K208" s="199">
        <f t="shared" si="93"/>
        <v>0</v>
      </c>
      <c r="L208" s="199">
        <f t="shared" si="93"/>
        <v>0</v>
      </c>
      <c r="M208" s="199">
        <f t="shared" si="93"/>
        <v>0</v>
      </c>
      <c r="N208" s="199">
        <f t="shared" si="93"/>
        <v>0</v>
      </c>
      <c r="O208" s="200">
        <f t="shared" si="93"/>
        <v>1.7999999999999999E-2</v>
      </c>
      <c r="P208" s="199">
        <f t="shared" si="93"/>
        <v>0</v>
      </c>
      <c r="Q208" s="199">
        <f t="shared" si="93"/>
        <v>0</v>
      </c>
      <c r="R208" s="199">
        <f t="shared" si="93"/>
        <v>0</v>
      </c>
      <c r="S208" s="199">
        <f t="shared" si="93"/>
        <v>0</v>
      </c>
      <c r="T208" s="446"/>
      <c r="U208" s="446">
        <f t="shared" ref="U208:AB208" si="94">SUM(U198:U207)</f>
        <v>0</v>
      </c>
      <c r="V208" s="446"/>
      <c r="W208" s="446">
        <f t="shared" si="94"/>
        <v>0</v>
      </c>
      <c r="X208" s="449"/>
      <c r="Y208" s="446"/>
      <c r="Z208" s="446">
        <f t="shared" si="94"/>
        <v>0</v>
      </c>
      <c r="AA208" s="446"/>
      <c r="AB208" s="446">
        <f t="shared" si="94"/>
        <v>0</v>
      </c>
      <c r="AC208" s="422"/>
    </row>
    <row r="209" spans="1:29" s="147" customFormat="1" ht="18">
      <c r="A209" s="143">
        <v>8</v>
      </c>
      <c r="B209" s="144" t="s">
        <v>134</v>
      </c>
      <c r="C209" s="145"/>
      <c r="D209" s="162"/>
      <c r="E209" s="145"/>
      <c r="F209" s="145"/>
      <c r="G209" s="151"/>
      <c r="H209" s="152"/>
      <c r="I209" s="159"/>
      <c r="J209" s="145"/>
      <c r="K209" s="145"/>
      <c r="L209" s="145"/>
      <c r="M209" s="145"/>
      <c r="N209" s="145"/>
      <c r="O209" s="153"/>
      <c r="P209" s="145"/>
      <c r="Q209" s="158">
        <f t="shared" si="48"/>
        <v>0</v>
      </c>
      <c r="R209" s="154">
        <f t="shared" si="42"/>
        <v>0</v>
      </c>
      <c r="S209" s="155">
        <f t="shared" si="42"/>
        <v>0</v>
      </c>
      <c r="T209" s="439"/>
      <c r="U209" s="439"/>
      <c r="V209" s="439"/>
      <c r="W209" s="439"/>
      <c r="X209" s="440"/>
      <c r="Y209" s="439"/>
      <c r="Z209" s="424"/>
      <c r="AA209" s="406"/>
      <c r="AB209" s="484"/>
      <c r="AC209" s="403"/>
    </row>
    <row r="210" spans="1:29" s="87" customFormat="1" ht="31.5">
      <c r="A210" s="6">
        <f>+A209+0.01</f>
        <v>8.01</v>
      </c>
      <c r="B210" s="7" t="s">
        <v>301</v>
      </c>
      <c r="C210" s="8"/>
      <c r="D210" s="13"/>
      <c r="E210" s="8"/>
      <c r="F210" s="13"/>
      <c r="G210" s="47"/>
      <c r="H210" s="48"/>
      <c r="I210" s="49">
        <f t="shared" ref="I210:J214" si="95">C210-E210</f>
        <v>0</v>
      </c>
      <c r="J210" s="50">
        <f t="shared" si="95"/>
        <v>0</v>
      </c>
      <c r="K210" s="8"/>
      <c r="L210" s="8"/>
      <c r="M210" s="8"/>
      <c r="N210" s="8"/>
      <c r="O210" s="51">
        <v>4.0000000000000001E-3</v>
      </c>
      <c r="P210" s="8"/>
      <c r="Q210" s="41"/>
      <c r="R210" s="42">
        <f>K210+M210+P210</f>
        <v>0</v>
      </c>
      <c r="S210" s="43">
        <f t="shared" si="42"/>
        <v>0</v>
      </c>
      <c r="T210" s="405"/>
      <c r="U210" s="405"/>
      <c r="V210" s="405"/>
      <c r="W210" s="405"/>
      <c r="X210" s="423">
        <v>4.0000000000000001E-3</v>
      </c>
      <c r="Y210" s="405"/>
      <c r="Z210" s="424"/>
      <c r="AA210" s="406">
        <f>T210+V210+Y210</f>
        <v>0</v>
      </c>
      <c r="AB210" s="484">
        <f t="shared" si="50"/>
        <v>0</v>
      </c>
      <c r="AC210" s="404"/>
    </row>
    <row r="211" spans="1:29" s="87" customFormat="1" ht="18">
      <c r="A211" s="6">
        <f t="shared" ref="A211:A212" si="96">+A210+0.01</f>
        <v>8.02</v>
      </c>
      <c r="B211" s="7" t="s">
        <v>135</v>
      </c>
      <c r="C211" s="8"/>
      <c r="D211" s="13"/>
      <c r="E211" s="8"/>
      <c r="F211" s="13"/>
      <c r="G211" s="47"/>
      <c r="H211" s="48"/>
      <c r="I211" s="49">
        <f t="shared" si="95"/>
        <v>0</v>
      </c>
      <c r="J211" s="50">
        <f t="shared" si="95"/>
        <v>0</v>
      </c>
      <c r="K211" s="8"/>
      <c r="L211" s="8"/>
      <c r="M211" s="8"/>
      <c r="N211" s="8"/>
      <c r="O211" s="51">
        <v>3.5999999999999999E-3</v>
      </c>
      <c r="P211" s="8"/>
      <c r="Q211" s="41"/>
      <c r="R211" s="42">
        <f t="shared" ref="R211:S226" si="97">K211+M211+P211</f>
        <v>0</v>
      </c>
      <c r="S211" s="43">
        <f t="shared" si="97"/>
        <v>0</v>
      </c>
      <c r="T211" s="405"/>
      <c r="U211" s="405"/>
      <c r="V211" s="405"/>
      <c r="W211" s="405"/>
      <c r="X211" s="423">
        <v>3.5999999999999999E-3</v>
      </c>
      <c r="Y211" s="405"/>
      <c r="Z211" s="424"/>
      <c r="AA211" s="406">
        <f t="shared" ref="AA211:AA214" si="98">T211+V211+Y211</f>
        <v>0</v>
      </c>
      <c r="AB211" s="484">
        <f t="shared" si="50"/>
        <v>0</v>
      </c>
      <c r="AC211" s="404"/>
    </row>
    <row r="212" spans="1:29" ht="18">
      <c r="A212" s="6">
        <f t="shared" si="96"/>
        <v>8.0299999999999994</v>
      </c>
      <c r="B212" s="7" t="s">
        <v>136</v>
      </c>
      <c r="C212" s="8"/>
      <c r="D212" s="13"/>
      <c r="E212" s="8"/>
      <c r="F212" s="13"/>
      <c r="G212" s="47"/>
      <c r="H212" s="48"/>
      <c r="I212" s="49">
        <f t="shared" si="95"/>
        <v>0</v>
      </c>
      <c r="J212" s="50">
        <f t="shared" si="95"/>
        <v>0</v>
      </c>
      <c r="K212" s="8"/>
      <c r="L212" s="8"/>
      <c r="M212" s="8"/>
      <c r="N212" s="8"/>
      <c r="O212" s="51">
        <v>4.0000000000000001E-3</v>
      </c>
      <c r="P212" s="8"/>
      <c r="Q212" s="41"/>
      <c r="R212" s="42">
        <f t="shared" si="97"/>
        <v>0</v>
      </c>
      <c r="S212" s="43">
        <f t="shared" si="97"/>
        <v>0</v>
      </c>
      <c r="T212" s="405"/>
      <c r="U212" s="405"/>
      <c r="V212" s="405"/>
      <c r="W212" s="405"/>
      <c r="X212" s="423">
        <v>4.0000000000000001E-3</v>
      </c>
      <c r="Y212" s="405"/>
      <c r="Z212" s="424"/>
      <c r="AA212" s="406">
        <f t="shared" si="98"/>
        <v>0</v>
      </c>
      <c r="AB212" s="484">
        <f t="shared" si="50"/>
        <v>0</v>
      </c>
      <c r="AC212" s="404"/>
    </row>
    <row r="213" spans="1:29" ht="18">
      <c r="A213" s="6">
        <f>+A212+0.01</f>
        <v>8.0399999999999991</v>
      </c>
      <c r="B213" s="7" t="s">
        <v>137</v>
      </c>
      <c r="C213" s="8"/>
      <c r="D213" s="13"/>
      <c r="E213" s="8"/>
      <c r="F213" s="13"/>
      <c r="G213" s="47"/>
      <c r="H213" s="48"/>
      <c r="I213" s="49">
        <f t="shared" si="95"/>
        <v>0</v>
      </c>
      <c r="J213" s="50">
        <f t="shared" si="95"/>
        <v>0</v>
      </c>
      <c r="K213" s="8"/>
      <c r="L213" s="8"/>
      <c r="M213" s="8"/>
      <c r="N213" s="8"/>
      <c r="O213" s="51">
        <v>4.0000000000000001E-3</v>
      </c>
      <c r="P213" s="8"/>
      <c r="Q213" s="41"/>
      <c r="R213" s="42">
        <f t="shared" si="97"/>
        <v>0</v>
      </c>
      <c r="S213" s="43">
        <f t="shared" si="97"/>
        <v>0</v>
      </c>
      <c r="T213" s="405"/>
      <c r="U213" s="405"/>
      <c r="V213" s="405"/>
      <c r="W213" s="405"/>
      <c r="X213" s="423">
        <v>4.0000000000000001E-3</v>
      </c>
      <c r="Y213" s="405"/>
      <c r="Z213" s="424"/>
      <c r="AA213" s="406">
        <f t="shared" si="98"/>
        <v>0</v>
      </c>
      <c r="AB213" s="484">
        <f t="shared" si="50"/>
        <v>0</v>
      </c>
      <c r="AC213" s="404"/>
    </row>
    <row r="214" spans="1:29" ht="18">
      <c r="A214" s="6">
        <f>+A213+0.01</f>
        <v>8.0499999999999989</v>
      </c>
      <c r="B214" s="7" t="s">
        <v>138</v>
      </c>
      <c r="C214" s="8"/>
      <c r="D214" s="13"/>
      <c r="E214" s="8"/>
      <c r="F214" s="13"/>
      <c r="G214" s="47"/>
      <c r="H214" s="48"/>
      <c r="I214" s="49">
        <f t="shared" si="95"/>
        <v>0</v>
      </c>
      <c r="J214" s="50">
        <f t="shared" si="95"/>
        <v>0</v>
      </c>
      <c r="K214" s="8"/>
      <c r="L214" s="8"/>
      <c r="M214" s="8"/>
      <c r="N214" s="8"/>
      <c r="O214" s="51">
        <v>4.0000000000000001E-3</v>
      </c>
      <c r="P214" s="8"/>
      <c r="Q214" s="41"/>
      <c r="R214" s="42">
        <f t="shared" si="97"/>
        <v>0</v>
      </c>
      <c r="S214" s="43">
        <f t="shared" si="97"/>
        <v>0</v>
      </c>
      <c r="T214" s="405"/>
      <c r="U214" s="405"/>
      <c r="V214" s="405"/>
      <c r="W214" s="405"/>
      <c r="X214" s="423">
        <v>4.0000000000000001E-3</v>
      </c>
      <c r="Y214" s="405"/>
      <c r="Z214" s="424"/>
      <c r="AA214" s="406">
        <f t="shared" si="98"/>
        <v>0</v>
      </c>
      <c r="AB214" s="484">
        <f t="shared" si="50"/>
        <v>0</v>
      </c>
      <c r="AC214" s="404"/>
    </row>
    <row r="215" spans="1:29" s="87" customFormat="1" ht="18">
      <c r="A215" s="176"/>
      <c r="B215" s="192" t="s">
        <v>107</v>
      </c>
      <c r="C215" s="198">
        <f>SUM(C210:C214)</f>
        <v>0</v>
      </c>
      <c r="D215" s="199">
        <f>SUM(D210:D214)</f>
        <v>0</v>
      </c>
      <c r="E215" s="198">
        <f>SUM(E210:E214)</f>
        <v>0</v>
      </c>
      <c r="F215" s="199">
        <f>SUM(F210:F214)</f>
        <v>0</v>
      </c>
      <c r="G215" s="134"/>
      <c r="H215" s="135"/>
      <c r="I215" s="198">
        <f t="shared" ref="I215:S215" si="99">SUM(I210:I214)</f>
        <v>0</v>
      </c>
      <c r="J215" s="199">
        <f t="shared" si="99"/>
        <v>0</v>
      </c>
      <c r="K215" s="199">
        <f t="shared" si="99"/>
        <v>0</v>
      </c>
      <c r="L215" s="199">
        <f t="shared" si="99"/>
        <v>0</v>
      </c>
      <c r="M215" s="199">
        <f t="shared" si="99"/>
        <v>0</v>
      </c>
      <c r="N215" s="199">
        <f t="shared" si="99"/>
        <v>0</v>
      </c>
      <c r="O215" s="200">
        <f t="shared" si="99"/>
        <v>1.9599999999999999E-2</v>
      </c>
      <c r="P215" s="199">
        <f t="shared" si="99"/>
        <v>0</v>
      </c>
      <c r="Q215" s="199">
        <f t="shared" si="99"/>
        <v>0</v>
      </c>
      <c r="R215" s="199">
        <f t="shared" si="99"/>
        <v>0</v>
      </c>
      <c r="S215" s="199">
        <f t="shared" si="99"/>
        <v>0</v>
      </c>
      <c r="T215" s="446"/>
      <c r="U215" s="446">
        <f t="shared" ref="U215:AB215" si="100">SUM(U210:U214)</f>
        <v>0</v>
      </c>
      <c r="V215" s="446"/>
      <c r="W215" s="446">
        <f t="shared" si="100"/>
        <v>0</v>
      </c>
      <c r="X215" s="449"/>
      <c r="Y215" s="445">
        <f t="shared" si="100"/>
        <v>0</v>
      </c>
      <c r="Z215" s="446">
        <f t="shared" si="100"/>
        <v>0</v>
      </c>
      <c r="AA215" s="445">
        <f t="shared" si="100"/>
        <v>0</v>
      </c>
      <c r="AB215" s="446">
        <f t="shared" si="100"/>
        <v>0</v>
      </c>
      <c r="AC215" s="422"/>
    </row>
    <row r="216" spans="1:29" s="147" customFormat="1" ht="31.5">
      <c r="A216" s="143">
        <v>9</v>
      </c>
      <c r="B216" s="144" t="s">
        <v>139</v>
      </c>
      <c r="C216" s="145"/>
      <c r="D216" s="162"/>
      <c r="E216" s="145"/>
      <c r="F216" s="145"/>
      <c r="G216" s="151"/>
      <c r="H216" s="152"/>
      <c r="I216" s="159"/>
      <c r="J216" s="145"/>
      <c r="K216" s="145"/>
      <c r="L216" s="145"/>
      <c r="M216" s="145"/>
      <c r="N216" s="145"/>
      <c r="O216" s="153"/>
      <c r="P216" s="145"/>
      <c r="Q216" s="158">
        <f t="shared" ref="Q216:Q218" si="101">O216*P216</f>
        <v>0</v>
      </c>
      <c r="R216" s="154">
        <f t="shared" si="97"/>
        <v>0</v>
      </c>
      <c r="S216" s="155">
        <f t="shared" si="97"/>
        <v>0</v>
      </c>
      <c r="T216" s="439"/>
      <c r="U216" s="439"/>
      <c r="V216" s="439"/>
      <c r="W216" s="439"/>
      <c r="X216" s="440"/>
      <c r="Y216" s="439"/>
      <c r="Z216" s="424">
        <f t="shared" ref="Z216:Z218" si="102">X216*Y216</f>
        <v>0</v>
      </c>
      <c r="AA216" s="406">
        <f t="shared" ref="AA216:AB231" si="103">T216+V216+Y216</f>
        <v>0</v>
      </c>
      <c r="AB216" s="484">
        <f t="shared" si="50"/>
        <v>0</v>
      </c>
      <c r="AC216" s="403"/>
    </row>
    <row r="217" spans="1:29" ht="18">
      <c r="A217" s="6">
        <v>9.01</v>
      </c>
      <c r="B217" s="7" t="s">
        <v>140</v>
      </c>
      <c r="C217" s="8"/>
      <c r="D217" s="13"/>
      <c r="E217" s="8"/>
      <c r="F217" s="8"/>
      <c r="G217" s="47"/>
      <c r="H217" s="48"/>
      <c r="I217" s="49">
        <f t="shared" ref="I217:J218" si="104">C217-E217</f>
        <v>0</v>
      </c>
      <c r="J217" s="50">
        <f t="shared" si="104"/>
        <v>0</v>
      </c>
      <c r="K217" s="8"/>
      <c r="L217" s="8"/>
      <c r="M217" s="8"/>
      <c r="N217" s="8"/>
      <c r="O217" s="51">
        <v>0.2</v>
      </c>
      <c r="P217" s="8"/>
      <c r="Q217" s="41">
        <f t="shared" si="101"/>
        <v>0</v>
      </c>
      <c r="R217" s="42">
        <f t="shared" si="97"/>
        <v>0</v>
      </c>
      <c r="S217" s="43">
        <f t="shared" si="97"/>
        <v>0</v>
      </c>
      <c r="T217" s="405"/>
      <c r="U217" s="405"/>
      <c r="V217" s="405"/>
      <c r="W217" s="405"/>
      <c r="X217" s="423">
        <v>0.2</v>
      </c>
      <c r="Y217" s="405"/>
      <c r="Z217" s="424">
        <f t="shared" si="102"/>
        <v>0</v>
      </c>
      <c r="AA217" s="406">
        <f t="shared" si="103"/>
        <v>0</v>
      </c>
      <c r="AB217" s="484">
        <f t="shared" si="50"/>
        <v>0</v>
      </c>
      <c r="AC217" s="404"/>
    </row>
    <row r="218" spans="1:29" ht="18">
      <c r="A218" s="6">
        <v>9.02</v>
      </c>
      <c r="B218" s="7" t="s">
        <v>141</v>
      </c>
      <c r="C218" s="8"/>
      <c r="D218" s="13"/>
      <c r="E218" s="8"/>
      <c r="F218" s="8"/>
      <c r="G218" s="47"/>
      <c r="H218" s="48"/>
      <c r="I218" s="49">
        <f t="shared" si="104"/>
        <v>0</v>
      </c>
      <c r="J218" s="50">
        <f t="shared" si="104"/>
        <v>0</v>
      </c>
      <c r="K218" s="8"/>
      <c r="L218" s="8"/>
      <c r="M218" s="8"/>
      <c r="N218" s="8"/>
      <c r="O218" s="51">
        <v>0.5</v>
      </c>
      <c r="P218" s="8"/>
      <c r="Q218" s="41">
        <f t="shared" si="101"/>
        <v>0</v>
      </c>
      <c r="R218" s="42">
        <f t="shared" si="97"/>
        <v>0</v>
      </c>
      <c r="S218" s="43">
        <f t="shared" si="97"/>
        <v>0</v>
      </c>
      <c r="T218" s="405"/>
      <c r="U218" s="405"/>
      <c r="V218" s="405"/>
      <c r="W218" s="405"/>
      <c r="X218" s="423">
        <v>0.5</v>
      </c>
      <c r="Y218" s="405"/>
      <c r="Z218" s="424">
        <f t="shared" si="102"/>
        <v>0</v>
      </c>
      <c r="AA218" s="406">
        <f t="shared" si="103"/>
        <v>0</v>
      </c>
      <c r="AB218" s="484">
        <f t="shared" si="103"/>
        <v>0</v>
      </c>
      <c r="AC218" s="404"/>
    </row>
    <row r="219" spans="1:29" s="87" customFormat="1" ht="18">
      <c r="A219" s="176"/>
      <c r="B219" s="132" t="s">
        <v>107</v>
      </c>
      <c r="C219" s="198">
        <f>SUM(C217:C218)</f>
        <v>0</v>
      </c>
      <c r="D219" s="199">
        <f>SUM(D217:D218)</f>
        <v>0</v>
      </c>
      <c r="E219" s="198">
        <f>SUM(E217:E218)</f>
        <v>0</v>
      </c>
      <c r="F219" s="199">
        <f>SUM(F217:F218)</f>
        <v>0</v>
      </c>
      <c r="G219" s="134"/>
      <c r="H219" s="135"/>
      <c r="I219" s="198">
        <f t="shared" ref="I219:S219" si="105">SUM(I217:I218)</f>
        <v>0</v>
      </c>
      <c r="J219" s="199">
        <f t="shared" si="105"/>
        <v>0</v>
      </c>
      <c r="K219" s="199">
        <f t="shared" si="105"/>
        <v>0</v>
      </c>
      <c r="L219" s="199">
        <f t="shared" si="105"/>
        <v>0</v>
      </c>
      <c r="M219" s="199">
        <f t="shared" si="105"/>
        <v>0</v>
      </c>
      <c r="N219" s="199">
        <f t="shared" si="105"/>
        <v>0</v>
      </c>
      <c r="O219" s="200">
        <f t="shared" si="105"/>
        <v>0.7</v>
      </c>
      <c r="P219" s="199">
        <f t="shared" si="105"/>
        <v>0</v>
      </c>
      <c r="Q219" s="199">
        <f t="shared" si="105"/>
        <v>0</v>
      </c>
      <c r="R219" s="199">
        <f t="shared" si="105"/>
        <v>0</v>
      </c>
      <c r="S219" s="199">
        <f t="shared" si="105"/>
        <v>0</v>
      </c>
      <c r="T219" s="446"/>
      <c r="U219" s="446">
        <f t="shared" ref="U219:AB219" si="106">SUM(U217:U218)</f>
        <v>0</v>
      </c>
      <c r="V219" s="446"/>
      <c r="W219" s="446">
        <f t="shared" si="106"/>
        <v>0</v>
      </c>
      <c r="X219" s="449"/>
      <c r="Y219" s="446"/>
      <c r="Z219" s="446">
        <f t="shared" si="106"/>
        <v>0</v>
      </c>
      <c r="AA219" s="446"/>
      <c r="AB219" s="446">
        <f t="shared" si="106"/>
        <v>0</v>
      </c>
      <c r="AC219" s="403"/>
    </row>
    <row r="220" spans="1:29" s="172" customFormat="1" ht="18">
      <c r="A220" s="164" t="s">
        <v>142</v>
      </c>
      <c r="B220" s="165" t="s">
        <v>143</v>
      </c>
      <c r="C220" s="166"/>
      <c r="D220" s="173"/>
      <c r="E220" s="166"/>
      <c r="F220" s="166"/>
      <c r="G220" s="167"/>
      <c r="H220" s="168"/>
      <c r="I220" s="174"/>
      <c r="J220" s="166"/>
      <c r="K220" s="166"/>
      <c r="L220" s="166"/>
      <c r="M220" s="166"/>
      <c r="N220" s="166"/>
      <c r="O220" s="169"/>
      <c r="P220" s="166"/>
      <c r="Q220" s="173"/>
      <c r="R220" s="170">
        <f t="shared" si="97"/>
        <v>0</v>
      </c>
      <c r="S220" s="171">
        <f t="shared" si="97"/>
        <v>0</v>
      </c>
      <c r="T220" s="439"/>
      <c r="U220" s="439"/>
      <c r="V220" s="439"/>
      <c r="W220" s="439"/>
      <c r="X220" s="440"/>
      <c r="Y220" s="439"/>
      <c r="Z220" s="448"/>
      <c r="AA220" s="406">
        <f t="shared" ref="AA220:AB239" si="107">T220+V220+Y220</f>
        <v>0</v>
      </c>
      <c r="AB220" s="484">
        <f t="shared" si="103"/>
        <v>0</v>
      </c>
      <c r="AC220" s="403"/>
    </row>
    <row r="221" spans="1:29" s="147" customFormat="1" ht="18">
      <c r="A221" s="143">
        <v>10</v>
      </c>
      <c r="B221" s="144" t="s">
        <v>293</v>
      </c>
      <c r="C221" s="145"/>
      <c r="D221" s="162"/>
      <c r="E221" s="145"/>
      <c r="F221" s="145"/>
      <c r="G221" s="151"/>
      <c r="H221" s="152"/>
      <c r="I221" s="159"/>
      <c r="J221" s="145"/>
      <c r="K221" s="145"/>
      <c r="L221" s="145"/>
      <c r="M221" s="145"/>
      <c r="N221" s="145"/>
      <c r="O221" s="153"/>
      <c r="P221" s="145"/>
      <c r="Q221" s="162"/>
      <c r="R221" s="154">
        <f t="shared" si="97"/>
        <v>0</v>
      </c>
      <c r="S221" s="155">
        <f t="shared" si="97"/>
        <v>0</v>
      </c>
      <c r="T221" s="439"/>
      <c r="U221" s="439"/>
      <c r="V221" s="439"/>
      <c r="W221" s="439"/>
      <c r="X221" s="440"/>
      <c r="Y221" s="439"/>
      <c r="Z221" s="448"/>
      <c r="AA221" s="406">
        <f t="shared" si="107"/>
        <v>0</v>
      </c>
      <c r="AB221" s="484">
        <f t="shared" si="103"/>
        <v>0</v>
      </c>
      <c r="AC221" s="403"/>
    </row>
    <row r="222" spans="1:29" s="88" customFormat="1" ht="18">
      <c r="A222" s="55"/>
      <c r="B222" s="36" t="s">
        <v>144</v>
      </c>
      <c r="C222" s="259"/>
      <c r="D222" s="260"/>
      <c r="E222" s="259"/>
      <c r="F222" s="259"/>
      <c r="G222" s="47"/>
      <c r="H222" s="48"/>
      <c r="I222" s="1"/>
      <c r="J222" s="259"/>
      <c r="K222" s="259"/>
      <c r="L222" s="259"/>
      <c r="M222" s="259"/>
      <c r="N222" s="259"/>
      <c r="O222" s="54"/>
      <c r="P222" s="259"/>
      <c r="Q222" s="335"/>
      <c r="R222" s="42">
        <f t="shared" si="97"/>
        <v>0</v>
      </c>
      <c r="S222" s="43">
        <f t="shared" si="97"/>
        <v>0</v>
      </c>
      <c r="T222" s="451"/>
      <c r="U222" s="451"/>
      <c r="V222" s="451"/>
      <c r="W222" s="451"/>
      <c r="X222" s="450"/>
      <c r="Y222" s="451"/>
      <c r="Z222" s="398"/>
      <c r="AA222" s="406">
        <f t="shared" si="107"/>
        <v>0</v>
      </c>
      <c r="AB222" s="484">
        <f t="shared" si="103"/>
        <v>0</v>
      </c>
      <c r="AC222" s="452"/>
    </row>
    <row r="223" spans="1:29" s="91" customFormat="1" ht="38.25" customHeight="1">
      <c r="A223" s="6">
        <v>10.01</v>
      </c>
      <c r="B223" s="56" t="s">
        <v>145</v>
      </c>
      <c r="C223" s="57"/>
      <c r="D223" s="55"/>
      <c r="E223" s="57"/>
      <c r="F223" s="57"/>
      <c r="G223" s="47"/>
      <c r="H223" s="48"/>
      <c r="I223" s="49">
        <f t="shared" ref="I223:J231" si="108">C223-E223</f>
        <v>0</v>
      </c>
      <c r="J223" s="50">
        <f t="shared" si="108"/>
        <v>0</v>
      </c>
      <c r="K223" s="57"/>
      <c r="L223" s="57"/>
      <c r="M223" s="57"/>
      <c r="N223" s="57"/>
      <c r="O223" s="51"/>
      <c r="P223" s="57"/>
      <c r="Q223" s="55"/>
      <c r="R223" s="42">
        <f t="shared" si="97"/>
        <v>0</v>
      </c>
      <c r="S223" s="43">
        <f t="shared" si="97"/>
        <v>0</v>
      </c>
      <c r="T223" s="453"/>
      <c r="U223" s="453"/>
      <c r="V223" s="453"/>
      <c r="W223" s="453"/>
      <c r="X223" s="423"/>
      <c r="Y223" s="453"/>
      <c r="Z223" s="458"/>
      <c r="AA223" s="406">
        <f t="shared" si="107"/>
        <v>0</v>
      </c>
      <c r="AB223" s="484">
        <f t="shared" si="103"/>
        <v>0</v>
      </c>
      <c r="AC223" s="454"/>
    </row>
    <row r="224" spans="1:29" s="91" customFormat="1" ht="39" customHeight="1">
      <c r="A224" s="6">
        <v>10.02</v>
      </c>
      <c r="B224" s="56" t="s">
        <v>146</v>
      </c>
      <c r="C224" s="57"/>
      <c r="D224" s="55"/>
      <c r="E224" s="57"/>
      <c r="F224" s="57"/>
      <c r="G224" s="47"/>
      <c r="H224" s="48"/>
      <c r="I224" s="49">
        <f t="shared" si="108"/>
        <v>0</v>
      </c>
      <c r="J224" s="50">
        <f t="shared" si="108"/>
        <v>0</v>
      </c>
      <c r="K224" s="57"/>
      <c r="L224" s="57"/>
      <c r="M224" s="57"/>
      <c r="N224" s="57"/>
      <c r="O224" s="51"/>
      <c r="P224" s="57"/>
      <c r="Q224" s="41">
        <f>O224*P224*3</f>
        <v>0</v>
      </c>
      <c r="R224" s="42">
        <f t="shared" si="97"/>
        <v>0</v>
      </c>
      <c r="S224" s="43">
        <f t="shared" si="97"/>
        <v>0</v>
      </c>
      <c r="T224" s="453"/>
      <c r="U224" s="453"/>
      <c r="V224" s="453"/>
      <c r="W224" s="453"/>
      <c r="X224" s="423"/>
      <c r="Y224" s="453"/>
      <c r="Z224" s="424">
        <f>X224*Y224*3</f>
        <v>0</v>
      </c>
      <c r="AA224" s="406">
        <f t="shared" si="107"/>
        <v>0</v>
      </c>
      <c r="AB224" s="484">
        <f t="shared" si="103"/>
        <v>0</v>
      </c>
      <c r="AC224" s="454"/>
    </row>
    <row r="225" spans="1:29" s="88" customFormat="1" ht="60" customHeight="1">
      <c r="A225" s="6">
        <f>+A224+0.01</f>
        <v>10.029999999999999</v>
      </c>
      <c r="B225" s="58" t="s">
        <v>147</v>
      </c>
      <c r="C225" s="92"/>
      <c r="D225" s="123"/>
      <c r="E225" s="92"/>
      <c r="F225" s="92"/>
      <c r="G225" s="47"/>
      <c r="H225" s="48"/>
      <c r="I225" s="49">
        <f t="shared" si="108"/>
        <v>0</v>
      </c>
      <c r="J225" s="50">
        <f t="shared" si="108"/>
        <v>0</v>
      </c>
      <c r="K225" s="92"/>
      <c r="L225" s="92"/>
      <c r="M225" s="92"/>
      <c r="N225" s="92"/>
      <c r="O225" s="60"/>
      <c r="P225" s="92"/>
      <c r="Q225" s="41">
        <f>O225*P225*3</f>
        <v>0</v>
      </c>
      <c r="R225" s="42">
        <f t="shared" si="97"/>
        <v>0</v>
      </c>
      <c r="S225" s="43">
        <f t="shared" si="97"/>
        <v>0</v>
      </c>
      <c r="T225" s="455"/>
      <c r="U225" s="455"/>
      <c r="V225" s="455"/>
      <c r="W225" s="455"/>
      <c r="X225" s="456"/>
      <c r="Y225" s="455"/>
      <c r="Z225" s="424">
        <f>X225*Y225*3</f>
        <v>0</v>
      </c>
      <c r="AA225" s="406">
        <f t="shared" si="107"/>
        <v>0</v>
      </c>
      <c r="AB225" s="484">
        <f t="shared" si="103"/>
        <v>0</v>
      </c>
      <c r="AC225" s="457"/>
    </row>
    <row r="226" spans="1:29" s="88" customFormat="1" ht="18">
      <c r="A226" s="6"/>
      <c r="B226" s="36" t="s">
        <v>148</v>
      </c>
      <c r="C226" s="259"/>
      <c r="D226" s="260"/>
      <c r="E226" s="259"/>
      <c r="F226" s="259"/>
      <c r="G226" s="47"/>
      <c r="H226" s="48"/>
      <c r="I226" s="49">
        <f t="shared" si="108"/>
        <v>0</v>
      </c>
      <c r="J226" s="50">
        <f t="shared" si="108"/>
        <v>0</v>
      </c>
      <c r="K226" s="259"/>
      <c r="L226" s="259"/>
      <c r="M226" s="259"/>
      <c r="N226" s="259"/>
      <c r="O226" s="54"/>
      <c r="P226" s="259"/>
      <c r="Q226" s="335"/>
      <c r="R226" s="42">
        <f t="shared" si="97"/>
        <v>0</v>
      </c>
      <c r="S226" s="43">
        <f t="shared" si="97"/>
        <v>0</v>
      </c>
      <c r="T226" s="451"/>
      <c r="U226" s="451"/>
      <c r="V226" s="451"/>
      <c r="W226" s="451"/>
      <c r="X226" s="450"/>
      <c r="Y226" s="451"/>
      <c r="Z226" s="398"/>
      <c r="AA226" s="406"/>
      <c r="AB226" s="484"/>
      <c r="AC226" s="452"/>
    </row>
    <row r="227" spans="1:29" s="91" customFormat="1" ht="48.75" customHeight="1">
      <c r="A227" s="6">
        <v>10.039999999999999</v>
      </c>
      <c r="B227" s="56" t="s">
        <v>149</v>
      </c>
      <c r="C227" s="57"/>
      <c r="D227" s="55"/>
      <c r="E227" s="57"/>
      <c r="F227" s="57"/>
      <c r="G227" s="47"/>
      <c r="H227" s="48"/>
      <c r="I227" s="49">
        <f t="shared" si="108"/>
        <v>0</v>
      </c>
      <c r="J227" s="50">
        <f t="shared" si="108"/>
        <v>0</v>
      </c>
      <c r="K227" s="57"/>
      <c r="L227" s="57"/>
      <c r="M227" s="57"/>
      <c r="N227" s="57"/>
      <c r="O227" s="60"/>
      <c r="P227" s="57"/>
      <c r="Q227" s="55"/>
      <c r="R227" s="42">
        <f t="shared" ref="R227:S294" si="109">K227+M227+P227</f>
        <v>0</v>
      </c>
      <c r="S227" s="43">
        <f t="shared" si="109"/>
        <v>0</v>
      </c>
      <c r="T227" s="453"/>
      <c r="U227" s="453"/>
      <c r="V227" s="453"/>
      <c r="W227" s="453"/>
      <c r="X227" s="456"/>
      <c r="Y227" s="453"/>
      <c r="Z227" s="458"/>
      <c r="AA227" s="406">
        <f t="shared" si="107"/>
        <v>0</v>
      </c>
      <c r="AB227" s="484">
        <f t="shared" si="103"/>
        <v>0</v>
      </c>
      <c r="AC227" s="454"/>
    </row>
    <row r="228" spans="1:29" s="91" customFormat="1" ht="18">
      <c r="A228" s="6"/>
      <c r="B228" s="59" t="s">
        <v>150</v>
      </c>
      <c r="C228" s="55"/>
      <c r="D228" s="55"/>
      <c r="E228" s="55"/>
      <c r="F228" s="55"/>
      <c r="G228" s="47"/>
      <c r="H228" s="48"/>
      <c r="I228" s="49">
        <f t="shared" si="108"/>
        <v>0</v>
      </c>
      <c r="J228" s="50">
        <f t="shared" si="108"/>
        <v>0</v>
      </c>
      <c r="K228" s="55"/>
      <c r="L228" s="55"/>
      <c r="M228" s="55"/>
      <c r="N228" s="55"/>
      <c r="O228" s="51"/>
      <c r="P228" s="55"/>
      <c r="Q228" s="55">
        <f t="shared" ref="Q228:Q230" si="110">O228*P228*3</f>
        <v>0</v>
      </c>
      <c r="R228" s="42">
        <f t="shared" si="109"/>
        <v>0</v>
      </c>
      <c r="S228" s="43">
        <f t="shared" si="109"/>
        <v>0</v>
      </c>
      <c r="T228" s="458"/>
      <c r="U228" s="458"/>
      <c r="V228" s="458"/>
      <c r="W228" s="458"/>
      <c r="X228" s="423"/>
      <c r="Y228" s="458"/>
      <c r="Z228" s="458">
        <f t="shared" ref="Z228:Z230" si="111">X228*Y228*3</f>
        <v>0</v>
      </c>
      <c r="AA228" s="406">
        <f t="shared" si="107"/>
        <v>0</v>
      </c>
      <c r="AB228" s="484">
        <f t="shared" si="103"/>
        <v>0</v>
      </c>
      <c r="AC228" s="459"/>
    </row>
    <row r="229" spans="1:29" s="91" customFormat="1" ht="18">
      <c r="A229" s="6"/>
      <c r="B229" s="59" t="s">
        <v>151</v>
      </c>
      <c r="C229" s="55"/>
      <c r="D229" s="55"/>
      <c r="E229" s="55"/>
      <c r="F229" s="55"/>
      <c r="G229" s="47"/>
      <c r="H229" s="48"/>
      <c r="I229" s="49">
        <f t="shared" si="108"/>
        <v>0</v>
      </c>
      <c r="J229" s="50">
        <f t="shared" si="108"/>
        <v>0</v>
      </c>
      <c r="K229" s="55"/>
      <c r="L229" s="55"/>
      <c r="M229" s="55"/>
      <c r="N229" s="55"/>
      <c r="O229" s="51"/>
      <c r="P229" s="55"/>
      <c r="Q229" s="55">
        <f t="shared" si="110"/>
        <v>0</v>
      </c>
      <c r="R229" s="42">
        <f t="shared" si="109"/>
        <v>0</v>
      </c>
      <c r="S229" s="43">
        <f t="shared" si="109"/>
        <v>0</v>
      </c>
      <c r="T229" s="458"/>
      <c r="U229" s="458"/>
      <c r="V229" s="458"/>
      <c r="W229" s="458"/>
      <c r="X229" s="423"/>
      <c r="Y229" s="458"/>
      <c r="Z229" s="458">
        <f t="shared" si="111"/>
        <v>0</v>
      </c>
      <c r="AA229" s="406">
        <f t="shared" si="107"/>
        <v>0</v>
      </c>
      <c r="AB229" s="484">
        <f t="shared" si="103"/>
        <v>0</v>
      </c>
      <c r="AC229" s="459"/>
    </row>
    <row r="230" spans="1:29" s="91" customFormat="1" ht="18">
      <c r="A230" s="6"/>
      <c r="B230" s="59" t="s">
        <v>152</v>
      </c>
      <c r="C230" s="55"/>
      <c r="D230" s="55"/>
      <c r="E230" s="55"/>
      <c r="F230" s="55"/>
      <c r="G230" s="47"/>
      <c r="H230" s="48"/>
      <c r="I230" s="49">
        <f t="shared" si="108"/>
        <v>0</v>
      </c>
      <c r="J230" s="50">
        <f t="shared" si="108"/>
        <v>0</v>
      </c>
      <c r="K230" s="55"/>
      <c r="L230" s="55"/>
      <c r="M230" s="55"/>
      <c r="N230" s="55"/>
      <c r="O230" s="51"/>
      <c r="P230" s="55"/>
      <c r="Q230" s="55">
        <f t="shared" si="110"/>
        <v>0</v>
      </c>
      <c r="R230" s="42">
        <f t="shared" si="109"/>
        <v>0</v>
      </c>
      <c r="S230" s="43">
        <f t="shared" si="109"/>
        <v>0</v>
      </c>
      <c r="T230" s="458"/>
      <c r="U230" s="458"/>
      <c r="V230" s="458"/>
      <c r="W230" s="458"/>
      <c r="X230" s="423"/>
      <c r="Y230" s="458"/>
      <c r="Z230" s="458">
        <f t="shared" si="111"/>
        <v>0</v>
      </c>
      <c r="AA230" s="406">
        <f t="shared" si="107"/>
        <v>0</v>
      </c>
      <c r="AB230" s="484">
        <f t="shared" si="103"/>
        <v>0</v>
      </c>
      <c r="AC230" s="459"/>
    </row>
    <row r="231" spans="1:29" s="91" customFormat="1" ht="44.25" customHeight="1">
      <c r="A231" s="6">
        <v>10.050000000000001</v>
      </c>
      <c r="B231" s="56" t="s">
        <v>153</v>
      </c>
      <c r="C231" s="55"/>
      <c r="D231" s="55"/>
      <c r="E231" s="55"/>
      <c r="F231" s="55"/>
      <c r="G231" s="47"/>
      <c r="H231" s="48"/>
      <c r="I231" s="49">
        <f t="shared" si="108"/>
        <v>0</v>
      </c>
      <c r="J231" s="50">
        <f t="shared" si="108"/>
        <v>0</v>
      </c>
      <c r="K231" s="55"/>
      <c r="L231" s="55"/>
      <c r="M231" s="55"/>
      <c r="N231" s="55"/>
      <c r="O231" s="60"/>
      <c r="P231" s="55"/>
      <c r="Q231" s="41">
        <f>O231*P231*3</f>
        <v>0</v>
      </c>
      <c r="R231" s="42">
        <f t="shared" si="109"/>
        <v>0</v>
      </c>
      <c r="S231" s="43">
        <f t="shared" si="109"/>
        <v>0</v>
      </c>
      <c r="T231" s="458"/>
      <c r="U231" s="458"/>
      <c r="V231" s="458"/>
      <c r="W231" s="458"/>
      <c r="X231" s="456"/>
      <c r="Y231" s="458"/>
      <c r="Z231" s="424">
        <f>X231*Y231*3</f>
        <v>0</v>
      </c>
      <c r="AA231" s="406">
        <f t="shared" si="107"/>
        <v>0</v>
      </c>
      <c r="AB231" s="484">
        <f t="shared" si="103"/>
        <v>0</v>
      </c>
      <c r="AC231" s="459"/>
    </row>
    <row r="232" spans="1:29" s="91" customFormat="1" ht="18">
      <c r="A232" s="6"/>
      <c r="B232" s="59" t="s">
        <v>150</v>
      </c>
      <c r="C232" s="55"/>
      <c r="D232" s="55"/>
      <c r="E232" s="55"/>
      <c r="F232" s="55"/>
      <c r="G232" s="47"/>
      <c r="H232" s="48"/>
      <c r="I232" s="82"/>
      <c r="J232" s="55"/>
      <c r="K232" s="55"/>
      <c r="L232" s="55"/>
      <c r="M232" s="55"/>
      <c r="N232" s="55"/>
      <c r="O232" s="51">
        <v>0.14984</v>
      </c>
      <c r="P232" s="55"/>
      <c r="Q232" s="41">
        <f>O232*P232*3</f>
        <v>0</v>
      </c>
      <c r="R232" s="42">
        <f t="shared" si="109"/>
        <v>0</v>
      </c>
      <c r="S232" s="43">
        <f t="shared" si="109"/>
        <v>0</v>
      </c>
      <c r="T232" s="458"/>
      <c r="U232" s="458"/>
      <c r="V232" s="458"/>
      <c r="W232" s="458"/>
      <c r="X232" s="423">
        <v>0.14984</v>
      </c>
      <c r="Y232" s="458"/>
      <c r="Z232" s="424">
        <f>X232*Y232*3</f>
        <v>0</v>
      </c>
      <c r="AA232" s="406">
        <f t="shared" si="107"/>
        <v>0</v>
      </c>
      <c r="AB232" s="484">
        <f t="shared" si="107"/>
        <v>0</v>
      </c>
      <c r="AC232" s="459"/>
    </row>
    <row r="233" spans="1:29" s="91" customFormat="1" ht="18">
      <c r="A233" s="6"/>
      <c r="B233" s="59" t="s">
        <v>151</v>
      </c>
      <c r="C233" s="55"/>
      <c r="D233" s="55"/>
      <c r="E233" s="55"/>
      <c r="F233" s="55"/>
      <c r="G233" s="47"/>
      <c r="H233" s="48"/>
      <c r="I233" s="82"/>
      <c r="J233" s="55"/>
      <c r="K233" s="55"/>
      <c r="L233" s="55"/>
      <c r="M233" s="55"/>
      <c r="N233" s="55"/>
      <c r="O233" s="51">
        <v>0.14984</v>
      </c>
      <c r="P233" s="55"/>
      <c r="Q233" s="41">
        <f t="shared" ref="Q233:Q234" si="112">O233*P233*3</f>
        <v>0</v>
      </c>
      <c r="R233" s="42">
        <f t="shared" si="109"/>
        <v>0</v>
      </c>
      <c r="S233" s="43">
        <f t="shared" si="109"/>
        <v>0</v>
      </c>
      <c r="T233" s="458"/>
      <c r="U233" s="458"/>
      <c r="V233" s="458"/>
      <c r="W233" s="458"/>
      <c r="X233" s="423">
        <v>0.14984</v>
      </c>
      <c r="Y233" s="458"/>
      <c r="Z233" s="424">
        <f t="shared" ref="Z233:Z234" si="113">X233*Y233*3</f>
        <v>0</v>
      </c>
      <c r="AA233" s="406">
        <f t="shared" si="107"/>
        <v>0</v>
      </c>
      <c r="AB233" s="484">
        <f t="shared" si="107"/>
        <v>0</v>
      </c>
      <c r="AC233" s="459"/>
    </row>
    <row r="234" spans="1:29" s="91" customFormat="1" ht="18">
      <c r="A234" s="6"/>
      <c r="B234" s="59" t="s">
        <v>152</v>
      </c>
      <c r="C234" s="55"/>
      <c r="D234" s="55"/>
      <c r="E234" s="55"/>
      <c r="F234" s="55"/>
      <c r="G234" s="47"/>
      <c r="H234" s="48"/>
      <c r="I234" s="82"/>
      <c r="J234" s="55"/>
      <c r="K234" s="55"/>
      <c r="L234" s="55"/>
      <c r="M234" s="55"/>
      <c r="N234" s="55"/>
      <c r="O234" s="51">
        <v>0.14984</v>
      </c>
      <c r="P234" s="55"/>
      <c r="Q234" s="41">
        <f t="shared" si="112"/>
        <v>0</v>
      </c>
      <c r="R234" s="42">
        <f t="shared" si="109"/>
        <v>0</v>
      </c>
      <c r="S234" s="43">
        <f t="shared" si="109"/>
        <v>0</v>
      </c>
      <c r="T234" s="458"/>
      <c r="U234" s="458"/>
      <c r="V234" s="458"/>
      <c r="W234" s="458"/>
      <c r="X234" s="423">
        <v>0.14984</v>
      </c>
      <c r="Y234" s="458"/>
      <c r="Z234" s="424">
        <f t="shared" si="113"/>
        <v>0</v>
      </c>
      <c r="AA234" s="406">
        <f t="shared" si="107"/>
        <v>0</v>
      </c>
      <c r="AB234" s="484">
        <f t="shared" si="107"/>
        <v>0</v>
      </c>
      <c r="AC234" s="459"/>
    </row>
    <row r="235" spans="1:29" s="88" customFormat="1" ht="51.75" customHeight="1">
      <c r="A235" s="6">
        <f>+A231+0.01</f>
        <v>10.06</v>
      </c>
      <c r="B235" s="58" t="s">
        <v>154</v>
      </c>
      <c r="C235" s="92"/>
      <c r="D235" s="123"/>
      <c r="E235" s="92"/>
      <c r="F235" s="92"/>
      <c r="G235" s="47"/>
      <c r="H235" s="48"/>
      <c r="I235" s="122"/>
      <c r="J235" s="92"/>
      <c r="K235" s="92"/>
      <c r="L235" s="92"/>
      <c r="M235" s="92"/>
      <c r="N235" s="92"/>
      <c r="O235" s="60"/>
      <c r="P235" s="92"/>
      <c r="Q235" s="41">
        <f>O235*P235*3</f>
        <v>0</v>
      </c>
      <c r="R235" s="42">
        <f t="shared" si="109"/>
        <v>0</v>
      </c>
      <c r="S235" s="43">
        <f t="shared" si="109"/>
        <v>0</v>
      </c>
      <c r="T235" s="455"/>
      <c r="U235" s="455"/>
      <c r="V235" s="455"/>
      <c r="W235" s="455"/>
      <c r="X235" s="456"/>
      <c r="Y235" s="455"/>
      <c r="Z235" s="424">
        <f>X235*Y235*3</f>
        <v>0</v>
      </c>
      <c r="AA235" s="406">
        <f t="shared" si="107"/>
        <v>0</v>
      </c>
      <c r="AB235" s="484">
        <f t="shared" si="107"/>
        <v>0</v>
      </c>
      <c r="AC235" s="457"/>
    </row>
    <row r="236" spans="1:29" s="88" customFormat="1" ht="51" customHeight="1">
      <c r="A236" s="6">
        <f t="shared" ref="A236:A257" si="114">+A235+0.01</f>
        <v>10.07</v>
      </c>
      <c r="B236" s="58" t="s">
        <v>155</v>
      </c>
      <c r="C236" s="92"/>
      <c r="D236" s="123"/>
      <c r="E236" s="92"/>
      <c r="F236" s="92"/>
      <c r="G236" s="47"/>
      <c r="H236" s="48"/>
      <c r="I236" s="122"/>
      <c r="J236" s="92"/>
      <c r="K236" s="92"/>
      <c r="L236" s="92"/>
      <c r="M236" s="92"/>
      <c r="N236" s="92"/>
      <c r="O236" s="60"/>
      <c r="P236" s="92"/>
      <c r="Q236" s="123"/>
      <c r="R236" s="42">
        <f t="shared" si="109"/>
        <v>0</v>
      </c>
      <c r="S236" s="43">
        <f t="shared" si="109"/>
        <v>0</v>
      </c>
      <c r="T236" s="455"/>
      <c r="U236" s="455"/>
      <c r="V236" s="455"/>
      <c r="W236" s="455"/>
      <c r="X236" s="456"/>
      <c r="Y236" s="455"/>
      <c r="Z236" s="513"/>
      <c r="AA236" s="406">
        <f t="shared" si="107"/>
        <v>0</v>
      </c>
      <c r="AB236" s="484">
        <f t="shared" si="107"/>
        <v>0</v>
      </c>
      <c r="AC236" s="457"/>
    </row>
    <row r="237" spans="1:29" s="88" customFormat="1" ht="18">
      <c r="A237" s="6"/>
      <c r="B237" s="58" t="s">
        <v>156</v>
      </c>
      <c r="C237" s="92"/>
      <c r="D237" s="123"/>
      <c r="E237" s="92"/>
      <c r="F237" s="92"/>
      <c r="G237" s="47"/>
      <c r="H237" s="48"/>
      <c r="I237" s="122"/>
      <c r="J237" s="92"/>
      <c r="K237" s="92"/>
      <c r="L237" s="92"/>
      <c r="M237" s="92"/>
      <c r="N237" s="92"/>
      <c r="O237" s="51"/>
      <c r="P237" s="92"/>
      <c r="Q237" s="123"/>
      <c r="R237" s="42">
        <f t="shared" si="109"/>
        <v>0</v>
      </c>
      <c r="S237" s="43">
        <f t="shared" si="109"/>
        <v>0</v>
      </c>
      <c r="T237" s="455"/>
      <c r="U237" s="455"/>
      <c r="V237" s="455"/>
      <c r="W237" s="455"/>
      <c r="X237" s="423"/>
      <c r="Y237" s="455"/>
      <c r="Z237" s="513"/>
      <c r="AA237" s="406">
        <f t="shared" si="107"/>
        <v>0</v>
      </c>
      <c r="AB237" s="484">
        <f t="shared" si="107"/>
        <v>0</v>
      </c>
      <c r="AC237" s="457"/>
    </row>
    <row r="238" spans="1:29" s="88" customFormat="1" ht="18">
      <c r="A238" s="6"/>
      <c r="B238" s="58" t="s">
        <v>157</v>
      </c>
      <c r="C238" s="92"/>
      <c r="D238" s="123"/>
      <c r="E238" s="92"/>
      <c r="F238" s="92"/>
      <c r="G238" s="47"/>
      <c r="H238" s="48"/>
      <c r="I238" s="122"/>
      <c r="J238" s="92"/>
      <c r="K238" s="92"/>
      <c r="L238" s="92"/>
      <c r="M238" s="92"/>
      <c r="N238" s="92"/>
      <c r="O238" s="51"/>
      <c r="P238" s="92"/>
      <c r="Q238" s="123"/>
      <c r="R238" s="42">
        <f t="shared" si="109"/>
        <v>0</v>
      </c>
      <c r="S238" s="43">
        <f t="shared" si="109"/>
        <v>0</v>
      </c>
      <c r="T238" s="455"/>
      <c r="U238" s="455"/>
      <c r="V238" s="455"/>
      <c r="W238" s="455"/>
      <c r="X238" s="423"/>
      <c r="Y238" s="455"/>
      <c r="Z238" s="513"/>
      <c r="AA238" s="406">
        <f t="shared" si="107"/>
        <v>0</v>
      </c>
      <c r="AB238" s="484">
        <f t="shared" si="107"/>
        <v>0</v>
      </c>
      <c r="AC238" s="457"/>
    </row>
    <row r="239" spans="1:29" s="88" customFormat="1" ht="18">
      <c r="A239" s="6"/>
      <c r="B239" s="58" t="s">
        <v>158</v>
      </c>
      <c r="C239" s="92"/>
      <c r="D239" s="123"/>
      <c r="E239" s="92"/>
      <c r="F239" s="92"/>
      <c r="G239" s="47"/>
      <c r="H239" s="48"/>
      <c r="I239" s="122"/>
      <c r="J239" s="92"/>
      <c r="K239" s="92"/>
      <c r="L239" s="92"/>
      <c r="M239" s="92"/>
      <c r="N239" s="92"/>
      <c r="O239" s="51"/>
      <c r="P239" s="92"/>
      <c r="Q239" s="123"/>
      <c r="R239" s="42">
        <f t="shared" si="109"/>
        <v>0</v>
      </c>
      <c r="S239" s="43">
        <f t="shared" si="109"/>
        <v>0</v>
      </c>
      <c r="T239" s="455"/>
      <c r="U239" s="455"/>
      <c r="V239" s="455"/>
      <c r="W239" s="455"/>
      <c r="X239" s="423"/>
      <c r="Y239" s="455"/>
      <c r="Z239" s="513"/>
      <c r="AA239" s="406">
        <f t="shared" si="107"/>
        <v>0</v>
      </c>
      <c r="AB239" s="484">
        <f t="shared" si="107"/>
        <v>0</v>
      </c>
      <c r="AC239" s="457"/>
    </row>
    <row r="240" spans="1:29" s="216" customFormat="1" ht="18">
      <c r="A240" s="203"/>
      <c r="B240" s="192" t="s">
        <v>105</v>
      </c>
      <c r="C240" s="198">
        <f>SUM(C223:C239)</f>
        <v>0</v>
      </c>
      <c r="D240" s="199">
        <f>SUM(D223:D239)</f>
        <v>0</v>
      </c>
      <c r="E240" s="198">
        <f>SUM(E223:E239)</f>
        <v>0</v>
      </c>
      <c r="F240" s="199">
        <f>SUM(F223:F239)</f>
        <v>0</v>
      </c>
      <c r="G240" s="214"/>
      <c r="H240" s="215"/>
      <c r="I240" s="198">
        <f t="shared" ref="I240:S240" si="115">SUM(I223:I239)</f>
        <v>0</v>
      </c>
      <c r="J240" s="199">
        <f t="shared" si="115"/>
        <v>0</v>
      </c>
      <c r="K240" s="199">
        <f t="shared" si="115"/>
        <v>0</v>
      </c>
      <c r="L240" s="199">
        <f t="shared" si="115"/>
        <v>0</v>
      </c>
      <c r="M240" s="199">
        <f t="shared" si="115"/>
        <v>0</v>
      </c>
      <c r="N240" s="199">
        <f t="shared" si="115"/>
        <v>0</v>
      </c>
      <c r="O240" s="200">
        <f t="shared" si="115"/>
        <v>0.44952000000000003</v>
      </c>
      <c r="P240" s="199">
        <f t="shared" si="115"/>
        <v>0</v>
      </c>
      <c r="Q240" s="199">
        <f t="shared" si="115"/>
        <v>0</v>
      </c>
      <c r="R240" s="199">
        <f t="shared" si="115"/>
        <v>0</v>
      </c>
      <c r="S240" s="199">
        <f t="shared" si="115"/>
        <v>0</v>
      </c>
      <c r="T240" s="446"/>
      <c r="U240" s="446">
        <f t="shared" ref="U240:AB240" si="116">SUM(U223:U239)</f>
        <v>0</v>
      </c>
      <c r="V240" s="446"/>
      <c r="W240" s="446">
        <f t="shared" si="116"/>
        <v>0</v>
      </c>
      <c r="X240" s="449"/>
      <c r="Y240" s="446"/>
      <c r="Z240" s="446">
        <f t="shared" si="116"/>
        <v>0</v>
      </c>
      <c r="AA240" s="446">
        <f t="shared" si="116"/>
        <v>0</v>
      </c>
      <c r="AB240" s="446">
        <f t="shared" si="116"/>
        <v>0</v>
      </c>
      <c r="AC240" s="460"/>
    </row>
    <row r="241" spans="1:29" s="216" customFormat="1" ht="18">
      <c r="A241" s="203"/>
      <c r="B241" s="192" t="s">
        <v>9</v>
      </c>
      <c r="C241" s="202">
        <f>C240</f>
        <v>0</v>
      </c>
      <c r="D241" s="203">
        <f t="shared" ref="D241:S241" si="117">D240</f>
        <v>0</v>
      </c>
      <c r="E241" s="202">
        <f t="shared" si="117"/>
        <v>0</v>
      </c>
      <c r="F241" s="203">
        <f t="shared" si="117"/>
        <v>0</v>
      </c>
      <c r="G241" s="214"/>
      <c r="H241" s="215"/>
      <c r="I241" s="202">
        <f t="shared" si="117"/>
        <v>0</v>
      </c>
      <c r="J241" s="203">
        <f t="shared" si="117"/>
        <v>0</v>
      </c>
      <c r="K241" s="203">
        <f t="shared" si="117"/>
        <v>0</v>
      </c>
      <c r="L241" s="203">
        <f t="shared" si="117"/>
        <v>0</v>
      </c>
      <c r="M241" s="203">
        <f t="shared" si="117"/>
        <v>0</v>
      </c>
      <c r="N241" s="203">
        <f t="shared" si="117"/>
        <v>0</v>
      </c>
      <c r="O241" s="204">
        <f t="shared" si="117"/>
        <v>0.44952000000000003</v>
      </c>
      <c r="P241" s="203">
        <f t="shared" si="117"/>
        <v>0</v>
      </c>
      <c r="Q241" s="203">
        <f t="shared" si="117"/>
        <v>0</v>
      </c>
      <c r="R241" s="203">
        <f t="shared" si="117"/>
        <v>0</v>
      </c>
      <c r="S241" s="203">
        <f t="shared" si="117"/>
        <v>0</v>
      </c>
      <c r="T241" s="398"/>
      <c r="U241" s="398">
        <f t="shared" ref="U241:AB241" si="118">U240</f>
        <v>0</v>
      </c>
      <c r="V241" s="398"/>
      <c r="W241" s="398">
        <f t="shared" si="118"/>
        <v>0</v>
      </c>
      <c r="X241" s="450"/>
      <c r="Y241" s="398"/>
      <c r="Z241" s="398">
        <f t="shared" si="118"/>
        <v>0</v>
      </c>
      <c r="AA241" s="398">
        <f t="shared" si="118"/>
        <v>0</v>
      </c>
      <c r="AB241" s="398">
        <f t="shared" si="118"/>
        <v>0</v>
      </c>
      <c r="AC241" s="460"/>
    </row>
    <row r="242" spans="1:29" s="88" customFormat="1" ht="57" customHeight="1">
      <c r="A242" s="6"/>
      <c r="B242" s="36" t="s">
        <v>159</v>
      </c>
      <c r="C242" s="259"/>
      <c r="D242" s="260"/>
      <c r="E242" s="259"/>
      <c r="F242" s="259"/>
      <c r="G242" s="47"/>
      <c r="H242" s="48"/>
      <c r="I242" s="1"/>
      <c r="J242" s="259"/>
      <c r="K242" s="259"/>
      <c r="L242" s="259"/>
      <c r="M242" s="259"/>
      <c r="N242" s="259"/>
      <c r="O242" s="54"/>
      <c r="P242" s="259"/>
      <c r="Q242" s="335"/>
      <c r="R242" s="42">
        <f t="shared" si="109"/>
        <v>0</v>
      </c>
      <c r="S242" s="43">
        <f t="shared" si="109"/>
        <v>0</v>
      </c>
      <c r="T242" s="451"/>
      <c r="U242" s="451"/>
      <c r="V242" s="451"/>
      <c r="W242" s="451"/>
      <c r="X242" s="450"/>
      <c r="Y242" s="451"/>
      <c r="Z242" s="398"/>
      <c r="AA242" s="406"/>
      <c r="AB242" s="484"/>
      <c r="AC242" s="452"/>
    </row>
    <row r="243" spans="1:29" s="88" customFormat="1" ht="37.5" customHeight="1">
      <c r="A243" s="6"/>
      <c r="B243" s="36" t="s">
        <v>160</v>
      </c>
      <c r="C243" s="259"/>
      <c r="D243" s="260"/>
      <c r="E243" s="259"/>
      <c r="F243" s="259"/>
      <c r="G243" s="47"/>
      <c r="H243" s="48"/>
      <c r="I243" s="1"/>
      <c r="J243" s="259"/>
      <c r="K243" s="259"/>
      <c r="L243" s="259"/>
      <c r="M243" s="259"/>
      <c r="N243" s="259"/>
      <c r="O243" s="54"/>
      <c r="P243" s="259"/>
      <c r="Q243" s="335"/>
      <c r="R243" s="42">
        <f t="shared" si="109"/>
        <v>0</v>
      </c>
      <c r="S243" s="43">
        <f t="shared" si="109"/>
        <v>0</v>
      </c>
      <c r="T243" s="451"/>
      <c r="U243" s="451"/>
      <c r="V243" s="451"/>
      <c r="W243" s="451"/>
      <c r="X243" s="450"/>
      <c r="Y243" s="451"/>
      <c r="Z243" s="398"/>
      <c r="AA243" s="406"/>
      <c r="AB243" s="484"/>
      <c r="AC243" s="452"/>
    </row>
    <row r="244" spans="1:29" s="9" customFormat="1" ht="42" customHeight="1">
      <c r="A244" s="6">
        <f>+A236+0.01</f>
        <v>10.08</v>
      </c>
      <c r="B244" s="7" t="s">
        <v>160</v>
      </c>
      <c r="C244" s="262"/>
      <c r="D244" s="6"/>
      <c r="E244" s="262"/>
      <c r="F244" s="6"/>
      <c r="G244" s="47"/>
      <c r="H244" s="48"/>
      <c r="I244" s="49">
        <f t="shared" ref="I244:J252" si="119">C244-E244</f>
        <v>0</v>
      </c>
      <c r="J244" s="50">
        <f t="shared" si="119"/>
        <v>0</v>
      </c>
      <c r="K244" s="262"/>
      <c r="L244" s="262"/>
      <c r="M244" s="262"/>
      <c r="N244" s="262"/>
      <c r="O244" s="51">
        <v>0.24651000000000001</v>
      </c>
      <c r="P244" s="262"/>
      <c r="Q244" s="41"/>
      <c r="R244" s="42">
        <f t="shared" si="109"/>
        <v>0</v>
      </c>
      <c r="S244" s="43">
        <f t="shared" si="109"/>
        <v>0</v>
      </c>
      <c r="T244" s="461"/>
      <c r="U244" s="461"/>
      <c r="V244" s="461"/>
      <c r="W244" s="461"/>
      <c r="X244" s="423">
        <v>0.24651000000000001</v>
      </c>
      <c r="Y244" s="461"/>
      <c r="Z244" s="424"/>
      <c r="AA244" s="406">
        <f t="shared" ref="AA244:AB308" si="120">T244+V244+Y244</f>
        <v>0</v>
      </c>
      <c r="AB244" s="484">
        <f t="shared" si="120"/>
        <v>0</v>
      </c>
      <c r="AC244" s="462"/>
    </row>
    <row r="245" spans="1:29" s="87" customFormat="1" ht="33" customHeight="1">
      <c r="A245" s="6">
        <v>10.09</v>
      </c>
      <c r="B245" s="7" t="s">
        <v>162</v>
      </c>
      <c r="C245" s="262"/>
      <c r="D245" s="6"/>
      <c r="E245" s="262"/>
      <c r="F245" s="6"/>
      <c r="G245" s="47"/>
      <c r="H245" s="48"/>
      <c r="I245" s="49">
        <f t="shared" si="119"/>
        <v>0</v>
      </c>
      <c r="J245" s="50">
        <f t="shared" si="119"/>
        <v>0</v>
      </c>
      <c r="K245" s="262"/>
      <c r="L245" s="262"/>
      <c r="M245" s="262"/>
      <c r="N245" s="262"/>
      <c r="O245" s="51"/>
      <c r="P245" s="262"/>
      <c r="Q245" s="41"/>
      <c r="R245" s="42">
        <f t="shared" si="109"/>
        <v>0</v>
      </c>
      <c r="S245" s="43">
        <f t="shared" si="109"/>
        <v>0</v>
      </c>
      <c r="T245" s="461"/>
      <c r="U245" s="461"/>
      <c r="V245" s="461"/>
      <c r="W245" s="461"/>
      <c r="X245" s="423"/>
      <c r="Y245" s="461"/>
      <c r="Z245" s="424"/>
      <c r="AA245" s="406">
        <f t="shared" si="120"/>
        <v>0</v>
      </c>
      <c r="AB245" s="484">
        <f t="shared" si="120"/>
        <v>0</v>
      </c>
      <c r="AC245" s="462"/>
    </row>
    <row r="246" spans="1:29" s="88" customFormat="1" ht="44.25" customHeight="1">
      <c r="A246" s="6">
        <v>10.1</v>
      </c>
      <c r="B246" s="56" t="s">
        <v>163</v>
      </c>
      <c r="C246" s="57"/>
      <c r="D246" s="55"/>
      <c r="E246" s="57"/>
      <c r="F246" s="55"/>
      <c r="G246" s="47"/>
      <c r="H246" s="48"/>
      <c r="I246" s="49">
        <f t="shared" si="119"/>
        <v>0</v>
      </c>
      <c r="J246" s="50">
        <f t="shared" si="119"/>
        <v>0</v>
      </c>
      <c r="K246" s="57"/>
      <c r="L246" s="57"/>
      <c r="M246" s="57"/>
      <c r="N246" s="57"/>
      <c r="O246" s="51"/>
      <c r="P246" s="57"/>
      <c r="Q246" s="41"/>
      <c r="R246" s="42">
        <f t="shared" si="109"/>
        <v>0</v>
      </c>
      <c r="S246" s="43">
        <f t="shared" si="109"/>
        <v>0</v>
      </c>
      <c r="T246" s="453"/>
      <c r="U246" s="453"/>
      <c r="V246" s="453"/>
      <c r="W246" s="453"/>
      <c r="X246" s="423"/>
      <c r="Y246" s="453"/>
      <c r="Z246" s="424"/>
      <c r="AA246" s="406">
        <f t="shared" si="120"/>
        <v>0</v>
      </c>
      <c r="AB246" s="484">
        <f t="shared" si="120"/>
        <v>0</v>
      </c>
      <c r="AC246" s="454"/>
    </row>
    <row r="247" spans="1:29" s="88" customFormat="1" ht="18">
      <c r="A247" s="6"/>
      <c r="B247" s="36" t="s">
        <v>164</v>
      </c>
      <c r="C247" s="259"/>
      <c r="D247" s="260"/>
      <c r="E247" s="259"/>
      <c r="F247" s="260"/>
      <c r="G247" s="47"/>
      <c r="H247" s="48"/>
      <c r="I247" s="49">
        <f t="shared" si="119"/>
        <v>0</v>
      </c>
      <c r="J247" s="50">
        <f t="shared" si="119"/>
        <v>0</v>
      </c>
      <c r="K247" s="259"/>
      <c r="L247" s="259"/>
      <c r="M247" s="259"/>
      <c r="N247" s="259"/>
      <c r="O247" s="54"/>
      <c r="P247" s="259"/>
      <c r="Q247" s="41"/>
      <c r="R247" s="42">
        <f t="shared" si="109"/>
        <v>0</v>
      </c>
      <c r="S247" s="43">
        <f t="shared" si="109"/>
        <v>0</v>
      </c>
      <c r="T247" s="451"/>
      <c r="U247" s="451"/>
      <c r="V247" s="451"/>
      <c r="W247" s="451"/>
      <c r="X247" s="450"/>
      <c r="Y247" s="451"/>
      <c r="Z247" s="424"/>
      <c r="AA247" s="406"/>
      <c r="AB247" s="484"/>
      <c r="AC247" s="452"/>
    </row>
    <row r="248" spans="1:29" s="87" customFormat="1" ht="47.25" customHeight="1">
      <c r="A248" s="6">
        <f>+A246+0.01</f>
        <v>10.11</v>
      </c>
      <c r="B248" s="56" t="s">
        <v>485</v>
      </c>
      <c r="C248" s="57"/>
      <c r="D248" s="55"/>
      <c r="E248" s="57"/>
      <c r="F248" s="55"/>
      <c r="G248" s="47"/>
      <c r="H248" s="48"/>
      <c r="I248" s="49">
        <f t="shared" si="119"/>
        <v>0</v>
      </c>
      <c r="J248" s="50">
        <f t="shared" si="119"/>
        <v>0</v>
      </c>
      <c r="K248" s="57"/>
      <c r="L248" s="57"/>
      <c r="M248" s="57"/>
      <c r="N248" s="57"/>
      <c r="O248" s="60">
        <v>0.29879</v>
      </c>
      <c r="P248" s="57"/>
      <c r="Q248" s="41"/>
      <c r="R248" s="42">
        <f t="shared" si="109"/>
        <v>0</v>
      </c>
      <c r="S248" s="43">
        <f t="shared" si="109"/>
        <v>0</v>
      </c>
      <c r="T248" s="453"/>
      <c r="U248" s="453"/>
      <c r="V248" s="453"/>
      <c r="W248" s="453"/>
      <c r="X248" s="456">
        <v>0.29879</v>
      </c>
      <c r="Y248" s="453"/>
      <c r="Z248" s="424"/>
      <c r="AA248" s="406">
        <f t="shared" si="120"/>
        <v>0</v>
      </c>
      <c r="AB248" s="484">
        <f t="shared" si="120"/>
        <v>0</v>
      </c>
      <c r="AC248" s="454"/>
    </row>
    <row r="249" spans="1:29" s="91" customFormat="1" ht="26.25" customHeight="1">
      <c r="A249" s="6"/>
      <c r="B249" s="59" t="s">
        <v>150</v>
      </c>
      <c r="C249" s="55"/>
      <c r="D249" s="55"/>
      <c r="E249" s="55"/>
      <c r="F249" s="55"/>
      <c r="G249" s="47"/>
      <c r="H249" s="48"/>
      <c r="I249" s="49">
        <f t="shared" si="119"/>
        <v>0</v>
      </c>
      <c r="J249" s="50">
        <f t="shared" si="119"/>
        <v>0</v>
      </c>
      <c r="K249" s="55"/>
      <c r="L249" s="55"/>
      <c r="M249" s="55"/>
      <c r="N249" s="55"/>
      <c r="O249" s="60"/>
      <c r="P249" s="55"/>
      <c r="Q249" s="41"/>
      <c r="R249" s="42">
        <f t="shared" si="109"/>
        <v>0</v>
      </c>
      <c r="S249" s="43">
        <f t="shared" si="109"/>
        <v>0</v>
      </c>
      <c r="T249" s="458"/>
      <c r="U249" s="458"/>
      <c r="V249" s="458"/>
      <c r="W249" s="458"/>
      <c r="X249" s="456"/>
      <c r="Y249" s="458"/>
      <c r="Z249" s="424"/>
      <c r="AA249" s="406">
        <f t="shared" si="120"/>
        <v>0</v>
      </c>
      <c r="AB249" s="484">
        <f t="shared" si="120"/>
        <v>0</v>
      </c>
      <c r="AC249" s="459"/>
    </row>
    <row r="250" spans="1:29" s="91" customFormat="1" ht="18">
      <c r="A250" s="6"/>
      <c r="B250" s="59" t="s">
        <v>151</v>
      </c>
      <c r="C250" s="55"/>
      <c r="D250" s="55"/>
      <c r="E250" s="55"/>
      <c r="F250" s="55"/>
      <c r="G250" s="47"/>
      <c r="H250" s="48"/>
      <c r="I250" s="49">
        <f t="shared" si="119"/>
        <v>0</v>
      </c>
      <c r="J250" s="50">
        <f t="shared" si="119"/>
        <v>0</v>
      </c>
      <c r="K250" s="55"/>
      <c r="L250" s="55"/>
      <c r="M250" s="55"/>
      <c r="N250" s="55"/>
      <c r="O250" s="60"/>
      <c r="P250" s="55"/>
      <c r="Q250" s="41"/>
      <c r="R250" s="42">
        <f t="shared" si="109"/>
        <v>0</v>
      </c>
      <c r="S250" s="43">
        <f t="shared" si="109"/>
        <v>0</v>
      </c>
      <c r="T250" s="458"/>
      <c r="U250" s="458"/>
      <c r="V250" s="458"/>
      <c r="W250" s="458"/>
      <c r="X250" s="456"/>
      <c r="Y250" s="458"/>
      <c r="Z250" s="424"/>
      <c r="AA250" s="406">
        <f t="shared" si="120"/>
        <v>0</v>
      </c>
      <c r="AB250" s="484">
        <f t="shared" si="120"/>
        <v>0</v>
      </c>
      <c r="AC250" s="459"/>
    </row>
    <row r="251" spans="1:29" s="91" customFormat="1" ht="18">
      <c r="A251" s="6"/>
      <c r="B251" s="59" t="s">
        <v>152</v>
      </c>
      <c r="C251" s="55"/>
      <c r="D251" s="55"/>
      <c r="E251" s="55"/>
      <c r="F251" s="55"/>
      <c r="G251" s="47"/>
      <c r="H251" s="48"/>
      <c r="I251" s="49">
        <f t="shared" si="119"/>
        <v>0</v>
      </c>
      <c r="J251" s="50">
        <f t="shared" si="119"/>
        <v>0</v>
      </c>
      <c r="K251" s="55"/>
      <c r="L251" s="55"/>
      <c r="M251" s="55"/>
      <c r="N251" s="55"/>
      <c r="O251" s="60"/>
      <c r="P251" s="55"/>
      <c r="Q251" s="41"/>
      <c r="R251" s="42">
        <f t="shared" si="109"/>
        <v>0</v>
      </c>
      <c r="S251" s="43">
        <f t="shared" si="109"/>
        <v>0</v>
      </c>
      <c r="T251" s="458"/>
      <c r="U251" s="458"/>
      <c r="V251" s="458"/>
      <c r="W251" s="458"/>
      <c r="X251" s="456"/>
      <c r="Y251" s="458"/>
      <c r="Z251" s="424"/>
      <c r="AA251" s="406">
        <f t="shared" si="120"/>
        <v>0</v>
      </c>
      <c r="AB251" s="484">
        <f t="shared" si="120"/>
        <v>0</v>
      </c>
      <c r="AC251" s="459"/>
    </row>
    <row r="252" spans="1:29" s="87" customFormat="1" ht="49.5" customHeight="1">
      <c r="A252" s="6">
        <f>+A248+0.01</f>
        <v>10.119999999999999</v>
      </c>
      <c r="B252" s="56" t="s">
        <v>166</v>
      </c>
      <c r="C252" s="55"/>
      <c r="D252" s="55"/>
      <c r="E252" s="55"/>
      <c r="F252" s="55"/>
      <c r="G252" s="47"/>
      <c r="H252" s="48"/>
      <c r="I252" s="49">
        <f t="shared" si="119"/>
        <v>0</v>
      </c>
      <c r="J252" s="50">
        <f t="shared" si="119"/>
        <v>0</v>
      </c>
      <c r="K252" s="55"/>
      <c r="L252" s="55"/>
      <c r="M252" s="55"/>
      <c r="N252" s="55"/>
      <c r="O252" s="60"/>
      <c r="P252" s="55"/>
      <c r="Q252" s="41"/>
      <c r="R252" s="42">
        <f t="shared" si="109"/>
        <v>0</v>
      </c>
      <c r="S252" s="43">
        <f t="shared" si="109"/>
        <v>0</v>
      </c>
      <c r="T252" s="458"/>
      <c r="U252" s="458"/>
      <c r="V252" s="458"/>
      <c r="W252" s="458"/>
      <c r="X252" s="456"/>
      <c r="Y252" s="458"/>
      <c r="Z252" s="424"/>
      <c r="AA252" s="406">
        <f t="shared" si="120"/>
        <v>0</v>
      </c>
      <c r="AB252" s="484">
        <f t="shared" si="120"/>
        <v>0</v>
      </c>
      <c r="AC252" s="459"/>
    </row>
    <row r="253" spans="1:29" s="91" customFormat="1" ht="18">
      <c r="A253" s="6"/>
      <c r="B253" s="59" t="s">
        <v>150</v>
      </c>
      <c r="C253" s="55"/>
      <c r="D253" s="55"/>
      <c r="E253" s="55"/>
      <c r="F253" s="55"/>
      <c r="G253" s="47"/>
      <c r="H253" s="48"/>
      <c r="I253" s="82"/>
      <c r="J253" s="55"/>
      <c r="K253" s="55"/>
      <c r="L253" s="55"/>
      <c r="M253" s="55"/>
      <c r="N253" s="55"/>
      <c r="O253" s="60"/>
      <c r="P253" s="55"/>
      <c r="Q253" s="55"/>
      <c r="R253" s="42">
        <f t="shared" si="109"/>
        <v>0</v>
      </c>
      <c r="S253" s="43">
        <f t="shared" si="109"/>
        <v>0</v>
      </c>
      <c r="T253" s="458"/>
      <c r="U253" s="458"/>
      <c r="V253" s="458"/>
      <c r="W253" s="458"/>
      <c r="X253" s="456"/>
      <c r="Y253" s="458"/>
      <c r="Z253" s="458"/>
      <c r="AA253" s="406">
        <f t="shared" si="120"/>
        <v>0</v>
      </c>
      <c r="AB253" s="484">
        <f t="shared" si="120"/>
        <v>0</v>
      </c>
      <c r="AC253" s="459"/>
    </row>
    <row r="254" spans="1:29" s="91" customFormat="1" ht="18">
      <c r="A254" s="6"/>
      <c r="B254" s="59" t="s">
        <v>151</v>
      </c>
      <c r="C254" s="55"/>
      <c r="D254" s="55"/>
      <c r="E254" s="55"/>
      <c r="F254" s="55"/>
      <c r="G254" s="47"/>
      <c r="H254" s="48"/>
      <c r="I254" s="82"/>
      <c r="J254" s="55"/>
      <c r="K254" s="55"/>
      <c r="L254" s="55"/>
      <c r="M254" s="55"/>
      <c r="N254" s="55"/>
      <c r="O254" s="60"/>
      <c r="P254" s="55"/>
      <c r="Q254" s="55"/>
      <c r="R254" s="42">
        <f t="shared" si="109"/>
        <v>0</v>
      </c>
      <c r="S254" s="43">
        <f t="shared" si="109"/>
        <v>0</v>
      </c>
      <c r="T254" s="458"/>
      <c r="U254" s="458"/>
      <c r="V254" s="458"/>
      <c r="W254" s="458"/>
      <c r="X254" s="456"/>
      <c r="Y254" s="458"/>
      <c r="Z254" s="458"/>
      <c r="AA254" s="406">
        <f t="shared" si="120"/>
        <v>0</v>
      </c>
      <c r="AB254" s="484">
        <f t="shared" si="120"/>
        <v>0</v>
      </c>
      <c r="AC254" s="459"/>
    </row>
    <row r="255" spans="1:29" s="91" customFormat="1" ht="18">
      <c r="A255" s="6"/>
      <c r="B255" s="59" t="s">
        <v>152</v>
      </c>
      <c r="C255" s="55"/>
      <c r="D255" s="55"/>
      <c r="E255" s="55"/>
      <c r="F255" s="55"/>
      <c r="G255" s="47"/>
      <c r="H255" s="48"/>
      <c r="I255" s="82"/>
      <c r="J255" s="55"/>
      <c r="K255" s="55"/>
      <c r="L255" s="55"/>
      <c r="M255" s="55"/>
      <c r="N255" s="55"/>
      <c r="O255" s="60"/>
      <c r="P255" s="55"/>
      <c r="Q255" s="55"/>
      <c r="R255" s="42">
        <f t="shared" si="109"/>
        <v>0</v>
      </c>
      <c r="S255" s="43">
        <f t="shared" si="109"/>
        <v>0</v>
      </c>
      <c r="T255" s="458"/>
      <c r="U255" s="458"/>
      <c r="V255" s="458"/>
      <c r="W255" s="458"/>
      <c r="X255" s="456"/>
      <c r="Y255" s="458"/>
      <c r="Z255" s="458"/>
      <c r="AA255" s="406">
        <f t="shared" si="120"/>
        <v>0</v>
      </c>
      <c r="AB255" s="484">
        <f t="shared" si="120"/>
        <v>0</v>
      </c>
      <c r="AC255" s="459"/>
    </row>
    <row r="256" spans="1:29" s="88" customFormat="1" ht="57" customHeight="1">
      <c r="A256" s="6">
        <f>+A252+0.01</f>
        <v>10.129999999999999</v>
      </c>
      <c r="B256" s="56" t="s">
        <v>167</v>
      </c>
      <c r="C256" s="57"/>
      <c r="D256" s="55"/>
      <c r="E256" s="57"/>
      <c r="F256" s="55"/>
      <c r="G256" s="47"/>
      <c r="H256" s="48"/>
      <c r="I256" s="82"/>
      <c r="J256" s="57"/>
      <c r="K256" s="57"/>
      <c r="L256" s="57"/>
      <c r="M256" s="57"/>
      <c r="N256" s="57"/>
      <c r="O256" s="60"/>
      <c r="P256" s="57"/>
      <c r="Q256" s="55"/>
      <c r="R256" s="42">
        <f t="shared" si="109"/>
        <v>0</v>
      </c>
      <c r="S256" s="43">
        <f t="shared" si="109"/>
        <v>0</v>
      </c>
      <c r="T256" s="453"/>
      <c r="U256" s="453"/>
      <c r="V256" s="453"/>
      <c r="W256" s="453"/>
      <c r="X256" s="456"/>
      <c r="Y256" s="453"/>
      <c r="Z256" s="458"/>
      <c r="AA256" s="406">
        <f t="shared" si="120"/>
        <v>0</v>
      </c>
      <c r="AB256" s="484">
        <f t="shared" si="120"/>
        <v>0</v>
      </c>
      <c r="AC256" s="454"/>
    </row>
    <row r="257" spans="1:29" s="88" customFormat="1" ht="26.25" customHeight="1">
      <c r="A257" s="6">
        <f t="shared" si="114"/>
        <v>10.139999999999999</v>
      </c>
      <c r="B257" s="56" t="s">
        <v>168</v>
      </c>
      <c r="C257" s="57"/>
      <c r="D257" s="55"/>
      <c r="E257" s="57"/>
      <c r="F257" s="55"/>
      <c r="G257" s="47"/>
      <c r="H257" s="48"/>
      <c r="I257" s="82"/>
      <c r="J257" s="57"/>
      <c r="K257" s="57"/>
      <c r="L257" s="57"/>
      <c r="M257" s="57"/>
      <c r="N257" s="57"/>
      <c r="O257" s="60"/>
      <c r="P257" s="57"/>
      <c r="Q257" s="55"/>
      <c r="R257" s="42">
        <f t="shared" si="109"/>
        <v>0</v>
      </c>
      <c r="S257" s="43">
        <f t="shared" si="109"/>
        <v>0</v>
      </c>
      <c r="T257" s="453"/>
      <c r="U257" s="453"/>
      <c r="V257" s="453"/>
      <c r="W257" s="453"/>
      <c r="X257" s="456"/>
      <c r="Y257" s="453"/>
      <c r="Z257" s="458"/>
      <c r="AA257" s="406">
        <f t="shared" si="120"/>
        <v>0</v>
      </c>
      <c r="AB257" s="484">
        <f t="shared" si="120"/>
        <v>0</v>
      </c>
      <c r="AC257" s="454"/>
    </row>
    <row r="258" spans="1:29" s="88" customFormat="1" ht="18">
      <c r="A258" s="6"/>
      <c r="B258" s="56" t="s">
        <v>156</v>
      </c>
      <c r="C258" s="57"/>
      <c r="D258" s="55"/>
      <c r="E258" s="57"/>
      <c r="F258" s="55"/>
      <c r="G258" s="47"/>
      <c r="H258" s="48"/>
      <c r="I258" s="82"/>
      <c r="J258" s="57"/>
      <c r="K258" s="57"/>
      <c r="L258" s="57"/>
      <c r="M258" s="57"/>
      <c r="N258" s="57"/>
      <c r="O258" s="60"/>
      <c r="P258" s="57"/>
      <c r="Q258" s="55"/>
      <c r="R258" s="42">
        <f t="shared" si="109"/>
        <v>0</v>
      </c>
      <c r="S258" s="43">
        <f t="shared" si="109"/>
        <v>0</v>
      </c>
      <c r="T258" s="453"/>
      <c r="U258" s="453"/>
      <c r="V258" s="453"/>
      <c r="W258" s="453"/>
      <c r="X258" s="456"/>
      <c r="Y258" s="453"/>
      <c r="Z258" s="458"/>
      <c r="AA258" s="406">
        <f t="shared" si="120"/>
        <v>0</v>
      </c>
      <c r="AB258" s="484">
        <f t="shared" si="120"/>
        <v>0</v>
      </c>
      <c r="AC258" s="454"/>
    </row>
    <row r="259" spans="1:29" s="88" customFormat="1" ht="18">
      <c r="A259" s="6"/>
      <c r="B259" s="56" t="s">
        <v>157</v>
      </c>
      <c r="C259" s="57"/>
      <c r="D259" s="55"/>
      <c r="E259" s="57"/>
      <c r="F259" s="55"/>
      <c r="G259" s="47"/>
      <c r="H259" s="48"/>
      <c r="I259" s="82"/>
      <c r="J259" s="57"/>
      <c r="K259" s="57"/>
      <c r="L259" s="57"/>
      <c r="M259" s="57"/>
      <c r="N259" s="57"/>
      <c r="O259" s="60"/>
      <c r="P259" s="57"/>
      <c r="Q259" s="55"/>
      <c r="R259" s="42">
        <f t="shared" si="109"/>
        <v>0</v>
      </c>
      <c r="S259" s="43">
        <f t="shared" si="109"/>
        <v>0</v>
      </c>
      <c r="T259" s="453"/>
      <c r="U259" s="453"/>
      <c r="V259" s="453"/>
      <c r="W259" s="453"/>
      <c r="X259" s="456"/>
      <c r="Y259" s="453"/>
      <c r="Z259" s="458"/>
      <c r="AA259" s="406">
        <f t="shared" si="120"/>
        <v>0</v>
      </c>
      <c r="AB259" s="484">
        <f t="shared" si="120"/>
        <v>0</v>
      </c>
      <c r="AC259" s="454"/>
    </row>
    <row r="260" spans="1:29" s="88" customFormat="1" ht="18">
      <c r="A260" s="6"/>
      <c r="B260" s="56" t="s">
        <v>169</v>
      </c>
      <c r="C260" s="57"/>
      <c r="D260" s="55"/>
      <c r="E260" s="57"/>
      <c r="F260" s="55"/>
      <c r="G260" s="47"/>
      <c r="H260" s="48"/>
      <c r="I260" s="82"/>
      <c r="J260" s="57"/>
      <c r="K260" s="57"/>
      <c r="L260" s="57"/>
      <c r="M260" s="57"/>
      <c r="N260" s="57"/>
      <c r="O260" s="60"/>
      <c r="P260" s="57"/>
      <c r="Q260" s="55"/>
      <c r="R260" s="42">
        <f t="shared" si="109"/>
        <v>0</v>
      </c>
      <c r="S260" s="43">
        <f t="shared" si="109"/>
        <v>0</v>
      </c>
      <c r="T260" s="453"/>
      <c r="U260" s="453"/>
      <c r="V260" s="453"/>
      <c r="W260" s="453"/>
      <c r="X260" s="456"/>
      <c r="Y260" s="453"/>
      <c r="Z260" s="458"/>
      <c r="AA260" s="406">
        <f t="shared" si="120"/>
        <v>0</v>
      </c>
      <c r="AB260" s="484">
        <f t="shared" si="120"/>
        <v>0</v>
      </c>
      <c r="AC260" s="454"/>
    </row>
    <row r="261" spans="1:29" s="88" customFormat="1" ht="44.25" customHeight="1">
      <c r="A261" s="6">
        <v>10.15</v>
      </c>
      <c r="B261" s="56" t="s">
        <v>339</v>
      </c>
      <c r="C261" s="57"/>
      <c r="D261" s="55"/>
      <c r="E261" s="57"/>
      <c r="F261" s="55"/>
      <c r="G261" s="47"/>
      <c r="H261" s="48"/>
      <c r="I261" s="82"/>
      <c r="J261" s="57"/>
      <c r="K261" s="57"/>
      <c r="L261" s="57"/>
      <c r="M261" s="57"/>
      <c r="N261" s="57"/>
      <c r="O261" s="60">
        <v>2.0039999999999999E-2</v>
      </c>
      <c r="P261" s="57"/>
      <c r="Q261" s="55">
        <f>O261*P261*12</f>
        <v>0</v>
      </c>
      <c r="R261" s="42">
        <f t="shared" ref="R261:R262" si="121">K261+M261+P261</f>
        <v>0</v>
      </c>
      <c r="S261" s="43">
        <f t="shared" ref="S261:S262" si="122">L261+N261+Q261</f>
        <v>0</v>
      </c>
      <c r="T261" s="453"/>
      <c r="U261" s="453"/>
      <c r="V261" s="453"/>
      <c r="W261" s="453"/>
      <c r="X261" s="456">
        <v>2.0039999999999999E-2</v>
      </c>
      <c r="Y261" s="453"/>
      <c r="Z261" s="458">
        <f>X261*Y261*12</f>
        <v>0</v>
      </c>
      <c r="AA261" s="406">
        <f t="shared" si="120"/>
        <v>0</v>
      </c>
      <c r="AB261" s="484">
        <f t="shared" si="120"/>
        <v>0</v>
      </c>
      <c r="AC261" s="454"/>
    </row>
    <row r="262" spans="1:29" s="88" customFormat="1" ht="51" customHeight="1">
      <c r="A262" s="6">
        <v>10.16</v>
      </c>
      <c r="B262" s="56" t="s">
        <v>340</v>
      </c>
      <c r="C262" s="57"/>
      <c r="D262" s="55"/>
      <c r="E262" s="57"/>
      <c r="F262" s="55"/>
      <c r="G262" s="47"/>
      <c r="H262" s="48"/>
      <c r="I262" s="82"/>
      <c r="J262" s="57"/>
      <c r="K262" s="57"/>
      <c r="L262" s="57"/>
      <c r="M262" s="57"/>
      <c r="N262" s="57"/>
      <c r="O262" s="60">
        <v>2.0039999999999999E-2</v>
      </c>
      <c r="P262" s="57"/>
      <c r="Q262" s="55">
        <f>O262*P262*12*2</f>
        <v>0</v>
      </c>
      <c r="R262" s="42">
        <f t="shared" si="121"/>
        <v>0</v>
      </c>
      <c r="S262" s="43">
        <f t="shared" si="122"/>
        <v>0</v>
      </c>
      <c r="T262" s="453"/>
      <c r="U262" s="453"/>
      <c r="V262" s="453"/>
      <c r="W262" s="453"/>
      <c r="X262" s="456">
        <v>2.0039999999999999E-2</v>
      </c>
      <c r="Y262" s="453"/>
      <c r="Z262" s="458">
        <f>X262*Y262*12*2</f>
        <v>0</v>
      </c>
      <c r="AA262" s="406">
        <f t="shared" si="120"/>
        <v>0</v>
      </c>
      <c r="AB262" s="484">
        <f t="shared" si="120"/>
        <v>0</v>
      </c>
      <c r="AC262" s="454"/>
    </row>
    <row r="263" spans="1:29" s="216" customFormat="1" ht="18">
      <c r="A263" s="217"/>
      <c r="B263" s="192" t="s">
        <v>107</v>
      </c>
      <c r="C263" s="198">
        <f>SUM(C244:C262)</f>
        <v>0</v>
      </c>
      <c r="D263" s="199">
        <f>SUM(D244:D262)</f>
        <v>0</v>
      </c>
      <c r="E263" s="198">
        <f>SUM(E244:E262)</f>
        <v>0</v>
      </c>
      <c r="F263" s="199">
        <f>SUM(F244:F262)</f>
        <v>0</v>
      </c>
      <c r="G263" s="214"/>
      <c r="H263" s="215"/>
      <c r="I263" s="198">
        <f t="shared" ref="I263:S263" si="123">SUM(I244:I262)</f>
        <v>0</v>
      </c>
      <c r="J263" s="199">
        <f t="shared" si="123"/>
        <v>0</v>
      </c>
      <c r="K263" s="199">
        <f t="shared" si="123"/>
        <v>0</v>
      </c>
      <c r="L263" s="199">
        <f t="shared" si="123"/>
        <v>0</v>
      </c>
      <c r="M263" s="199">
        <f t="shared" si="123"/>
        <v>0</v>
      </c>
      <c r="N263" s="199">
        <f t="shared" si="123"/>
        <v>0</v>
      </c>
      <c r="O263" s="200">
        <f t="shared" si="123"/>
        <v>0.5853799999999999</v>
      </c>
      <c r="P263" s="199">
        <f t="shared" si="123"/>
        <v>0</v>
      </c>
      <c r="Q263" s="199">
        <f t="shared" si="123"/>
        <v>0</v>
      </c>
      <c r="R263" s="199">
        <f t="shared" si="123"/>
        <v>0</v>
      </c>
      <c r="S263" s="199">
        <f t="shared" si="123"/>
        <v>0</v>
      </c>
      <c r="T263" s="446"/>
      <c r="U263" s="446">
        <f t="shared" ref="U263:AB263" si="124">SUM(U244:U262)</f>
        <v>0</v>
      </c>
      <c r="V263" s="446"/>
      <c r="W263" s="446">
        <f t="shared" si="124"/>
        <v>0</v>
      </c>
      <c r="X263" s="449"/>
      <c r="Y263" s="446"/>
      <c r="Z263" s="446">
        <f t="shared" si="124"/>
        <v>0</v>
      </c>
      <c r="AA263" s="446"/>
      <c r="AB263" s="446">
        <f t="shared" si="124"/>
        <v>0</v>
      </c>
      <c r="AC263" s="460"/>
    </row>
    <row r="264" spans="1:29" s="87" customFormat="1" ht="18">
      <c r="A264" s="205"/>
      <c r="B264" s="206" t="s">
        <v>9</v>
      </c>
      <c r="C264" s="202">
        <f>C263</f>
        <v>0</v>
      </c>
      <c r="D264" s="203">
        <f>D263</f>
        <v>0</v>
      </c>
      <c r="E264" s="202">
        <f t="shared" ref="E264:S264" si="125">E263</f>
        <v>0</v>
      </c>
      <c r="F264" s="203">
        <f t="shared" si="125"/>
        <v>0</v>
      </c>
      <c r="G264" s="134"/>
      <c r="H264" s="135"/>
      <c r="I264" s="202">
        <f t="shared" si="125"/>
        <v>0</v>
      </c>
      <c r="J264" s="203">
        <f t="shared" si="125"/>
        <v>0</v>
      </c>
      <c r="K264" s="203">
        <f t="shared" si="125"/>
        <v>0</v>
      </c>
      <c r="L264" s="203">
        <f t="shared" si="125"/>
        <v>0</v>
      </c>
      <c r="M264" s="203">
        <f t="shared" si="125"/>
        <v>0</v>
      </c>
      <c r="N264" s="203">
        <f t="shared" si="125"/>
        <v>0</v>
      </c>
      <c r="O264" s="204">
        <f t="shared" si="125"/>
        <v>0.5853799999999999</v>
      </c>
      <c r="P264" s="203">
        <f t="shared" si="125"/>
        <v>0</v>
      </c>
      <c r="Q264" s="203">
        <f t="shared" si="125"/>
        <v>0</v>
      </c>
      <c r="R264" s="203">
        <f t="shared" si="125"/>
        <v>0</v>
      </c>
      <c r="S264" s="203">
        <f t="shared" si="125"/>
        <v>0</v>
      </c>
      <c r="T264" s="398"/>
      <c r="U264" s="398">
        <f t="shared" ref="U264:AB264" si="126">U263</f>
        <v>0</v>
      </c>
      <c r="V264" s="398"/>
      <c r="W264" s="398">
        <f t="shared" si="126"/>
        <v>0</v>
      </c>
      <c r="X264" s="450"/>
      <c r="Y264" s="398"/>
      <c r="Z264" s="398">
        <f t="shared" si="126"/>
        <v>0</v>
      </c>
      <c r="AA264" s="398"/>
      <c r="AB264" s="398">
        <f t="shared" si="126"/>
        <v>0</v>
      </c>
      <c r="AC264" s="463"/>
    </row>
    <row r="265" spans="1:29" s="216" customFormat="1" ht="18">
      <c r="A265" s="217"/>
      <c r="B265" s="206" t="s">
        <v>170</v>
      </c>
      <c r="C265" s="207">
        <f>C264+C241</f>
        <v>0</v>
      </c>
      <c r="D265" s="208">
        <f t="shared" ref="D265:E265" si="127">D264+D241</f>
        <v>0</v>
      </c>
      <c r="E265" s="207">
        <f t="shared" si="127"/>
        <v>0</v>
      </c>
      <c r="F265" s="208">
        <f>F264+F241</f>
        <v>0</v>
      </c>
      <c r="G265" s="214"/>
      <c r="H265" s="215"/>
      <c r="I265" s="207">
        <f t="shared" ref="I265:R265" si="128">I264+I241</f>
        <v>0</v>
      </c>
      <c r="J265" s="208">
        <f t="shared" si="128"/>
        <v>0</v>
      </c>
      <c r="K265" s="208">
        <f t="shared" si="128"/>
        <v>0</v>
      </c>
      <c r="L265" s="208">
        <f t="shared" si="128"/>
        <v>0</v>
      </c>
      <c r="M265" s="208">
        <f t="shared" si="128"/>
        <v>0</v>
      </c>
      <c r="N265" s="208">
        <f t="shared" si="128"/>
        <v>0</v>
      </c>
      <c r="O265" s="209">
        <f t="shared" si="128"/>
        <v>1.0348999999999999</v>
      </c>
      <c r="P265" s="208">
        <f>P264+P241</f>
        <v>0</v>
      </c>
      <c r="Q265" s="208">
        <f t="shared" si="128"/>
        <v>0</v>
      </c>
      <c r="R265" s="208">
        <f t="shared" si="128"/>
        <v>0</v>
      </c>
      <c r="S265" s="208">
        <f>S264+S241</f>
        <v>0</v>
      </c>
      <c r="T265" s="464"/>
      <c r="U265" s="464">
        <f t="shared" ref="U265:W265" si="129">U264+U241</f>
        <v>0</v>
      </c>
      <c r="V265" s="464"/>
      <c r="W265" s="464">
        <f t="shared" si="129"/>
        <v>0</v>
      </c>
      <c r="X265" s="465"/>
      <c r="Y265" s="464"/>
      <c r="Z265" s="464">
        <f t="shared" ref="Z265" si="130">Z264+Z241</f>
        <v>0</v>
      </c>
      <c r="AA265" s="464"/>
      <c r="AB265" s="464">
        <f>AB264+AB241</f>
        <v>0</v>
      </c>
      <c r="AC265" s="463"/>
    </row>
    <row r="266" spans="1:29" s="147" customFormat="1" ht="18">
      <c r="A266" s="143">
        <v>11</v>
      </c>
      <c r="B266" s="144" t="s">
        <v>171</v>
      </c>
      <c r="C266" s="145"/>
      <c r="D266" s="162"/>
      <c r="E266" s="145"/>
      <c r="F266" s="145"/>
      <c r="G266" s="151"/>
      <c r="H266" s="152"/>
      <c r="I266" s="159"/>
      <c r="J266" s="145"/>
      <c r="K266" s="145"/>
      <c r="L266" s="145"/>
      <c r="M266" s="145"/>
      <c r="N266" s="145"/>
      <c r="O266" s="153"/>
      <c r="P266" s="145"/>
      <c r="Q266" s="162"/>
      <c r="R266" s="154">
        <f t="shared" si="109"/>
        <v>0</v>
      </c>
      <c r="S266" s="155">
        <f t="shared" si="109"/>
        <v>0</v>
      </c>
      <c r="T266" s="439"/>
      <c r="U266" s="439"/>
      <c r="V266" s="439"/>
      <c r="W266" s="439"/>
      <c r="X266" s="440"/>
      <c r="Y266" s="439"/>
      <c r="Z266" s="448"/>
      <c r="AA266" s="406"/>
      <c r="AB266" s="484"/>
      <c r="AC266" s="403"/>
    </row>
    <row r="267" spans="1:29" s="88" customFormat="1" ht="18">
      <c r="A267" s="6"/>
      <c r="B267" s="36" t="s">
        <v>172</v>
      </c>
      <c r="C267" s="26"/>
      <c r="D267" s="27"/>
      <c r="E267" s="26"/>
      <c r="F267" s="26"/>
      <c r="G267" s="47"/>
      <c r="H267" s="48"/>
      <c r="I267" s="53"/>
      <c r="J267" s="26"/>
      <c r="K267" s="26"/>
      <c r="L267" s="26"/>
      <c r="M267" s="26"/>
      <c r="N267" s="26"/>
      <c r="O267" s="112"/>
      <c r="P267" s="26"/>
      <c r="Q267" s="27"/>
      <c r="R267" s="42">
        <f t="shared" si="109"/>
        <v>0</v>
      </c>
      <c r="S267" s="43">
        <f t="shared" si="109"/>
        <v>0</v>
      </c>
      <c r="T267" s="439"/>
      <c r="U267" s="439"/>
      <c r="V267" s="439"/>
      <c r="W267" s="439"/>
      <c r="X267" s="440"/>
      <c r="Y267" s="439"/>
      <c r="Z267" s="448"/>
      <c r="AA267" s="406"/>
      <c r="AB267" s="484"/>
      <c r="AC267" s="403"/>
    </row>
    <row r="268" spans="1:29" s="87" customFormat="1" ht="39.75" customHeight="1">
      <c r="A268" s="6">
        <v>11.01</v>
      </c>
      <c r="B268" s="7" t="s">
        <v>300</v>
      </c>
      <c r="C268" s="8"/>
      <c r="D268" s="13"/>
      <c r="E268" s="8"/>
      <c r="F268" s="8"/>
      <c r="G268" s="47"/>
      <c r="H268" s="48"/>
      <c r="I268" s="49">
        <f t="shared" ref="I268:J287" si="131">C268-E268</f>
        <v>0</v>
      </c>
      <c r="J268" s="50">
        <f t="shared" si="131"/>
        <v>0</v>
      </c>
      <c r="K268" s="8"/>
      <c r="L268" s="8"/>
      <c r="M268" s="8"/>
      <c r="N268" s="8"/>
      <c r="O268" s="64"/>
      <c r="P268" s="8"/>
      <c r="Q268" s="13"/>
      <c r="R268" s="42">
        <f t="shared" si="109"/>
        <v>0</v>
      </c>
      <c r="S268" s="43">
        <f t="shared" si="109"/>
        <v>0</v>
      </c>
      <c r="T268" s="405"/>
      <c r="U268" s="405"/>
      <c r="V268" s="405"/>
      <c r="W268" s="405"/>
      <c r="X268" s="426"/>
      <c r="Y268" s="405"/>
      <c r="Z268" s="484"/>
      <c r="AA268" s="406">
        <f t="shared" ref="AA268:AA290" si="132">T268+V268+Y268</f>
        <v>0</v>
      </c>
      <c r="AB268" s="484">
        <f t="shared" si="120"/>
        <v>0</v>
      </c>
      <c r="AC268" s="404"/>
    </row>
    <row r="269" spans="1:29" s="88" customFormat="1" ht="18">
      <c r="A269" s="6"/>
      <c r="B269" s="7" t="s">
        <v>124</v>
      </c>
      <c r="C269" s="8"/>
      <c r="D269" s="13"/>
      <c r="E269" s="8"/>
      <c r="F269" s="13"/>
      <c r="G269" s="47"/>
      <c r="H269" s="48"/>
      <c r="I269" s="49">
        <f t="shared" si="131"/>
        <v>0</v>
      </c>
      <c r="J269" s="50">
        <f t="shared" si="131"/>
        <v>0</v>
      </c>
      <c r="K269" s="8"/>
      <c r="L269" s="8"/>
      <c r="M269" s="8"/>
      <c r="N269" s="8"/>
      <c r="O269" s="64">
        <v>1.4E-2</v>
      </c>
      <c r="P269" s="8"/>
      <c r="Q269" s="41">
        <f>O269*P269</f>
        <v>0</v>
      </c>
      <c r="R269" s="42">
        <f t="shared" si="109"/>
        <v>0</v>
      </c>
      <c r="S269" s="43">
        <f t="shared" si="109"/>
        <v>0</v>
      </c>
      <c r="T269" s="405"/>
      <c r="U269" s="405"/>
      <c r="V269" s="405"/>
      <c r="W269" s="405"/>
      <c r="X269" s="426">
        <v>1.4E-2</v>
      </c>
      <c r="Y269" s="405"/>
      <c r="Z269" s="424">
        <f>X269*Y269</f>
        <v>0</v>
      </c>
      <c r="AA269" s="406">
        <f t="shared" si="132"/>
        <v>0</v>
      </c>
      <c r="AB269" s="484">
        <f t="shared" si="120"/>
        <v>0</v>
      </c>
      <c r="AC269" s="404"/>
    </row>
    <row r="270" spans="1:29" s="88" customFormat="1" ht="18">
      <c r="A270" s="6"/>
      <c r="B270" s="7" t="s">
        <v>173</v>
      </c>
      <c r="C270" s="8"/>
      <c r="D270" s="13"/>
      <c r="E270" s="8"/>
      <c r="F270" s="13"/>
      <c r="G270" s="47"/>
      <c r="H270" s="48"/>
      <c r="I270" s="49">
        <f t="shared" si="131"/>
        <v>0</v>
      </c>
      <c r="J270" s="50">
        <f t="shared" si="131"/>
        <v>0</v>
      </c>
      <c r="K270" s="8"/>
      <c r="L270" s="8"/>
      <c r="M270" s="8"/>
      <c r="N270" s="8"/>
      <c r="O270" s="64">
        <v>1.4E-2</v>
      </c>
      <c r="P270" s="8"/>
      <c r="Q270" s="41">
        <f t="shared" ref="Q270:Q290" si="133">O270*P270</f>
        <v>0</v>
      </c>
      <c r="R270" s="42">
        <f t="shared" si="109"/>
        <v>0</v>
      </c>
      <c r="S270" s="43">
        <f t="shared" si="109"/>
        <v>0</v>
      </c>
      <c r="T270" s="405"/>
      <c r="U270" s="405"/>
      <c r="V270" s="405"/>
      <c r="W270" s="405"/>
      <c r="X270" s="426">
        <v>1.4E-2</v>
      </c>
      <c r="Y270" s="405"/>
      <c r="Z270" s="424">
        <f t="shared" ref="Z270:Z280" si="134">X270*Y270</f>
        <v>0</v>
      </c>
      <c r="AA270" s="406">
        <f t="shared" si="132"/>
        <v>0</v>
      </c>
      <c r="AB270" s="484">
        <f t="shared" si="120"/>
        <v>0</v>
      </c>
      <c r="AC270" s="404"/>
    </row>
    <row r="271" spans="1:29" s="88" customFormat="1" ht="18">
      <c r="A271" s="6"/>
      <c r="B271" s="7" t="s">
        <v>174</v>
      </c>
      <c r="C271" s="8"/>
      <c r="D271" s="13"/>
      <c r="E271" s="8"/>
      <c r="F271" s="13"/>
      <c r="G271" s="47"/>
      <c r="H271" s="48"/>
      <c r="I271" s="49">
        <f t="shared" si="131"/>
        <v>0</v>
      </c>
      <c r="J271" s="50">
        <f t="shared" si="131"/>
        <v>0</v>
      </c>
      <c r="K271" s="8"/>
      <c r="L271" s="8"/>
      <c r="M271" s="8"/>
      <c r="N271" s="8"/>
      <c r="O271" s="64">
        <v>1.4E-2</v>
      </c>
      <c r="P271" s="8"/>
      <c r="Q271" s="41">
        <f t="shared" si="133"/>
        <v>0</v>
      </c>
      <c r="R271" s="42">
        <f t="shared" si="109"/>
        <v>0</v>
      </c>
      <c r="S271" s="43">
        <f t="shared" si="109"/>
        <v>0</v>
      </c>
      <c r="T271" s="405"/>
      <c r="U271" s="405"/>
      <c r="V271" s="405"/>
      <c r="W271" s="405"/>
      <c r="X271" s="426">
        <v>1.4E-2</v>
      </c>
      <c r="Y271" s="405"/>
      <c r="Z271" s="424">
        <f t="shared" si="134"/>
        <v>0</v>
      </c>
      <c r="AA271" s="406">
        <f t="shared" si="132"/>
        <v>0</v>
      </c>
      <c r="AB271" s="484">
        <f t="shared" si="120"/>
        <v>0</v>
      </c>
      <c r="AC271" s="404"/>
    </row>
    <row r="272" spans="1:29" s="87" customFormat="1" ht="33" customHeight="1">
      <c r="A272" s="6">
        <v>11.02</v>
      </c>
      <c r="B272" s="7" t="s">
        <v>310</v>
      </c>
      <c r="C272" s="8"/>
      <c r="D272" s="13"/>
      <c r="E272" s="8"/>
      <c r="F272" s="13"/>
      <c r="G272" s="47"/>
      <c r="H272" s="48"/>
      <c r="I272" s="49">
        <f t="shared" si="131"/>
        <v>0</v>
      </c>
      <c r="J272" s="50">
        <f t="shared" si="131"/>
        <v>0</v>
      </c>
      <c r="K272" s="8"/>
      <c r="L272" s="8"/>
      <c r="M272" s="8"/>
      <c r="N272" s="8"/>
      <c r="O272" s="64"/>
      <c r="P272" s="8"/>
      <c r="Q272" s="41">
        <f t="shared" si="133"/>
        <v>0</v>
      </c>
      <c r="R272" s="42">
        <f t="shared" si="109"/>
        <v>0</v>
      </c>
      <c r="S272" s="43">
        <f t="shared" si="109"/>
        <v>0</v>
      </c>
      <c r="T272" s="405"/>
      <c r="U272" s="405"/>
      <c r="V272" s="405"/>
      <c r="W272" s="405"/>
      <c r="X272" s="426"/>
      <c r="Y272" s="405"/>
      <c r="Z272" s="424">
        <f t="shared" si="134"/>
        <v>0</v>
      </c>
      <c r="AA272" s="406">
        <f t="shared" si="132"/>
        <v>0</v>
      </c>
      <c r="AB272" s="484">
        <f t="shared" si="120"/>
        <v>0</v>
      </c>
      <c r="AC272" s="404"/>
    </row>
    <row r="273" spans="1:29" s="88" customFormat="1" ht="18">
      <c r="A273" s="6"/>
      <c r="B273" s="7" t="s">
        <v>124</v>
      </c>
      <c r="C273" s="8"/>
      <c r="D273" s="13"/>
      <c r="E273" s="8"/>
      <c r="F273" s="13"/>
      <c r="G273" s="47"/>
      <c r="H273" s="48"/>
      <c r="I273" s="49">
        <f t="shared" si="131"/>
        <v>0</v>
      </c>
      <c r="J273" s="50">
        <f t="shared" si="131"/>
        <v>0</v>
      </c>
      <c r="K273" s="8"/>
      <c r="L273" s="8"/>
      <c r="M273" s="8"/>
      <c r="N273" s="8"/>
      <c r="O273" s="64">
        <v>1.2E-2</v>
      </c>
      <c r="P273" s="8"/>
      <c r="Q273" s="41">
        <f t="shared" si="133"/>
        <v>0</v>
      </c>
      <c r="R273" s="42">
        <f t="shared" si="109"/>
        <v>0</v>
      </c>
      <c r="S273" s="43">
        <f t="shared" si="109"/>
        <v>0</v>
      </c>
      <c r="T273" s="405"/>
      <c r="U273" s="405"/>
      <c r="V273" s="405"/>
      <c r="W273" s="405"/>
      <c r="X273" s="426">
        <v>1.2E-2</v>
      </c>
      <c r="Y273" s="405"/>
      <c r="Z273" s="424">
        <f t="shared" si="134"/>
        <v>0</v>
      </c>
      <c r="AA273" s="406">
        <f t="shared" si="132"/>
        <v>0</v>
      </c>
      <c r="AB273" s="484">
        <f t="shared" si="120"/>
        <v>0</v>
      </c>
      <c r="AC273" s="404"/>
    </row>
    <row r="274" spans="1:29" s="88" customFormat="1" ht="18">
      <c r="A274" s="6"/>
      <c r="B274" s="7" t="s">
        <v>173</v>
      </c>
      <c r="C274" s="8"/>
      <c r="D274" s="13"/>
      <c r="E274" s="8"/>
      <c r="F274" s="13"/>
      <c r="G274" s="47"/>
      <c r="H274" s="48"/>
      <c r="I274" s="49">
        <f t="shared" si="131"/>
        <v>0</v>
      </c>
      <c r="J274" s="50">
        <f t="shared" si="131"/>
        <v>0</v>
      </c>
      <c r="K274" s="8"/>
      <c r="L274" s="8"/>
      <c r="M274" s="8"/>
      <c r="N274" s="8"/>
      <c r="O274" s="64">
        <v>1.2E-2</v>
      </c>
      <c r="P274" s="8"/>
      <c r="Q274" s="41">
        <f t="shared" si="133"/>
        <v>0</v>
      </c>
      <c r="R274" s="42">
        <f t="shared" si="109"/>
        <v>0</v>
      </c>
      <c r="S274" s="43">
        <f t="shared" si="109"/>
        <v>0</v>
      </c>
      <c r="T274" s="405"/>
      <c r="U274" s="405"/>
      <c r="V274" s="405"/>
      <c r="W274" s="405"/>
      <c r="X274" s="426">
        <v>1.2E-2</v>
      </c>
      <c r="Y274" s="405"/>
      <c r="Z274" s="424">
        <f t="shared" si="134"/>
        <v>0</v>
      </c>
      <c r="AA274" s="406">
        <f t="shared" si="132"/>
        <v>0</v>
      </c>
      <c r="AB274" s="484">
        <f t="shared" si="120"/>
        <v>0</v>
      </c>
      <c r="AC274" s="404"/>
    </row>
    <row r="275" spans="1:29" s="88" customFormat="1" ht="18">
      <c r="A275" s="6"/>
      <c r="B275" s="7" t="s">
        <v>174</v>
      </c>
      <c r="C275" s="8"/>
      <c r="D275" s="13"/>
      <c r="E275" s="8"/>
      <c r="F275" s="13"/>
      <c r="G275" s="47"/>
      <c r="H275" s="48"/>
      <c r="I275" s="49">
        <f t="shared" si="131"/>
        <v>0</v>
      </c>
      <c r="J275" s="50">
        <f t="shared" si="131"/>
        <v>0</v>
      </c>
      <c r="K275" s="8"/>
      <c r="L275" s="8"/>
      <c r="M275" s="8"/>
      <c r="N275" s="8"/>
      <c r="O275" s="64">
        <v>1.2E-2</v>
      </c>
      <c r="P275" s="8"/>
      <c r="Q275" s="41">
        <f t="shared" si="133"/>
        <v>0</v>
      </c>
      <c r="R275" s="42">
        <f t="shared" si="109"/>
        <v>0</v>
      </c>
      <c r="S275" s="43">
        <f t="shared" si="109"/>
        <v>0</v>
      </c>
      <c r="T275" s="405"/>
      <c r="U275" s="405"/>
      <c r="V275" s="405"/>
      <c r="W275" s="405"/>
      <c r="X275" s="426">
        <v>1.2E-2</v>
      </c>
      <c r="Y275" s="405"/>
      <c r="Z275" s="424">
        <f t="shared" si="134"/>
        <v>0</v>
      </c>
      <c r="AA275" s="406">
        <f t="shared" si="132"/>
        <v>0</v>
      </c>
      <c r="AB275" s="484">
        <f t="shared" si="120"/>
        <v>0</v>
      </c>
      <c r="AC275" s="404"/>
    </row>
    <row r="276" spans="1:29" s="88" customFormat="1" ht="36.75" customHeight="1">
      <c r="A276" s="6">
        <v>11.03</v>
      </c>
      <c r="B276" s="61" t="s">
        <v>175</v>
      </c>
      <c r="C276" s="62"/>
      <c r="D276" s="63"/>
      <c r="E276" s="62"/>
      <c r="F276" s="63"/>
      <c r="G276" s="47"/>
      <c r="H276" s="48"/>
      <c r="I276" s="49">
        <f t="shared" si="131"/>
        <v>0</v>
      </c>
      <c r="J276" s="50">
        <f t="shared" si="131"/>
        <v>0</v>
      </c>
      <c r="K276" s="62"/>
      <c r="L276" s="62"/>
      <c r="M276" s="62"/>
      <c r="N276" s="62"/>
      <c r="O276" s="118">
        <v>0.06</v>
      </c>
      <c r="P276" s="62"/>
      <c r="Q276" s="41">
        <f t="shared" si="133"/>
        <v>0</v>
      </c>
      <c r="R276" s="42">
        <f t="shared" si="109"/>
        <v>0</v>
      </c>
      <c r="S276" s="43">
        <f t="shared" si="109"/>
        <v>0</v>
      </c>
      <c r="T276" s="409"/>
      <c r="U276" s="409"/>
      <c r="V276" s="409"/>
      <c r="W276" s="409"/>
      <c r="X276" s="466">
        <v>0.06</v>
      </c>
      <c r="Y276" s="409"/>
      <c r="Z276" s="424">
        <f t="shared" si="134"/>
        <v>0</v>
      </c>
      <c r="AA276" s="406">
        <f t="shared" si="132"/>
        <v>0</v>
      </c>
      <c r="AB276" s="484">
        <f t="shared" si="120"/>
        <v>0</v>
      </c>
      <c r="AC276" s="408"/>
    </row>
    <row r="277" spans="1:29" s="88" customFormat="1" ht="30" customHeight="1">
      <c r="A277" s="6">
        <v>11.04</v>
      </c>
      <c r="B277" s="38" t="s">
        <v>176</v>
      </c>
      <c r="C277" s="39"/>
      <c r="D277" s="40"/>
      <c r="E277" s="39"/>
      <c r="F277" s="40"/>
      <c r="G277" s="47"/>
      <c r="H277" s="48"/>
      <c r="I277" s="49">
        <f t="shared" si="131"/>
        <v>0</v>
      </c>
      <c r="J277" s="50">
        <f t="shared" si="131"/>
        <v>0</v>
      </c>
      <c r="K277" s="39"/>
      <c r="L277" s="39"/>
      <c r="M277" s="39"/>
      <c r="N277" s="39"/>
      <c r="O277" s="115"/>
      <c r="P277" s="39"/>
      <c r="Q277" s="41">
        <f t="shared" si="133"/>
        <v>0</v>
      </c>
      <c r="R277" s="42">
        <f t="shared" si="109"/>
        <v>0</v>
      </c>
      <c r="S277" s="43">
        <f t="shared" si="109"/>
        <v>0</v>
      </c>
      <c r="T277" s="467"/>
      <c r="U277" s="467"/>
      <c r="V277" s="467"/>
      <c r="W277" s="467"/>
      <c r="X277" s="468"/>
      <c r="Y277" s="467"/>
      <c r="Z277" s="424">
        <f t="shared" si="134"/>
        <v>0</v>
      </c>
      <c r="AA277" s="406">
        <f t="shared" si="132"/>
        <v>0</v>
      </c>
      <c r="AB277" s="484">
        <f t="shared" si="120"/>
        <v>0</v>
      </c>
      <c r="AC277" s="410"/>
    </row>
    <row r="278" spans="1:29" s="88" customFormat="1" ht="69.75" customHeight="1">
      <c r="A278" s="6"/>
      <c r="B278" s="61" t="s">
        <v>177</v>
      </c>
      <c r="C278" s="62"/>
      <c r="D278" s="63"/>
      <c r="E278" s="62"/>
      <c r="F278" s="63"/>
      <c r="G278" s="47"/>
      <c r="H278" s="48"/>
      <c r="I278" s="49">
        <f t="shared" si="131"/>
        <v>0</v>
      </c>
      <c r="J278" s="50">
        <f t="shared" si="131"/>
        <v>0</v>
      </c>
      <c r="K278" s="62"/>
      <c r="L278" s="62"/>
      <c r="M278" s="62"/>
      <c r="N278" s="62"/>
      <c r="O278" s="118">
        <v>0.06</v>
      </c>
      <c r="P278" s="62"/>
      <c r="Q278" s="41">
        <f t="shared" si="133"/>
        <v>0</v>
      </c>
      <c r="R278" s="42">
        <f t="shared" si="109"/>
        <v>0</v>
      </c>
      <c r="S278" s="43">
        <f t="shared" si="109"/>
        <v>0</v>
      </c>
      <c r="T278" s="409"/>
      <c r="U278" s="409"/>
      <c r="V278" s="409"/>
      <c r="W278" s="409"/>
      <c r="X278" s="466">
        <v>0.06</v>
      </c>
      <c r="Y278" s="409"/>
      <c r="Z278" s="424">
        <f t="shared" si="134"/>
        <v>0</v>
      </c>
      <c r="AA278" s="406">
        <f t="shared" si="132"/>
        <v>0</v>
      </c>
      <c r="AB278" s="484">
        <f t="shared" si="120"/>
        <v>0</v>
      </c>
      <c r="AC278" s="408"/>
    </row>
    <row r="279" spans="1:29" s="88" customFormat="1" ht="65.25" customHeight="1">
      <c r="A279" s="6"/>
      <c r="B279" s="61" t="s">
        <v>178</v>
      </c>
      <c r="C279" s="62"/>
      <c r="D279" s="63"/>
      <c r="E279" s="62"/>
      <c r="F279" s="63"/>
      <c r="G279" s="47"/>
      <c r="H279" s="48"/>
      <c r="I279" s="49">
        <f t="shared" si="131"/>
        <v>0</v>
      </c>
      <c r="J279" s="50">
        <f t="shared" si="131"/>
        <v>0</v>
      </c>
      <c r="K279" s="62"/>
      <c r="L279" s="62"/>
      <c r="M279" s="62"/>
      <c r="N279" s="62"/>
      <c r="O279" s="118">
        <v>0.06</v>
      </c>
      <c r="P279" s="62"/>
      <c r="Q279" s="41">
        <f t="shared" si="133"/>
        <v>0</v>
      </c>
      <c r="R279" s="42">
        <f t="shared" si="109"/>
        <v>0</v>
      </c>
      <c r="S279" s="43">
        <f t="shared" si="109"/>
        <v>0</v>
      </c>
      <c r="T279" s="409"/>
      <c r="U279" s="409"/>
      <c r="V279" s="409"/>
      <c r="W279" s="409"/>
      <c r="X279" s="466">
        <v>0.06</v>
      </c>
      <c r="Y279" s="409"/>
      <c r="Z279" s="424">
        <f t="shared" si="134"/>
        <v>0</v>
      </c>
      <c r="AA279" s="406">
        <f t="shared" si="132"/>
        <v>0</v>
      </c>
      <c r="AB279" s="484">
        <f t="shared" si="120"/>
        <v>0</v>
      </c>
      <c r="AC279" s="408"/>
    </row>
    <row r="280" spans="1:29" s="88" customFormat="1" ht="40.5" customHeight="1">
      <c r="A280" s="6"/>
      <c r="B280" s="38" t="s">
        <v>179</v>
      </c>
      <c r="C280" s="39"/>
      <c r="D280" s="40"/>
      <c r="E280" s="39"/>
      <c r="F280" s="40"/>
      <c r="G280" s="47"/>
      <c r="H280" s="48"/>
      <c r="I280" s="49">
        <f t="shared" si="131"/>
        <v>0</v>
      </c>
      <c r="J280" s="50">
        <f t="shared" si="131"/>
        <v>0</v>
      </c>
      <c r="K280" s="39"/>
      <c r="L280" s="39"/>
      <c r="M280" s="39"/>
      <c r="N280" s="39"/>
      <c r="O280" s="115"/>
      <c r="P280" s="39"/>
      <c r="Q280" s="41">
        <f t="shared" si="133"/>
        <v>0</v>
      </c>
      <c r="R280" s="42">
        <f t="shared" si="109"/>
        <v>0</v>
      </c>
      <c r="S280" s="43">
        <f t="shared" si="109"/>
        <v>0</v>
      </c>
      <c r="T280" s="467"/>
      <c r="U280" s="467"/>
      <c r="V280" s="467"/>
      <c r="W280" s="467"/>
      <c r="X280" s="468"/>
      <c r="Y280" s="467"/>
      <c r="Z280" s="424">
        <f t="shared" si="134"/>
        <v>0</v>
      </c>
      <c r="AA280" s="406">
        <f t="shared" si="132"/>
        <v>0</v>
      </c>
      <c r="AB280" s="484">
        <f t="shared" si="120"/>
        <v>0</v>
      </c>
      <c r="AC280" s="410"/>
    </row>
    <row r="281" spans="1:29" s="88" customFormat="1" ht="103.5" customHeight="1">
      <c r="A281" s="6">
        <v>11.05</v>
      </c>
      <c r="B281" s="7" t="s">
        <v>311</v>
      </c>
      <c r="C281" s="8"/>
      <c r="D281" s="13"/>
      <c r="E281" s="8"/>
      <c r="F281" s="13"/>
      <c r="G281" s="47"/>
      <c r="H281" s="48"/>
      <c r="I281" s="49">
        <f t="shared" si="131"/>
        <v>0</v>
      </c>
      <c r="J281" s="50">
        <f t="shared" si="131"/>
        <v>0</v>
      </c>
      <c r="K281" s="8"/>
      <c r="L281" s="8"/>
      <c r="M281" s="8"/>
      <c r="N281" s="8"/>
      <c r="O281" s="64"/>
      <c r="P281" s="8"/>
      <c r="Q281" s="41">
        <v>0</v>
      </c>
      <c r="R281" s="42">
        <f t="shared" si="109"/>
        <v>0</v>
      </c>
      <c r="S281" s="43">
        <f t="shared" si="109"/>
        <v>0</v>
      </c>
      <c r="T281" s="405"/>
      <c r="U281" s="405"/>
      <c r="V281" s="405"/>
      <c r="W281" s="405"/>
      <c r="X281" s="426"/>
      <c r="Y281" s="405"/>
      <c r="Z281" s="424">
        <v>0</v>
      </c>
      <c r="AA281" s="406">
        <f t="shared" si="132"/>
        <v>0</v>
      </c>
      <c r="AB281" s="484">
        <f t="shared" si="120"/>
        <v>0</v>
      </c>
      <c r="AC281" s="404"/>
    </row>
    <row r="282" spans="1:29" s="88" customFormat="1" ht="18">
      <c r="A282" s="6"/>
      <c r="B282" s="7" t="s">
        <v>124</v>
      </c>
      <c r="C282" s="8"/>
      <c r="D282" s="13"/>
      <c r="E282" s="8"/>
      <c r="F282" s="13"/>
      <c r="G282" s="47"/>
      <c r="H282" s="48"/>
      <c r="I282" s="49">
        <f t="shared" si="131"/>
        <v>0</v>
      </c>
      <c r="J282" s="50">
        <f t="shared" si="131"/>
        <v>0</v>
      </c>
      <c r="K282" s="8"/>
      <c r="L282" s="8"/>
      <c r="M282" s="8"/>
      <c r="N282" s="8"/>
      <c r="O282" s="64">
        <v>0.02</v>
      </c>
      <c r="P282" s="8"/>
      <c r="Q282" s="41">
        <f t="shared" si="133"/>
        <v>0</v>
      </c>
      <c r="R282" s="42">
        <f t="shared" si="109"/>
        <v>0</v>
      </c>
      <c r="S282" s="43">
        <f t="shared" si="109"/>
        <v>0</v>
      </c>
      <c r="T282" s="405"/>
      <c r="U282" s="405"/>
      <c r="V282" s="405"/>
      <c r="W282" s="405"/>
      <c r="X282" s="426">
        <v>0.02</v>
      </c>
      <c r="Y282" s="405"/>
      <c r="Z282" s="424">
        <f t="shared" ref="Z282:Z290" si="135">X282*Y282</f>
        <v>0</v>
      </c>
      <c r="AA282" s="406">
        <f t="shared" si="132"/>
        <v>0</v>
      </c>
      <c r="AB282" s="484">
        <f t="shared" si="120"/>
        <v>0</v>
      </c>
      <c r="AC282" s="404"/>
    </row>
    <row r="283" spans="1:29" s="88" customFormat="1" ht="18">
      <c r="A283" s="6"/>
      <c r="B283" s="7" t="s">
        <v>173</v>
      </c>
      <c r="C283" s="8"/>
      <c r="D283" s="13"/>
      <c r="E283" s="8"/>
      <c r="F283" s="13"/>
      <c r="G283" s="47"/>
      <c r="H283" s="48"/>
      <c r="I283" s="49">
        <f t="shared" si="131"/>
        <v>0</v>
      </c>
      <c r="J283" s="50">
        <f t="shared" si="131"/>
        <v>0</v>
      </c>
      <c r="K283" s="8"/>
      <c r="L283" s="8"/>
      <c r="M283" s="8"/>
      <c r="N283" s="8"/>
      <c r="O283" s="64">
        <v>0.02</v>
      </c>
      <c r="P283" s="8"/>
      <c r="Q283" s="41">
        <f t="shared" si="133"/>
        <v>0</v>
      </c>
      <c r="R283" s="42">
        <f t="shared" si="109"/>
        <v>0</v>
      </c>
      <c r="S283" s="43">
        <f t="shared" si="109"/>
        <v>0</v>
      </c>
      <c r="T283" s="405"/>
      <c r="U283" s="405"/>
      <c r="V283" s="405"/>
      <c r="W283" s="405"/>
      <c r="X283" s="426">
        <v>0.02</v>
      </c>
      <c r="Y283" s="405"/>
      <c r="Z283" s="424">
        <f t="shared" si="135"/>
        <v>0</v>
      </c>
      <c r="AA283" s="406">
        <f t="shared" si="132"/>
        <v>0</v>
      </c>
      <c r="AB283" s="484">
        <f t="shared" si="120"/>
        <v>0</v>
      </c>
      <c r="AC283" s="404"/>
    </row>
    <row r="284" spans="1:29" s="88" customFormat="1" ht="18">
      <c r="A284" s="6"/>
      <c r="B284" s="7" t="s">
        <v>174</v>
      </c>
      <c r="C284" s="8"/>
      <c r="D284" s="13"/>
      <c r="E284" s="8"/>
      <c r="F284" s="13"/>
      <c r="G284" s="47"/>
      <c r="H284" s="48"/>
      <c r="I284" s="49">
        <f t="shared" si="131"/>
        <v>0</v>
      </c>
      <c r="J284" s="50">
        <f t="shared" si="131"/>
        <v>0</v>
      </c>
      <c r="K284" s="8"/>
      <c r="L284" s="8"/>
      <c r="M284" s="8"/>
      <c r="N284" s="8"/>
      <c r="O284" s="64">
        <v>0.02</v>
      </c>
      <c r="P284" s="8"/>
      <c r="Q284" s="41">
        <f t="shared" si="133"/>
        <v>0</v>
      </c>
      <c r="R284" s="42">
        <f t="shared" si="109"/>
        <v>0</v>
      </c>
      <c r="S284" s="43">
        <f t="shared" si="109"/>
        <v>0</v>
      </c>
      <c r="T284" s="405"/>
      <c r="U284" s="405"/>
      <c r="V284" s="405"/>
      <c r="W284" s="405"/>
      <c r="X284" s="426">
        <v>0.02</v>
      </c>
      <c r="Y284" s="405"/>
      <c r="Z284" s="424">
        <f t="shared" si="135"/>
        <v>0</v>
      </c>
      <c r="AA284" s="406">
        <f t="shared" si="132"/>
        <v>0</v>
      </c>
      <c r="AB284" s="484">
        <f t="shared" si="120"/>
        <v>0</v>
      </c>
      <c r="AC284" s="404"/>
    </row>
    <row r="285" spans="1:29" s="88" customFormat="1" ht="35.25" customHeight="1">
      <c r="A285" s="6"/>
      <c r="B285" s="38" t="s">
        <v>180</v>
      </c>
      <c r="C285" s="39"/>
      <c r="D285" s="40"/>
      <c r="E285" s="39"/>
      <c r="F285" s="40"/>
      <c r="G285" s="47"/>
      <c r="H285" s="48"/>
      <c r="I285" s="49">
        <f t="shared" si="131"/>
        <v>0</v>
      </c>
      <c r="J285" s="50">
        <f t="shared" si="131"/>
        <v>0</v>
      </c>
      <c r="K285" s="39"/>
      <c r="L285" s="39"/>
      <c r="M285" s="39"/>
      <c r="N285" s="39"/>
      <c r="O285" s="64"/>
      <c r="P285" s="39"/>
      <c r="Q285" s="41">
        <f t="shared" si="133"/>
        <v>0</v>
      </c>
      <c r="R285" s="42">
        <f t="shared" si="109"/>
        <v>0</v>
      </c>
      <c r="S285" s="43">
        <f t="shared" si="109"/>
        <v>0</v>
      </c>
      <c r="T285" s="467"/>
      <c r="U285" s="467"/>
      <c r="V285" s="467"/>
      <c r="W285" s="467"/>
      <c r="X285" s="426"/>
      <c r="Y285" s="467"/>
      <c r="Z285" s="424">
        <f t="shared" si="135"/>
        <v>0</v>
      </c>
      <c r="AA285" s="406">
        <f t="shared" si="132"/>
        <v>0</v>
      </c>
      <c r="AB285" s="484">
        <f t="shared" si="120"/>
        <v>0</v>
      </c>
      <c r="AC285" s="410"/>
    </row>
    <row r="286" spans="1:29" s="88" customFormat="1" ht="26.25" customHeight="1">
      <c r="A286" s="6">
        <v>11.06</v>
      </c>
      <c r="B286" s="7" t="s">
        <v>313</v>
      </c>
      <c r="C286" s="8"/>
      <c r="D286" s="13"/>
      <c r="E286" s="8"/>
      <c r="F286" s="13"/>
      <c r="G286" s="47"/>
      <c r="H286" s="48"/>
      <c r="I286" s="49">
        <f t="shared" si="131"/>
        <v>0</v>
      </c>
      <c r="J286" s="50">
        <f t="shared" si="131"/>
        <v>0</v>
      </c>
      <c r="K286" s="8"/>
      <c r="L286" s="8"/>
      <c r="M286" s="8"/>
      <c r="N286" s="8"/>
      <c r="O286" s="64">
        <v>0.02</v>
      </c>
      <c r="P286" s="8"/>
      <c r="Q286" s="41">
        <f t="shared" si="133"/>
        <v>0</v>
      </c>
      <c r="R286" s="42">
        <f t="shared" si="109"/>
        <v>0</v>
      </c>
      <c r="S286" s="43">
        <f t="shared" si="109"/>
        <v>0</v>
      </c>
      <c r="T286" s="405"/>
      <c r="U286" s="405"/>
      <c r="V286" s="405"/>
      <c r="W286" s="405"/>
      <c r="X286" s="426">
        <v>0.02</v>
      </c>
      <c r="Y286" s="405"/>
      <c r="Z286" s="424">
        <f t="shared" si="135"/>
        <v>0</v>
      </c>
      <c r="AA286" s="406">
        <f t="shared" si="132"/>
        <v>0</v>
      </c>
      <c r="AB286" s="484">
        <f t="shared" si="120"/>
        <v>0</v>
      </c>
      <c r="AC286" s="404"/>
    </row>
    <row r="287" spans="1:29" s="87" customFormat="1" ht="30.75" customHeight="1">
      <c r="A287" s="6">
        <v>11.07</v>
      </c>
      <c r="B287" s="242" t="s">
        <v>316</v>
      </c>
      <c r="C287" s="8"/>
      <c r="D287" s="13"/>
      <c r="E287" s="8"/>
      <c r="F287" s="13"/>
      <c r="G287" s="47"/>
      <c r="H287" s="48"/>
      <c r="I287" s="49">
        <f t="shared" si="131"/>
        <v>0</v>
      </c>
      <c r="J287" s="50">
        <f t="shared" si="131"/>
        <v>0</v>
      </c>
      <c r="K287" s="8"/>
      <c r="L287" s="8"/>
      <c r="M287" s="8"/>
      <c r="N287" s="8"/>
      <c r="O287" s="64">
        <v>0.05</v>
      </c>
      <c r="P287" s="8"/>
      <c r="Q287" s="41">
        <f t="shared" si="133"/>
        <v>0</v>
      </c>
      <c r="R287" s="42">
        <f t="shared" si="109"/>
        <v>0</v>
      </c>
      <c r="S287" s="43">
        <f t="shared" si="109"/>
        <v>0</v>
      </c>
      <c r="T287" s="405"/>
      <c r="U287" s="405"/>
      <c r="V287" s="405"/>
      <c r="W287" s="405"/>
      <c r="X287" s="426">
        <v>0.05</v>
      </c>
      <c r="Y287" s="405"/>
      <c r="Z287" s="424">
        <f t="shared" si="135"/>
        <v>0</v>
      </c>
      <c r="AA287" s="406">
        <f t="shared" si="132"/>
        <v>0</v>
      </c>
      <c r="AB287" s="484">
        <f t="shared" si="120"/>
        <v>0</v>
      </c>
      <c r="AC287" s="404"/>
    </row>
    <row r="288" spans="1:29" s="87" customFormat="1" ht="35.25" customHeight="1">
      <c r="A288" s="6">
        <v>11.08</v>
      </c>
      <c r="B288" s="242" t="s">
        <v>337</v>
      </c>
      <c r="C288" s="8"/>
      <c r="D288" s="13"/>
      <c r="E288" s="8"/>
      <c r="F288" s="13"/>
      <c r="G288" s="47"/>
      <c r="H288" s="48"/>
      <c r="I288" s="49"/>
      <c r="J288" s="50"/>
      <c r="K288" s="8"/>
      <c r="L288" s="8"/>
      <c r="M288" s="8"/>
      <c r="N288" s="8"/>
      <c r="O288" s="64">
        <v>0.01</v>
      </c>
      <c r="P288" s="8"/>
      <c r="Q288" s="41">
        <f t="shared" ref="Q288:Q289" si="136">O288*P288</f>
        <v>0</v>
      </c>
      <c r="R288" s="42">
        <f t="shared" ref="R288:R289" si="137">K288+M288+P288</f>
        <v>0</v>
      </c>
      <c r="S288" s="43">
        <f t="shared" ref="S288:S289" si="138">L288+N288+Q288</f>
        <v>0</v>
      </c>
      <c r="T288" s="405"/>
      <c r="U288" s="405"/>
      <c r="V288" s="405"/>
      <c r="W288" s="405"/>
      <c r="X288" s="426">
        <v>0.01</v>
      </c>
      <c r="Y288" s="405"/>
      <c r="Z288" s="424">
        <f t="shared" si="135"/>
        <v>0</v>
      </c>
      <c r="AA288" s="406">
        <f t="shared" si="132"/>
        <v>0</v>
      </c>
      <c r="AB288" s="484">
        <f t="shared" si="120"/>
        <v>0</v>
      </c>
      <c r="AC288" s="404"/>
    </row>
    <row r="289" spans="1:29" s="87" customFormat="1" ht="30.75" customHeight="1">
      <c r="A289" s="6">
        <v>11.09</v>
      </c>
      <c r="B289" s="242" t="s">
        <v>338</v>
      </c>
      <c r="C289" s="8"/>
      <c r="D289" s="13"/>
      <c r="E289" s="8"/>
      <c r="F289" s="13"/>
      <c r="G289" s="47"/>
      <c r="H289" s="48"/>
      <c r="I289" s="49"/>
      <c r="J289" s="50"/>
      <c r="K289" s="8"/>
      <c r="L289" s="8"/>
      <c r="M289" s="8"/>
      <c r="N289" s="8"/>
      <c r="O289" s="64">
        <v>1.7999999999999999E-2</v>
      </c>
      <c r="P289" s="8"/>
      <c r="Q289" s="41">
        <f t="shared" si="136"/>
        <v>0</v>
      </c>
      <c r="R289" s="42">
        <f t="shared" si="137"/>
        <v>0</v>
      </c>
      <c r="S289" s="43">
        <f t="shared" si="138"/>
        <v>0</v>
      </c>
      <c r="T289" s="405"/>
      <c r="U289" s="405"/>
      <c r="V289" s="405"/>
      <c r="W289" s="405"/>
      <c r="X289" s="426">
        <v>1.7999999999999999E-2</v>
      </c>
      <c r="Y289" s="405"/>
      <c r="Z289" s="424">
        <f t="shared" si="135"/>
        <v>0</v>
      </c>
      <c r="AA289" s="406">
        <f t="shared" si="132"/>
        <v>0</v>
      </c>
      <c r="AB289" s="484">
        <f t="shared" si="120"/>
        <v>0</v>
      </c>
      <c r="AC289" s="404"/>
    </row>
    <row r="290" spans="1:29" s="87" customFormat="1" ht="39.75" customHeight="1">
      <c r="A290" s="6">
        <v>11.1</v>
      </c>
      <c r="B290" s="61" t="s">
        <v>312</v>
      </c>
      <c r="C290" s="8"/>
      <c r="D290" s="13"/>
      <c r="E290" s="8"/>
      <c r="F290" s="8"/>
      <c r="G290" s="47"/>
      <c r="H290" s="48"/>
      <c r="I290" s="49"/>
      <c r="J290" s="50"/>
      <c r="K290" s="8"/>
      <c r="L290" s="8"/>
      <c r="M290" s="8"/>
      <c r="N290" s="8"/>
      <c r="O290" s="64">
        <v>6.0000000000000001E-3</v>
      </c>
      <c r="P290" s="8"/>
      <c r="Q290" s="41">
        <f t="shared" si="133"/>
        <v>0</v>
      </c>
      <c r="R290" s="42">
        <f t="shared" si="109"/>
        <v>0</v>
      </c>
      <c r="S290" s="43">
        <f t="shared" si="109"/>
        <v>0</v>
      </c>
      <c r="T290" s="405"/>
      <c r="U290" s="405"/>
      <c r="V290" s="405"/>
      <c r="W290" s="405"/>
      <c r="X290" s="426">
        <v>6.0000000000000001E-3</v>
      </c>
      <c r="Y290" s="405"/>
      <c r="Z290" s="424">
        <f t="shared" si="135"/>
        <v>0</v>
      </c>
      <c r="AA290" s="406">
        <f t="shared" si="132"/>
        <v>0</v>
      </c>
      <c r="AB290" s="484">
        <f t="shared" si="120"/>
        <v>0</v>
      </c>
      <c r="AC290" s="404"/>
    </row>
    <row r="291" spans="1:29" s="216" customFormat="1" ht="18">
      <c r="A291" s="203"/>
      <c r="B291" s="192" t="s">
        <v>107</v>
      </c>
      <c r="C291" s="198">
        <f>SUM(C268:C290)</f>
        <v>0</v>
      </c>
      <c r="D291" s="199">
        <f>SUM(D268:D290)</f>
        <v>0</v>
      </c>
      <c r="E291" s="198">
        <f t="shared" ref="E291:F291" si="139">SUM(E268:E290)</f>
        <v>0</v>
      </c>
      <c r="F291" s="198">
        <f t="shared" si="139"/>
        <v>0</v>
      </c>
      <c r="G291" s="214"/>
      <c r="H291" s="215"/>
      <c r="I291" s="198">
        <f t="shared" ref="I291:J291" si="140">SUM(I268:I287)</f>
        <v>0</v>
      </c>
      <c r="J291" s="199">
        <f t="shared" si="140"/>
        <v>0</v>
      </c>
      <c r="K291" s="198">
        <f t="shared" ref="K291:P291" si="141">SUM(K268:K290)</f>
        <v>0</v>
      </c>
      <c r="L291" s="198">
        <f t="shared" si="141"/>
        <v>0</v>
      </c>
      <c r="M291" s="198">
        <f t="shared" si="141"/>
        <v>0</v>
      </c>
      <c r="N291" s="198">
        <f t="shared" si="141"/>
        <v>0</v>
      </c>
      <c r="O291" s="198">
        <f t="shared" si="141"/>
        <v>0.4220000000000001</v>
      </c>
      <c r="P291" s="198">
        <f t="shared" si="141"/>
        <v>0</v>
      </c>
      <c r="Q291" s="199">
        <f>SUM(Q268:Q290)</f>
        <v>0</v>
      </c>
      <c r="R291" s="198">
        <f t="shared" ref="R291:W291" si="142">SUM(R268:R290)</f>
        <v>0</v>
      </c>
      <c r="S291" s="199">
        <f t="shared" si="142"/>
        <v>0</v>
      </c>
      <c r="T291" s="445"/>
      <c r="U291" s="445">
        <f t="shared" si="142"/>
        <v>0</v>
      </c>
      <c r="V291" s="445"/>
      <c r="W291" s="445">
        <f t="shared" si="142"/>
        <v>0</v>
      </c>
      <c r="X291" s="445"/>
      <c r="Y291" s="445">
        <f>SUM(Y268:Y290)</f>
        <v>0</v>
      </c>
      <c r="Z291" s="446">
        <f>SUM(Z268:Z290)</f>
        <v>0</v>
      </c>
      <c r="AA291" s="445">
        <f>SUM(AA268:AA290)</f>
        <v>0</v>
      </c>
      <c r="AB291" s="484">
        <f t="shared" si="120"/>
        <v>0</v>
      </c>
      <c r="AC291" s="422"/>
    </row>
    <row r="292" spans="1:29" s="147" customFormat="1" ht="44.25" customHeight="1">
      <c r="A292" s="143">
        <v>12</v>
      </c>
      <c r="B292" s="144" t="s">
        <v>181</v>
      </c>
      <c r="C292" s="145"/>
      <c r="D292" s="162"/>
      <c r="E292" s="145"/>
      <c r="F292" s="145"/>
      <c r="G292" s="151"/>
      <c r="H292" s="152"/>
      <c r="I292" s="159"/>
      <c r="J292" s="145"/>
      <c r="K292" s="145"/>
      <c r="L292" s="145"/>
      <c r="M292" s="145"/>
      <c r="N292" s="145"/>
      <c r="O292" s="153"/>
      <c r="P292" s="145"/>
      <c r="Q292" s="162"/>
      <c r="R292" s="154">
        <f t="shared" si="109"/>
        <v>0</v>
      </c>
      <c r="S292" s="155">
        <f t="shared" si="109"/>
        <v>0</v>
      </c>
      <c r="T292" s="439"/>
      <c r="U292" s="439"/>
      <c r="V292" s="439"/>
      <c r="W292" s="439"/>
      <c r="X292" s="440"/>
      <c r="Y292" s="439"/>
      <c r="Z292" s="448"/>
      <c r="AA292" s="406">
        <f t="shared" ref="AA292:AA307" si="143">T292+V292+Y292</f>
        <v>0</v>
      </c>
      <c r="AB292" s="484">
        <f t="shared" si="120"/>
        <v>0</v>
      </c>
      <c r="AC292" s="403"/>
    </row>
    <row r="293" spans="1:29" s="88" customFormat="1" ht="33" customHeight="1">
      <c r="A293" s="6">
        <v>12.01</v>
      </c>
      <c r="B293" s="36" t="s">
        <v>182</v>
      </c>
      <c r="C293" s="26"/>
      <c r="D293" s="27"/>
      <c r="E293" s="26"/>
      <c r="F293" s="26"/>
      <c r="G293" s="47"/>
      <c r="H293" s="48"/>
      <c r="I293" s="53"/>
      <c r="J293" s="26"/>
      <c r="K293" s="26"/>
      <c r="L293" s="26"/>
      <c r="M293" s="26"/>
      <c r="N293" s="26"/>
      <c r="O293" s="112"/>
      <c r="P293" s="26"/>
      <c r="Q293" s="27"/>
      <c r="R293" s="42">
        <f t="shared" si="109"/>
        <v>0</v>
      </c>
      <c r="S293" s="43">
        <f t="shared" si="109"/>
        <v>0</v>
      </c>
      <c r="T293" s="439"/>
      <c r="U293" s="439"/>
      <c r="V293" s="439"/>
      <c r="W293" s="439"/>
      <c r="X293" s="440"/>
      <c r="Y293" s="439"/>
      <c r="Z293" s="448"/>
      <c r="AA293" s="406">
        <f t="shared" si="143"/>
        <v>0</v>
      </c>
      <c r="AB293" s="484">
        <f t="shared" si="120"/>
        <v>0</v>
      </c>
      <c r="AC293" s="403"/>
    </row>
    <row r="294" spans="1:29" s="9" customFormat="1" ht="52.5" customHeight="1">
      <c r="A294" s="6"/>
      <c r="B294" s="58" t="s">
        <v>305</v>
      </c>
      <c r="C294" s="93"/>
      <c r="D294" s="102"/>
      <c r="E294" s="93"/>
      <c r="F294" s="102"/>
      <c r="G294" s="47"/>
      <c r="H294" s="48"/>
      <c r="I294" s="49">
        <f t="shared" ref="I294:J305" si="144">C294-E294</f>
        <v>0</v>
      </c>
      <c r="J294" s="50">
        <f t="shared" si="144"/>
        <v>0</v>
      </c>
      <c r="K294" s="93"/>
      <c r="L294" s="93"/>
      <c r="M294" s="93"/>
      <c r="N294" s="93"/>
      <c r="O294" s="51">
        <v>0.30274000000000001</v>
      </c>
      <c r="P294" s="93"/>
      <c r="Q294" s="41"/>
      <c r="R294" s="42">
        <f t="shared" si="109"/>
        <v>0</v>
      </c>
      <c r="S294" s="43">
        <f t="shared" si="109"/>
        <v>0</v>
      </c>
      <c r="T294" s="470"/>
      <c r="U294" s="470"/>
      <c r="V294" s="470"/>
      <c r="W294" s="470"/>
      <c r="X294" s="423">
        <v>0.30274000000000001</v>
      </c>
      <c r="Y294" s="470"/>
      <c r="Z294" s="424"/>
      <c r="AA294" s="406">
        <f t="shared" si="143"/>
        <v>0</v>
      </c>
      <c r="AB294" s="484">
        <f t="shared" si="120"/>
        <v>0</v>
      </c>
      <c r="AC294" s="472"/>
    </row>
    <row r="295" spans="1:29" s="9" customFormat="1" ht="45.75" customHeight="1">
      <c r="A295" s="6"/>
      <c r="B295" s="58" t="s">
        <v>306</v>
      </c>
      <c r="C295" s="93"/>
      <c r="D295" s="102"/>
      <c r="E295" s="93"/>
      <c r="F295" s="102"/>
      <c r="G295" s="47"/>
      <c r="H295" s="48"/>
      <c r="I295" s="49">
        <f t="shared" si="144"/>
        <v>0</v>
      </c>
      <c r="J295" s="50">
        <f t="shared" si="144"/>
        <v>0</v>
      </c>
      <c r="K295" s="93"/>
      <c r="L295" s="93"/>
      <c r="M295" s="93"/>
      <c r="N295" s="93"/>
      <c r="O295" s="51">
        <v>0.23904</v>
      </c>
      <c r="P295" s="93"/>
      <c r="Q295" s="41"/>
      <c r="R295" s="42">
        <f t="shared" ref="R295:S311" si="145">K295+M295+P295</f>
        <v>0</v>
      </c>
      <c r="S295" s="43">
        <f t="shared" si="145"/>
        <v>0</v>
      </c>
      <c r="T295" s="470"/>
      <c r="U295" s="470"/>
      <c r="V295" s="470"/>
      <c r="W295" s="470"/>
      <c r="X295" s="423">
        <v>0.23904</v>
      </c>
      <c r="Y295" s="470"/>
      <c r="Z295" s="424"/>
      <c r="AA295" s="406">
        <f t="shared" si="143"/>
        <v>0</v>
      </c>
      <c r="AB295" s="484">
        <f t="shared" si="120"/>
        <v>0</v>
      </c>
      <c r="AC295" s="472"/>
    </row>
    <row r="296" spans="1:29" s="9" customFormat="1" ht="20.25" customHeight="1">
      <c r="A296" s="6"/>
      <c r="B296" s="58" t="s">
        <v>349</v>
      </c>
      <c r="C296" s="93"/>
      <c r="D296" s="102"/>
      <c r="E296" s="93"/>
      <c r="F296" s="102"/>
      <c r="G296" s="47"/>
      <c r="H296" s="48"/>
      <c r="I296" s="49">
        <f t="shared" si="144"/>
        <v>0</v>
      </c>
      <c r="J296" s="50">
        <f t="shared" si="144"/>
        <v>0</v>
      </c>
      <c r="K296" s="93"/>
      <c r="L296" s="93"/>
      <c r="M296" s="93"/>
      <c r="N296" s="93"/>
      <c r="O296" s="321">
        <v>0.14585000000000001</v>
      </c>
      <c r="P296" s="93"/>
      <c r="Q296" s="41"/>
      <c r="R296" s="42">
        <f t="shared" si="145"/>
        <v>0</v>
      </c>
      <c r="S296" s="43">
        <f t="shared" si="145"/>
        <v>0</v>
      </c>
      <c r="T296" s="470"/>
      <c r="U296" s="470"/>
      <c r="V296" s="470"/>
      <c r="W296" s="470"/>
      <c r="X296" s="473">
        <v>0.14585000000000001</v>
      </c>
      <c r="Y296" s="470"/>
      <c r="Z296" s="424"/>
      <c r="AA296" s="406">
        <f t="shared" si="143"/>
        <v>0</v>
      </c>
      <c r="AB296" s="484">
        <f t="shared" si="120"/>
        <v>0</v>
      </c>
      <c r="AC296" s="472"/>
    </row>
    <row r="297" spans="1:29" s="88" customFormat="1" ht="26.25" customHeight="1">
      <c r="A297" s="6"/>
      <c r="B297" s="58" t="s">
        <v>350</v>
      </c>
      <c r="C297" s="93"/>
      <c r="D297" s="102"/>
      <c r="E297" s="93"/>
      <c r="F297" s="102"/>
      <c r="G297" s="47"/>
      <c r="H297" s="48"/>
      <c r="I297" s="49">
        <f t="shared" si="144"/>
        <v>0</v>
      </c>
      <c r="J297" s="50">
        <f t="shared" si="144"/>
        <v>0</v>
      </c>
      <c r="K297" s="93"/>
      <c r="L297" s="93"/>
      <c r="M297" s="93"/>
      <c r="N297" s="93"/>
      <c r="O297" s="51">
        <v>0.15961</v>
      </c>
      <c r="P297" s="93"/>
      <c r="Q297" s="41"/>
      <c r="R297" s="42">
        <f t="shared" si="145"/>
        <v>0</v>
      </c>
      <c r="S297" s="43">
        <f t="shared" si="145"/>
        <v>0</v>
      </c>
      <c r="T297" s="470"/>
      <c r="U297" s="470"/>
      <c r="V297" s="470"/>
      <c r="W297" s="470"/>
      <c r="X297" s="423">
        <v>0.15961</v>
      </c>
      <c r="Y297" s="470"/>
      <c r="Z297" s="424"/>
      <c r="AA297" s="406">
        <f t="shared" si="143"/>
        <v>0</v>
      </c>
      <c r="AB297" s="484">
        <f t="shared" si="120"/>
        <v>0</v>
      </c>
      <c r="AC297" s="472"/>
    </row>
    <row r="298" spans="1:29" s="88" customFormat="1" ht="38.25" customHeight="1">
      <c r="A298" s="6"/>
      <c r="B298" s="58" t="s">
        <v>351</v>
      </c>
      <c r="C298" s="93"/>
      <c r="D298" s="102"/>
      <c r="E298" s="93"/>
      <c r="F298" s="102"/>
      <c r="G298" s="47"/>
      <c r="H298" s="48"/>
      <c r="I298" s="49">
        <f t="shared" si="144"/>
        <v>0</v>
      </c>
      <c r="J298" s="50">
        <f t="shared" si="144"/>
        <v>0</v>
      </c>
      <c r="K298" s="93"/>
      <c r="L298" s="93"/>
      <c r="M298" s="93"/>
      <c r="N298" s="93"/>
      <c r="O298" s="51">
        <v>0.12769</v>
      </c>
      <c r="P298" s="65"/>
      <c r="Q298" s="41"/>
      <c r="R298" s="42">
        <f t="shared" si="145"/>
        <v>0</v>
      </c>
      <c r="S298" s="43">
        <f t="shared" si="145"/>
        <v>0</v>
      </c>
      <c r="T298" s="470"/>
      <c r="U298" s="470"/>
      <c r="V298" s="470"/>
      <c r="W298" s="470"/>
      <c r="X298" s="423">
        <v>0.12769</v>
      </c>
      <c r="Y298" s="471"/>
      <c r="Z298" s="424"/>
      <c r="AA298" s="406">
        <f t="shared" si="143"/>
        <v>0</v>
      </c>
      <c r="AB298" s="484">
        <f t="shared" si="120"/>
        <v>0</v>
      </c>
      <c r="AC298" s="472"/>
    </row>
    <row r="299" spans="1:29" s="88" customFormat="1" ht="39" customHeight="1">
      <c r="A299" s="6"/>
      <c r="B299" s="58" t="s">
        <v>352</v>
      </c>
      <c r="C299" s="93"/>
      <c r="D299" s="102"/>
      <c r="E299" s="93"/>
      <c r="F299" s="102"/>
      <c r="G299" s="47"/>
      <c r="H299" s="48"/>
      <c r="I299" s="49">
        <f t="shared" si="144"/>
        <v>0</v>
      </c>
      <c r="J299" s="50">
        <f t="shared" si="144"/>
        <v>0</v>
      </c>
      <c r="K299" s="93"/>
      <c r="L299" s="93"/>
      <c r="M299" s="93"/>
      <c r="N299" s="93"/>
      <c r="O299" s="51">
        <v>0.15961</v>
      </c>
      <c r="P299" s="65"/>
      <c r="Q299" s="41"/>
      <c r="R299" s="42">
        <f t="shared" si="145"/>
        <v>0</v>
      </c>
      <c r="S299" s="43">
        <f t="shared" si="145"/>
        <v>0</v>
      </c>
      <c r="T299" s="470"/>
      <c r="U299" s="470"/>
      <c r="V299" s="470"/>
      <c r="W299" s="470"/>
      <c r="X299" s="423">
        <v>0.15961</v>
      </c>
      <c r="Y299" s="471"/>
      <c r="Z299" s="424"/>
      <c r="AA299" s="406">
        <f t="shared" si="143"/>
        <v>0</v>
      </c>
      <c r="AB299" s="484">
        <f t="shared" si="120"/>
        <v>0</v>
      </c>
      <c r="AC299" s="472"/>
    </row>
    <row r="300" spans="1:29" s="88" customFormat="1" ht="27.75" customHeight="1">
      <c r="A300" s="6">
        <v>12.02</v>
      </c>
      <c r="B300" s="58" t="s">
        <v>183</v>
      </c>
      <c r="C300" s="93"/>
      <c r="D300" s="102"/>
      <c r="E300" s="93"/>
      <c r="F300" s="102"/>
      <c r="G300" s="47"/>
      <c r="H300" s="48"/>
      <c r="I300" s="49">
        <f t="shared" si="144"/>
        <v>0</v>
      </c>
      <c r="J300" s="50">
        <f t="shared" si="144"/>
        <v>0</v>
      </c>
      <c r="K300" s="93"/>
      <c r="L300" s="93"/>
      <c r="M300" s="93"/>
      <c r="N300" s="93"/>
      <c r="O300" s="51">
        <v>1</v>
      </c>
      <c r="P300" s="65"/>
      <c r="Q300" s="41"/>
      <c r="R300" s="42">
        <f t="shared" si="145"/>
        <v>0</v>
      </c>
      <c r="S300" s="43">
        <f t="shared" si="145"/>
        <v>0</v>
      </c>
      <c r="T300" s="470"/>
      <c r="U300" s="470"/>
      <c r="V300" s="470"/>
      <c r="W300" s="470"/>
      <c r="X300" s="423">
        <v>1</v>
      </c>
      <c r="Y300" s="471"/>
      <c r="Z300" s="424"/>
      <c r="AA300" s="406">
        <f t="shared" si="143"/>
        <v>0</v>
      </c>
      <c r="AB300" s="484">
        <f t="shared" si="120"/>
        <v>0</v>
      </c>
      <c r="AC300" s="472"/>
    </row>
    <row r="301" spans="1:29" s="88" customFormat="1" ht="31.5">
      <c r="A301" s="6">
        <f>+A300+0.01</f>
        <v>12.03</v>
      </c>
      <c r="B301" s="58" t="s">
        <v>315</v>
      </c>
      <c r="C301" s="93"/>
      <c r="D301" s="102"/>
      <c r="E301" s="93"/>
      <c r="F301" s="102"/>
      <c r="G301" s="47"/>
      <c r="H301" s="48"/>
      <c r="I301" s="49">
        <f t="shared" si="144"/>
        <v>0</v>
      </c>
      <c r="J301" s="50">
        <f t="shared" si="144"/>
        <v>0</v>
      </c>
      <c r="K301" s="93"/>
      <c r="L301" s="93"/>
      <c r="M301" s="93"/>
      <c r="N301" s="93"/>
      <c r="O301" s="51">
        <v>1</v>
      </c>
      <c r="P301" s="103"/>
      <c r="Q301" s="41"/>
      <c r="R301" s="42">
        <f t="shared" si="145"/>
        <v>0</v>
      </c>
      <c r="S301" s="43">
        <f t="shared" si="145"/>
        <v>0</v>
      </c>
      <c r="T301" s="470"/>
      <c r="U301" s="470"/>
      <c r="V301" s="470"/>
      <c r="W301" s="470"/>
      <c r="X301" s="423">
        <v>1</v>
      </c>
      <c r="Y301" s="474"/>
      <c r="Z301" s="424"/>
      <c r="AA301" s="406">
        <f t="shared" si="143"/>
        <v>0</v>
      </c>
      <c r="AB301" s="484">
        <f t="shared" si="120"/>
        <v>0</v>
      </c>
      <c r="AC301" s="472"/>
    </row>
    <row r="302" spans="1:29" s="88" customFormat="1" ht="18">
      <c r="A302" s="6">
        <f t="shared" ref="A302:A305" si="146">+A301+0.01</f>
        <v>12.04</v>
      </c>
      <c r="B302" s="7" t="s">
        <v>184</v>
      </c>
      <c r="C302" s="8"/>
      <c r="D302" s="13"/>
      <c r="E302" s="8"/>
      <c r="F302" s="13"/>
      <c r="G302" s="47"/>
      <c r="H302" s="48"/>
      <c r="I302" s="49">
        <f t="shared" si="144"/>
        <v>0</v>
      </c>
      <c r="J302" s="50">
        <f t="shared" si="144"/>
        <v>0</v>
      </c>
      <c r="K302" s="8"/>
      <c r="L302" s="8"/>
      <c r="M302" s="8"/>
      <c r="N302" s="8"/>
      <c r="O302" s="51">
        <v>0.5</v>
      </c>
      <c r="P302" s="8"/>
      <c r="Q302" s="41"/>
      <c r="R302" s="42">
        <f t="shared" si="145"/>
        <v>0</v>
      </c>
      <c r="S302" s="43">
        <f t="shared" si="145"/>
        <v>0</v>
      </c>
      <c r="T302" s="405"/>
      <c r="U302" s="405"/>
      <c r="V302" s="405"/>
      <c r="W302" s="405"/>
      <c r="X302" s="423">
        <v>0.5</v>
      </c>
      <c r="Y302" s="405"/>
      <c r="Z302" s="424"/>
      <c r="AA302" s="406">
        <f t="shared" si="143"/>
        <v>0</v>
      </c>
      <c r="AB302" s="484">
        <f t="shared" si="120"/>
        <v>0</v>
      </c>
      <c r="AC302" s="404"/>
    </row>
    <row r="303" spans="1:29" s="9" customFormat="1" ht="18">
      <c r="A303" s="6">
        <f t="shared" si="146"/>
        <v>12.049999999999999</v>
      </c>
      <c r="B303" s="74" t="s">
        <v>185</v>
      </c>
      <c r="C303" s="93"/>
      <c r="D303" s="102"/>
      <c r="E303" s="93"/>
      <c r="F303" s="102"/>
      <c r="G303" s="47"/>
      <c r="H303" s="48"/>
      <c r="I303" s="49">
        <f t="shared" si="144"/>
        <v>0</v>
      </c>
      <c r="J303" s="50">
        <f t="shared" si="144"/>
        <v>0</v>
      </c>
      <c r="K303" s="93"/>
      <c r="L303" s="93"/>
      <c r="M303" s="93"/>
      <c r="N303" s="93"/>
      <c r="O303" s="51">
        <v>0.3</v>
      </c>
      <c r="P303" s="93"/>
      <c r="Q303" s="41"/>
      <c r="R303" s="42">
        <f t="shared" si="145"/>
        <v>0</v>
      </c>
      <c r="S303" s="43">
        <f t="shared" si="145"/>
        <v>0</v>
      </c>
      <c r="T303" s="470"/>
      <c r="U303" s="470"/>
      <c r="V303" s="470"/>
      <c r="W303" s="470"/>
      <c r="X303" s="423">
        <v>0.3</v>
      </c>
      <c r="Y303" s="470"/>
      <c r="Z303" s="424"/>
      <c r="AA303" s="406">
        <f t="shared" si="143"/>
        <v>0</v>
      </c>
      <c r="AB303" s="484">
        <f t="shared" si="120"/>
        <v>0</v>
      </c>
      <c r="AC303" s="472"/>
    </row>
    <row r="304" spans="1:29" s="88" customFormat="1" ht="18">
      <c r="A304" s="6">
        <f t="shared" si="146"/>
        <v>12.059999999999999</v>
      </c>
      <c r="B304" s="58" t="s">
        <v>186</v>
      </c>
      <c r="C304" s="93"/>
      <c r="D304" s="102"/>
      <c r="E304" s="93"/>
      <c r="F304" s="102"/>
      <c r="G304" s="47"/>
      <c r="H304" s="48"/>
      <c r="I304" s="49">
        <f t="shared" si="144"/>
        <v>0</v>
      </c>
      <c r="J304" s="50">
        <f t="shared" si="144"/>
        <v>0</v>
      </c>
      <c r="K304" s="93"/>
      <c r="L304" s="93"/>
      <c r="M304" s="93"/>
      <c r="N304" s="93"/>
      <c r="O304" s="51">
        <v>0.1</v>
      </c>
      <c r="P304" s="93"/>
      <c r="Q304" s="41"/>
      <c r="R304" s="42">
        <f t="shared" si="145"/>
        <v>0</v>
      </c>
      <c r="S304" s="43">
        <f t="shared" si="145"/>
        <v>0</v>
      </c>
      <c r="T304" s="470"/>
      <c r="U304" s="470"/>
      <c r="V304" s="470"/>
      <c r="W304" s="470"/>
      <c r="X304" s="423">
        <v>0.1</v>
      </c>
      <c r="Y304" s="470"/>
      <c r="Z304" s="424"/>
      <c r="AA304" s="406">
        <f t="shared" si="143"/>
        <v>0</v>
      </c>
      <c r="AB304" s="484">
        <f t="shared" si="120"/>
        <v>0</v>
      </c>
      <c r="AC304" s="472"/>
    </row>
    <row r="305" spans="1:29" s="88" customFormat="1" ht="30.75" customHeight="1">
      <c r="A305" s="6">
        <f t="shared" si="146"/>
        <v>12.069999999999999</v>
      </c>
      <c r="B305" s="12" t="s">
        <v>187</v>
      </c>
      <c r="C305" s="8"/>
      <c r="D305" s="13"/>
      <c r="E305" s="8"/>
      <c r="F305" s="13"/>
      <c r="G305" s="47"/>
      <c r="H305" s="48"/>
      <c r="I305" s="49">
        <f t="shared" si="144"/>
        <v>0</v>
      </c>
      <c r="J305" s="50">
        <f t="shared" si="144"/>
        <v>0</v>
      </c>
      <c r="K305" s="8"/>
      <c r="L305" s="8"/>
      <c r="M305" s="8"/>
      <c r="N305" s="8"/>
      <c r="O305" s="51">
        <v>0.1</v>
      </c>
      <c r="P305" s="8"/>
      <c r="Q305" s="41"/>
      <c r="R305" s="42">
        <f t="shared" si="145"/>
        <v>0</v>
      </c>
      <c r="S305" s="43">
        <f t="shared" si="145"/>
        <v>0</v>
      </c>
      <c r="T305" s="405"/>
      <c r="U305" s="405"/>
      <c r="V305" s="405"/>
      <c r="W305" s="405"/>
      <c r="X305" s="423">
        <v>0.1</v>
      </c>
      <c r="Y305" s="405"/>
      <c r="Z305" s="424"/>
      <c r="AA305" s="406">
        <f t="shared" si="143"/>
        <v>0</v>
      </c>
      <c r="AB305" s="484">
        <f t="shared" si="120"/>
        <v>0</v>
      </c>
      <c r="AC305" s="407"/>
    </row>
    <row r="306" spans="1:29" s="88" customFormat="1" ht="92.25" customHeight="1">
      <c r="A306" s="6">
        <v>12.08</v>
      </c>
      <c r="B306" s="56" t="s">
        <v>341</v>
      </c>
      <c r="C306" s="8"/>
      <c r="D306" s="13"/>
      <c r="E306" s="8"/>
      <c r="F306" s="13"/>
      <c r="G306" s="47"/>
      <c r="H306" s="48"/>
      <c r="I306" s="49"/>
      <c r="J306" s="50"/>
      <c r="K306" s="8"/>
      <c r="L306" s="8"/>
      <c r="M306" s="8"/>
      <c r="N306" s="8"/>
      <c r="O306" s="60">
        <v>2.0039999999999999E-2</v>
      </c>
      <c r="P306" s="8"/>
      <c r="Q306" s="55">
        <f>O306*P306*12</f>
        <v>0</v>
      </c>
      <c r="R306" s="42">
        <f t="shared" ref="R306:R307" si="147">K306+M306+P306</f>
        <v>0</v>
      </c>
      <c r="S306" s="43">
        <f t="shared" ref="S306:S307" si="148">L306+N306+Q306</f>
        <v>0</v>
      </c>
      <c r="T306" s="405"/>
      <c r="U306" s="405"/>
      <c r="V306" s="405"/>
      <c r="W306" s="405"/>
      <c r="X306" s="456">
        <v>2.0039999999999999E-2</v>
      </c>
      <c r="Y306" s="405"/>
      <c r="Z306" s="458">
        <f>X306*Y306*12</f>
        <v>0</v>
      </c>
      <c r="AA306" s="406">
        <f t="shared" si="143"/>
        <v>0</v>
      </c>
      <c r="AB306" s="484">
        <f t="shared" si="120"/>
        <v>0</v>
      </c>
      <c r="AC306" s="407"/>
    </row>
    <row r="307" spans="1:29" s="88" customFormat="1" ht="96.75" customHeight="1">
      <c r="A307" s="6">
        <v>12.09</v>
      </c>
      <c r="B307" s="56" t="s">
        <v>342</v>
      </c>
      <c r="C307" s="8"/>
      <c r="D307" s="13"/>
      <c r="E307" s="8"/>
      <c r="F307" s="13"/>
      <c r="G307" s="47"/>
      <c r="H307" s="48"/>
      <c r="I307" s="49"/>
      <c r="J307" s="50"/>
      <c r="K307" s="8"/>
      <c r="L307" s="8"/>
      <c r="M307" s="8"/>
      <c r="N307" s="8"/>
      <c r="O307" s="60">
        <v>2.0039999999999999E-2</v>
      </c>
      <c r="P307" s="8"/>
      <c r="Q307" s="55">
        <f>O307*P307*12*2</f>
        <v>0</v>
      </c>
      <c r="R307" s="42">
        <f t="shared" si="147"/>
        <v>0</v>
      </c>
      <c r="S307" s="43">
        <f t="shared" si="148"/>
        <v>0</v>
      </c>
      <c r="T307" s="405"/>
      <c r="U307" s="405"/>
      <c r="V307" s="405"/>
      <c r="W307" s="405"/>
      <c r="X307" s="456">
        <v>2.0039999999999999E-2</v>
      </c>
      <c r="Y307" s="405"/>
      <c r="Z307" s="458">
        <f>X307*Y307*12*2</f>
        <v>0</v>
      </c>
      <c r="AA307" s="406">
        <f t="shared" si="143"/>
        <v>0</v>
      </c>
      <c r="AB307" s="484">
        <f t="shared" si="120"/>
        <v>0</v>
      </c>
      <c r="AC307" s="407"/>
    </row>
    <row r="308" spans="1:29" s="216" customFormat="1" ht="18">
      <c r="A308" s="203"/>
      <c r="B308" s="192" t="s">
        <v>107</v>
      </c>
      <c r="C308" s="210">
        <f>C302</f>
        <v>0</v>
      </c>
      <c r="D308" s="211">
        <f>SUM(D294:D307)</f>
        <v>0</v>
      </c>
      <c r="E308" s="210">
        <f>E302</f>
        <v>0</v>
      </c>
      <c r="F308" s="211">
        <f>SUM(F294:F307)</f>
        <v>0</v>
      </c>
      <c r="G308" s="214"/>
      <c r="H308" s="215"/>
      <c r="I308" s="210">
        <f t="shared" ref="I308:O308" si="149">SUM(I294:I307)</f>
        <v>0</v>
      </c>
      <c r="J308" s="211">
        <f t="shared" si="149"/>
        <v>0</v>
      </c>
      <c r="K308" s="211">
        <f t="shared" si="149"/>
        <v>0</v>
      </c>
      <c r="L308" s="211">
        <f t="shared" si="149"/>
        <v>0</v>
      </c>
      <c r="M308" s="211">
        <f t="shared" si="149"/>
        <v>0</v>
      </c>
      <c r="N308" s="211">
        <f t="shared" si="149"/>
        <v>0</v>
      </c>
      <c r="O308" s="212">
        <f t="shared" si="149"/>
        <v>4.1746199999999991</v>
      </c>
      <c r="P308" s="211"/>
      <c r="Q308" s="211">
        <f>SUM(Q294:Q307)</f>
        <v>0</v>
      </c>
      <c r="R308" s="211">
        <f>P308</f>
        <v>0</v>
      </c>
      <c r="S308" s="211">
        <f>SUM(S294:S307)</f>
        <v>0</v>
      </c>
      <c r="T308" s="475"/>
      <c r="U308" s="475">
        <f t="shared" ref="U308:W308" si="150">SUM(U294:U307)</f>
        <v>0</v>
      </c>
      <c r="V308" s="475"/>
      <c r="W308" s="475">
        <f t="shared" si="150"/>
        <v>0</v>
      </c>
      <c r="X308" s="476"/>
      <c r="Y308" s="211"/>
      <c r="Z308" s="475">
        <f>SUM(Z294:Z307)</f>
        <v>0</v>
      </c>
      <c r="AA308" s="211">
        <f>Y308</f>
        <v>0</v>
      </c>
      <c r="AB308" s="484">
        <f t="shared" si="120"/>
        <v>0</v>
      </c>
      <c r="AC308" s="422"/>
    </row>
    <row r="309" spans="1:29" s="147" customFormat="1" ht="31.5">
      <c r="A309" s="143">
        <v>13</v>
      </c>
      <c r="B309" s="144" t="s">
        <v>188</v>
      </c>
      <c r="C309" s="145"/>
      <c r="D309" s="162"/>
      <c r="E309" s="145"/>
      <c r="F309" s="145"/>
      <c r="G309" s="151"/>
      <c r="H309" s="152"/>
      <c r="I309" s="159"/>
      <c r="J309" s="145"/>
      <c r="K309" s="145"/>
      <c r="L309" s="145"/>
      <c r="M309" s="145"/>
      <c r="N309" s="145"/>
      <c r="O309" s="163"/>
      <c r="P309" s="145"/>
      <c r="Q309" s="162"/>
      <c r="R309" s="154">
        <f t="shared" si="145"/>
        <v>0</v>
      </c>
      <c r="S309" s="155">
        <f t="shared" si="145"/>
        <v>0</v>
      </c>
      <c r="T309" s="439"/>
      <c r="U309" s="439"/>
      <c r="V309" s="439"/>
      <c r="W309" s="439"/>
      <c r="X309" s="423"/>
      <c r="Y309" s="439"/>
      <c r="Z309" s="448"/>
      <c r="AA309" s="406"/>
      <c r="AB309" s="484"/>
      <c r="AC309" s="403"/>
    </row>
    <row r="310" spans="1:29" s="9" customFormat="1" ht="51" customHeight="1">
      <c r="A310" s="6">
        <v>13.01</v>
      </c>
      <c r="B310" s="7" t="s">
        <v>307</v>
      </c>
      <c r="C310" s="8"/>
      <c r="D310" s="13"/>
      <c r="E310" s="8"/>
      <c r="F310" s="13"/>
      <c r="G310" s="47"/>
      <c r="H310" s="48"/>
      <c r="I310" s="49">
        <f t="shared" ref="I310:J317" si="151">C310-E310</f>
        <v>0</v>
      </c>
      <c r="J310" s="50">
        <f t="shared" si="151"/>
        <v>0</v>
      </c>
      <c r="K310" s="8"/>
      <c r="L310" s="8"/>
      <c r="M310" s="8"/>
      <c r="N310" s="8"/>
      <c r="O310" s="51">
        <v>0.22084000000000001</v>
      </c>
      <c r="P310" s="8"/>
      <c r="Q310" s="41"/>
      <c r="R310" s="42">
        <f t="shared" si="145"/>
        <v>0</v>
      </c>
      <c r="S310" s="43">
        <f t="shared" si="145"/>
        <v>0</v>
      </c>
      <c r="T310" s="405"/>
      <c r="U310" s="405"/>
      <c r="V310" s="405"/>
      <c r="W310" s="405"/>
      <c r="X310" s="423">
        <v>0.22084000000000001</v>
      </c>
      <c r="Y310" s="405"/>
      <c r="Z310" s="424"/>
      <c r="AA310" s="406">
        <f t="shared" ref="AA310:AB324" si="152">T310+V310+Y310</f>
        <v>0</v>
      </c>
      <c r="AB310" s="484">
        <f t="shared" si="152"/>
        <v>0</v>
      </c>
      <c r="AC310" s="404"/>
    </row>
    <row r="311" spans="1:29" s="9" customFormat="1" ht="47.25" customHeight="1">
      <c r="A311" s="6">
        <v>13.02</v>
      </c>
      <c r="B311" s="7" t="s">
        <v>308</v>
      </c>
      <c r="C311" s="8"/>
      <c r="D311" s="13"/>
      <c r="E311" s="8"/>
      <c r="F311" s="13"/>
      <c r="G311" s="47"/>
      <c r="H311" s="48"/>
      <c r="I311" s="49">
        <f t="shared" si="151"/>
        <v>0</v>
      </c>
      <c r="J311" s="50">
        <f t="shared" si="151"/>
        <v>0</v>
      </c>
      <c r="K311" s="8"/>
      <c r="L311" s="8"/>
      <c r="M311" s="8"/>
      <c r="N311" s="8"/>
      <c r="O311" s="51">
        <v>0.19420999999999999</v>
      </c>
      <c r="P311" s="8"/>
      <c r="Q311" s="41"/>
      <c r="R311" s="42">
        <f t="shared" si="145"/>
        <v>0</v>
      </c>
      <c r="S311" s="43">
        <f t="shared" si="145"/>
        <v>0</v>
      </c>
      <c r="T311" s="405"/>
      <c r="U311" s="405"/>
      <c r="V311" s="405"/>
      <c r="W311" s="405"/>
      <c r="X311" s="423">
        <v>0.19420999999999999</v>
      </c>
      <c r="Y311" s="405"/>
      <c r="Z311" s="424"/>
      <c r="AA311" s="406">
        <f t="shared" si="152"/>
        <v>0</v>
      </c>
      <c r="AB311" s="484">
        <f t="shared" si="152"/>
        <v>0</v>
      </c>
      <c r="AC311" s="404"/>
    </row>
    <row r="312" spans="1:29" s="88" customFormat="1" ht="21" customHeight="1">
      <c r="A312" s="6">
        <v>13.03</v>
      </c>
      <c r="B312" s="58" t="s">
        <v>183</v>
      </c>
      <c r="C312" s="93"/>
      <c r="D312" s="102"/>
      <c r="E312" s="93"/>
      <c r="F312" s="102"/>
      <c r="G312" s="47"/>
      <c r="H312" s="48"/>
      <c r="I312" s="49">
        <f t="shared" si="151"/>
        <v>0</v>
      </c>
      <c r="J312" s="50">
        <f t="shared" si="151"/>
        <v>0</v>
      </c>
      <c r="K312" s="93"/>
      <c r="L312" s="93"/>
      <c r="M312" s="93"/>
      <c r="N312" s="93"/>
      <c r="O312" s="51">
        <v>0.1</v>
      </c>
      <c r="P312" s="93"/>
      <c r="Q312" s="41"/>
      <c r="R312" s="42">
        <f t="shared" ref="R312:S378" si="153">K312+M312+P312</f>
        <v>0</v>
      </c>
      <c r="S312" s="43">
        <f t="shared" si="153"/>
        <v>0</v>
      </c>
      <c r="T312" s="470"/>
      <c r="U312" s="470"/>
      <c r="V312" s="470"/>
      <c r="W312" s="470"/>
      <c r="X312" s="423">
        <v>0.1</v>
      </c>
      <c r="Y312" s="470"/>
      <c r="Z312" s="424"/>
      <c r="AA312" s="406">
        <f t="shared" si="152"/>
        <v>0</v>
      </c>
      <c r="AB312" s="484">
        <f t="shared" si="152"/>
        <v>0</v>
      </c>
      <c r="AC312" s="472"/>
    </row>
    <row r="313" spans="1:29" s="88" customFormat="1" ht="42.75" customHeight="1">
      <c r="A313" s="6">
        <f t="shared" ref="A313:A317" si="154">+A312+0.01</f>
        <v>13.04</v>
      </c>
      <c r="B313" s="58" t="s">
        <v>314</v>
      </c>
      <c r="C313" s="8"/>
      <c r="D313" s="102"/>
      <c r="E313" s="8"/>
      <c r="F313" s="102"/>
      <c r="G313" s="47"/>
      <c r="H313" s="48"/>
      <c r="I313" s="49">
        <f t="shared" si="151"/>
        <v>0</v>
      </c>
      <c r="J313" s="50">
        <f t="shared" si="151"/>
        <v>0</v>
      </c>
      <c r="K313" s="93"/>
      <c r="L313" s="93"/>
      <c r="M313" s="93"/>
      <c r="N313" s="93"/>
      <c r="O313" s="51">
        <v>0.1</v>
      </c>
      <c r="P313" s="93"/>
      <c r="Q313" s="41"/>
      <c r="R313" s="42">
        <f t="shared" si="153"/>
        <v>0</v>
      </c>
      <c r="S313" s="43">
        <f t="shared" si="153"/>
        <v>0</v>
      </c>
      <c r="T313" s="470"/>
      <c r="U313" s="470"/>
      <c r="V313" s="470"/>
      <c r="W313" s="470"/>
      <c r="X313" s="423">
        <v>0.1</v>
      </c>
      <c r="Y313" s="470"/>
      <c r="Z313" s="424"/>
      <c r="AA313" s="406">
        <f t="shared" si="152"/>
        <v>0</v>
      </c>
      <c r="AB313" s="484">
        <f t="shared" si="152"/>
        <v>0</v>
      </c>
      <c r="AC313" s="472"/>
    </row>
    <row r="314" spans="1:29" s="88" customFormat="1" ht="18">
      <c r="A314" s="6">
        <f t="shared" si="154"/>
        <v>13.049999999999999</v>
      </c>
      <c r="B314" s="7" t="s">
        <v>184</v>
      </c>
      <c r="C314" s="93"/>
      <c r="D314" s="13"/>
      <c r="E314" s="93"/>
      <c r="F314" s="13"/>
      <c r="G314" s="47"/>
      <c r="H314" s="48"/>
      <c r="I314" s="49">
        <f t="shared" si="151"/>
        <v>0</v>
      </c>
      <c r="J314" s="50">
        <f t="shared" si="151"/>
        <v>0</v>
      </c>
      <c r="K314" s="8"/>
      <c r="L314" s="8"/>
      <c r="M314" s="8"/>
      <c r="N314" s="8"/>
      <c r="O314" s="51">
        <v>0.1</v>
      </c>
      <c r="P314" s="8"/>
      <c r="Q314" s="41"/>
      <c r="R314" s="42">
        <f t="shared" si="153"/>
        <v>0</v>
      </c>
      <c r="S314" s="43">
        <f t="shared" si="153"/>
        <v>0</v>
      </c>
      <c r="T314" s="405"/>
      <c r="U314" s="405"/>
      <c r="V314" s="405"/>
      <c r="W314" s="405"/>
      <c r="X314" s="423">
        <v>0.1</v>
      </c>
      <c r="Y314" s="405"/>
      <c r="Z314" s="424"/>
      <c r="AA314" s="406">
        <f t="shared" si="152"/>
        <v>0</v>
      </c>
      <c r="AB314" s="484">
        <f t="shared" si="152"/>
        <v>0</v>
      </c>
      <c r="AC314" s="404"/>
    </row>
    <row r="315" spans="1:29" s="9" customFormat="1" ht="22.5" customHeight="1">
      <c r="A315" s="6">
        <f t="shared" si="154"/>
        <v>13.059999999999999</v>
      </c>
      <c r="B315" s="58" t="s">
        <v>189</v>
      </c>
      <c r="C315" s="93"/>
      <c r="D315" s="102"/>
      <c r="E315" s="93"/>
      <c r="F315" s="102"/>
      <c r="G315" s="47"/>
      <c r="H315" s="48"/>
      <c r="I315" s="49">
        <f t="shared" si="151"/>
        <v>0</v>
      </c>
      <c r="J315" s="50">
        <f t="shared" si="151"/>
        <v>0</v>
      </c>
      <c r="K315" s="93"/>
      <c r="L315" s="93"/>
      <c r="M315" s="93"/>
      <c r="N315" s="93"/>
      <c r="O315" s="51">
        <f>0.01*12</f>
        <v>0.12</v>
      </c>
      <c r="P315" s="93"/>
      <c r="Q315" s="41"/>
      <c r="R315" s="42">
        <f t="shared" si="153"/>
        <v>0</v>
      </c>
      <c r="S315" s="43">
        <f t="shared" si="153"/>
        <v>0</v>
      </c>
      <c r="T315" s="470"/>
      <c r="U315" s="470"/>
      <c r="V315" s="470"/>
      <c r="W315" s="470"/>
      <c r="X315" s="423">
        <f>0.01*12</f>
        <v>0.12</v>
      </c>
      <c r="Y315" s="470"/>
      <c r="Z315" s="424"/>
      <c r="AA315" s="406">
        <f t="shared" si="152"/>
        <v>0</v>
      </c>
      <c r="AB315" s="484">
        <f t="shared" si="152"/>
        <v>0</v>
      </c>
      <c r="AC315" s="472"/>
    </row>
    <row r="316" spans="1:29" s="88" customFormat="1" ht="18">
      <c r="A316" s="6">
        <f t="shared" si="154"/>
        <v>13.069999999999999</v>
      </c>
      <c r="B316" s="58" t="s">
        <v>186</v>
      </c>
      <c r="C316" s="8"/>
      <c r="D316" s="102"/>
      <c r="E316" s="8"/>
      <c r="F316" s="102"/>
      <c r="G316" s="47"/>
      <c r="H316" s="48"/>
      <c r="I316" s="49">
        <f t="shared" si="151"/>
        <v>0</v>
      </c>
      <c r="J316" s="50">
        <f t="shared" si="151"/>
        <v>0</v>
      </c>
      <c r="K316" s="93"/>
      <c r="L316" s="93"/>
      <c r="M316" s="93"/>
      <c r="N316" s="93"/>
      <c r="O316" s="51">
        <v>0.03</v>
      </c>
      <c r="P316" s="93"/>
      <c r="Q316" s="41"/>
      <c r="R316" s="42">
        <f t="shared" si="153"/>
        <v>0</v>
      </c>
      <c r="S316" s="43">
        <f t="shared" si="153"/>
        <v>0</v>
      </c>
      <c r="T316" s="470"/>
      <c r="U316" s="470"/>
      <c r="V316" s="470"/>
      <c r="W316" s="470"/>
      <c r="X316" s="423">
        <v>0.03</v>
      </c>
      <c r="Y316" s="470"/>
      <c r="Z316" s="424"/>
      <c r="AA316" s="406">
        <f t="shared" si="152"/>
        <v>0</v>
      </c>
      <c r="AB316" s="484">
        <f t="shared" si="152"/>
        <v>0</v>
      </c>
      <c r="AC316" s="472"/>
    </row>
    <row r="317" spans="1:29" s="88" customFormat="1" ht="18">
      <c r="A317" s="6">
        <f t="shared" si="154"/>
        <v>13.079999999999998</v>
      </c>
      <c r="B317" s="12" t="s">
        <v>187</v>
      </c>
      <c r="C317" s="8"/>
      <c r="D317" s="13"/>
      <c r="E317" s="8"/>
      <c r="F317" s="13"/>
      <c r="G317" s="47"/>
      <c r="H317" s="48"/>
      <c r="I317" s="49">
        <f t="shared" si="151"/>
        <v>0</v>
      </c>
      <c r="J317" s="50">
        <f t="shared" si="151"/>
        <v>0</v>
      </c>
      <c r="K317" s="8"/>
      <c r="L317" s="8"/>
      <c r="M317" s="8"/>
      <c r="N317" s="8"/>
      <c r="O317" s="51">
        <v>0.02</v>
      </c>
      <c r="P317" s="8"/>
      <c r="Q317" s="41"/>
      <c r="R317" s="42">
        <f t="shared" si="153"/>
        <v>0</v>
      </c>
      <c r="S317" s="43">
        <f t="shared" si="153"/>
        <v>0</v>
      </c>
      <c r="T317" s="405"/>
      <c r="U317" s="405"/>
      <c r="V317" s="405"/>
      <c r="W317" s="405"/>
      <c r="X317" s="423">
        <v>0.02</v>
      </c>
      <c r="Y317" s="405"/>
      <c r="Z317" s="424"/>
      <c r="AA317" s="406">
        <f t="shared" si="152"/>
        <v>0</v>
      </c>
      <c r="AB317" s="484">
        <f t="shared" si="152"/>
        <v>0</v>
      </c>
      <c r="AC317" s="407"/>
    </row>
    <row r="318" spans="1:29" s="88" customFormat="1" ht="31.5">
      <c r="A318" s="6">
        <v>13.09</v>
      </c>
      <c r="B318" s="56" t="s">
        <v>339</v>
      </c>
      <c r="C318" s="8"/>
      <c r="D318" s="13"/>
      <c r="E318" s="8"/>
      <c r="F318" s="13"/>
      <c r="G318" s="47"/>
      <c r="H318" s="48"/>
      <c r="I318" s="49"/>
      <c r="J318" s="50"/>
      <c r="K318" s="8"/>
      <c r="L318" s="8"/>
      <c r="M318" s="8"/>
      <c r="N318" s="8"/>
      <c r="O318" s="60">
        <v>2.0039999999999999E-2</v>
      </c>
      <c r="P318" s="8"/>
      <c r="Q318" s="55">
        <f>O318*P318*12</f>
        <v>0</v>
      </c>
      <c r="R318" s="42">
        <f t="shared" ref="R318:R319" si="155">K318+M318+P318</f>
        <v>0</v>
      </c>
      <c r="S318" s="43">
        <f t="shared" ref="S318:S319" si="156">L318+N318+Q318</f>
        <v>0</v>
      </c>
      <c r="T318" s="405"/>
      <c r="U318" s="405"/>
      <c r="V318" s="405"/>
      <c r="W318" s="405"/>
      <c r="X318" s="456">
        <v>2.0039999999999999E-2</v>
      </c>
      <c r="Y318" s="405"/>
      <c r="Z318" s="458">
        <f>X318*Y318*12</f>
        <v>0</v>
      </c>
      <c r="AA318" s="406">
        <f t="shared" si="152"/>
        <v>0</v>
      </c>
      <c r="AB318" s="484">
        <f t="shared" si="152"/>
        <v>0</v>
      </c>
      <c r="AC318" s="407"/>
    </row>
    <row r="319" spans="1:29" s="88" customFormat="1" ht="47.25">
      <c r="A319" s="6">
        <v>13.1</v>
      </c>
      <c r="B319" s="56" t="s">
        <v>340</v>
      </c>
      <c r="C319" s="8"/>
      <c r="D319" s="13"/>
      <c r="E319" s="8"/>
      <c r="F319" s="13"/>
      <c r="G319" s="47"/>
      <c r="H319" s="48"/>
      <c r="I319" s="49"/>
      <c r="J319" s="50"/>
      <c r="K319" s="8"/>
      <c r="L319" s="8"/>
      <c r="M319" s="8"/>
      <c r="N319" s="8"/>
      <c r="O319" s="60">
        <v>2.0039999999999999E-2</v>
      </c>
      <c r="P319" s="8"/>
      <c r="Q319" s="55">
        <f>O319*P319*12*2</f>
        <v>0</v>
      </c>
      <c r="R319" s="42">
        <f t="shared" si="155"/>
        <v>0</v>
      </c>
      <c r="S319" s="43">
        <f t="shared" si="156"/>
        <v>0</v>
      </c>
      <c r="T319" s="405"/>
      <c r="U319" s="405"/>
      <c r="V319" s="405"/>
      <c r="W319" s="405"/>
      <c r="X319" s="456">
        <v>2.0039999999999999E-2</v>
      </c>
      <c r="Y319" s="405"/>
      <c r="Z319" s="458">
        <f>X319*Y319*12*2</f>
        <v>0</v>
      </c>
      <c r="AA319" s="406">
        <f t="shared" si="152"/>
        <v>0</v>
      </c>
      <c r="AB319" s="484">
        <f t="shared" si="152"/>
        <v>0</v>
      </c>
      <c r="AC319" s="407"/>
    </row>
    <row r="320" spans="1:29" s="216" customFormat="1" ht="18">
      <c r="A320" s="203"/>
      <c r="B320" s="192" t="s">
        <v>107</v>
      </c>
      <c r="C320" s="198">
        <f>C314</f>
        <v>0</v>
      </c>
      <c r="D320" s="199">
        <f>SUM(D310:D319)</f>
        <v>0</v>
      </c>
      <c r="E320" s="198">
        <f>E314</f>
        <v>0</v>
      </c>
      <c r="F320" s="199">
        <f>SUM(F310:F319)</f>
        <v>0</v>
      </c>
      <c r="G320" s="214"/>
      <c r="H320" s="215"/>
      <c r="I320" s="198">
        <f t="shared" ref="I320:O320" si="157">SUM(I310:I319)</f>
        <v>0</v>
      </c>
      <c r="J320" s="199">
        <f t="shared" si="157"/>
        <v>0</v>
      </c>
      <c r="K320" s="199">
        <f t="shared" si="157"/>
        <v>0</v>
      </c>
      <c r="L320" s="199">
        <f t="shared" si="157"/>
        <v>0</v>
      </c>
      <c r="M320" s="199">
        <f t="shared" si="157"/>
        <v>0</v>
      </c>
      <c r="N320" s="199">
        <f t="shared" si="157"/>
        <v>0</v>
      </c>
      <c r="O320" s="200">
        <f t="shared" si="157"/>
        <v>0.9251299999999999</v>
      </c>
      <c r="P320" s="199">
        <v>0</v>
      </c>
      <c r="Q320" s="199">
        <f>SUM(Q310:Q319)</f>
        <v>0</v>
      </c>
      <c r="R320" s="199">
        <f>P320</f>
        <v>0</v>
      </c>
      <c r="S320" s="199">
        <f>SUM(S310:S319)</f>
        <v>0</v>
      </c>
      <c r="T320" s="446"/>
      <c r="U320" s="446">
        <f t="shared" ref="U320:X320" si="158">SUM(U310:U319)</f>
        <v>0</v>
      </c>
      <c r="V320" s="446"/>
      <c r="W320" s="446">
        <f t="shared" si="158"/>
        <v>0</v>
      </c>
      <c r="X320" s="200">
        <f t="shared" si="158"/>
        <v>0.9251299999999999</v>
      </c>
      <c r="Y320" s="199">
        <v>0</v>
      </c>
      <c r="Z320" s="446">
        <f>SUM(Z310:Z319)</f>
        <v>0</v>
      </c>
      <c r="AA320" s="199">
        <f>Y320</f>
        <v>0</v>
      </c>
      <c r="AB320" s="446">
        <f>SUM(AB310:AB319)</f>
        <v>0</v>
      </c>
      <c r="AC320" s="422"/>
    </row>
    <row r="321" spans="1:29" s="147" customFormat="1" ht="47.25" customHeight="1">
      <c r="A321" s="143">
        <v>14</v>
      </c>
      <c r="B321" s="144" t="s">
        <v>343</v>
      </c>
      <c r="C321" s="145"/>
      <c r="D321" s="162"/>
      <c r="E321" s="145"/>
      <c r="F321" s="145"/>
      <c r="G321" s="151"/>
      <c r="H321" s="152"/>
      <c r="I321" s="159"/>
      <c r="J321" s="145"/>
      <c r="K321" s="145"/>
      <c r="L321" s="145"/>
      <c r="M321" s="145"/>
      <c r="N321" s="145"/>
      <c r="O321" s="153"/>
      <c r="P321" s="145"/>
      <c r="Q321" s="162"/>
      <c r="R321" s="154">
        <f t="shared" si="153"/>
        <v>0</v>
      </c>
      <c r="S321" s="155">
        <f t="shared" si="153"/>
        <v>0</v>
      </c>
      <c r="T321" s="439"/>
      <c r="U321" s="439"/>
      <c r="V321" s="439"/>
      <c r="W321" s="439"/>
      <c r="X321" s="440"/>
      <c r="Y321" s="439"/>
      <c r="Z321" s="448"/>
      <c r="AA321" s="406"/>
      <c r="AB321" s="484"/>
      <c r="AC321" s="403"/>
    </row>
    <row r="322" spans="1:29" s="9" customFormat="1" ht="70.5" customHeight="1">
      <c r="A322" s="6">
        <v>14.01</v>
      </c>
      <c r="B322" s="7" t="s">
        <v>346</v>
      </c>
      <c r="C322" s="8"/>
      <c r="D322" s="13"/>
      <c r="E322" s="8"/>
      <c r="F322" s="8"/>
      <c r="G322" s="47"/>
      <c r="H322" s="48"/>
      <c r="I322" s="49">
        <f t="shared" ref="I322:J324" si="159">C322-E322</f>
        <v>0</v>
      </c>
      <c r="J322" s="50">
        <f t="shared" si="159"/>
        <v>0</v>
      </c>
      <c r="K322" s="8"/>
      <c r="L322" s="8"/>
      <c r="M322" s="8"/>
      <c r="N322" s="8"/>
      <c r="O322" s="64"/>
      <c r="P322" s="8"/>
      <c r="Q322" s="41">
        <f t="shared" ref="Q322" si="160">O322*P322</f>
        <v>0</v>
      </c>
      <c r="R322" s="42">
        <f t="shared" si="153"/>
        <v>0</v>
      </c>
      <c r="S322" s="43">
        <f t="shared" si="153"/>
        <v>0</v>
      </c>
      <c r="T322" s="405"/>
      <c r="U322" s="405"/>
      <c r="V322" s="405"/>
      <c r="W322" s="405"/>
      <c r="X322" s="426"/>
      <c r="Y322" s="405"/>
      <c r="Z322" s="424">
        <f t="shared" ref="Z322" si="161">X322*Y322</f>
        <v>0</v>
      </c>
      <c r="AA322" s="406">
        <f t="shared" ref="AA322:AA324" si="162">T322+V322+Y322</f>
        <v>0</v>
      </c>
      <c r="AB322" s="484">
        <f t="shared" si="152"/>
        <v>0</v>
      </c>
      <c r="AC322" s="404"/>
    </row>
    <row r="323" spans="1:29" s="9" customFormat="1" ht="26.25" customHeight="1">
      <c r="A323" s="6"/>
      <c r="B323" s="7" t="s">
        <v>345</v>
      </c>
      <c r="C323" s="8"/>
      <c r="D323" s="13"/>
      <c r="E323" s="8"/>
      <c r="F323" s="8"/>
      <c r="G323" s="47"/>
      <c r="H323" s="48"/>
      <c r="I323" s="49">
        <f t="shared" si="159"/>
        <v>0</v>
      </c>
      <c r="J323" s="50">
        <f t="shared" si="159"/>
        <v>0</v>
      </c>
      <c r="K323" s="8"/>
      <c r="L323" s="8"/>
      <c r="M323" s="8"/>
      <c r="N323" s="8"/>
      <c r="O323" s="64"/>
      <c r="P323" s="8"/>
      <c r="Q323" s="41">
        <f>O323*P323</f>
        <v>0</v>
      </c>
      <c r="R323" s="42">
        <f t="shared" si="153"/>
        <v>0</v>
      </c>
      <c r="S323" s="43">
        <f t="shared" si="153"/>
        <v>0</v>
      </c>
      <c r="T323" s="405"/>
      <c r="U323" s="405"/>
      <c r="V323" s="405"/>
      <c r="W323" s="405"/>
      <c r="X323" s="426"/>
      <c r="Y323" s="405"/>
      <c r="Z323" s="424">
        <f>X323*Y323</f>
        <v>0</v>
      </c>
      <c r="AA323" s="406">
        <f t="shared" si="162"/>
        <v>0</v>
      </c>
      <c r="AB323" s="484">
        <f t="shared" si="152"/>
        <v>0</v>
      </c>
      <c r="AC323" s="404"/>
    </row>
    <row r="324" spans="1:29" s="9" customFormat="1" ht="24.75" customHeight="1">
      <c r="A324" s="6"/>
      <c r="B324" s="7" t="s">
        <v>344</v>
      </c>
      <c r="C324" s="8"/>
      <c r="D324" s="13"/>
      <c r="E324" s="8"/>
      <c r="F324" s="13"/>
      <c r="G324" s="47"/>
      <c r="H324" s="48"/>
      <c r="I324" s="49">
        <f t="shared" si="159"/>
        <v>0</v>
      </c>
      <c r="J324" s="50">
        <f t="shared" si="159"/>
        <v>0</v>
      </c>
      <c r="K324" s="8"/>
      <c r="L324" s="8"/>
      <c r="M324" s="8"/>
      <c r="N324" s="8"/>
      <c r="O324" s="64"/>
      <c r="P324" s="8"/>
      <c r="Q324" s="41">
        <f>O324*P324</f>
        <v>0</v>
      </c>
      <c r="R324" s="42">
        <f t="shared" si="153"/>
        <v>0</v>
      </c>
      <c r="S324" s="43">
        <f t="shared" si="153"/>
        <v>0</v>
      </c>
      <c r="T324" s="405"/>
      <c r="U324" s="405"/>
      <c r="V324" s="405"/>
      <c r="W324" s="405"/>
      <c r="X324" s="426"/>
      <c r="Y324" s="405"/>
      <c r="Z324" s="424"/>
      <c r="AA324" s="406">
        <f t="shared" si="162"/>
        <v>0</v>
      </c>
      <c r="AB324" s="484">
        <f t="shared" si="152"/>
        <v>0</v>
      </c>
      <c r="AC324" s="404"/>
    </row>
    <row r="325" spans="1:29" s="216" customFormat="1" ht="18">
      <c r="A325" s="203"/>
      <c r="B325" s="192" t="s">
        <v>105</v>
      </c>
      <c r="C325" s="198">
        <f>SUM(C322:C324)</f>
        <v>0</v>
      </c>
      <c r="D325" s="199">
        <f t="shared" ref="D325:S325" si="163">SUM(D322:D324)</f>
        <v>0</v>
      </c>
      <c r="E325" s="198">
        <f t="shared" si="163"/>
        <v>0</v>
      </c>
      <c r="F325" s="199">
        <f t="shared" si="163"/>
        <v>0</v>
      </c>
      <c r="G325" s="214"/>
      <c r="H325" s="215"/>
      <c r="I325" s="198">
        <f t="shared" si="163"/>
        <v>0</v>
      </c>
      <c r="J325" s="199">
        <f t="shared" si="163"/>
        <v>0</v>
      </c>
      <c r="K325" s="199">
        <f t="shared" si="163"/>
        <v>0</v>
      </c>
      <c r="L325" s="199">
        <f t="shared" si="163"/>
        <v>0</v>
      </c>
      <c r="M325" s="199">
        <f t="shared" si="163"/>
        <v>0</v>
      </c>
      <c r="N325" s="199">
        <f t="shared" si="163"/>
        <v>0</v>
      </c>
      <c r="O325" s="200">
        <f t="shared" si="163"/>
        <v>0</v>
      </c>
      <c r="P325" s="199">
        <f t="shared" si="163"/>
        <v>0</v>
      </c>
      <c r="Q325" s="199">
        <f t="shared" si="163"/>
        <v>0</v>
      </c>
      <c r="R325" s="199">
        <f t="shared" si="163"/>
        <v>0</v>
      </c>
      <c r="S325" s="199">
        <f t="shared" si="163"/>
        <v>0</v>
      </c>
      <c r="T325" s="446"/>
      <c r="U325" s="446">
        <f t="shared" ref="U325:AB325" si="164">SUM(U322:U324)</f>
        <v>0</v>
      </c>
      <c r="V325" s="446"/>
      <c r="W325" s="446">
        <f t="shared" si="164"/>
        <v>0</v>
      </c>
      <c r="X325" s="449"/>
      <c r="Y325" s="445">
        <f t="shared" si="164"/>
        <v>0</v>
      </c>
      <c r="Z325" s="446">
        <f t="shared" si="164"/>
        <v>0</v>
      </c>
      <c r="AA325" s="445">
        <f t="shared" si="164"/>
        <v>0</v>
      </c>
      <c r="AB325" s="446">
        <f t="shared" si="164"/>
        <v>0</v>
      </c>
      <c r="AC325" s="422"/>
    </row>
    <row r="326" spans="1:29" s="147" customFormat="1" ht="18">
      <c r="A326" s="143">
        <v>15</v>
      </c>
      <c r="B326" s="144" t="s">
        <v>190</v>
      </c>
      <c r="C326" s="145"/>
      <c r="D326" s="162"/>
      <c r="E326" s="145"/>
      <c r="F326" s="145"/>
      <c r="G326" s="151"/>
      <c r="H326" s="152"/>
      <c r="I326" s="159"/>
      <c r="J326" s="145"/>
      <c r="K326" s="145"/>
      <c r="L326" s="145"/>
      <c r="M326" s="145"/>
      <c r="N326" s="145"/>
      <c r="O326" s="153"/>
      <c r="P326" s="145"/>
      <c r="Q326" s="162"/>
      <c r="R326" s="154">
        <f t="shared" si="153"/>
        <v>0</v>
      </c>
      <c r="S326" s="155">
        <f t="shared" si="153"/>
        <v>0</v>
      </c>
      <c r="T326" s="439"/>
      <c r="U326" s="439"/>
      <c r="V326" s="439"/>
      <c r="W326" s="439"/>
      <c r="X326" s="440"/>
      <c r="Y326" s="439"/>
      <c r="Z326" s="448"/>
      <c r="AA326" s="406"/>
      <c r="AB326" s="484"/>
      <c r="AC326" s="403"/>
    </row>
    <row r="327" spans="1:29" s="88" customFormat="1" ht="18">
      <c r="A327" s="6">
        <v>15.01</v>
      </c>
      <c r="B327" s="7" t="s">
        <v>191</v>
      </c>
      <c r="C327" s="8"/>
      <c r="D327" s="13"/>
      <c r="E327" s="8"/>
      <c r="F327" s="13"/>
      <c r="G327" s="47"/>
      <c r="H327" s="48"/>
      <c r="I327" s="49">
        <f t="shared" ref="I327:J328" si="165">C327-E327</f>
        <v>0</v>
      </c>
      <c r="J327" s="50">
        <f t="shared" si="165"/>
        <v>0</v>
      </c>
      <c r="K327" s="8"/>
      <c r="L327" s="8"/>
      <c r="M327" s="8"/>
      <c r="N327" s="8"/>
      <c r="O327" s="51">
        <v>0.03</v>
      </c>
      <c r="P327" s="8"/>
      <c r="Q327" s="41"/>
      <c r="R327" s="42">
        <f t="shared" si="153"/>
        <v>0</v>
      </c>
      <c r="S327" s="43">
        <f t="shared" si="153"/>
        <v>0</v>
      </c>
      <c r="T327" s="405"/>
      <c r="U327" s="405"/>
      <c r="V327" s="405"/>
      <c r="W327" s="405"/>
      <c r="X327" s="423">
        <v>0.03</v>
      </c>
      <c r="Y327" s="405"/>
      <c r="Z327" s="424"/>
      <c r="AA327" s="406">
        <f t="shared" ref="AA327:AB392" si="166">T327+V327+Y327</f>
        <v>0</v>
      </c>
      <c r="AB327" s="484">
        <f t="shared" si="166"/>
        <v>0</v>
      </c>
      <c r="AC327" s="404"/>
    </row>
    <row r="328" spans="1:29" s="88" customFormat="1" ht="18">
      <c r="A328" s="6">
        <v>15.02</v>
      </c>
      <c r="B328" s="7" t="s">
        <v>192</v>
      </c>
      <c r="C328" s="8"/>
      <c r="D328" s="13"/>
      <c r="E328" s="8"/>
      <c r="F328" s="13"/>
      <c r="G328" s="47"/>
      <c r="H328" s="48"/>
      <c r="I328" s="49">
        <f t="shared" si="165"/>
        <v>0</v>
      </c>
      <c r="J328" s="50">
        <f t="shared" si="165"/>
        <v>0</v>
      </c>
      <c r="K328" s="8"/>
      <c r="L328" s="8"/>
      <c r="M328" s="8"/>
      <c r="N328" s="8"/>
      <c r="O328" s="51">
        <v>0.1</v>
      </c>
      <c r="P328" s="8"/>
      <c r="Q328" s="41"/>
      <c r="R328" s="42">
        <f t="shared" si="153"/>
        <v>0</v>
      </c>
      <c r="S328" s="43">
        <f t="shared" si="153"/>
        <v>0</v>
      </c>
      <c r="T328" s="405"/>
      <c r="U328" s="405"/>
      <c r="V328" s="405"/>
      <c r="W328" s="405"/>
      <c r="X328" s="423">
        <v>0.1</v>
      </c>
      <c r="Y328" s="405"/>
      <c r="Z328" s="424"/>
      <c r="AA328" s="406">
        <f t="shared" si="166"/>
        <v>0</v>
      </c>
      <c r="AB328" s="484">
        <f t="shared" si="166"/>
        <v>0</v>
      </c>
      <c r="AC328" s="404"/>
    </row>
    <row r="329" spans="1:29" s="216" customFormat="1" ht="18">
      <c r="A329" s="203"/>
      <c r="B329" s="192" t="s">
        <v>105</v>
      </c>
      <c r="C329" s="198">
        <f>SUM(C327:C328)</f>
        <v>0</v>
      </c>
      <c r="D329" s="199">
        <f t="shared" ref="D329:S329" si="167">SUM(D327:D328)</f>
        <v>0</v>
      </c>
      <c r="E329" s="198">
        <f t="shared" si="167"/>
        <v>0</v>
      </c>
      <c r="F329" s="199">
        <f t="shared" si="167"/>
        <v>0</v>
      </c>
      <c r="G329" s="214"/>
      <c r="H329" s="215"/>
      <c r="I329" s="198">
        <f t="shared" si="167"/>
        <v>0</v>
      </c>
      <c r="J329" s="199">
        <f t="shared" si="167"/>
        <v>0</v>
      </c>
      <c r="K329" s="199">
        <f t="shared" si="167"/>
        <v>0</v>
      </c>
      <c r="L329" s="199">
        <f t="shared" si="167"/>
        <v>0</v>
      </c>
      <c r="M329" s="199">
        <f t="shared" si="167"/>
        <v>0</v>
      </c>
      <c r="N329" s="199">
        <f t="shared" si="167"/>
        <v>0</v>
      </c>
      <c r="O329" s="200">
        <f t="shared" si="167"/>
        <v>0.13</v>
      </c>
      <c r="P329" s="199">
        <f t="shared" si="167"/>
        <v>0</v>
      </c>
      <c r="Q329" s="199">
        <f t="shared" si="167"/>
        <v>0</v>
      </c>
      <c r="R329" s="199">
        <f t="shared" si="167"/>
        <v>0</v>
      </c>
      <c r="S329" s="199">
        <f t="shared" si="167"/>
        <v>0</v>
      </c>
      <c r="T329" s="446"/>
      <c r="U329" s="446">
        <f t="shared" ref="U329:AB329" si="168">SUM(U327:U328)</f>
        <v>0</v>
      </c>
      <c r="V329" s="446"/>
      <c r="W329" s="446">
        <f t="shared" si="168"/>
        <v>0</v>
      </c>
      <c r="X329" s="449"/>
      <c r="Y329" s="199">
        <f t="shared" ref="Y329" si="169">SUM(Y327:Y328)</f>
        <v>0</v>
      </c>
      <c r="Z329" s="446">
        <f t="shared" si="168"/>
        <v>0</v>
      </c>
      <c r="AA329" s="199">
        <f t="shared" si="168"/>
        <v>0</v>
      </c>
      <c r="AB329" s="446">
        <f t="shared" si="168"/>
        <v>0</v>
      </c>
      <c r="AC329" s="422"/>
    </row>
    <row r="330" spans="1:29" s="172" customFormat="1" ht="18">
      <c r="A330" s="164" t="s">
        <v>193</v>
      </c>
      <c r="B330" s="165" t="s">
        <v>194</v>
      </c>
      <c r="C330" s="166"/>
      <c r="D330" s="173"/>
      <c r="E330" s="166"/>
      <c r="F330" s="166"/>
      <c r="G330" s="167"/>
      <c r="H330" s="168"/>
      <c r="I330" s="174"/>
      <c r="J330" s="166"/>
      <c r="K330" s="166"/>
      <c r="L330" s="166"/>
      <c r="M330" s="166"/>
      <c r="N330" s="166"/>
      <c r="O330" s="169"/>
      <c r="P330" s="166"/>
      <c r="Q330" s="173"/>
      <c r="R330" s="170">
        <f t="shared" si="153"/>
        <v>0</v>
      </c>
      <c r="S330" s="171">
        <f t="shared" si="153"/>
        <v>0</v>
      </c>
      <c r="T330" s="439"/>
      <c r="U330" s="439"/>
      <c r="V330" s="439"/>
      <c r="W330" s="439"/>
      <c r="X330" s="440"/>
      <c r="Y330" s="439"/>
      <c r="Z330" s="448"/>
      <c r="AA330" s="406"/>
      <c r="AB330" s="484"/>
      <c r="AC330" s="403"/>
    </row>
    <row r="331" spans="1:29" s="147" customFormat="1" ht="18">
      <c r="A331" s="143">
        <v>16</v>
      </c>
      <c r="B331" s="144" t="s">
        <v>195</v>
      </c>
      <c r="C331" s="145"/>
      <c r="D331" s="162"/>
      <c r="E331" s="145"/>
      <c r="F331" s="145"/>
      <c r="G331" s="151"/>
      <c r="H331" s="152"/>
      <c r="I331" s="159"/>
      <c r="J331" s="145"/>
      <c r="K331" s="145"/>
      <c r="L331" s="145"/>
      <c r="M331" s="145"/>
      <c r="N331" s="145"/>
      <c r="O331" s="153"/>
      <c r="P331" s="145"/>
      <c r="Q331" s="162"/>
      <c r="R331" s="154">
        <f t="shared" si="153"/>
        <v>0</v>
      </c>
      <c r="S331" s="155">
        <f t="shared" si="153"/>
        <v>0</v>
      </c>
      <c r="T331" s="439"/>
      <c r="U331" s="439"/>
      <c r="V331" s="439"/>
      <c r="W331" s="439"/>
      <c r="X331" s="440"/>
      <c r="Y331" s="439"/>
      <c r="Z331" s="448"/>
      <c r="AA331" s="406"/>
      <c r="AB331" s="484"/>
      <c r="AC331" s="403"/>
    </row>
    <row r="332" spans="1:29" s="88" customFormat="1" ht="18">
      <c r="A332" s="6">
        <v>16.010000000000002</v>
      </c>
      <c r="B332" s="7" t="s">
        <v>196</v>
      </c>
      <c r="C332" s="8"/>
      <c r="D332" s="13"/>
      <c r="E332" s="8"/>
      <c r="F332" s="8"/>
      <c r="G332" s="47"/>
      <c r="H332" s="48"/>
      <c r="I332" s="75"/>
      <c r="J332" s="8"/>
      <c r="K332" s="8"/>
      <c r="L332" s="8"/>
      <c r="M332" s="8"/>
      <c r="N332" s="8"/>
      <c r="O332" s="64"/>
      <c r="P332" s="8"/>
      <c r="Q332" s="13"/>
      <c r="R332" s="42">
        <f t="shared" si="153"/>
        <v>0</v>
      </c>
      <c r="S332" s="43">
        <f t="shared" si="153"/>
        <v>0</v>
      </c>
      <c r="T332" s="405"/>
      <c r="U332" s="405"/>
      <c r="V332" s="405"/>
      <c r="W332" s="405"/>
      <c r="X332" s="426"/>
      <c r="Y332" s="405"/>
      <c r="Z332" s="484"/>
      <c r="AA332" s="406"/>
      <c r="AB332" s="484"/>
      <c r="AC332" s="404"/>
    </row>
    <row r="333" spans="1:29" s="91" customFormat="1" ht="18">
      <c r="A333" s="6"/>
      <c r="B333" s="7" t="s">
        <v>124</v>
      </c>
      <c r="C333" s="8"/>
      <c r="D333" s="13"/>
      <c r="E333" s="8"/>
      <c r="F333" s="13"/>
      <c r="G333" s="47"/>
      <c r="H333" s="48"/>
      <c r="I333" s="49">
        <f t="shared" ref="I333:J335" si="170">C333-E333</f>
        <v>0</v>
      </c>
      <c r="J333" s="50">
        <f t="shared" si="170"/>
        <v>0</v>
      </c>
      <c r="K333" s="8"/>
      <c r="L333" s="8"/>
      <c r="M333" s="8"/>
      <c r="N333" s="8"/>
      <c r="O333" s="51">
        <v>5.0000000000000001E-3</v>
      </c>
      <c r="P333" s="8"/>
      <c r="Q333" s="41"/>
      <c r="R333" s="42">
        <f t="shared" si="153"/>
        <v>0</v>
      </c>
      <c r="S333" s="43">
        <f t="shared" si="153"/>
        <v>0</v>
      </c>
      <c r="T333" s="405"/>
      <c r="U333" s="405"/>
      <c r="V333" s="405"/>
      <c r="W333" s="405"/>
      <c r="X333" s="423">
        <v>5.0000000000000001E-3</v>
      </c>
      <c r="Y333" s="405"/>
      <c r="Z333" s="424"/>
      <c r="AA333" s="406">
        <f t="shared" ref="AA333:AA335" si="171">T333+V333+Y333</f>
        <v>0</v>
      </c>
      <c r="AB333" s="484">
        <f t="shared" si="166"/>
        <v>0</v>
      </c>
      <c r="AC333" s="404"/>
    </row>
    <row r="334" spans="1:29" s="91" customFormat="1" ht="18">
      <c r="A334" s="6"/>
      <c r="B334" s="7" t="s">
        <v>173</v>
      </c>
      <c r="C334" s="8"/>
      <c r="D334" s="13"/>
      <c r="E334" s="8"/>
      <c r="F334" s="13"/>
      <c r="G334" s="47"/>
      <c r="H334" s="48"/>
      <c r="I334" s="49">
        <f t="shared" si="170"/>
        <v>0</v>
      </c>
      <c r="J334" s="50">
        <f t="shared" si="170"/>
        <v>0</v>
      </c>
      <c r="K334" s="8"/>
      <c r="L334" s="8"/>
      <c r="M334" s="8"/>
      <c r="N334" s="8"/>
      <c r="O334" s="51">
        <v>5.0000000000000001E-3</v>
      </c>
      <c r="P334" s="75"/>
      <c r="Q334" s="41"/>
      <c r="R334" s="42">
        <f t="shared" si="153"/>
        <v>0</v>
      </c>
      <c r="S334" s="43">
        <f t="shared" si="153"/>
        <v>0</v>
      </c>
      <c r="T334" s="405"/>
      <c r="U334" s="405"/>
      <c r="V334" s="405"/>
      <c r="W334" s="405"/>
      <c r="X334" s="423">
        <v>5.0000000000000001E-3</v>
      </c>
      <c r="Y334" s="478"/>
      <c r="Z334" s="424"/>
      <c r="AA334" s="406">
        <f t="shared" si="171"/>
        <v>0</v>
      </c>
      <c r="AB334" s="484">
        <f t="shared" si="166"/>
        <v>0</v>
      </c>
      <c r="AC334" s="404"/>
    </row>
    <row r="335" spans="1:29" s="91" customFormat="1" ht="18">
      <c r="A335" s="6">
        <v>16.02</v>
      </c>
      <c r="B335" s="7" t="s">
        <v>197</v>
      </c>
      <c r="C335" s="8"/>
      <c r="D335" s="13"/>
      <c r="E335" s="8"/>
      <c r="F335" s="13"/>
      <c r="G335" s="47"/>
      <c r="H335" s="48"/>
      <c r="I335" s="49">
        <f t="shared" si="170"/>
        <v>0</v>
      </c>
      <c r="J335" s="50">
        <f t="shared" si="170"/>
        <v>0</v>
      </c>
      <c r="K335" s="8"/>
      <c r="L335" s="8"/>
      <c r="M335" s="8"/>
      <c r="N335" s="8"/>
      <c r="O335" s="64">
        <v>5.0000000000000001E-3</v>
      </c>
      <c r="P335" s="75"/>
      <c r="Q335" s="41"/>
      <c r="R335" s="42">
        <f t="shared" si="153"/>
        <v>0</v>
      </c>
      <c r="S335" s="43">
        <f t="shared" si="153"/>
        <v>0</v>
      </c>
      <c r="T335" s="405"/>
      <c r="U335" s="405"/>
      <c r="V335" s="405"/>
      <c r="W335" s="405"/>
      <c r="X335" s="426">
        <v>5.0000000000000001E-3</v>
      </c>
      <c r="Y335" s="478"/>
      <c r="Z335" s="424"/>
      <c r="AA335" s="406">
        <f t="shared" si="171"/>
        <v>0</v>
      </c>
      <c r="AB335" s="484">
        <f t="shared" si="166"/>
        <v>0</v>
      </c>
      <c r="AC335" s="404"/>
    </row>
    <row r="336" spans="1:29" s="216" customFormat="1" ht="18">
      <c r="A336" s="203"/>
      <c r="B336" s="192" t="s">
        <v>107</v>
      </c>
      <c r="C336" s="198">
        <f>SUM(C332:C335)</f>
        <v>0</v>
      </c>
      <c r="D336" s="199">
        <f t="shared" ref="D336:S336" si="172">SUM(D332:D335)</f>
        <v>0</v>
      </c>
      <c r="E336" s="198">
        <f t="shared" si="172"/>
        <v>0</v>
      </c>
      <c r="F336" s="199">
        <f t="shared" si="172"/>
        <v>0</v>
      </c>
      <c r="G336" s="214"/>
      <c r="H336" s="215"/>
      <c r="I336" s="198">
        <f t="shared" si="172"/>
        <v>0</v>
      </c>
      <c r="J336" s="199">
        <f t="shared" si="172"/>
        <v>0</v>
      </c>
      <c r="K336" s="199">
        <f t="shared" si="172"/>
        <v>0</v>
      </c>
      <c r="L336" s="199">
        <f t="shared" si="172"/>
        <v>0</v>
      </c>
      <c r="M336" s="199">
        <f t="shared" si="172"/>
        <v>0</v>
      </c>
      <c r="N336" s="199">
        <f t="shared" si="172"/>
        <v>0</v>
      </c>
      <c r="O336" s="200">
        <f t="shared" si="172"/>
        <v>1.4999999999999999E-2</v>
      </c>
      <c r="P336" s="199">
        <f t="shared" si="172"/>
        <v>0</v>
      </c>
      <c r="Q336" s="199">
        <f t="shared" si="172"/>
        <v>0</v>
      </c>
      <c r="R336" s="199">
        <f t="shared" si="172"/>
        <v>0</v>
      </c>
      <c r="S336" s="199">
        <f t="shared" si="172"/>
        <v>0</v>
      </c>
      <c r="T336" s="446"/>
      <c r="U336" s="446">
        <f t="shared" ref="U336:AB336" si="173">SUM(U332:U335)</f>
        <v>0</v>
      </c>
      <c r="V336" s="446"/>
      <c r="W336" s="446">
        <f t="shared" si="173"/>
        <v>0</v>
      </c>
      <c r="X336" s="449"/>
      <c r="Y336" s="199">
        <f t="shared" ref="Y336" si="174">SUM(Y332:Y335)</f>
        <v>0</v>
      </c>
      <c r="Z336" s="446">
        <f t="shared" si="173"/>
        <v>0</v>
      </c>
      <c r="AA336" s="199">
        <f t="shared" si="173"/>
        <v>0</v>
      </c>
      <c r="AB336" s="446">
        <f t="shared" si="173"/>
        <v>0</v>
      </c>
      <c r="AC336" s="422"/>
    </row>
    <row r="337" spans="1:29" s="147" customFormat="1" ht="18">
      <c r="A337" s="143">
        <v>17</v>
      </c>
      <c r="B337" s="144" t="s">
        <v>198</v>
      </c>
      <c r="C337" s="145"/>
      <c r="D337" s="162"/>
      <c r="E337" s="145"/>
      <c r="F337" s="145"/>
      <c r="G337" s="151"/>
      <c r="H337" s="152"/>
      <c r="I337" s="159"/>
      <c r="J337" s="145"/>
      <c r="K337" s="145"/>
      <c r="L337" s="145"/>
      <c r="M337" s="145"/>
      <c r="N337" s="145"/>
      <c r="O337" s="153"/>
      <c r="P337" s="145"/>
      <c r="Q337" s="162"/>
      <c r="R337" s="154">
        <f t="shared" si="153"/>
        <v>0</v>
      </c>
      <c r="S337" s="155">
        <f t="shared" si="153"/>
        <v>0</v>
      </c>
      <c r="T337" s="439"/>
      <c r="U337" s="439"/>
      <c r="V337" s="439"/>
      <c r="W337" s="439"/>
      <c r="X337" s="440"/>
      <c r="Y337" s="439"/>
      <c r="Z337" s="448"/>
      <c r="AA337" s="406"/>
      <c r="AB337" s="484"/>
      <c r="AC337" s="403"/>
    </row>
    <row r="338" spans="1:29" s="88" customFormat="1" ht="18">
      <c r="A338" s="6">
        <v>17.010000000000002</v>
      </c>
      <c r="B338" s="7" t="s">
        <v>196</v>
      </c>
      <c r="C338" s="8"/>
      <c r="D338" s="13"/>
      <c r="E338" s="8"/>
      <c r="F338" s="13"/>
      <c r="G338" s="47"/>
      <c r="H338" s="48"/>
      <c r="I338" s="49">
        <f t="shared" ref="I338:J339" si="175">C338-E338</f>
        <v>0</v>
      </c>
      <c r="J338" s="50">
        <f t="shared" si="175"/>
        <v>0</v>
      </c>
      <c r="K338" s="8"/>
      <c r="L338" s="8"/>
      <c r="M338" s="8"/>
      <c r="N338" s="8"/>
      <c r="O338" s="51">
        <v>0.05</v>
      </c>
      <c r="P338" s="8"/>
      <c r="Q338" s="13"/>
      <c r="R338" s="42">
        <f t="shared" si="153"/>
        <v>0</v>
      </c>
      <c r="S338" s="43">
        <f t="shared" si="153"/>
        <v>0</v>
      </c>
      <c r="T338" s="405"/>
      <c r="U338" s="405"/>
      <c r="V338" s="405"/>
      <c r="W338" s="405"/>
      <c r="X338" s="423">
        <v>0.05</v>
      </c>
      <c r="Y338" s="405"/>
      <c r="Z338" s="484"/>
      <c r="AA338" s="406">
        <f t="shared" ref="AA338:AA339" si="176">T338+V338+Y338</f>
        <v>0</v>
      </c>
      <c r="AB338" s="484">
        <f t="shared" si="166"/>
        <v>0</v>
      </c>
      <c r="AC338" s="404"/>
    </row>
    <row r="339" spans="1:29" s="88" customFormat="1" ht="18">
      <c r="A339" s="6">
        <v>17.02</v>
      </c>
      <c r="B339" s="7" t="s">
        <v>192</v>
      </c>
      <c r="C339" s="8"/>
      <c r="D339" s="13"/>
      <c r="E339" s="8"/>
      <c r="F339" s="13"/>
      <c r="G339" s="47"/>
      <c r="H339" s="48"/>
      <c r="I339" s="49">
        <f t="shared" si="175"/>
        <v>0</v>
      </c>
      <c r="J339" s="50">
        <f t="shared" si="175"/>
        <v>0</v>
      </c>
      <c r="K339" s="8"/>
      <c r="L339" s="8"/>
      <c r="M339" s="8"/>
      <c r="N339" s="8"/>
      <c r="O339" s="51">
        <v>7.0000000000000007E-2</v>
      </c>
      <c r="P339" s="8"/>
      <c r="Q339" s="13"/>
      <c r="R339" s="42">
        <f t="shared" si="153"/>
        <v>0</v>
      </c>
      <c r="S339" s="43">
        <f t="shared" si="153"/>
        <v>0</v>
      </c>
      <c r="T339" s="405"/>
      <c r="U339" s="405"/>
      <c r="V339" s="405"/>
      <c r="W339" s="405"/>
      <c r="X339" s="423">
        <v>7.0000000000000007E-2</v>
      </c>
      <c r="Y339" s="405"/>
      <c r="Z339" s="484"/>
      <c r="AA339" s="406">
        <f t="shared" si="176"/>
        <v>0</v>
      </c>
      <c r="AB339" s="484">
        <f t="shared" si="166"/>
        <v>0</v>
      </c>
      <c r="AC339" s="404"/>
    </row>
    <row r="340" spans="1:29" s="87" customFormat="1" ht="18">
      <c r="A340" s="176"/>
      <c r="B340" s="192" t="s">
        <v>107</v>
      </c>
      <c r="C340" s="198">
        <f>SUM(C338:C339)</f>
        <v>0</v>
      </c>
      <c r="D340" s="199">
        <f t="shared" ref="D340:S340" si="177">SUM(D338:D339)</f>
        <v>0</v>
      </c>
      <c r="E340" s="198">
        <f t="shared" si="177"/>
        <v>0</v>
      </c>
      <c r="F340" s="199">
        <f t="shared" si="177"/>
        <v>0</v>
      </c>
      <c r="G340" s="134"/>
      <c r="H340" s="135"/>
      <c r="I340" s="198">
        <f t="shared" si="177"/>
        <v>0</v>
      </c>
      <c r="J340" s="199">
        <f t="shared" si="177"/>
        <v>0</v>
      </c>
      <c r="K340" s="199">
        <f t="shared" si="177"/>
        <v>0</v>
      </c>
      <c r="L340" s="199">
        <f t="shared" si="177"/>
        <v>0</v>
      </c>
      <c r="M340" s="199">
        <f t="shared" si="177"/>
        <v>0</v>
      </c>
      <c r="N340" s="199">
        <f t="shared" si="177"/>
        <v>0</v>
      </c>
      <c r="O340" s="200">
        <f t="shared" si="177"/>
        <v>0.12000000000000001</v>
      </c>
      <c r="P340" s="199">
        <f t="shared" si="177"/>
        <v>0</v>
      </c>
      <c r="Q340" s="199">
        <f t="shared" si="177"/>
        <v>0</v>
      </c>
      <c r="R340" s="199">
        <f t="shared" si="177"/>
        <v>0</v>
      </c>
      <c r="S340" s="199">
        <f t="shared" si="177"/>
        <v>0</v>
      </c>
      <c r="T340" s="446"/>
      <c r="U340" s="446">
        <f t="shared" ref="U340:W340" si="178">SUM(U338:U339)</f>
        <v>0</v>
      </c>
      <c r="V340" s="446"/>
      <c r="W340" s="446">
        <f t="shared" si="178"/>
        <v>0</v>
      </c>
      <c r="X340" s="449"/>
      <c r="Y340" s="445">
        <f>SUM(Y338:Y339)</f>
        <v>0</v>
      </c>
      <c r="Z340" s="446">
        <f>SUM(Z338:Z339)</f>
        <v>0</v>
      </c>
      <c r="AA340" s="445">
        <f>SUM(AA338:AA339)</f>
        <v>0</v>
      </c>
      <c r="AB340" s="446">
        <f>SUM(AB338:AB339)</f>
        <v>0</v>
      </c>
      <c r="AC340" s="422"/>
    </row>
    <row r="341" spans="1:29" s="147" customFormat="1" ht="45.75" customHeight="1">
      <c r="A341" s="143">
        <v>18</v>
      </c>
      <c r="B341" s="144" t="s">
        <v>199</v>
      </c>
      <c r="C341" s="145"/>
      <c r="D341" s="162"/>
      <c r="E341" s="145"/>
      <c r="F341" s="145"/>
      <c r="G341" s="151"/>
      <c r="H341" s="152"/>
      <c r="I341" s="159"/>
      <c r="J341" s="145"/>
      <c r="K341" s="145"/>
      <c r="L341" s="145"/>
      <c r="M341" s="145"/>
      <c r="N341" s="145"/>
      <c r="O341" s="153"/>
      <c r="P341" s="145"/>
      <c r="Q341" s="162"/>
      <c r="R341" s="154">
        <f t="shared" si="153"/>
        <v>0</v>
      </c>
      <c r="S341" s="155">
        <f t="shared" si="153"/>
        <v>0</v>
      </c>
      <c r="T341" s="439"/>
      <c r="U341" s="439"/>
      <c r="V341" s="439"/>
      <c r="W341" s="439"/>
      <c r="X341" s="440"/>
      <c r="Y341" s="439"/>
      <c r="Z341" s="448"/>
      <c r="AA341" s="406">
        <f t="shared" ref="AA341:AA343" si="179">T341+V341+Y341</f>
        <v>0</v>
      </c>
      <c r="AB341" s="484">
        <f t="shared" si="166"/>
        <v>0</v>
      </c>
      <c r="AC341" s="403"/>
    </row>
    <row r="342" spans="1:29" ht="18">
      <c r="A342" s="6">
        <v>18.010000000000002</v>
      </c>
      <c r="B342" s="7" t="s">
        <v>200</v>
      </c>
      <c r="C342" s="8"/>
      <c r="D342" s="13"/>
      <c r="E342" s="8"/>
      <c r="F342" s="8"/>
      <c r="G342" s="47"/>
      <c r="H342" s="48"/>
      <c r="I342" s="49">
        <f t="shared" ref="I342:J343" si="180">C342-E342</f>
        <v>0</v>
      </c>
      <c r="J342" s="50">
        <f t="shared" si="180"/>
        <v>0</v>
      </c>
      <c r="K342" s="8"/>
      <c r="L342" s="8"/>
      <c r="M342" s="8"/>
      <c r="N342" s="8"/>
      <c r="O342" s="64">
        <v>7.0000000000000001E-3</v>
      </c>
      <c r="P342" s="8"/>
      <c r="Q342" s="41"/>
      <c r="R342" s="42">
        <f t="shared" si="153"/>
        <v>0</v>
      </c>
      <c r="S342" s="43">
        <f t="shared" si="153"/>
        <v>0</v>
      </c>
      <c r="T342" s="405"/>
      <c r="U342" s="405"/>
      <c r="V342" s="405"/>
      <c r="W342" s="405"/>
      <c r="X342" s="426">
        <v>7.0000000000000001E-3</v>
      </c>
      <c r="Y342" s="405"/>
      <c r="Z342" s="424"/>
      <c r="AA342" s="406">
        <f>T342+V342+Y342</f>
        <v>0</v>
      </c>
      <c r="AB342" s="484">
        <f>U342+W342+Z342</f>
        <v>0</v>
      </c>
      <c r="AC342" s="404"/>
    </row>
    <row r="343" spans="1:29" ht="18">
      <c r="A343" s="6">
        <f>+A342+0.01</f>
        <v>18.020000000000003</v>
      </c>
      <c r="B343" s="7" t="s">
        <v>201</v>
      </c>
      <c r="C343" s="8"/>
      <c r="D343" s="13"/>
      <c r="E343" s="8"/>
      <c r="F343" s="8"/>
      <c r="G343" s="47"/>
      <c r="H343" s="48"/>
      <c r="I343" s="49">
        <f t="shared" si="180"/>
        <v>0</v>
      </c>
      <c r="J343" s="50">
        <f t="shared" si="180"/>
        <v>0</v>
      </c>
      <c r="K343" s="8"/>
      <c r="L343" s="8"/>
      <c r="M343" s="8"/>
      <c r="N343" s="8"/>
      <c r="O343" s="64"/>
      <c r="P343" s="8"/>
      <c r="Q343" s="41">
        <f t="shared" ref="Q343" si="181">O343*P343</f>
        <v>0</v>
      </c>
      <c r="R343" s="42">
        <f t="shared" si="153"/>
        <v>0</v>
      </c>
      <c r="S343" s="43">
        <f t="shared" si="153"/>
        <v>0</v>
      </c>
      <c r="T343" s="405"/>
      <c r="U343" s="405"/>
      <c r="V343" s="405"/>
      <c r="W343" s="405"/>
      <c r="X343" s="426"/>
      <c r="Y343" s="405"/>
      <c r="Z343" s="424">
        <f t="shared" ref="Z343" si="182">X343*Y343</f>
        <v>0</v>
      </c>
      <c r="AA343" s="406">
        <f t="shared" si="179"/>
        <v>0</v>
      </c>
      <c r="AB343" s="484">
        <f t="shared" si="166"/>
        <v>0</v>
      </c>
      <c r="AC343" s="404"/>
    </row>
    <row r="344" spans="1:29" s="216" customFormat="1" ht="18">
      <c r="A344" s="203"/>
      <c r="B344" s="192" t="s">
        <v>107</v>
      </c>
      <c r="C344" s="198">
        <f>SUM(C342:C343)</f>
        <v>0</v>
      </c>
      <c r="D344" s="199">
        <f t="shared" ref="D344:S344" si="183">SUM(D342:D343)</f>
        <v>0</v>
      </c>
      <c r="E344" s="198">
        <f t="shared" si="183"/>
        <v>0</v>
      </c>
      <c r="F344" s="199">
        <f t="shared" si="183"/>
        <v>0</v>
      </c>
      <c r="G344" s="214"/>
      <c r="H344" s="215"/>
      <c r="I344" s="198">
        <f t="shared" si="183"/>
        <v>0</v>
      </c>
      <c r="J344" s="199">
        <f t="shared" si="183"/>
        <v>0</v>
      </c>
      <c r="K344" s="199">
        <f t="shared" si="183"/>
        <v>0</v>
      </c>
      <c r="L344" s="199">
        <f t="shared" si="183"/>
        <v>0</v>
      </c>
      <c r="M344" s="199">
        <f t="shared" si="183"/>
        <v>0</v>
      </c>
      <c r="N344" s="199">
        <f t="shared" si="183"/>
        <v>0</v>
      </c>
      <c r="O344" s="200">
        <f t="shared" si="183"/>
        <v>7.0000000000000001E-3</v>
      </c>
      <c r="P344" s="199">
        <f t="shared" si="183"/>
        <v>0</v>
      </c>
      <c r="Q344" s="199">
        <f t="shared" si="183"/>
        <v>0</v>
      </c>
      <c r="R344" s="199">
        <f t="shared" si="183"/>
        <v>0</v>
      </c>
      <c r="S344" s="199">
        <f t="shared" si="183"/>
        <v>0</v>
      </c>
      <c r="T344" s="446"/>
      <c r="U344" s="446">
        <f t="shared" ref="U344:Z344" si="184">SUM(U342:U343)</f>
        <v>0</v>
      </c>
      <c r="V344" s="446"/>
      <c r="W344" s="446">
        <f t="shared" si="184"/>
        <v>0</v>
      </c>
      <c r="X344" s="449"/>
      <c r="Y344" s="446"/>
      <c r="Z344" s="446">
        <f t="shared" si="184"/>
        <v>0</v>
      </c>
      <c r="AA344" s="446"/>
      <c r="AB344" s="484">
        <f t="shared" si="166"/>
        <v>0</v>
      </c>
      <c r="AC344" s="422"/>
    </row>
    <row r="345" spans="1:29" s="147" customFormat="1" ht="18">
      <c r="A345" s="143">
        <v>19</v>
      </c>
      <c r="B345" s="144" t="s">
        <v>202</v>
      </c>
      <c r="C345" s="145"/>
      <c r="D345" s="162"/>
      <c r="E345" s="145"/>
      <c r="F345" s="145"/>
      <c r="G345" s="151"/>
      <c r="H345" s="152"/>
      <c r="I345" s="159"/>
      <c r="J345" s="145"/>
      <c r="K345" s="145"/>
      <c r="L345" s="145"/>
      <c r="M345" s="145"/>
      <c r="N345" s="145"/>
      <c r="O345" s="153"/>
      <c r="P345" s="145"/>
      <c r="Q345" s="162"/>
      <c r="R345" s="154">
        <f t="shared" si="153"/>
        <v>0</v>
      </c>
      <c r="S345" s="155">
        <f t="shared" si="153"/>
        <v>0</v>
      </c>
      <c r="T345" s="439"/>
      <c r="U345" s="439"/>
      <c r="V345" s="439"/>
      <c r="W345" s="439"/>
      <c r="X345" s="440"/>
      <c r="Y345" s="439"/>
      <c r="Z345" s="448"/>
      <c r="AA345" s="406">
        <f t="shared" ref="AA345:AA346" si="185">T345+V345+Y345</f>
        <v>0</v>
      </c>
      <c r="AB345" s="484">
        <f t="shared" si="166"/>
        <v>0</v>
      </c>
      <c r="AC345" s="403"/>
    </row>
    <row r="346" spans="1:29" ht="28.5" customHeight="1">
      <c r="A346" s="6">
        <v>19.010000000000002</v>
      </c>
      <c r="B346" s="7" t="s">
        <v>203</v>
      </c>
      <c r="C346" s="8"/>
      <c r="D346" s="13"/>
      <c r="E346" s="8"/>
      <c r="F346" s="13"/>
      <c r="G346" s="47"/>
      <c r="H346" s="48"/>
      <c r="I346" s="49">
        <f t="shared" ref="I346:J346" si="186">C346-E346</f>
        <v>0</v>
      </c>
      <c r="J346" s="50">
        <f t="shared" si="186"/>
        <v>0</v>
      </c>
      <c r="K346" s="8"/>
      <c r="L346" s="8"/>
      <c r="M346" s="8"/>
      <c r="N346" s="8"/>
      <c r="O346" s="64">
        <v>7.4999999999999997E-2</v>
      </c>
      <c r="P346" s="8"/>
      <c r="Q346" s="41"/>
      <c r="R346" s="42">
        <f t="shared" si="153"/>
        <v>0</v>
      </c>
      <c r="S346" s="43">
        <f t="shared" si="153"/>
        <v>0</v>
      </c>
      <c r="T346" s="405"/>
      <c r="U346" s="405"/>
      <c r="V346" s="405"/>
      <c r="W346" s="405"/>
      <c r="X346" s="426">
        <v>7.4999999999999997E-2</v>
      </c>
      <c r="Y346" s="405"/>
      <c r="Z346" s="424"/>
      <c r="AA346" s="406">
        <f t="shared" si="185"/>
        <v>0</v>
      </c>
      <c r="AB346" s="484">
        <f t="shared" si="166"/>
        <v>0</v>
      </c>
      <c r="AC346" s="404"/>
    </row>
    <row r="347" spans="1:29" s="216" customFormat="1" ht="18">
      <c r="A347" s="203"/>
      <c r="B347" s="192" t="s">
        <v>107</v>
      </c>
      <c r="C347" s="133">
        <f>C346</f>
        <v>0</v>
      </c>
      <c r="D347" s="142">
        <f t="shared" ref="D347:S347" si="187">D346</f>
        <v>0</v>
      </c>
      <c r="E347" s="133">
        <f t="shared" si="187"/>
        <v>0</v>
      </c>
      <c r="F347" s="142">
        <f t="shared" si="187"/>
        <v>0</v>
      </c>
      <c r="G347" s="214"/>
      <c r="H347" s="215"/>
      <c r="I347" s="141">
        <f t="shared" si="187"/>
        <v>0</v>
      </c>
      <c r="J347" s="142">
        <f t="shared" si="187"/>
        <v>0</v>
      </c>
      <c r="K347" s="142">
        <f t="shared" si="187"/>
        <v>0</v>
      </c>
      <c r="L347" s="142">
        <f t="shared" si="187"/>
        <v>0</v>
      </c>
      <c r="M347" s="142">
        <f t="shared" si="187"/>
        <v>0</v>
      </c>
      <c r="N347" s="142">
        <f t="shared" si="187"/>
        <v>0</v>
      </c>
      <c r="O347" s="136">
        <f t="shared" si="187"/>
        <v>7.4999999999999997E-2</v>
      </c>
      <c r="P347" s="142">
        <f t="shared" si="187"/>
        <v>0</v>
      </c>
      <c r="Q347" s="142">
        <f t="shared" si="187"/>
        <v>0</v>
      </c>
      <c r="R347" s="142">
        <f t="shared" si="187"/>
        <v>0</v>
      </c>
      <c r="S347" s="142">
        <f t="shared" si="187"/>
        <v>0</v>
      </c>
      <c r="T347" s="448"/>
      <c r="U347" s="448">
        <f t="shared" ref="U347:AB347" si="188">U346</f>
        <v>0</v>
      </c>
      <c r="V347" s="448"/>
      <c r="W347" s="448">
        <f t="shared" si="188"/>
        <v>0</v>
      </c>
      <c r="X347" s="440"/>
      <c r="Y347" s="447">
        <f t="shared" si="188"/>
        <v>0</v>
      </c>
      <c r="Z347" s="448">
        <f t="shared" si="188"/>
        <v>0</v>
      </c>
      <c r="AA347" s="447">
        <f t="shared" si="188"/>
        <v>0</v>
      </c>
      <c r="AB347" s="448">
        <f t="shared" si="188"/>
        <v>0</v>
      </c>
      <c r="AC347" s="422"/>
    </row>
    <row r="348" spans="1:29" ht="47.25" customHeight="1">
      <c r="A348" s="6" t="s">
        <v>204</v>
      </c>
      <c r="B348" s="36" t="s">
        <v>205</v>
      </c>
      <c r="C348" s="26"/>
      <c r="D348" s="27"/>
      <c r="E348" s="26"/>
      <c r="F348" s="26"/>
      <c r="G348" s="47"/>
      <c r="H348" s="48"/>
      <c r="I348" s="53"/>
      <c r="J348" s="26"/>
      <c r="K348" s="26"/>
      <c r="L348" s="26"/>
      <c r="M348" s="26"/>
      <c r="N348" s="26"/>
      <c r="O348" s="112"/>
      <c r="P348" s="26"/>
      <c r="Q348" s="27"/>
      <c r="R348" s="42">
        <f t="shared" si="153"/>
        <v>0</v>
      </c>
      <c r="S348" s="43">
        <f t="shared" si="153"/>
        <v>0</v>
      </c>
      <c r="T348" s="439"/>
      <c r="U348" s="439"/>
      <c r="V348" s="439"/>
      <c r="W348" s="439"/>
      <c r="X348" s="440"/>
      <c r="Y348" s="439"/>
      <c r="Z348" s="448"/>
      <c r="AA348" s="406"/>
      <c r="AB348" s="484"/>
      <c r="AC348" s="403"/>
    </row>
    <row r="349" spans="1:29" s="147" customFormat="1" ht="18">
      <c r="A349" s="143">
        <v>20</v>
      </c>
      <c r="B349" s="144" t="s">
        <v>206</v>
      </c>
      <c r="C349" s="145"/>
      <c r="D349" s="162"/>
      <c r="E349" s="145"/>
      <c r="F349" s="145"/>
      <c r="G349" s="151"/>
      <c r="H349" s="152"/>
      <c r="I349" s="159"/>
      <c r="J349" s="145"/>
      <c r="K349" s="145"/>
      <c r="L349" s="145"/>
      <c r="M349" s="145"/>
      <c r="N349" s="145"/>
      <c r="O349" s="153"/>
      <c r="P349" s="145"/>
      <c r="Q349" s="162"/>
      <c r="R349" s="154">
        <f t="shared" si="153"/>
        <v>0</v>
      </c>
      <c r="S349" s="155">
        <f t="shared" si="153"/>
        <v>0</v>
      </c>
      <c r="T349" s="439"/>
      <c r="U349" s="439"/>
      <c r="V349" s="439"/>
      <c r="W349" s="439"/>
      <c r="X349" s="440"/>
      <c r="Y349" s="439"/>
      <c r="Z349" s="448"/>
      <c r="AA349" s="406">
        <f t="shared" ref="AA349:AA350" si="189">T349+V349+Y349</f>
        <v>0</v>
      </c>
      <c r="AB349" s="484">
        <f t="shared" si="166"/>
        <v>0</v>
      </c>
      <c r="AC349" s="403"/>
    </row>
    <row r="350" spans="1:29" ht="32.25" customHeight="1">
      <c r="A350" s="95">
        <v>20.010000000000002</v>
      </c>
      <c r="B350" s="7" t="s">
        <v>207</v>
      </c>
      <c r="C350" s="8"/>
      <c r="D350" s="13"/>
      <c r="E350" s="8"/>
      <c r="F350" s="13"/>
      <c r="G350" s="47"/>
      <c r="H350" s="48"/>
      <c r="I350" s="49">
        <f>C350-E350</f>
        <v>0</v>
      </c>
      <c r="J350" s="50">
        <f t="shared" ref="J350" si="190">D350-F350</f>
        <v>0</v>
      </c>
      <c r="K350" s="8"/>
      <c r="L350" s="8"/>
      <c r="M350" s="8"/>
      <c r="N350" s="8"/>
      <c r="O350" s="51">
        <v>0.03</v>
      </c>
      <c r="P350" s="8"/>
      <c r="Q350" s="41"/>
      <c r="R350" s="42">
        <f t="shared" si="153"/>
        <v>0</v>
      </c>
      <c r="S350" s="43">
        <f t="shared" si="153"/>
        <v>0</v>
      </c>
      <c r="T350" s="405"/>
      <c r="U350" s="405"/>
      <c r="V350" s="405"/>
      <c r="W350" s="405"/>
      <c r="X350" s="423">
        <v>0.03</v>
      </c>
      <c r="Y350" s="405"/>
      <c r="Z350" s="424"/>
      <c r="AA350" s="406">
        <f t="shared" si="189"/>
        <v>0</v>
      </c>
      <c r="AB350" s="484">
        <f t="shared" si="166"/>
        <v>0</v>
      </c>
      <c r="AC350" s="404"/>
    </row>
    <row r="351" spans="1:29" s="216" customFormat="1" ht="18">
      <c r="A351" s="203"/>
      <c r="B351" s="192" t="s">
        <v>107</v>
      </c>
      <c r="C351" s="133">
        <f>C350</f>
        <v>0</v>
      </c>
      <c r="D351" s="142">
        <f t="shared" ref="D351:S351" si="191">D350</f>
        <v>0</v>
      </c>
      <c r="E351" s="133">
        <f t="shared" si="191"/>
        <v>0</v>
      </c>
      <c r="F351" s="142">
        <f t="shared" si="191"/>
        <v>0</v>
      </c>
      <c r="G351" s="214"/>
      <c r="H351" s="215"/>
      <c r="I351" s="141">
        <f t="shared" si="191"/>
        <v>0</v>
      </c>
      <c r="J351" s="142">
        <f t="shared" si="191"/>
        <v>0</v>
      </c>
      <c r="K351" s="142">
        <f t="shared" si="191"/>
        <v>0</v>
      </c>
      <c r="L351" s="142">
        <f t="shared" si="191"/>
        <v>0</v>
      </c>
      <c r="M351" s="142">
        <f t="shared" si="191"/>
        <v>0</v>
      </c>
      <c r="N351" s="142">
        <f t="shared" si="191"/>
        <v>0</v>
      </c>
      <c r="O351" s="136">
        <f t="shared" si="191"/>
        <v>0.03</v>
      </c>
      <c r="P351" s="142">
        <f t="shared" si="191"/>
        <v>0</v>
      </c>
      <c r="Q351" s="142">
        <f t="shared" si="191"/>
        <v>0</v>
      </c>
      <c r="R351" s="142">
        <f t="shared" si="191"/>
        <v>0</v>
      </c>
      <c r="S351" s="142">
        <f t="shared" si="191"/>
        <v>0</v>
      </c>
      <c r="T351" s="448"/>
      <c r="U351" s="448">
        <f t="shared" ref="U351:AB351" si="192">U350</f>
        <v>0</v>
      </c>
      <c r="V351" s="448"/>
      <c r="W351" s="448">
        <f t="shared" si="192"/>
        <v>0</v>
      </c>
      <c r="X351" s="440"/>
      <c r="Y351" s="448"/>
      <c r="Z351" s="448">
        <f t="shared" si="192"/>
        <v>0</v>
      </c>
      <c r="AA351" s="448"/>
      <c r="AB351" s="448">
        <f t="shared" si="192"/>
        <v>0</v>
      </c>
      <c r="AC351" s="422"/>
    </row>
    <row r="352" spans="1:29" ht="43.5" customHeight="1">
      <c r="A352" s="37">
        <v>21</v>
      </c>
      <c r="B352" s="36" t="s">
        <v>208</v>
      </c>
      <c r="C352" s="26"/>
      <c r="D352" s="27"/>
      <c r="E352" s="26"/>
      <c r="F352" s="26"/>
      <c r="G352" s="47"/>
      <c r="H352" s="48"/>
      <c r="I352" s="53"/>
      <c r="J352" s="26"/>
      <c r="K352" s="26"/>
      <c r="L352" s="26"/>
      <c r="M352" s="26"/>
      <c r="N352" s="26"/>
      <c r="O352" s="112"/>
      <c r="P352" s="26"/>
      <c r="Q352" s="27"/>
      <c r="R352" s="42">
        <f t="shared" si="153"/>
        <v>0</v>
      </c>
      <c r="S352" s="43">
        <f t="shared" si="153"/>
        <v>0</v>
      </c>
      <c r="T352" s="439"/>
      <c r="U352" s="439"/>
      <c r="V352" s="439"/>
      <c r="W352" s="439"/>
      <c r="X352" s="440"/>
      <c r="Y352" s="439"/>
      <c r="Z352" s="448"/>
      <c r="AA352" s="406"/>
      <c r="AB352" s="484"/>
      <c r="AC352" s="403"/>
    </row>
    <row r="353" spans="1:29" ht="18">
      <c r="A353" s="6">
        <v>21.01</v>
      </c>
      <c r="B353" s="7" t="s">
        <v>209</v>
      </c>
      <c r="C353" s="8"/>
      <c r="D353" s="13"/>
      <c r="E353" s="8"/>
      <c r="F353" s="13"/>
      <c r="G353" s="47"/>
      <c r="H353" s="48"/>
      <c r="I353" s="49">
        <f t="shared" ref="I353:J356" si="193">C353-E353</f>
        <v>0</v>
      </c>
      <c r="J353" s="50">
        <f t="shared" si="193"/>
        <v>0</v>
      </c>
      <c r="K353" s="8"/>
      <c r="L353" s="8"/>
      <c r="M353" s="8"/>
      <c r="N353" s="8"/>
      <c r="O353" s="51"/>
      <c r="P353" s="8"/>
      <c r="Q353" s="41"/>
      <c r="R353" s="42">
        <f t="shared" si="153"/>
        <v>0</v>
      </c>
      <c r="S353" s="43">
        <f>L353+N353+Q353</f>
        <v>0</v>
      </c>
      <c r="T353" s="405"/>
      <c r="U353" s="405"/>
      <c r="V353" s="405"/>
      <c r="W353" s="405"/>
      <c r="X353" s="423"/>
      <c r="Y353" s="405"/>
      <c r="Z353" s="424"/>
      <c r="AA353" s="406">
        <f t="shared" ref="AA353:AA356" si="194">T353+V353+Y353</f>
        <v>0</v>
      </c>
      <c r="AB353" s="484">
        <f t="shared" si="166"/>
        <v>0</v>
      </c>
      <c r="AC353" s="404"/>
    </row>
    <row r="354" spans="1:29" ht="18">
      <c r="A354" s="6">
        <v>21.02</v>
      </c>
      <c r="B354" s="7" t="s">
        <v>210</v>
      </c>
      <c r="C354" s="8"/>
      <c r="D354" s="13"/>
      <c r="E354" s="8"/>
      <c r="F354" s="13"/>
      <c r="G354" s="47"/>
      <c r="H354" s="48"/>
      <c r="I354" s="49">
        <f t="shared" si="193"/>
        <v>0</v>
      </c>
      <c r="J354" s="50">
        <f t="shared" si="193"/>
        <v>0</v>
      </c>
      <c r="K354" s="8"/>
      <c r="L354" s="8"/>
      <c r="M354" s="8"/>
      <c r="N354" s="8"/>
      <c r="O354" s="51"/>
      <c r="P354" s="8"/>
      <c r="Q354" s="41"/>
      <c r="R354" s="42">
        <f t="shared" si="153"/>
        <v>0</v>
      </c>
      <c r="S354" s="43">
        <f>L354+N354+Q354</f>
        <v>0</v>
      </c>
      <c r="T354" s="405"/>
      <c r="U354" s="405"/>
      <c r="V354" s="405"/>
      <c r="W354" s="405"/>
      <c r="X354" s="423"/>
      <c r="Y354" s="405"/>
      <c r="Z354" s="424"/>
      <c r="AA354" s="406">
        <f t="shared" si="194"/>
        <v>0</v>
      </c>
      <c r="AB354" s="484">
        <f t="shared" si="166"/>
        <v>0</v>
      </c>
      <c r="AC354" s="404"/>
    </row>
    <row r="355" spans="1:29" ht="31.5">
      <c r="A355" s="6">
        <f t="shared" ref="A355:A356" si="195">+A354+0.01</f>
        <v>21.03</v>
      </c>
      <c r="B355" s="7" t="s">
        <v>211</v>
      </c>
      <c r="C355" s="8"/>
      <c r="D355" s="13"/>
      <c r="E355" s="8"/>
      <c r="F355" s="13"/>
      <c r="G355" s="47"/>
      <c r="H355" s="48"/>
      <c r="I355" s="49">
        <f t="shared" si="193"/>
        <v>0</v>
      </c>
      <c r="J355" s="50">
        <f t="shared" si="193"/>
        <v>0</v>
      </c>
      <c r="K355" s="8"/>
      <c r="L355" s="8"/>
      <c r="M355" s="8"/>
      <c r="N355" s="8"/>
      <c r="O355" s="51"/>
      <c r="P355" s="8"/>
      <c r="Q355" s="41"/>
      <c r="R355" s="42">
        <f t="shared" si="153"/>
        <v>0</v>
      </c>
      <c r="S355" s="43">
        <f>L355+N355+Q355</f>
        <v>0</v>
      </c>
      <c r="T355" s="405"/>
      <c r="U355" s="405"/>
      <c r="V355" s="405"/>
      <c r="W355" s="405"/>
      <c r="X355" s="423"/>
      <c r="Y355" s="405"/>
      <c r="Z355" s="424"/>
      <c r="AA355" s="406">
        <f t="shared" si="194"/>
        <v>0</v>
      </c>
      <c r="AB355" s="484">
        <f t="shared" si="166"/>
        <v>0</v>
      </c>
      <c r="AC355" s="404"/>
    </row>
    <row r="356" spans="1:29" ht="31.5">
      <c r="A356" s="6">
        <f t="shared" si="195"/>
        <v>21.040000000000003</v>
      </c>
      <c r="B356" s="7" t="s">
        <v>212</v>
      </c>
      <c r="C356" s="8"/>
      <c r="D356" s="13"/>
      <c r="E356" s="8"/>
      <c r="F356" s="13"/>
      <c r="G356" s="47"/>
      <c r="H356" s="48"/>
      <c r="I356" s="49">
        <f t="shared" si="193"/>
        <v>0</v>
      </c>
      <c r="J356" s="50">
        <f t="shared" si="193"/>
        <v>0</v>
      </c>
      <c r="K356" s="8"/>
      <c r="L356" s="8"/>
      <c r="M356" s="8"/>
      <c r="N356" s="8"/>
      <c r="O356" s="51"/>
      <c r="P356" s="8"/>
      <c r="Q356" s="41"/>
      <c r="R356" s="42">
        <f t="shared" si="153"/>
        <v>0</v>
      </c>
      <c r="S356" s="43">
        <f>L356+N356+Q356</f>
        <v>0</v>
      </c>
      <c r="T356" s="405"/>
      <c r="U356" s="405"/>
      <c r="V356" s="405"/>
      <c r="W356" s="405"/>
      <c r="X356" s="423"/>
      <c r="Y356" s="405"/>
      <c r="Z356" s="424"/>
      <c r="AA356" s="406">
        <f t="shared" si="194"/>
        <v>0</v>
      </c>
      <c r="AB356" s="484">
        <f t="shared" si="166"/>
        <v>0</v>
      </c>
      <c r="AC356" s="404"/>
    </row>
    <row r="357" spans="1:29" s="216" customFormat="1" ht="18">
      <c r="A357" s="203"/>
      <c r="B357" s="192" t="s">
        <v>107</v>
      </c>
      <c r="C357" s="198">
        <f>C353</f>
        <v>0</v>
      </c>
      <c r="D357" s="199">
        <f t="shared" ref="D357:S357" si="196">SUM(D353:D356)</f>
        <v>0</v>
      </c>
      <c r="E357" s="198">
        <f>E353</f>
        <v>0</v>
      </c>
      <c r="F357" s="199">
        <f t="shared" si="196"/>
        <v>0</v>
      </c>
      <c r="G357" s="214"/>
      <c r="H357" s="215"/>
      <c r="I357" s="198">
        <f t="shared" si="196"/>
        <v>0</v>
      </c>
      <c r="J357" s="199">
        <f t="shared" si="196"/>
        <v>0</v>
      </c>
      <c r="K357" s="199">
        <f t="shared" si="196"/>
        <v>0</v>
      </c>
      <c r="L357" s="199">
        <f t="shared" si="196"/>
        <v>0</v>
      </c>
      <c r="M357" s="199">
        <f t="shared" si="196"/>
        <v>0</v>
      </c>
      <c r="N357" s="199">
        <f t="shared" si="196"/>
        <v>0</v>
      </c>
      <c r="O357" s="200">
        <f>SUM(O353:O356)</f>
        <v>0</v>
      </c>
      <c r="P357" s="199">
        <f t="shared" si="196"/>
        <v>0</v>
      </c>
      <c r="Q357" s="199">
        <f t="shared" si="196"/>
        <v>0</v>
      </c>
      <c r="R357" s="199">
        <f t="shared" si="196"/>
        <v>0</v>
      </c>
      <c r="S357" s="199">
        <f t="shared" si="196"/>
        <v>0</v>
      </c>
      <c r="T357" s="446"/>
      <c r="U357" s="446">
        <f t="shared" ref="U357:W357" si="197">SUM(U353:U356)</f>
        <v>0</v>
      </c>
      <c r="V357" s="446"/>
      <c r="W357" s="446">
        <f t="shared" si="197"/>
        <v>0</v>
      </c>
      <c r="X357" s="449"/>
      <c r="Y357" s="446"/>
      <c r="Z357" s="446">
        <f t="shared" ref="Z357:AB357" si="198">SUM(Z353:Z356)</f>
        <v>0</v>
      </c>
      <c r="AA357" s="446"/>
      <c r="AB357" s="446">
        <f t="shared" si="198"/>
        <v>0</v>
      </c>
      <c r="AC357" s="422"/>
    </row>
    <row r="358" spans="1:29" s="147" customFormat="1" ht="18">
      <c r="A358" s="143">
        <v>22</v>
      </c>
      <c r="B358" s="144" t="s">
        <v>213</v>
      </c>
      <c r="C358" s="145"/>
      <c r="D358" s="162"/>
      <c r="E358" s="145"/>
      <c r="F358" s="145"/>
      <c r="G358" s="151"/>
      <c r="H358" s="152"/>
      <c r="I358" s="159"/>
      <c r="J358" s="145"/>
      <c r="K358" s="145"/>
      <c r="L358" s="145"/>
      <c r="M358" s="145"/>
      <c r="N358" s="145"/>
      <c r="O358" s="153"/>
      <c r="P358" s="145"/>
      <c r="Q358" s="162"/>
      <c r="R358" s="154">
        <f t="shared" si="153"/>
        <v>0</v>
      </c>
      <c r="S358" s="155">
        <f>L358+N358+Q358</f>
        <v>0</v>
      </c>
      <c r="T358" s="439"/>
      <c r="U358" s="439"/>
      <c r="V358" s="439"/>
      <c r="W358" s="439"/>
      <c r="X358" s="440"/>
      <c r="Y358" s="439"/>
      <c r="Z358" s="448"/>
      <c r="AA358" s="406">
        <f t="shared" ref="AA358:AA360" si="199">T358+V358+Y358</f>
        <v>0</v>
      </c>
      <c r="AB358" s="484">
        <f t="shared" si="166"/>
        <v>0</v>
      </c>
      <c r="AC358" s="403"/>
    </row>
    <row r="359" spans="1:29" ht="18">
      <c r="A359" s="6">
        <v>22.01</v>
      </c>
      <c r="B359" s="7" t="s">
        <v>214</v>
      </c>
      <c r="C359" s="8"/>
      <c r="D359" s="13"/>
      <c r="E359" s="8"/>
      <c r="F359" s="8"/>
      <c r="G359" s="47"/>
      <c r="H359" s="48"/>
      <c r="I359" s="49">
        <f t="shared" ref="I359:J360" si="200">C359-E359</f>
        <v>0</v>
      </c>
      <c r="J359" s="50">
        <f t="shared" si="200"/>
        <v>0</v>
      </c>
      <c r="K359" s="8"/>
      <c r="L359" s="8"/>
      <c r="M359" s="8"/>
      <c r="N359" s="8"/>
      <c r="O359" s="51">
        <v>6.0000000000000001E-3</v>
      </c>
      <c r="P359" s="8"/>
      <c r="Q359" s="41"/>
      <c r="R359" s="42">
        <f t="shared" si="153"/>
        <v>0</v>
      </c>
      <c r="S359" s="43">
        <f t="shared" si="153"/>
        <v>0</v>
      </c>
      <c r="T359" s="405"/>
      <c r="U359" s="405"/>
      <c r="V359" s="405"/>
      <c r="W359" s="405"/>
      <c r="X359" s="423">
        <v>6.0000000000000001E-3</v>
      </c>
      <c r="Y359" s="405"/>
      <c r="Z359" s="424"/>
      <c r="AA359" s="406">
        <f t="shared" si="199"/>
        <v>0</v>
      </c>
      <c r="AB359" s="484">
        <f t="shared" si="166"/>
        <v>0</v>
      </c>
      <c r="AC359" s="404"/>
    </row>
    <row r="360" spans="1:29" ht="18">
      <c r="A360" s="6">
        <v>22.02</v>
      </c>
      <c r="B360" s="7" t="s">
        <v>215</v>
      </c>
      <c r="C360" s="8"/>
      <c r="D360" s="13"/>
      <c r="E360" s="8"/>
      <c r="F360" s="13"/>
      <c r="G360" s="47"/>
      <c r="H360" s="48"/>
      <c r="I360" s="49">
        <f t="shared" si="200"/>
        <v>0</v>
      </c>
      <c r="J360" s="50">
        <f t="shared" si="200"/>
        <v>0</v>
      </c>
      <c r="K360" s="8"/>
      <c r="L360" s="8"/>
      <c r="M360" s="8"/>
      <c r="N360" s="8"/>
      <c r="O360" s="51">
        <v>6.0000000000000001E-3</v>
      </c>
      <c r="P360" s="8"/>
      <c r="Q360" s="41"/>
      <c r="R360" s="42">
        <f t="shared" si="153"/>
        <v>0</v>
      </c>
      <c r="S360" s="43">
        <f t="shared" si="153"/>
        <v>0</v>
      </c>
      <c r="T360" s="405"/>
      <c r="U360" s="405"/>
      <c r="V360" s="405"/>
      <c r="W360" s="405"/>
      <c r="X360" s="423">
        <v>6.0000000000000001E-3</v>
      </c>
      <c r="Y360" s="405"/>
      <c r="Z360" s="424"/>
      <c r="AA360" s="406">
        <f t="shared" si="199"/>
        <v>0</v>
      </c>
      <c r="AB360" s="484">
        <f t="shared" si="166"/>
        <v>0</v>
      </c>
      <c r="AC360" s="404"/>
    </row>
    <row r="361" spans="1:29" s="216" customFormat="1" ht="18">
      <c r="A361" s="203"/>
      <c r="B361" s="181" t="s">
        <v>105</v>
      </c>
      <c r="C361" s="198">
        <f>SUM(C359:C360)</f>
        <v>0</v>
      </c>
      <c r="D361" s="199">
        <f t="shared" ref="D361:S361" si="201">SUM(D359:D360)</f>
        <v>0</v>
      </c>
      <c r="E361" s="198">
        <f t="shared" si="201"/>
        <v>0</v>
      </c>
      <c r="F361" s="199">
        <f t="shared" si="201"/>
        <v>0</v>
      </c>
      <c r="G361" s="214"/>
      <c r="H361" s="215"/>
      <c r="I361" s="198">
        <f t="shared" si="201"/>
        <v>0</v>
      </c>
      <c r="J361" s="199">
        <f t="shared" si="201"/>
        <v>0</v>
      </c>
      <c r="K361" s="199">
        <f t="shared" si="201"/>
        <v>0</v>
      </c>
      <c r="L361" s="199">
        <f t="shared" si="201"/>
        <v>0</v>
      </c>
      <c r="M361" s="199">
        <f t="shared" si="201"/>
        <v>0</v>
      </c>
      <c r="N361" s="199">
        <f t="shared" si="201"/>
        <v>0</v>
      </c>
      <c r="O361" s="200">
        <f t="shared" si="201"/>
        <v>1.2E-2</v>
      </c>
      <c r="P361" s="199">
        <f t="shared" si="201"/>
        <v>0</v>
      </c>
      <c r="Q361" s="199">
        <f t="shared" si="201"/>
        <v>0</v>
      </c>
      <c r="R361" s="199">
        <f t="shared" si="201"/>
        <v>0</v>
      </c>
      <c r="S361" s="199">
        <f t="shared" si="201"/>
        <v>0</v>
      </c>
      <c r="T361" s="446"/>
      <c r="U361" s="446">
        <f t="shared" ref="U361:AB361" si="202">SUM(U359:U360)</f>
        <v>0</v>
      </c>
      <c r="V361" s="446"/>
      <c r="W361" s="446">
        <f t="shared" si="202"/>
        <v>0</v>
      </c>
      <c r="X361" s="449"/>
      <c r="Y361" s="446"/>
      <c r="Z361" s="446">
        <f t="shared" si="202"/>
        <v>0</v>
      </c>
      <c r="AA361" s="446"/>
      <c r="AB361" s="446">
        <f t="shared" si="202"/>
        <v>0</v>
      </c>
      <c r="AC361" s="412"/>
    </row>
    <row r="362" spans="1:29" ht="18">
      <c r="A362" s="260" t="s">
        <v>204</v>
      </c>
      <c r="B362" s="36" t="s">
        <v>216</v>
      </c>
      <c r="C362" s="26"/>
      <c r="D362" s="27"/>
      <c r="E362" s="26"/>
      <c r="F362" s="26"/>
      <c r="G362" s="47"/>
      <c r="H362" s="48"/>
      <c r="I362" s="53"/>
      <c r="J362" s="26"/>
      <c r="K362" s="26"/>
      <c r="L362" s="26"/>
      <c r="M362" s="26"/>
      <c r="N362" s="26"/>
      <c r="O362" s="112"/>
      <c r="P362" s="26"/>
      <c r="Q362" s="27"/>
      <c r="R362" s="42">
        <f t="shared" si="153"/>
        <v>0</v>
      </c>
      <c r="S362" s="43">
        <f t="shared" si="153"/>
        <v>0</v>
      </c>
      <c r="T362" s="439"/>
      <c r="U362" s="439"/>
      <c r="V362" s="439"/>
      <c r="W362" s="439"/>
      <c r="X362" s="440"/>
      <c r="Y362" s="439"/>
      <c r="Z362" s="448"/>
      <c r="AA362" s="406"/>
      <c r="AB362" s="484"/>
      <c r="AC362" s="403"/>
    </row>
    <row r="363" spans="1:29" s="147" customFormat="1" ht="18">
      <c r="A363" s="143">
        <v>23</v>
      </c>
      <c r="B363" s="144" t="s">
        <v>217</v>
      </c>
      <c r="C363" s="145"/>
      <c r="D363" s="162"/>
      <c r="E363" s="145"/>
      <c r="F363" s="145"/>
      <c r="G363" s="151"/>
      <c r="H363" s="152"/>
      <c r="I363" s="159"/>
      <c r="J363" s="145"/>
      <c r="K363" s="145"/>
      <c r="L363" s="145"/>
      <c r="M363" s="145"/>
      <c r="N363" s="145"/>
      <c r="O363" s="153"/>
      <c r="P363" s="145"/>
      <c r="Q363" s="162"/>
      <c r="R363" s="154">
        <f t="shared" si="153"/>
        <v>0</v>
      </c>
      <c r="S363" s="155">
        <f t="shared" si="153"/>
        <v>0</v>
      </c>
      <c r="T363" s="439"/>
      <c r="U363" s="439"/>
      <c r="V363" s="439"/>
      <c r="W363" s="439"/>
      <c r="X363" s="440"/>
      <c r="Y363" s="439"/>
      <c r="Z363" s="448"/>
      <c r="AA363" s="406"/>
      <c r="AB363" s="484"/>
      <c r="AC363" s="403"/>
    </row>
    <row r="364" spans="1:29" s="87" customFormat="1" ht="18">
      <c r="A364" s="6">
        <v>23.01</v>
      </c>
      <c r="B364" s="7" t="s">
        <v>218</v>
      </c>
      <c r="C364" s="8"/>
      <c r="D364" s="13"/>
      <c r="E364" s="8"/>
      <c r="F364" s="13"/>
      <c r="G364" s="47"/>
      <c r="H364" s="48"/>
      <c r="I364" s="49">
        <f t="shared" ref="I364:J400" si="203">C364-E364</f>
        <v>0</v>
      </c>
      <c r="J364" s="50">
        <f t="shared" si="203"/>
        <v>0</v>
      </c>
      <c r="K364" s="26"/>
      <c r="L364" s="26"/>
      <c r="M364" s="26"/>
      <c r="N364" s="26"/>
      <c r="O364" s="69"/>
      <c r="P364" s="8"/>
      <c r="Q364" s="41">
        <f t="shared" ref="Q364:Q387" si="204">O364*P364</f>
        <v>0</v>
      </c>
      <c r="R364" s="42">
        <f t="shared" si="153"/>
        <v>0</v>
      </c>
      <c r="S364" s="43">
        <f t="shared" si="153"/>
        <v>0</v>
      </c>
      <c r="T364" s="439"/>
      <c r="U364" s="439"/>
      <c r="V364" s="439"/>
      <c r="W364" s="439"/>
      <c r="X364" s="480"/>
      <c r="Y364" s="405"/>
      <c r="Z364" s="424">
        <f t="shared" ref="Z364:Z372" si="205">X364*Y364</f>
        <v>0</v>
      </c>
      <c r="AA364" s="406">
        <f t="shared" ref="AA364:AB424" si="206">T364+V364+Y364</f>
        <v>0</v>
      </c>
      <c r="AB364" s="484">
        <f t="shared" si="166"/>
        <v>0</v>
      </c>
      <c r="AC364" s="403"/>
    </row>
    <row r="365" spans="1:29" s="87" customFormat="1" ht="18">
      <c r="A365" s="6">
        <f t="shared" ref="A365:A370" si="207">+A364+0.01</f>
        <v>23.020000000000003</v>
      </c>
      <c r="B365" s="7" t="s">
        <v>219</v>
      </c>
      <c r="C365" s="26"/>
      <c r="D365" s="27"/>
      <c r="E365" s="26"/>
      <c r="F365" s="27"/>
      <c r="G365" s="47"/>
      <c r="H365" s="48"/>
      <c r="I365" s="49">
        <f t="shared" si="203"/>
        <v>0</v>
      </c>
      <c r="J365" s="50">
        <f t="shared" si="203"/>
        <v>0</v>
      </c>
      <c r="K365" s="26"/>
      <c r="L365" s="26"/>
      <c r="M365" s="26"/>
      <c r="N365" s="26"/>
      <c r="O365" s="69"/>
      <c r="P365" s="8"/>
      <c r="Q365" s="41">
        <f t="shared" si="204"/>
        <v>0</v>
      </c>
      <c r="R365" s="42">
        <f t="shared" si="153"/>
        <v>0</v>
      </c>
      <c r="S365" s="43">
        <f t="shared" si="153"/>
        <v>0</v>
      </c>
      <c r="T365" s="439"/>
      <c r="U365" s="439"/>
      <c r="V365" s="439"/>
      <c r="W365" s="439"/>
      <c r="X365" s="480"/>
      <c r="Y365" s="405"/>
      <c r="Z365" s="424">
        <f t="shared" si="205"/>
        <v>0</v>
      </c>
      <c r="AA365" s="406">
        <f t="shared" si="206"/>
        <v>0</v>
      </c>
      <c r="AB365" s="484">
        <f t="shared" si="166"/>
        <v>0</v>
      </c>
      <c r="AC365" s="403"/>
    </row>
    <row r="366" spans="1:29" ht="18">
      <c r="A366" s="6">
        <f t="shared" si="207"/>
        <v>23.030000000000005</v>
      </c>
      <c r="B366" s="7" t="s">
        <v>220</v>
      </c>
      <c r="C366" s="8"/>
      <c r="D366" s="13"/>
      <c r="E366" s="8"/>
      <c r="F366" s="13"/>
      <c r="G366" s="47"/>
      <c r="H366" s="48"/>
      <c r="I366" s="49">
        <f t="shared" si="203"/>
        <v>0</v>
      </c>
      <c r="J366" s="50">
        <f t="shared" si="203"/>
        <v>0</v>
      </c>
      <c r="K366" s="8"/>
      <c r="L366" s="8"/>
      <c r="M366" s="8"/>
      <c r="N366" s="8"/>
      <c r="O366" s="51"/>
      <c r="P366" s="8"/>
      <c r="Q366" s="41">
        <f t="shared" si="204"/>
        <v>0</v>
      </c>
      <c r="R366" s="42">
        <f t="shared" si="153"/>
        <v>0</v>
      </c>
      <c r="S366" s="43">
        <f t="shared" si="153"/>
        <v>0</v>
      </c>
      <c r="T366" s="405"/>
      <c r="U366" s="405"/>
      <c r="V366" s="405"/>
      <c r="W366" s="405"/>
      <c r="X366" s="423"/>
      <c r="Y366" s="405"/>
      <c r="Z366" s="424">
        <f t="shared" si="205"/>
        <v>0</v>
      </c>
      <c r="AA366" s="406">
        <f t="shared" si="206"/>
        <v>0</v>
      </c>
      <c r="AB366" s="484">
        <f t="shared" si="166"/>
        <v>0</v>
      </c>
      <c r="AC366" s="404"/>
    </row>
    <row r="367" spans="1:29" ht="18">
      <c r="A367" s="6">
        <f t="shared" si="207"/>
        <v>23.040000000000006</v>
      </c>
      <c r="B367" s="7" t="s">
        <v>221</v>
      </c>
      <c r="C367" s="8"/>
      <c r="D367" s="13"/>
      <c r="E367" s="8"/>
      <c r="F367" s="13"/>
      <c r="G367" s="47"/>
      <c r="H367" s="48"/>
      <c r="I367" s="49">
        <f t="shared" si="203"/>
        <v>0</v>
      </c>
      <c r="J367" s="50">
        <f t="shared" si="203"/>
        <v>0</v>
      </c>
      <c r="K367" s="8"/>
      <c r="L367" s="8"/>
      <c r="M367" s="8"/>
      <c r="N367" s="8"/>
      <c r="O367" s="51"/>
      <c r="P367" s="8"/>
      <c r="Q367" s="41">
        <f t="shared" si="204"/>
        <v>0</v>
      </c>
      <c r="R367" s="42">
        <f t="shared" si="153"/>
        <v>0</v>
      </c>
      <c r="S367" s="43">
        <f t="shared" si="153"/>
        <v>0</v>
      </c>
      <c r="T367" s="405"/>
      <c r="U367" s="405"/>
      <c r="V367" s="405"/>
      <c r="W367" s="405"/>
      <c r="X367" s="423"/>
      <c r="Y367" s="405"/>
      <c r="Z367" s="424">
        <f t="shared" si="205"/>
        <v>0</v>
      </c>
      <c r="AA367" s="406">
        <f t="shared" si="206"/>
        <v>0</v>
      </c>
      <c r="AB367" s="484">
        <f t="shared" si="166"/>
        <v>0</v>
      </c>
      <c r="AC367" s="404"/>
    </row>
    <row r="368" spans="1:29" ht="18">
      <c r="A368" s="6">
        <f t="shared" si="207"/>
        <v>23.050000000000008</v>
      </c>
      <c r="B368" s="7" t="s">
        <v>141</v>
      </c>
      <c r="C368" s="8"/>
      <c r="D368" s="13"/>
      <c r="E368" s="8"/>
      <c r="F368" s="13"/>
      <c r="G368" s="47"/>
      <c r="H368" s="48"/>
      <c r="I368" s="49">
        <f t="shared" si="203"/>
        <v>0</v>
      </c>
      <c r="J368" s="50">
        <f t="shared" si="203"/>
        <v>0</v>
      </c>
      <c r="K368" s="8"/>
      <c r="L368" s="8"/>
      <c r="M368" s="8"/>
      <c r="N368" s="8"/>
      <c r="O368" s="51"/>
      <c r="P368" s="8"/>
      <c r="Q368" s="41">
        <f t="shared" si="204"/>
        <v>0</v>
      </c>
      <c r="R368" s="42">
        <f t="shared" si="153"/>
        <v>0</v>
      </c>
      <c r="S368" s="43">
        <f t="shared" si="153"/>
        <v>0</v>
      </c>
      <c r="T368" s="405"/>
      <c r="U368" s="405"/>
      <c r="V368" s="405"/>
      <c r="W368" s="405"/>
      <c r="X368" s="423"/>
      <c r="Y368" s="405"/>
      <c r="Z368" s="424">
        <f t="shared" si="205"/>
        <v>0</v>
      </c>
      <c r="AA368" s="406">
        <f t="shared" si="206"/>
        <v>0</v>
      </c>
      <c r="AB368" s="484">
        <f t="shared" si="166"/>
        <v>0</v>
      </c>
      <c r="AC368" s="404"/>
    </row>
    <row r="369" spans="1:29" ht="30" customHeight="1">
      <c r="A369" s="6">
        <f t="shared" si="207"/>
        <v>23.060000000000009</v>
      </c>
      <c r="B369" s="7" t="s">
        <v>222</v>
      </c>
      <c r="C369" s="8"/>
      <c r="D369" s="13"/>
      <c r="E369" s="8"/>
      <c r="F369" s="13"/>
      <c r="G369" s="47"/>
      <c r="H369" s="48"/>
      <c r="I369" s="49">
        <f t="shared" si="203"/>
        <v>0</v>
      </c>
      <c r="J369" s="50">
        <f t="shared" si="203"/>
        <v>0</v>
      </c>
      <c r="K369" s="8"/>
      <c r="L369" s="8"/>
      <c r="M369" s="8"/>
      <c r="N369" s="8"/>
      <c r="O369" s="51"/>
      <c r="P369" s="8"/>
      <c r="Q369" s="41">
        <f t="shared" si="204"/>
        <v>0</v>
      </c>
      <c r="R369" s="42">
        <f t="shared" si="153"/>
        <v>0</v>
      </c>
      <c r="S369" s="43">
        <f t="shared" si="153"/>
        <v>0</v>
      </c>
      <c r="T369" s="405"/>
      <c r="U369" s="405"/>
      <c r="V369" s="405"/>
      <c r="W369" s="405"/>
      <c r="X369" s="423"/>
      <c r="Y369" s="405"/>
      <c r="Z369" s="424">
        <f t="shared" si="205"/>
        <v>0</v>
      </c>
      <c r="AA369" s="406">
        <f t="shared" si="206"/>
        <v>0</v>
      </c>
      <c r="AB369" s="484">
        <f t="shared" si="166"/>
        <v>0</v>
      </c>
      <c r="AC369" s="404"/>
    </row>
    <row r="370" spans="1:29" ht="28.5" customHeight="1">
      <c r="A370" s="6">
        <f t="shared" si="207"/>
        <v>23.070000000000011</v>
      </c>
      <c r="B370" s="7" t="s">
        <v>22</v>
      </c>
      <c r="C370" s="8"/>
      <c r="D370" s="13"/>
      <c r="E370" s="8"/>
      <c r="F370" s="13"/>
      <c r="G370" s="47"/>
      <c r="H370" s="48"/>
      <c r="I370" s="49">
        <f t="shared" si="203"/>
        <v>0</v>
      </c>
      <c r="J370" s="50">
        <f t="shared" si="203"/>
        <v>0</v>
      </c>
      <c r="K370" s="8"/>
      <c r="L370" s="8"/>
      <c r="M370" s="8"/>
      <c r="N370" s="8"/>
      <c r="O370" s="51"/>
      <c r="P370" s="8"/>
      <c r="Q370" s="41">
        <f t="shared" si="204"/>
        <v>0</v>
      </c>
      <c r="R370" s="42">
        <f t="shared" ref="R370" si="208">K370+M370+P370</f>
        <v>0</v>
      </c>
      <c r="S370" s="43">
        <f t="shared" ref="S370" si="209">L370+N370+Q370</f>
        <v>0</v>
      </c>
      <c r="T370" s="8"/>
      <c r="U370" s="8"/>
      <c r="V370" s="405"/>
      <c r="W370" s="405"/>
      <c r="X370" s="423"/>
      <c r="Y370" s="405"/>
      <c r="Z370" s="424">
        <f t="shared" si="205"/>
        <v>0</v>
      </c>
      <c r="AA370" s="406">
        <f t="shared" si="206"/>
        <v>0</v>
      </c>
      <c r="AB370" s="484">
        <f t="shared" si="166"/>
        <v>0</v>
      </c>
      <c r="AC370" s="404"/>
    </row>
    <row r="371" spans="1:29" ht="30" customHeight="1">
      <c r="A371" s="6">
        <f>+A370+0.01</f>
        <v>23.080000000000013</v>
      </c>
      <c r="B371" s="7" t="s">
        <v>223</v>
      </c>
      <c r="C371" s="8"/>
      <c r="D371" s="13"/>
      <c r="E371" s="8"/>
      <c r="F371" s="13"/>
      <c r="G371" s="47"/>
      <c r="H371" s="48"/>
      <c r="I371" s="49">
        <f t="shared" si="203"/>
        <v>0</v>
      </c>
      <c r="J371" s="50">
        <f t="shared" si="203"/>
        <v>0</v>
      </c>
      <c r="K371" s="8"/>
      <c r="L371" s="8"/>
      <c r="M371" s="8"/>
      <c r="N371" s="8"/>
      <c r="O371" s="51">
        <v>7.2</v>
      </c>
      <c r="P371" s="94"/>
      <c r="Q371" s="41">
        <f t="shared" si="204"/>
        <v>0</v>
      </c>
      <c r="R371" s="42">
        <f t="shared" si="153"/>
        <v>0</v>
      </c>
      <c r="S371" s="43">
        <f t="shared" si="153"/>
        <v>0</v>
      </c>
      <c r="T371" s="405"/>
      <c r="U371" s="405"/>
      <c r="V371" s="405"/>
      <c r="W371" s="405"/>
      <c r="X371" s="423">
        <v>7.2</v>
      </c>
      <c r="Y371" s="481"/>
      <c r="Z371" s="424">
        <f t="shared" si="205"/>
        <v>0</v>
      </c>
      <c r="AA371" s="406">
        <f t="shared" si="206"/>
        <v>0</v>
      </c>
      <c r="AB371" s="484">
        <f t="shared" si="166"/>
        <v>0</v>
      </c>
      <c r="AC371" s="404"/>
    </row>
    <row r="372" spans="1:29" ht="30.75" customHeight="1">
      <c r="A372" s="6">
        <v>23.09</v>
      </c>
      <c r="B372" s="7" t="s">
        <v>347</v>
      </c>
      <c r="C372" s="8"/>
      <c r="D372" s="13"/>
      <c r="E372" s="8"/>
      <c r="F372" s="13"/>
      <c r="G372" s="47"/>
      <c r="H372" s="48"/>
      <c r="I372" s="49">
        <f t="shared" si="203"/>
        <v>0</v>
      </c>
      <c r="J372" s="50">
        <f t="shared" si="203"/>
        <v>0</v>
      </c>
      <c r="K372" s="8"/>
      <c r="L372" s="8"/>
      <c r="M372" s="8"/>
      <c r="N372" s="8"/>
      <c r="O372" s="51">
        <v>7.2</v>
      </c>
      <c r="P372" s="8"/>
      <c r="Q372" s="41">
        <f t="shared" si="204"/>
        <v>0</v>
      </c>
      <c r="R372" s="42">
        <f t="shared" si="153"/>
        <v>0</v>
      </c>
      <c r="S372" s="43">
        <f t="shared" si="153"/>
        <v>0</v>
      </c>
      <c r="T372" s="405"/>
      <c r="U372" s="405"/>
      <c r="V372" s="405"/>
      <c r="W372" s="405"/>
      <c r="X372" s="423">
        <v>7.2</v>
      </c>
      <c r="Y372" s="405"/>
      <c r="Z372" s="424">
        <f t="shared" si="205"/>
        <v>0</v>
      </c>
      <c r="AA372" s="406">
        <f t="shared" si="206"/>
        <v>0</v>
      </c>
      <c r="AB372" s="484">
        <f t="shared" si="166"/>
        <v>0</v>
      </c>
      <c r="AC372" s="404"/>
    </row>
    <row r="373" spans="1:29" ht="32.25" customHeight="1">
      <c r="A373" s="6">
        <f t="shared" ref="A373:A386" si="210">+A372+0.01</f>
        <v>23.1</v>
      </c>
      <c r="B373" s="7" t="s">
        <v>294</v>
      </c>
      <c r="C373" s="8"/>
      <c r="D373" s="13"/>
      <c r="E373" s="8"/>
      <c r="F373" s="13"/>
      <c r="G373" s="47"/>
      <c r="H373" s="48"/>
      <c r="I373" s="49"/>
      <c r="J373" s="50"/>
      <c r="K373" s="8"/>
      <c r="L373" s="8"/>
      <c r="M373" s="8"/>
      <c r="N373" s="8"/>
      <c r="O373" s="51">
        <v>7.2</v>
      </c>
      <c r="P373" s="8"/>
      <c r="Q373" s="41"/>
      <c r="R373" s="42">
        <f t="shared" si="153"/>
        <v>0</v>
      </c>
      <c r="S373" s="43">
        <f t="shared" si="153"/>
        <v>0</v>
      </c>
      <c r="T373" s="405"/>
      <c r="U373" s="405"/>
      <c r="V373" s="405"/>
      <c r="W373" s="405"/>
      <c r="X373" s="423">
        <v>7.2</v>
      </c>
      <c r="Y373" s="405"/>
      <c r="Z373" s="424"/>
      <c r="AA373" s="406">
        <f t="shared" si="206"/>
        <v>0</v>
      </c>
      <c r="AB373" s="484">
        <f t="shared" si="166"/>
        <v>0</v>
      </c>
      <c r="AC373" s="404"/>
    </row>
    <row r="374" spans="1:29" ht="30.75" customHeight="1">
      <c r="A374" s="6">
        <f t="shared" si="210"/>
        <v>23.110000000000003</v>
      </c>
      <c r="B374" s="7" t="s">
        <v>348</v>
      </c>
      <c r="C374" s="8"/>
      <c r="D374" s="13"/>
      <c r="E374" s="8"/>
      <c r="F374" s="13"/>
      <c r="G374" s="47"/>
      <c r="H374" s="48"/>
      <c r="I374" s="49">
        <f t="shared" si="203"/>
        <v>0</v>
      </c>
      <c r="J374" s="50">
        <f t="shared" si="203"/>
        <v>0</v>
      </c>
      <c r="K374" s="8"/>
      <c r="L374" s="8"/>
      <c r="M374" s="8"/>
      <c r="N374" s="8"/>
      <c r="O374" s="51">
        <v>7.2</v>
      </c>
      <c r="P374" s="8"/>
      <c r="Q374" s="41">
        <f t="shared" si="204"/>
        <v>0</v>
      </c>
      <c r="R374" s="42">
        <f t="shared" si="153"/>
        <v>0</v>
      </c>
      <c r="S374" s="43">
        <f t="shared" si="153"/>
        <v>0</v>
      </c>
      <c r="T374" s="405"/>
      <c r="U374" s="405"/>
      <c r="V374" s="405"/>
      <c r="W374" s="405"/>
      <c r="X374" s="423">
        <v>7.2</v>
      </c>
      <c r="Y374" s="405"/>
      <c r="Z374" s="424">
        <f t="shared" ref="Z374:Z387" si="211">X374*Y374</f>
        <v>0</v>
      </c>
      <c r="AA374" s="406">
        <f t="shared" si="206"/>
        <v>0</v>
      </c>
      <c r="AB374" s="484">
        <f t="shared" si="166"/>
        <v>0</v>
      </c>
      <c r="AC374" s="404"/>
    </row>
    <row r="375" spans="1:29" ht="33.75" customHeight="1">
      <c r="A375" s="6">
        <f t="shared" si="210"/>
        <v>23.120000000000005</v>
      </c>
      <c r="B375" s="7" t="s">
        <v>295</v>
      </c>
      <c r="C375" s="8"/>
      <c r="D375" s="13"/>
      <c r="E375" s="8"/>
      <c r="F375" s="13"/>
      <c r="G375" s="47"/>
      <c r="H375" s="48"/>
      <c r="I375" s="49"/>
      <c r="J375" s="50"/>
      <c r="K375" s="8"/>
      <c r="L375" s="8"/>
      <c r="M375" s="8"/>
      <c r="N375" s="8"/>
      <c r="O375" s="51">
        <v>7.2</v>
      </c>
      <c r="P375" s="8"/>
      <c r="Q375" s="41">
        <f t="shared" si="204"/>
        <v>0</v>
      </c>
      <c r="R375" s="42">
        <f t="shared" si="153"/>
        <v>0</v>
      </c>
      <c r="S375" s="43">
        <f t="shared" si="153"/>
        <v>0</v>
      </c>
      <c r="T375" s="405"/>
      <c r="U375" s="405"/>
      <c r="V375" s="405"/>
      <c r="W375" s="405"/>
      <c r="X375" s="423">
        <v>7.2</v>
      </c>
      <c r="Y375" s="405"/>
      <c r="Z375" s="424">
        <f t="shared" si="211"/>
        <v>0</v>
      </c>
      <c r="AA375" s="406">
        <f t="shared" si="206"/>
        <v>0</v>
      </c>
      <c r="AB375" s="484">
        <f t="shared" si="166"/>
        <v>0</v>
      </c>
      <c r="AC375" s="404"/>
    </row>
    <row r="376" spans="1:29" ht="42.75" customHeight="1">
      <c r="A376" s="6">
        <f t="shared" si="210"/>
        <v>23.130000000000006</v>
      </c>
      <c r="B376" s="7" t="s">
        <v>224</v>
      </c>
      <c r="C376" s="8"/>
      <c r="D376" s="13"/>
      <c r="E376" s="8"/>
      <c r="F376" s="13"/>
      <c r="G376" s="47"/>
      <c r="H376" s="48"/>
      <c r="I376" s="49">
        <f t="shared" si="203"/>
        <v>0</v>
      </c>
      <c r="J376" s="50">
        <f t="shared" si="203"/>
        <v>0</v>
      </c>
      <c r="K376" s="8"/>
      <c r="L376" s="8"/>
      <c r="M376" s="8"/>
      <c r="N376" s="8"/>
      <c r="O376" s="51"/>
      <c r="P376" s="8"/>
      <c r="Q376" s="41">
        <f t="shared" si="204"/>
        <v>0</v>
      </c>
      <c r="R376" s="42">
        <f t="shared" si="153"/>
        <v>0</v>
      </c>
      <c r="S376" s="43">
        <f t="shared" si="153"/>
        <v>0</v>
      </c>
      <c r="T376" s="405"/>
      <c r="U376" s="405"/>
      <c r="V376" s="405"/>
      <c r="W376" s="405"/>
      <c r="X376" s="423"/>
      <c r="Y376" s="405"/>
      <c r="Z376" s="424">
        <f t="shared" si="211"/>
        <v>0</v>
      </c>
      <c r="AA376" s="406">
        <f t="shared" si="206"/>
        <v>0</v>
      </c>
      <c r="AB376" s="484">
        <f t="shared" si="166"/>
        <v>0</v>
      </c>
      <c r="AC376" s="404"/>
    </row>
    <row r="377" spans="1:29" ht="42.75" customHeight="1">
      <c r="A377" s="6">
        <f t="shared" si="210"/>
        <v>23.140000000000008</v>
      </c>
      <c r="B377" s="7" t="s">
        <v>225</v>
      </c>
      <c r="C377" s="8"/>
      <c r="D377" s="13"/>
      <c r="E377" s="8"/>
      <c r="F377" s="13"/>
      <c r="G377" s="47"/>
      <c r="H377" s="48"/>
      <c r="I377" s="49">
        <f t="shared" si="203"/>
        <v>0</v>
      </c>
      <c r="J377" s="50">
        <f t="shared" si="203"/>
        <v>0</v>
      </c>
      <c r="K377" s="8"/>
      <c r="L377" s="8"/>
      <c r="M377" s="8"/>
      <c r="N377" s="8"/>
      <c r="O377" s="51"/>
      <c r="P377" s="8"/>
      <c r="Q377" s="41">
        <f t="shared" si="204"/>
        <v>0</v>
      </c>
      <c r="R377" s="42">
        <f t="shared" si="153"/>
        <v>0</v>
      </c>
      <c r="S377" s="43">
        <f t="shared" si="153"/>
        <v>0</v>
      </c>
      <c r="T377" s="405"/>
      <c r="U377" s="405"/>
      <c r="V377" s="405"/>
      <c r="W377" s="405"/>
      <c r="X377" s="423"/>
      <c r="Y377" s="405"/>
      <c r="Z377" s="424">
        <f t="shared" si="211"/>
        <v>0</v>
      </c>
      <c r="AA377" s="406">
        <f t="shared" si="206"/>
        <v>0</v>
      </c>
      <c r="AB377" s="484">
        <f t="shared" si="166"/>
        <v>0</v>
      </c>
      <c r="AC377" s="404"/>
    </row>
    <row r="378" spans="1:29" s="91" customFormat="1" ht="18">
      <c r="A378" s="6">
        <f t="shared" si="210"/>
        <v>23.150000000000009</v>
      </c>
      <c r="B378" s="7" t="s">
        <v>226</v>
      </c>
      <c r="C378" s="8"/>
      <c r="D378" s="13"/>
      <c r="E378" s="8"/>
      <c r="F378" s="13"/>
      <c r="G378" s="47"/>
      <c r="H378" s="48"/>
      <c r="I378" s="49">
        <f t="shared" si="203"/>
        <v>0</v>
      </c>
      <c r="J378" s="50">
        <f t="shared" si="203"/>
        <v>0</v>
      </c>
      <c r="K378" s="8"/>
      <c r="L378" s="8"/>
      <c r="M378" s="8"/>
      <c r="N378" s="8"/>
      <c r="O378" s="51"/>
      <c r="P378" s="8"/>
      <c r="Q378" s="41">
        <f t="shared" si="204"/>
        <v>0</v>
      </c>
      <c r="R378" s="42">
        <f t="shared" si="153"/>
        <v>0</v>
      </c>
      <c r="S378" s="43">
        <f t="shared" si="153"/>
        <v>0</v>
      </c>
      <c r="T378" s="405"/>
      <c r="U378" s="405"/>
      <c r="V378" s="405"/>
      <c r="W378" s="405"/>
      <c r="X378" s="423"/>
      <c r="Y378" s="405"/>
      <c r="Z378" s="424">
        <f t="shared" si="211"/>
        <v>0</v>
      </c>
      <c r="AA378" s="406">
        <f t="shared" si="206"/>
        <v>0</v>
      </c>
      <c r="AB378" s="484">
        <f t="shared" si="166"/>
        <v>0</v>
      </c>
      <c r="AC378" s="404"/>
    </row>
    <row r="379" spans="1:29" ht="18">
      <c r="A379" s="6">
        <f t="shared" si="210"/>
        <v>23.160000000000011</v>
      </c>
      <c r="B379" s="7" t="s">
        <v>290</v>
      </c>
      <c r="C379" s="8"/>
      <c r="D379" s="13"/>
      <c r="E379" s="8"/>
      <c r="F379" s="13"/>
      <c r="G379" s="47"/>
      <c r="H379" s="48"/>
      <c r="I379" s="49">
        <f t="shared" si="203"/>
        <v>0</v>
      </c>
      <c r="J379" s="50">
        <f t="shared" si="203"/>
        <v>0</v>
      </c>
      <c r="K379" s="8"/>
      <c r="L379" s="8"/>
      <c r="M379" s="8"/>
      <c r="N379" s="8"/>
      <c r="O379" s="51"/>
      <c r="P379" s="8"/>
      <c r="Q379" s="41">
        <f t="shared" si="204"/>
        <v>0</v>
      </c>
      <c r="R379" s="42">
        <f t="shared" ref="R379:S423" si="212">K379+M379+P379</f>
        <v>0</v>
      </c>
      <c r="S379" s="43">
        <f t="shared" si="212"/>
        <v>0</v>
      </c>
      <c r="T379" s="405"/>
      <c r="U379" s="405"/>
      <c r="V379" s="405"/>
      <c r="W379" s="405"/>
      <c r="X379" s="423"/>
      <c r="Y379" s="405"/>
      <c r="Z379" s="424">
        <f t="shared" si="211"/>
        <v>0</v>
      </c>
      <c r="AA379" s="406">
        <f t="shared" si="206"/>
        <v>0</v>
      </c>
      <c r="AB379" s="484">
        <f t="shared" si="166"/>
        <v>0</v>
      </c>
      <c r="AC379" s="404"/>
    </row>
    <row r="380" spans="1:29" ht="18">
      <c r="A380" s="6">
        <f t="shared" si="210"/>
        <v>23.170000000000012</v>
      </c>
      <c r="B380" s="7" t="s">
        <v>227</v>
      </c>
      <c r="C380" s="8"/>
      <c r="D380" s="13"/>
      <c r="E380" s="8"/>
      <c r="F380" s="13"/>
      <c r="G380" s="47"/>
      <c r="H380" s="48"/>
      <c r="I380" s="49">
        <f t="shared" si="203"/>
        <v>0</v>
      </c>
      <c r="J380" s="50">
        <f t="shared" si="203"/>
        <v>0</v>
      </c>
      <c r="K380" s="8"/>
      <c r="L380" s="8"/>
      <c r="M380" s="8"/>
      <c r="N380" s="8"/>
      <c r="O380" s="51">
        <v>2.09</v>
      </c>
      <c r="P380" s="8"/>
      <c r="Q380" s="41">
        <f t="shared" si="204"/>
        <v>0</v>
      </c>
      <c r="R380" s="42">
        <f t="shared" si="212"/>
        <v>0</v>
      </c>
      <c r="S380" s="43">
        <f t="shared" si="212"/>
        <v>0</v>
      </c>
      <c r="T380" s="405"/>
      <c r="U380" s="405"/>
      <c r="V380" s="405"/>
      <c r="W380" s="405"/>
      <c r="X380" s="423">
        <v>2.09</v>
      </c>
      <c r="Y380" s="405"/>
      <c r="Z380" s="424">
        <f t="shared" si="211"/>
        <v>0</v>
      </c>
      <c r="AA380" s="406">
        <f t="shared" si="206"/>
        <v>0</v>
      </c>
      <c r="AB380" s="484">
        <f t="shared" si="166"/>
        <v>0</v>
      </c>
      <c r="AC380" s="404"/>
    </row>
    <row r="381" spans="1:29" s="91" customFormat="1" ht="18">
      <c r="A381" s="6">
        <f t="shared" si="210"/>
        <v>23.180000000000014</v>
      </c>
      <c r="B381" s="7" t="s">
        <v>228</v>
      </c>
      <c r="C381" s="8"/>
      <c r="D381" s="13"/>
      <c r="E381" s="8"/>
      <c r="F381" s="13"/>
      <c r="G381" s="47"/>
      <c r="H381" s="48"/>
      <c r="I381" s="49">
        <f t="shared" si="203"/>
        <v>0</v>
      </c>
      <c r="J381" s="50">
        <f t="shared" si="203"/>
        <v>0</v>
      </c>
      <c r="K381" s="8"/>
      <c r="L381" s="8"/>
      <c r="M381" s="8"/>
      <c r="N381" s="8"/>
      <c r="O381" s="51">
        <v>1.1100000000000001</v>
      </c>
      <c r="P381" s="8"/>
      <c r="Q381" s="41">
        <f t="shared" si="204"/>
        <v>0</v>
      </c>
      <c r="R381" s="42">
        <f t="shared" si="212"/>
        <v>0</v>
      </c>
      <c r="S381" s="43">
        <f t="shared" si="212"/>
        <v>0</v>
      </c>
      <c r="T381" s="405"/>
      <c r="U381" s="405"/>
      <c r="V381" s="405"/>
      <c r="W381" s="405"/>
      <c r="X381" s="423">
        <v>1.1100000000000001</v>
      </c>
      <c r="Y381" s="405"/>
      <c r="Z381" s="424">
        <f t="shared" si="211"/>
        <v>0</v>
      </c>
      <c r="AA381" s="406">
        <f t="shared" si="206"/>
        <v>0</v>
      </c>
      <c r="AB381" s="484">
        <f t="shared" si="166"/>
        <v>0</v>
      </c>
      <c r="AC381" s="404"/>
    </row>
    <row r="382" spans="1:29" s="9" customFormat="1" ht="38.25" customHeight="1">
      <c r="A382" s="6">
        <f t="shared" si="210"/>
        <v>23.190000000000015</v>
      </c>
      <c r="B382" s="7" t="s">
        <v>317</v>
      </c>
      <c r="C382" s="8"/>
      <c r="D382" s="13"/>
      <c r="E382" s="8"/>
      <c r="F382" s="13"/>
      <c r="G382" s="47"/>
      <c r="H382" s="48"/>
      <c r="I382" s="49">
        <f t="shared" si="203"/>
        <v>0</v>
      </c>
      <c r="J382" s="50">
        <f t="shared" si="203"/>
        <v>0</v>
      </c>
      <c r="K382" s="8"/>
      <c r="L382" s="8"/>
      <c r="M382" s="8"/>
      <c r="N382" s="8"/>
      <c r="O382" s="51">
        <v>1.6E-2</v>
      </c>
      <c r="P382" s="8"/>
      <c r="Q382" s="41">
        <f t="shared" si="204"/>
        <v>0</v>
      </c>
      <c r="R382" s="42">
        <f t="shared" si="212"/>
        <v>0</v>
      </c>
      <c r="S382" s="43">
        <f t="shared" si="212"/>
        <v>0</v>
      </c>
      <c r="T382" s="405"/>
      <c r="U382" s="405"/>
      <c r="V382" s="405"/>
      <c r="W382" s="405"/>
      <c r="X382" s="423">
        <v>1.6E-2</v>
      </c>
      <c r="Y382" s="405"/>
      <c r="Z382" s="424">
        <f t="shared" si="211"/>
        <v>0</v>
      </c>
      <c r="AA382" s="406">
        <f t="shared" si="206"/>
        <v>0</v>
      </c>
      <c r="AB382" s="484">
        <f t="shared" si="166"/>
        <v>0</v>
      </c>
      <c r="AC382" s="404"/>
    </row>
    <row r="383" spans="1:29" ht="24.75" customHeight="1">
      <c r="A383" s="6">
        <f t="shared" si="210"/>
        <v>23.200000000000017</v>
      </c>
      <c r="B383" s="61" t="s">
        <v>229</v>
      </c>
      <c r="C383" s="62"/>
      <c r="D383" s="63"/>
      <c r="E383" s="62"/>
      <c r="F383" s="63"/>
      <c r="G383" s="47"/>
      <c r="H383" s="48"/>
      <c r="I383" s="49">
        <f t="shared" si="203"/>
        <v>0</v>
      </c>
      <c r="J383" s="50">
        <f t="shared" si="203"/>
        <v>0</v>
      </c>
      <c r="K383" s="62"/>
      <c r="L383" s="62"/>
      <c r="M383" s="62"/>
      <c r="N383" s="62"/>
      <c r="O383" s="69"/>
      <c r="P383" s="62"/>
      <c r="Q383" s="41">
        <f t="shared" si="204"/>
        <v>0</v>
      </c>
      <c r="R383" s="42">
        <f t="shared" si="212"/>
        <v>0</v>
      </c>
      <c r="S383" s="43">
        <f t="shared" si="212"/>
        <v>0</v>
      </c>
      <c r="T383" s="409"/>
      <c r="U383" s="409"/>
      <c r="V383" s="409"/>
      <c r="W383" s="409"/>
      <c r="X383" s="480"/>
      <c r="Y383" s="409"/>
      <c r="Z383" s="424">
        <f t="shared" si="211"/>
        <v>0</v>
      </c>
      <c r="AA383" s="406">
        <f t="shared" si="206"/>
        <v>0</v>
      </c>
      <c r="AB383" s="484">
        <f t="shared" si="166"/>
        <v>0</v>
      </c>
      <c r="AC383" s="408"/>
    </row>
    <row r="384" spans="1:29" ht="48.75" customHeight="1">
      <c r="A384" s="6">
        <f t="shared" si="210"/>
        <v>23.210000000000019</v>
      </c>
      <c r="B384" s="56" t="s">
        <v>230</v>
      </c>
      <c r="C384" s="65"/>
      <c r="D384" s="66"/>
      <c r="E384" s="65"/>
      <c r="F384" s="66"/>
      <c r="G384" s="47"/>
      <c r="H384" s="48"/>
      <c r="I384" s="49">
        <f t="shared" si="203"/>
        <v>0</v>
      </c>
      <c r="J384" s="50">
        <f t="shared" si="203"/>
        <v>0</v>
      </c>
      <c r="K384" s="65"/>
      <c r="L384" s="65"/>
      <c r="M384" s="65"/>
      <c r="N384" s="65"/>
      <c r="O384" s="60"/>
      <c r="P384" s="65"/>
      <c r="Q384" s="41">
        <f t="shared" si="204"/>
        <v>0</v>
      </c>
      <c r="R384" s="42">
        <f t="shared" si="212"/>
        <v>0</v>
      </c>
      <c r="S384" s="43">
        <f t="shared" si="212"/>
        <v>0</v>
      </c>
      <c r="T384" s="471"/>
      <c r="U384" s="471"/>
      <c r="V384" s="471"/>
      <c r="W384" s="471"/>
      <c r="X384" s="456"/>
      <c r="Y384" s="471"/>
      <c r="Z384" s="424">
        <f t="shared" si="211"/>
        <v>0</v>
      </c>
      <c r="AA384" s="406">
        <f t="shared" si="206"/>
        <v>0</v>
      </c>
      <c r="AB384" s="484">
        <f t="shared" si="166"/>
        <v>0</v>
      </c>
      <c r="AC384" s="482"/>
    </row>
    <row r="385" spans="1:29" ht="41.25" customHeight="1">
      <c r="A385" s="6">
        <f t="shared" si="210"/>
        <v>23.22000000000002</v>
      </c>
      <c r="B385" s="56" t="s">
        <v>231</v>
      </c>
      <c r="C385" s="65"/>
      <c r="D385" s="66"/>
      <c r="E385" s="65"/>
      <c r="F385" s="66"/>
      <c r="G385" s="47"/>
      <c r="H385" s="48"/>
      <c r="I385" s="49">
        <f t="shared" si="203"/>
        <v>0</v>
      </c>
      <c r="J385" s="50">
        <f t="shared" si="203"/>
        <v>0</v>
      </c>
      <c r="K385" s="65"/>
      <c r="L385" s="65"/>
      <c r="M385" s="65"/>
      <c r="N385" s="65"/>
      <c r="O385" s="60"/>
      <c r="P385" s="65"/>
      <c r="Q385" s="41">
        <f t="shared" si="204"/>
        <v>0</v>
      </c>
      <c r="R385" s="42">
        <f t="shared" si="212"/>
        <v>0</v>
      </c>
      <c r="S385" s="43">
        <f t="shared" si="212"/>
        <v>0</v>
      </c>
      <c r="T385" s="471"/>
      <c r="U385" s="471"/>
      <c r="V385" s="471"/>
      <c r="W385" s="471"/>
      <c r="X385" s="456"/>
      <c r="Y385" s="471"/>
      <c r="Z385" s="424">
        <f t="shared" si="211"/>
        <v>0</v>
      </c>
      <c r="AA385" s="406">
        <f t="shared" si="206"/>
        <v>0</v>
      </c>
      <c r="AB385" s="484">
        <f t="shared" si="166"/>
        <v>0</v>
      </c>
      <c r="AC385" s="482"/>
    </row>
    <row r="386" spans="1:29" ht="39" customHeight="1">
      <c r="A386" s="6">
        <f t="shared" si="210"/>
        <v>23.230000000000022</v>
      </c>
      <c r="B386" s="56" t="s">
        <v>232</v>
      </c>
      <c r="C386" s="65"/>
      <c r="D386" s="66"/>
      <c r="E386" s="65"/>
      <c r="F386" s="66"/>
      <c r="G386" s="47"/>
      <c r="H386" s="48"/>
      <c r="I386" s="49">
        <f t="shared" si="203"/>
        <v>0</v>
      </c>
      <c r="J386" s="50">
        <f t="shared" si="203"/>
        <v>0</v>
      </c>
      <c r="K386" s="65"/>
      <c r="L386" s="65"/>
      <c r="M386" s="65"/>
      <c r="N386" s="65"/>
      <c r="O386" s="60"/>
      <c r="P386" s="65"/>
      <c r="Q386" s="41">
        <f t="shared" si="204"/>
        <v>0</v>
      </c>
      <c r="R386" s="42">
        <f t="shared" si="212"/>
        <v>0</v>
      </c>
      <c r="S386" s="43">
        <f t="shared" si="212"/>
        <v>0</v>
      </c>
      <c r="T386" s="471"/>
      <c r="U386" s="471"/>
      <c r="V386" s="471"/>
      <c r="W386" s="471"/>
      <c r="X386" s="456"/>
      <c r="Y386" s="471"/>
      <c r="Z386" s="424">
        <f t="shared" si="211"/>
        <v>0</v>
      </c>
      <c r="AA386" s="406">
        <f t="shared" si="206"/>
        <v>0</v>
      </c>
      <c r="AB386" s="484">
        <f t="shared" si="166"/>
        <v>0</v>
      </c>
      <c r="AC386" s="482"/>
    </row>
    <row r="387" spans="1:29" ht="18">
      <c r="A387" s="6">
        <v>23.24</v>
      </c>
      <c r="B387" s="61" t="s">
        <v>233</v>
      </c>
      <c r="C387" s="62"/>
      <c r="D387" s="63"/>
      <c r="E387" s="62"/>
      <c r="F387" s="63"/>
      <c r="G387" s="47"/>
      <c r="H387" s="48"/>
      <c r="I387" s="49">
        <f t="shared" si="203"/>
        <v>0</v>
      </c>
      <c r="J387" s="50">
        <f t="shared" si="203"/>
        <v>0</v>
      </c>
      <c r="K387" s="62"/>
      <c r="L387" s="62"/>
      <c r="M387" s="62"/>
      <c r="N387" s="62"/>
      <c r="O387" s="69">
        <v>0.44</v>
      </c>
      <c r="P387" s="62"/>
      <c r="Q387" s="41">
        <f t="shared" si="204"/>
        <v>0</v>
      </c>
      <c r="R387" s="42">
        <f t="shared" si="212"/>
        <v>0</v>
      </c>
      <c r="S387" s="43">
        <f t="shared" si="212"/>
        <v>0</v>
      </c>
      <c r="T387" s="409"/>
      <c r="U387" s="409"/>
      <c r="V387" s="409"/>
      <c r="W387" s="409"/>
      <c r="X387" s="480">
        <v>0.44</v>
      </c>
      <c r="Y387" s="409"/>
      <c r="Z387" s="424">
        <f t="shared" si="211"/>
        <v>0</v>
      </c>
      <c r="AA387" s="406">
        <f t="shared" si="206"/>
        <v>0</v>
      </c>
      <c r="AB387" s="484">
        <f t="shared" si="166"/>
        <v>0</v>
      </c>
      <c r="AC387" s="408"/>
    </row>
    <row r="388" spans="1:29" ht="23.25" customHeight="1">
      <c r="A388" s="6">
        <v>23.25</v>
      </c>
      <c r="B388" s="61" t="s">
        <v>234</v>
      </c>
      <c r="C388" s="62"/>
      <c r="D388" s="63"/>
      <c r="E388" s="62"/>
      <c r="F388" s="63"/>
      <c r="G388" s="47"/>
      <c r="H388" s="48"/>
      <c r="I388" s="49">
        <f t="shared" si="203"/>
        <v>0</v>
      </c>
      <c r="J388" s="50">
        <f t="shared" si="203"/>
        <v>0</v>
      </c>
      <c r="K388" s="62"/>
      <c r="L388" s="62"/>
      <c r="M388" s="62"/>
      <c r="N388" s="62"/>
      <c r="O388" s="69">
        <v>0.15</v>
      </c>
      <c r="P388" s="62"/>
      <c r="Q388" s="41">
        <f>O388*P388</f>
        <v>0</v>
      </c>
      <c r="R388" s="42">
        <f t="shared" si="212"/>
        <v>0</v>
      </c>
      <c r="S388" s="43">
        <f t="shared" si="212"/>
        <v>0</v>
      </c>
      <c r="T388" s="409"/>
      <c r="U388" s="409"/>
      <c r="V388" s="409"/>
      <c r="W388" s="409"/>
      <c r="X388" s="480">
        <v>0.15</v>
      </c>
      <c r="Y388" s="409"/>
      <c r="Z388" s="424">
        <f>X388*Y388</f>
        <v>0</v>
      </c>
      <c r="AA388" s="406">
        <f t="shared" si="206"/>
        <v>0</v>
      </c>
      <c r="AB388" s="484">
        <f t="shared" si="166"/>
        <v>0</v>
      </c>
      <c r="AC388" s="408"/>
    </row>
    <row r="389" spans="1:29" s="91" customFormat="1" ht="23.25" customHeight="1">
      <c r="A389" s="6">
        <v>23.26</v>
      </c>
      <c r="B389" s="7" t="s">
        <v>235</v>
      </c>
      <c r="C389" s="62"/>
      <c r="D389" s="63"/>
      <c r="E389" s="62"/>
      <c r="F389" s="63"/>
      <c r="G389" s="47"/>
      <c r="H389" s="48"/>
      <c r="I389" s="49">
        <f t="shared" si="203"/>
        <v>0</v>
      </c>
      <c r="J389" s="50">
        <f t="shared" si="203"/>
        <v>0</v>
      </c>
      <c r="K389" s="62"/>
      <c r="L389" s="62"/>
      <c r="M389" s="62"/>
      <c r="N389" s="62"/>
      <c r="O389" s="118">
        <v>5.0000000000000001E-3</v>
      </c>
      <c r="P389" s="62"/>
      <c r="Q389" s="63">
        <f>O389*P389</f>
        <v>0</v>
      </c>
      <c r="R389" s="42">
        <f t="shared" si="212"/>
        <v>0</v>
      </c>
      <c r="S389" s="43">
        <f>L389+N389+Q389</f>
        <v>0</v>
      </c>
      <c r="T389" s="409"/>
      <c r="U389" s="409"/>
      <c r="V389" s="409"/>
      <c r="W389" s="409"/>
      <c r="X389" s="466">
        <v>5.0000000000000001E-3</v>
      </c>
      <c r="Y389" s="409"/>
      <c r="Z389" s="483">
        <f>X389*Y389</f>
        <v>0</v>
      </c>
      <c r="AA389" s="406">
        <f t="shared" si="206"/>
        <v>0</v>
      </c>
      <c r="AB389" s="484">
        <f t="shared" si="166"/>
        <v>0</v>
      </c>
      <c r="AC389" s="408"/>
    </row>
    <row r="390" spans="1:29" s="91" customFormat="1" ht="23.25" customHeight="1">
      <c r="A390" s="52">
        <v>23.27</v>
      </c>
      <c r="B390" s="7" t="s">
        <v>236</v>
      </c>
      <c r="C390" s="62"/>
      <c r="D390" s="63"/>
      <c r="E390" s="62"/>
      <c r="F390" s="63"/>
      <c r="G390" s="47"/>
      <c r="H390" s="48"/>
      <c r="I390" s="49">
        <f t="shared" si="203"/>
        <v>0</v>
      </c>
      <c r="J390" s="50">
        <f t="shared" si="203"/>
        <v>0</v>
      </c>
      <c r="K390" s="62"/>
      <c r="L390" s="63"/>
      <c r="M390" s="62"/>
      <c r="N390" s="62"/>
      <c r="O390" s="118"/>
      <c r="P390" s="62"/>
      <c r="Q390" s="63"/>
      <c r="R390" s="42">
        <f t="shared" si="212"/>
        <v>0</v>
      </c>
      <c r="S390" s="43">
        <f t="shared" si="212"/>
        <v>0</v>
      </c>
      <c r="T390" s="409"/>
      <c r="U390" s="483"/>
      <c r="V390" s="409"/>
      <c r="W390" s="409"/>
      <c r="X390" s="466"/>
      <c r="Y390" s="409"/>
      <c r="Z390" s="483"/>
      <c r="AA390" s="406">
        <f t="shared" si="206"/>
        <v>0</v>
      </c>
      <c r="AB390" s="484">
        <f t="shared" si="166"/>
        <v>0</v>
      </c>
      <c r="AC390" s="408"/>
    </row>
    <row r="391" spans="1:29" s="91" customFormat="1" ht="30" customHeight="1">
      <c r="A391" s="6">
        <v>23.28</v>
      </c>
      <c r="B391" s="7" t="s">
        <v>237</v>
      </c>
      <c r="C391" s="62"/>
      <c r="D391" s="63"/>
      <c r="E391" s="62"/>
      <c r="F391" s="63"/>
      <c r="G391" s="47"/>
      <c r="H391" s="48"/>
      <c r="I391" s="49">
        <f t="shared" si="203"/>
        <v>0</v>
      </c>
      <c r="J391" s="50">
        <f t="shared" si="203"/>
        <v>0</v>
      </c>
      <c r="K391" s="62"/>
      <c r="L391" s="63"/>
      <c r="M391" s="62"/>
      <c r="N391" s="62"/>
      <c r="O391" s="118"/>
      <c r="P391" s="62"/>
      <c r="Q391" s="63"/>
      <c r="R391" s="42">
        <f t="shared" si="212"/>
        <v>0</v>
      </c>
      <c r="S391" s="43">
        <f t="shared" si="212"/>
        <v>0</v>
      </c>
      <c r="T391" s="409"/>
      <c r="U391" s="483"/>
      <c r="V391" s="409"/>
      <c r="W391" s="409"/>
      <c r="X391" s="466"/>
      <c r="Y391" s="409"/>
      <c r="Z391" s="483"/>
      <c r="AA391" s="406">
        <f t="shared" si="206"/>
        <v>0</v>
      </c>
      <c r="AB391" s="484">
        <f t="shared" si="166"/>
        <v>0</v>
      </c>
      <c r="AC391" s="408"/>
    </row>
    <row r="392" spans="1:29" s="91" customFormat="1" ht="23.25" customHeight="1">
      <c r="A392" s="6">
        <v>23.29</v>
      </c>
      <c r="B392" s="7" t="s">
        <v>322</v>
      </c>
      <c r="C392" s="62"/>
      <c r="D392" s="63"/>
      <c r="E392" s="62"/>
      <c r="F392" s="63"/>
      <c r="G392" s="47"/>
      <c r="H392" s="48"/>
      <c r="I392" s="49"/>
      <c r="J392" s="50"/>
      <c r="K392" s="62"/>
      <c r="L392" s="63"/>
      <c r="M392" s="62"/>
      <c r="N392" s="62"/>
      <c r="O392" s="118"/>
      <c r="P392" s="62"/>
      <c r="Q392" s="63"/>
      <c r="R392" s="42">
        <f t="shared" si="212"/>
        <v>0</v>
      </c>
      <c r="S392" s="43">
        <f t="shared" si="212"/>
        <v>0</v>
      </c>
      <c r="T392" s="409"/>
      <c r="U392" s="483"/>
      <c r="V392" s="409"/>
      <c r="W392" s="409"/>
      <c r="X392" s="466"/>
      <c r="Y392" s="409"/>
      <c r="Z392" s="483"/>
      <c r="AA392" s="406">
        <f t="shared" si="206"/>
        <v>0</v>
      </c>
      <c r="AB392" s="484">
        <f t="shared" si="166"/>
        <v>0</v>
      </c>
      <c r="AC392" s="408"/>
    </row>
    <row r="393" spans="1:29" s="91" customFormat="1" ht="23.25" customHeight="1">
      <c r="A393" s="6">
        <v>23.3</v>
      </c>
      <c r="B393" s="7" t="s">
        <v>296</v>
      </c>
      <c r="C393" s="62"/>
      <c r="D393" s="63"/>
      <c r="E393" s="62"/>
      <c r="F393" s="63"/>
      <c r="G393" s="47"/>
      <c r="H393" s="48"/>
      <c r="I393" s="49"/>
      <c r="J393" s="50"/>
      <c r="K393" s="62"/>
      <c r="L393" s="62"/>
      <c r="M393" s="62"/>
      <c r="N393" s="62"/>
      <c r="O393" s="118"/>
      <c r="P393" s="62"/>
      <c r="Q393" s="63"/>
      <c r="R393" s="42">
        <f t="shared" si="212"/>
        <v>0</v>
      </c>
      <c r="S393" s="43">
        <f t="shared" si="212"/>
        <v>0</v>
      </c>
      <c r="T393" s="409"/>
      <c r="U393" s="409"/>
      <c r="V393" s="409"/>
      <c r="W393" s="409"/>
      <c r="X393" s="466"/>
      <c r="Y393" s="409"/>
      <c r="Z393" s="483"/>
      <c r="AA393" s="406">
        <f t="shared" si="206"/>
        <v>0</v>
      </c>
      <c r="AB393" s="484">
        <f t="shared" si="206"/>
        <v>0</v>
      </c>
      <c r="AC393" s="408"/>
    </row>
    <row r="394" spans="1:29" ht="31.5">
      <c r="A394" s="6">
        <v>23.31</v>
      </c>
      <c r="B394" s="38" t="s">
        <v>238</v>
      </c>
      <c r="C394" s="39"/>
      <c r="D394" s="40"/>
      <c r="E394" s="39"/>
      <c r="F394" s="40"/>
      <c r="G394" s="47"/>
      <c r="H394" s="48"/>
      <c r="I394" s="49">
        <f t="shared" si="203"/>
        <v>0</v>
      </c>
      <c r="J394" s="50">
        <f t="shared" si="203"/>
        <v>0</v>
      </c>
      <c r="K394" s="39"/>
      <c r="L394" s="39"/>
      <c r="M394" s="39"/>
      <c r="N394" s="39"/>
      <c r="O394" s="115"/>
      <c r="P394" s="39"/>
      <c r="Q394" s="40"/>
      <c r="R394" s="42">
        <f t="shared" si="212"/>
        <v>0</v>
      </c>
      <c r="S394" s="43">
        <f t="shared" si="212"/>
        <v>0</v>
      </c>
      <c r="T394" s="467"/>
      <c r="U394" s="467"/>
      <c r="V394" s="467"/>
      <c r="W394" s="467"/>
      <c r="X394" s="468"/>
      <c r="Y394" s="467"/>
      <c r="Z394" s="498"/>
      <c r="AA394" s="406">
        <f t="shared" si="206"/>
        <v>0</v>
      </c>
      <c r="AB394" s="484">
        <f t="shared" si="206"/>
        <v>0</v>
      </c>
      <c r="AC394" s="410"/>
    </row>
    <row r="395" spans="1:29" ht="66.75" customHeight="1">
      <c r="A395" s="6"/>
      <c r="B395" s="61" t="s">
        <v>239</v>
      </c>
      <c r="C395" s="62"/>
      <c r="D395" s="63"/>
      <c r="E395" s="62"/>
      <c r="F395" s="63"/>
      <c r="G395" s="47"/>
      <c r="H395" s="48"/>
      <c r="I395" s="49">
        <f t="shared" si="203"/>
        <v>0</v>
      </c>
      <c r="J395" s="50">
        <f t="shared" si="203"/>
        <v>0</v>
      </c>
      <c r="K395" s="62"/>
      <c r="L395" s="62"/>
      <c r="M395" s="62"/>
      <c r="N395" s="62"/>
      <c r="O395" s="51"/>
      <c r="P395" s="62"/>
      <c r="Q395" s="41">
        <f t="shared" ref="Q395" si="213">O395*P395</f>
        <v>0</v>
      </c>
      <c r="R395" s="42">
        <f t="shared" si="212"/>
        <v>0</v>
      </c>
      <c r="S395" s="43">
        <f t="shared" si="212"/>
        <v>0</v>
      </c>
      <c r="T395" s="409"/>
      <c r="U395" s="409"/>
      <c r="V395" s="409"/>
      <c r="W395" s="409"/>
      <c r="X395" s="423"/>
      <c r="Y395" s="409"/>
      <c r="Z395" s="424">
        <f t="shared" ref="Z395" si="214">X395*Y395</f>
        <v>0</v>
      </c>
      <c r="AA395" s="406">
        <f t="shared" si="206"/>
        <v>0</v>
      </c>
      <c r="AB395" s="484">
        <f t="shared" si="206"/>
        <v>0</v>
      </c>
      <c r="AC395" s="408"/>
    </row>
    <row r="396" spans="1:29" ht="33" customHeight="1">
      <c r="A396" s="6"/>
      <c r="B396" s="61" t="s">
        <v>240</v>
      </c>
      <c r="C396" s="62"/>
      <c r="D396" s="63"/>
      <c r="E396" s="62"/>
      <c r="F396" s="63"/>
      <c r="G396" s="47"/>
      <c r="H396" s="48"/>
      <c r="I396" s="49">
        <f t="shared" si="203"/>
        <v>0</v>
      </c>
      <c r="J396" s="50">
        <f t="shared" si="203"/>
        <v>0</v>
      </c>
      <c r="K396" s="62"/>
      <c r="L396" s="62"/>
      <c r="M396" s="62"/>
      <c r="N396" s="62"/>
      <c r="O396" s="51"/>
      <c r="P396" s="62"/>
      <c r="Q396" s="63">
        <f>O396*P396</f>
        <v>0</v>
      </c>
      <c r="R396" s="42">
        <f t="shared" si="212"/>
        <v>0</v>
      </c>
      <c r="S396" s="43">
        <f t="shared" si="212"/>
        <v>0</v>
      </c>
      <c r="T396" s="409"/>
      <c r="U396" s="409"/>
      <c r="V396" s="409"/>
      <c r="W396" s="409"/>
      <c r="X396" s="423"/>
      <c r="Y396" s="409"/>
      <c r="Z396" s="483">
        <f>X396*Y396</f>
        <v>0</v>
      </c>
      <c r="AA396" s="406">
        <f t="shared" si="206"/>
        <v>0</v>
      </c>
      <c r="AB396" s="484">
        <f t="shared" si="206"/>
        <v>0</v>
      </c>
      <c r="AC396" s="408"/>
    </row>
    <row r="397" spans="1:29" ht="36.75" customHeight="1">
      <c r="A397" s="6"/>
      <c r="B397" s="61" t="s">
        <v>241</v>
      </c>
      <c r="C397" s="62"/>
      <c r="D397" s="63"/>
      <c r="E397" s="62"/>
      <c r="F397" s="63"/>
      <c r="G397" s="47"/>
      <c r="H397" s="48"/>
      <c r="I397" s="49">
        <f t="shared" si="203"/>
        <v>0</v>
      </c>
      <c r="J397" s="50">
        <f t="shared" si="203"/>
        <v>0</v>
      </c>
      <c r="K397" s="62"/>
      <c r="L397" s="62"/>
      <c r="M397" s="62"/>
      <c r="N397" s="62"/>
      <c r="O397" s="118"/>
      <c r="P397" s="62"/>
      <c r="Q397" s="63"/>
      <c r="R397" s="42">
        <f t="shared" si="212"/>
        <v>0</v>
      </c>
      <c r="S397" s="43">
        <f t="shared" si="212"/>
        <v>0</v>
      </c>
      <c r="T397" s="409"/>
      <c r="U397" s="409"/>
      <c r="V397" s="409"/>
      <c r="W397" s="409"/>
      <c r="X397" s="466"/>
      <c r="Y397" s="409"/>
      <c r="Z397" s="483"/>
      <c r="AA397" s="406">
        <f t="shared" si="206"/>
        <v>0</v>
      </c>
      <c r="AB397" s="484">
        <f t="shared" si="206"/>
        <v>0</v>
      </c>
      <c r="AC397" s="408"/>
    </row>
    <row r="398" spans="1:29" ht="20.25" customHeight="1">
      <c r="A398" s="6"/>
      <c r="B398" s="61" t="s">
        <v>323</v>
      </c>
      <c r="C398" s="62"/>
      <c r="D398" s="63"/>
      <c r="E398" s="62"/>
      <c r="F398" s="63"/>
      <c r="G398" s="47"/>
      <c r="H398" s="48"/>
      <c r="I398" s="49"/>
      <c r="J398" s="50"/>
      <c r="K398" s="62"/>
      <c r="L398" s="62"/>
      <c r="M398" s="62"/>
      <c r="N398" s="62"/>
      <c r="O398" s="118"/>
      <c r="P398" s="62"/>
      <c r="Q398" s="63"/>
      <c r="R398" s="42">
        <f t="shared" si="212"/>
        <v>0</v>
      </c>
      <c r="S398" s="43">
        <f t="shared" si="212"/>
        <v>0</v>
      </c>
      <c r="T398" s="409"/>
      <c r="U398" s="409"/>
      <c r="V398" s="409"/>
      <c r="W398" s="409"/>
      <c r="X398" s="466"/>
      <c r="Y398" s="409"/>
      <c r="Z398" s="483"/>
      <c r="AA398" s="406">
        <f t="shared" si="206"/>
        <v>0</v>
      </c>
      <c r="AB398" s="484">
        <f t="shared" si="206"/>
        <v>0</v>
      </c>
      <c r="AC398" s="408"/>
    </row>
    <row r="399" spans="1:29" s="91" customFormat="1" ht="43.5" customHeight="1">
      <c r="A399" s="6"/>
      <c r="B399" s="61" t="s">
        <v>321</v>
      </c>
      <c r="C399" s="62"/>
      <c r="D399" s="63"/>
      <c r="E399" s="62"/>
      <c r="F399" s="63"/>
      <c r="G399" s="47"/>
      <c r="H399" s="48"/>
      <c r="I399" s="49">
        <f t="shared" si="203"/>
        <v>0</v>
      </c>
      <c r="J399" s="50">
        <f t="shared" si="203"/>
        <v>0</v>
      </c>
      <c r="K399" s="62"/>
      <c r="L399" s="62"/>
      <c r="M399" s="62"/>
      <c r="N399" s="62"/>
      <c r="O399" s="118"/>
      <c r="P399" s="62"/>
      <c r="Q399" s="63"/>
      <c r="R399" s="42">
        <f t="shared" si="212"/>
        <v>0</v>
      </c>
      <c r="S399" s="43">
        <f t="shared" si="212"/>
        <v>0</v>
      </c>
      <c r="T399" s="409"/>
      <c r="U399" s="409"/>
      <c r="V399" s="409"/>
      <c r="W399" s="409"/>
      <c r="X399" s="466"/>
      <c r="Y399" s="409"/>
      <c r="Z399" s="483"/>
      <c r="AA399" s="406">
        <f t="shared" si="206"/>
        <v>0</v>
      </c>
      <c r="AB399" s="484">
        <f t="shared" si="206"/>
        <v>0</v>
      </c>
      <c r="AC399" s="408"/>
    </row>
    <row r="400" spans="1:29" s="91" customFormat="1" ht="62.25" customHeight="1">
      <c r="A400" s="6">
        <v>23.32</v>
      </c>
      <c r="B400" s="61" t="s">
        <v>242</v>
      </c>
      <c r="C400" s="62"/>
      <c r="D400" s="63"/>
      <c r="E400" s="62"/>
      <c r="F400" s="63"/>
      <c r="G400" s="47"/>
      <c r="H400" s="48"/>
      <c r="I400" s="49">
        <f t="shared" si="203"/>
        <v>0</v>
      </c>
      <c r="J400" s="50">
        <f t="shared" si="203"/>
        <v>0</v>
      </c>
      <c r="K400" s="62"/>
      <c r="L400" s="62"/>
      <c r="M400" s="62"/>
      <c r="N400" s="62"/>
      <c r="O400" s="118"/>
      <c r="P400" s="62"/>
      <c r="Q400" s="63"/>
      <c r="R400" s="42">
        <f t="shared" si="212"/>
        <v>0</v>
      </c>
      <c r="S400" s="43">
        <f t="shared" si="212"/>
        <v>0</v>
      </c>
      <c r="T400" s="409"/>
      <c r="U400" s="409"/>
      <c r="V400" s="409"/>
      <c r="W400" s="409"/>
      <c r="X400" s="466"/>
      <c r="Y400" s="409"/>
      <c r="Z400" s="483"/>
      <c r="AA400" s="406">
        <f t="shared" si="206"/>
        <v>0</v>
      </c>
      <c r="AB400" s="484">
        <f t="shared" si="206"/>
        <v>0</v>
      </c>
      <c r="AC400" s="408"/>
    </row>
    <row r="401" spans="1:29" s="9" customFormat="1" ht="48.75" customHeight="1">
      <c r="A401" s="6">
        <v>23.33</v>
      </c>
      <c r="B401" s="61" t="s">
        <v>288</v>
      </c>
      <c r="C401" s="62"/>
      <c r="D401" s="63"/>
      <c r="E401" s="62"/>
      <c r="F401" s="63"/>
      <c r="G401" s="47"/>
      <c r="H401" s="48"/>
      <c r="I401" s="49"/>
      <c r="J401" s="50"/>
      <c r="K401" s="62"/>
      <c r="L401" s="62"/>
      <c r="M401" s="62"/>
      <c r="N401" s="62"/>
      <c r="O401" s="51"/>
      <c r="P401" s="62"/>
      <c r="Q401" s="63"/>
      <c r="R401" s="42">
        <f t="shared" si="212"/>
        <v>0</v>
      </c>
      <c r="S401" s="43">
        <f t="shared" si="212"/>
        <v>0</v>
      </c>
      <c r="T401" s="409"/>
      <c r="U401" s="409"/>
      <c r="V401" s="409"/>
      <c r="W401" s="409"/>
      <c r="X401" s="423"/>
      <c r="Y401" s="409"/>
      <c r="Z401" s="483"/>
      <c r="AA401" s="406">
        <f t="shared" si="206"/>
        <v>0</v>
      </c>
      <c r="AB401" s="484">
        <f t="shared" si="206"/>
        <v>0</v>
      </c>
      <c r="AC401" s="408"/>
    </row>
    <row r="402" spans="1:29" s="9" customFormat="1" ht="43.5" customHeight="1">
      <c r="A402" s="124">
        <v>23.34</v>
      </c>
      <c r="B402" s="61" t="s">
        <v>289</v>
      </c>
      <c r="C402" s="62"/>
      <c r="D402" s="63"/>
      <c r="E402" s="62"/>
      <c r="F402" s="63"/>
      <c r="G402" s="47"/>
      <c r="H402" s="48"/>
      <c r="I402" s="49"/>
      <c r="J402" s="50"/>
      <c r="K402" s="62"/>
      <c r="L402" s="62"/>
      <c r="M402" s="62"/>
      <c r="N402" s="62"/>
      <c r="O402" s="51"/>
      <c r="P402" s="62"/>
      <c r="Q402" s="63"/>
      <c r="R402" s="42">
        <f t="shared" si="212"/>
        <v>0</v>
      </c>
      <c r="S402" s="43">
        <f t="shared" si="212"/>
        <v>0</v>
      </c>
      <c r="T402" s="409"/>
      <c r="U402" s="409"/>
      <c r="V402" s="409"/>
      <c r="W402" s="409"/>
      <c r="X402" s="423"/>
      <c r="Y402" s="409"/>
      <c r="Z402" s="483"/>
      <c r="AA402" s="406">
        <f t="shared" si="206"/>
        <v>0</v>
      </c>
      <c r="AB402" s="484">
        <f t="shared" si="206"/>
        <v>0</v>
      </c>
      <c r="AC402" s="408"/>
    </row>
    <row r="403" spans="1:29" s="9" customFormat="1" ht="39.75" customHeight="1">
      <c r="A403" s="124">
        <v>23.35</v>
      </c>
      <c r="B403" s="61" t="s">
        <v>291</v>
      </c>
      <c r="C403" s="62"/>
      <c r="D403" s="63"/>
      <c r="E403" s="62"/>
      <c r="F403" s="63"/>
      <c r="G403" s="47"/>
      <c r="H403" s="48"/>
      <c r="I403" s="49"/>
      <c r="J403" s="50"/>
      <c r="K403" s="62"/>
      <c r="L403" s="62"/>
      <c r="M403" s="62"/>
      <c r="N403" s="62"/>
      <c r="O403" s="51"/>
      <c r="P403" s="62"/>
      <c r="Q403" s="63"/>
      <c r="R403" s="42"/>
      <c r="S403" s="43"/>
      <c r="T403" s="409"/>
      <c r="U403" s="409"/>
      <c r="V403" s="409"/>
      <c r="W403" s="409"/>
      <c r="X403" s="423"/>
      <c r="Y403" s="409"/>
      <c r="Z403" s="483"/>
      <c r="AA403" s="406"/>
      <c r="AB403" s="484">
        <f t="shared" si="206"/>
        <v>0</v>
      </c>
      <c r="AC403" s="408"/>
    </row>
    <row r="404" spans="1:29" s="247" customFormat="1" ht="30" customHeight="1">
      <c r="A404" s="248">
        <v>23.36</v>
      </c>
      <c r="B404" s="249" t="s">
        <v>309</v>
      </c>
      <c r="C404" s="250"/>
      <c r="D404" s="254"/>
      <c r="E404" s="250"/>
      <c r="F404" s="250"/>
      <c r="G404" s="243"/>
      <c r="H404" s="244"/>
      <c r="I404" s="245"/>
      <c r="J404" s="246"/>
      <c r="K404" s="250"/>
      <c r="L404" s="250"/>
      <c r="M404" s="250"/>
      <c r="N404" s="250"/>
      <c r="O404" s="51">
        <v>0.2</v>
      </c>
      <c r="P404" s="250"/>
      <c r="Q404" s="41">
        <f>O404*P404</f>
        <v>0</v>
      </c>
      <c r="R404" s="42">
        <f t="shared" ref="R404:S404" si="215">K404+M404+P404</f>
        <v>0</v>
      </c>
      <c r="S404" s="43">
        <f t="shared" si="215"/>
        <v>0</v>
      </c>
      <c r="T404" s="409"/>
      <c r="U404" s="409"/>
      <c r="V404" s="409"/>
      <c r="W404" s="409"/>
      <c r="X404" s="423">
        <v>0.2</v>
      </c>
      <c r="Y404" s="409"/>
      <c r="Z404" s="424">
        <f>X404*Y404</f>
        <v>0</v>
      </c>
      <c r="AA404" s="406">
        <f t="shared" ref="AA404" si="216">T404+V404+Y404</f>
        <v>0</v>
      </c>
      <c r="AB404" s="484">
        <f t="shared" si="206"/>
        <v>0</v>
      </c>
      <c r="AC404" s="408"/>
    </row>
    <row r="405" spans="1:29" s="9" customFormat="1" ht="33.75" customHeight="1">
      <c r="A405" s="219">
        <v>23.37</v>
      </c>
      <c r="B405" s="12" t="s">
        <v>292</v>
      </c>
      <c r="C405" s="62"/>
      <c r="D405" s="63"/>
      <c r="E405" s="62"/>
      <c r="F405" s="62"/>
      <c r="G405" s="47"/>
      <c r="H405" s="48"/>
      <c r="I405" s="49"/>
      <c r="J405" s="50"/>
      <c r="K405" s="62"/>
      <c r="L405" s="62"/>
      <c r="M405" s="62"/>
      <c r="N405" s="62"/>
      <c r="O405" s="51"/>
      <c r="P405" s="62"/>
      <c r="Q405" s="63"/>
      <c r="R405" s="42"/>
      <c r="S405" s="43"/>
      <c r="T405" s="409"/>
      <c r="U405" s="409"/>
      <c r="V405" s="409"/>
      <c r="W405" s="409"/>
      <c r="X405" s="423"/>
      <c r="Y405" s="409"/>
      <c r="Z405" s="483"/>
      <c r="AA405" s="406"/>
      <c r="AB405" s="484">
        <f t="shared" si="206"/>
        <v>0</v>
      </c>
      <c r="AC405" s="408"/>
    </row>
    <row r="406" spans="1:29" s="216" customFormat="1" ht="18">
      <c r="A406" s="203"/>
      <c r="B406" s="192" t="s">
        <v>105</v>
      </c>
      <c r="C406" s="198">
        <f>SUM(C364:C405)</f>
        <v>0</v>
      </c>
      <c r="D406" s="199">
        <f>SUM(D364:D405)</f>
        <v>0</v>
      </c>
      <c r="E406" s="198">
        <f t="shared" ref="E406" si="217">SUM(E364:E405)</f>
        <v>0</v>
      </c>
      <c r="F406" s="199">
        <f>SUM(F364:F405)</f>
        <v>0</v>
      </c>
      <c r="G406" s="214"/>
      <c r="H406" s="215"/>
      <c r="I406" s="198">
        <f t="shared" ref="I406:L406" si="218">SUM(I364:I405)</f>
        <v>0</v>
      </c>
      <c r="J406" s="199">
        <f t="shared" si="218"/>
        <v>0</v>
      </c>
      <c r="K406" s="198">
        <f t="shared" si="218"/>
        <v>0</v>
      </c>
      <c r="L406" s="199">
        <f t="shared" si="218"/>
        <v>0</v>
      </c>
      <c r="M406" s="198">
        <f>SUM(M364:M405)</f>
        <v>0</v>
      </c>
      <c r="N406" s="199">
        <f t="shared" ref="N406:P406" si="219">SUM(N364:N405)</f>
        <v>0</v>
      </c>
      <c r="O406" s="200"/>
      <c r="P406" s="198">
        <f t="shared" si="219"/>
        <v>0</v>
      </c>
      <c r="Q406" s="199">
        <f>SUM(Q364:Q405)</f>
        <v>0</v>
      </c>
      <c r="R406" s="198">
        <f>SUM(R364:R405)</f>
        <v>0</v>
      </c>
      <c r="S406" s="199">
        <f>SUM(S364:S405)</f>
        <v>0</v>
      </c>
      <c r="T406" s="445"/>
      <c r="U406" s="446">
        <f t="shared" ref="U406" si="220">SUM(U364:U405)</f>
        <v>0</v>
      </c>
      <c r="V406" s="445"/>
      <c r="W406" s="446">
        <f t="shared" ref="W406" si="221">SUM(W364:W405)</f>
        <v>0</v>
      </c>
      <c r="X406" s="449"/>
      <c r="Y406" s="445"/>
      <c r="Z406" s="446">
        <f>SUM(Z364:Z405)</f>
        <v>0</v>
      </c>
      <c r="AA406" s="445"/>
      <c r="AB406" s="446">
        <f>SUM(AB364:AB405)</f>
        <v>0</v>
      </c>
      <c r="AC406" s="422"/>
    </row>
    <row r="407" spans="1:29" ht="31.5">
      <c r="A407" s="260" t="s">
        <v>243</v>
      </c>
      <c r="B407" s="36" t="s">
        <v>244</v>
      </c>
      <c r="C407" s="26"/>
      <c r="D407" s="27"/>
      <c r="E407" s="26"/>
      <c r="F407" s="26"/>
      <c r="G407" s="47"/>
      <c r="H407" s="48"/>
      <c r="I407" s="53"/>
      <c r="J407" s="26"/>
      <c r="K407" s="26"/>
      <c r="L407" s="26"/>
      <c r="M407" s="26"/>
      <c r="N407" s="26"/>
      <c r="O407" s="112"/>
      <c r="P407" s="26"/>
      <c r="Q407" s="27"/>
      <c r="R407" s="42">
        <f t="shared" si="212"/>
        <v>0</v>
      </c>
      <c r="S407" s="43">
        <f t="shared" si="212"/>
        <v>0</v>
      </c>
      <c r="T407" s="439"/>
      <c r="U407" s="439"/>
      <c r="V407" s="439"/>
      <c r="W407" s="439"/>
      <c r="X407" s="440"/>
      <c r="Y407" s="439"/>
      <c r="Z407" s="448"/>
      <c r="AA407" s="406"/>
      <c r="AB407" s="484"/>
      <c r="AC407" s="403"/>
    </row>
    <row r="408" spans="1:29" s="147" customFormat="1" ht="18">
      <c r="A408" s="143">
        <v>24</v>
      </c>
      <c r="B408" s="144" t="s">
        <v>245</v>
      </c>
      <c r="C408" s="145"/>
      <c r="D408" s="162"/>
      <c r="E408" s="145"/>
      <c r="F408" s="145"/>
      <c r="G408" s="151"/>
      <c r="H408" s="152"/>
      <c r="I408" s="159"/>
      <c r="J408" s="145"/>
      <c r="K408" s="145"/>
      <c r="L408" s="145"/>
      <c r="M408" s="145"/>
      <c r="N408" s="145"/>
      <c r="O408" s="153"/>
      <c r="P408" s="145"/>
      <c r="Q408" s="162"/>
      <c r="R408" s="154">
        <f t="shared" si="212"/>
        <v>0</v>
      </c>
      <c r="S408" s="155">
        <f t="shared" si="212"/>
        <v>0</v>
      </c>
      <c r="T408" s="439"/>
      <c r="U408" s="439"/>
      <c r="V408" s="439"/>
      <c r="W408" s="439"/>
      <c r="X408" s="440"/>
      <c r="Y408" s="439"/>
      <c r="Z408" s="448"/>
      <c r="AA408" s="406"/>
      <c r="AB408" s="484"/>
      <c r="AC408" s="403"/>
    </row>
    <row r="409" spans="1:29" ht="18">
      <c r="A409" s="6">
        <v>24.01</v>
      </c>
      <c r="B409" s="7" t="s">
        <v>246</v>
      </c>
      <c r="C409" s="8"/>
      <c r="D409" s="13"/>
      <c r="E409" s="8"/>
      <c r="F409" s="8"/>
      <c r="G409" s="47"/>
      <c r="H409" s="48"/>
      <c r="I409" s="75"/>
      <c r="J409" s="8"/>
      <c r="K409" s="8"/>
      <c r="L409" s="8"/>
      <c r="M409" s="8"/>
      <c r="N409" s="8"/>
      <c r="O409" s="64"/>
      <c r="P409" s="8"/>
      <c r="Q409" s="13"/>
      <c r="R409" s="42">
        <f t="shared" si="212"/>
        <v>0</v>
      </c>
      <c r="S409" s="43"/>
      <c r="T409" s="405"/>
      <c r="U409" s="405"/>
      <c r="V409" s="405"/>
      <c r="W409" s="405"/>
      <c r="X409" s="426"/>
      <c r="Y409" s="405"/>
      <c r="Z409" s="484"/>
      <c r="AA409" s="406">
        <f t="shared" ref="AA409:AA412" si="222">T409+V409+Y409</f>
        <v>0</v>
      </c>
      <c r="AB409" s="484">
        <f t="shared" si="206"/>
        <v>0</v>
      </c>
      <c r="AC409" s="404"/>
    </row>
    <row r="410" spans="1:29" ht="18">
      <c r="A410" s="6"/>
      <c r="B410" s="7" t="s">
        <v>247</v>
      </c>
      <c r="C410" s="8"/>
      <c r="D410" s="13"/>
      <c r="E410" s="8"/>
      <c r="F410" s="13"/>
      <c r="G410" s="47"/>
      <c r="H410" s="48"/>
      <c r="I410" s="49">
        <f t="shared" ref="I410:J412" si="223">C410-E410</f>
        <v>0</v>
      </c>
      <c r="J410" s="50">
        <f t="shared" si="223"/>
        <v>0</v>
      </c>
      <c r="K410" s="8"/>
      <c r="L410" s="8"/>
      <c r="M410" s="8"/>
      <c r="N410" s="8"/>
      <c r="O410" s="64"/>
      <c r="P410" s="405"/>
      <c r="Q410" s="13"/>
      <c r="R410" s="42">
        <f t="shared" si="212"/>
        <v>0</v>
      </c>
      <c r="S410" s="43">
        <f>L410+N410+Q410</f>
        <v>0</v>
      </c>
      <c r="T410" s="405"/>
      <c r="U410" s="405"/>
      <c r="V410" s="405"/>
      <c r="W410" s="405"/>
      <c r="X410" s="426"/>
      <c r="Y410" s="405"/>
      <c r="Z410" s="484"/>
      <c r="AA410" s="406">
        <f t="shared" si="222"/>
        <v>0</v>
      </c>
      <c r="AB410" s="484">
        <f t="shared" si="206"/>
        <v>0</v>
      </c>
      <c r="AC410" s="404"/>
    </row>
    <row r="411" spans="1:29" ht="31.5">
      <c r="A411" s="6"/>
      <c r="B411" s="61" t="s">
        <v>248</v>
      </c>
      <c r="C411" s="62"/>
      <c r="D411" s="63"/>
      <c r="E411" s="62"/>
      <c r="F411" s="62"/>
      <c r="G411" s="47"/>
      <c r="H411" s="48"/>
      <c r="I411" s="49">
        <f t="shared" si="223"/>
        <v>0</v>
      </c>
      <c r="J411" s="50">
        <f t="shared" si="223"/>
        <v>0</v>
      </c>
      <c r="K411" s="62"/>
      <c r="L411" s="62"/>
      <c r="M411" s="62"/>
      <c r="N411" s="62"/>
      <c r="O411" s="118"/>
      <c r="P411" s="62"/>
      <c r="Q411" s="63"/>
      <c r="R411" s="42">
        <f t="shared" si="212"/>
        <v>0</v>
      </c>
      <c r="S411" s="43">
        <f t="shared" si="212"/>
        <v>0</v>
      </c>
      <c r="T411" s="409"/>
      <c r="U411" s="409"/>
      <c r="V411" s="409"/>
      <c r="W411" s="409"/>
      <c r="X411" s="466"/>
      <c r="Y411" s="409"/>
      <c r="Z411" s="483"/>
      <c r="AA411" s="406">
        <f t="shared" si="222"/>
        <v>0</v>
      </c>
      <c r="AB411" s="484">
        <f t="shared" si="206"/>
        <v>0</v>
      </c>
      <c r="AC411" s="408"/>
    </row>
    <row r="412" spans="1:29" ht="31.5">
      <c r="A412" s="6"/>
      <c r="B412" s="7" t="s">
        <v>249</v>
      </c>
      <c r="C412" s="8"/>
      <c r="D412" s="13"/>
      <c r="E412" s="8"/>
      <c r="F412" s="8"/>
      <c r="G412" s="47"/>
      <c r="H412" s="48"/>
      <c r="I412" s="49">
        <f t="shared" si="223"/>
        <v>0</v>
      </c>
      <c r="J412" s="50">
        <f t="shared" si="223"/>
        <v>0</v>
      </c>
      <c r="K412" s="8"/>
      <c r="L412" s="8"/>
      <c r="M412" s="8"/>
      <c r="N412" s="8"/>
      <c r="O412" s="64"/>
      <c r="P412" s="8"/>
      <c r="Q412" s="13"/>
      <c r="R412" s="42">
        <f t="shared" si="212"/>
        <v>0</v>
      </c>
      <c r="S412" s="43">
        <f t="shared" si="212"/>
        <v>0</v>
      </c>
      <c r="T412" s="405"/>
      <c r="U412" s="405"/>
      <c r="V412" s="405"/>
      <c r="W412" s="405"/>
      <c r="X412" s="426"/>
      <c r="Y412" s="405"/>
      <c r="Z412" s="484"/>
      <c r="AA412" s="406">
        <f t="shared" si="222"/>
        <v>0</v>
      </c>
      <c r="AB412" s="484">
        <f t="shared" si="206"/>
        <v>0</v>
      </c>
      <c r="AC412" s="404"/>
    </row>
    <row r="413" spans="1:29" s="216" customFormat="1" ht="18">
      <c r="A413" s="203"/>
      <c r="B413" s="192" t="s">
        <v>107</v>
      </c>
      <c r="C413" s="198">
        <f>SUM(C410:C412)</f>
        <v>0</v>
      </c>
      <c r="D413" s="199">
        <f t="shared" ref="D413:P413" si="224">SUM(D410:D412)</f>
        <v>0</v>
      </c>
      <c r="E413" s="198">
        <f t="shared" si="224"/>
        <v>0</v>
      </c>
      <c r="F413" s="199">
        <f t="shared" si="224"/>
        <v>0</v>
      </c>
      <c r="G413" s="214"/>
      <c r="H413" s="215"/>
      <c r="I413" s="198">
        <f>SUM(I410:I412)</f>
        <v>0</v>
      </c>
      <c r="J413" s="199">
        <f t="shared" si="224"/>
        <v>0</v>
      </c>
      <c r="K413" s="199">
        <f t="shared" si="224"/>
        <v>0</v>
      </c>
      <c r="L413" s="199">
        <f t="shared" si="224"/>
        <v>0</v>
      </c>
      <c r="M413" s="199">
        <f t="shared" si="224"/>
        <v>0</v>
      </c>
      <c r="N413" s="199">
        <f t="shared" si="224"/>
        <v>0</v>
      </c>
      <c r="O413" s="200">
        <f t="shared" si="224"/>
        <v>0</v>
      </c>
      <c r="P413" s="199">
        <f t="shared" si="224"/>
        <v>0</v>
      </c>
      <c r="Q413" s="199">
        <f>SUM(Q409:Q412)</f>
        <v>0</v>
      </c>
      <c r="R413" s="199">
        <f>SUM(R410:R412)</f>
        <v>0</v>
      </c>
      <c r="S413" s="199">
        <f>SUM(S410:S412)</f>
        <v>0</v>
      </c>
      <c r="T413" s="446"/>
      <c r="U413" s="446">
        <f t="shared" ref="U413:W413" si="225">SUM(U410:U412)</f>
        <v>0</v>
      </c>
      <c r="V413" s="446"/>
      <c r="W413" s="446">
        <f t="shared" si="225"/>
        <v>0</v>
      </c>
      <c r="X413" s="449"/>
      <c r="Y413" s="446"/>
      <c r="Z413" s="446">
        <f>SUM(Z409:Z412)</f>
        <v>0</v>
      </c>
      <c r="AA413" s="446"/>
      <c r="AB413" s="446">
        <f>SUM(AB409:AB412)</f>
        <v>0</v>
      </c>
      <c r="AC413" s="422"/>
    </row>
    <row r="414" spans="1:29" ht="87" customHeight="1">
      <c r="A414" s="6">
        <v>24.02</v>
      </c>
      <c r="B414" s="7" t="s">
        <v>250</v>
      </c>
      <c r="C414" s="8"/>
      <c r="D414" s="13"/>
      <c r="E414" s="8"/>
      <c r="F414" s="8"/>
      <c r="G414" s="47"/>
      <c r="H414" s="48"/>
      <c r="I414" s="49">
        <f t="shared" ref="I414:J418" si="226">C414-E414</f>
        <v>0</v>
      </c>
      <c r="J414" s="50">
        <f t="shared" si="226"/>
        <v>0</v>
      </c>
      <c r="K414" s="8"/>
      <c r="L414" s="8"/>
      <c r="M414" s="8"/>
      <c r="N414" s="8"/>
      <c r="O414" s="64"/>
      <c r="P414" s="8"/>
      <c r="Q414" s="13"/>
      <c r="R414" s="42">
        <f t="shared" si="212"/>
        <v>0</v>
      </c>
      <c r="S414" s="43">
        <f t="shared" si="212"/>
        <v>0</v>
      </c>
      <c r="T414" s="405"/>
      <c r="U414" s="405"/>
      <c r="V414" s="405"/>
      <c r="W414" s="405"/>
      <c r="X414" s="426"/>
      <c r="Y414" s="405"/>
      <c r="Z414" s="484"/>
      <c r="AA414" s="406"/>
      <c r="AB414" s="484"/>
      <c r="AC414" s="404"/>
    </row>
    <row r="415" spans="1:29" ht="18">
      <c r="A415" s="6"/>
      <c r="B415" s="7" t="s">
        <v>124</v>
      </c>
      <c r="C415" s="8"/>
      <c r="D415" s="13"/>
      <c r="E415" s="8"/>
      <c r="F415" s="13"/>
      <c r="G415" s="47"/>
      <c r="H415" s="48"/>
      <c r="I415" s="49">
        <f t="shared" si="226"/>
        <v>0</v>
      </c>
      <c r="J415" s="50">
        <f t="shared" si="226"/>
        <v>0</v>
      </c>
      <c r="K415" s="8"/>
      <c r="L415" s="8"/>
      <c r="M415" s="8"/>
      <c r="N415" s="8"/>
      <c r="O415" s="64"/>
      <c r="P415" s="8"/>
      <c r="Q415" s="41"/>
      <c r="R415" s="42">
        <f t="shared" si="212"/>
        <v>0</v>
      </c>
      <c r="S415" s="43">
        <f t="shared" si="212"/>
        <v>0</v>
      </c>
      <c r="T415" s="405"/>
      <c r="U415" s="405"/>
      <c r="V415" s="405"/>
      <c r="W415" s="405"/>
      <c r="X415" s="426"/>
      <c r="Y415" s="405"/>
      <c r="Z415" s="424"/>
      <c r="AA415" s="406">
        <f t="shared" ref="AA415:AA418" si="227">T415+V415+Y415</f>
        <v>0</v>
      </c>
      <c r="AB415" s="484">
        <f t="shared" si="206"/>
        <v>0</v>
      </c>
      <c r="AC415" s="404"/>
    </row>
    <row r="416" spans="1:29" ht="18">
      <c r="A416" s="6"/>
      <c r="B416" s="7" t="s">
        <v>173</v>
      </c>
      <c r="C416" s="8"/>
      <c r="D416" s="13"/>
      <c r="E416" s="8"/>
      <c r="F416" s="13"/>
      <c r="G416" s="47"/>
      <c r="H416" s="48"/>
      <c r="I416" s="49">
        <f t="shared" si="226"/>
        <v>0</v>
      </c>
      <c r="J416" s="50">
        <f t="shared" si="226"/>
        <v>0</v>
      </c>
      <c r="K416" s="8"/>
      <c r="L416" s="8"/>
      <c r="M416" s="8"/>
      <c r="N416" s="8"/>
      <c r="O416" s="64"/>
      <c r="P416" s="8"/>
      <c r="Q416" s="41"/>
      <c r="R416" s="42">
        <f t="shared" si="212"/>
        <v>0</v>
      </c>
      <c r="S416" s="43">
        <f t="shared" si="212"/>
        <v>0</v>
      </c>
      <c r="T416" s="405"/>
      <c r="U416" s="405"/>
      <c r="V416" s="405"/>
      <c r="W416" s="405"/>
      <c r="X416" s="426"/>
      <c r="Y416" s="405"/>
      <c r="Z416" s="424"/>
      <c r="AA416" s="406">
        <f t="shared" si="227"/>
        <v>0</v>
      </c>
      <c r="AB416" s="484">
        <f t="shared" si="206"/>
        <v>0</v>
      </c>
      <c r="AC416" s="404"/>
    </row>
    <row r="417" spans="1:29" ht="18">
      <c r="A417" s="6"/>
      <c r="B417" s="7" t="s">
        <v>174</v>
      </c>
      <c r="C417" s="8"/>
      <c r="D417" s="13"/>
      <c r="E417" s="8"/>
      <c r="F417" s="13"/>
      <c r="G417" s="47"/>
      <c r="H417" s="48"/>
      <c r="I417" s="49">
        <f t="shared" si="226"/>
        <v>0</v>
      </c>
      <c r="J417" s="50">
        <f t="shared" si="226"/>
        <v>0</v>
      </c>
      <c r="K417" s="8"/>
      <c r="L417" s="8"/>
      <c r="M417" s="8"/>
      <c r="N417" s="8"/>
      <c r="O417" s="64"/>
      <c r="P417" s="8"/>
      <c r="Q417" s="41"/>
      <c r="R417" s="42">
        <f t="shared" si="212"/>
        <v>0</v>
      </c>
      <c r="S417" s="43">
        <f t="shared" si="212"/>
        <v>0</v>
      </c>
      <c r="T417" s="405"/>
      <c r="U417" s="405"/>
      <c r="V417" s="405"/>
      <c r="W417" s="405"/>
      <c r="X417" s="426"/>
      <c r="Y417" s="405"/>
      <c r="Z417" s="424"/>
      <c r="AA417" s="406">
        <f t="shared" si="227"/>
        <v>0</v>
      </c>
      <c r="AB417" s="484">
        <f t="shared" si="206"/>
        <v>0</v>
      </c>
      <c r="AC417" s="404"/>
    </row>
    <row r="418" spans="1:29" ht="37.5" customHeight="1">
      <c r="A418" s="6">
        <v>24.03</v>
      </c>
      <c r="B418" s="7" t="s">
        <v>251</v>
      </c>
      <c r="C418" s="8"/>
      <c r="D418" s="13"/>
      <c r="E418" s="8"/>
      <c r="F418" s="13"/>
      <c r="G418" s="47"/>
      <c r="H418" s="48"/>
      <c r="I418" s="49">
        <f t="shared" si="226"/>
        <v>0</v>
      </c>
      <c r="J418" s="50">
        <f t="shared" si="226"/>
        <v>0</v>
      </c>
      <c r="K418" s="8"/>
      <c r="L418" s="8"/>
      <c r="M418" s="8"/>
      <c r="N418" s="8"/>
      <c r="O418" s="64"/>
      <c r="P418" s="8"/>
      <c r="Q418" s="41"/>
      <c r="R418" s="42">
        <f t="shared" si="212"/>
        <v>0</v>
      </c>
      <c r="S418" s="43">
        <f t="shared" si="212"/>
        <v>0</v>
      </c>
      <c r="T418" s="405"/>
      <c r="U418" s="405"/>
      <c r="V418" s="405"/>
      <c r="W418" s="405"/>
      <c r="X418" s="426"/>
      <c r="Y418" s="405"/>
      <c r="Z418" s="424"/>
      <c r="AA418" s="406">
        <f t="shared" si="227"/>
        <v>0</v>
      </c>
      <c r="AB418" s="484">
        <f t="shared" si="206"/>
        <v>0</v>
      </c>
      <c r="AC418" s="404"/>
    </row>
    <row r="419" spans="1:29" s="216" customFormat="1" ht="18">
      <c r="A419" s="203"/>
      <c r="B419" s="192" t="s">
        <v>107</v>
      </c>
      <c r="C419" s="210"/>
      <c r="D419" s="211">
        <f t="shared" ref="D419:F419" si="228">SUM(D414:D418)</f>
        <v>0</v>
      </c>
      <c r="E419" s="210"/>
      <c r="F419" s="211">
        <f t="shared" si="228"/>
        <v>0</v>
      </c>
      <c r="G419" s="214"/>
      <c r="H419" s="215"/>
      <c r="I419" s="210">
        <f t="shared" ref="I419:S419" si="229">SUM(I414:I418)</f>
        <v>0</v>
      </c>
      <c r="J419" s="211">
        <f t="shared" si="229"/>
        <v>0</v>
      </c>
      <c r="K419" s="211">
        <f t="shared" si="229"/>
        <v>0</v>
      </c>
      <c r="L419" s="211">
        <f t="shared" si="229"/>
        <v>0</v>
      </c>
      <c r="M419" s="211">
        <f t="shared" si="229"/>
        <v>0</v>
      </c>
      <c r="N419" s="211">
        <f t="shared" si="229"/>
        <v>0</v>
      </c>
      <c r="O419" s="212">
        <f t="shared" si="229"/>
        <v>0</v>
      </c>
      <c r="P419" s="211">
        <f t="shared" si="229"/>
        <v>0</v>
      </c>
      <c r="Q419" s="211">
        <f>SUM(Q414:Q418)</f>
        <v>0</v>
      </c>
      <c r="R419" s="211">
        <f t="shared" si="229"/>
        <v>0</v>
      </c>
      <c r="S419" s="211">
        <f t="shared" si="229"/>
        <v>0</v>
      </c>
      <c r="T419" s="475"/>
      <c r="U419" s="475">
        <f t="shared" ref="U419:W419" si="230">SUM(U414:U418)</f>
        <v>0</v>
      </c>
      <c r="V419" s="475"/>
      <c r="W419" s="475">
        <f t="shared" si="230"/>
        <v>0</v>
      </c>
      <c r="X419" s="476"/>
      <c r="Y419" s="475"/>
      <c r="Z419" s="475">
        <f>SUM(Z414:Z418)</f>
        <v>0</v>
      </c>
      <c r="AA419" s="475"/>
      <c r="AB419" s="475">
        <f>SUM(AB414:AB418)</f>
        <v>0</v>
      </c>
      <c r="AC419" s="422"/>
    </row>
    <row r="420" spans="1:29" s="216" customFormat="1" ht="18">
      <c r="A420" s="203"/>
      <c r="B420" s="192" t="s">
        <v>252</v>
      </c>
      <c r="C420" s="213"/>
      <c r="D420" s="199">
        <f>D419+D413+D406+D361+D357+D351+D347+D344+D340+D336+D329+D325+D320+D308+D291+D265+D219+D215+D208+D194+D150+D148+D111</f>
        <v>0</v>
      </c>
      <c r="E420" s="198"/>
      <c r="F420" s="199">
        <f>F419+F413+F406+F361+F357+F351+F347+F344+F340+F336+F329+F325+F320+F308+F291+F265+F219+F215+F208+F194+F150+F148+F111</f>
        <v>0</v>
      </c>
      <c r="G420" s="214"/>
      <c r="H420" s="215"/>
      <c r="I420" s="198">
        <f t="shared" ref="I420:S420" si="231">I419+I413+I406+I361+I357+I351+I347+I344+I340+I336+I329+I325+I320+I308+I291+I265+I219+I215+I208+I194+I150+I148+I111</f>
        <v>0</v>
      </c>
      <c r="J420" s="199">
        <f t="shared" si="231"/>
        <v>0</v>
      </c>
      <c r="K420" s="199">
        <f t="shared" si="231"/>
        <v>0</v>
      </c>
      <c r="L420" s="199">
        <f t="shared" si="231"/>
        <v>0</v>
      </c>
      <c r="M420" s="199">
        <f t="shared" si="231"/>
        <v>0</v>
      </c>
      <c r="N420" s="199">
        <f t="shared" si="231"/>
        <v>0</v>
      </c>
      <c r="O420" s="200">
        <f t="shared" si="231"/>
        <v>16.491129999999998</v>
      </c>
      <c r="P420" s="199">
        <f t="shared" si="231"/>
        <v>0</v>
      </c>
      <c r="Q420" s="199">
        <f t="shared" si="231"/>
        <v>0</v>
      </c>
      <c r="R420" s="199">
        <f t="shared" si="231"/>
        <v>0</v>
      </c>
      <c r="S420" s="199">
        <f t="shared" si="231"/>
        <v>0</v>
      </c>
      <c r="T420" s="446"/>
      <c r="U420" s="446">
        <f t="shared" ref="U420:Z420" si="232">U419+U413+U406+U361+U357+U351+U347+U344+U340+U336+U329+U325+U320+U308+U291+U265+U219+U215+U208+U194+U150+U148+U111</f>
        <v>0</v>
      </c>
      <c r="V420" s="446"/>
      <c r="W420" s="446">
        <f t="shared" si="232"/>
        <v>0</v>
      </c>
      <c r="X420" s="449"/>
      <c r="Y420" s="446"/>
      <c r="Z420" s="446">
        <f t="shared" si="232"/>
        <v>0</v>
      </c>
      <c r="AA420" s="446"/>
      <c r="AB420" s="446">
        <f t="shared" ref="AB420" si="233">AB419+AB413+AB406+AB361+AB357+AB351+AB347+AB344+AB340+AB336+AB329+AB325+AB320+AB308+AB291+AB265+AB219+AB215+AB208+AB194+AB150+AB148+AB111</f>
        <v>0</v>
      </c>
      <c r="AC420" s="422"/>
    </row>
    <row r="421" spans="1:29" s="147" customFormat="1" ht="25.5" customHeight="1">
      <c r="A421" s="175">
        <v>25</v>
      </c>
      <c r="B421" s="144" t="s">
        <v>253</v>
      </c>
      <c r="C421" s="145"/>
      <c r="D421" s="162"/>
      <c r="E421" s="145"/>
      <c r="F421" s="145"/>
      <c r="G421" s="151"/>
      <c r="H421" s="152"/>
      <c r="I421" s="159"/>
      <c r="J421" s="145"/>
      <c r="K421" s="145"/>
      <c r="L421" s="145"/>
      <c r="M421" s="145"/>
      <c r="N421" s="145"/>
      <c r="O421" s="153"/>
      <c r="P421" s="145"/>
      <c r="Q421" s="162"/>
      <c r="R421" s="154">
        <f t="shared" si="212"/>
        <v>0</v>
      </c>
      <c r="S421" s="155">
        <f t="shared" si="212"/>
        <v>0</v>
      </c>
      <c r="T421" s="439"/>
      <c r="U421" s="439"/>
      <c r="V421" s="439"/>
      <c r="W421" s="439"/>
      <c r="X421" s="440"/>
      <c r="Y421" s="439"/>
      <c r="Z421" s="448"/>
      <c r="AA421" s="406"/>
      <c r="AB421" s="484"/>
      <c r="AC421" s="403"/>
    </row>
    <row r="422" spans="1:29" ht="25.5" customHeight="1">
      <c r="A422" s="6">
        <v>25.01</v>
      </c>
      <c r="B422" s="7" t="s">
        <v>254</v>
      </c>
      <c r="C422" s="8"/>
      <c r="D422" s="13">
        <v>242.04</v>
      </c>
      <c r="E422" s="8"/>
      <c r="F422" s="8">
        <v>242.04</v>
      </c>
      <c r="G422" s="47"/>
      <c r="H422" s="48">
        <f t="shared" ref="H422:H424" si="234">F422/D422</f>
        <v>1</v>
      </c>
      <c r="I422" s="49">
        <f t="shared" ref="I422:J423" si="235">C422-E422</f>
        <v>0</v>
      </c>
      <c r="J422" s="50">
        <f t="shared" si="235"/>
        <v>0</v>
      </c>
      <c r="K422" s="8"/>
      <c r="L422" s="8"/>
      <c r="M422" s="8"/>
      <c r="N422" s="8"/>
      <c r="O422" s="64"/>
      <c r="P422" s="8"/>
      <c r="Q422" s="13">
        <v>300.7</v>
      </c>
      <c r="R422" s="42">
        <f t="shared" si="212"/>
        <v>0</v>
      </c>
      <c r="S422" s="43">
        <f t="shared" si="212"/>
        <v>300.7</v>
      </c>
      <c r="T422" s="405"/>
      <c r="U422" s="405"/>
      <c r="V422" s="405"/>
      <c r="W422" s="405"/>
      <c r="X422" s="426"/>
      <c r="Y422" s="405"/>
      <c r="Z422" s="484">
        <v>300.7</v>
      </c>
      <c r="AA422" s="406">
        <f t="shared" ref="AA422:AA423" si="236">T422+V422+Y422</f>
        <v>0</v>
      </c>
      <c r="AB422" s="484">
        <f t="shared" si="206"/>
        <v>300.7</v>
      </c>
      <c r="AC422" s="404"/>
    </row>
    <row r="423" spans="1:29" ht="25.5" customHeight="1">
      <c r="A423" s="6">
        <v>25.02</v>
      </c>
      <c r="B423" s="7" t="s">
        <v>255</v>
      </c>
      <c r="C423" s="8"/>
      <c r="D423" s="13">
        <v>90.85</v>
      </c>
      <c r="E423" s="8"/>
      <c r="F423" s="8">
        <v>90.85</v>
      </c>
      <c r="G423" s="47"/>
      <c r="H423" s="48">
        <f t="shared" si="234"/>
        <v>1</v>
      </c>
      <c r="I423" s="49">
        <f t="shared" si="235"/>
        <v>0</v>
      </c>
      <c r="J423" s="50">
        <f t="shared" si="235"/>
        <v>0</v>
      </c>
      <c r="K423" s="8"/>
      <c r="L423" s="8"/>
      <c r="M423" s="8"/>
      <c r="N423" s="8"/>
      <c r="O423" s="64">
        <v>1.4999999999999999E-2</v>
      </c>
      <c r="P423" s="8">
        <v>6304</v>
      </c>
      <c r="Q423" s="13">
        <f>O423*P423</f>
        <v>94.56</v>
      </c>
      <c r="R423" s="42">
        <f t="shared" si="212"/>
        <v>6304</v>
      </c>
      <c r="S423" s="43">
        <f t="shared" si="212"/>
        <v>94.56</v>
      </c>
      <c r="T423" s="405"/>
      <c r="U423" s="405"/>
      <c r="V423" s="405"/>
      <c r="W423" s="405"/>
      <c r="X423" s="426">
        <v>1.4999999999999999E-2</v>
      </c>
      <c r="Y423" s="405">
        <v>6304</v>
      </c>
      <c r="Z423" s="484">
        <f>X423*Y423</f>
        <v>94.56</v>
      </c>
      <c r="AA423" s="406">
        <f t="shared" si="236"/>
        <v>6304</v>
      </c>
      <c r="AB423" s="484">
        <f t="shared" si="206"/>
        <v>94.56</v>
      </c>
      <c r="AC423" s="404"/>
    </row>
    <row r="424" spans="1:29" s="216" customFormat="1" ht="18">
      <c r="A424" s="203"/>
      <c r="B424" s="192" t="s">
        <v>107</v>
      </c>
      <c r="C424" s="210"/>
      <c r="D424" s="211">
        <f>SUM(D422:D423)</f>
        <v>332.89</v>
      </c>
      <c r="E424" s="210"/>
      <c r="F424" s="211">
        <f t="shared" ref="F424" si="237">SUM(F422:F423)</f>
        <v>332.89</v>
      </c>
      <c r="G424" s="214"/>
      <c r="H424" s="215">
        <f t="shared" si="234"/>
        <v>1</v>
      </c>
      <c r="I424" s="210">
        <f t="shared" ref="I424:S424" si="238">SUM(I422:I423)</f>
        <v>0</v>
      </c>
      <c r="J424" s="211">
        <f t="shared" si="238"/>
        <v>0</v>
      </c>
      <c r="K424" s="211">
        <f t="shared" si="238"/>
        <v>0</v>
      </c>
      <c r="L424" s="211">
        <f t="shared" si="238"/>
        <v>0</v>
      </c>
      <c r="M424" s="211">
        <f t="shared" si="238"/>
        <v>0</v>
      </c>
      <c r="N424" s="211">
        <f t="shared" si="238"/>
        <v>0</v>
      </c>
      <c r="O424" s="212">
        <f t="shared" si="238"/>
        <v>1.4999999999999999E-2</v>
      </c>
      <c r="P424" s="211">
        <f t="shared" si="238"/>
        <v>6304</v>
      </c>
      <c r="Q424" s="211">
        <f t="shared" si="238"/>
        <v>395.26</v>
      </c>
      <c r="R424" s="211">
        <f t="shared" si="238"/>
        <v>6304</v>
      </c>
      <c r="S424" s="211">
        <f t="shared" si="238"/>
        <v>395.26</v>
      </c>
      <c r="T424" s="475"/>
      <c r="U424" s="475">
        <f t="shared" ref="U424:Z424" si="239">SUM(U422:U423)</f>
        <v>0</v>
      </c>
      <c r="V424" s="475"/>
      <c r="W424" s="475">
        <f t="shared" si="239"/>
        <v>0</v>
      </c>
      <c r="X424" s="476"/>
      <c r="Y424" s="475"/>
      <c r="Z424" s="475">
        <f t="shared" si="239"/>
        <v>395.26</v>
      </c>
      <c r="AA424" s="475"/>
      <c r="AB424" s="484">
        <f t="shared" si="206"/>
        <v>395.26</v>
      </c>
      <c r="AC424" s="422"/>
    </row>
    <row r="425" spans="1:29" s="216" customFormat="1" ht="18">
      <c r="A425" s="203"/>
      <c r="B425" s="192" t="s">
        <v>256</v>
      </c>
      <c r="C425" s="199"/>
      <c r="D425" s="199">
        <f>D424+D420</f>
        <v>332.89</v>
      </c>
      <c r="E425" s="199"/>
      <c r="F425" s="199">
        <f>F424+F420</f>
        <v>332.89</v>
      </c>
      <c r="G425" s="214"/>
      <c r="H425" s="215">
        <f t="shared" ref="H425" si="240">F425/D425</f>
        <v>1</v>
      </c>
      <c r="I425" s="198">
        <f t="shared" ref="I425:R425" si="241">I424+I420</f>
        <v>0</v>
      </c>
      <c r="J425" s="199">
        <f t="shared" si="241"/>
        <v>0</v>
      </c>
      <c r="K425" s="199">
        <f t="shared" si="241"/>
        <v>0</v>
      </c>
      <c r="L425" s="199">
        <f t="shared" si="241"/>
        <v>0</v>
      </c>
      <c r="M425" s="199">
        <f t="shared" si="241"/>
        <v>0</v>
      </c>
      <c r="N425" s="199">
        <f t="shared" si="241"/>
        <v>0</v>
      </c>
      <c r="O425" s="200">
        <f t="shared" si="241"/>
        <v>16.506129999999999</v>
      </c>
      <c r="P425" s="199">
        <f t="shared" si="241"/>
        <v>6304</v>
      </c>
      <c r="Q425" s="199">
        <f t="shared" si="241"/>
        <v>395.26</v>
      </c>
      <c r="R425" s="199">
        <f t="shared" si="241"/>
        <v>6304</v>
      </c>
      <c r="S425" s="199">
        <f>S424+S420</f>
        <v>395.26</v>
      </c>
      <c r="T425" s="446"/>
      <c r="U425" s="446">
        <f t="shared" ref="U425:AB425" si="242">U424+U420</f>
        <v>0</v>
      </c>
      <c r="V425" s="446"/>
      <c r="W425" s="446">
        <f t="shared" si="242"/>
        <v>0</v>
      </c>
      <c r="X425" s="449"/>
      <c r="Y425" s="446"/>
      <c r="Z425" s="446">
        <f t="shared" si="242"/>
        <v>395.26</v>
      </c>
      <c r="AA425" s="446"/>
      <c r="AB425" s="446">
        <f t="shared" si="242"/>
        <v>395.26</v>
      </c>
      <c r="AC425" s="422"/>
    </row>
    <row r="426" spans="1:29" s="147" customFormat="1" ht="54" customHeight="1">
      <c r="A426" s="175">
        <v>26</v>
      </c>
      <c r="B426" s="144" t="s">
        <v>257</v>
      </c>
      <c r="C426" s="145"/>
      <c r="D426" s="162"/>
      <c r="E426" s="145"/>
      <c r="F426" s="145"/>
      <c r="G426" s="151"/>
      <c r="H426" s="152"/>
      <c r="I426" s="159"/>
      <c r="J426" s="145"/>
      <c r="K426" s="145"/>
      <c r="L426" s="145"/>
      <c r="M426" s="145"/>
      <c r="N426" s="145"/>
      <c r="O426" s="153"/>
      <c r="P426" s="145"/>
      <c r="Q426" s="162"/>
      <c r="R426" s="154">
        <f t="shared" ref="R426:S460" si="243">K426+M426+P426</f>
        <v>0</v>
      </c>
      <c r="S426" s="155">
        <f t="shared" si="243"/>
        <v>0</v>
      </c>
      <c r="T426" s="439"/>
      <c r="U426" s="439"/>
      <c r="V426" s="439"/>
      <c r="W426" s="439"/>
      <c r="X426" s="440"/>
      <c r="Y426" s="439"/>
      <c r="Z426" s="448"/>
      <c r="AA426" s="406"/>
      <c r="AB426" s="484"/>
      <c r="AC426" s="403"/>
    </row>
    <row r="427" spans="1:29" s="87" customFormat="1" ht="18">
      <c r="A427" s="6"/>
      <c r="B427" s="36" t="s">
        <v>258</v>
      </c>
      <c r="C427" s="26"/>
      <c r="D427" s="27"/>
      <c r="E427" s="26"/>
      <c r="F427" s="26"/>
      <c r="G427" s="47"/>
      <c r="H427" s="48"/>
      <c r="I427" s="53"/>
      <c r="J427" s="26"/>
      <c r="K427" s="26"/>
      <c r="L427" s="26"/>
      <c r="M427" s="26"/>
      <c r="N427" s="26"/>
      <c r="O427" s="112"/>
      <c r="P427" s="26"/>
      <c r="Q427" s="27"/>
      <c r="R427" s="42">
        <f t="shared" si="243"/>
        <v>0</v>
      </c>
      <c r="S427" s="43">
        <f t="shared" si="243"/>
        <v>0</v>
      </c>
      <c r="T427" s="439"/>
      <c r="U427" s="439"/>
      <c r="V427" s="439"/>
      <c r="W427" s="439"/>
      <c r="X427" s="440"/>
      <c r="Y427" s="439"/>
      <c r="Z427" s="448"/>
      <c r="AA427" s="406"/>
      <c r="AB427" s="484"/>
      <c r="AC427" s="403"/>
    </row>
    <row r="428" spans="1:29" ht="18">
      <c r="A428" s="262"/>
      <c r="B428" s="36" t="s">
        <v>259</v>
      </c>
      <c r="C428" s="26"/>
      <c r="D428" s="27"/>
      <c r="E428" s="26"/>
      <c r="F428" s="26"/>
      <c r="G428" s="47"/>
      <c r="H428" s="48"/>
      <c r="I428" s="53"/>
      <c r="J428" s="26"/>
      <c r="K428" s="26"/>
      <c r="L428" s="26"/>
      <c r="M428" s="26"/>
      <c r="N428" s="26"/>
      <c r="O428" s="112"/>
      <c r="P428" s="26"/>
      <c r="Q428" s="27"/>
      <c r="R428" s="42">
        <f t="shared" si="243"/>
        <v>0</v>
      </c>
      <c r="S428" s="43">
        <f t="shared" si="243"/>
        <v>0</v>
      </c>
      <c r="T428" s="439"/>
      <c r="U428" s="439"/>
      <c r="V428" s="439"/>
      <c r="W428" s="439"/>
      <c r="X428" s="440"/>
      <c r="Y428" s="439"/>
      <c r="Z428" s="448"/>
      <c r="AA428" s="406"/>
      <c r="AB428" s="484"/>
      <c r="AC428" s="403"/>
    </row>
    <row r="429" spans="1:29" ht="28.5" customHeight="1">
      <c r="A429" s="6">
        <v>26.01</v>
      </c>
      <c r="B429" s="12" t="s">
        <v>260</v>
      </c>
      <c r="C429" s="8"/>
      <c r="D429" s="13"/>
      <c r="E429" s="8"/>
      <c r="F429" s="8"/>
      <c r="G429" s="47"/>
      <c r="H429" s="48"/>
      <c r="I429" s="49">
        <f t="shared" ref="I429:J437" si="244">C429-E429</f>
        <v>0</v>
      </c>
      <c r="J429" s="50">
        <f t="shared" si="244"/>
        <v>0</v>
      </c>
      <c r="K429" s="8"/>
      <c r="L429" s="8"/>
      <c r="M429" s="8"/>
      <c r="N429" s="8"/>
      <c r="O429" s="64"/>
      <c r="P429" s="8"/>
      <c r="Q429" s="13"/>
      <c r="R429" s="42">
        <f t="shared" si="243"/>
        <v>0</v>
      </c>
      <c r="S429" s="43">
        <f t="shared" si="243"/>
        <v>0</v>
      </c>
      <c r="T429" s="405"/>
      <c r="U429" s="405"/>
      <c r="V429" s="405"/>
      <c r="W429" s="405"/>
      <c r="X429" s="426"/>
      <c r="Y429" s="405"/>
      <c r="Z429" s="484"/>
      <c r="AA429" s="406">
        <f t="shared" ref="AA429:AB460" si="245">T429+V429+Y429</f>
        <v>0</v>
      </c>
      <c r="AB429" s="484">
        <f t="shared" si="245"/>
        <v>0</v>
      </c>
      <c r="AC429" s="407"/>
    </row>
    <row r="430" spans="1:29" ht="36" customHeight="1">
      <c r="A430" s="6">
        <f>+A429+0.01</f>
        <v>26.020000000000003</v>
      </c>
      <c r="B430" s="12" t="s">
        <v>261</v>
      </c>
      <c r="C430" s="8"/>
      <c r="D430" s="13"/>
      <c r="E430" s="8"/>
      <c r="F430" s="8"/>
      <c r="G430" s="47"/>
      <c r="H430" s="48"/>
      <c r="I430" s="49">
        <f t="shared" si="244"/>
        <v>0</v>
      </c>
      <c r="J430" s="50">
        <f t="shared" si="244"/>
        <v>0</v>
      </c>
      <c r="K430" s="8"/>
      <c r="L430" s="8"/>
      <c r="M430" s="8"/>
      <c r="N430" s="8"/>
      <c r="O430" s="64"/>
      <c r="P430" s="8"/>
      <c r="Q430" s="13"/>
      <c r="R430" s="42">
        <f t="shared" si="243"/>
        <v>0</v>
      </c>
      <c r="S430" s="43">
        <f t="shared" si="243"/>
        <v>0</v>
      </c>
      <c r="T430" s="405"/>
      <c r="U430" s="405"/>
      <c r="V430" s="405"/>
      <c r="W430" s="405"/>
      <c r="X430" s="426"/>
      <c r="Y430" s="405"/>
      <c r="Z430" s="484"/>
      <c r="AA430" s="406">
        <f t="shared" si="245"/>
        <v>0</v>
      </c>
      <c r="AB430" s="484">
        <f t="shared" si="245"/>
        <v>0</v>
      </c>
      <c r="AC430" s="407"/>
    </row>
    <row r="431" spans="1:29" s="91" customFormat="1" ht="28.5" customHeight="1">
      <c r="A431" s="6">
        <f t="shared" ref="A431:A437" si="246">+A430+0.01</f>
        <v>26.030000000000005</v>
      </c>
      <c r="B431" s="12" t="s">
        <v>262</v>
      </c>
      <c r="C431" s="8"/>
      <c r="D431" s="13"/>
      <c r="E431" s="8"/>
      <c r="F431" s="8"/>
      <c r="G431" s="47"/>
      <c r="H431" s="48"/>
      <c r="I431" s="49">
        <f t="shared" si="244"/>
        <v>0</v>
      </c>
      <c r="J431" s="50">
        <f t="shared" si="244"/>
        <v>0</v>
      </c>
      <c r="K431" s="8"/>
      <c r="L431" s="8"/>
      <c r="M431" s="8"/>
      <c r="N431" s="8"/>
      <c r="O431" s="64"/>
      <c r="P431" s="8"/>
      <c r="Q431" s="13"/>
      <c r="R431" s="42">
        <f t="shared" si="243"/>
        <v>0</v>
      </c>
      <c r="S431" s="43">
        <f t="shared" si="243"/>
        <v>0</v>
      </c>
      <c r="T431" s="405"/>
      <c r="U431" s="405"/>
      <c r="V431" s="405"/>
      <c r="W431" s="405"/>
      <c r="X431" s="426"/>
      <c r="Y431" s="405"/>
      <c r="Z431" s="484"/>
      <c r="AA431" s="406">
        <f t="shared" si="245"/>
        <v>0</v>
      </c>
      <c r="AB431" s="484">
        <f t="shared" si="245"/>
        <v>0</v>
      </c>
      <c r="AC431" s="407"/>
    </row>
    <row r="432" spans="1:29" s="91" customFormat="1" ht="31.5" customHeight="1">
      <c r="A432" s="6">
        <f t="shared" si="246"/>
        <v>26.040000000000006</v>
      </c>
      <c r="B432" s="12" t="s">
        <v>263</v>
      </c>
      <c r="C432" s="8"/>
      <c r="D432" s="13"/>
      <c r="E432" s="8"/>
      <c r="F432" s="8"/>
      <c r="G432" s="47"/>
      <c r="H432" s="48"/>
      <c r="I432" s="49">
        <f t="shared" si="244"/>
        <v>0</v>
      </c>
      <c r="J432" s="50">
        <f t="shared" si="244"/>
        <v>0</v>
      </c>
      <c r="K432" s="8"/>
      <c r="L432" s="8"/>
      <c r="M432" s="8"/>
      <c r="N432" s="8"/>
      <c r="O432" s="64"/>
      <c r="P432" s="8"/>
      <c r="Q432" s="13"/>
      <c r="R432" s="42">
        <f t="shared" si="243"/>
        <v>0</v>
      </c>
      <c r="S432" s="43">
        <f t="shared" si="243"/>
        <v>0</v>
      </c>
      <c r="T432" s="405"/>
      <c r="U432" s="405"/>
      <c r="V432" s="405"/>
      <c r="W432" s="405"/>
      <c r="X432" s="426"/>
      <c r="Y432" s="405"/>
      <c r="Z432" s="484"/>
      <c r="AA432" s="406">
        <f t="shared" si="245"/>
        <v>0</v>
      </c>
      <c r="AB432" s="484">
        <f t="shared" si="245"/>
        <v>0</v>
      </c>
      <c r="AC432" s="407"/>
    </row>
    <row r="433" spans="1:29" s="91" customFormat="1" ht="29.25" customHeight="1">
      <c r="A433" s="6">
        <f t="shared" si="246"/>
        <v>26.050000000000008</v>
      </c>
      <c r="B433" s="12" t="s">
        <v>264</v>
      </c>
      <c r="C433" s="8"/>
      <c r="D433" s="13"/>
      <c r="E433" s="8"/>
      <c r="F433" s="8"/>
      <c r="G433" s="47"/>
      <c r="H433" s="48"/>
      <c r="I433" s="49">
        <f t="shared" si="244"/>
        <v>0</v>
      </c>
      <c r="J433" s="50">
        <f t="shared" si="244"/>
        <v>0</v>
      </c>
      <c r="K433" s="8"/>
      <c r="L433" s="8"/>
      <c r="M433" s="8"/>
      <c r="N433" s="8"/>
      <c r="O433" s="64"/>
      <c r="P433" s="8"/>
      <c r="Q433" s="41">
        <f t="shared" ref="Q433:Q435" si="247">O433*P433</f>
        <v>0</v>
      </c>
      <c r="R433" s="42">
        <f t="shared" si="243"/>
        <v>0</v>
      </c>
      <c r="S433" s="43">
        <f t="shared" si="243"/>
        <v>0</v>
      </c>
      <c r="T433" s="405"/>
      <c r="U433" s="405"/>
      <c r="V433" s="405"/>
      <c r="W433" s="405"/>
      <c r="X433" s="426"/>
      <c r="Y433" s="405"/>
      <c r="Z433" s="424">
        <f t="shared" ref="Z433:Z435" si="248">X433*Y433</f>
        <v>0</v>
      </c>
      <c r="AA433" s="406">
        <f t="shared" si="245"/>
        <v>0</v>
      </c>
      <c r="AB433" s="484">
        <f t="shared" si="245"/>
        <v>0</v>
      </c>
      <c r="AC433" s="407"/>
    </row>
    <row r="434" spans="1:29" ht="33.75" customHeight="1">
      <c r="A434" s="6">
        <f t="shared" si="246"/>
        <v>26.060000000000009</v>
      </c>
      <c r="B434" s="12" t="s">
        <v>67</v>
      </c>
      <c r="C434" s="8"/>
      <c r="D434" s="13"/>
      <c r="E434" s="8"/>
      <c r="F434" s="8"/>
      <c r="G434" s="47"/>
      <c r="H434" s="48"/>
      <c r="I434" s="49">
        <f t="shared" si="244"/>
        <v>0</v>
      </c>
      <c r="J434" s="50">
        <f t="shared" si="244"/>
        <v>0</v>
      </c>
      <c r="K434" s="8"/>
      <c r="L434" s="8"/>
      <c r="M434" s="8"/>
      <c r="N434" s="8"/>
      <c r="O434" s="64">
        <v>2.5</v>
      </c>
      <c r="P434" s="8"/>
      <c r="Q434" s="41">
        <f t="shared" si="247"/>
        <v>0</v>
      </c>
      <c r="R434" s="42">
        <f t="shared" si="243"/>
        <v>0</v>
      </c>
      <c r="S434" s="43">
        <f t="shared" si="243"/>
        <v>0</v>
      </c>
      <c r="T434" s="405"/>
      <c r="U434" s="405"/>
      <c r="V434" s="405"/>
      <c r="W434" s="405"/>
      <c r="X434" s="426">
        <v>2.5</v>
      </c>
      <c r="Y434" s="405"/>
      <c r="Z434" s="424">
        <f t="shared" si="248"/>
        <v>0</v>
      </c>
      <c r="AA434" s="406">
        <f t="shared" si="245"/>
        <v>0</v>
      </c>
      <c r="AB434" s="484">
        <f t="shared" si="245"/>
        <v>0</v>
      </c>
      <c r="AC434" s="407"/>
    </row>
    <row r="435" spans="1:29" ht="36.75" customHeight="1">
      <c r="A435" s="6">
        <f t="shared" si="246"/>
        <v>26.070000000000011</v>
      </c>
      <c r="B435" s="12" t="s">
        <v>31</v>
      </c>
      <c r="C435" s="8"/>
      <c r="D435" s="13"/>
      <c r="E435" s="8"/>
      <c r="F435" s="8"/>
      <c r="G435" s="47"/>
      <c r="H435" s="48"/>
      <c r="I435" s="49">
        <f t="shared" si="244"/>
        <v>0</v>
      </c>
      <c r="J435" s="50">
        <f t="shared" si="244"/>
        <v>0</v>
      </c>
      <c r="K435" s="8"/>
      <c r="L435" s="8"/>
      <c r="M435" s="8"/>
      <c r="N435" s="8"/>
      <c r="O435" s="64">
        <v>3</v>
      </c>
      <c r="P435" s="8"/>
      <c r="Q435" s="41">
        <f t="shared" si="247"/>
        <v>0</v>
      </c>
      <c r="R435" s="42">
        <f t="shared" si="243"/>
        <v>0</v>
      </c>
      <c r="S435" s="43">
        <f t="shared" si="243"/>
        <v>0</v>
      </c>
      <c r="T435" s="405"/>
      <c r="U435" s="405"/>
      <c r="V435" s="405"/>
      <c r="W435" s="405"/>
      <c r="X435" s="426">
        <v>3</v>
      </c>
      <c r="Y435" s="405"/>
      <c r="Z435" s="424">
        <f t="shared" si="248"/>
        <v>0</v>
      </c>
      <c r="AA435" s="406">
        <f t="shared" si="245"/>
        <v>0</v>
      </c>
      <c r="AB435" s="484">
        <f t="shared" si="245"/>
        <v>0</v>
      </c>
      <c r="AC435" s="407"/>
    </row>
    <row r="436" spans="1:29" ht="29.25" customHeight="1">
      <c r="A436" s="6">
        <f t="shared" si="246"/>
        <v>26.080000000000013</v>
      </c>
      <c r="B436" s="12" t="s">
        <v>265</v>
      </c>
      <c r="C436" s="8"/>
      <c r="D436" s="13"/>
      <c r="E436" s="8"/>
      <c r="F436" s="8"/>
      <c r="G436" s="47"/>
      <c r="H436" s="48"/>
      <c r="I436" s="49">
        <f t="shared" si="244"/>
        <v>0</v>
      </c>
      <c r="J436" s="50">
        <f t="shared" si="244"/>
        <v>0</v>
      </c>
      <c r="K436" s="8"/>
      <c r="L436" s="8"/>
      <c r="M436" s="8"/>
      <c r="N436" s="8"/>
      <c r="O436" s="64">
        <v>0.375</v>
      </c>
      <c r="P436" s="8"/>
      <c r="Q436" s="41">
        <f>O436*P436</f>
        <v>0</v>
      </c>
      <c r="R436" s="42">
        <f t="shared" si="243"/>
        <v>0</v>
      </c>
      <c r="S436" s="43">
        <f t="shared" si="243"/>
        <v>0</v>
      </c>
      <c r="T436" s="405"/>
      <c r="U436" s="405"/>
      <c r="V436" s="405"/>
      <c r="W436" s="405"/>
      <c r="X436" s="426">
        <v>0.375</v>
      </c>
      <c r="Y436" s="405"/>
      <c r="Z436" s="424">
        <f>X436*Y436</f>
        <v>0</v>
      </c>
      <c r="AA436" s="406">
        <f t="shared" si="245"/>
        <v>0</v>
      </c>
      <c r="AB436" s="484">
        <f t="shared" si="245"/>
        <v>0</v>
      </c>
      <c r="AC436" s="407"/>
    </row>
    <row r="437" spans="1:29" ht="32.25" customHeight="1">
      <c r="A437" s="6">
        <f t="shared" si="246"/>
        <v>26.090000000000014</v>
      </c>
      <c r="B437" s="12" t="s">
        <v>33</v>
      </c>
      <c r="C437" s="8"/>
      <c r="D437" s="13"/>
      <c r="E437" s="8"/>
      <c r="F437" s="8"/>
      <c r="G437" s="47"/>
      <c r="H437" s="48"/>
      <c r="I437" s="49">
        <f t="shared" si="244"/>
        <v>0</v>
      </c>
      <c r="J437" s="50">
        <f t="shared" si="244"/>
        <v>0</v>
      </c>
      <c r="K437" s="8"/>
      <c r="L437" s="8"/>
      <c r="M437" s="8"/>
      <c r="N437" s="8"/>
      <c r="O437" s="64"/>
      <c r="P437" s="8"/>
      <c r="Q437" s="13"/>
      <c r="R437" s="42">
        <f t="shared" si="243"/>
        <v>0</v>
      </c>
      <c r="S437" s="43">
        <f t="shared" si="243"/>
        <v>0</v>
      </c>
      <c r="T437" s="405"/>
      <c r="U437" s="405"/>
      <c r="V437" s="405"/>
      <c r="W437" s="405"/>
      <c r="X437" s="426"/>
      <c r="Y437" s="405"/>
      <c r="Z437" s="484"/>
      <c r="AA437" s="406">
        <f t="shared" si="245"/>
        <v>0</v>
      </c>
      <c r="AB437" s="484">
        <f t="shared" si="245"/>
        <v>0</v>
      </c>
      <c r="AC437" s="407"/>
    </row>
    <row r="438" spans="1:29" ht="36.75" customHeight="1">
      <c r="A438" s="6"/>
      <c r="B438" s="25" t="s">
        <v>266</v>
      </c>
      <c r="C438" s="67">
        <f>SUM(C429:C437)</f>
        <v>0</v>
      </c>
      <c r="D438" s="68">
        <f t="shared" ref="D438:S438" si="249">SUM(D429:D437)</f>
        <v>0</v>
      </c>
      <c r="E438" s="67">
        <f t="shared" si="249"/>
        <v>0</v>
      </c>
      <c r="F438" s="68">
        <f t="shared" si="249"/>
        <v>0</v>
      </c>
      <c r="G438" s="47"/>
      <c r="H438" s="48"/>
      <c r="I438" s="67">
        <f t="shared" si="249"/>
        <v>0</v>
      </c>
      <c r="J438" s="68">
        <f t="shared" si="249"/>
        <v>0</v>
      </c>
      <c r="K438" s="68">
        <f t="shared" si="249"/>
        <v>0</v>
      </c>
      <c r="L438" s="68">
        <f t="shared" si="249"/>
        <v>0</v>
      </c>
      <c r="M438" s="68">
        <f t="shared" si="249"/>
        <v>0</v>
      </c>
      <c r="N438" s="68">
        <f t="shared" si="249"/>
        <v>0</v>
      </c>
      <c r="O438" s="119">
        <f t="shared" si="249"/>
        <v>5.875</v>
      </c>
      <c r="P438" s="68">
        <f t="shared" si="249"/>
        <v>0</v>
      </c>
      <c r="Q438" s="68">
        <f t="shared" si="249"/>
        <v>0</v>
      </c>
      <c r="R438" s="68">
        <f t="shared" si="249"/>
        <v>0</v>
      </c>
      <c r="S438" s="68">
        <f t="shared" si="249"/>
        <v>0</v>
      </c>
      <c r="T438" s="475"/>
      <c r="U438" s="475">
        <f t="shared" ref="U438:AB438" si="250">SUM(U429:U437)</f>
        <v>0</v>
      </c>
      <c r="V438" s="475"/>
      <c r="W438" s="475">
        <f t="shared" si="250"/>
        <v>0</v>
      </c>
      <c r="X438" s="476"/>
      <c r="Y438" s="475"/>
      <c r="Z438" s="475">
        <f t="shared" si="250"/>
        <v>0</v>
      </c>
      <c r="AA438" s="475"/>
      <c r="AB438" s="475">
        <f t="shared" si="250"/>
        <v>0</v>
      </c>
      <c r="AC438" s="416"/>
    </row>
    <row r="439" spans="1:29" ht="29.25" customHeight="1">
      <c r="A439" s="262"/>
      <c r="B439" s="36" t="s">
        <v>267</v>
      </c>
      <c r="C439" s="26"/>
      <c r="D439" s="27"/>
      <c r="E439" s="26"/>
      <c r="F439" s="26"/>
      <c r="G439" s="47"/>
      <c r="H439" s="48"/>
      <c r="I439" s="53"/>
      <c r="J439" s="26"/>
      <c r="K439" s="26"/>
      <c r="L439" s="26"/>
      <c r="M439" s="26"/>
      <c r="N439" s="26"/>
      <c r="O439" s="112"/>
      <c r="P439" s="26"/>
      <c r="Q439" s="27"/>
      <c r="R439" s="42">
        <f t="shared" si="243"/>
        <v>0</v>
      </c>
      <c r="S439" s="43">
        <f t="shared" si="243"/>
        <v>0</v>
      </c>
      <c r="T439" s="439"/>
      <c r="U439" s="439"/>
      <c r="V439" s="439"/>
      <c r="W439" s="439"/>
      <c r="X439" s="440"/>
      <c r="Y439" s="439"/>
      <c r="Z439" s="448"/>
      <c r="AA439" s="406"/>
      <c r="AB439" s="484"/>
      <c r="AC439" s="403"/>
    </row>
    <row r="440" spans="1:29" ht="36.75" customHeight="1">
      <c r="A440" s="46">
        <f>+A437+0.01</f>
        <v>26.100000000000016</v>
      </c>
      <c r="B440" s="18" t="s">
        <v>268</v>
      </c>
      <c r="C440" s="45"/>
      <c r="D440" s="46"/>
      <c r="E440" s="45"/>
      <c r="F440" s="45"/>
      <c r="G440" s="47"/>
      <c r="H440" s="48"/>
      <c r="I440" s="49">
        <f t="shared" ref="I440:J460" si="251">C440-E440</f>
        <v>0</v>
      </c>
      <c r="J440" s="50">
        <f t="shared" si="251"/>
        <v>0</v>
      </c>
      <c r="K440" s="45"/>
      <c r="L440" s="45"/>
      <c r="M440" s="45"/>
      <c r="N440" s="45"/>
      <c r="O440" s="51">
        <v>1.4999999999999999E-2</v>
      </c>
      <c r="P440" s="45"/>
      <c r="Q440" s="41"/>
      <c r="R440" s="42">
        <f t="shared" si="243"/>
        <v>0</v>
      </c>
      <c r="S440" s="43">
        <f t="shared" si="243"/>
        <v>0</v>
      </c>
      <c r="T440" s="431"/>
      <c r="U440" s="431"/>
      <c r="V440" s="431"/>
      <c r="W440" s="431"/>
      <c r="X440" s="423">
        <v>1.4999999999999999E-2</v>
      </c>
      <c r="Y440" s="431"/>
      <c r="Z440" s="424"/>
      <c r="AA440" s="406">
        <f t="shared" ref="AA440:AA460" si="252">T440+V440+Y440</f>
        <v>0</v>
      </c>
      <c r="AB440" s="484">
        <f t="shared" si="245"/>
        <v>0</v>
      </c>
      <c r="AC440" s="432"/>
    </row>
    <row r="441" spans="1:29" ht="31.5" customHeight="1">
      <c r="A441" s="46">
        <f t="shared" ref="A441:A443" si="253">+A440+0.01</f>
        <v>26.110000000000017</v>
      </c>
      <c r="B441" s="18" t="s">
        <v>269</v>
      </c>
      <c r="C441" s="45"/>
      <c r="D441" s="46"/>
      <c r="E441" s="45"/>
      <c r="F441" s="45"/>
      <c r="G441" s="47"/>
      <c r="H441" s="48"/>
      <c r="I441" s="49">
        <f t="shared" si="251"/>
        <v>0</v>
      </c>
      <c r="J441" s="50">
        <f t="shared" si="251"/>
        <v>0</v>
      </c>
      <c r="K441" s="45"/>
      <c r="L441" s="45"/>
      <c r="M441" s="45"/>
      <c r="N441" s="45"/>
      <c r="O441" s="51">
        <v>1E-3</v>
      </c>
      <c r="P441" s="45"/>
      <c r="Q441" s="41"/>
      <c r="R441" s="42">
        <f t="shared" si="243"/>
        <v>0</v>
      </c>
      <c r="S441" s="43">
        <f t="shared" si="243"/>
        <v>0</v>
      </c>
      <c r="T441" s="431"/>
      <c r="U441" s="431"/>
      <c r="V441" s="431"/>
      <c r="W441" s="431"/>
      <c r="X441" s="423">
        <v>1E-3</v>
      </c>
      <c r="Y441" s="431"/>
      <c r="Z441" s="424"/>
      <c r="AA441" s="406">
        <f t="shared" si="252"/>
        <v>0</v>
      </c>
      <c r="AB441" s="484">
        <f t="shared" si="245"/>
        <v>0</v>
      </c>
      <c r="AC441" s="432"/>
    </row>
    <row r="442" spans="1:29" ht="61.5" customHeight="1">
      <c r="A442" s="46">
        <f t="shared" si="253"/>
        <v>26.120000000000019</v>
      </c>
      <c r="B442" s="18" t="s">
        <v>270</v>
      </c>
      <c r="C442" s="45"/>
      <c r="D442" s="46"/>
      <c r="E442" s="45"/>
      <c r="F442" s="45"/>
      <c r="G442" s="47"/>
      <c r="H442" s="48"/>
      <c r="I442" s="49">
        <f t="shared" si="251"/>
        <v>0</v>
      </c>
      <c r="J442" s="50">
        <f t="shared" si="251"/>
        <v>0</v>
      </c>
      <c r="K442" s="45"/>
      <c r="L442" s="45"/>
      <c r="M442" s="45"/>
      <c r="N442" s="45"/>
      <c r="O442" s="51">
        <v>0.01</v>
      </c>
      <c r="P442" s="45"/>
      <c r="Q442" s="41"/>
      <c r="R442" s="42">
        <f t="shared" si="243"/>
        <v>0</v>
      </c>
      <c r="S442" s="43">
        <f t="shared" si="243"/>
        <v>0</v>
      </c>
      <c r="T442" s="431"/>
      <c r="U442" s="431"/>
      <c r="V442" s="431"/>
      <c r="W442" s="431"/>
      <c r="X442" s="423">
        <v>0.01</v>
      </c>
      <c r="Y442" s="431"/>
      <c r="Z442" s="424"/>
      <c r="AA442" s="406">
        <f t="shared" si="252"/>
        <v>0</v>
      </c>
      <c r="AB442" s="484">
        <f t="shared" si="245"/>
        <v>0</v>
      </c>
      <c r="AC442" s="432"/>
    </row>
    <row r="443" spans="1:29" ht="24" customHeight="1">
      <c r="A443" s="46">
        <f t="shared" si="253"/>
        <v>26.13000000000002</v>
      </c>
      <c r="B443" s="18" t="s">
        <v>39</v>
      </c>
      <c r="C443" s="45"/>
      <c r="D443" s="46"/>
      <c r="E443" s="45"/>
      <c r="F443" s="45"/>
      <c r="G443" s="47"/>
      <c r="H443" s="48"/>
      <c r="I443" s="49">
        <f t="shared" si="251"/>
        <v>0</v>
      </c>
      <c r="J443" s="50">
        <f t="shared" si="251"/>
        <v>0</v>
      </c>
      <c r="K443" s="45"/>
      <c r="L443" s="45"/>
      <c r="M443" s="45"/>
      <c r="N443" s="45"/>
      <c r="O443" s="117"/>
      <c r="P443" s="45"/>
      <c r="Q443" s="46"/>
      <c r="R443" s="42">
        <f t="shared" si="243"/>
        <v>0</v>
      </c>
      <c r="S443" s="43">
        <f t="shared" si="243"/>
        <v>0</v>
      </c>
      <c r="T443" s="431"/>
      <c r="U443" s="431"/>
      <c r="V443" s="431"/>
      <c r="W443" s="431"/>
      <c r="X443" s="433"/>
      <c r="Y443" s="431"/>
      <c r="Z443" s="510"/>
      <c r="AA443" s="406">
        <f t="shared" si="252"/>
        <v>0</v>
      </c>
      <c r="AB443" s="484">
        <f t="shared" si="245"/>
        <v>0</v>
      </c>
      <c r="AC443" s="432"/>
    </row>
    <row r="444" spans="1:29" ht="34.5" customHeight="1">
      <c r="A444" s="6" t="s">
        <v>40</v>
      </c>
      <c r="B444" s="35" t="s">
        <v>75</v>
      </c>
      <c r="C444" s="90"/>
      <c r="D444" s="96"/>
      <c r="E444" s="90"/>
      <c r="F444" s="90"/>
      <c r="G444" s="47"/>
      <c r="H444" s="48"/>
      <c r="I444" s="49">
        <f t="shared" si="251"/>
        <v>0</v>
      </c>
      <c r="J444" s="50">
        <f t="shared" si="251"/>
        <v>0</v>
      </c>
      <c r="K444" s="90"/>
      <c r="L444" s="90"/>
      <c r="M444" s="90"/>
      <c r="N444" s="90"/>
      <c r="O444" s="120">
        <v>0.25</v>
      </c>
      <c r="P444" s="90"/>
      <c r="Q444" s="41"/>
      <c r="R444" s="42">
        <f t="shared" si="243"/>
        <v>0</v>
      </c>
      <c r="S444" s="43">
        <f t="shared" si="243"/>
        <v>0</v>
      </c>
      <c r="T444" s="434"/>
      <c r="U444" s="434"/>
      <c r="V444" s="434"/>
      <c r="W444" s="434"/>
      <c r="X444" s="486">
        <v>0.25</v>
      </c>
      <c r="Y444" s="434"/>
      <c r="Z444" s="424"/>
      <c r="AA444" s="406">
        <f t="shared" si="252"/>
        <v>0</v>
      </c>
      <c r="AB444" s="484">
        <f t="shared" si="245"/>
        <v>0</v>
      </c>
      <c r="AC444" s="436"/>
    </row>
    <row r="445" spans="1:29" ht="61.5" customHeight="1">
      <c r="A445" s="6" t="s">
        <v>42</v>
      </c>
      <c r="B445" s="12" t="s">
        <v>271</v>
      </c>
      <c r="C445" s="8"/>
      <c r="D445" s="13"/>
      <c r="E445" s="8"/>
      <c r="F445" s="8"/>
      <c r="G445" s="47"/>
      <c r="H445" s="48"/>
      <c r="I445" s="49">
        <f t="shared" si="251"/>
        <v>0</v>
      </c>
      <c r="J445" s="50">
        <f t="shared" si="251"/>
        <v>0</v>
      </c>
      <c r="K445" s="8"/>
      <c r="L445" s="8"/>
      <c r="M445" s="8"/>
      <c r="N445" s="8"/>
      <c r="O445" s="64"/>
      <c r="P445" s="8"/>
      <c r="Q445" s="41"/>
      <c r="R445" s="42">
        <f t="shared" si="243"/>
        <v>0</v>
      </c>
      <c r="S445" s="43">
        <f t="shared" si="243"/>
        <v>0</v>
      </c>
      <c r="T445" s="405"/>
      <c r="U445" s="405"/>
      <c r="V445" s="405"/>
      <c r="W445" s="405"/>
      <c r="X445" s="426"/>
      <c r="Y445" s="405"/>
      <c r="Z445" s="424"/>
      <c r="AA445" s="406">
        <f t="shared" si="252"/>
        <v>0</v>
      </c>
      <c r="AB445" s="484">
        <f t="shared" si="245"/>
        <v>0</v>
      </c>
      <c r="AC445" s="407"/>
    </row>
    <row r="446" spans="1:29" ht="61.5" customHeight="1">
      <c r="A446" s="6" t="s">
        <v>44</v>
      </c>
      <c r="B446" s="12" t="s">
        <v>272</v>
      </c>
      <c r="C446" s="8"/>
      <c r="D446" s="13"/>
      <c r="E446" s="8"/>
      <c r="F446" s="8"/>
      <c r="G446" s="47"/>
      <c r="H446" s="48"/>
      <c r="I446" s="49">
        <f t="shared" si="251"/>
        <v>0</v>
      </c>
      <c r="J446" s="50">
        <f t="shared" si="251"/>
        <v>0</v>
      </c>
      <c r="K446" s="8"/>
      <c r="L446" s="8"/>
      <c r="M446" s="8"/>
      <c r="N446" s="8"/>
      <c r="O446" s="64">
        <v>0.05</v>
      </c>
      <c r="P446" s="8"/>
      <c r="Q446" s="41"/>
      <c r="R446" s="42">
        <f t="shared" si="243"/>
        <v>0</v>
      </c>
      <c r="S446" s="43">
        <f t="shared" si="243"/>
        <v>0</v>
      </c>
      <c r="T446" s="405"/>
      <c r="U446" s="405"/>
      <c r="V446" s="405"/>
      <c r="W446" s="405"/>
      <c r="X446" s="426">
        <v>0.05</v>
      </c>
      <c r="Y446" s="405"/>
      <c r="Z446" s="424"/>
      <c r="AA446" s="406">
        <f t="shared" si="252"/>
        <v>0</v>
      </c>
      <c r="AB446" s="484">
        <f t="shared" si="245"/>
        <v>0</v>
      </c>
      <c r="AC446" s="407"/>
    </row>
    <row r="447" spans="1:29" ht="61.5" customHeight="1">
      <c r="A447" s="6" t="s">
        <v>46</v>
      </c>
      <c r="B447" s="12" t="s">
        <v>273</v>
      </c>
      <c r="C447" s="8"/>
      <c r="D447" s="13"/>
      <c r="E447" s="8"/>
      <c r="F447" s="8"/>
      <c r="G447" s="47"/>
      <c r="H447" s="48"/>
      <c r="I447" s="49">
        <f t="shared" si="251"/>
        <v>0</v>
      </c>
      <c r="J447" s="50">
        <f t="shared" si="251"/>
        <v>0</v>
      </c>
      <c r="K447" s="8"/>
      <c r="L447" s="8"/>
      <c r="M447" s="8"/>
      <c r="N447" s="8"/>
      <c r="O447" s="64">
        <v>0.1</v>
      </c>
      <c r="P447" s="8"/>
      <c r="Q447" s="41"/>
      <c r="R447" s="42">
        <f t="shared" si="243"/>
        <v>0</v>
      </c>
      <c r="S447" s="43">
        <f t="shared" si="243"/>
        <v>0</v>
      </c>
      <c r="T447" s="405"/>
      <c r="U447" s="405"/>
      <c r="V447" s="405"/>
      <c r="W447" s="405"/>
      <c r="X447" s="426">
        <v>0.1</v>
      </c>
      <c r="Y447" s="405"/>
      <c r="Z447" s="424"/>
      <c r="AA447" s="406">
        <f t="shared" si="252"/>
        <v>0</v>
      </c>
      <c r="AB447" s="484">
        <f t="shared" si="245"/>
        <v>0</v>
      </c>
      <c r="AC447" s="407"/>
    </row>
    <row r="448" spans="1:29" ht="61.5" customHeight="1">
      <c r="A448" s="6" t="s">
        <v>48</v>
      </c>
      <c r="B448" s="12" t="s">
        <v>274</v>
      </c>
      <c r="C448" s="8"/>
      <c r="D448" s="13"/>
      <c r="E448" s="8"/>
      <c r="F448" s="8"/>
      <c r="G448" s="47"/>
      <c r="H448" s="48"/>
      <c r="I448" s="49">
        <f t="shared" si="251"/>
        <v>0</v>
      </c>
      <c r="J448" s="50">
        <f t="shared" si="251"/>
        <v>0</v>
      </c>
      <c r="K448" s="8"/>
      <c r="L448" s="8"/>
      <c r="M448" s="8"/>
      <c r="N448" s="8"/>
      <c r="O448" s="64">
        <v>0.05</v>
      </c>
      <c r="P448" s="8"/>
      <c r="Q448" s="41"/>
      <c r="R448" s="42">
        <f t="shared" si="243"/>
        <v>0</v>
      </c>
      <c r="S448" s="43">
        <f t="shared" si="243"/>
        <v>0</v>
      </c>
      <c r="T448" s="405"/>
      <c r="U448" s="405"/>
      <c r="V448" s="405"/>
      <c r="W448" s="405"/>
      <c r="X448" s="426">
        <v>0.05</v>
      </c>
      <c r="Y448" s="405"/>
      <c r="Z448" s="424"/>
      <c r="AA448" s="406">
        <f t="shared" si="252"/>
        <v>0</v>
      </c>
      <c r="AB448" s="484">
        <f t="shared" si="245"/>
        <v>0</v>
      </c>
      <c r="AC448" s="407"/>
    </row>
    <row r="449" spans="1:29" ht="61.5" customHeight="1">
      <c r="A449" s="6" t="s">
        <v>50</v>
      </c>
      <c r="B449" s="12" t="s">
        <v>275</v>
      </c>
      <c r="C449" s="8"/>
      <c r="D449" s="13"/>
      <c r="E449" s="8"/>
      <c r="F449" s="8"/>
      <c r="G449" s="47"/>
      <c r="H449" s="48"/>
      <c r="I449" s="49">
        <f t="shared" si="251"/>
        <v>0</v>
      </c>
      <c r="J449" s="50">
        <f t="shared" si="251"/>
        <v>0</v>
      </c>
      <c r="K449" s="8"/>
      <c r="L449" s="8"/>
      <c r="M449" s="8"/>
      <c r="N449" s="8"/>
      <c r="O449" s="64">
        <v>0.06</v>
      </c>
      <c r="P449" s="8"/>
      <c r="Q449" s="41"/>
      <c r="R449" s="42">
        <f t="shared" si="243"/>
        <v>0</v>
      </c>
      <c r="S449" s="43">
        <f t="shared" si="243"/>
        <v>0</v>
      </c>
      <c r="T449" s="405"/>
      <c r="U449" s="405"/>
      <c r="V449" s="405"/>
      <c r="W449" s="405"/>
      <c r="X449" s="426">
        <v>0.06</v>
      </c>
      <c r="Y449" s="405"/>
      <c r="Z449" s="424"/>
      <c r="AA449" s="406">
        <f t="shared" si="252"/>
        <v>0</v>
      </c>
      <c r="AB449" s="484">
        <f t="shared" si="245"/>
        <v>0</v>
      </c>
      <c r="AC449" s="407"/>
    </row>
    <row r="450" spans="1:29" s="9" customFormat="1" ht="61.5" customHeight="1">
      <c r="A450" s="6" t="s">
        <v>81</v>
      </c>
      <c r="B450" s="12" t="s">
        <v>276</v>
      </c>
      <c r="C450" s="8"/>
      <c r="D450" s="13"/>
      <c r="E450" s="8"/>
      <c r="F450" s="8"/>
      <c r="G450" s="47"/>
      <c r="H450" s="48"/>
      <c r="I450" s="49">
        <f t="shared" si="251"/>
        <v>0</v>
      </c>
      <c r="J450" s="50">
        <f t="shared" si="251"/>
        <v>0</v>
      </c>
      <c r="K450" s="8"/>
      <c r="L450" s="8"/>
      <c r="M450" s="8"/>
      <c r="N450" s="8"/>
      <c r="O450" s="64">
        <v>4.4999999999999998E-2</v>
      </c>
      <c r="P450" s="8"/>
      <c r="Q450" s="41"/>
      <c r="R450" s="42">
        <f t="shared" si="243"/>
        <v>0</v>
      </c>
      <c r="S450" s="43">
        <f t="shared" si="243"/>
        <v>0</v>
      </c>
      <c r="T450" s="405"/>
      <c r="U450" s="405"/>
      <c r="V450" s="405"/>
      <c r="W450" s="405"/>
      <c r="X450" s="426">
        <v>4.4999999999999998E-2</v>
      </c>
      <c r="Y450" s="405"/>
      <c r="Z450" s="424"/>
      <c r="AA450" s="406">
        <f t="shared" si="252"/>
        <v>0</v>
      </c>
      <c r="AB450" s="484">
        <f t="shared" si="245"/>
        <v>0</v>
      </c>
      <c r="AC450" s="407"/>
    </row>
    <row r="451" spans="1:29" ht="61.5" customHeight="1">
      <c r="A451" s="46">
        <f>+A443+0.01</f>
        <v>26.140000000000022</v>
      </c>
      <c r="B451" s="12" t="s">
        <v>277</v>
      </c>
      <c r="C451" s="45"/>
      <c r="D451" s="13"/>
      <c r="E451" s="8"/>
      <c r="F451" s="8"/>
      <c r="G451" s="47"/>
      <c r="H451" s="48"/>
      <c r="I451" s="49">
        <f t="shared" si="251"/>
        <v>0</v>
      </c>
      <c r="J451" s="50">
        <f t="shared" si="251"/>
        <v>0</v>
      </c>
      <c r="K451" s="8"/>
      <c r="L451" s="8"/>
      <c r="M451" s="8"/>
      <c r="N451" s="8"/>
      <c r="O451" s="51">
        <v>0.01</v>
      </c>
      <c r="P451" s="8"/>
      <c r="Q451" s="41"/>
      <c r="R451" s="42">
        <f t="shared" si="243"/>
        <v>0</v>
      </c>
      <c r="S451" s="43">
        <f t="shared" si="243"/>
        <v>0</v>
      </c>
      <c r="T451" s="405"/>
      <c r="U451" s="405"/>
      <c r="V451" s="405"/>
      <c r="W451" s="405"/>
      <c r="X451" s="423">
        <v>0.01</v>
      </c>
      <c r="Y451" s="405"/>
      <c r="Z451" s="424"/>
      <c r="AA451" s="406">
        <f t="shared" si="252"/>
        <v>0</v>
      </c>
      <c r="AB451" s="484">
        <f t="shared" si="245"/>
        <v>0</v>
      </c>
      <c r="AC451" s="407"/>
    </row>
    <row r="452" spans="1:29" ht="61.5" customHeight="1">
      <c r="A452" s="46">
        <f t="shared" ref="A452:A460" si="254">+A451+0.01</f>
        <v>26.150000000000023</v>
      </c>
      <c r="B452" s="12" t="s">
        <v>278</v>
      </c>
      <c r="C452" s="45"/>
      <c r="D452" s="13"/>
      <c r="E452" s="8"/>
      <c r="F452" s="8"/>
      <c r="G452" s="47"/>
      <c r="H452" s="48"/>
      <c r="I452" s="49">
        <f t="shared" si="251"/>
        <v>0</v>
      </c>
      <c r="J452" s="50">
        <f t="shared" si="251"/>
        <v>0</v>
      </c>
      <c r="K452" s="8"/>
      <c r="L452" s="8"/>
      <c r="M452" s="8"/>
      <c r="N452" s="8"/>
      <c r="O452" s="51">
        <v>0.01</v>
      </c>
      <c r="P452" s="8"/>
      <c r="Q452" s="41"/>
      <c r="R452" s="42">
        <f t="shared" si="243"/>
        <v>0</v>
      </c>
      <c r="S452" s="43">
        <f t="shared" si="243"/>
        <v>0</v>
      </c>
      <c r="T452" s="405"/>
      <c r="U452" s="405"/>
      <c r="V452" s="405"/>
      <c r="W452" s="405"/>
      <c r="X452" s="423">
        <v>0.01</v>
      </c>
      <c r="Y452" s="405"/>
      <c r="Z452" s="424"/>
      <c r="AA452" s="406">
        <f t="shared" si="252"/>
        <v>0</v>
      </c>
      <c r="AB452" s="484">
        <f t="shared" si="245"/>
        <v>0</v>
      </c>
      <c r="AC452" s="407"/>
    </row>
    <row r="453" spans="1:29" ht="61.5" customHeight="1">
      <c r="A453" s="46">
        <f t="shared" si="254"/>
        <v>26.160000000000025</v>
      </c>
      <c r="B453" s="12" t="s">
        <v>85</v>
      </c>
      <c r="C453" s="45"/>
      <c r="D453" s="13"/>
      <c r="E453" s="8"/>
      <c r="F453" s="8"/>
      <c r="G453" s="47"/>
      <c r="H453" s="48"/>
      <c r="I453" s="49">
        <f t="shared" si="251"/>
        <v>0</v>
      </c>
      <c r="J453" s="50">
        <f t="shared" si="251"/>
        <v>0</v>
      </c>
      <c r="K453" s="8"/>
      <c r="L453" s="8"/>
      <c r="M453" s="8"/>
      <c r="N453" s="8"/>
      <c r="O453" s="51">
        <v>1.2500000000000001E-2</v>
      </c>
      <c r="P453" s="8"/>
      <c r="Q453" s="41"/>
      <c r="R453" s="42">
        <f t="shared" si="243"/>
        <v>0</v>
      </c>
      <c r="S453" s="43">
        <f t="shared" si="243"/>
        <v>0</v>
      </c>
      <c r="T453" s="405"/>
      <c r="U453" s="405"/>
      <c r="V453" s="405"/>
      <c r="W453" s="405"/>
      <c r="X453" s="423">
        <v>1.2500000000000001E-2</v>
      </c>
      <c r="Y453" s="405"/>
      <c r="Z453" s="424"/>
      <c r="AA453" s="406">
        <f t="shared" si="252"/>
        <v>0</v>
      </c>
      <c r="AB453" s="484">
        <f t="shared" si="245"/>
        <v>0</v>
      </c>
      <c r="AC453" s="407"/>
    </row>
    <row r="454" spans="1:29" ht="61.5" customHeight="1">
      <c r="A454" s="46">
        <f t="shared" si="254"/>
        <v>26.170000000000027</v>
      </c>
      <c r="B454" s="12" t="s">
        <v>279</v>
      </c>
      <c r="C454" s="45"/>
      <c r="D454" s="13"/>
      <c r="E454" s="8"/>
      <c r="F454" s="8"/>
      <c r="G454" s="47"/>
      <c r="H454" s="48"/>
      <c r="I454" s="49">
        <f t="shared" si="251"/>
        <v>0</v>
      </c>
      <c r="J454" s="50">
        <f t="shared" si="251"/>
        <v>0</v>
      </c>
      <c r="K454" s="8"/>
      <c r="L454" s="8"/>
      <c r="M454" s="8"/>
      <c r="N454" s="8"/>
      <c r="O454" s="51">
        <v>7.4999999999999997E-3</v>
      </c>
      <c r="P454" s="8"/>
      <c r="Q454" s="41"/>
      <c r="R454" s="42">
        <f t="shared" si="243"/>
        <v>0</v>
      </c>
      <c r="S454" s="43">
        <f t="shared" si="243"/>
        <v>0</v>
      </c>
      <c r="T454" s="405"/>
      <c r="U454" s="405"/>
      <c r="V454" s="405"/>
      <c r="W454" s="405"/>
      <c r="X454" s="423">
        <v>7.4999999999999997E-3</v>
      </c>
      <c r="Y454" s="405"/>
      <c r="Z454" s="424"/>
      <c r="AA454" s="406">
        <f t="shared" si="252"/>
        <v>0</v>
      </c>
      <c r="AB454" s="484">
        <f t="shared" si="245"/>
        <v>0</v>
      </c>
      <c r="AC454" s="407"/>
    </row>
    <row r="455" spans="1:29" ht="61.5" customHeight="1">
      <c r="A455" s="46">
        <f t="shared" si="254"/>
        <v>26.180000000000028</v>
      </c>
      <c r="B455" s="12" t="s">
        <v>280</v>
      </c>
      <c r="C455" s="45"/>
      <c r="D455" s="13"/>
      <c r="E455" s="8"/>
      <c r="F455" s="8"/>
      <c r="G455" s="47"/>
      <c r="H455" s="48"/>
      <c r="I455" s="49">
        <f t="shared" si="251"/>
        <v>0</v>
      </c>
      <c r="J455" s="50">
        <f t="shared" si="251"/>
        <v>0</v>
      </c>
      <c r="K455" s="8"/>
      <c r="L455" s="8"/>
      <c r="M455" s="8"/>
      <c r="N455" s="8"/>
      <c r="O455" s="51">
        <v>7.4999999999999997E-3</v>
      </c>
      <c r="P455" s="8"/>
      <c r="Q455" s="41"/>
      <c r="R455" s="42">
        <f t="shared" si="243"/>
        <v>0</v>
      </c>
      <c r="S455" s="43">
        <f t="shared" si="243"/>
        <v>0</v>
      </c>
      <c r="T455" s="405"/>
      <c r="U455" s="405"/>
      <c r="V455" s="405"/>
      <c r="W455" s="405"/>
      <c r="X455" s="423">
        <v>7.4999999999999997E-3</v>
      </c>
      <c r="Y455" s="405"/>
      <c r="Z455" s="424"/>
      <c r="AA455" s="406">
        <f t="shared" si="252"/>
        <v>0</v>
      </c>
      <c r="AB455" s="484">
        <f t="shared" si="245"/>
        <v>0</v>
      </c>
      <c r="AC455" s="407"/>
    </row>
    <row r="456" spans="1:29" ht="61.5" customHeight="1">
      <c r="A456" s="46">
        <f t="shared" si="254"/>
        <v>26.19000000000003</v>
      </c>
      <c r="B456" s="12" t="s">
        <v>281</v>
      </c>
      <c r="C456" s="45"/>
      <c r="D456" s="13"/>
      <c r="E456" s="8"/>
      <c r="F456" s="8"/>
      <c r="G456" s="47"/>
      <c r="H456" s="48"/>
      <c r="I456" s="49">
        <f t="shared" si="251"/>
        <v>0</v>
      </c>
      <c r="J456" s="50">
        <f t="shared" si="251"/>
        <v>0</v>
      </c>
      <c r="K456" s="8"/>
      <c r="L456" s="8"/>
      <c r="M456" s="8"/>
      <c r="N456" s="8"/>
      <c r="O456" s="51">
        <v>3.0000000000000001E-3</v>
      </c>
      <c r="P456" s="8"/>
      <c r="Q456" s="41"/>
      <c r="R456" s="42">
        <f t="shared" si="243"/>
        <v>0</v>
      </c>
      <c r="S456" s="43">
        <f t="shared" si="243"/>
        <v>0</v>
      </c>
      <c r="T456" s="405"/>
      <c r="U456" s="405"/>
      <c r="V456" s="405"/>
      <c r="W456" s="405"/>
      <c r="X456" s="423">
        <v>3.0000000000000001E-3</v>
      </c>
      <c r="Y456" s="405"/>
      <c r="Z456" s="424"/>
      <c r="AA456" s="406">
        <f t="shared" si="252"/>
        <v>0</v>
      </c>
      <c r="AB456" s="484">
        <f t="shared" si="245"/>
        <v>0</v>
      </c>
      <c r="AC456" s="407"/>
    </row>
    <row r="457" spans="1:29" ht="61.5" customHeight="1">
      <c r="A457" s="46">
        <f t="shared" si="254"/>
        <v>26.200000000000031</v>
      </c>
      <c r="B457" s="12" t="s">
        <v>282</v>
      </c>
      <c r="C457" s="45"/>
      <c r="D457" s="13"/>
      <c r="E457" s="8"/>
      <c r="F457" s="8"/>
      <c r="G457" s="47"/>
      <c r="H457" s="48"/>
      <c r="I457" s="49">
        <f t="shared" si="251"/>
        <v>0</v>
      </c>
      <c r="J457" s="50">
        <f t="shared" si="251"/>
        <v>0</v>
      </c>
      <c r="K457" s="8"/>
      <c r="L457" s="8"/>
      <c r="M457" s="8"/>
      <c r="N457" s="8"/>
      <c r="O457" s="51">
        <v>3.0000000000000001E-3</v>
      </c>
      <c r="P457" s="8"/>
      <c r="Q457" s="41"/>
      <c r="R457" s="42">
        <f t="shared" si="243"/>
        <v>0</v>
      </c>
      <c r="S457" s="43">
        <f t="shared" si="243"/>
        <v>0</v>
      </c>
      <c r="T457" s="405"/>
      <c r="U457" s="405"/>
      <c r="V457" s="405"/>
      <c r="W457" s="405"/>
      <c r="X457" s="423">
        <v>3.0000000000000001E-3</v>
      </c>
      <c r="Y457" s="405"/>
      <c r="Z457" s="424"/>
      <c r="AA457" s="406">
        <f t="shared" si="252"/>
        <v>0</v>
      </c>
      <c r="AB457" s="484">
        <f t="shared" si="245"/>
        <v>0</v>
      </c>
      <c r="AC457" s="407"/>
    </row>
    <row r="458" spans="1:29" ht="61.5" customHeight="1">
      <c r="A458" s="46">
        <f t="shared" si="254"/>
        <v>26.210000000000033</v>
      </c>
      <c r="B458" s="12" t="s">
        <v>283</v>
      </c>
      <c r="C458" s="45"/>
      <c r="D458" s="13"/>
      <c r="E458" s="8"/>
      <c r="F458" s="8"/>
      <c r="G458" s="47"/>
      <c r="H458" s="48"/>
      <c r="I458" s="49">
        <f t="shared" si="251"/>
        <v>0</v>
      </c>
      <c r="J458" s="50">
        <f t="shared" si="251"/>
        <v>0</v>
      </c>
      <c r="K458" s="8"/>
      <c r="L458" s="8"/>
      <c r="M458" s="8"/>
      <c r="N458" s="8"/>
      <c r="O458" s="51">
        <v>0.1</v>
      </c>
      <c r="P458" s="8"/>
      <c r="Q458" s="41"/>
      <c r="R458" s="42">
        <f t="shared" si="243"/>
        <v>0</v>
      </c>
      <c r="S458" s="43">
        <f t="shared" si="243"/>
        <v>0</v>
      </c>
      <c r="T458" s="405"/>
      <c r="U458" s="405"/>
      <c r="V458" s="405"/>
      <c r="W458" s="405"/>
      <c r="X458" s="423">
        <v>0.1</v>
      </c>
      <c r="Y458" s="405"/>
      <c r="Z458" s="424"/>
      <c r="AA458" s="406">
        <f t="shared" si="252"/>
        <v>0</v>
      </c>
      <c r="AB458" s="484">
        <f t="shared" si="245"/>
        <v>0</v>
      </c>
      <c r="AC458" s="407"/>
    </row>
    <row r="459" spans="1:29" ht="61.5" customHeight="1">
      <c r="A459" s="46">
        <f t="shared" si="254"/>
        <v>26.220000000000034</v>
      </c>
      <c r="B459" s="12" t="s">
        <v>284</v>
      </c>
      <c r="C459" s="45"/>
      <c r="D459" s="13"/>
      <c r="E459" s="8"/>
      <c r="F459" s="8"/>
      <c r="G459" s="47"/>
      <c r="H459" s="48"/>
      <c r="I459" s="49">
        <f t="shared" si="251"/>
        <v>0</v>
      </c>
      <c r="J459" s="50">
        <f t="shared" si="251"/>
        <v>0</v>
      </c>
      <c r="K459" s="8"/>
      <c r="L459" s="8"/>
      <c r="M459" s="8"/>
      <c r="N459" s="8"/>
      <c r="O459" s="51">
        <v>5.0000000000000001E-3</v>
      </c>
      <c r="P459" s="8"/>
      <c r="Q459" s="41"/>
      <c r="R459" s="42">
        <f t="shared" si="243"/>
        <v>0</v>
      </c>
      <c r="S459" s="43">
        <f t="shared" si="243"/>
        <v>0</v>
      </c>
      <c r="T459" s="405"/>
      <c r="U459" s="405"/>
      <c r="V459" s="405"/>
      <c r="W459" s="405"/>
      <c r="X459" s="423">
        <v>5.0000000000000001E-3</v>
      </c>
      <c r="Y459" s="405"/>
      <c r="Z459" s="424"/>
      <c r="AA459" s="406">
        <f t="shared" si="252"/>
        <v>0</v>
      </c>
      <c r="AB459" s="484">
        <f t="shared" si="245"/>
        <v>0</v>
      </c>
      <c r="AC459" s="407"/>
    </row>
    <row r="460" spans="1:29" ht="61.5" customHeight="1">
      <c r="A460" s="46">
        <f t="shared" si="254"/>
        <v>26.230000000000036</v>
      </c>
      <c r="B460" s="12" t="s">
        <v>285</v>
      </c>
      <c r="C460" s="45"/>
      <c r="D460" s="13"/>
      <c r="E460" s="8"/>
      <c r="F460" s="8"/>
      <c r="G460" s="47"/>
      <c r="H460" s="48"/>
      <c r="I460" s="49">
        <f t="shared" si="251"/>
        <v>0</v>
      </c>
      <c r="J460" s="50">
        <f t="shared" si="251"/>
        <v>0</v>
      </c>
      <c r="K460" s="8"/>
      <c r="L460" s="8"/>
      <c r="M460" s="8"/>
      <c r="N460" s="8"/>
      <c r="O460" s="51">
        <v>2E-3</v>
      </c>
      <c r="P460" s="8"/>
      <c r="Q460" s="41"/>
      <c r="R460" s="42">
        <f t="shared" si="243"/>
        <v>0</v>
      </c>
      <c r="S460" s="43">
        <f t="shared" si="243"/>
        <v>0</v>
      </c>
      <c r="T460" s="405"/>
      <c r="U460" s="405"/>
      <c r="V460" s="405"/>
      <c r="W460" s="405"/>
      <c r="X460" s="423">
        <v>2E-3</v>
      </c>
      <c r="Y460" s="405"/>
      <c r="Z460" s="424"/>
      <c r="AA460" s="406">
        <f t="shared" si="252"/>
        <v>0</v>
      </c>
      <c r="AB460" s="484">
        <f t="shared" si="245"/>
        <v>0</v>
      </c>
      <c r="AC460" s="407"/>
    </row>
    <row r="461" spans="1:29" s="216" customFormat="1" ht="18">
      <c r="A461" s="203"/>
      <c r="B461" s="132" t="s">
        <v>286</v>
      </c>
      <c r="C461" s="210"/>
      <c r="D461" s="211">
        <f t="shared" ref="D461:F461" si="255">SUM(D440:D460)</f>
        <v>0</v>
      </c>
      <c r="E461" s="210"/>
      <c r="F461" s="211">
        <f t="shared" si="255"/>
        <v>0</v>
      </c>
      <c r="G461" s="214"/>
      <c r="H461" s="215"/>
      <c r="I461" s="210">
        <f t="shared" ref="I461:S461" si="256">SUM(I440:I460)</f>
        <v>0</v>
      </c>
      <c r="J461" s="211">
        <f t="shared" si="256"/>
        <v>0</v>
      </c>
      <c r="K461" s="211">
        <f t="shared" si="256"/>
        <v>0</v>
      </c>
      <c r="L461" s="211">
        <f t="shared" si="256"/>
        <v>0</v>
      </c>
      <c r="M461" s="211">
        <f t="shared" si="256"/>
        <v>0</v>
      </c>
      <c r="N461" s="211">
        <f t="shared" si="256"/>
        <v>0</v>
      </c>
      <c r="O461" s="212"/>
      <c r="P461" s="210"/>
      <c r="Q461" s="211">
        <f t="shared" si="256"/>
        <v>0</v>
      </c>
      <c r="R461" s="210"/>
      <c r="S461" s="211">
        <f t="shared" si="256"/>
        <v>0</v>
      </c>
      <c r="T461" s="475"/>
      <c r="U461" s="475">
        <f t="shared" ref="U461:W461" si="257">SUM(U440:U460)</f>
        <v>0</v>
      </c>
      <c r="V461" s="475"/>
      <c r="W461" s="475">
        <f t="shared" si="257"/>
        <v>0</v>
      </c>
      <c r="X461" s="476"/>
      <c r="Y461" s="210"/>
      <c r="Z461" s="475">
        <f t="shared" ref="Z461" si="258">SUM(Z440:Z460)</f>
        <v>0</v>
      </c>
      <c r="AA461" s="210"/>
      <c r="AB461" s="475">
        <f t="shared" ref="AB461" si="259">SUM(AB440:AB460)</f>
        <v>0</v>
      </c>
      <c r="AC461" s="403"/>
    </row>
    <row r="462" spans="1:29" s="216" customFormat="1" ht="31.5">
      <c r="A462" s="203"/>
      <c r="B462" s="193" t="s">
        <v>287</v>
      </c>
      <c r="C462" s="141"/>
      <c r="D462" s="142">
        <f t="shared" ref="D462:F462" si="260">D461+D438</f>
        <v>0</v>
      </c>
      <c r="E462" s="141"/>
      <c r="F462" s="142">
        <f t="shared" si="260"/>
        <v>0</v>
      </c>
      <c r="G462" s="214"/>
      <c r="H462" s="215"/>
      <c r="I462" s="141">
        <f t="shared" ref="I462:S462" si="261">I461+I438</f>
        <v>0</v>
      </c>
      <c r="J462" s="142">
        <f t="shared" si="261"/>
        <v>0</v>
      </c>
      <c r="K462" s="142">
        <f t="shared" si="261"/>
        <v>0</v>
      </c>
      <c r="L462" s="142">
        <f t="shared" si="261"/>
        <v>0</v>
      </c>
      <c r="M462" s="142">
        <f t="shared" si="261"/>
        <v>0</v>
      </c>
      <c r="N462" s="142">
        <f t="shared" si="261"/>
        <v>0</v>
      </c>
      <c r="O462" s="136"/>
      <c r="P462" s="141"/>
      <c r="Q462" s="142">
        <f t="shared" si="261"/>
        <v>0</v>
      </c>
      <c r="R462" s="141"/>
      <c r="S462" s="142">
        <f t="shared" si="261"/>
        <v>0</v>
      </c>
      <c r="T462" s="448"/>
      <c r="U462" s="448">
        <f t="shared" ref="U462:W462" si="262">U461+U438</f>
        <v>0</v>
      </c>
      <c r="V462" s="448"/>
      <c r="W462" s="448">
        <f t="shared" si="262"/>
        <v>0</v>
      </c>
      <c r="X462" s="440"/>
      <c r="Y462" s="141"/>
      <c r="Z462" s="448">
        <f t="shared" ref="Z462" si="263">Z461+Z438</f>
        <v>0</v>
      </c>
      <c r="AA462" s="141"/>
      <c r="AB462" s="448">
        <f t="shared" ref="AB462" si="264">AB461+AB438</f>
        <v>0</v>
      </c>
      <c r="AC462" s="416"/>
    </row>
    <row r="463" spans="1:29" s="218" customFormat="1" ht="18">
      <c r="A463" s="260"/>
      <c r="B463" s="25"/>
      <c r="C463" s="53"/>
      <c r="D463" s="222"/>
      <c r="E463" s="53"/>
      <c r="F463" s="27"/>
      <c r="G463" s="220"/>
      <c r="H463" s="221"/>
      <c r="I463" s="53"/>
      <c r="J463" s="27"/>
      <c r="K463" s="27"/>
      <c r="L463" s="27"/>
      <c r="M463" s="27"/>
      <c r="N463" s="27"/>
      <c r="O463" s="112"/>
      <c r="P463" s="27"/>
      <c r="Q463" s="27"/>
      <c r="R463" s="27"/>
      <c r="S463" s="27"/>
      <c r="T463" s="448"/>
      <c r="U463" s="448"/>
      <c r="V463" s="448"/>
      <c r="W463" s="448"/>
      <c r="X463" s="440"/>
      <c r="Y463" s="448"/>
      <c r="Z463" s="448"/>
      <c r="AA463" s="448"/>
      <c r="AB463" s="448"/>
      <c r="AC463" s="416"/>
    </row>
    <row r="464" spans="1:29" s="216" customFormat="1" ht="18">
      <c r="A464" s="203"/>
      <c r="B464" s="193" t="s">
        <v>299</v>
      </c>
      <c r="C464" s="141"/>
      <c r="D464" s="142">
        <f>D425+D462+D463</f>
        <v>332.89</v>
      </c>
      <c r="E464" s="141"/>
      <c r="F464" s="142">
        <f t="shared" ref="F464" si="265">F425+F462+F463</f>
        <v>332.89</v>
      </c>
      <c r="G464" s="214"/>
      <c r="H464" s="215">
        <f>F464/D464</f>
        <v>1</v>
      </c>
      <c r="I464" s="141">
        <f t="shared" ref="I464:N464" si="266">I425+I462+I463</f>
        <v>0</v>
      </c>
      <c r="J464" s="142">
        <f t="shared" si="266"/>
        <v>0</v>
      </c>
      <c r="K464" s="142">
        <f t="shared" si="266"/>
        <v>0</v>
      </c>
      <c r="L464" s="142">
        <f t="shared" si="266"/>
        <v>0</v>
      </c>
      <c r="M464" s="142">
        <f t="shared" si="266"/>
        <v>0</v>
      </c>
      <c r="N464" s="142">
        <f t="shared" si="266"/>
        <v>0</v>
      </c>
      <c r="O464" s="142"/>
      <c r="P464" s="142"/>
      <c r="Q464" s="142">
        <f>Q425+Q462+Q463</f>
        <v>395.26</v>
      </c>
      <c r="R464" s="142"/>
      <c r="S464" s="142">
        <f t="shared" ref="S464:W464" si="267">S425+S462+S463</f>
        <v>395.26</v>
      </c>
      <c r="T464" s="448"/>
      <c r="U464" s="448">
        <f t="shared" si="267"/>
        <v>0</v>
      </c>
      <c r="V464" s="448"/>
      <c r="W464" s="448">
        <f t="shared" si="267"/>
        <v>0</v>
      </c>
      <c r="X464" s="448"/>
      <c r="Y464" s="448"/>
      <c r="Z464" s="448">
        <f>Z425+Z462+Z463</f>
        <v>395.26</v>
      </c>
      <c r="AA464" s="448"/>
      <c r="AB464" s="448">
        <f t="shared" ref="AB464" si="268">AB425+AB462+AB463</f>
        <v>395.26</v>
      </c>
      <c r="AC464" s="416"/>
    </row>
    <row r="466" spans="1:29" s="104" customFormat="1">
      <c r="A466" s="70"/>
      <c r="B466" s="223" t="s">
        <v>246</v>
      </c>
      <c r="C466" s="224"/>
      <c r="D466" s="240"/>
      <c r="E466" s="84"/>
      <c r="F466" s="226"/>
      <c r="G466" s="227"/>
      <c r="H466"/>
      <c r="I466" s="84"/>
      <c r="J466" s="72"/>
      <c r="K466" s="84"/>
      <c r="L466" s="72"/>
      <c r="M466" s="84"/>
      <c r="N466" s="72"/>
      <c r="O466" s="228"/>
      <c r="P466" s="229"/>
      <c r="Q466" s="230"/>
      <c r="R466" s="229"/>
      <c r="S466" s="230"/>
      <c r="T466" s="488"/>
      <c r="U466" s="489"/>
      <c r="V466" s="489"/>
      <c r="W466" s="489"/>
      <c r="X466" s="489"/>
      <c r="Y466" s="489"/>
      <c r="Z466" s="489"/>
      <c r="AA466" s="489"/>
      <c r="AB466" s="489"/>
      <c r="AC466" s="489"/>
    </row>
    <row r="467" spans="1:29">
      <c r="B467" s="231" t="s">
        <v>247</v>
      </c>
      <c r="C467" s="232"/>
      <c r="D467" s="226"/>
      <c r="E467" s="84"/>
      <c r="F467" s="226"/>
      <c r="G467" s="227"/>
      <c r="J467" s="72"/>
      <c r="K467" s="84"/>
      <c r="L467" s="72"/>
      <c r="M467" s="84"/>
      <c r="N467" s="72"/>
      <c r="O467" s="228"/>
      <c r="P467" s="229"/>
      <c r="Q467" s="230"/>
      <c r="R467" s="229"/>
      <c r="S467" s="225">
        <f>(S413)/S$425</f>
        <v>0</v>
      </c>
    </row>
    <row r="468" spans="1:29" s="104" customFormat="1">
      <c r="A468" s="70"/>
      <c r="B468" s="233" t="s">
        <v>248</v>
      </c>
      <c r="C468" s="232"/>
      <c r="D468" s="226"/>
      <c r="E468" s="84"/>
      <c r="F468" s="226"/>
      <c r="G468" s="227"/>
      <c r="H468"/>
      <c r="I468" s="84"/>
      <c r="J468" s="72"/>
      <c r="K468" s="84"/>
      <c r="L468" s="72"/>
      <c r="M468" s="84"/>
      <c r="N468" s="72"/>
      <c r="O468" s="228"/>
      <c r="P468" s="229"/>
      <c r="Q468" s="230"/>
      <c r="R468" s="229"/>
      <c r="S468" s="225">
        <f>(S410)/S$425</f>
        <v>0</v>
      </c>
      <c r="T468" s="488"/>
      <c r="U468" s="489"/>
      <c r="V468" s="489"/>
      <c r="W468" s="489"/>
      <c r="X468" s="489"/>
      <c r="Y468" s="489"/>
      <c r="Z468" s="489"/>
      <c r="AA468" s="489"/>
      <c r="AB468" s="489"/>
      <c r="AC468" s="489"/>
    </row>
    <row r="469" spans="1:29">
      <c r="B469" s="231" t="s">
        <v>249</v>
      </c>
      <c r="C469" s="232"/>
      <c r="D469" s="226"/>
      <c r="E469" s="84"/>
      <c r="F469" s="226"/>
      <c r="G469" s="227"/>
      <c r="J469" s="72"/>
      <c r="K469" s="84"/>
      <c r="L469" s="72"/>
      <c r="M469" s="84"/>
      <c r="N469" s="72"/>
      <c r="O469" s="228"/>
      <c r="P469" s="229"/>
      <c r="Q469" s="230"/>
      <c r="R469" s="229"/>
      <c r="S469" s="225">
        <f>(S411)/S$425</f>
        <v>0</v>
      </c>
    </row>
    <row r="470" spans="1:29">
      <c r="B470" s="234" t="s">
        <v>107</v>
      </c>
      <c r="C470" s="232"/>
      <c r="D470" s="226"/>
      <c r="E470" s="84"/>
      <c r="F470" s="226"/>
      <c r="G470" s="227"/>
      <c r="J470" s="72"/>
      <c r="K470" s="84"/>
      <c r="L470" s="72"/>
      <c r="M470" s="84"/>
      <c r="N470" s="72"/>
      <c r="O470" s="228"/>
      <c r="P470" s="229"/>
      <c r="Q470" s="230"/>
      <c r="R470" s="229"/>
      <c r="S470" s="225">
        <f>(S413)/S$425</f>
        <v>0</v>
      </c>
    </row>
    <row r="471" spans="1:29" ht="25.5">
      <c r="B471" s="235" t="s">
        <v>297</v>
      </c>
      <c r="C471" s="224"/>
      <c r="D471" s="226">
        <f>(AB415+AB416+AB417)/AB464*100</f>
        <v>0</v>
      </c>
      <c r="E471" s="84"/>
      <c r="F471" s="226"/>
      <c r="G471" s="227"/>
      <c r="J471" s="72"/>
      <c r="K471" s="84"/>
      <c r="L471" s="72"/>
      <c r="M471" s="84"/>
      <c r="N471" s="72"/>
      <c r="O471" s="228"/>
      <c r="P471" s="229"/>
      <c r="Q471" s="230"/>
      <c r="R471" s="229"/>
      <c r="S471" s="225">
        <f>(S415+S416+S417)/S$425</f>
        <v>0</v>
      </c>
    </row>
    <row r="472" spans="1:29" ht="25.5">
      <c r="B472" s="235" t="s">
        <v>251</v>
      </c>
      <c r="C472" s="224"/>
      <c r="D472" s="226"/>
      <c r="E472" s="84"/>
      <c r="F472" s="226"/>
      <c r="G472" s="227"/>
      <c r="J472" s="72"/>
      <c r="K472" s="84"/>
      <c r="L472" s="72"/>
      <c r="M472" s="84"/>
      <c r="N472" s="72"/>
      <c r="O472" s="228"/>
      <c r="P472" s="229"/>
      <c r="Q472" s="230"/>
      <c r="R472" s="229"/>
      <c r="S472" s="225">
        <f t="shared" ref="S472" si="269">(S418)/S$425</f>
        <v>0</v>
      </c>
    </row>
    <row r="473" spans="1:29">
      <c r="B473" s="236"/>
      <c r="C473" s="232"/>
      <c r="D473" s="226"/>
      <c r="E473" s="84"/>
      <c r="F473" s="226"/>
      <c r="G473" s="227"/>
      <c r="J473" s="72"/>
      <c r="K473" s="84"/>
      <c r="L473" s="72"/>
      <c r="M473" s="84"/>
      <c r="N473" s="72"/>
      <c r="O473" s="228"/>
      <c r="P473" s="229"/>
      <c r="Q473" s="230"/>
      <c r="R473" s="229"/>
      <c r="S473" s="225">
        <f>(S418)/S$425</f>
        <v>0</v>
      </c>
    </row>
    <row r="474" spans="1:29" s="104" customFormat="1">
      <c r="A474" s="70"/>
      <c r="B474" s="236" t="s">
        <v>298</v>
      </c>
      <c r="C474" s="232"/>
      <c r="D474" s="226">
        <f>AB406/AB464*100</f>
        <v>0</v>
      </c>
      <c r="E474" s="84"/>
      <c r="F474" s="226"/>
      <c r="G474" s="227"/>
      <c r="H474"/>
      <c r="I474" s="84"/>
      <c r="J474" s="72"/>
      <c r="K474" s="84"/>
      <c r="L474" s="72"/>
      <c r="M474" s="84"/>
      <c r="N474" s="72"/>
      <c r="O474" s="228"/>
      <c r="P474" s="229"/>
      <c r="Q474" s="230"/>
      <c r="R474" s="229"/>
      <c r="S474" s="225">
        <f>(S406)/S$425</f>
        <v>0</v>
      </c>
      <c r="T474" s="488"/>
      <c r="U474" s="489"/>
      <c r="V474" s="489"/>
      <c r="W474" s="489"/>
      <c r="X474" s="489"/>
      <c r="Y474" s="489"/>
      <c r="Z474" s="489"/>
      <c r="AA474" s="489"/>
      <c r="AB474" s="489"/>
      <c r="AC474" s="489"/>
    </row>
  </sheetData>
  <mergeCells count="17">
    <mergeCell ref="AC1:AC3"/>
    <mergeCell ref="C2:D2"/>
    <mergeCell ref="E2:H2"/>
    <mergeCell ref="I2:J2"/>
    <mergeCell ref="K2:L2"/>
    <mergeCell ref="A1:A3"/>
    <mergeCell ref="B1:B3"/>
    <mergeCell ref="C1:J1"/>
    <mergeCell ref="K1:S1"/>
    <mergeCell ref="T1:AB1"/>
    <mergeCell ref="AA2:AB2"/>
    <mergeCell ref="M2:N2"/>
    <mergeCell ref="O2:Q2"/>
    <mergeCell ref="R2:S2"/>
    <mergeCell ref="T2:U2"/>
    <mergeCell ref="V2:W2"/>
    <mergeCell ref="X2:Z2"/>
  </mergeCells>
  <conditionalFormatting sqref="O440:O442 X440:X442">
    <cfRule type="cellIs" dxfId="2" priority="1" operator="equal">
      <formula>0</formula>
    </cfRule>
  </conditionalFormatting>
  <printOptions horizontalCentered="1"/>
  <pageMargins left="0.28999999999999998" right="0.15748031496063" top="0.51" bottom="0.35" header="0.31" footer="0.196850393700787"/>
  <pageSetup paperSize="9" scale="41" orientation="landscape" r:id="rId1"/>
  <headerFooter>
    <oddHeader>&amp;L&amp;"-,Bold"&amp;18Name of District:SPO&amp;C&amp;"-,Bold"&amp;18Costing Sheets for AWP &amp; B 2017-18 - SSA-RTE&amp;R&amp;"-,Bold"&amp;20(Rs. in lakh)</oddHeader>
  </headerFooter>
</worksheet>
</file>

<file path=xl/worksheets/sheet11.xml><?xml version="1.0" encoding="utf-8"?>
<worksheet xmlns="http://schemas.openxmlformats.org/spreadsheetml/2006/main" xmlns:r="http://schemas.openxmlformats.org/officeDocument/2006/relationships">
  <sheetPr>
    <tabColor rgb="FF00B050"/>
  </sheetPr>
  <dimension ref="A1:AH492"/>
  <sheetViews>
    <sheetView tabSelected="1" view="pageBreakPreview" zoomScale="40" zoomScaleNormal="70" zoomScaleSheetLayoutView="40" workbookViewId="0">
      <pane xSplit="2" ySplit="5" topLeftCell="C71" activePane="bottomRight" state="frozen"/>
      <selection activeCell="V246" sqref="V246"/>
      <selection pane="topRight" activeCell="V246" sqref="V246"/>
      <selection pane="bottomLeft" activeCell="V246" sqref="V246"/>
      <selection pane="bottomRight" activeCell="U83" sqref="U83"/>
    </sheetView>
  </sheetViews>
  <sheetFormatPr defaultColWidth="9.140625" defaultRowHeight="18.75"/>
  <cols>
    <col min="1" max="1" width="10.42578125" style="793" customWidth="1"/>
    <col min="2" max="2" width="32.42578125" style="867" customWidth="1"/>
    <col min="3" max="3" width="12.28515625" style="672" customWidth="1"/>
    <col min="4" max="4" width="13.140625" style="857" customWidth="1"/>
    <col min="5" max="5" width="10.85546875" style="672" customWidth="1"/>
    <col min="6" max="6" width="11.7109375" style="857" bestFit="1" customWidth="1"/>
    <col min="7" max="7" width="10.7109375" style="672" customWidth="1"/>
    <col min="8" max="8" width="10.5703125" style="672" customWidth="1"/>
    <col min="9" max="9" width="9.28515625" style="854" customWidth="1"/>
    <col min="10" max="10" width="11.140625" style="857" customWidth="1"/>
    <col min="11" max="11" width="8.7109375" style="672" customWidth="1"/>
    <col min="12" max="12" width="8" style="857" customWidth="1"/>
    <col min="13" max="13" width="12.28515625" style="672" customWidth="1"/>
    <col min="14" max="14" width="12.28515625" style="857" customWidth="1"/>
    <col min="15" max="15" width="11.42578125" style="868" customWidth="1"/>
    <col min="16" max="16" width="12.140625" style="672" customWidth="1"/>
    <col min="17" max="17" width="13.42578125" style="857" customWidth="1"/>
    <col min="18" max="18" width="13" style="672" bestFit="1" customWidth="1"/>
    <col min="19" max="19" width="14.7109375" style="857" customWidth="1"/>
    <col min="20" max="20" width="8.28515625" style="861" customWidth="1"/>
    <col min="21" max="21" width="8.85546875" style="672" customWidth="1"/>
    <col min="22" max="22" width="7.28515625" style="672" customWidth="1"/>
    <col min="23" max="23" width="6.7109375" style="672" customWidth="1"/>
    <col min="24" max="24" width="10.5703125" style="672" customWidth="1"/>
    <col min="25" max="25" width="13.7109375" style="672" customWidth="1"/>
    <col min="26" max="26" width="12.28515625" style="672" customWidth="1"/>
    <col min="27" max="27" width="12.7109375" style="672" customWidth="1"/>
    <col min="28" max="28" width="12.28515625" style="672" customWidth="1"/>
    <col min="29" max="29" width="23.7109375" style="672" customWidth="1"/>
    <col min="30" max="30" width="18.85546875" style="672" customWidth="1"/>
    <col min="31" max="31" width="9.140625" style="672"/>
    <col min="32" max="32" width="11.28515625" style="672" customWidth="1"/>
    <col min="33" max="33" width="9.140625" style="672"/>
    <col min="34" max="34" width="13.28515625" style="672" customWidth="1"/>
    <col min="35" max="16384" width="9.140625" style="672"/>
  </cols>
  <sheetData>
    <row r="1" spans="1:34">
      <c r="A1" s="667" t="s">
        <v>0</v>
      </c>
      <c r="B1" s="668" t="s">
        <v>1</v>
      </c>
      <c r="C1" s="669" t="s">
        <v>302</v>
      </c>
      <c r="D1" s="669"/>
      <c r="E1" s="669"/>
      <c r="F1" s="669"/>
      <c r="G1" s="669"/>
      <c r="H1" s="669"/>
      <c r="I1" s="669"/>
      <c r="J1" s="669"/>
      <c r="K1" s="669" t="s">
        <v>303</v>
      </c>
      <c r="L1" s="669"/>
      <c r="M1" s="669"/>
      <c r="N1" s="669"/>
      <c r="O1" s="669"/>
      <c r="P1" s="669"/>
      <c r="Q1" s="669"/>
      <c r="R1" s="669"/>
      <c r="S1" s="669"/>
      <c r="T1" s="669" t="s">
        <v>304</v>
      </c>
      <c r="U1" s="669"/>
      <c r="V1" s="669"/>
      <c r="W1" s="669"/>
      <c r="X1" s="669"/>
      <c r="Y1" s="669"/>
      <c r="Z1" s="669"/>
      <c r="AA1" s="669"/>
      <c r="AB1" s="670"/>
      <c r="AC1" s="669" t="s">
        <v>2</v>
      </c>
      <c r="AD1" s="671"/>
    </row>
    <row r="2" spans="1:34" ht="86.25" customHeight="1">
      <c r="A2" s="667"/>
      <c r="B2" s="668"/>
      <c r="C2" s="669" t="s">
        <v>3</v>
      </c>
      <c r="D2" s="669"/>
      <c r="E2" s="669" t="s">
        <v>4</v>
      </c>
      <c r="F2" s="669"/>
      <c r="G2" s="669"/>
      <c r="H2" s="669"/>
      <c r="I2" s="673" t="s">
        <v>5</v>
      </c>
      <c r="J2" s="673"/>
      <c r="K2" s="674" t="s">
        <v>6</v>
      </c>
      <c r="L2" s="675"/>
      <c r="M2" s="670" t="s">
        <v>353</v>
      </c>
      <c r="N2" s="676"/>
      <c r="O2" s="669" t="s">
        <v>8</v>
      </c>
      <c r="P2" s="669"/>
      <c r="Q2" s="669"/>
      <c r="R2" s="674" t="s">
        <v>9</v>
      </c>
      <c r="S2" s="675"/>
      <c r="T2" s="674" t="s">
        <v>6</v>
      </c>
      <c r="U2" s="675"/>
      <c r="V2" s="670" t="s">
        <v>7</v>
      </c>
      <c r="W2" s="676"/>
      <c r="X2" s="669" t="s">
        <v>8</v>
      </c>
      <c r="Y2" s="669"/>
      <c r="Z2" s="669"/>
      <c r="AA2" s="674" t="s">
        <v>9</v>
      </c>
      <c r="AB2" s="677"/>
      <c r="AC2" s="669"/>
      <c r="AD2" s="671"/>
    </row>
    <row r="3" spans="1:34" ht="37.5">
      <c r="A3" s="667"/>
      <c r="B3" s="668"/>
      <c r="C3" s="678" t="s">
        <v>10</v>
      </c>
      <c r="D3" s="679" t="s">
        <v>11</v>
      </c>
      <c r="E3" s="678" t="s">
        <v>10</v>
      </c>
      <c r="F3" s="679" t="s">
        <v>12</v>
      </c>
      <c r="G3" s="678" t="s">
        <v>13</v>
      </c>
      <c r="H3" s="680" t="s">
        <v>14</v>
      </c>
      <c r="I3" s="678" t="s">
        <v>10</v>
      </c>
      <c r="J3" s="679" t="s">
        <v>12</v>
      </c>
      <c r="K3" s="678" t="s">
        <v>10</v>
      </c>
      <c r="L3" s="679" t="s">
        <v>12</v>
      </c>
      <c r="M3" s="678" t="s">
        <v>10</v>
      </c>
      <c r="N3" s="679" t="s">
        <v>12</v>
      </c>
      <c r="O3" s="681" t="s">
        <v>15</v>
      </c>
      <c r="P3" s="678" t="s">
        <v>10</v>
      </c>
      <c r="Q3" s="679" t="s">
        <v>12</v>
      </c>
      <c r="R3" s="678" t="s">
        <v>10</v>
      </c>
      <c r="S3" s="679" t="s">
        <v>12</v>
      </c>
      <c r="T3" s="682" t="s">
        <v>10</v>
      </c>
      <c r="U3" s="679" t="s">
        <v>12</v>
      </c>
      <c r="V3" s="678" t="s">
        <v>10</v>
      </c>
      <c r="W3" s="679" t="s">
        <v>12</v>
      </c>
      <c r="X3" s="683" t="s">
        <v>15</v>
      </c>
      <c r="Y3" s="678" t="s">
        <v>10</v>
      </c>
      <c r="Z3" s="679" t="s">
        <v>12</v>
      </c>
      <c r="AA3" s="678" t="s">
        <v>10</v>
      </c>
      <c r="AB3" s="684" t="s">
        <v>12</v>
      </c>
      <c r="AC3" s="669"/>
      <c r="AD3" s="671"/>
    </row>
    <row r="4" spans="1:34">
      <c r="A4" s="685" t="s">
        <v>16</v>
      </c>
      <c r="B4" s="686" t="s">
        <v>17</v>
      </c>
      <c r="C4" s="687"/>
      <c r="D4" s="688"/>
      <c r="E4" s="687"/>
      <c r="F4" s="688"/>
      <c r="G4" s="687"/>
      <c r="H4" s="687"/>
      <c r="I4" s="689"/>
      <c r="J4" s="688"/>
      <c r="K4" s="687"/>
      <c r="L4" s="688"/>
      <c r="M4" s="687"/>
      <c r="N4" s="688"/>
      <c r="O4" s="690"/>
      <c r="P4" s="687"/>
      <c r="Q4" s="688"/>
      <c r="R4" s="687"/>
      <c r="S4" s="688"/>
      <c r="T4" s="691"/>
      <c r="U4" s="692"/>
      <c r="V4" s="692"/>
      <c r="W4" s="692"/>
      <c r="X4" s="692"/>
      <c r="Y4" s="692"/>
      <c r="Z4" s="692"/>
      <c r="AA4" s="692"/>
      <c r="AB4" s="692"/>
      <c r="AC4" s="692"/>
      <c r="AD4" s="693"/>
    </row>
    <row r="5" spans="1:34">
      <c r="A5" s="685"/>
      <c r="B5" s="686" t="s">
        <v>18</v>
      </c>
      <c r="C5" s="687"/>
      <c r="D5" s="688"/>
      <c r="E5" s="687"/>
      <c r="F5" s="688"/>
      <c r="G5" s="687"/>
      <c r="H5" s="687"/>
      <c r="I5" s="689"/>
      <c r="J5" s="688"/>
      <c r="K5" s="687"/>
      <c r="L5" s="688"/>
      <c r="M5" s="687"/>
      <c r="N5" s="688"/>
      <c r="O5" s="690"/>
      <c r="P5" s="687"/>
      <c r="Q5" s="688"/>
      <c r="R5" s="687"/>
      <c r="S5" s="688"/>
      <c r="T5" s="691"/>
      <c r="U5" s="692"/>
      <c r="V5" s="692"/>
      <c r="W5" s="692"/>
      <c r="X5" s="692"/>
      <c r="Y5" s="692"/>
      <c r="Z5" s="692"/>
      <c r="AA5" s="692"/>
      <c r="AB5" s="692"/>
      <c r="AC5" s="692"/>
      <c r="AD5" s="693"/>
    </row>
    <row r="6" spans="1:34">
      <c r="A6" s="694">
        <v>1</v>
      </c>
      <c r="B6" s="686" t="s">
        <v>19</v>
      </c>
      <c r="C6" s="687"/>
      <c r="D6" s="688"/>
      <c r="E6" s="687"/>
      <c r="F6" s="688"/>
      <c r="G6" s="687"/>
      <c r="H6" s="687"/>
      <c r="I6" s="689"/>
      <c r="J6" s="688"/>
      <c r="K6" s="687"/>
      <c r="L6" s="688"/>
      <c r="M6" s="687"/>
      <c r="N6" s="688"/>
      <c r="O6" s="690"/>
      <c r="P6" s="687"/>
      <c r="Q6" s="688"/>
      <c r="R6" s="687"/>
      <c r="S6" s="688"/>
      <c r="T6" s="691"/>
      <c r="U6" s="692"/>
      <c r="V6" s="692"/>
      <c r="W6" s="692"/>
      <c r="X6" s="692"/>
      <c r="Y6" s="692"/>
      <c r="Z6" s="692"/>
      <c r="AA6" s="692"/>
      <c r="AB6" s="692"/>
      <c r="AC6" s="692"/>
      <c r="AD6" s="693"/>
    </row>
    <row r="7" spans="1:34" ht="21">
      <c r="A7" s="695">
        <v>1.01</v>
      </c>
      <c r="B7" s="696" t="s">
        <v>20</v>
      </c>
      <c r="C7" s="697"/>
      <c r="D7" s="698"/>
      <c r="E7" s="697"/>
      <c r="F7" s="698"/>
      <c r="G7" s="699"/>
      <c r="H7" s="700"/>
      <c r="I7" s="701"/>
      <c r="J7" s="702"/>
      <c r="K7" s="697"/>
      <c r="L7" s="698"/>
      <c r="M7" s="697"/>
      <c r="N7" s="698"/>
      <c r="O7" s="703"/>
      <c r="P7" s="697"/>
      <c r="Q7" s="698"/>
      <c r="R7" s="697"/>
      <c r="S7" s="698"/>
      <c r="T7" s="697"/>
      <c r="U7" s="697"/>
      <c r="V7" s="697"/>
      <c r="W7" s="697"/>
      <c r="X7" s="697"/>
      <c r="Y7" s="697"/>
      <c r="Z7" s="697"/>
      <c r="AA7" s="697"/>
      <c r="AB7" s="697"/>
      <c r="AC7" s="704"/>
      <c r="AD7" s="705"/>
      <c r="AF7" s="672">
        <f>SUM(Dhalai:SPO!AB7)</f>
        <v>0</v>
      </c>
      <c r="AH7" s="672" t="b">
        <f>AB7=AF7</f>
        <v>1</v>
      </c>
    </row>
    <row r="8" spans="1:34" ht="36">
      <c r="A8" s="685">
        <v>1.02</v>
      </c>
      <c r="B8" s="696" t="s">
        <v>21</v>
      </c>
      <c r="C8" s="697"/>
      <c r="D8" s="698"/>
      <c r="E8" s="697"/>
      <c r="F8" s="698"/>
      <c r="G8" s="699"/>
      <c r="H8" s="700"/>
      <c r="I8" s="701"/>
      <c r="J8" s="702"/>
      <c r="K8" s="697"/>
      <c r="L8" s="698"/>
      <c r="M8" s="697"/>
      <c r="N8" s="698"/>
      <c r="O8" s="703"/>
      <c r="P8" s="697">
        <f>Dhalai!P8+Unakoti!P8+North!P8+Gomati!P8+South!P8+West!P8+Sepahijala!P8+Khowai!P8+SPO!P8</f>
        <v>53</v>
      </c>
      <c r="Q8" s="698"/>
      <c r="R8" s="697">
        <f>Dhalai!R8+Unakoti!R8+North!R8+Gomati!R8+South!R8+West!R8+Sepahijala!R8+Khowai!R8+SPO!R8</f>
        <v>53</v>
      </c>
      <c r="S8" s="698"/>
      <c r="T8" s="697"/>
      <c r="U8" s="697"/>
      <c r="V8" s="697"/>
      <c r="W8" s="697"/>
      <c r="X8" s="703"/>
      <c r="Y8" s="697">
        <f>SUM(Dhalai:SPO!Y8)</f>
        <v>0</v>
      </c>
      <c r="Z8" s="697">
        <f>SUM(Dhalai:SPO!Z8)</f>
        <v>0</v>
      </c>
      <c r="AA8" s="697">
        <f>SUM(Dhalai:SPO!AA8)</f>
        <v>0</v>
      </c>
      <c r="AB8" s="697">
        <f>SUM(Dhalai:SPO!AB8)</f>
        <v>0</v>
      </c>
      <c r="AC8" s="704" t="s">
        <v>480</v>
      </c>
      <c r="AD8" s="705"/>
      <c r="AF8" s="672">
        <f>SUM(Dhalai:SPO!AB8)</f>
        <v>0</v>
      </c>
      <c r="AH8" s="672" t="b">
        <f t="shared" ref="AH8:AH71" si="0">AB8=AF8</f>
        <v>1</v>
      </c>
    </row>
    <row r="9" spans="1:34" ht="37.5">
      <c r="A9" s="685">
        <v>1.03</v>
      </c>
      <c r="B9" s="696" t="s">
        <v>22</v>
      </c>
      <c r="C9" s="697"/>
      <c r="D9" s="698"/>
      <c r="E9" s="697"/>
      <c r="F9" s="698"/>
      <c r="G9" s="699"/>
      <c r="H9" s="700"/>
      <c r="I9" s="701"/>
      <c r="J9" s="702"/>
      <c r="K9" s="697"/>
      <c r="L9" s="698"/>
      <c r="M9" s="697"/>
      <c r="N9" s="698"/>
      <c r="O9" s="703"/>
      <c r="P9" s="697"/>
      <c r="Q9" s="698"/>
      <c r="R9" s="697"/>
      <c r="S9" s="698"/>
      <c r="T9" s="697"/>
      <c r="U9" s="697"/>
      <c r="V9" s="697"/>
      <c r="W9" s="697"/>
      <c r="X9" s="703"/>
      <c r="Y9" s="697"/>
      <c r="Z9" s="697"/>
      <c r="AA9" s="697"/>
      <c r="AB9" s="697"/>
      <c r="AC9" s="704"/>
      <c r="AD9" s="705"/>
      <c r="AF9" s="672">
        <f>SUM(Dhalai:SPO!AB9)</f>
        <v>0</v>
      </c>
      <c r="AH9" s="672" t="b">
        <f t="shared" si="0"/>
        <v>1</v>
      </c>
    </row>
    <row r="10" spans="1:34" ht="56.25">
      <c r="A10" s="685">
        <v>1.04</v>
      </c>
      <c r="B10" s="706" t="s">
        <v>23</v>
      </c>
      <c r="C10" s="697"/>
      <c r="D10" s="698"/>
      <c r="E10" s="697"/>
      <c r="F10" s="698"/>
      <c r="G10" s="697"/>
      <c r="H10" s="697"/>
      <c r="I10" s="707"/>
      <c r="J10" s="698"/>
      <c r="K10" s="697"/>
      <c r="L10" s="698"/>
      <c r="M10" s="697"/>
      <c r="N10" s="698"/>
      <c r="O10" s="703"/>
      <c r="P10" s="697"/>
      <c r="Q10" s="698"/>
      <c r="R10" s="697"/>
      <c r="S10" s="698"/>
      <c r="T10" s="697"/>
      <c r="U10" s="697"/>
      <c r="V10" s="697"/>
      <c r="W10" s="697"/>
      <c r="X10" s="703"/>
      <c r="Y10" s="697"/>
      <c r="Z10" s="697"/>
      <c r="AA10" s="697"/>
      <c r="AB10" s="697"/>
      <c r="AC10" s="708"/>
      <c r="AD10" s="705"/>
      <c r="AF10" s="672">
        <f>SUM(Dhalai:SPO!AB10)</f>
        <v>0</v>
      </c>
      <c r="AH10" s="672" t="b">
        <f t="shared" si="0"/>
        <v>1</v>
      </c>
    </row>
    <row r="11" spans="1:34" s="709" customFormat="1" ht="36">
      <c r="A11" s="709">
        <v>1.05</v>
      </c>
      <c r="B11" s="710" t="s">
        <v>24</v>
      </c>
      <c r="P11" s="709">
        <f>Dhalai!P11+Unakoti!P11+North!P11+Gomati!P11+South!P11+West!P11+Sepahijala!P11+Khowai!P11+SPO!P11</f>
        <v>6</v>
      </c>
      <c r="R11" s="709">
        <f>Dhalai!R11+Unakoti!R11+North!R11+Gomati!R11+South!R11+West!R11+Sepahijala!R11+Khowai!R11+SPO!R11</f>
        <v>6</v>
      </c>
      <c r="Y11" s="709">
        <f>SUM(Dhalai:SPO!Y11)</f>
        <v>6</v>
      </c>
      <c r="Z11" s="709">
        <f>SUM(Dhalai:SPO!Z11)</f>
        <v>0</v>
      </c>
      <c r="AA11" s="709">
        <f>SUM(Dhalai:SPO!AA11)</f>
        <v>6</v>
      </c>
      <c r="AB11" s="709">
        <f>SUM(Dhalai:SPO!AB11)</f>
        <v>0</v>
      </c>
      <c r="AC11" s="710" t="s">
        <v>483</v>
      </c>
      <c r="AF11" s="709">
        <f>SUM(Dhalai:SPO!AB11)</f>
        <v>0</v>
      </c>
      <c r="AH11" s="709" t="b">
        <f t="shared" si="0"/>
        <v>1</v>
      </c>
    </row>
    <row r="12" spans="1:34" ht="37.5">
      <c r="A12" s="685">
        <v>1.06</v>
      </c>
      <c r="B12" s="711" t="s">
        <v>25</v>
      </c>
      <c r="C12" s="697"/>
      <c r="D12" s="698"/>
      <c r="E12" s="697"/>
      <c r="F12" s="698"/>
      <c r="G12" s="712"/>
      <c r="H12" s="712"/>
      <c r="I12" s="713"/>
      <c r="J12" s="714"/>
      <c r="K12" s="697"/>
      <c r="L12" s="698"/>
      <c r="M12" s="697"/>
      <c r="N12" s="698"/>
      <c r="O12" s="715"/>
      <c r="P12" s="697"/>
      <c r="Q12" s="698"/>
      <c r="R12" s="697"/>
      <c r="S12" s="698"/>
      <c r="T12" s="697"/>
      <c r="U12" s="697"/>
      <c r="V12" s="697"/>
      <c r="W12" s="697"/>
      <c r="X12" s="715"/>
      <c r="Y12" s="697"/>
      <c r="Z12" s="697"/>
      <c r="AA12" s="697"/>
      <c r="AB12" s="697"/>
      <c r="AC12" s="716"/>
      <c r="AD12" s="705"/>
      <c r="AF12" s="672">
        <f>SUM(Dhalai:SPO!AB12)</f>
        <v>0</v>
      </c>
      <c r="AH12" s="672" t="b">
        <f t="shared" si="0"/>
        <v>1</v>
      </c>
    </row>
    <row r="13" spans="1:34" ht="37.5">
      <c r="A13" s="685">
        <v>1.07</v>
      </c>
      <c r="B13" s="711" t="s">
        <v>26</v>
      </c>
      <c r="C13" s="697"/>
      <c r="D13" s="698"/>
      <c r="E13" s="697"/>
      <c r="F13" s="698"/>
      <c r="G13" s="712"/>
      <c r="H13" s="712"/>
      <c r="I13" s="713"/>
      <c r="J13" s="714"/>
      <c r="K13" s="697"/>
      <c r="L13" s="698"/>
      <c r="M13" s="697"/>
      <c r="N13" s="698"/>
      <c r="O13" s="715"/>
      <c r="P13" s="697"/>
      <c r="Q13" s="698"/>
      <c r="R13" s="697"/>
      <c r="S13" s="698"/>
      <c r="T13" s="697"/>
      <c r="U13" s="697"/>
      <c r="V13" s="697"/>
      <c r="W13" s="697"/>
      <c r="X13" s="715"/>
      <c r="Y13" s="697"/>
      <c r="Z13" s="697"/>
      <c r="AA13" s="697"/>
      <c r="AB13" s="697"/>
      <c r="AC13" s="716"/>
      <c r="AD13" s="705"/>
      <c r="AF13" s="672">
        <f>SUM(Dhalai:SPO!AB13)</f>
        <v>0</v>
      </c>
      <c r="AH13" s="672" t="b">
        <f t="shared" si="0"/>
        <v>1</v>
      </c>
    </row>
    <row r="14" spans="1:34" ht="56.25">
      <c r="A14" s="694">
        <v>2</v>
      </c>
      <c r="B14" s="717" t="s">
        <v>27</v>
      </c>
      <c r="C14" s="718"/>
      <c r="D14" s="719"/>
      <c r="E14" s="718"/>
      <c r="F14" s="719"/>
      <c r="G14" s="718"/>
      <c r="H14" s="718"/>
      <c r="I14" s="720"/>
      <c r="J14" s="719"/>
      <c r="K14" s="718"/>
      <c r="L14" s="719"/>
      <c r="M14" s="718"/>
      <c r="N14" s="719"/>
      <c r="O14" s="721"/>
      <c r="P14" s="718"/>
      <c r="Q14" s="719"/>
      <c r="R14" s="718"/>
      <c r="S14" s="719"/>
      <c r="T14" s="718"/>
      <c r="U14" s="719"/>
      <c r="V14" s="718"/>
      <c r="W14" s="719"/>
      <c r="X14" s="721"/>
      <c r="Y14" s="697"/>
      <c r="Z14" s="697"/>
      <c r="AA14" s="697"/>
      <c r="AB14" s="697"/>
      <c r="AC14" s="722"/>
      <c r="AD14" s="705"/>
      <c r="AF14" s="672">
        <f>SUM(Dhalai:SPO!AB14)</f>
        <v>0</v>
      </c>
      <c r="AH14" s="672" t="b">
        <f t="shared" si="0"/>
        <v>1</v>
      </c>
    </row>
    <row r="15" spans="1:34">
      <c r="A15" s="694"/>
      <c r="B15" s="717" t="s">
        <v>28</v>
      </c>
      <c r="C15" s="697"/>
      <c r="D15" s="698"/>
      <c r="E15" s="697"/>
      <c r="F15" s="698"/>
      <c r="G15" s="718"/>
      <c r="H15" s="718"/>
      <c r="I15" s="720"/>
      <c r="J15" s="719"/>
      <c r="K15" s="697"/>
      <c r="L15" s="698"/>
      <c r="M15" s="697"/>
      <c r="N15" s="698"/>
      <c r="O15" s="721"/>
      <c r="P15" s="697"/>
      <c r="Q15" s="698"/>
      <c r="R15" s="697"/>
      <c r="S15" s="698"/>
      <c r="T15" s="697"/>
      <c r="U15" s="698"/>
      <c r="V15" s="697"/>
      <c r="W15" s="698"/>
      <c r="X15" s="721"/>
      <c r="Y15" s="697"/>
      <c r="Z15" s="697"/>
      <c r="AA15" s="697"/>
      <c r="AB15" s="697"/>
      <c r="AC15" s="722"/>
      <c r="AD15" s="705"/>
      <c r="AF15" s="672">
        <f>SUM(Dhalai:SPO!AB15)</f>
        <v>0</v>
      </c>
      <c r="AH15" s="672" t="b">
        <f t="shared" si="0"/>
        <v>1</v>
      </c>
    </row>
    <row r="16" spans="1:34" ht="37.5">
      <c r="A16" s="685"/>
      <c r="B16" s="723" t="s">
        <v>29</v>
      </c>
      <c r="C16" s="697"/>
      <c r="D16" s="698"/>
      <c r="E16" s="697"/>
      <c r="F16" s="698"/>
      <c r="G16" s="724"/>
      <c r="H16" s="724"/>
      <c r="I16" s="725"/>
      <c r="J16" s="726"/>
      <c r="K16" s="697"/>
      <c r="L16" s="698"/>
      <c r="M16" s="697"/>
      <c r="N16" s="698"/>
      <c r="O16" s="727"/>
      <c r="P16" s="697"/>
      <c r="Q16" s="698"/>
      <c r="R16" s="697"/>
      <c r="S16" s="698"/>
      <c r="T16" s="697"/>
      <c r="U16" s="698"/>
      <c r="V16" s="697"/>
      <c r="W16" s="698"/>
      <c r="X16" s="727"/>
      <c r="Y16" s="697"/>
      <c r="Z16" s="697"/>
      <c r="AA16" s="697"/>
      <c r="AB16" s="697"/>
      <c r="AC16" s="728"/>
      <c r="AD16" s="705"/>
      <c r="AF16" s="672">
        <f>SUM(Dhalai:SPO!AB16)</f>
        <v>0</v>
      </c>
      <c r="AH16" s="672" t="b">
        <f t="shared" si="0"/>
        <v>1</v>
      </c>
    </row>
    <row r="17" spans="1:34" ht="37.5">
      <c r="A17" s="685">
        <v>2.0099999999999998</v>
      </c>
      <c r="B17" s="706" t="s">
        <v>30</v>
      </c>
      <c r="C17" s="697"/>
      <c r="D17" s="698"/>
      <c r="E17" s="697"/>
      <c r="F17" s="698"/>
      <c r="G17" s="697"/>
      <c r="H17" s="697"/>
      <c r="I17" s="707"/>
      <c r="J17" s="698"/>
      <c r="K17" s="697"/>
      <c r="L17" s="698"/>
      <c r="M17" s="697"/>
      <c r="N17" s="698"/>
      <c r="O17" s="729"/>
      <c r="P17" s="697"/>
      <c r="Q17" s="698"/>
      <c r="R17" s="697"/>
      <c r="S17" s="698"/>
      <c r="T17" s="697"/>
      <c r="U17" s="697"/>
      <c r="V17" s="697"/>
      <c r="W17" s="697"/>
      <c r="X17" s="729"/>
      <c r="Y17" s="697"/>
      <c r="Z17" s="697"/>
      <c r="AA17" s="697"/>
      <c r="AB17" s="697"/>
      <c r="AC17" s="708"/>
      <c r="AD17" s="705"/>
      <c r="AF17" s="672">
        <f>SUM(Dhalai:SPO!AB17)</f>
        <v>0</v>
      </c>
      <c r="AH17" s="672" t="b">
        <f t="shared" si="0"/>
        <v>1</v>
      </c>
    </row>
    <row r="18" spans="1:34" ht="37.5">
      <c r="A18" s="685">
        <v>2.02</v>
      </c>
      <c r="B18" s="706" t="s">
        <v>31</v>
      </c>
      <c r="C18" s="697"/>
      <c r="D18" s="698"/>
      <c r="E18" s="697"/>
      <c r="F18" s="698"/>
      <c r="G18" s="697"/>
      <c r="H18" s="697"/>
      <c r="I18" s="707"/>
      <c r="J18" s="698"/>
      <c r="K18" s="697"/>
      <c r="L18" s="698"/>
      <c r="M18" s="697"/>
      <c r="N18" s="698"/>
      <c r="O18" s="729"/>
      <c r="P18" s="697"/>
      <c r="Q18" s="698"/>
      <c r="R18" s="697"/>
      <c r="S18" s="698"/>
      <c r="T18" s="697"/>
      <c r="U18" s="697"/>
      <c r="V18" s="697"/>
      <c r="W18" s="697"/>
      <c r="X18" s="729"/>
      <c r="Y18" s="697"/>
      <c r="Z18" s="697"/>
      <c r="AA18" s="697"/>
      <c r="AB18" s="697"/>
      <c r="AC18" s="708"/>
      <c r="AD18" s="705"/>
      <c r="AF18" s="672">
        <f>SUM(Dhalai:SPO!AB18)</f>
        <v>0</v>
      </c>
      <c r="AH18" s="672" t="b">
        <f t="shared" si="0"/>
        <v>1</v>
      </c>
    </row>
    <row r="19" spans="1:34">
      <c r="A19" s="685">
        <v>2.0299999999999998</v>
      </c>
      <c r="B19" s="706" t="s">
        <v>32</v>
      </c>
      <c r="C19" s="697"/>
      <c r="D19" s="698"/>
      <c r="E19" s="697"/>
      <c r="F19" s="698"/>
      <c r="G19" s="697"/>
      <c r="H19" s="697"/>
      <c r="I19" s="707"/>
      <c r="J19" s="698"/>
      <c r="K19" s="697"/>
      <c r="L19" s="698"/>
      <c r="M19" s="697"/>
      <c r="N19" s="698"/>
      <c r="O19" s="729"/>
      <c r="P19" s="697"/>
      <c r="Q19" s="698"/>
      <c r="R19" s="697"/>
      <c r="S19" s="698"/>
      <c r="T19" s="697"/>
      <c r="U19" s="697"/>
      <c r="V19" s="697"/>
      <c r="W19" s="697"/>
      <c r="X19" s="729"/>
      <c r="Y19" s="697"/>
      <c r="Z19" s="697"/>
      <c r="AA19" s="697"/>
      <c r="AB19" s="697"/>
      <c r="AC19" s="708"/>
      <c r="AD19" s="705"/>
      <c r="AF19" s="672">
        <f>SUM(Dhalai:SPO!AB19)</f>
        <v>0</v>
      </c>
      <c r="AH19" s="672" t="b">
        <f t="shared" si="0"/>
        <v>1</v>
      </c>
    </row>
    <row r="20" spans="1:34" ht="37.5">
      <c r="A20" s="685">
        <v>2.04</v>
      </c>
      <c r="B20" s="706" t="s">
        <v>33</v>
      </c>
      <c r="C20" s="697"/>
      <c r="D20" s="698"/>
      <c r="E20" s="697"/>
      <c r="F20" s="698"/>
      <c r="G20" s="697"/>
      <c r="H20" s="697"/>
      <c r="I20" s="707"/>
      <c r="J20" s="698"/>
      <c r="K20" s="697"/>
      <c r="L20" s="698"/>
      <c r="M20" s="697"/>
      <c r="N20" s="698"/>
      <c r="O20" s="703"/>
      <c r="P20" s="697"/>
      <c r="Q20" s="698"/>
      <c r="R20" s="697"/>
      <c r="S20" s="698"/>
      <c r="T20" s="697"/>
      <c r="U20" s="697"/>
      <c r="V20" s="697"/>
      <c r="W20" s="697"/>
      <c r="X20" s="703"/>
      <c r="Y20" s="697"/>
      <c r="Z20" s="697"/>
      <c r="AA20" s="697"/>
      <c r="AB20" s="697"/>
      <c r="AC20" s="708"/>
      <c r="AD20" s="705"/>
      <c r="AF20" s="672">
        <f>SUM(Dhalai:SPO!AB20)</f>
        <v>0</v>
      </c>
      <c r="AH20" s="672" t="b">
        <f t="shared" si="0"/>
        <v>1</v>
      </c>
    </row>
    <row r="21" spans="1:34" ht="37.5">
      <c r="A21" s="685"/>
      <c r="B21" s="730" t="s">
        <v>34</v>
      </c>
      <c r="C21" s="697"/>
      <c r="D21" s="698"/>
      <c r="E21" s="697"/>
      <c r="F21" s="698"/>
      <c r="G21" s="724"/>
      <c r="H21" s="724"/>
      <c r="I21" s="725"/>
      <c r="J21" s="726"/>
      <c r="K21" s="697"/>
      <c r="L21" s="698"/>
      <c r="M21" s="697"/>
      <c r="N21" s="698"/>
      <c r="O21" s="727"/>
      <c r="P21" s="697"/>
      <c r="Q21" s="698"/>
      <c r="R21" s="697"/>
      <c r="S21" s="698"/>
      <c r="T21" s="697"/>
      <c r="U21" s="697"/>
      <c r="V21" s="697"/>
      <c r="W21" s="697"/>
      <c r="X21" s="727"/>
      <c r="Y21" s="697"/>
      <c r="Z21" s="697"/>
      <c r="AA21" s="697"/>
      <c r="AB21" s="697"/>
      <c r="AC21" s="731"/>
      <c r="AD21" s="705"/>
      <c r="AF21" s="672">
        <f>SUM(Dhalai:SPO!AB21)</f>
        <v>0</v>
      </c>
      <c r="AH21" s="672" t="b">
        <f t="shared" si="0"/>
        <v>1</v>
      </c>
    </row>
    <row r="22" spans="1:34">
      <c r="A22" s="685"/>
      <c r="B22" s="723" t="s">
        <v>35</v>
      </c>
      <c r="C22" s="697"/>
      <c r="D22" s="698"/>
      <c r="E22" s="697"/>
      <c r="F22" s="698"/>
      <c r="G22" s="724"/>
      <c r="H22" s="724"/>
      <c r="I22" s="725"/>
      <c r="J22" s="726"/>
      <c r="K22" s="697"/>
      <c r="L22" s="698"/>
      <c r="M22" s="697"/>
      <c r="N22" s="698"/>
      <c r="O22" s="727"/>
      <c r="P22" s="697"/>
      <c r="Q22" s="698"/>
      <c r="R22" s="697"/>
      <c r="S22" s="698"/>
      <c r="T22" s="697"/>
      <c r="U22" s="697"/>
      <c r="V22" s="697"/>
      <c r="W22" s="697"/>
      <c r="X22" s="727"/>
      <c r="Y22" s="697"/>
      <c r="Z22" s="697"/>
      <c r="AA22" s="697"/>
      <c r="AB22" s="697"/>
      <c r="AC22" s="728"/>
      <c r="AD22" s="705"/>
      <c r="AF22" s="672">
        <f>SUM(Dhalai:SPO!AB22)</f>
        <v>0</v>
      </c>
      <c r="AH22" s="672" t="b">
        <f t="shared" si="0"/>
        <v>1</v>
      </c>
    </row>
    <row r="23" spans="1:34" ht="37.5">
      <c r="A23" s="685">
        <v>2.0499999999999998</v>
      </c>
      <c r="B23" s="732" t="s">
        <v>36</v>
      </c>
      <c r="C23" s="697"/>
      <c r="D23" s="698"/>
      <c r="E23" s="697"/>
      <c r="F23" s="698"/>
      <c r="G23" s="733"/>
      <c r="H23" s="733"/>
      <c r="I23" s="734"/>
      <c r="J23" s="735"/>
      <c r="K23" s="697"/>
      <c r="L23" s="698"/>
      <c r="M23" s="697"/>
      <c r="N23" s="698"/>
      <c r="O23" s="729"/>
      <c r="P23" s="697"/>
      <c r="Q23" s="698"/>
      <c r="R23" s="697"/>
      <c r="S23" s="698"/>
      <c r="T23" s="697"/>
      <c r="U23" s="697"/>
      <c r="V23" s="697"/>
      <c r="W23" s="697"/>
      <c r="X23" s="729"/>
      <c r="Y23" s="697"/>
      <c r="Z23" s="697"/>
      <c r="AA23" s="697"/>
      <c r="AB23" s="697"/>
      <c r="AC23" s="736"/>
      <c r="AD23" s="705"/>
      <c r="AF23" s="672">
        <f>SUM(Dhalai:SPO!AB23)</f>
        <v>0</v>
      </c>
      <c r="AH23" s="672" t="b">
        <f t="shared" si="0"/>
        <v>1</v>
      </c>
    </row>
    <row r="24" spans="1:34" ht="37.5">
      <c r="A24" s="685">
        <v>2.06</v>
      </c>
      <c r="B24" s="732" t="s">
        <v>37</v>
      </c>
      <c r="C24" s="697"/>
      <c r="D24" s="698"/>
      <c r="E24" s="697"/>
      <c r="F24" s="698"/>
      <c r="G24" s="733"/>
      <c r="H24" s="733"/>
      <c r="I24" s="734"/>
      <c r="J24" s="735"/>
      <c r="K24" s="697"/>
      <c r="L24" s="698"/>
      <c r="M24" s="697"/>
      <c r="N24" s="698"/>
      <c r="O24" s="729"/>
      <c r="P24" s="697"/>
      <c r="Q24" s="698"/>
      <c r="R24" s="697"/>
      <c r="S24" s="698"/>
      <c r="T24" s="697"/>
      <c r="U24" s="697"/>
      <c r="V24" s="697"/>
      <c r="W24" s="697"/>
      <c r="X24" s="729"/>
      <c r="Y24" s="697"/>
      <c r="Z24" s="697"/>
      <c r="AA24" s="697"/>
      <c r="AB24" s="697"/>
      <c r="AC24" s="736"/>
      <c r="AD24" s="705"/>
      <c r="AF24" s="672">
        <f>SUM(Dhalai:SPO!AB24)</f>
        <v>0</v>
      </c>
      <c r="AH24" s="672" t="b">
        <f t="shared" si="0"/>
        <v>1</v>
      </c>
    </row>
    <row r="25" spans="1:34" ht="93.75">
      <c r="A25" s="685">
        <v>2.0699999999999998</v>
      </c>
      <c r="B25" s="732" t="s">
        <v>38</v>
      </c>
      <c r="C25" s="697"/>
      <c r="D25" s="698"/>
      <c r="E25" s="697"/>
      <c r="F25" s="698"/>
      <c r="G25" s="733"/>
      <c r="H25" s="733"/>
      <c r="I25" s="734"/>
      <c r="J25" s="735"/>
      <c r="K25" s="697"/>
      <c r="L25" s="698"/>
      <c r="M25" s="697"/>
      <c r="N25" s="698"/>
      <c r="O25" s="729"/>
      <c r="P25" s="697"/>
      <c r="Q25" s="698"/>
      <c r="R25" s="697"/>
      <c r="S25" s="698"/>
      <c r="T25" s="697"/>
      <c r="U25" s="697"/>
      <c r="V25" s="697"/>
      <c r="W25" s="697"/>
      <c r="X25" s="729"/>
      <c r="Y25" s="697"/>
      <c r="Z25" s="697"/>
      <c r="AA25" s="697"/>
      <c r="AB25" s="697"/>
      <c r="AC25" s="736"/>
      <c r="AD25" s="705"/>
      <c r="AF25" s="672">
        <f>SUM(Dhalai:SPO!AB25)</f>
        <v>0</v>
      </c>
      <c r="AH25" s="672" t="b">
        <f t="shared" si="0"/>
        <v>1</v>
      </c>
    </row>
    <row r="26" spans="1:34">
      <c r="A26" s="685">
        <v>2.08</v>
      </c>
      <c r="B26" s="732" t="s">
        <v>39</v>
      </c>
      <c r="C26" s="697"/>
      <c r="D26" s="698"/>
      <c r="E26" s="697"/>
      <c r="F26" s="698"/>
      <c r="G26" s="733"/>
      <c r="H26" s="733"/>
      <c r="I26" s="734"/>
      <c r="J26" s="735"/>
      <c r="K26" s="697"/>
      <c r="L26" s="698"/>
      <c r="M26" s="697"/>
      <c r="N26" s="698"/>
      <c r="O26" s="737"/>
      <c r="P26" s="697"/>
      <c r="Q26" s="698"/>
      <c r="R26" s="697"/>
      <c r="S26" s="698"/>
      <c r="T26" s="697"/>
      <c r="U26" s="697"/>
      <c r="V26" s="697"/>
      <c r="W26" s="697"/>
      <c r="X26" s="737"/>
      <c r="Y26" s="697"/>
      <c r="Z26" s="697"/>
      <c r="AA26" s="697"/>
      <c r="AB26" s="697"/>
      <c r="AC26" s="736"/>
      <c r="AD26" s="705"/>
      <c r="AF26" s="672">
        <f>SUM(Dhalai:SPO!AB26)</f>
        <v>0</v>
      </c>
      <c r="AH26" s="672" t="b">
        <f t="shared" si="0"/>
        <v>1</v>
      </c>
    </row>
    <row r="27" spans="1:34" ht="37.5">
      <c r="A27" s="685" t="s">
        <v>40</v>
      </c>
      <c r="B27" s="738" t="s">
        <v>41</v>
      </c>
      <c r="C27" s="697"/>
      <c r="D27" s="698"/>
      <c r="E27" s="697"/>
      <c r="F27" s="698"/>
      <c r="G27" s="739"/>
      <c r="H27" s="739"/>
      <c r="I27" s="740"/>
      <c r="J27" s="741"/>
      <c r="K27" s="697"/>
      <c r="L27" s="698"/>
      <c r="M27" s="697"/>
      <c r="N27" s="698"/>
      <c r="O27" s="742"/>
      <c r="P27" s="697"/>
      <c r="Q27" s="698"/>
      <c r="R27" s="697"/>
      <c r="S27" s="698"/>
      <c r="T27" s="697"/>
      <c r="U27" s="697"/>
      <c r="V27" s="697"/>
      <c r="W27" s="697"/>
      <c r="X27" s="742"/>
      <c r="Y27" s="697"/>
      <c r="Z27" s="697"/>
      <c r="AA27" s="697"/>
      <c r="AB27" s="697"/>
      <c r="AC27" s="743"/>
      <c r="AD27" s="705"/>
      <c r="AF27" s="672">
        <f>SUM(Dhalai:SPO!AB27)</f>
        <v>0</v>
      </c>
      <c r="AH27" s="672" t="b">
        <f t="shared" si="0"/>
        <v>1</v>
      </c>
    </row>
    <row r="28" spans="1:34" ht="56.25">
      <c r="A28" s="685" t="s">
        <v>42</v>
      </c>
      <c r="B28" s="738" t="s">
        <v>43</v>
      </c>
      <c r="C28" s="697"/>
      <c r="D28" s="698"/>
      <c r="E28" s="697"/>
      <c r="F28" s="698"/>
      <c r="G28" s="739"/>
      <c r="H28" s="739"/>
      <c r="I28" s="740"/>
      <c r="J28" s="741"/>
      <c r="K28" s="697"/>
      <c r="L28" s="698"/>
      <c r="M28" s="697"/>
      <c r="N28" s="698"/>
      <c r="O28" s="742"/>
      <c r="P28" s="697"/>
      <c r="Q28" s="698"/>
      <c r="R28" s="697"/>
      <c r="S28" s="698"/>
      <c r="T28" s="697"/>
      <c r="U28" s="697"/>
      <c r="V28" s="697"/>
      <c r="W28" s="697"/>
      <c r="X28" s="742"/>
      <c r="Y28" s="697"/>
      <c r="Z28" s="697"/>
      <c r="AA28" s="697"/>
      <c r="AB28" s="697"/>
      <c r="AC28" s="743"/>
      <c r="AD28" s="705"/>
      <c r="AF28" s="672">
        <f>SUM(Dhalai:SPO!AB28)</f>
        <v>0</v>
      </c>
      <c r="AH28" s="672" t="b">
        <f t="shared" si="0"/>
        <v>1</v>
      </c>
    </row>
    <row r="29" spans="1:34" ht="112.5">
      <c r="A29" s="685" t="s">
        <v>44</v>
      </c>
      <c r="B29" s="738" t="s">
        <v>45</v>
      </c>
      <c r="C29" s="697"/>
      <c r="D29" s="698"/>
      <c r="E29" s="697"/>
      <c r="F29" s="698"/>
      <c r="G29" s="739"/>
      <c r="H29" s="739"/>
      <c r="I29" s="740"/>
      <c r="J29" s="741"/>
      <c r="K29" s="697"/>
      <c r="L29" s="698"/>
      <c r="M29" s="697"/>
      <c r="N29" s="698"/>
      <c r="O29" s="729"/>
      <c r="P29" s="697"/>
      <c r="Q29" s="698"/>
      <c r="R29" s="697"/>
      <c r="S29" s="698"/>
      <c r="T29" s="697"/>
      <c r="U29" s="697"/>
      <c r="V29" s="697"/>
      <c r="W29" s="697"/>
      <c r="X29" s="729"/>
      <c r="Y29" s="697"/>
      <c r="Z29" s="697"/>
      <c r="AA29" s="697"/>
      <c r="AB29" s="697"/>
      <c r="AC29" s="743"/>
      <c r="AD29" s="705"/>
      <c r="AF29" s="672">
        <f>SUM(Dhalai:SPO!AB29)</f>
        <v>0</v>
      </c>
      <c r="AH29" s="672" t="b">
        <f t="shared" si="0"/>
        <v>1</v>
      </c>
    </row>
    <row r="30" spans="1:34" ht="56.25">
      <c r="A30" s="685" t="s">
        <v>46</v>
      </c>
      <c r="B30" s="738" t="s">
        <v>47</v>
      </c>
      <c r="C30" s="697"/>
      <c r="D30" s="698"/>
      <c r="E30" s="697"/>
      <c r="F30" s="698"/>
      <c r="G30" s="739"/>
      <c r="H30" s="739"/>
      <c r="I30" s="740"/>
      <c r="J30" s="741"/>
      <c r="K30" s="697"/>
      <c r="L30" s="698"/>
      <c r="M30" s="697"/>
      <c r="N30" s="698"/>
      <c r="O30" s="729"/>
      <c r="P30" s="697"/>
      <c r="Q30" s="698"/>
      <c r="R30" s="697"/>
      <c r="S30" s="698"/>
      <c r="T30" s="697"/>
      <c r="U30" s="697"/>
      <c r="V30" s="697"/>
      <c r="W30" s="697"/>
      <c r="X30" s="729"/>
      <c r="Y30" s="697"/>
      <c r="Z30" s="697"/>
      <c r="AA30" s="697"/>
      <c r="AB30" s="697"/>
      <c r="AC30" s="743"/>
      <c r="AD30" s="705"/>
      <c r="AF30" s="672">
        <f>SUM(Dhalai:SPO!AB30)</f>
        <v>0</v>
      </c>
      <c r="AH30" s="672" t="b">
        <f t="shared" si="0"/>
        <v>1</v>
      </c>
    </row>
    <row r="31" spans="1:34" ht="37.5">
      <c r="A31" s="685" t="s">
        <v>48</v>
      </c>
      <c r="B31" s="738" t="s">
        <v>49</v>
      </c>
      <c r="C31" s="697"/>
      <c r="D31" s="698"/>
      <c r="E31" s="697"/>
      <c r="F31" s="698"/>
      <c r="G31" s="739"/>
      <c r="H31" s="739"/>
      <c r="I31" s="740"/>
      <c r="J31" s="741"/>
      <c r="K31" s="697"/>
      <c r="L31" s="698"/>
      <c r="M31" s="697"/>
      <c r="N31" s="698"/>
      <c r="O31" s="729"/>
      <c r="P31" s="697"/>
      <c r="Q31" s="698"/>
      <c r="R31" s="697"/>
      <c r="S31" s="698"/>
      <c r="T31" s="697"/>
      <c r="U31" s="697"/>
      <c r="V31" s="697"/>
      <c r="W31" s="697"/>
      <c r="X31" s="729"/>
      <c r="Y31" s="697"/>
      <c r="Z31" s="697"/>
      <c r="AA31" s="697"/>
      <c r="AB31" s="697"/>
      <c r="AC31" s="743"/>
      <c r="AD31" s="705"/>
      <c r="AF31" s="672">
        <f>SUM(Dhalai:SPO!AB31)</f>
        <v>0</v>
      </c>
      <c r="AH31" s="672" t="b">
        <f t="shared" si="0"/>
        <v>1</v>
      </c>
    </row>
    <row r="32" spans="1:34" ht="75">
      <c r="A32" s="685" t="s">
        <v>50</v>
      </c>
      <c r="B32" s="738" t="s">
        <v>51</v>
      </c>
      <c r="C32" s="697"/>
      <c r="D32" s="698"/>
      <c r="E32" s="697"/>
      <c r="F32" s="698"/>
      <c r="G32" s="739"/>
      <c r="H32" s="739"/>
      <c r="I32" s="740"/>
      <c r="J32" s="741"/>
      <c r="K32" s="697"/>
      <c r="L32" s="698"/>
      <c r="M32" s="697"/>
      <c r="N32" s="698"/>
      <c r="O32" s="729"/>
      <c r="P32" s="697"/>
      <c r="Q32" s="698"/>
      <c r="R32" s="697"/>
      <c r="S32" s="698"/>
      <c r="T32" s="697"/>
      <c r="U32" s="697"/>
      <c r="V32" s="697"/>
      <c r="W32" s="697"/>
      <c r="X32" s="729"/>
      <c r="Y32" s="697"/>
      <c r="Z32" s="697"/>
      <c r="AA32" s="697"/>
      <c r="AB32" s="697"/>
      <c r="AC32" s="743"/>
      <c r="AD32" s="705"/>
      <c r="AF32" s="672">
        <f>SUM(Dhalai:SPO!AB32)</f>
        <v>0</v>
      </c>
      <c r="AH32" s="672" t="b">
        <f t="shared" si="0"/>
        <v>1</v>
      </c>
    </row>
    <row r="33" spans="1:34" ht="75">
      <c r="A33" s="685" t="s">
        <v>52</v>
      </c>
      <c r="B33" s="738" t="s">
        <v>53</v>
      </c>
      <c r="C33" s="697"/>
      <c r="D33" s="698"/>
      <c r="E33" s="697"/>
      <c r="F33" s="698"/>
      <c r="G33" s="739"/>
      <c r="H33" s="739"/>
      <c r="I33" s="740"/>
      <c r="J33" s="741"/>
      <c r="K33" s="697"/>
      <c r="L33" s="698"/>
      <c r="M33" s="697"/>
      <c r="N33" s="698"/>
      <c r="O33" s="729"/>
      <c r="P33" s="697"/>
      <c r="Q33" s="698"/>
      <c r="R33" s="697"/>
      <c r="S33" s="698"/>
      <c r="T33" s="697"/>
      <c r="U33" s="697"/>
      <c r="V33" s="697"/>
      <c r="W33" s="697"/>
      <c r="X33" s="729"/>
      <c r="Y33" s="697"/>
      <c r="Z33" s="697"/>
      <c r="AA33" s="697"/>
      <c r="AB33" s="697"/>
      <c r="AC33" s="743"/>
      <c r="AD33" s="705"/>
      <c r="AF33" s="672">
        <f>SUM(Dhalai:SPO!AB33)</f>
        <v>0</v>
      </c>
      <c r="AH33" s="672" t="b">
        <f t="shared" si="0"/>
        <v>1</v>
      </c>
    </row>
    <row r="34" spans="1:34" ht="56.25">
      <c r="A34" s="685">
        <v>2.09</v>
      </c>
      <c r="B34" s="738" t="s">
        <v>54</v>
      </c>
      <c r="C34" s="697"/>
      <c r="D34" s="698"/>
      <c r="E34" s="697"/>
      <c r="F34" s="698"/>
      <c r="G34" s="739"/>
      <c r="H34" s="739"/>
      <c r="I34" s="740"/>
      <c r="J34" s="741"/>
      <c r="K34" s="697"/>
      <c r="L34" s="698"/>
      <c r="M34" s="697"/>
      <c r="N34" s="698"/>
      <c r="O34" s="729"/>
      <c r="P34" s="697"/>
      <c r="Q34" s="698"/>
      <c r="R34" s="697"/>
      <c r="S34" s="698"/>
      <c r="T34" s="697"/>
      <c r="U34" s="697"/>
      <c r="V34" s="697"/>
      <c r="W34" s="697"/>
      <c r="X34" s="729"/>
      <c r="Y34" s="697"/>
      <c r="Z34" s="697"/>
      <c r="AA34" s="697"/>
      <c r="AB34" s="697"/>
      <c r="AC34" s="743"/>
      <c r="AD34" s="705"/>
      <c r="AF34" s="672">
        <f>SUM(Dhalai:SPO!AB34)</f>
        <v>0</v>
      </c>
      <c r="AH34" s="672" t="b">
        <f t="shared" si="0"/>
        <v>1</v>
      </c>
    </row>
    <row r="35" spans="1:34" ht="56.25">
      <c r="A35" s="685">
        <v>2.1</v>
      </c>
      <c r="B35" s="738" t="s">
        <v>55</v>
      </c>
      <c r="C35" s="697"/>
      <c r="D35" s="698"/>
      <c r="E35" s="697"/>
      <c r="F35" s="698"/>
      <c r="G35" s="739"/>
      <c r="H35" s="739"/>
      <c r="I35" s="740"/>
      <c r="J35" s="741"/>
      <c r="K35" s="697"/>
      <c r="L35" s="698"/>
      <c r="M35" s="697"/>
      <c r="N35" s="698"/>
      <c r="O35" s="729"/>
      <c r="P35" s="697"/>
      <c r="Q35" s="698"/>
      <c r="R35" s="697"/>
      <c r="S35" s="698"/>
      <c r="T35" s="697"/>
      <c r="U35" s="697"/>
      <c r="V35" s="697"/>
      <c r="W35" s="697"/>
      <c r="X35" s="729"/>
      <c r="Y35" s="697"/>
      <c r="Z35" s="697"/>
      <c r="AA35" s="697"/>
      <c r="AB35" s="697"/>
      <c r="AC35" s="743"/>
      <c r="AD35" s="705"/>
      <c r="AF35" s="672">
        <f>SUM(Dhalai:SPO!AB35)</f>
        <v>0</v>
      </c>
      <c r="AH35" s="672" t="b">
        <f t="shared" si="0"/>
        <v>1</v>
      </c>
    </row>
    <row r="36" spans="1:34" ht="56.25">
      <c r="A36" s="685">
        <f>+A35+0.01</f>
        <v>2.11</v>
      </c>
      <c r="B36" s="738" t="s">
        <v>56</v>
      </c>
      <c r="C36" s="697"/>
      <c r="D36" s="698"/>
      <c r="E36" s="697"/>
      <c r="F36" s="698"/>
      <c r="G36" s="739"/>
      <c r="H36" s="739"/>
      <c r="I36" s="740"/>
      <c r="J36" s="741"/>
      <c r="K36" s="697"/>
      <c r="L36" s="698"/>
      <c r="M36" s="697"/>
      <c r="N36" s="698"/>
      <c r="O36" s="729"/>
      <c r="P36" s="697"/>
      <c r="Q36" s="698"/>
      <c r="R36" s="697"/>
      <c r="S36" s="698"/>
      <c r="T36" s="697"/>
      <c r="U36" s="697"/>
      <c r="V36" s="697"/>
      <c r="W36" s="697"/>
      <c r="X36" s="729"/>
      <c r="Y36" s="697"/>
      <c r="Z36" s="697"/>
      <c r="AA36" s="697"/>
      <c r="AB36" s="697"/>
      <c r="AC36" s="743"/>
      <c r="AD36" s="705"/>
      <c r="AF36" s="672">
        <f>SUM(Dhalai:SPO!AB36)</f>
        <v>0</v>
      </c>
      <c r="AH36" s="672" t="b">
        <f t="shared" si="0"/>
        <v>1</v>
      </c>
    </row>
    <row r="37" spans="1:34" ht="37.5">
      <c r="A37" s="685">
        <f t="shared" ref="A37:A43" si="1">+A36+0.01</f>
        <v>2.1199999999999997</v>
      </c>
      <c r="B37" s="738" t="s">
        <v>57</v>
      </c>
      <c r="C37" s="697"/>
      <c r="D37" s="698"/>
      <c r="E37" s="697"/>
      <c r="F37" s="698"/>
      <c r="G37" s="739"/>
      <c r="H37" s="739"/>
      <c r="I37" s="740"/>
      <c r="J37" s="741"/>
      <c r="K37" s="697"/>
      <c r="L37" s="698"/>
      <c r="M37" s="697"/>
      <c r="N37" s="698"/>
      <c r="O37" s="729"/>
      <c r="P37" s="697"/>
      <c r="Q37" s="698"/>
      <c r="R37" s="697"/>
      <c r="S37" s="698"/>
      <c r="T37" s="697"/>
      <c r="U37" s="697"/>
      <c r="V37" s="697"/>
      <c r="W37" s="697"/>
      <c r="X37" s="729"/>
      <c r="Y37" s="697"/>
      <c r="Z37" s="697"/>
      <c r="AA37" s="697"/>
      <c r="AB37" s="697"/>
      <c r="AC37" s="743"/>
      <c r="AD37" s="705"/>
      <c r="AF37" s="672">
        <f>SUM(Dhalai:SPO!AB37)</f>
        <v>0</v>
      </c>
      <c r="AH37" s="672" t="b">
        <f t="shared" si="0"/>
        <v>1</v>
      </c>
    </row>
    <row r="38" spans="1:34" ht="37.5">
      <c r="A38" s="685">
        <f t="shared" si="1"/>
        <v>2.1299999999999994</v>
      </c>
      <c r="B38" s="738" t="s">
        <v>58</v>
      </c>
      <c r="C38" s="697"/>
      <c r="D38" s="698"/>
      <c r="E38" s="697"/>
      <c r="F38" s="698"/>
      <c r="G38" s="739"/>
      <c r="H38" s="739"/>
      <c r="I38" s="740"/>
      <c r="J38" s="741"/>
      <c r="K38" s="697"/>
      <c r="L38" s="698"/>
      <c r="M38" s="697"/>
      <c r="N38" s="698"/>
      <c r="O38" s="729"/>
      <c r="P38" s="697"/>
      <c r="Q38" s="698"/>
      <c r="R38" s="697"/>
      <c r="S38" s="698"/>
      <c r="T38" s="697"/>
      <c r="U38" s="697"/>
      <c r="V38" s="697"/>
      <c r="W38" s="697"/>
      <c r="X38" s="729"/>
      <c r="Y38" s="697"/>
      <c r="Z38" s="697"/>
      <c r="AA38" s="697"/>
      <c r="AB38" s="697"/>
      <c r="AC38" s="743"/>
      <c r="AD38" s="705"/>
      <c r="AF38" s="672">
        <f>SUM(Dhalai:SPO!AB38)</f>
        <v>0</v>
      </c>
      <c r="AH38" s="672" t="b">
        <f t="shared" si="0"/>
        <v>1</v>
      </c>
    </row>
    <row r="39" spans="1:34" ht="37.5">
      <c r="A39" s="685">
        <f t="shared" si="1"/>
        <v>2.1399999999999992</v>
      </c>
      <c r="B39" s="738" t="s">
        <v>59</v>
      </c>
      <c r="C39" s="697"/>
      <c r="D39" s="698"/>
      <c r="E39" s="697"/>
      <c r="F39" s="698"/>
      <c r="G39" s="739"/>
      <c r="H39" s="739"/>
      <c r="I39" s="740"/>
      <c r="J39" s="741"/>
      <c r="K39" s="697"/>
      <c r="L39" s="698"/>
      <c r="M39" s="697"/>
      <c r="N39" s="698"/>
      <c r="O39" s="729"/>
      <c r="P39" s="697"/>
      <c r="Q39" s="698"/>
      <c r="R39" s="697"/>
      <c r="S39" s="698"/>
      <c r="T39" s="697"/>
      <c r="U39" s="697"/>
      <c r="V39" s="697"/>
      <c r="W39" s="697"/>
      <c r="X39" s="729"/>
      <c r="Y39" s="697"/>
      <c r="Z39" s="697"/>
      <c r="AA39" s="697"/>
      <c r="AB39" s="697"/>
      <c r="AC39" s="743"/>
      <c r="AD39" s="705"/>
      <c r="AF39" s="672">
        <f>SUM(Dhalai:SPO!AB39)</f>
        <v>0</v>
      </c>
      <c r="AH39" s="672" t="b">
        <f t="shared" si="0"/>
        <v>1</v>
      </c>
    </row>
    <row r="40" spans="1:34" ht="56.25">
      <c r="A40" s="685">
        <f t="shared" si="1"/>
        <v>2.149999999999999</v>
      </c>
      <c r="B40" s="738" t="s">
        <v>60</v>
      </c>
      <c r="C40" s="697"/>
      <c r="D40" s="698"/>
      <c r="E40" s="697"/>
      <c r="F40" s="698"/>
      <c r="G40" s="739"/>
      <c r="H40" s="739"/>
      <c r="I40" s="740"/>
      <c r="J40" s="741"/>
      <c r="K40" s="697"/>
      <c r="L40" s="698"/>
      <c r="M40" s="697"/>
      <c r="N40" s="698"/>
      <c r="O40" s="729"/>
      <c r="P40" s="697"/>
      <c r="Q40" s="698"/>
      <c r="R40" s="697"/>
      <c r="S40" s="698"/>
      <c r="T40" s="697"/>
      <c r="U40" s="697"/>
      <c r="V40" s="697"/>
      <c r="W40" s="697"/>
      <c r="X40" s="729"/>
      <c r="Y40" s="697"/>
      <c r="Z40" s="697"/>
      <c r="AA40" s="697"/>
      <c r="AB40" s="697"/>
      <c r="AC40" s="743"/>
      <c r="AD40" s="705"/>
      <c r="AF40" s="672">
        <f>SUM(Dhalai:SPO!AB40)</f>
        <v>0</v>
      </c>
      <c r="AH40" s="672" t="b">
        <f t="shared" si="0"/>
        <v>1</v>
      </c>
    </row>
    <row r="41" spans="1:34" ht="56.25">
      <c r="A41" s="685">
        <f t="shared" si="1"/>
        <v>2.1599999999999988</v>
      </c>
      <c r="B41" s="738" t="s">
        <v>61</v>
      </c>
      <c r="C41" s="697"/>
      <c r="D41" s="698"/>
      <c r="E41" s="697"/>
      <c r="F41" s="698"/>
      <c r="G41" s="739"/>
      <c r="H41" s="739"/>
      <c r="I41" s="740"/>
      <c r="J41" s="741"/>
      <c r="K41" s="697"/>
      <c r="L41" s="698"/>
      <c r="M41" s="697"/>
      <c r="N41" s="698"/>
      <c r="O41" s="729"/>
      <c r="P41" s="697"/>
      <c r="Q41" s="698"/>
      <c r="R41" s="697"/>
      <c r="S41" s="698"/>
      <c r="T41" s="697"/>
      <c r="U41" s="697"/>
      <c r="V41" s="697"/>
      <c r="W41" s="697"/>
      <c r="X41" s="729"/>
      <c r="Y41" s="697"/>
      <c r="Z41" s="697"/>
      <c r="AA41" s="697"/>
      <c r="AB41" s="697"/>
      <c r="AC41" s="743"/>
      <c r="AD41" s="705"/>
      <c r="AF41" s="672">
        <f>SUM(Dhalai:SPO!AB41)</f>
        <v>0</v>
      </c>
      <c r="AH41" s="672" t="b">
        <f t="shared" si="0"/>
        <v>1</v>
      </c>
    </row>
    <row r="42" spans="1:34" ht="37.5">
      <c r="A42" s="685">
        <f t="shared" si="1"/>
        <v>2.1699999999999986</v>
      </c>
      <c r="B42" s="738" t="s">
        <v>62</v>
      </c>
      <c r="C42" s="697"/>
      <c r="D42" s="698"/>
      <c r="E42" s="697"/>
      <c r="F42" s="698"/>
      <c r="G42" s="739"/>
      <c r="H42" s="739"/>
      <c r="I42" s="740"/>
      <c r="J42" s="741"/>
      <c r="K42" s="697"/>
      <c r="L42" s="698"/>
      <c r="M42" s="697"/>
      <c r="N42" s="698"/>
      <c r="O42" s="729"/>
      <c r="P42" s="697"/>
      <c r="Q42" s="698"/>
      <c r="R42" s="697"/>
      <c r="S42" s="698"/>
      <c r="T42" s="697"/>
      <c r="U42" s="697"/>
      <c r="V42" s="697"/>
      <c r="W42" s="697"/>
      <c r="X42" s="729"/>
      <c r="Y42" s="697"/>
      <c r="Z42" s="697"/>
      <c r="AA42" s="697"/>
      <c r="AB42" s="697"/>
      <c r="AC42" s="743"/>
      <c r="AD42" s="705"/>
      <c r="AF42" s="672">
        <f>SUM(Dhalai:SPO!AB42)</f>
        <v>0</v>
      </c>
      <c r="AH42" s="672" t="b">
        <f t="shared" si="0"/>
        <v>1</v>
      </c>
    </row>
    <row r="43" spans="1:34" ht="56.25">
      <c r="A43" s="685">
        <f t="shared" si="1"/>
        <v>2.1799999999999984</v>
      </c>
      <c r="B43" s="738" t="s">
        <v>63</v>
      </c>
      <c r="C43" s="697"/>
      <c r="D43" s="698"/>
      <c r="E43" s="697"/>
      <c r="F43" s="698"/>
      <c r="G43" s="739"/>
      <c r="H43" s="739"/>
      <c r="I43" s="740"/>
      <c r="J43" s="741"/>
      <c r="K43" s="697"/>
      <c r="L43" s="698"/>
      <c r="M43" s="697"/>
      <c r="N43" s="698"/>
      <c r="O43" s="729"/>
      <c r="P43" s="697"/>
      <c r="Q43" s="698"/>
      <c r="R43" s="697"/>
      <c r="S43" s="698"/>
      <c r="T43" s="697"/>
      <c r="U43" s="697"/>
      <c r="V43" s="697"/>
      <c r="W43" s="697"/>
      <c r="X43" s="729"/>
      <c r="Y43" s="697"/>
      <c r="Z43" s="697"/>
      <c r="AA43" s="697"/>
      <c r="AB43" s="697"/>
      <c r="AC43" s="743"/>
      <c r="AD43" s="705"/>
      <c r="AF43" s="672">
        <f>SUM(Dhalai:SPO!AB43)</f>
        <v>0</v>
      </c>
      <c r="AH43" s="672" t="b">
        <f t="shared" si="0"/>
        <v>1</v>
      </c>
    </row>
    <row r="44" spans="1:34" s="751" customFormat="1" ht="21">
      <c r="A44" s="679"/>
      <c r="B44" s="744" t="s">
        <v>64</v>
      </c>
      <c r="C44" s="745"/>
      <c r="D44" s="745"/>
      <c r="E44" s="746"/>
      <c r="F44" s="747"/>
      <c r="G44" s="746"/>
      <c r="H44" s="746"/>
      <c r="I44" s="748"/>
      <c r="J44" s="747"/>
      <c r="K44" s="746"/>
      <c r="L44" s="747"/>
      <c r="M44" s="746"/>
      <c r="N44" s="747"/>
      <c r="O44" s="749"/>
      <c r="P44" s="746"/>
      <c r="Q44" s="747"/>
      <c r="R44" s="746"/>
      <c r="S44" s="747"/>
      <c r="T44" s="697"/>
      <c r="U44" s="697"/>
      <c r="V44" s="697"/>
      <c r="W44" s="697"/>
      <c r="X44" s="749"/>
      <c r="Y44" s="697"/>
      <c r="Z44" s="697"/>
      <c r="AA44" s="697"/>
      <c r="AB44" s="697"/>
      <c r="AC44" s="750"/>
      <c r="AD44" s="705"/>
      <c r="AF44" s="672">
        <f>SUM(Dhalai:SPO!AB44)</f>
        <v>0</v>
      </c>
      <c r="AH44" s="672" t="b">
        <f t="shared" si="0"/>
        <v>1</v>
      </c>
    </row>
    <row r="45" spans="1:34" s="751" customFormat="1" ht="37.5">
      <c r="A45" s="679"/>
      <c r="B45" s="730" t="s">
        <v>65</v>
      </c>
      <c r="C45" s="752"/>
      <c r="D45" s="752"/>
      <c r="E45" s="724"/>
      <c r="F45" s="726"/>
      <c r="G45" s="724"/>
      <c r="H45" s="724"/>
      <c r="I45" s="725"/>
      <c r="J45" s="726"/>
      <c r="K45" s="724"/>
      <c r="L45" s="726"/>
      <c r="M45" s="724"/>
      <c r="N45" s="726"/>
      <c r="O45" s="727"/>
      <c r="P45" s="724"/>
      <c r="Q45" s="726"/>
      <c r="R45" s="724"/>
      <c r="S45" s="726"/>
      <c r="T45" s="697"/>
      <c r="U45" s="697"/>
      <c r="V45" s="697"/>
      <c r="W45" s="697"/>
      <c r="X45" s="727"/>
      <c r="Y45" s="697"/>
      <c r="Z45" s="697"/>
      <c r="AA45" s="697"/>
      <c r="AB45" s="697"/>
      <c r="AC45" s="731"/>
      <c r="AD45" s="705"/>
      <c r="AF45" s="672">
        <f>SUM(Dhalai:SPO!AB45)</f>
        <v>0</v>
      </c>
      <c r="AH45" s="672" t="b">
        <f t="shared" si="0"/>
        <v>1</v>
      </c>
    </row>
    <row r="46" spans="1:34">
      <c r="A46" s="685"/>
      <c r="B46" s="753" t="s">
        <v>66</v>
      </c>
      <c r="C46" s="697"/>
      <c r="D46" s="698"/>
      <c r="E46" s="697"/>
      <c r="F46" s="698"/>
      <c r="G46" s="687"/>
      <c r="H46" s="687"/>
      <c r="I46" s="689"/>
      <c r="J46" s="688"/>
      <c r="K46" s="697"/>
      <c r="L46" s="698"/>
      <c r="M46" s="697"/>
      <c r="N46" s="698"/>
      <c r="O46" s="754"/>
      <c r="P46" s="697"/>
      <c r="Q46" s="698"/>
      <c r="R46" s="697"/>
      <c r="S46" s="698"/>
      <c r="T46" s="697"/>
      <c r="U46" s="697"/>
      <c r="V46" s="697"/>
      <c r="W46" s="697"/>
      <c r="X46" s="754"/>
      <c r="Y46" s="697"/>
      <c r="Z46" s="697"/>
      <c r="AA46" s="697"/>
      <c r="AB46" s="697"/>
      <c r="AC46" s="755"/>
      <c r="AD46" s="705"/>
      <c r="AF46" s="672">
        <f>SUM(Dhalai:SPO!AB46)</f>
        <v>0</v>
      </c>
      <c r="AH46" s="672" t="b">
        <f t="shared" si="0"/>
        <v>1</v>
      </c>
    </row>
    <row r="47" spans="1:34" ht="37.5">
      <c r="A47" s="685"/>
      <c r="B47" s="756" t="s">
        <v>29</v>
      </c>
      <c r="C47" s="697"/>
      <c r="D47" s="698"/>
      <c r="E47" s="697"/>
      <c r="F47" s="698"/>
      <c r="G47" s="757"/>
      <c r="H47" s="757"/>
      <c r="I47" s="758"/>
      <c r="J47" s="759"/>
      <c r="K47" s="697"/>
      <c r="L47" s="698"/>
      <c r="M47" s="697"/>
      <c r="N47" s="698"/>
      <c r="O47" s="760"/>
      <c r="P47" s="697"/>
      <c r="Q47" s="698"/>
      <c r="R47" s="697"/>
      <c r="S47" s="698"/>
      <c r="T47" s="697"/>
      <c r="U47" s="697"/>
      <c r="V47" s="697"/>
      <c r="W47" s="697"/>
      <c r="X47" s="760"/>
      <c r="Y47" s="697"/>
      <c r="Z47" s="697"/>
      <c r="AA47" s="697"/>
      <c r="AB47" s="697"/>
      <c r="AC47" s="761"/>
      <c r="AD47" s="705"/>
      <c r="AF47" s="672">
        <f>SUM(Dhalai:SPO!AB47)</f>
        <v>0</v>
      </c>
      <c r="AH47" s="672" t="b">
        <f t="shared" si="0"/>
        <v>1</v>
      </c>
    </row>
    <row r="48" spans="1:34" ht="56.25">
      <c r="A48" s="685">
        <v>2.19</v>
      </c>
      <c r="B48" s="762" t="s">
        <v>67</v>
      </c>
      <c r="C48" s="697"/>
      <c r="D48" s="698"/>
      <c r="E48" s="697"/>
      <c r="F48" s="698"/>
      <c r="G48" s="763"/>
      <c r="H48" s="763"/>
      <c r="I48" s="764"/>
      <c r="J48" s="765"/>
      <c r="K48" s="697"/>
      <c r="L48" s="698"/>
      <c r="M48" s="697"/>
      <c r="N48" s="698"/>
      <c r="O48" s="729"/>
      <c r="P48" s="697"/>
      <c r="Q48" s="698"/>
      <c r="R48" s="697"/>
      <c r="S48" s="698"/>
      <c r="T48" s="697"/>
      <c r="U48" s="697"/>
      <c r="V48" s="697"/>
      <c r="W48" s="697"/>
      <c r="X48" s="729"/>
      <c r="Y48" s="697"/>
      <c r="Z48" s="697"/>
      <c r="AA48" s="697"/>
      <c r="AB48" s="697"/>
      <c r="AC48" s="766"/>
      <c r="AD48" s="705"/>
      <c r="AF48" s="672">
        <f>SUM(Dhalai:SPO!AB48)</f>
        <v>0</v>
      </c>
      <c r="AH48" s="672" t="b">
        <f t="shared" si="0"/>
        <v>1</v>
      </c>
    </row>
    <row r="49" spans="1:34" ht="56.25">
      <c r="A49" s="685">
        <f t="shared" ref="A49:A51" si="2">+A48+0.01</f>
        <v>2.1999999999999997</v>
      </c>
      <c r="B49" s="762" t="s">
        <v>68</v>
      </c>
      <c r="C49" s="697"/>
      <c r="D49" s="698"/>
      <c r="E49" s="697"/>
      <c r="F49" s="698"/>
      <c r="G49" s="763"/>
      <c r="H49" s="763"/>
      <c r="I49" s="764"/>
      <c r="J49" s="765"/>
      <c r="K49" s="697"/>
      <c r="L49" s="698"/>
      <c r="M49" s="697"/>
      <c r="N49" s="698"/>
      <c r="O49" s="729"/>
      <c r="P49" s="697"/>
      <c r="Q49" s="698"/>
      <c r="R49" s="697"/>
      <c r="S49" s="698"/>
      <c r="T49" s="697"/>
      <c r="U49" s="697"/>
      <c r="V49" s="697"/>
      <c r="W49" s="697"/>
      <c r="X49" s="729"/>
      <c r="Y49" s="697"/>
      <c r="Z49" s="697"/>
      <c r="AA49" s="697"/>
      <c r="AB49" s="697"/>
      <c r="AC49" s="766"/>
      <c r="AD49" s="705"/>
      <c r="AF49" s="672">
        <f>SUM(Dhalai:SPO!AB49)</f>
        <v>0</v>
      </c>
      <c r="AH49" s="672" t="b">
        <f t="shared" si="0"/>
        <v>1</v>
      </c>
    </row>
    <row r="50" spans="1:34">
      <c r="A50" s="685">
        <f t="shared" si="2"/>
        <v>2.2099999999999995</v>
      </c>
      <c r="B50" s="762" t="s">
        <v>69</v>
      </c>
      <c r="C50" s="697"/>
      <c r="D50" s="698"/>
      <c r="E50" s="697"/>
      <c r="F50" s="698"/>
      <c r="G50" s="763"/>
      <c r="H50" s="763"/>
      <c r="I50" s="764"/>
      <c r="J50" s="765"/>
      <c r="K50" s="697"/>
      <c r="L50" s="698"/>
      <c r="M50" s="697"/>
      <c r="N50" s="698"/>
      <c r="O50" s="729"/>
      <c r="P50" s="697"/>
      <c r="Q50" s="698"/>
      <c r="R50" s="697"/>
      <c r="S50" s="698"/>
      <c r="T50" s="697"/>
      <c r="U50" s="697"/>
      <c r="V50" s="697"/>
      <c r="W50" s="697"/>
      <c r="X50" s="729"/>
      <c r="Y50" s="697"/>
      <c r="Z50" s="697"/>
      <c r="AA50" s="697"/>
      <c r="AB50" s="697"/>
      <c r="AC50" s="766"/>
      <c r="AD50" s="705"/>
      <c r="AF50" s="672">
        <f>SUM(Dhalai:SPO!AB50)</f>
        <v>0</v>
      </c>
      <c r="AH50" s="672" t="b">
        <f t="shared" si="0"/>
        <v>1</v>
      </c>
    </row>
    <row r="51" spans="1:34" ht="37.5">
      <c r="A51" s="685">
        <f t="shared" si="2"/>
        <v>2.2199999999999993</v>
      </c>
      <c r="B51" s="762" t="s">
        <v>33</v>
      </c>
      <c r="C51" s="697"/>
      <c r="D51" s="698"/>
      <c r="E51" s="697"/>
      <c r="F51" s="698"/>
      <c r="G51" s="763"/>
      <c r="H51" s="763"/>
      <c r="I51" s="764"/>
      <c r="J51" s="765"/>
      <c r="K51" s="697"/>
      <c r="L51" s="698"/>
      <c r="M51" s="697"/>
      <c r="N51" s="698"/>
      <c r="O51" s="767"/>
      <c r="P51" s="697"/>
      <c r="Q51" s="698"/>
      <c r="R51" s="697"/>
      <c r="S51" s="698"/>
      <c r="T51" s="697"/>
      <c r="U51" s="697"/>
      <c r="V51" s="697"/>
      <c r="W51" s="697"/>
      <c r="X51" s="767"/>
      <c r="Y51" s="697"/>
      <c r="Z51" s="697"/>
      <c r="AA51" s="697"/>
      <c r="AB51" s="697"/>
      <c r="AC51" s="766"/>
      <c r="AD51" s="705"/>
      <c r="AF51" s="672">
        <f>SUM(Dhalai:SPO!AB51)</f>
        <v>0</v>
      </c>
      <c r="AH51" s="672" t="b">
        <f t="shared" si="0"/>
        <v>1</v>
      </c>
    </row>
    <row r="52" spans="1:34" s="751" customFormat="1">
      <c r="A52" s="679"/>
      <c r="B52" s="768" t="s">
        <v>70</v>
      </c>
      <c r="C52" s="757"/>
      <c r="D52" s="759"/>
      <c r="E52" s="757"/>
      <c r="F52" s="759"/>
      <c r="G52" s="757"/>
      <c r="H52" s="757"/>
      <c r="I52" s="758"/>
      <c r="J52" s="759"/>
      <c r="K52" s="757"/>
      <c r="L52" s="759"/>
      <c r="M52" s="757"/>
      <c r="N52" s="759"/>
      <c r="O52" s="760"/>
      <c r="P52" s="757"/>
      <c r="Q52" s="759"/>
      <c r="R52" s="757"/>
      <c r="S52" s="759"/>
      <c r="T52" s="697"/>
      <c r="U52" s="697"/>
      <c r="V52" s="697"/>
      <c r="W52" s="697"/>
      <c r="X52" s="760"/>
      <c r="Y52" s="697"/>
      <c r="Z52" s="697"/>
      <c r="AA52" s="697"/>
      <c r="AB52" s="697"/>
      <c r="AC52" s="769"/>
      <c r="AD52" s="705"/>
      <c r="AF52" s="672">
        <f>SUM(Dhalai:SPO!AB52)</f>
        <v>0</v>
      </c>
      <c r="AH52" s="672" t="b">
        <f t="shared" si="0"/>
        <v>1</v>
      </c>
    </row>
    <row r="53" spans="1:34">
      <c r="A53" s="685"/>
      <c r="B53" s="770" t="s">
        <v>71</v>
      </c>
      <c r="C53" s="697"/>
      <c r="D53" s="698"/>
      <c r="E53" s="697"/>
      <c r="F53" s="698"/>
      <c r="G53" s="757"/>
      <c r="H53" s="757"/>
      <c r="I53" s="758"/>
      <c r="J53" s="759"/>
      <c r="K53" s="697"/>
      <c r="L53" s="698"/>
      <c r="M53" s="697"/>
      <c r="N53" s="698"/>
      <c r="O53" s="760"/>
      <c r="P53" s="697"/>
      <c r="Q53" s="698"/>
      <c r="R53" s="697"/>
      <c r="S53" s="698"/>
      <c r="T53" s="697"/>
      <c r="U53" s="697"/>
      <c r="V53" s="697"/>
      <c r="W53" s="697"/>
      <c r="X53" s="760"/>
      <c r="Y53" s="697"/>
      <c r="Z53" s="697"/>
      <c r="AA53" s="697"/>
      <c r="AB53" s="697"/>
      <c r="AC53" s="771"/>
      <c r="AD53" s="705"/>
      <c r="AF53" s="672">
        <f>SUM(Dhalai:SPO!AB53)</f>
        <v>0</v>
      </c>
      <c r="AH53" s="672" t="b">
        <f t="shared" si="0"/>
        <v>1</v>
      </c>
    </row>
    <row r="54" spans="1:34" ht="37.5">
      <c r="A54" s="685">
        <v>2.23</v>
      </c>
      <c r="B54" s="738" t="s">
        <v>72</v>
      </c>
      <c r="C54" s="697"/>
      <c r="D54" s="698"/>
      <c r="E54" s="697"/>
      <c r="F54" s="698"/>
      <c r="G54" s="739"/>
      <c r="H54" s="739"/>
      <c r="I54" s="740"/>
      <c r="J54" s="741"/>
      <c r="K54" s="697"/>
      <c r="L54" s="698"/>
      <c r="M54" s="697"/>
      <c r="N54" s="698"/>
      <c r="O54" s="729"/>
      <c r="P54" s="697"/>
      <c r="Q54" s="698"/>
      <c r="R54" s="697"/>
      <c r="S54" s="698"/>
      <c r="T54" s="697"/>
      <c r="U54" s="697"/>
      <c r="V54" s="697"/>
      <c r="W54" s="697"/>
      <c r="X54" s="729"/>
      <c r="Y54" s="697"/>
      <c r="Z54" s="697"/>
      <c r="AA54" s="697"/>
      <c r="AB54" s="697"/>
      <c r="AC54" s="743"/>
      <c r="AD54" s="705"/>
      <c r="AF54" s="672">
        <f>SUM(Dhalai:SPO!AB54)</f>
        <v>0</v>
      </c>
      <c r="AH54" s="672" t="b">
        <f t="shared" si="0"/>
        <v>1</v>
      </c>
    </row>
    <row r="55" spans="1:34" ht="37.5">
      <c r="A55" s="685">
        <f t="shared" ref="A55:A75" si="3">+A54+0.01</f>
        <v>2.2399999999999998</v>
      </c>
      <c r="B55" s="738" t="s">
        <v>37</v>
      </c>
      <c r="C55" s="697"/>
      <c r="D55" s="698"/>
      <c r="E55" s="697"/>
      <c r="F55" s="698"/>
      <c r="G55" s="739"/>
      <c r="H55" s="739"/>
      <c r="I55" s="740"/>
      <c r="J55" s="741"/>
      <c r="K55" s="697"/>
      <c r="L55" s="698"/>
      <c r="M55" s="697"/>
      <c r="N55" s="698"/>
      <c r="O55" s="729"/>
      <c r="P55" s="697"/>
      <c r="Q55" s="698"/>
      <c r="R55" s="697"/>
      <c r="S55" s="698"/>
      <c r="T55" s="697"/>
      <c r="U55" s="697"/>
      <c r="V55" s="697"/>
      <c r="W55" s="697"/>
      <c r="X55" s="729"/>
      <c r="Y55" s="697"/>
      <c r="Z55" s="697"/>
      <c r="AA55" s="697"/>
      <c r="AB55" s="697"/>
      <c r="AC55" s="743"/>
      <c r="AD55" s="705"/>
      <c r="AF55" s="672">
        <f>SUM(Dhalai:SPO!AB55)</f>
        <v>0</v>
      </c>
      <c r="AH55" s="672" t="b">
        <f t="shared" si="0"/>
        <v>1</v>
      </c>
    </row>
    <row r="56" spans="1:34" ht="75">
      <c r="A56" s="685">
        <f t="shared" si="3"/>
        <v>2.2499999999999996</v>
      </c>
      <c r="B56" s="706" t="s">
        <v>73</v>
      </c>
      <c r="C56" s="697"/>
      <c r="D56" s="698"/>
      <c r="E56" s="697"/>
      <c r="F56" s="698"/>
      <c r="G56" s="697"/>
      <c r="H56" s="697"/>
      <c r="I56" s="707"/>
      <c r="J56" s="698"/>
      <c r="K56" s="697"/>
      <c r="L56" s="698"/>
      <c r="M56" s="697"/>
      <c r="N56" s="698"/>
      <c r="O56" s="729"/>
      <c r="P56" s="697"/>
      <c r="Q56" s="698"/>
      <c r="R56" s="697"/>
      <c r="S56" s="698"/>
      <c r="T56" s="697"/>
      <c r="U56" s="697"/>
      <c r="V56" s="697"/>
      <c r="W56" s="697"/>
      <c r="X56" s="729"/>
      <c r="Y56" s="697"/>
      <c r="Z56" s="697"/>
      <c r="AA56" s="697"/>
      <c r="AB56" s="697"/>
      <c r="AC56" s="708"/>
      <c r="AD56" s="705"/>
      <c r="AF56" s="672">
        <f>SUM(Dhalai:SPO!AB56)</f>
        <v>0</v>
      </c>
      <c r="AH56" s="672" t="b">
        <f t="shared" si="0"/>
        <v>1</v>
      </c>
    </row>
    <row r="57" spans="1:34">
      <c r="A57" s="685">
        <f t="shared" si="3"/>
        <v>2.2599999999999993</v>
      </c>
      <c r="B57" s="738" t="s">
        <v>74</v>
      </c>
      <c r="C57" s="697"/>
      <c r="D57" s="698"/>
      <c r="E57" s="697"/>
      <c r="F57" s="698"/>
      <c r="G57" s="739"/>
      <c r="H57" s="739"/>
      <c r="I57" s="740"/>
      <c r="J57" s="741"/>
      <c r="K57" s="697"/>
      <c r="L57" s="698"/>
      <c r="M57" s="697"/>
      <c r="N57" s="698"/>
      <c r="O57" s="742"/>
      <c r="P57" s="697"/>
      <c r="Q57" s="698"/>
      <c r="R57" s="697"/>
      <c r="S57" s="698"/>
      <c r="T57" s="697"/>
      <c r="U57" s="697"/>
      <c r="V57" s="697"/>
      <c r="W57" s="697"/>
      <c r="X57" s="742"/>
      <c r="Y57" s="697"/>
      <c r="Z57" s="697"/>
      <c r="AA57" s="697"/>
      <c r="AB57" s="697"/>
      <c r="AC57" s="743"/>
      <c r="AD57" s="705"/>
      <c r="AF57" s="672">
        <f>SUM(Dhalai:SPO!AB57)</f>
        <v>0</v>
      </c>
      <c r="AH57" s="672" t="b">
        <f t="shared" si="0"/>
        <v>1</v>
      </c>
    </row>
    <row r="58" spans="1:34" ht="37.5">
      <c r="A58" s="685" t="s">
        <v>40</v>
      </c>
      <c r="B58" s="772" t="s">
        <v>75</v>
      </c>
      <c r="C58" s="697"/>
      <c r="D58" s="698"/>
      <c r="E58" s="697"/>
      <c r="F58" s="698"/>
      <c r="G58" s="773"/>
      <c r="H58" s="773"/>
      <c r="I58" s="774"/>
      <c r="J58" s="775"/>
      <c r="K58" s="697"/>
      <c r="L58" s="698"/>
      <c r="M58" s="697"/>
      <c r="N58" s="698"/>
      <c r="O58" s="703"/>
      <c r="P58" s="697"/>
      <c r="Q58" s="698"/>
      <c r="R58" s="697"/>
      <c r="S58" s="698"/>
      <c r="T58" s="697"/>
      <c r="U58" s="697"/>
      <c r="V58" s="697"/>
      <c r="W58" s="697"/>
      <c r="X58" s="703"/>
      <c r="Y58" s="697"/>
      <c r="Z58" s="697"/>
      <c r="AA58" s="697"/>
      <c r="AB58" s="697"/>
      <c r="AC58" s="776"/>
      <c r="AD58" s="705"/>
      <c r="AF58" s="672">
        <f>SUM(Dhalai:SPO!AB58)</f>
        <v>0</v>
      </c>
      <c r="AH58" s="672" t="b">
        <f t="shared" si="0"/>
        <v>1</v>
      </c>
    </row>
    <row r="59" spans="1:34" ht="56.25">
      <c r="A59" s="685" t="s">
        <v>42</v>
      </c>
      <c r="B59" s="772" t="s">
        <v>76</v>
      </c>
      <c r="C59" s="697"/>
      <c r="D59" s="698"/>
      <c r="E59" s="697"/>
      <c r="F59" s="698"/>
      <c r="G59" s="773"/>
      <c r="H59" s="773"/>
      <c r="I59" s="774"/>
      <c r="J59" s="775"/>
      <c r="K59" s="697"/>
      <c r="L59" s="698"/>
      <c r="M59" s="697"/>
      <c r="N59" s="698"/>
      <c r="O59" s="703"/>
      <c r="P59" s="697"/>
      <c r="Q59" s="698"/>
      <c r="R59" s="697"/>
      <c r="S59" s="698"/>
      <c r="T59" s="697"/>
      <c r="U59" s="697"/>
      <c r="V59" s="697"/>
      <c r="W59" s="697"/>
      <c r="X59" s="703"/>
      <c r="Y59" s="697"/>
      <c r="Z59" s="697"/>
      <c r="AA59" s="697"/>
      <c r="AB59" s="697"/>
      <c r="AC59" s="776"/>
      <c r="AD59" s="705"/>
      <c r="AF59" s="672">
        <f>SUM(Dhalai:SPO!AB59)</f>
        <v>0</v>
      </c>
      <c r="AH59" s="672" t="b">
        <f t="shared" si="0"/>
        <v>1</v>
      </c>
    </row>
    <row r="60" spans="1:34" ht="75">
      <c r="A60" s="685" t="s">
        <v>44</v>
      </c>
      <c r="B60" s="772" t="s">
        <v>77</v>
      </c>
      <c r="C60" s="697"/>
      <c r="D60" s="698"/>
      <c r="E60" s="697"/>
      <c r="F60" s="698"/>
      <c r="G60" s="773"/>
      <c r="H60" s="773"/>
      <c r="I60" s="774"/>
      <c r="J60" s="775"/>
      <c r="K60" s="697"/>
      <c r="L60" s="698"/>
      <c r="M60" s="697"/>
      <c r="N60" s="698"/>
      <c r="O60" s="742"/>
      <c r="P60" s="697"/>
      <c r="Q60" s="698"/>
      <c r="R60" s="697"/>
      <c r="S60" s="698"/>
      <c r="T60" s="697"/>
      <c r="U60" s="697"/>
      <c r="V60" s="697"/>
      <c r="W60" s="697"/>
      <c r="X60" s="742"/>
      <c r="Y60" s="697"/>
      <c r="Z60" s="697"/>
      <c r="AA60" s="697"/>
      <c r="AB60" s="697"/>
      <c r="AC60" s="776"/>
      <c r="AD60" s="705"/>
      <c r="AF60" s="672">
        <f>SUM(Dhalai:SPO!AB60)</f>
        <v>0</v>
      </c>
      <c r="AH60" s="672" t="b">
        <f t="shared" si="0"/>
        <v>1</v>
      </c>
    </row>
    <row r="61" spans="1:34" ht="112.5">
      <c r="A61" s="685" t="s">
        <v>46</v>
      </c>
      <c r="B61" s="772" t="s">
        <v>78</v>
      </c>
      <c r="C61" s="697"/>
      <c r="D61" s="698"/>
      <c r="E61" s="697"/>
      <c r="F61" s="698"/>
      <c r="G61" s="773"/>
      <c r="H61" s="773"/>
      <c r="I61" s="774"/>
      <c r="J61" s="775"/>
      <c r="K61" s="697"/>
      <c r="L61" s="698"/>
      <c r="M61" s="697"/>
      <c r="N61" s="698"/>
      <c r="O61" s="729"/>
      <c r="P61" s="697"/>
      <c r="Q61" s="698"/>
      <c r="R61" s="697"/>
      <c r="S61" s="698"/>
      <c r="T61" s="697"/>
      <c r="U61" s="697"/>
      <c r="V61" s="697"/>
      <c r="W61" s="697"/>
      <c r="X61" s="729"/>
      <c r="Y61" s="697"/>
      <c r="Z61" s="697"/>
      <c r="AA61" s="697"/>
      <c r="AB61" s="697"/>
      <c r="AC61" s="776"/>
      <c r="AD61" s="705"/>
      <c r="AF61" s="672">
        <f>SUM(Dhalai:SPO!AB61)</f>
        <v>0</v>
      </c>
      <c r="AH61" s="672" t="b">
        <f t="shared" si="0"/>
        <v>1</v>
      </c>
    </row>
    <row r="62" spans="1:34" ht="56.25">
      <c r="A62" s="685" t="s">
        <v>48</v>
      </c>
      <c r="B62" s="772" t="s">
        <v>79</v>
      </c>
      <c r="C62" s="697"/>
      <c r="D62" s="698"/>
      <c r="E62" s="697"/>
      <c r="F62" s="698"/>
      <c r="G62" s="773"/>
      <c r="H62" s="773"/>
      <c r="I62" s="774"/>
      <c r="J62" s="775"/>
      <c r="K62" s="697"/>
      <c r="L62" s="698"/>
      <c r="M62" s="697"/>
      <c r="N62" s="698"/>
      <c r="O62" s="729"/>
      <c r="P62" s="697"/>
      <c r="Q62" s="698"/>
      <c r="R62" s="697"/>
      <c r="S62" s="698"/>
      <c r="T62" s="697"/>
      <c r="U62" s="697"/>
      <c r="V62" s="697"/>
      <c r="W62" s="697"/>
      <c r="X62" s="729"/>
      <c r="Y62" s="697"/>
      <c r="Z62" s="697"/>
      <c r="AA62" s="697"/>
      <c r="AB62" s="697"/>
      <c r="AC62" s="776"/>
      <c r="AD62" s="705"/>
      <c r="AF62" s="672">
        <f>SUM(Dhalai:SPO!AB62)</f>
        <v>0</v>
      </c>
      <c r="AH62" s="672" t="b">
        <f t="shared" si="0"/>
        <v>1</v>
      </c>
    </row>
    <row r="63" spans="1:34" ht="37.5">
      <c r="A63" s="685" t="s">
        <v>50</v>
      </c>
      <c r="B63" s="772" t="s">
        <v>49</v>
      </c>
      <c r="C63" s="697"/>
      <c r="D63" s="698"/>
      <c r="E63" s="697"/>
      <c r="F63" s="698"/>
      <c r="G63" s="773"/>
      <c r="H63" s="773"/>
      <c r="I63" s="774"/>
      <c r="J63" s="775"/>
      <c r="K63" s="697"/>
      <c r="L63" s="698"/>
      <c r="M63" s="697"/>
      <c r="N63" s="698"/>
      <c r="O63" s="729"/>
      <c r="P63" s="697"/>
      <c r="Q63" s="698"/>
      <c r="R63" s="697"/>
      <c r="S63" s="698"/>
      <c r="T63" s="697"/>
      <c r="U63" s="697"/>
      <c r="V63" s="697"/>
      <c r="W63" s="697"/>
      <c r="X63" s="729"/>
      <c r="Y63" s="697"/>
      <c r="Z63" s="697"/>
      <c r="AA63" s="697"/>
      <c r="AB63" s="697"/>
      <c r="AC63" s="776"/>
      <c r="AD63" s="705"/>
      <c r="AF63" s="672">
        <f>SUM(Dhalai:SPO!AB63)</f>
        <v>0</v>
      </c>
      <c r="AH63" s="672" t="b">
        <f t="shared" si="0"/>
        <v>1</v>
      </c>
    </row>
    <row r="64" spans="1:34" ht="75">
      <c r="A64" s="685" t="s">
        <v>52</v>
      </c>
      <c r="B64" s="772" t="s">
        <v>80</v>
      </c>
      <c r="C64" s="697"/>
      <c r="D64" s="698"/>
      <c r="E64" s="697"/>
      <c r="F64" s="698"/>
      <c r="G64" s="773"/>
      <c r="H64" s="773"/>
      <c r="I64" s="774"/>
      <c r="J64" s="775"/>
      <c r="K64" s="697"/>
      <c r="L64" s="698"/>
      <c r="M64" s="697"/>
      <c r="N64" s="698"/>
      <c r="O64" s="729"/>
      <c r="P64" s="697"/>
      <c r="Q64" s="698"/>
      <c r="R64" s="697"/>
      <c r="S64" s="698"/>
      <c r="T64" s="697"/>
      <c r="U64" s="697"/>
      <c r="V64" s="697"/>
      <c r="W64" s="697"/>
      <c r="X64" s="729"/>
      <c r="Y64" s="697"/>
      <c r="Z64" s="697"/>
      <c r="AA64" s="697"/>
      <c r="AB64" s="697"/>
      <c r="AC64" s="776"/>
      <c r="AD64" s="705"/>
      <c r="AF64" s="672">
        <f>SUM(Dhalai:SPO!AB64)</f>
        <v>0</v>
      </c>
      <c r="AH64" s="672" t="b">
        <f t="shared" si="0"/>
        <v>1</v>
      </c>
    </row>
    <row r="65" spans="1:34" ht="75">
      <c r="A65" s="685" t="s">
        <v>81</v>
      </c>
      <c r="B65" s="772" t="s">
        <v>82</v>
      </c>
      <c r="C65" s="697"/>
      <c r="D65" s="698"/>
      <c r="E65" s="697"/>
      <c r="F65" s="698"/>
      <c r="G65" s="773"/>
      <c r="H65" s="773"/>
      <c r="I65" s="774"/>
      <c r="J65" s="775"/>
      <c r="K65" s="697"/>
      <c r="L65" s="698"/>
      <c r="M65" s="697"/>
      <c r="N65" s="698"/>
      <c r="O65" s="729"/>
      <c r="P65" s="697"/>
      <c r="Q65" s="698"/>
      <c r="R65" s="697"/>
      <c r="S65" s="698"/>
      <c r="T65" s="697"/>
      <c r="U65" s="697"/>
      <c r="V65" s="697"/>
      <c r="W65" s="697"/>
      <c r="X65" s="729"/>
      <c r="Y65" s="697"/>
      <c r="Z65" s="697"/>
      <c r="AA65" s="697"/>
      <c r="AB65" s="697"/>
      <c r="AC65" s="776"/>
      <c r="AD65" s="705"/>
      <c r="AF65" s="672">
        <f>SUM(Dhalai:SPO!AB65)</f>
        <v>0</v>
      </c>
      <c r="AH65" s="672" t="b">
        <f t="shared" si="0"/>
        <v>1</v>
      </c>
    </row>
    <row r="66" spans="1:34" ht="56.25">
      <c r="A66" s="685">
        <v>2.27</v>
      </c>
      <c r="B66" s="732" t="s">
        <v>83</v>
      </c>
      <c r="C66" s="697"/>
      <c r="D66" s="698"/>
      <c r="E66" s="697"/>
      <c r="F66" s="698"/>
      <c r="G66" s="733"/>
      <c r="H66" s="733"/>
      <c r="I66" s="734"/>
      <c r="J66" s="735"/>
      <c r="K66" s="697"/>
      <c r="L66" s="698"/>
      <c r="M66" s="697"/>
      <c r="N66" s="698"/>
      <c r="O66" s="729"/>
      <c r="P66" s="697"/>
      <c r="Q66" s="698"/>
      <c r="R66" s="697"/>
      <c r="S66" s="698"/>
      <c r="T66" s="697"/>
      <c r="U66" s="697"/>
      <c r="V66" s="697"/>
      <c r="W66" s="697"/>
      <c r="X66" s="729"/>
      <c r="Y66" s="697"/>
      <c r="Z66" s="697"/>
      <c r="AA66" s="697"/>
      <c r="AB66" s="697"/>
      <c r="AC66" s="736"/>
      <c r="AD66" s="705"/>
      <c r="AF66" s="672">
        <f>SUM(Dhalai:SPO!AB66)</f>
        <v>0</v>
      </c>
      <c r="AH66" s="672" t="b">
        <f t="shared" si="0"/>
        <v>1</v>
      </c>
    </row>
    <row r="67" spans="1:34" ht="56.25">
      <c r="A67" s="685">
        <f t="shared" si="3"/>
        <v>2.2799999999999998</v>
      </c>
      <c r="B67" s="732" t="s">
        <v>84</v>
      </c>
      <c r="C67" s="697"/>
      <c r="D67" s="698"/>
      <c r="E67" s="697"/>
      <c r="F67" s="698"/>
      <c r="G67" s="733"/>
      <c r="H67" s="733"/>
      <c r="I67" s="734"/>
      <c r="J67" s="735"/>
      <c r="K67" s="697"/>
      <c r="L67" s="698"/>
      <c r="M67" s="697"/>
      <c r="N67" s="698"/>
      <c r="O67" s="729"/>
      <c r="P67" s="697"/>
      <c r="Q67" s="698"/>
      <c r="R67" s="697"/>
      <c r="S67" s="698"/>
      <c r="T67" s="697"/>
      <c r="U67" s="697"/>
      <c r="V67" s="697"/>
      <c r="W67" s="697"/>
      <c r="X67" s="729"/>
      <c r="Y67" s="697"/>
      <c r="Z67" s="697"/>
      <c r="AA67" s="697"/>
      <c r="AB67" s="697"/>
      <c r="AC67" s="736"/>
      <c r="AD67" s="705"/>
      <c r="AF67" s="672">
        <f>SUM(Dhalai:SPO!AB67)</f>
        <v>0</v>
      </c>
      <c r="AH67" s="672" t="b">
        <f t="shared" si="0"/>
        <v>1</v>
      </c>
    </row>
    <row r="68" spans="1:34" ht="56.25">
      <c r="A68" s="685">
        <f t="shared" si="3"/>
        <v>2.2899999999999996</v>
      </c>
      <c r="B68" s="732" t="s">
        <v>85</v>
      </c>
      <c r="C68" s="697"/>
      <c r="D68" s="698"/>
      <c r="E68" s="697"/>
      <c r="F68" s="698"/>
      <c r="G68" s="733"/>
      <c r="H68" s="733"/>
      <c r="I68" s="734"/>
      <c r="J68" s="735"/>
      <c r="K68" s="697"/>
      <c r="L68" s="698"/>
      <c r="M68" s="697"/>
      <c r="N68" s="698"/>
      <c r="O68" s="729"/>
      <c r="P68" s="697"/>
      <c r="Q68" s="698"/>
      <c r="R68" s="697"/>
      <c r="S68" s="698"/>
      <c r="T68" s="697"/>
      <c r="U68" s="697"/>
      <c r="V68" s="697"/>
      <c r="W68" s="697"/>
      <c r="X68" s="729"/>
      <c r="Y68" s="697"/>
      <c r="Z68" s="697"/>
      <c r="AA68" s="697"/>
      <c r="AB68" s="697"/>
      <c r="AC68" s="736"/>
      <c r="AD68" s="705"/>
      <c r="AF68" s="672">
        <f>SUM(Dhalai:SPO!AB68)</f>
        <v>0</v>
      </c>
      <c r="AH68" s="672" t="b">
        <f t="shared" si="0"/>
        <v>1</v>
      </c>
    </row>
    <row r="69" spans="1:34" ht="37.5">
      <c r="A69" s="685">
        <f t="shared" si="3"/>
        <v>2.2999999999999994</v>
      </c>
      <c r="B69" s="732" t="s">
        <v>86</v>
      </c>
      <c r="C69" s="697"/>
      <c r="D69" s="698"/>
      <c r="E69" s="697"/>
      <c r="F69" s="698"/>
      <c r="G69" s="733"/>
      <c r="H69" s="733"/>
      <c r="I69" s="734"/>
      <c r="J69" s="735"/>
      <c r="K69" s="697"/>
      <c r="L69" s="698"/>
      <c r="M69" s="697"/>
      <c r="N69" s="698"/>
      <c r="O69" s="729"/>
      <c r="P69" s="697"/>
      <c r="Q69" s="698"/>
      <c r="R69" s="697"/>
      <c r="S69" s="698"/>
      <c r="T69" s="697"/>
      <c r="U69" s="697"/>
      <c r="V69" s="697"/>
      <c r="W69" s="697"/>
      <c r="X69" s="729"/>
      <c r="Y69" s="697"/>
      <c r="Z69" s="697"/>
      <c r="AA69" s="697"/>
      <c r="AB69" s="697"/>
      <c r="AC69" s="736"/>
      <c r="AD69" s="705"/>
      <c r="AF69" s="672">
        <f>SUM(Dhalai:SPO!AB69)</f>
        <v>0</v>
      </c>
      <c r="AH69" s="672" t="b">
        <f t="shared" si="0"/>
        <v>1</v>
      </c>
    </row>
    <row r="70" spans="1:34" ht="37.5">
      <c r="A70" s="685">
        <f t="shared" si="3"/>
        <v>2.3099999999999992</v>
      </c>
      <c r="B70" s="732" t="s">
        <v>87</v>
      </c>
      <c r="C70" s="697"/>
      <c r="D70" s="698"/>
      <c r="E70" s="697"/>
      <c r="F70" s="698"/>
      <c r="G70" s="733"/>
      <c r="H70" s="733"/>
      <c r="I70" s="734"/>
      <c r="J70" s="735"/>
      <c r="K70" s="697"/>
      <c r="L70" s="698"/>
      <c r="M70" s="697"/>
      <c r="N70" s="698"/>
      <c r="O70" s="729"/>
      <c r="P70" s="697"/>
      <c r="Q70" s="698"/>
      <c r="R70" s="697"/>
      <c r="S70" s="698"/>
      <c r="T70" s="697"/>
      <c r="U70" s="697"/>
      <c r="V70" s="697"/>
      <c r="W70" s="697"/>
      <c r="X70" s="729"/>
      <c r="Y70" s="697"/>
      <c r="Z70" s="697"/>
      <c r="AA70" s="697"/>
      <c r="AB70" s="697"/>
      <c r="AC70" s="736"/>
      <c r="AD70" s="705"/>
      <c r="AF70" s="672">
        <f>SUM(Dhalai:SPO!AB70)</f>
        <v>0</v>
      </c>
      <c r="AH70" s="672" t="b">
        <f t="shared" si="0"/>
        <v>1</v>
      </c>
    </row>
    <row r="71" spans="1:34" ht="56.25">
      <c r="A71" s="685">
        <f t="shared" si="3"/>
        <v>2.319999999999999</v>
      </c>
      <c r="B71" s="732" t="s">
        <v>88</v>
      </c>
      <c r="C71" s="697"/>
      <c r="D71" s="698"/>
      <c r="E71" s="697"/>
      <c r="F71" s="698"/>
      <c r="G71" s="733"/>
      <c r="H71" s="733"/>
      <c r="I71" s="734"/>
      <c r="J71" s="735"/>
      <c r="K71" s="697"/>
      <c r="L71" s="698"/>
      <c r="M71" s="697"/>
      <c r="N71" s="698"/>
      <c r="O71" s="729"/>
      <c r="P71" s="697"/>
      <c r="Q71" s="698"/>
      <c r="R71" s="697"/>
      <c r="S71" s="698"/>
      <c r="T71" s="697"/>
      <c r="U71" s="697"/>
      <c r="V71" s="697"/>
      <c r="W71" s="697"/>
      <c r="X71" s="729"/>
      <c r="Y71" s="697"/>
      <c r="Z71" s="697"/>
      <c r="AA71" s="697"/>
      <c r="AB71" s="697"/>
      <c r="AC71" s="736"/>
      <c r="AD71" s="705"/>
      <c r="AF71" s="672">
        <f>SUM(Dhalai:SPO!AB71)</f>
        <v>0</v>
      </c>
      <c r="AH71" s="672" t="b">
        <f t="shared" si="0"/>
        <v>1</v>
      </c>
    </row>
    <row r="72" spans="1:34" ht="56.25">
      <c r="A72" s="685">
        <f t="shared" si="3"/>
        <v>2.3299999999999987</v>
      </c>
      <c r="B72" s="732" t="s">
        <v>89</v>
      </c>
      <c r="C72" s="697"/>
      <c r="D72" s="698"/>
      <c r="E72" s="697"/>
      <c r="F72" s="698"/>
      <c r="G72" s="733"/>
      <c r="H72" s="733"/>
      <c r="I72" s="734"/>
      <c r="J72" s="735"/>
      <c r="K72" s="697"/>
      <c r="L72" s="698"/>
      <c r="M72" s="697"/>
      <c r="N72" s="698"/>
      <c r="O72" s="729"/>
      <c r="P72" s="697"/>
      <c r="Q72" s="698"/>
      <c r="R72" s="697"/>
      <c r="S72" s="698"/>
      <c r="T72" s="697"/>
      <c r="U72" s="697"/>
      <c r="V72" s="697"/>
      <c r="W72" s="697"/>
      <c r="X72" s="729"/>
      <c r="Y72" s="697"/>
      <c r="Z72" s="697"/>
      <c r="AA72" s="697"/>
      <c r="AB72" s="697"/>
      <c r="AC72" s="736"/>
      <c r="AD72" s="705"/>
      <c r="AF72" s="672">
        <f>SUM(Dhalai:SPO!AB72)</f>
        <v>0</v>
      </c>
      <c r="AH72" s="672" t="b">
        <f t="shared" ref="AH72:AH135" si="4">AB72=AF72</f>
        <v>1</v>
      </c>
    </row>
    <row r="73" spans="1:34" ht="37.5">
      <c r="A73" s="685">
        <f t="shared" si="3"/>
        <v>2.3399999999999985</v>
      </c>
      <c r="B73" s="732" t="s">
        <v>90</v>
      </c>
      <c r="C73" s="697"/>
      <c r="D73" s="698"/>
      <c r="E73" s="697"/>
      <c r="F73" s="698"/>
      <c r="G73" s="733"/>
      <c r="H73" s="733"/>
      <c r="I73" s="734"/>
      <c r="J73" s="735"/>
      <c r="K73" s="697"/>
      <c r="L73" s="698"/>
      <c r="M73" s="697"/>
      <c r="N73" s="698"/>
      <c r="O73" s="729"/>
      <c r="P73" s="697"/>
      <c r="Q73" s="698"/>
      <c r="R73" s="697"/>
      <c r="S73" s="698"/>
      <c r="T73" s="697"/>
      <c r="U73" s="697"/>
      <c r="V73" s="697"/>
      <c r="W73" s="697"/>
      <c r="X73" s="729"/>
      <c r="Y73" s="697"/>
      <c r="Z73" s="697"/>
      <c r="AA73" s="697"/>
      <c r="AB73" s="697"/>
      <c r="AC73" s="736"/>
      <c r="AD73" s="705"/>
      <c r="AF73" s="672">
        <f>SUM(Dhalai:SPO!AB73)</f>
        <v>0</v>
      </c>
      <c r="AH73" s="672" t="b">
        <f t="shared" si="4"/>
        <v>1</v>
      </c>
    </row>
    <row r="74" spans="1:34" ht="56.25">
      <c r="A74" s="685">
        <f t="shared" si="3"/>
        <v>2.3499999999999983</v>
      </c>
      <c r="B74" s="732" t="s">
        <v>91</v>
      </c>
      <c r="C74" s="697"/>
      <c r="D74" s="698"/>
      <c r="E74" s="697"/>
      <c r="F74" s="698"/>
      <c r="G74" s="733"/>
      <c r="H74" s="733"/>
      <c r="I74" s="734"/>
      <c r="J74" s="735"/>
      <c r="K74" s="697"/>
      <c r="L74" s="698"/>
      <c r="M74" s="697"/>
      <c r="N74" s="698"/>
      <c r="O74" s="729"/>
      <c r="P74" s="697"/>
      <c r="Q74" s="698"/>
      <c r="R74" s="697"/>
      <c r="S74" s="698"/>
      <c r="T74" s="697"/>
      <c r="U74" s="697"/>
      <c r="V74" s="697"/>
      <c r="W74" s="697"/>
      <c r="X74" s="729"/>
      <c r="Y74" s="697"/>
      <c r="Z74" s="697"/>
      <c r="AA74" s="697"/>
      <c r="AB74" s="697"/>
      <c r="AC74" s="736"/>
      <c r="AD74" s="705"/>
      <c r="AF74" s="672">
        <f>SUM(Dhalai:SPO!AB74)</f>
        <v>0</v>
      </c>
      <c r="AH74" s="672" t="b">
        <f t="shared" si="4"/>
        <v>1</v>
      </c>
    </row>
    <row r="75" spans="1:34" ht="56.25">
      <c r="A75" s="685">
        <f t="shared" si="3"/>
        <v>2.3599999999999981</v>
      </c>
      <c r="B75" s="732" t="s">
        <v>92</v>
      </c>
      <c r="C75" s="697"/>
      <c r="D75" s="698"/>
      <c r="E75" s="697"/>
      <c r="F75" s="698"/>
      <c r="G75" s="733"/>
      <c r="H75" s="733"/>
      <c r="I75" s="734"/>
      <c r="J75" s="735"/>
      <c r="K75" s="697"/>
      <c r="L75" s="698"/>
      <c r="M75" s="697"/>
      <c r="N75" s="698"/>
      <c r="O75" s="729"/>
      <c r="P75" s="697"/>
      <c r="Q75" s="698"/>
      <c r="R75" s="697"/>
      <c r="S75" s="698"/>
      <c r="T75" s="697"/>
      <c r="U75" s="697"/>
      <c r="V75" s="697"/>
      <c r="W75" s="697"/>
      <c r="X75" s="729"/>
      <c r="Y75" s="697"/>
      <c r="Z75" s="697"/>
      <c r="AA75" s="697"/>
      <c r="AB75" s="697"/>
      <c r="AC75" s="736"/>
      <c r="AD75" s="705"/>
      <c r="AF75" s="672">
        <f>SUM(Dhalai:SPO!AB75)</f>
        <v>0</v>
      </c>
      <c r="AH75" s="672" t="b">
        <f t="shared" si="4"/>
        <v>1</v>
      </c>
    </row>
    <row r="76" spans="1:34" s="751" customFormat="1">
      <c r="A76" s="679"/>
      <c r="B76" s="777" t="s">
        <v>64</v>
      </c>
      <c r="C76" s="697">
        <f>Dhalai!C76+Unakoti!C76+North!C76+Gomati!C76+South!C76+West!C76+Sepahijala!C76+Khowai!C76+SPO!C76</f>
        <v>0</v>
      </c>
      <c r="D76" s="698">
        <f>Dhalai!D76+Unakoti!D76+North!D76+Gomati!D76+South!D76+West!D76+Sepahijala!D76+Khowai!D76+SPO!D76</f>
        <v>0</v>
      </c>
      <c r="E76" s="697">
        <f>Dhalai!E76+Unakoti!E76+North!E76+Gomati!E76+South!E76+West!E76+Sepahijala!E76+Khowai!E76+SPO!E76</f>
        <v>0</v>
      </c>
      <c r="F76" s="698">
        <f>Dhalai!F76+Unakoti!F76+North!F76+Gomati!F76+South!F76+West!F76+Sepahijala!F76+Khowai!F76+SPO!F76</f>
        <v>0</v>
      </c>
      <c r="G76" s="687"/>
      <c r="H76" s="687"/>
      <c r="I76" s="689"/>
      <c r="J76" s="688"/>
      <c r="K76" s="697">
        <f>Dhalai!K76+Unakoti!K76+North!K76+Gomati!K76+South!K76+West!K76+Sepahijala!K76+Khowai!K76+SPO!K76</f>
        <v>0</v>
      </c>
      <c r="L76" s="698">
        <f>Dhalai!L76+Unakoti!L76+North!L76+Gomati!L76+South!L76+West!L76+Sepahijala!L76+Khowai!L76+SPO!L76</f>
        <v>0</v>
      </c>
      <c r="M76" s="697">
        <f>Dhalai!M76+Unakoti!M76+North!M76+Gomati!M76+South!M76+West!M76+Sepahijala!M76+Khowai!M76+SPO!M76</f>
        <v>0</v>
      </c>
      <c r="N76" s="698">
        <f>Dhalai!N76+Unakoti!N76+North!N76+Gomati!N76+South!N76+West!N76+Sepahijala!N76+Khowai!N76+SPO!N76</f>
        <v>0</v>
      </c>
      <c r="O76" s="754"/>
      <c r="P76" s="697">
        <f>Dhalai!P76+Unakoti!P76+North!P76+Gomati!P76+South!P76+West!P76+Sepahijala!P76+Khowai!P76+SPO!P76</f>
        <v>0</v>
      </c>
      <c r="Q76" s="698">
        <f>Dhalai!Q76+Unakoti!Q76+North!Q76+Gomati!Q76+South!Q76+West!Q76+Sepahijala!Q76+Khowai!Q76+SPO!Q76</f>
        <v>0</v>
      </c>
      <c r="R76" s="697">
        <f>Dhalai!R76+Unakoti!R76+North!R76+Gomati!R76+South!R76+West!R76+Sepahijala!R76+Khowai!R76+SPO!R76</f>
        <v>0</v>
      </c>
      <c r="S76" s="698">
        <f>Dhalai!S76+Unakoti!S76+North!S76+Gomati!S76+South!S76+West!S76+Sepahijala!S76+Khowai!S76+SPO!S76</f>
        <v>0</v>
      </c>
      <c r="T76" s="697"/>
      <c r="U76" s="697">
        <f>SUM(Dhalai:SPO!U76)</f>
        <v>0</v>
      </c>
      <c r="V76" s="697"/>
      <c r="W76" s="697">
        <f>SUM(Dhalai:SPO!W76)</f>
        <v>0</v>
      </c>
      <c r="X76" s="754"/>
      <c r="Y76" s="697">
        <f>SUM(Dhalai:SPO!Y76)</f>
        <v>0</v>
      </c>
      <c r="Z76" s="697">
        <f>SUM(Dhalai:SPO!Z76)</f>
        <v>0</v>
      </c>
      <c r="AA76" s="697">
        <f>SUM(Dhalai:SPO!AA76)</f>
        <v>0</v>
      </c>
      <c r="AB76" s="697">
        <f>SUM(Dhalai:SPO!AB76)</f>
        <v>0</v>
      </c>
      <c r="AC76" s="778"/>
      <c r="AD76" s="705"/>
      <c r="AF76" s="672">
        <f>SUM(Dhalai:SPO!AB76)</f>
        <v>0</v>
      </c>
      <c r="AH76" s="672" t="b">
        <f t="shared" si="4"/>
        <v>1</v>
      </c>
    </row>
    <row r="77" spans="1:34" s="751" customFormat="1" ht="37.5">
      <c r="A77" s="679"/>
      <c r="B77" s="686" t="s">
        <v>93</v>
      </c>
      <c r="C77" s="697">
        <f>Dhalai!C77+Unakoti!C77+North!C77+Gomati!C77+South!C77+West!C77+Sepahijala!C77+Khowai!C77+SPO!C77</f>
        <v>0</v>
      </c>
      <c r="D77" s="698">
        <f>Dhalai!D77+Unakoti!D77+North!D77+Gomati!D77+South!D77+West!D77+Sepahijala!D77+Khowai!D77+SPO!D77</f>
        <v>0</v>
      </c>
      <c r="E77" s="697">
        <f>Dhalai!E77+Unakoti!E77+North!E77+Gomati!E77+South!E77+West!E77+Sepahijala!E77+Khowai!E77+SPO!E77</f>
        <v>0</v>
      </c>
      <c r="F77" s="698">
        <f>Dhalai!F77+Unakoti!F77+North!F77+Gomati!F77+South!F77+West!F77+Sepahijala!F77+Khowai!F77+SPO!F77</f>
        <v>0</v>
      </c>
      <c r="G77" s="687"/>
      <c r="H77" s="687"/>
      <c r="I77" s="689"/>
      <c r="J77" s="688"/>
      <c r="K77" s="697">
        <f>Dhalai!K77+Unakoti!K77+North!K77+Gomati!K77+South!K77+West!K77+Sepahijala!K77+Khowai!K77+SPO!K77</f>
        <v>0</v>
      </c>
      <c r="L77" s="698">
        <f>Dhalai!L77+Unakoti!L77+North!L77+Gomati!L77+South!L77+West!L77+Sepahijala!L77+Khowai!L77+SPO!L77</f>
        <v>0</v>
      </c>
      <c r="M77" s="697">
        <f>Dhalai!M77+Unakoti!M77+North!M77+Gomati!M77+South!M77+West!M77+Sepahijala!M77+Khowai!M77+SPO!M77</f>
        <v>0</v>
      </c>
      <c r="N77" s="698">
        <f>Dhalai!N77+Unakoti!N77+North!N77+Gomati!N77+South!N77+West!N77+Sepahijala!N77+Khowai!N77+SPO!N77</f>
        <v>0</v>
      </c>
      <c r="O77" s="754"/>
      <c r="P77" s="697">
        <f>Dhalai!P77+Unakoti!P77+North!P77+Gomati!P77+South!P77+West!P77+Sepahijala!P77+Khowai!P77+SPO!P77</f>
        <v>0</v>
      </c>
      <c r="Q77" s="698">
        <f>Dhalai!Q77+Unakoti!Q77+North!Q77+Gomati!Q77+South!Q77+West!Q77+Sepahijala!Q77+Khowai!Q77+SPO!Q77</f>
        <v>0</v>
      </c>
      <c r="R77" s="697">
        <f>Dhalai!R77+Unakoti!R77+North!R77+Gomati!R77+South!R77+West!R77+Sepahijala!R77+Khowai!R77+SPO!R77</f>
        <v>0</v>
      </c>
      <c r="S77" s="698">
        <f>Dhalai!S77+Unakoti!S77+North!S77+Gomati!S77+South!S77+West!S77+Sepahijala!S77+Khowai!S77+SPO!S77</f>
        <v>0</v>
      </c>
      <c r="T77" s="697"/>
      <c r="U77" s="697">
        <f>SUM(Dhalai:SPO!U77)</f>
        <v>0</v>
      </c>
      <c r="V77" s="697"/>
      <c r="W77" s="697">
        <f>SUM(Dhalai:SPO!W77)</f>
        <v>0</v>
      </c>
      <c r="X77" s="754"/>
      <c r="Y77" s="697">
        <f>SUM(Dhalai:SPO!Y77)</f>
        <v>0</v>
      </c>
      <c r="Z77" s="697">
        <f>SUM(Dhalai:SPO!Z77)</f>
        <v>0</v>
      </c>
      <c r="AA77" s="697">
        <f>SUM(Dhalai:SPO!AA77)</f>
        <v>0</v>
      </c>
      <c r="AB77" s="697">
        <f>SUM(Dhalai:SPO!AB77)</f>
        <v>0</v>
      </c>
      <c r="AC77" s="692"/>
      <c r="AD77" s="705"/>
      <c r="AF77" s="672">
        <f>SUM(Dhalai:SPO!AB77)</f>
        <v>0</v>
      </c>
      <c r="AH77" s="672" t="b">
        <f t="shared" si="4"/>
        <v>1</v>
      </c>
    </row>
    <row r="78" spans="1:34" s="751" customFormat="1">
      <c r="A78" s="679"/>
      <c r="B78" s="753" t="s">
        <v>94</v>
      </c>
      <c r="C78" s="697">
        <f>Dhalai!C78+Unakoti!C78+North!C78+Gomati!C78+South!C78+West!C78+Sepahijala!C78+Khowai!C78+SPO!C78</f>
        <v>0</v>
      </c>
      <c r="D78" s="698">
        <f>Dhalai!D78+Unakoti!D78+North!D78+Gomati!D78+South!D78+West!D78+Sepahijala!D78+Khowai!D78+SPO!D78</f>
        <v>0</v>
      </c>
      <c r="E78" s="697">
        <f>Dhalai!E78+Unakoti!E78+North!E78+Gomati!E78+South!E78+West!E78+Sepahijala!E78+Khowai!E78+SPO!E78</f>
        <v>0</v>
      </c>
      <c r="F78" s="698">
        <f>Dhalai!F78+Unakoti!F78+North!F78+Gomati!F78+South!F78+West!F78+Sepahijala!F78+Khowai!F78+SPO!F78</f>
        <v>0</v>
      </c>
      <c r="G78" s="687"/>
      <c r="H78" s="687"/>
      <c r="I78" s="689"/>
      <c r="J78" s="688"/>
      <c r="K78" s="697">
        <f>Dhalai!K78+Unakoti!K78+North!K78+Gomati!K78+South!K78+West!K78+Sepahijala!K78+Khowai!K78+SPO!K78</f>
        <v>0</v>
      </c>
      <c r="L78" s="698">
        <f>Dhalai!L78+Unakoti!L78+North!L78+Gomati!L78+South!L78+West!L78+Sepahijala!L78+Khowai!L78+SPO!L78</f>
        <v>0</v>
      </c>
      <c r="M78" s="697">
        <f>Dhalai!M78+Unakoti!M78+North!M78+Gomati!M78+South!M78+West!M78+Sepahijala!M78+Khowai!M78+SPO!M78</f>
        <v>0</v>
      </c>
      <c r="N78" s="698">
        <f>Dhalai!N78+Unakoti!N78+North!N78+Gomati!N78+South!N78+West!N78+Sepahijala!N78+Khowai!N78+SPO!N78</f>
        <v>0</v>
      </c>
      <c r="O78" s="754"/>
      <c r="P78" s="697">
        <f>Dhalai!P78+Unakoti!P78+North!P78+Gomati!P78+South!P78+West!P78+Sepahijala!P78+Khowai!P78+SPO!P78</f>
        <v>0</v>
      </c>
      <c r="Q78" s="698">
        <f>Dhalai!Q78+Unakoti!Q78+North!Q78+Gomati!Q78+South!Q78+West!Q78+Sepahijala!Q78+Khowai!Q78+SPO!Q78</f>
        <v>0</v>
      </c>
      <c r="R78" s="697">
        <f>Dhalai!R78+Unakoti!R78+North!R78+Gomati!R78+South!R78+West!R78+Sepahijala!R78+Khowai!R78+SPO!R78</f>
        <v>0</v>
      </c>
      <c r="S78" s="698">
        <f>Dhalai!S78+Unakoti!S78+North!S78+Gomati!S78+South!S78+West!S78+Sepahijala!S78+Khowai!S78+SPO!S78</f>
        <v>0</v>
      </c>
      <c r="T78" s="697"/>
      <c r="U78" s="697">
        <f>SUM(Dhalai:SPO!U78)</f>
        <v>0</v>
      </c>
      <c r="V78" s="697"/>
      <c r="W78" s="697">
        <f>SUM(Dhalai:SPO!W78)</f>
        <v>0</v>
      </c>
      <c r="X78" s="754"/>
      <c r="Y78" s="697">
        <f>SUM(Dhalai:SPO!Y78)</f>
        <v>0</v>
      </c>
      <c r="Z78" s="697">
        <f>SUM(Dhalai:SPO!Z78)</f>
        <v>0</v>
      </c>
      <c r="AA78" s="697">
        <f>SUM(Dhalai:SPO!AA78)</f>
        <v>0</v>
      </c>
      <c r="AB78" s="697">
        <f>SUM(Dhalai:SPO!AB78)</f>
        <v>0</v>
      </c>
      <c r="AC78" s="755"/>
      <c r="AD78" s="705"/>
      <c r="AF78" s="672">
        <f>SUM(Dhalai:SPO!AB78)</f>
        <v>0</v>
      </c>
      <c r="AH78" s="672" t="b">
        <f t="shared" si="4"/>
        <v>1</v>
      </c>
    </row>
    <row r="79" spans="1:34" ht="56.25">
      <c r="A79" s="694">
        <v>3</v>
      </c>
      <c r="B79" s="717" t="s">
        <v>95</v>
      </c>
      <c r="C79" s="718"/>
      <c r="D79" s="719"/>
      <c r="E79" s="718"/>
      <c r="F79" s="719"/>
      <c r="G79" s="718"/>
      <c r="H79" s="718"/>
      <c r="I79" s="720"/>
      <c r="J79" s="719"/>
      <c r="K79" s="718"/>
      <c r="L79" s="719"/>
      <c r="M79" s="718"/>
      <c r="N79" s="719"/>
      <c r="O79" s="721"/>
      <c r="P79" s="718"/>
      <c r="Q79" s="719"/>
      <c r="R79" s="718"/>
      <c r="S79" s="719"/>
      <c r="T79" s="697"/>
      <c r="U79" s="697"/>
      <c r="V79" s="697"/>
      <c r="W79" s="697"/>
      <c r="X79" s="721"/>
      <c r="Y79" s="697"/>
      <c r="Z79" s="697"/>
      <c r="AA79" s="697"/>
      <c r="AB79" s="697"/>
      <c r="AC79" s="722"/>
      <c r="AD79" s="705"/>
      <c r="AF79" s="672">
        <f>SUM(Dhalai:SPO!AB79)</f>
        <v>0</v>
      </c>
      <c r="AH79" s="672" t="b">
        <f t="shared" si="4"/>
        <v>1</v>
      </c>
    </row>
    <row r="80" spans="1:34">
      <c r="A80" s="679" t="s">
        <v>96</v>
      </c>
      <c r="B80" s="717" t="s">
        <v>28</v>
      </c>
      <c r="C80" s="697"/>
      <c r="D80" s="698"/>
      <c r="E80" s="697"/>
      <c r="F80" s="698"/>
      <c r="G80" s="718"/>
      <c r="H80" s="718"/>
      <c r="I80" s="720"/>
      <c r="J80" s="719"/>
      <c r="K80" s="697"/>
      <c r="L80" s="698"/>
      <c r="M80" s="697"/>
      <c r="N80" s="698"/>
      <c r="O80" s="721"/>
      <c r="P80" s="697"/>
      <c r="Q80" s="698"/>
      <c r="R80" s="697"/>
      <c r="S80" s="698"/>
      <c r="T80" s="697"/>
      <c r="U80" s="697"/>
      <c r="V80" s="697"/>
      <c r="W80" s="697"/>
      <c r="X80" s="721"/>
      <c r="Y80" s="697"/>
      <c r="Z80" s="697"/>
      <c r="AA80" s="697"/>
      <c r="AB80" s="697"/>
      <c r="AC80" s="722"/>
      <c r="AD80" s="705"/>
      <c r="AF80" s="672">
        <f>SUM(Dhalai:SPO!AB80)</f>
        <v>0</v>
      </c>
      <c r="AH80" s="672" t="b">
        <f t="shared" si="4"/>
        <v>1</v>
      </c>
    </row>
    <row r="81" spans="1:34" ht="37.5">
      <c r="A81" s="685"/>
      <c r="B81" s="723" t="s">
        <v>29</v>
      </c>
      <c r="C81" s="697"/>
      <c r="D81" s="698"/>
      <c r="E81" s="697"/>
      <c r="F81" s="698"/>
      <c r="G81" s="724"/>
      <c r="H81" s="724"/>
      <c r="I81" s="725"/>
      <c r="J81" s="726"/>
      <c r="K81" s="697"/>
      <c r="L81" s="698"/>
      <c r="M81" s="697"/>
      <c r="N81" s="698"/>
      <c r="O81" s="727"/>
      <c r="P81" s="697"/>
      <c r="Q81" s="698"/>
      <c r="R81" s="697"/>
      <c r="S81" s="698"/>
      <c r="T81" s="697"/>
      <c r="U81" s="697"/>
      <c r="V81" s="697"/>
      <c r="W81" s="697"/>
      <c r="X81" s="727"/>
      <c r="Y81" s="697"/>
      <c r="Z81" s="697"/>
      <c r="AA81" s="697"/>
      <c r="AB81" s="697"/>
      <c r="AC81" s="728"/>
      <c r="AD81" s="705"/>
      <c r="AF81" s="672">
        <f>SUM(Dhalai:SPO!AB81)</f>
        <v>0</v>
      </c>
      <c r="AH81" s="672" t="b">
        <f t="shared" si="4"/>
        <v>1</v>
      </c>
    </row>
    <row r="82" spans="1:34" ht="37.5">
      <c r="A82" s="685">
        <v>3.01</v>
      </c>
      <c r="B82" s="706" t="s">
        <v>30</v>
      </c>
      <c r="C82" s="697"/>
      <c r="D82" s="698"/>
      <c r="E82" s="697"/>
      <c r="F82" s="698"/>
      <c r="G82" s="697"/>
      <c r="H82" s="697"/>
      <c r="I82" s="701"/>
      <c r="J82" s="702"/>
      <c r="K82" s="697">
        <f>Dhalai!K82+Unakoti!K82+North!K82+Gomati!K82+South!K82+West!K82+Sepahijala!K82+Khowai!K82+SPO!K82</f>
        <v>0</v>
      </c>
      <c r="L82" s="698">
        <f>Dhalai!L82+Unakoti!L82+North!L82+Gomati!L82+South!L82+West!L82+Sepahijala!L82+Khowai!L82+SPO!L82</f>
        <v>0</v>
      </c>
      <c r="M82" s="697">
        <f>Dhalai!M82+Unakoti!M82+North!M82+Gomati!M82+South!M82+West!M82+Sepahijala!M82+Khowai!M82+SPO!M82</f>
        <v>0</v>
      </c>
      <c r="N82" s="698">
        <f>Dhalai!N82+Unakoti!N82+North!N82+Gomati!N82+South!N82+West!N82+Sepahijala!N82+Khowai!N82+SPO!N82</f>
        <v>0</v>
      </c>
      <c r="O82" s="729">
        <v>2.5</v>
      </c>
      <c r="P82" s="697">
        <f>Dhalai!P82+Unakoti!P82+North!P82+Gomati!P82+South!P82+West!P82+Sepahijala!P82+Khowai!P82+SPO!P82</f>
        <v>6</v>
      </c>
      <c r="Q82" s="698">
        <f>Dhalai!Q82+Unakoti!Q82+North!Q82+Gomati!Q82+South!Q82+West!Q82+Sepahijala!Q82+Khowai!Q82+SPO!Q82</f>
        <v>15</v>
      </c>
      <c r="R82" s="697">
        <f>Dhalai!R82+Unakoti!R82+North!R82+Gomati!R82+South!R82+West!R82+Sepahijala!R82+Khowai!R82+SPO!R82</f>
        <v>6</v>
      </c>
      <c r="S82" s="698">
        <f>Dhalai!S82+Unakoti!S82+North!S82+Gomati!S82+South!S82+West!S82+Sepahijala!S82+Khowai!S82+SPO!S82</f>
        <v>15</v>
      </c>
      <c r="T82" s="697"/>
      <c r="U82" s="697"/>
      <c r="V82" s="697"/>
      <c r="W82" s="697"/>
      <c r="X82" s="729">
        <v>2</v>
      </c>
      <c r="Y82" s="697">
        <f>SUM(Dhalai:SPO!Y82)</f>
        <v>6</v>
      </c>
      <c r="Z82" s="698">
        <f>SUM(Dhalai:SPO!Z82)</f>
        <v>12</v>
      </c>
      <c r="AA82" s="697">
        <f>SUM(Dhalai:SPO!AA82)</f>
        <v>6</v>
      </c>
      <c r="AB82" s="698">
        <f>SUM(Dhalai:SPO!AB82)</f>
        <v>12</v>
      </c>
      <c r="AC82" s="779" t="s">
        <v>498</v>
      </c>
      <c r="AD82" s="705"/>
      <c r="AF82" s="672">
        <f>SUM(Dhalai:SPO!AB82)</f>
        <v>12</v>
      </c>
      <c r="AH82" s="672" t="b">
        <f t="shared" si="4"/>
        <v>1</v>
      </c>
    </row>
    <row r="83" spans="1:34" ht="37.5">
      <c r="A83" s="685">
        <f t="shared" ref="A83:A85" si="5">+A82+0.01</f>
        <v>3.0199999999999996</v>
      </c>
      <c r="B83" s="706" t="s">
        <v>31</v>
      </c>
      <c r="C83" s="697"/>
      <c r="D83" s="698"/>
      <c r="E83" s="697"/>
      <c r="F83" s="698"/>
      <c r="G83" s="697"/>
      <c r="H83" s="697"/>
      <c r="I83" s="701"/>
      <c r="J83" s="702"/>
      <c r="K83" s="697">
        <f>Dhalai!K83+Unakoti!K83+North!K83+Gomati!K83+South!K83+West!K83+Sepahijala!K83+Khowai!K83+SPO!K83</f>
        <v>0</v>
      </c>
      <c r="L83" s="698">
        <f>Dhalai!L83+Unakoti!L83+North!L83+Gomati!L83+South!L83+West!L83+Sepahijala!L83+Khowai!L83+SPO!L83</f>
        <v>0</v>
      </c>
      <c r="M83" s="697">
        <f>Dhalai!M83+Unakoti!M83+North!M83+Gomati!M83+South!M83+West!M83+Sepahijala!M83+Khowai!M83+SPO!M83</f>
        <v>0</v>
      </c>
      <c r="N83" s="698">
        <f>Dhalai!N83+Unakoti!N83+North!N83+Gomati!N83+South!N83+West!N83+Sepahijala!N83+Khowai!N83+SPO!N83</f>
        <v>0</v>
      </c>
      <c r="O83" s="729">
        <v>3</v>
      </c>
      <c r="P83" s="697">
        <f>Dhalai!P83+Unakoti!P83+North!P83+Gomati!P83+South!P83+West!P83+Sepahijala!P83+Khowai!P83+SPO!P83</f>
        <v>6</v>
      </c>
      <c r="Q83" s="698">
        <f>Dhalai!Q83+Unakoti!Q83+North!Q83+Gomati!Q83+South!Q83+West!Q83+Sepahijala!Q83+Khowai!Q83+SPO!Q83</f>
        <v>18</v>
      </c>
      <c r="R83" s="697">
        <f>Dhalai!R83+Unakoti!R83+North!R83+Gomati!R83+South!R83+West!R83+Sepahijala!R83+Khowai!R83+SPO!R83</f>
        <v>6</v>
      </c>
      <c r="S83" s="698">
        <f>Dhalai!S83+Unakoti!S83+North!S83+Gomati!S83+South!S83+West!S83+Sepahijala!S83+Khowai!S83+SPO!S83</f>
        <v>18</v>
      </c>
      <c r="T83" s="697"/>
      <c r="U83" s="697"/>
      <c r="V83" s="697"/>
      <c r="W83" s="697"/>
      <c r="X83" s="729">
        <v>3</v>
      </c>
      <c r="Y83" s="697">
        <f>SUM(Dhalai:SPO!Y83)</f>
        <v>6</v>
      </c>
      <c r="Z83" s="698">
        <f>SUM(Dhalai:SPO!Z83)</f>
        <v>18</v>
      </c>
      <c r="AA83" s="697">
        <f>SUM(Dhalai:SPO!AA83)</f>
        <v>6</v>
      </c>
      <c r="AB83" s="698">
        <f>SUM(Dhalai:SPO!AB83)</f>
        <v>18</v>
      </c>
      <c r="AC83" s="780"/>
      <c r="AD83" s="705"/>
      <c r="AF83" s="672">
        <f>SUM(Dhalai:SPO!AB83)</f>
        <v>18</v>
      </c>
      <c r="AH83" s="672" t="b">
        <f t="shared" si="4"/>
        <v>1</v>
      </c>
    </row>
    <row r="84" spans="1:34" ht="21">
      <c r="A84" s="685">
        <f t="shared" si="5"/>
        <v>3.0299999999999994</v>
      </c>
      <c r="B84" s="706" t="s">
        <v>32</v>
      </c>
      <c r="C84" s="697"/>
      <c r="D84" s="698"/>
      <c r="E84" s="697"/>
      <c r="F84" s="698"/>
      <c r="G84" s="697"/>
      <c r="H84" s="697"/>
      <c r="I84" s="701"/>
      <c r="J84" s="702"/>
      <c r="K84" s="697">
        <f>Dhalai!K84+Unakoti!K84+North!K84+Gomati!K84+South!K84+West!K84+Sepahijala!K84+Khowai!K84+SPO!K84</f>
        <v>0</v>
      </c>
      <c r="L84" s="698">
        <f>Dhalai!L84+Unakoti!L84+North!L84+Gomati!L84+South!L84+West!L84+Sepahijala!L84+Khowai!L84+SPO!L84</f>
        <v>0</v>
      </c>
      <c r="M84" s="697">
        <f>Dhalai!M84+Unakoti!M84+North!M84+Gomati!M84+South!M84+West!M84+Sepahijala!M84+Khowai!M84+SPO!M84</f>
        <v>0</v>
      </c>
      <c r="N84" s="698">
        <f>Dhalai!N84+Unakoti!N84+North!N84+Gomati!N84+South!N84+West!N84+Sepahijala!N84+Khowai!N84+SPO!N84</f>
        <v>0</v>
      </c>
      <c r="O84" s="729">
        <v>0.1875</v>
      </c>
      <c r="P84" s="697">
        <f>Dhalai!P84+Unakoti!P84+North!P84+Gomati!P84+South!P84+West!P84+Sepahijala!P84+Khowai!P84+SPO!P84</f>
        <v>6</v>
      </c>
      <c r="Q84" s="698">
        <f>Dhalai!Q84+Unakoti!Q84+North!Q84+Gomati!Q84+South!Q84+West!Q84+Sepahijala!Q84+Khowai!Q84+SPO!Q84</f>
        <v>1.125</v>
      </c>
      <c r="R84" s="697">
        <f>Dhalai!R84+Unakoti!R84+North!R84+Gomati!R84+South!R84+West!R84+Sepahijala!R84+Khowai!R84+SPO!R84</f>
        <v>6</v>
      </c>
      <c r="S84" s="698">
        <f>Dhalai!S84+Unakoti!S84+North!S84+Gomati!S84+South!S84+West!S84+Sepahijala!S84+Khowai!S84+SPO!S84</f>
        <v>1.125</v>
      </c>
      <c r="T84" s="697"/>
      <c r="U84" s="697"/>
      <c r="V84" s="697"/>
      <c r="W84" s="697"/>
      <c r="X84" s="729">
        <v>0.375</v>
      </c>
      <c r="Y84" s="697">
        <f>SUM(Dhalai:SPO!Y84)</f>
        <v>6</v>
      </c>
      <c r="Z84" s="781">
        <f>SUM(Dhalai:SPO!Z84)</f>
        <v>2.25</v>
      </c>
      <c r="AA84" s="697">
        <f>SUM(Dhalai:SPO!AA84)</f>
        <v>6</v>
      </c>
      <c r="AB84" s="781">
        <f>SUM(Dhalai:SPO!AB84)</f>
        <v>2.25</v>
      </c>
      <c r="AC84" s="780"/>
      <c r="AD84" s="705"/>
      <c r="AF84" s="672">
        <f>SUM(Dhalai:SPO!AB84)</f>
        <v>2.25</v>
      </c>
      <c r="AH84" s="672" t="b">
        <f t="shared" si="4"/>
        <v>1</v>
      </c>
    </row>
    <row r="85" spans="1:34" ht="37.5">
      <c r="A85" s="685">
        <f t="shared" si="5"/>
        <v>3.0399999999999991</v>
      </c>
      <c r="B85" s="706" t="s">
        <v>33</v>
      </c>
      <c r="C85" s="697"/>
      <c r="D85" s="698"/>
      <c r="E85" s="697"/>
      <c r="F85" s="698"/>
      <c r="G85" s="697"/>
      <c r="H85" s="697"/>
      <c r="I85" s="701"/>
      <c r="J85" s="702"/>
      <c r="K85" s="697"/>
      <c r="L85" s="698"/>
      <c r="M85" s="697"/>
      <c r="N85" s="698"/>
      <c r="O85" s="729">
        <v>0.1875</v>
      </c>
      <c r="P85" s="697">
        <f>Dhalai!P85+Unakoti!P85+North!P85+Gomati!P85+South!P85+West!P85+Sepahijala!P85+Khowai!P85+SPO!P85</f>
        <v>5</v>
      </c>
      <c r="Q85" s="698">
        <f>Dhalai!Q85+Unakoti!Q85+North!Q85+Gomati!Q85+South!Q85+West!Q85+Sepahijala!Q85+Khowai!Q85+SPO!Q85</f>
        <v>0.9375</v>
      </c>
      <c r="R85" s="697">
        <f>Dhalai!R85+Unakoti!R85+North!R85+Gomati!R85+South!R85+West!R85+Sepahijala!R85+Khowai!R85+SPO!R85</f>
        <v>5</v>
      </c>
      <c r="S85" s="698">
        <f>Dhalai!S85+Unakoti!S85+North!S85+Gomati!S85+South!S85+West!S85+Sepahijala!S85+Khowai!S85+SPO!S85</f>
        <v>0.9375</v>
      </c>
      <c r="T85" s="697"/>
      <c r="U85" s="697"/>
      <c r="V85" s="697"/>
      <c r="W85" s="697"/>
      <c r="X85" s="729">
        <v>0.375</v>
      </c>
      <c r="Y85" s="697">
        <f>SUM(Dhalai:SPO!Y85)</f>
        <v>5</v>
      </c>
      <c r="Z85" s="781">
        <f>SUM(Dhalai:SPO!Z85)</f>
        <v>1.875</v>
      </c>
      <c r="AA85" s="697">
        <f>SUM(Dhalai:SPO!AA85)</f>
        <v>5</v>
      </c>
      <c r="AB85" s="781">
        <f>SUM(Dhalai:SPO!AB85)</f>
        <v>1.875</v>
      </c>
      <c r="AC85" s="782"/>
      <c r="AD85" s="705"/>
      <c r="AF85" s="672">
        <f>SUM(Dhalai:SPO!AB85)</f>
        <v>1.875</v>
      </c>
      <c r="AH85" s="672" t="b">
        <f t="shared" si="4"/>
        <v>1</v>
      </c>
    </row>
    <row r="86" spans="1:34" s="751" customFormat="1" ht="37.5">
      <c r="A86" s="679"/>
      <c r="B86" s="730" t="s">
        <v>34</v>
      </c>
      <c r="C86" s="687">
        <f>Dhalai!C86+Unakoti!C86+North!C86+Gomati!C86+South!C86+West!C86+Sepahijala!C86+Khowai!C86+SPO!C86</f>
        <v>0</v>
      </c>
      <c r="D86" s="688">
        <f>Dhalai!D86+Unakoti!D86+North!D86+Gomati!D86+South!D86+West!D86+Sepahijala!D86+Khowai!D86+SPO!D86</f>
        <v>0</v>
      </c>
      <c r="E86" s="687">
        <f>Dhalai!E86+Unakoti!E86+North!E86+Gomati!E86+South!E86+West!E86+Sepahijala!E86+Khowai!E86+SPO!E86</f>
        <v>0</v>
      </c>
      <c r="F86" s="688">
        <f>Dhalai!F86+Unakoti!F86+North!F86+Gomati!F86+South!F86+West!F86+Sepahijala!F86+Khowai!F86+SPO!F86</f>
        <v>0</v>
      </c>
      <c r="G86" s="783"/>
      <c r="H86" s="784"/>
      <c r="I86" s="785">
        <f t="shared" ref="I86:J86" si="6">SUM(I82:I85)</f>
        <v>0</v>
      </c>
      <c r="J86" s="745">
        <f t="shared" si="6"/>
        <v>0</v>
      </c>
      <c r="K86" s="687">
        <f>Dhalai!K86+Unakoti!K86+North!K86+Gomati!K86+South!K86+West!K86+Sepahijala!K86+Khowai!K86+SPO!K86</f>
        <v>0</v>
      </c>
      <c r="L86" s="688">
        <f>Dhalai!L86+Unakoti!L86+North!L86+Gomati!L86+South!L86+West!L86+Sepahijala!L86+Khowai!L86+SPO!L86</f>
        <v>0</v>
      </c>
      <c r="M86" s="687">
        <f>Dhalai!M86+Unakoti!M86+North!M86+Gomati!M86+South!M86+West!M86+Sepahijala!M86+Khowai!M86+SPO!M86</f>
        <v>0</v>
      </c>
      <c r="N86" s="688">
        <f>Dhalai!N86+Unakoti!N86+North!N86+Gomati!N86+South!N86+West!N86+Sepahijala!N86+Khowai!N86+SPO!N86</f>
        <v>0</v>
      </c>
      <c r="O86" s="786">
        <f t="shared" ref="O86" si="7">SUM(O82:O85)</f>
        <v>5.875</v>
      </c>
      <c r="P86" s="687">
        <f>Dhalai!P86+Unakoti!P86+North!P86+Gomati!P86+South!P86+West!P86+Sepahijala!P86+Khowai!P86+SPO!P86</f>
        <v>7</v>
      </c>
      <c r="Q86" s="688">
        <f>Dhalai!Q86+Unakoti!Q86+North!Q86+Gomati!Q86+South!Q86+West!Q86+Sepahijala!Q86+Khowai!Q86+SPO!Q86</f>
        <v>35.0625</v>
      </c>
      <c r="R86" s="687">
        <f>Dhalai!R86+Unakoti!R86+North!R86+Gomati!R86+South!R86+West!R86+Sepahijala!R86+Khowai!R86+SPO!R86</f>
        <v>7</v>
      </c>
      <c r="S86" s="688">
        <f>Dhalai!S86+Unakoti!S86+North!S86+Gomati!S86+South!S86+West!S86+Sepahijala!S86+Khowai!S86+SPO!S86</f>
        <v>35.0625</v>
      </c>
      <c r="T86" s="687"/>
      <c r="U86" s="687">
        <f>SUM(Dhalai:SPO!U86)</f>
        <v>0</v>
      </c>
      <c r="V86" s="687"/>
      <c r="W86" s="687">
        <f>SUM(Dhalai:SPO!W86)</f>
        <v>0</v>
      </c>
      <c r="X86" s="687"/>
      <c r="Y86" s="687"/>
      <c r="Z86" s="688">
        <f>SUM(Dhalai:SPO!Z86)</f>
        <v>34.125</v>
      </c>
      <c r="AA86" s="687"/>
      <c r="AB86" s="688">
        <f>SUM(Dhalai:SPO!AB86)</f>
        <v>34.125</v>
      </c>
      <c r="AC86" s="731"/>
      <c r="AD86" s="705">
        <f>X85*Y85</f>
        <v>1.875</v>
      </c>
      <c r="AF86" s="672">
        <f>SUM(Dhalai:SPO!AB86)</f>
        <v>34.125</v>
      </c>
      <c r="AH86" s="672" t="b">
        <f t="shared" si="4"/>
        <v>1</v>
      </c>
    </row>
    <row r="87" spans="1:34" ht="21">
      <c r="A87" s="685"/>
      <c r="B87" s="723" t="s">
        <v>35</v>
      </c>
      <c r="C87" s="697"/>
      <c r="D87" s="698"/>
      <c r="E87" s="697"/>
      <c r="F87" s="698"/>
      <c r="G87" s="699"/>
      <c r="H87" s="700"/>
      <c r="I87" s="725"/>
      <c r="J87" s="726"/>
      <c r="K87" s="697"/>
      <c r="L87" s="698"/>
      <c r="M87" s="697"/>
      <c r="N87" s="698"/>
      <c r="O87" s="727"/>
      <c r="P87" s="697"/>
      <c r="Q87" s="698"/>
      <c r="R87" s="697"/>
      <c r="S87" s="698"/>
      <c r="T87" s="697"/>
      <c r="U87" s="697"/>
      <c r="V87" s="697"/>
      <c r="W87" s="697"/>
      <c r="X87" s="727"/>
      <c r="Y87" s="697"/>
      <c r="Z87" s="697"/>
      <c r="AA87" s="697"/>
      <c r="AB87" s="697"/>
      <c r="AC87" s="728"/>
      <c r="AD87" s="705"/>
      <c r="AF87" s="672">
        <f>SUM(Dhalai:SPO!AB87)</f>
        <v>0</v>
      </c>
      <c r="AH87" s="672" t="b">
        <f t="shared" si="4"/>
        <v>1</v>
      </c>
    </row>
    <row r="88" spans="1:34" ht="37.5">
      <c r="A88" s="685">
        <v>3.05</v>
      </c>
      <c r="B88" s="732" t="s">
        <v>36</v>
      </c>
      <c r="C88" s="697">
        <f>Dhalai!C88+Unakoti!C88+North!C88+Gomati!C88+South!C88+West!C88+Sepahijala!C88+Khowai!C88+SPO!C88</f>
        <v>250</v>
      </c>
      <c r="D88" s="698">
        <f>Dhalai!D88+Unakoti!D88+North!D88+Gomati!D88+South!D88+West!D88+Sepahijala!D88+Khowai!D88+SPO!D88</f>
        <v>45</v>
      </c>
      <c r="E88" s="697">
        <f>Dhalai!E88+Unakoti!E88+North!E88+Gomati!E88+South!E88+West!E88+Sepahijala!E88+Khowai!E88+SPO!E88</f>
        <v>250</v>
      </c>
      <c r="F88" s="698">
        <f>Dhalai!F88+Unakoti!F88+North!F88+Gomati!F88+South!F88+West!F88+Sepahijala!F88+Khowai!F88+SPO!F88</f>
        <v>45</v>
      </c>
      <c r="G88" s="699">
        <f>E88/C88</f>
        <v>1</v>
      </c>
      <c r="H88" s="700">
        <f>F88/D88</f>
        <v>1</v>
      </c>
      <c r="I88" s="701">
        <f t="shared" ref="I88:J108" si="8">C88-E88</f>
        <v>0</v>
      </c>
      <c r="J88" s="702">
        <f>D88-F88</f>
        <v>0</v>
      </c>
      <c r="K88" s="697">
        <f>Dhalai!K88+Unakoti!K88+North!K88+Gomati!K88+South!K88+West!K88+Sepahijala!K88+Khowai!K88+SPO!K88</f>
        <v>0</v>
      </c>
      <c r="L88" s="698">
        <f>Dhalai!L88+Unakoti!L88+North!L88+Gomati!L88+South!L88+West!L88+Sepahijala!L88+Khowai!L88+SPO!L88</f>
        <v>0</v>
      </c>
      <c r="M88" s="697">
        <f>Dhalai!M88+Unakoti!M88+North!M88+Gomati!M88+South!M88+West!M88+Sepahijala!M88+Khowai!M88+SPO!M88</f>
        <v>0</v>
      </c>
      <c r="N88" s="698">
        <f>Dhalai!N88+Unakoti!N88+North!N88+Gomati!N88+South!N88+West!N88+Sepahijala!N88+Khowai!N88+SPO!N88</f>
        <v>0</v>
      </c>
      <c r="O88" s="729">
        <v>1.4999999999999999E-2</v>
      </c>
      <c r="P88" s="697">
        <f>Dhalai!P88+Unakoti!P88+North!P88+Gomati!P88+South!P88+West!P88+Sepahijala!P88+Khowai!P88+SPO!P88</f>
        <v>550</v>
      </c>
      <c r="Q88" s="698">
        <f>Dhalai!Q88+Unakoti!Q88+North!Q88+Gomati!Q88+South!Q88+West!Q88+Sepahijala!Q88+Khowai!Q88+SPO!Q88</f>
        <v>99</v>
      </c>
      <c r="R88" s="697">
        <f>Dhalai!R88+Unakoti!R88+North!R88+Gomati!R88+South!R88+West!R88+Sepahijala!R88+Khowai!R88+SPO!R88</f>
        <v>550</v>
      </c>
      <c r="S88" s="698">
        <f>Dhalai!S88+Unakoti!S88+North!S88+Gomati!S88+South!S88+West!S88+Sepahijala!S88+Khowai!S88+SPO!S88</f>
        <v>99</v>
      </c>
      <c r="T88" s="697"/>
      <c r="U88" s="697"/>
      <c r="V88" s="697"/>
      <c r="W88" s="697"/>
      <c r="X88" s="729">
        <v>1.4999999999999999E-2</v>
      </c>
      <c r="Y88" s="697">
        <f>SUM(Dhalai:SPO!Y88)</f>
        <v>550</v>
      </c>
      <c r="Z88" s="698">
        <f>SUM(Dhalai:SPO!Z88)</f>
        <v>99</v>
      </c>
      <c r="AA88" s="697">
        <f>SUM(Dhalai:SPO!AA88)</f>
        <v>550</v>
      </c>
      <c r="AB88" s="698">
        <f>SUM(Dhalai:SPO!AB88)</f>
        <v>99</v>
      </c>
      <c r="AC88" s="732"/>
      <c r="AD88" s="705"/>
      <c r="AF88" s="672">
        <f>SUM(Dhalai:SPO!AB88)</f>
        <v>99</v>
      </c>
      <c r="AH88" s="672" t="b">
        <f t="shared" si="4"/>
        <v>1</v>
      </c>
    </row>
    <row r="89" spans="1:34" ht="37.5">
      <c r="A89" s="685">
        <f t="shared" ref="A89:A90" si="9">+A88+0.01</f>
        <v>3.0599999999999996</v>
      </c>
      <c r="B89" s="732" t="s">
        <v>37</v>
      </c>
      <c r="C89" s="697">
        <f>Dhalai!C89+Unakoti!C89+North!C89+Gomati!C89+South!C89+West!C89+Sepahijala!C89+Khowai!C89+SPO!C89</f>
        <v>250</v>
      </c>
      <c r="D89" s="698">
        <f>Dhalai!D89+Unakoti!D89+North!D89+Gomati!D89+South!D89+West!D89+Sepahijala!D89+Khowai!D89+SPO!D89</f>
        <v>3</v>
      </c>
      <c r="E89" s="697">
        <f>Dhalai!E89+Unakoti!E89+North!E89+Gomati!E89+South!E89+West!E89+Sepahijala!E89+Khowai!E89+SPO!E89</f>
        <v>250</v>
      </c>
      <c r="F89" s="698">
        <f>Dhalai!F89+Unakoti!F89+North!F89+Gomati!F89+South!F89+West!F89+Sepahijala!F89+Khowai!F89+SPO!F89</f>
        <v>3</v>
      </c>
      <c r="G89" s="699">
        <f t="shared" ref="G89:H104" si="10">E89/C89</f>
        <v>1</v>
      </c>
      <c r="H89" s="700">
        <f t="shared" si="10"/>
        <v>1</v>
      </c>
      <c r="I89" s="701">
        <f t="shared" si="8"/>
        <v>0</v>
      </c>
      <c r="J89" s="702">
        <f t="shared" si="8"/>
        <v>0</v>
      </c>
      <c r="K89" s="697">
        <f>Dhalai!K89+Unakoti!K89+North!K89+Gomati!K89+South!K89+West!K89+Sepahijala!K89+Khowai!K89+SPO!K89</f>
        <v>0</v>
      </c>
      <c r="L89" s="698">
        <f>Dhalai!L89+Unakoti!L89+North!L89+Gomati!L89+South!L89+West!L89+Sepahijala!L89+Khowai!L89+SPO!L89</f>
        <v>0</v>
      </c>
      <c r="M89" s="697">
        <f>Dhalai!M89+Unakoti!M89+North!M89+Gomati!M89+South!M89+West!M89+Sepahijala!M89+Khowai!M89+SPO!M89</f>
        <v>0</v>
      </c>
      <c r="N89" s="698">
        <f>Dhalai!N89+Unakoti!N89+North!N89+Gomati!N89+South!N89+West!N89+Sepahijala!N89+Khowai!N89+SPO!N89</f>
        <v>0</v>
      </c>
      <c r="O89" s="729">
        <v>1E-3</v>
      </c>
      <c r="P89" s="697">
        <f>Dhalai!P89+Unakoti!P89+North!P89+Gomati!P89+South!P89+West!P89+Sepahijala!P89+Khowai!P89+SPO!P89</f>
        <v>550</v>
      </c>
      <c r="Q89" s="698">
        <f>Dhalai!Q89+Unakoti!Q89+North!Q89+Gomati!Q89+South!Q89+West!Q89+Sepahijala!Q89+Khowai!Q89+SPO!Q89</f>
        <v>6.6000000000000014</v>
      </c>
      <c r="R89" s="697">
        <f>Dhalai!R89+Unakoti!R89+North!R89+Gomati!R89+South!R89+West!R89+Sepahijala!R89+Khowai!R89+SPO!R89</f>
        <v>550</v>
      </c>
      <c r="S89" s="698">
        <f>Dhalai!S89+Unakoti!S89+North!S89+Gomati!S89+South!S89+West!S89+Sepahijala!S89+Khowai!S89+SPO!S89</f>
        <v>6.6000000000000014</v>
      </c>
      <c r="T89" s="697"/>
      <c r="U89" s="697"/>
      <c r="V89" s="697"/>
      <c r="W89" s="697"/>
      <c r="X89" s="729">
        <v>1E-3</v>
      </c>
      <c r="Y89" s="697">
        <f>SUM(Dhalai:SPO!Y89)</f>
        <v>550</v>
      </c>
      <c r="Z89" s="698">
        <f>SUM(Dhalai:SPO!Z89)</f>
        <v>6.6000000000000014</v>
      </c>
      <c r="AA89" s="697">
        <f>SUM(Dhalai:SPO!AA89)</f>
        <v>550</v>
      </c>
      <c r="AB89" s="698">
        <f>SUM(Dhalai:SPO!AB89)</f>
        <v>6.6000000000000014</v>
      </c>
      <c r="AC89" s="732"/>
      <c r="AD89" s="705"/>
      <c r="AF89" s="672">
        <f>SUM(Dhalai:SPO!AB89)</f>
        <v>6.6000000000000014</v>
      </c>
      <c r="AH89" s="672" t="b">
        <f t="shared" si="4"/>
        <v>1</v>
      </c>
    </row>
    <row r="90" spans="1:34" ht="93.75">
      <c r="A90" s="685">
        <f t="shared" si="9"/>
        <v>3.0699999999999994</v>
      </c>
      <c r="B90" s="732" t="s">
        <v>38</v>
      </c>
      <c r="C90" s="697">
        <f>Dhalai!C90+Unakoti!C90+North!C90+Gomati!C90+South!C90+West!C90+Sepahijala!C90+Khowai!C90+SPO!C90</f>
        <v>0</v>
      </c>
      <c r="D90" s="698">
        <f>Dhalai!D90+Unakoti!D90+North!D90+Gomati!D90+South!D90+West!D90+Sepahijala!D90+Khowai!D90+SPO!D90</f>
        <v>0</v>
      </c>
      <c r="E90" s="697">
        <f>Dhalai!E90+Unakoti!E90+North!E90+Gomati!E90+South!E90+West!E90+Sepahijala!E90+Khowai!E90+SPO!E90</f>
        <v>0</v>
      </c>
      <c r="F90" s="698">
        <f>Dhalai!F90+Unakoti!F90+North!F90+Gomati!F90+South!F90+West!F90+Sepahijala!F90+Khowai!F90+SPO!F90</f>
        <v>0</v>
      </c>
      <c r="G90" s="699"/>
      <c r="H90" s="700"/>
      <c r="I90" s="701">
        <f t="shared" si="8"/>
        <v>0</v>
      </c>
      <c r="J90" s="702">
        <f t="shared" si="8"/>
        <v>0</v>
      </c>
      <c r="K90" s="697">
        <f>Dhalai!K90+Unakoti!K90+North!K90+Gomati!K90+South!K90+West!K90+Sepahijala!K90+Khowai!K90+SPO!K90</f>
        <v>0</v>
      </c>
      <c r="L90" s="698">
        <f>Dhalai!L90+Unakoti!L90+North!L90+Gomati!L90+South!L90+West!L90+Sepahijala!L90+Khowai!L90+SPO!L90</f>
        <v>0</v>
      </c>
      <c r="M90" s="697">
        <f>Dhalai!M90+Unakoti!M90+North!M90+Gomati!M90+South!M90+West!M90+Sepahijala!M90+Khowai!M90+SPO!M90</f>
        <v>0</v>
      </c>
      <c r="N90" s="698">
        <f>Dhalai!N90+Unakoti!N90+North!N90+Gomati!N90+South!N90+West!N90+Sepahijala!N90+Khowai!N90+SPO!N90</f>
        <v>0</v>
      </c>
      <c r="O90" s="729">
        <v>0.01</v>
      </c>
      <c r="P90" s="697">
        <f>Dhalai!P90+Unakoti!P90+North!P90+Gomati!P90+South!P90+West!P90+Sepahijala!P90+Khowai!P90+SPO!P90</f>
        <v>550</v>
      </c>
      <c r="Q90" s="698">
        <f>Dhalai!Q90+Unakoti!Q90+North!Q90+Gomati!Q90+South!Q90+West!Q90+Sepahijala!Q90+Khowai!Q90+SPO!Q90</f>
        <v>5.5</v>
      </c>
      <c r="R90" s="697">
        <f>Dhalai!R90+Unakoti!R90+North!R90+Gomati!R90+South!R90+West!R90+Sepahijala!R90+Khowai!R90+SPO!R90</f>
        <v>550</v>
      </c>
      <c r="S90" s="698">
        <f>Dhalai!S90+Unakoti!S90+North!S90+Gomati!S90+South!S90+West!S90+Sepahijala!S90+Khowai!S90+SPO!S90</f>
        <v>5.5</v>
      </c>
      <c r="T90" s="697"/>
      <c r="U90" s="697"/>
      <c r="V90" s="697"/>
      <c r="W90" s="697"/>
      <c r="X90" s="729">
        <v>0.01</v>
      </c>
      <c r="Y90" s="697">
        <f>SUM(Dhalai:SPO!Y90)</f>
        <v>550</v>
      </c>
      <c r="Z90" s="697">
        <f>SUM(Dhalai:SPO!Z90)</f>
        <v>5.5</v>
      </c>
      <c r="AA90" s="697">
        <f>SUM(Dhalai:SPO!AA90)</f>
        <v>550</v>
      </c>
      <c r="AB90" s="697">
        <f>SUM(Dhalai:SPO!AB90)</f>
        <v>5.5</v>
      </c>
      <c r="AC90" s="732"/>
      <c r="AD90" s="705"/>
      <c r="AF90" s="672">
        <f>SUM(Dhalai:SPO!AB90)</f>
        <v>5.5</v>
      </c>
      <c r="AH90" s="672" t="b">
        <f t="shared" si="4"/>
        <v>1</v>
      </c>
    </row>
    <row r="91" spans="1:34" ht="21">
      <c r="A91" s="685"/>
      <c r="B91" s="732" t="s">
        <v>39</v>
      </c>
      <c r="C91" s="697">
        <f>Dhalai!C91+Unakoti!C91+North!C91+Gomati!C91+South!C91+West!C91+Sepahijala!C91+Khowai!C91+SPO!C91</f>
        <v>0</v>
      </c>
      <c r="D91" s="698">
        <f>Dhalai!D91+Unakoti!D91+North!D91+Gomati!D91+South!D91+West!D91+Sepahijala!D91+Khowai!D91+SPO!D91</f>
        <v>0</v>
      </c>
      <c r="E91" s="697">
        <f>Dhalai!E91+Unakoti!E91+North!E91+Gomati!E91+South!E91+West!E91+Sepahijala!E91+Khowai!E91+SPO!E91</f>
        <v>0</v>
      </c>
      <c r="F91" s="698">
        <f>Dhalai!F91+Unakoti!F91+North!F91+Gomati!F91+South!F91+West!F91+Sepahijala!F91+Khowai!F91+SPO!F91</f>
        <v>0</v>
      </c>
      <c r="G91" s="699"/>
      <c r="H91" s="700"/>
      <c r="I91" s="701">
        <f t="shared" si="8"/>
        <v>0</v>
      </c>
      <c r="J91" s="702">
        <f t="shared" si="8"/>
        <v>0</v>
      </c>
      <c r="K91" s="697">
        <f>Dhalai!K91+Unakoti!K91+North!K91+Gomati!K91+South!K91+West!K91+Sepahijala!K91+Khowai!K91+SPO!K91</f>
        <v>0</v>
      </c>
      <c r="L91" s="698">
        <f>Dhalai!L91+Unakoti!L91+North!L91+Gomati!L91+South!L91+West!L91+Sepahijala!L91+Khowai!L91+SPO!L91</f>
        <v>0</v>
      </c>
      <c r="M91" s="697">
        <f>Dhalai!M91+Unakoti!M91+North!M91+Gomati!M91+South!M91+West!M91+Sepahijala!M91+Khowai!M91+SPO!M91</f>
        <v>0</v>
      </c>
      <c r="N91" s="698">
        <f>Dhalai!N91+Unakoti!N91+North!N91+Gomati!N91+South!N91+West!N91+Sepahijala!N91+Khowai!N91+SPO!N91</f>
        <v>0</v>
      </c>
      <c r="O91" s="787"/>
      <c r="P91" s="697">
        <f>Dhalai!P91+Unakoti!P91+North!P91+Gomati!P91+South!P91+West!P91+Sepahijala!P91+Khowai!P91+SPO!P91</f>
        <v>0</v>
      </c>
      <c r="Q91" s="698">
        <f>Dhalai!Q91+Unakoti!Q91+North!Q91+Gomati!Q91+South!Q91+West!Q91+Sepahijala!Q91+Khowai!Q91+SPO!Q91</f>
        <v>0</v>
      </c>
      <c r="R91" s="697">
        <f>Dhalai!R91+Unakoti!R91+North!R91+Gomati!R91+South!R91+West!R91+Sepahijala!R91+Khowai!R91+SPO!R91</f>
        <v>0</v>
      </c>
      <c r="S91" s="698">
        <f>Dhalai!S91+Unakoti!S91+North!S91+Gomati!S91+South!S91+West!S91+Sepahijala!S91+Khowai!S91+SPO!S91</f>
        <v>0</v>
      </c>
      <c r="T91" s="697"/>
      <c r="U91" s="697"/>
      <c r="V91" s="697"/>
      <c r="W91" s="697"/>
      <c r="X91" s="787"/>
      <c r="Y91" s="697"/>
      <c r="Z91" s="697"/>
      <c r="AA91" s="697"/>
      <c r="AB91" s="697"/>
      <c r="AC91" s="732"/>
      <c r="AD91" s="705"/>
      <c r="AF91" s="672">
        <f>SUM(Dhalai:SPO!AB91)</f>
        <v>0</v>
      </c>
      <c r="AH91" s="672" t="b">
        <f t="shared" si="4"/>
        <v>1</v>
      </c>
    </row>
    <row r="92" spans="1:34" ht="37.5">
      <c r="A92" s="685" t="s">
        <v>40</v>
      </c>
      <c r="B92" s="738" t="s">
        <v>41</v>
      </c>
      <c r="C92" s="697">
        <f>Dhalai!C92+Unakoti!C92+North!C92+Gomati!C92+South!C92+West!C92+Sepahijala!C92+Khowai!C92+SPO!C92</f>
        <v>5</v>
      </c>
      <c r="D92" s="698">
        <f>Dhalai!D92+Unakoti!D92+North!D92+Gomati!D92+South!D92+West!D92+Sepahijala!D92+Khowai!D92+SPO!D92</f>
        <v>15</v>
      </c>
      <c r="E92" s="697">
        <f>Dhalai!E92+Unakoti!E92+North!E92+Gomati!E92+South!E92+West!E92+Sepahijala!E92+Khowai!E92+SPO!E92</f>
        <v>5</v>
      </c>
      <c r="F92" s="698">
        <f>Dhalai!F92+Unakoti!F92+North!F92+Gomati!F92+South!F92+West!F92+Sepahijala!F92+Khowai!F92+SPO!F92</f>
        <v>15</v>
      </c>
      <c r="G92" s="699">
        <f t="shared" si="10"/>
        <v>1</v>
      </c>
      <c r="H92" s="700">
        <f t="shared" si="10"/>
        <v>1</v>
      </c>
      <c r="I92" s="701">
        <f t="shared" si="8"/>
        <v>0</v>
      </c>
      <c r="J92" s="702">
        <f t="shared" si="8"/>
        <v>0</v>
      </c>
      <c r="K92" s="697">
        <f>Dhalai!K92+Unakoti!K92+North!K92+Gomati!K92+South!K92+West!K92+Sepahijala!K92+Khowai!K92+SPO!K92</f>
        <v>0</v>
      </c>
      <c r="L92" s="698">
        <f>Dhalai!L92+Unakoti!L92+North!L92+Gomati!L92+South!L92+West!L92+Sepahijala!L92+Khowai!L92+SPO!L92</f>
        <v>0</v>
      </c>
      <c r="M92" s="697">
        <f>Dhalai!M92+Unakoti!M92+North!M92+Gomati!M92+South!M92+West!M92+Sepahijala!M92+Khowai!M92+SPO!M92</f>
        <v>0</v>
      </c>
      <c r="N92" s="698">
        <f>Dhalai!N92+Unakoti!N92+North!N92+Gomati!N92+South!N92+West!N92+Sepahijala!N92+Khowai!N92+SPO!N92</f>
        <v>0</v>
      </c>
      <c r="O92" s="742">
        <v>0.25</v>
      </c>
      <c r="P92" s="697">
        <f>Dhalai!P92+Unakoti!P92+North!P92+Gomati!P92+South!P92+West!P92+Sepahijala!P92+Khowai!P92+SPO!P92</f>
        <v>11</v>
      </c>
      <c r="Q92" s="698">
        <f>Dhalai!Q92+Unakoti!Q92+North!Q92+Gomati!Q92+South!Q92+West!Q92+Sepahijala!Q92+Khowai!Q92+SPO!Q92</f>
        <v>33</v>
      </c>
      <c r="R92" s="697">
        <f>Dhalai!R92+Unakoti!R92+North!R92+Gomati!R92+South!R92+West!R92+Sepahijala!R92+Khowai!R92+SPO!R92</f>
        <v>11</v>
      </c>
      <c r="S92" s="698">
        <f>Dhalai!S92+Unakoti!S92+North!S92+Gomati!S92+South!S92+West!S92+Sepahijala!S92+Khowai!S92+SPO!S92</f>
        <v>33</v>
      </c>
      <c r="T92" s="697"/>
      <c r="U92" s="697"/>
      <c r="V92" s="697"/>
      <c r="W92" s="697"/>
      <c r="X92" s="742">
        <v>0.25</v>
      </c>
      <c r="Y92" s="697">
        <f>SUM(Dhalai:SPO!Y92)</f>
        <v>11</v>
      </c>
      <c r="Z92" s="698">
        <f>SUM(Dhalai:SPO!Z92)</f>
        <v>33</v>
      </c>
      <c r="AA92" s="697">
        <f>SUM(Dhalai:SPO!AA92)</f>
        <v>11</v>
      </c>
      <c r="AB92" s="698">
        <f>SUM(Dhalai:SPO!AB92)</f>
        <v>33</v>
      </c>
      <c r="AC92" s="788"/>
      <c r="AD92" s="705"/>
      <c r="AF92" s="672">
        <f>SUM(Dhalai:SPO!AB92)</f>
        <v>33</v>
      </c>
      <c r="AH92" s="672" t="b">
        <f t="shared" si="4"/>
        <v>1</v>
      </c>
    </row>
    <row r="93" spans="1:34" ht="56.25">
      <c r="A93" s="685" t="s">
        <v>42</v>
      </c>
      <c r="B93" s="738" t="s">
        <v>43</v>
      </c>
      <c r="C93" s="697">
        <f>Dhalai!C93+Unakoti!C93+North!C93+Gomati!C93+South!C93+West!C93+Sepahijala!C93+Khowai!C93+SPO!C93</f>
        <v>0</v>
      </c>
      <c r="D93" s="698">
        <f>Dhalai!D93+Unakoti!D93+North!D93+Gomati!D93+South!D93+West!D93+Sepahijala!D93+Khowai!D93+SPO!D93</f>
        <v>0</v>
      </c>
      <c r="E93" s="697">
        <f>Dhalai!E93+Unakoti!E93+North!E93+Gomati!E93+South!E93+West!E93+Sepahijala!E93+Khowai!E93+SPO!E93</f>
        <v>0</v>
      </c>
      <c r="F93" s="698">
        <f>Dhalai!F93+Unakoti!F93+North!F93+Gomati!F93+South!F93+West!F93+Sepahijala!F93+Khowai!F93+SPO!F93</f>
        <v>0</v>
      </c>
      <c r="G93" s="699"/>
      <c r="H93" s="700"/>
      <c r="I93" s="701">
        <f t="shared" si="8"/>
        <v>0</v>
      </c>
      <c r="J93" s="702">
        <f t="shared" si="8"/>
        <v>0</v>
      </c>
      <c r="K93" s="697">
        <f>Dhalai!K93+Unakoti!K93+North!K93+Gomati!K93+South!K93+West!K93+Sepahijala!K93+Khowai!K93+SPO!K93</f>
        <v>0</v>
      </c>
      <c r="L93" s="698">
        <f>Dhalai!L93+Unakoti!L93+North!L93+Gomati!L93+South!L93+West!L93+Sepahijala!L93+Khowai!L93+SPO!L93</f>
        <v>0</v>
      </c>
      <c r="M93" s="697">
        <f>Dhalai!M93+Unakoti!M93+North!M93+Gomati!M93+South!M93+West!M93+Sepahijala!M93+Khowai!M93+SPO!M93</f>
        <v>0</v>
      </c>
      <c r="N93" s="698">
        <f>Dhalai!N93+Unakoti!N93+North!N93+Gomati!N93+South!N93+West!N93+Sepahijala!N93+Khowai!N93+SPO!N93</f>
        <v>0</v>
      </c>
      <c r="O93" s="742">
        <v>0.2</v>
      </c>
      <c r="P93" s="697">
        <f>Dhalai!P93+Unakoti!P93+North!P93+Gomati!P93+South!P93+West!P93+Sepahijala!P93+Khowai!P93+SPO!P93</f>
        <v>0</v>
      </c>
      <c r="Q93" s="698">
        <f>Dhalai!Q93+Unakoti!Q93+North!Q93+Gomati!Q93+South!Q93+West!Q93+Sepahijala!Q93+Khowai!Q93+SPO!Q93</f>
        <v>0</v>
      </c>
      <c r="R93" s="697">
        <f>Dhalai!R93+Unakoti!R93+North!R93+Gomati!R93+South!R93+West!R93+Sepahijala!R93+Khowai!R93+SPO!R93</f>
        <v>0</v>
      </c>
      <c r="S93" s="698">
        <f>Dhalai!S93+Unakoti!S93+North!S93+Gomati!S93+South!S93+West!S93+Sepahijala!S93+Khowai!S93+SPO!S93</f>
        <v>0</v>
      </c>
      <c r="T93" s="697"/>
      <c r="U93" s="697"/>
      <c r="V93" s="697"/>
      <c r="W93" s="697"/>
      <c r="X93" s="742">
        <v>0.2</v>
      </c>
      <c r="Y93" s="697">
        <f>SUM(Dhalai:SPO!Y93)</f>
        <v>0</v>
      </c>
      <c r="Z93" s="697">
        <f>SUM(Dhalai:SPO!Z93)</f>
        <v>0</v>
      </c>
      <c r="AA93" s="697">
        <f>SUM(Dhalai:SPO!AA93)</f>
        <v>0</v>
      </c>
      <c r="AB93" s="698">
        <f>SUM(Dhalai:SPO!AB93)</f>
        <v>0</v>
      </c>
      <c r="AC93" s="708"/>
      <c r="AD93" s="705"/>
      <c r="AF93" s="672">
        <f>SUM(Dhalai:SPO!AB93)</f>
        <v>0</v>
      </c>
      <c r="AH93" s="672" t="b">
        <f t="shared" si="4"/>
        <v>1</v>
      </c>
    </row>
    <row r="94" spans="1:34" ht="112.5">
      <c r="A94" s="685" t="s">
        <v>44</v>
      </c>
      <c r="B94" s="738" t="s">
        <v>45</v>
      </c>
      <c r="C94" s="697">
        <f>Dhalai!C94+Unakoti!C94+North!C94+Gomati!C94+South!C94+West!C94+Sepahijala!C94+Khowai!C94+SPO!C94</f>
        <v>0</v>
      </c>
      <c r="D94" s="698">
        <f>Dhalai!D94+Unakoti!D94+North!D94+Gomati!D94+South!D94+West!D94+Sepahijala!D94+Khowai!D94+SPO!D94</f>
        <v>0</v>
      </c>
      <c r="E94" s="697">
        <f>Dhalai!E94+Unakoti!E94+North!E94+Gomati!E94+South!E94+West!E94+Sepahijala!E94+Khowai!E94+SPO!E94</f>
        <v>0</v>
      </c>
      <c r="F94" s="698">
        <f>Dhalai!F94+Unakoti!F94+North!F94+Gomati!F94+South!F94+West!F94+Sepahijala!F94+Khowai!F94+SPO!F94</f>
        <v>0</v>
      </c>
      <c r="G94" s="699"/>
      <c r="H94" s="700"/>
      <c r="I94" s="701">
        <f t="shared" si="8"/>
        <v>0</v>
      </c>
      <c r="J94" s="702">
        <f t="shared" si="8"/>
        <v>0</v>
      </c>
      <c r="K94" s="697">
        <f>Dhalai!K94+Unakoti!K94+North!K94+Gomati!K94+South!K94+West!K94+Sepahijala!K94+Khowai!K94+SPO!K94</f>
        <v>0</v>
      </c>
      <c r="L94" s="698">
        <f>Dhalai!L94+Unakoti!L94+North!L94+Gomati!L94+South!L94+West!L94+Sepahijala!L94+Khowai!L94+SPO!L94</f>
        <v>0</v>
      </c>
      <c r="M94" s="697">
        <f>Dhalai!M94+Unakoti!M94+North!M94+Gomati!M94+South!M94+West!M94+Sepahijala!M94+Khowai!M94+SPO!M94</f>
        <v>0</v>
      </c>
      <c r="N94" s="698">
        <f>Dhalai!N94+Unakoti!N94+North!N94+Gomati!N94+South!N94+West!N94+Sepahijala!N94+Khowai!N94+SPO!N94</f>
        <v>0</v>
      </c>
      <c r="O94" s="729">
        <v>0.12</v>
      </c>
      <c r="P94" s="697">
        <f>Dhalai!P94+Unakoti!P94+North!P94+Gomati!P94+South!P94+West!P94+Sepahijala!P94+Khowai!P94+SPO!P94</f>
        <v>0</v>
      </c>
      <c r="Q94" s="698">
        <f>Dhalai!Q94+Unakoti!Q94+North!Q94+Gomati!Q94+South!Q94+West!Q94+Sepahijala!Q94+Khowai!Q94+SPO!Q94</f>
        <v>0</v>
      </c>
      <c r="R94" s="697">
        <f>Dhalai!R94+Unakoti!R94+North!R94+Gomati!R94+South!R94+West!R94+Sepahijala!R94+Khowai!R94+SPO!R94</f>
        <v>0</v>
      </c>
      <c r="S94" s="698">
        <f>Dhalai!S94+Unakoti!S94+North!S94+Gomati!S94+South!S94+West!S94+Sepahijala!S94+Khowai!S94+SPO!S94</f>
        <v>0</v>
      </c>
      <c r="T94" s="697"/>
      <c r="U94" s="697"/>
      <c r="V94" s="697"/>
      <c r="W94" s="697"/>
      <c r="X94" s="729"/>
      <c r="Y94" s="697">
        <f>SUM(Dhalai:SPO!Y94)</f>
        <v>0</v>
      </c>
      <c r="Z94" s="697">
        <f>SUM(Dhalai:SPO!Z94)</f>
        <v>0</v>
      </c>
      <c r="AA94" s="697">
        <f>SUM(Dhalai:SPO!AA94)</f>
        <v>0</v>
      </c>
      <c r="AB94" s="697">
        <f>SUM(Dhalai:SPO!AB94)</f>
        <v>0</v>
      </c>
      <c r="AC94" s="708"/>
      <c r="AD94" s="705"/>
      <c r="AF94" s="672">
        <f>SUM(Dhalai:SPO!AB94)</f>
        <v>0</v>
      </c>
      <c r="AH94" s="672" t="b">
        <f t="shared" si="4"/>
        <v>1</v>
      </c>
    </row>
    <row r="95" spans="1:34" ht="56.25">
      <c r="A95" s="685" t="s">
        <v>46</v>
      </c>
      <c r="B95" s="738" t="s">
        <v>47</v>
      </c>
      <c r="C95" s="697">
        <f>Dhalai!C95+Unakoti!C95+North!C95+Gomati!C95+South!C95+West!C95+Sepahijala!C95+Khowai!C95+SPO!C95</f>
        <v>15</v>
      </c>
      <c r="D95" s="698">
        <f>Dhalai!D95+Unakoti!D95+North!D95+Gomati!D95+South!D95+West!D95+Sepahijala!D95+Khowai!D95+SPO!D95</f>
        <v>9</v>
      </c>
      <c r="E95" s="697">
        <f>Dhalai!E95+Unakoti!E95+North!E95+Gomati!E95+South!E95+West!E95+Sepahijala!E95+Khowai!E95+SPO!E95</f>
        <v>15</v>
      </c>
      <c r="F95" s="698">
        <f>Dhalai!F95+Unakoti!F95+North!F95+Gomati!F95+South!F95+West!F95+Sepahijala!F95+Khowai!F95+SPO!F95</f>
        <v>9</v>
      </c>
      <c r="G95" s="699">
        <f t="shared" si="10"/>
        <v>1</v>
      </c>
      <c r="H95" s="700">
        <f t="shared" si="10"/>
        <v>1</v>
      </c>
      <c r="I95" s="701">
        <f t="shared" si="8"/>
        <v>0</v>
      </c>
      <c r="J95" s="702">
        <f t="shared" si="8"/>
        <v>0</v>
      </c>
      <c r="K95" s="697">
        <f>Dhalai!K95+Unakoti!K95+North!K95+Gomati!K95+South!K95+West!K95+Sepahijala!K95+Khowai!K95+SPO!K95</f>
        <v>0</v>
      </c>
      <c r="L95" s="698">
        <f>Dhalai!L95+Unakoti!L95+North!L95+Gomati!L95+South!L95+West!L95+Sepahijala!L95+Khowai!L95+SPO!L95</f>
        <v>0</v>
      </c>
      <c r="M95" s="697">
        <f>Dhalai!M95+Unakoti!M95+North!M95+Gomati!M95+South!M95+West!M95+Sepahijala!M95+Khowai!M95+SPO!M95</f>
        <v>0</v>
      </c>
      <c r="N95" s="698">
        <f>Dhalai!N95+Unakoti!N95+North!N95+Gomati!N95+South!N95+West!N95+Sepahijala!N95+Khowai!N95+SPO!N95</f>
        <v>0</v>
      </c>
      <c r="O95" s="729">
        <v>0.05</v>
      </c>
      <c r="P95" s="697">
        <f>Dhalai!P95+Unakoti!P95+North!P95+Gomati!P95+South!P95+West!P95+Sepahijala!P95+Khowai!P95+SPO!P95</f>
        <v>33</v>
      </c>
      <c r="Q95" s="698">
        <f>Dhalai!Q95+Unakoti!Q95+North!Q95+Gomati!Q95+South!Q95+West!Q95+Sepahijala!Q95+Khowai!Q95+SPO!Q95</f>
        <v>19.8</v>
      </c>
      <c r="R95" s="697">
        <f>Dhalai!R95+Unakoti!R95+North!R95+Gomati!R95+South!R95+West!R95+Sepahijala!R95+Khowai!R95+SPO!R95</f>
        <v>33</v>
      </c>
      <c r="S95" s="698">
        <f>Dhalai!S95+Unakoti!S95+North!S95+Gomati!S95+South!S95+West!S95+Sepahijala!S95+Khowai!S95+SPO!S95</f>
        <v>19.8</v>
      </c>
      <c r="T95" s="697"/>
      <c r="U95" s="697"/>
      <c r="V95" s="697"/>
      <c r="W95" s="697"/>
      <c r="X95" s="729">
        <v>0.05</v>
      </c>
      <c r="Y95" s="697">
        <f>SUM(Dhalai:SPO!Y95)</f>
        <v>33</v>
      </c>
      <c r="Z95" s="698">
        <f>SUM(Dhalai:SPO!Z95)</f>
        <v>19.8</v>
      </c>
      <c r="AA95" s="697">
        <f>SUM(Dhalai:SPO!AA95)</f>
        <v>33</v>
      </c>
      <c r="AB95" s="698">
        <f>SUM(Dhalai:SPO!AB95)</f>
        <v>19.8</v>
      </c>
      <c r="AC95" s="708"/>
      <c r="AD95" s="705"/>
      <c r="AF95" s="672">
        <f>SUM(Dhalai:SPO!AB95)</f>
        <v>19.8</v>
      </c>
      <c r="AH95" s="672" t="b">
        <f t="shared" si="4"/>
        <v>1</v>
      </c>
    </row>
    <row r="96" spans="1:34" ht="37.5">
      <c r="A96" s="685" t="s">
        <v>48</v>
      </c>
      <c r="B96" s="738" t="s">
        <v>49</v>
      </c>
      <c r="C96" s="697">
        <f>Dhalai!C96+Unakoti!C96+North!C96+Gomati!C96+South!C96+West!C96+Sepahijala!C96+Khowai!C96+SPO!C96</f>
        <v>5</v>
      </c>
      <c r="D96" s="698">
        <f>Dhalai!D96+Unakoti!D96+North!D96+Gomati!D96+South!D96+West!D96+Sepahijala!D96+Khowai!D96+SPO!D96</f>
        <v>6</v>
      </c>
      <c r="E96" s="697">
        <f>Dhalai!E96+Unakoti!E96+North!E96+Gomati!E96+South!E96+West!E96+Sepahijala!E96+Khowai!E96+SPO!E96</f>
        <v>5</v>
      </c>
      <c r="F96" s="698">
        <f>Dhalai!F96+Unakoti!F96+North!F96+Gomati!F96+South!F96+West!F96+Sepahijala!F96+Khowai!F96+SPO!F96</f>
        <v>6</v>
      </c>
      <c r="G96" s="699">
        <f t="shared" si="10"/>
        <v>1</v>
      </c>
      <c r="H96" s="700">
        <f t="shared" si="10"/>
        <v>1</v>
      </c>
      <c r="I96" s="701">
        <f t="shared" si="8"/>
        <v>0</v>
      </c>
      <c r="J96" s="702">
        <f t="shared" si="8"/>
        <v>0</v>
      </c>
      <c r="K96" s="697">
        <f>Dhalai!K96+Unakoti!K96+North!K96+Gomati!K96+South!K96+West!K96+Sepahijala!K96+Khowai!K96+SPO!K96</f>
        <v>0</v>
      </c>
      <c r="L96" s="698">
        <f>Dhalai!L96+Unakoti!L96+North!L96+Gomati!L96+South!L96+West!L96+Sepahijala!L96+Khowai!L96+SPO!L96</f>
        <v>0</v>
      </c>
      <c r="M96" s="697">
        <f>Dhalai!M96+Unakoti!M96+North!M96+Gomati!M96+South!M96+West!M96+Sepahijala!M96+Khowai!M96+SPO!M96</f>
        <v>0</v>
      </c>
      <c r="N96" s="698">
        <f>Dhalai!N96+Unakoti!N96+North!N96+Gomati!N96+South!N96+West!N96+Sepahijala!N96+Khowai!N96+SPO!N96</f>
        <v>0</v>
      </c>
      <c r="O96" s="729">
        <v>0.1</v>
      </c>
      <c r="P96" s="697">
        <f>Dhalai!P96+Unakoti!P96+North!P96+Gomati!P96+South!P96+West!P96+Sepahijala!P96+Khowai!P96+SPO!P96</f>
        <v>11</v>
      </c>
      <c r="Q96" s="698">
        <f>Dhalai!Q96+Unakoti!Q96+North!Q96+Gomati!Q96+South!Q96+West!Q96+Sepahijala!Q96+Khowai!Q96+SPO!Q96</f>
        <v>13.200000000000003</v>
      </c>
      <c r="R96" s="697">
        <f>Dhalai!R96+Unakoti!R96+North!R96+Gomati!R96+South!R96+West!R96+Sepahijala!R96+Khowai!R96+SPO!R96</f>
        <v>11</v>
      </c>
      <c r="S96" s="698">
        <f>Dhalai!S96+Unakoti!S96+North!S96+Gomati!S96+South!S96+West!S96+Sepahijala!S96+Khowai!S96+SPO!S96</f>
        <v>13.200000000000003</v>
      </c>
      <c r="T96" s="697"/>
      <c r="U96" s="697"/>
      <c r="V96" s="697"/>
      <c r="W96" s="697"/>
      <c r="X96" s="729">
        <v>0.1</v>
      </c>
      <c r="Y96" s="697">
        <f>SUM(Dhalai:SPO!Y96)</f>
        <v>11</v>
      </c>
      <c r="Z96" s="698">
        <f>SUM(Dhalai:SPO!Z96)</f>
        <v>13.200000000000003</v>
      </c>
      <c r="AA96" s="697">
        <f>SUM(Dhalai:SPO!AA96)</f>
        <v>11</v>
      </c>
      <c r="AB96" s="698">
        <f>SUM(Dhalai:SPO!AB96)</f>
        <v>13.200000000000003</v>
      </c>
      <c r="AC96" s="708"/>
      <c r="AD96" s="705"/>
      <c r="AF96" s="672">
        <f>SUM(Dhalai:SPO!AB96)</f>
        <v>13.200000000000003</v>
      </c>
      <c r="AH96" s="672" t="b">
        <f t="shared" si="4"/>
        <v>1</v>
      </c>
    </row>
    <row r="97" spans="1:34" ht="75">
      <c r="A97" s="685" t="s">
        <v>50</v>
      </c>
      <c r="B97" s="738" t="s">
        <v>51</v>
      </c>
      <c r="C97" s="697">
        <f>Dhalai!C97+Unakoti!C97+North!C97+Gomati!C97+South!C97+West!C97+Sepahijala!C97+Khowai!C97+SPO!C97</f>
        <v>10</v>
      </c>
      <c r="D97" s="698">
        <f>Dhalai!D97+Unakoti!D97+North!D97+Gomati!D97+South!D97+West!D97+Sepahijala!D97+Khowai!D97+SPO!D97</f>
        <v>6</v>
      </c>
      <c r="E97" s="697">
        <f>Dhalai!E97+Unakoti!E97+North!E97+Gomati!E97+South!E97+West!E97+Sepahijala!E97+Khowai!E97+SPO!E97</f>
        <v>10</v>
      </c>
      <c r="F97" s="698">
        <f>Dhalai!F97+Unakoti!F97+North!F97+Gomati!F97+South!F97+West!F97+Sepahijala!F97+Khowai!F97+SPO!F97</f>
        <v>6</v>
      </c>
      <c r="G97" s="699">
        <f t="shared" si="10"/>
        <v>1</v>
      </c>
      <c r="H97" s="700">
        <f t="shared" si="10"/>
        <v>1</v>
      </c>
      <c r="I97" s="701">
        <f t="shared" si="8"/>
        <v>0</v>
      </c>
      <c r="J97" s="702">
        <f t="shared" si="8"/>
        <v>0</v>
      </c>
      <c r="K97" s="697">
        <f>Dhalai!K97+Unakoti!K97+North!K97+Gomati!K97+South!K97+West!K97+Sepahijala!K97+Khowai!K97+SPO!K97</f>
        <v>0</v>
      </c>
      <c r="L97" s="698">
        <f>Dhalai!L97+Unakoti!L97+North!L97+Gomati!L97+South!L97+West!L97+Sepahijala!L97+Khowai!L97+SPO!L97</f>
        <v>0</v>
      </c>
      <c r="M97" s="697">
        <f>Dhalai!M97+Unakoti!M97+North!M97+Gomati!M97+South!M97+West!M97+Sepahijala!M97+Khowai!M97+SPO!M97</f>
        <v>0</v>
      </c>
      <c r="N97" s="698">
        <f>Dhalai!N97+Unakoti!N97+North!N97+Gomati!N97+South!N97+West!N97+Sepahijala!N97+Khowai!N97+SPO!N97</f>
        <v>0</v>
      </c>
      <c r="O97" s="729">
        <v>0.05</v>
      </c>
      <c r="P97" s="697">
        <f>Dhalai!P97+Unakoti!P97+North!P97+Gomati!P97+South!P97+West!P97+Sepahijala!P97+Khowai!P97+SPO!P97</f>
        <v>22</v>
      </c>
      <c r="Q97" s="698">
        <f>Dhalai!Q97+Unakoti!Q97+North!Q97+Gomati!Q97+South!Q97+West!Q97+Sepahijala!Q97+Khowai!Q97+SPO!Q97</f>
        <v>13.200000000000003</v>
      </c>
      <c r="R97" s="697">
        <f>Dhalai!R97+Unakoti!R97+North!R97+Gomati!R97+South!R97+West!R97+Sepahijala!R97+Khowai!R97+SPO!R97</f>
        <v>22</v>
      </c>
      <c r="S97" s="698">
        <f>Dhalai!S97+Unakoti!S97+North!S97+Gomati!S97+South!S97+West!S97+Sepahijala!S97+Khowai!S97+SPO!S97</f>
        <v>13.200000000000003</v>
      </c>
      <c r="T97" s="697"/>
      <c r="U97" s="697"/>
      <c r="V97" s="697"/>
      <c r="W97" s="697"/>
      <c r="X97" s="729">
        <v>0.05</v>
      </c>
      <c r="Y97" s="697">
        <f>SUM(Dhalai:SPO!Y97)</f>
        <v>22</v>
      </c>
      <c r="Z97" s="697">
        <f>SUM(Dhalai:SPO!Z97)</f>
        <v>13.200000000000003</v>
      </c>
      <c r="AA97" s="697">
        <f>SUM(Dhalai:SPO!AA97)</f>
        <v>22</v>
      </c>
      <c r="AB97" s="697">
        <f>SUM(Dhalai:SPO!AB97)</f>
        <v>13.200000000000003</v>
      </c>
      <c r="AC97" s="708"/>
      <c r="AD97" s="705"/>
      <c r="AF97" s="672">
        <f>SUM(Dhalai:SPO!AB97)</f>
        <v>13.200000000000003</v>
      </c>
      <c r="AH97" s="672" t="b">
        <f t="shared" si="4"/>
        <v>1</v>
      </c>
    </row>
    <row r="98" spans="1:34" ht="37.5">
      <c r="A98" s="685" t="s">
        <v>52</v>
      </c>
      <c r="B98" s="738" t="s">
        <v>97</v>
      </c>
      <c r="C98" s="697">
        <f>Dhalai!C98+Unakoti!C98+North!C98+Gomati!C98+South!C98+West!C98+Sepahijala!C98+Khowai!C98+SPO!C98</f>
        <v>5</v>
      </c>
      <c r="D98" s="698">
        <f>Dhalai!D98+Unakoti!D98+North!D98+Gomati!D98+South!D98+West!D98+Sepahijala!D98+Khowai!D98+SPO!D98</f>
        <v>3.5999999999999996</v>
      </c>
      <c r="E98" s="697">
        <f>Dhalai!E98+Unakoti!E98+North!E98+Gomati!E98+South!E98+West!E98+Sepahijala!E98+Khowai!E98+SPO!E98</f>
        <v>5</v>
      </c>
      <c r="F98" s="698">
        <f>Dhalai!F98+Unakoti!F98+North!F98+Gomati!F98+South!F98+West!F98+Sepahijala!F98+Khowai!F98+SPO!F98</f>
        <v>3.5999999999999996</v>
      </c>
      <c r="G98" s="699">
        <f t="shared" si="10"/>
        <v>1</v>
      </c>
      <c r="H98" s="700">
        <f t="shared" si="10"/>
        <v>1</v>
      </c>
      <c r="I98" s="701">
        <f t="shared" si="8"/>
        <v>0</v>
      </c>
      <c r="J98" s="702">
        <f t="shared" si="8"/>
        <v>0</v>
      </c>
      <c r="K98" s="697">
        <f>Dhalai!K98+Unakoti!K98+North!K98+Gomati!K98+South!K98+West!K98+Sepahijala!K98+Khowai!K98+SPO!K98</f>
        <v>0</v>
      </c>
      <c r="L98" s="698">
        <f>Dhalai!L98+Unakoti!L98+North!L98+Gomati!L98+South!L98+West!L98+Sepahijala!L98+Khowai!L98+SPO!L98</f>
        <v>0</v>
      </c>
      <c r="M98" s="697">
        <f>Dhalai!M98+Unakoti!M98+North!M98+Gomati!M98+South!M98+West!M98+Sepahijala!M98+Khowai!M98+SPO!M98</f>
        <v>0</v>
      </c>
      <c r="N98" s="698">
        <f>Dhalai!N98+Unakoti!N98+North!N98+Gomati!N98+South!N98+West!N98+Sepahijala!N98+Khowai!N98+SPO!N98</f>
        <v>0</v>
      </c>
      <c r="O98" s="729">
        <v>0.06</v>
      </c>
      <c r="P98" s="697">
        <f>Dhalai!P98+Unakoti!P98+North!P98+Gomati!P98+South!P98+West!P98+Sepahijala!P98+Khowai!P98+SPO!P98</f>
        <v>11</v>
      </c>
      <c r="Q98" s="698">
        <f>Dhalai!Q98+Unakoti!Q98+North!Q98+Gomati!Q98+South!Q98+West!Q98+Sepahijala!Q98+Khowai!Q98+SPO!Q98</f>
        <v>7.92</v>
      </c>
      <c r="R98" s="697">
        <f>Dhalai!R98+Unakoti!R98+North!R98+Gomati!R98+South!R98+West!R98+Sepahijala!R98+Khowai!R98+SPO!R98</f>
        <v>11</v>
      </c>
      <c r="S98" s="698">
        <f>Dhalai!S98+Unakoti!S98+North!S98+Gomati!S98+South!S98+West!S98+Sepahijala!S98+Khowai!S98+SPO!S98</f>
        <v>7.92</v>
      </c>
      <c r="T98" s="697"/>
      <c r="U98" s="697"/>
      <c r="V98" s="697"/>
      <c r="W98" s="697"/>
      <c r="X98" s="729">
        <v>0.06</v>
      </c>
      <c r="Y98" s="697">
        <f>SUM(Dhalai:SPO!Y98)</f>
        <v>11</v>
      </c>
      <c r="Z98" s="697">
        <f>SUM(Dhalai:SPO!Z98)</f>
        <v>7.92</v>
      </c>
      <c r="AA98" s="697">
        <f>SUM(Dhalai:SPO!AA98)</f>
        <v>11</v>
      </c>
      <c r="AB98" s="697">
        <f>SUM(Dhalai:SPO!AB98)</f>
        <v>7.92</v>
      </c>
      <c r="AC98" s="708"/>
      <c r="AD98" s="705"/>
      <c r="AF98" s="672">
        <f>SUM(Dhalai:SPO!AB98)</f>
        <v>7.92</v>
      </c>
      <c r="AH98" s="672" t="b">
        <f t="shared" si="4"/>
        <v>1</v>
      </c>
    </row>
    <row r="99" spans="1:34" ht="37.5">
      <c r="A99" s="685" t="s">
        <v>81</v>
      </c>
      <c r="B99" s="738" t="s">
        <v>98</v>
      </c>
      <c r="C99" s="697">
        <f>Dhalai!C99+Unakoti!C99+North!C99+Gomati!C99+South!C99+West!C99+Sepahijala!C99+Khowai!C99+SPO!C99</f>
        <v>10</v>
      </c>
      <c r="D99" s="698">
        <f>Dhalai!D99+Unakoti!D99+North!D99+Gomati!D99+South!D99+West!D99+Sepahijala!D99+Khowai!D99+SPO!D99</f>
        <v>5.4</v>
      </c>
      <c r="E99" s="697">
        <f>Dhalai!E99+Unakoti!E99+North!E99+Gomati!E99+South!E99+West!E99+Sepahijala!E99+Khowai!E99+SPO!E99</f>
        <v>10</v>
      </c>
      <c r="F99" s="698">
        <f>Dhalai!F99+Unakoti!F99+North!F99+Gomati!F99+South!F99+West!F99+Sepahijala!F99+Khowai!F99+SPO!F99</f>
        <v>5.4</v>
      </c>
      <c r="G99" s="699">
        <f t="shared" si="10"/>
        <v>1</v>
      </c>
      <c r="H99" s="700">
        <f t="shared" si="10"/>
        <v>1</v>
      </c>
      <c r="I99" s="701">
        <f t="shared" si="8"/>
        <v>0</v>
      </c>
      <c r="J99" s="702">
        <f t="shared" si="8"/>
        <v>0</v>
      </c>
      <c r="K99" s="697">
        <f>Dhalai!K99+Unakoti!K99+North!K99+Gomati!K99+South!K99+West!K99+Sepahijala!K99+Khowai!K99+SPO!K99</f>
        <v>0</v>
      </c>
      <c r="L99" s="698">
        <f>Dhalai!L99+Unakoti!L99+North!L99+Gomati!L99+South!L99+West!L99+Sepahijala!L99+Khowai!L99+SPO!L99</f>
        <v>0</v>
      </c>
      <c r="M99" s="697">
        <f>Dhalai!M99+Unakoti!M99+North!M99+Gomati!M99+South!M99+West!M99+Sepahijala!M99+Khowai!M99+SPO!M99</f>
        <v>0</v>
      </c>
      <c r="N99" s="698">
        <f>Dhalai!N99+Unakoti!N99+North!N99+Gomati!N99+South!N99+West!N99+Sepahijala!N99+Khowai!N99+SPO!N99</f>
        <v>0</v>
      </c>
      <c r="O99" s="729">
        <v>4.4999999999999998E-2</v>
      </c>
      <c r="P99" s="697">
        <f>Dhalai!P99+Unakoti!P99+North!P99+Gomati!P99+South!P99+West!P99+Sepahijala!P99+Khowai!P99+SPO!P99</f>
        <v>22</v>
      </c>
      <c r="Q99" s="698">
        <f>Dhalai!Q99+Unakoti!Q99+North!Q99+Gomati!Q99+South!Q99+West!Q99+Sepahijala!Q99+Khowai!Q99+SPO!Q99</f>
        <v>11.88</v>
      </c>
      <c r="R99" s="697">
        <f>Dhalai!R99+Unakoti!R99+North!R99+Gomati!R99+South!R99+West!R99+Sepahijala!R99+Khowai!R99+SPO!R99</f>
        <v>22</v>
      </c>
      <c r="S99" s="698">
        <f>Dhalai!S99+Unakoti!S99+North!S99+Gomati!S99+South!S99+West!S99+Sepahijala!S99+Khowai!S99+SPO!S99</f>
        <v>11.88</v>
      </c>
      <c r="T99" s="697"/>
      <c r="U99" s="697"/>
      <c r="V99" s="697"/>
      <c r="W99" s="697"/>
      <c r="X99" s="729">
        <v>4.4999999999999998E-2</v>
      </c>
      <c r="Y99" s="697">
        <f>SUM(Dhalai:SPO!Y99)</f>
        <v>22</v>
      </c>
      <c r="Z99" s="697">
        <f>SUM(Dhalai:SPO!Z99)</f>
        <v>11.88</v>
      </c>
      <c r="AA99" s="697">
        <f>SUM(Dhalai:SPO!AA99)</f>
        <v>22</v>
      </c>
      <c r="AB99" s="697">
        <f>SUM(Dhalai:SPO!AB99)</f>
        <v>11.88</v>
      </c>
      <c r="AC99" s="708"/>
      <c r="AD99" s="705"/>
      <c r="AF99" s="672">
        <f>SUM(Dhalai:SPO!AB99)</f>
        <v>11.88</v>
      </c>
      <c r="AH99" s="672" t="b">
        <f t="shared" si="4"/>
        <v>1</v>
      </c>
    </row>
    <row r="100" spans="1:34" ht="56.25">
      <c r="A100" s="685">
        <v>3.08</v>
      </c>
      <c r="B100" s="738" t="s">
        <v>54</v>
      </c>
      <c r="C100" s="697">
        <f>Dhalai!C100+Unakoti!C100+North!C100+Gomati!C100+South!C100+West!C100+Sepahijala!C100+Khowai!C100+SPO!C100</f>
        <v>0</v>
      </c>
      <c r="D100" s="698">
        <f>Dhalai!D100+Unakoti!D100+North!D100+Gomati!D100+South!D100+West!D100+Sepahijala!D100+Khowai!D100+SPO!D100</f>
        <v>0</v>
      </c>
      <c r="E100" s="697">
        <f>Dhalai!E100+Unakoti!E100+North!E100+Gomati!E100+South!E100+West!E100+Sepahijala!E100+Khowai!E100+SPO!E100</f>
        <v>0</v>
      </c>
      <c r="F100" s="698">
        <f>Dhalai!F100+Unakoti!F100+North!F100+Gomati!F100+South!F100+West!F100+Sepahijala!F100+Khowai!F100+SPO!F100</f>
        <v>0</v>
      </c>
      <c r="G100" s="699"/>
      <c r="H100" s="700"/>
      <c r="I100" s="701">
        <f t="shared" si="8"/>
        <v>0</v>
      </c>
      <c r="J100" s="702">
        <f t="shared" si="8"/>
        <v>0</v>
      </c>
      <c r="K100" s="697">
        <f>Dhalai!K100+Unakoti!K100+North!K100+Gomati!K100+South!K100+West!K100+Sepahijala!K100+Khowai!K100+SPO!K100</f>
        <v>0</v>
      </c>
      <c r="L100" s="698">
        <f>Dhalai!L100+Unakoti!L100+North!L100+Gomati!L100+South!L100+West!L100+Sepahijala!L100+Khowai!L100+SPO!L100</f>
        <v>0</v>
      </c>
      <c r="M100" s="697">
        <f>Dhalai!M100+Unakoti!M100+North!M100+Gomati!M100+South!M100+West!M100+Sepahijala!M100+Khowai!M100+SPO!M100</f>
        <v>0</v>
      </c>
      <c r="N100" s="698">
        <f>Dhalai!N100+Unakoti!N100+North!N100+Gomati!N100+South!N100+West!N100+Sepahijala!N100+Khowai!N100+SPO!N100</f>
        <v>0</v>
      </c>
      <c r="O100" s="729">
        <v>0.01</v>
      </c>
      <c r="P100" s="697">
        <f>Dhalai!P100+Unakoti!P100+North!P100+Gomati!P100+South!P100+West!P100+Sepahijala!P100+Khowai!P100+SPO!P100</f>
        <v>550</v>
      </c>
      <c r="Q100" s="698">
        <f>Dhalai!Q100+Unakoti!Q100+North!Q100+Gomati!Q100+South!Q100+West!Q100+Sepahijala!Q100+Khowai!Q100+SPO!Q100</f>
        <v>5.5</v>
      </c>
      <c r="R100" s="697">
        <f>Dhalai!R100+Unakoti!R100+North!R100+Gomati!R100+South!R100+West!R100+Sepahijala!R100+Khowai!R100+SPO!R100</f>
        <v>550</v>
      </c>
      <c r="S100" s="698">
        <f>Dhalai!S100+Unakoti!S100+North!S100+Gomati!S100+South!S100+West!S100+Sepahijala!S100+Khowai!S100+SPO!S100</f>
        <v>5.5</v>
      </c>
      <c r="T100" s="697"/>
      <c r="U100" s="697"/>
      <c r="V100" s="697"/>
      <c r="W100" s="697"/>
      <c r="X100" s="729">
        <v>0.01</v>
      </c>
      <c r="Y100" s="697">
        <f>SUM(Dhalai:SPO!Y100)</f>
        <v>550</v>
      </c>
      <c r="Z100" s="697">
        <f>SUM(Dhalai:SPO!Z100)</f>
        <v>5.5</v>
      </c>
      <c r="AA100" s="697">
        <f>SUM(Dhalai:SPO!AA100)</f>
        <v>550</v>
      </c>
      <c r="AB100" s="697">
        <f>SUM(Dhalai:SPO!AB100)</f>
        <v>5.5</v>
      </c>
      <c r="AC100" s="708"/>
      <c r="AD100" s="705"/>
      <c r="AF100" s="672">
        <f>SUM(Dhalai:SPO!AB100)</f>
        <v>5.5</v>
      </c>
      <c r="AH100" s="672" t="b">
        <f t="shared" si="4"/>
        <v>1</v>
      </c>
    </row>
    <row r="101" spans="1:34" ht="56.25">
      <c r="A101" s="685">
        <f t="shared" ref="A101:A108" si="11">+A100+0.01</f>
        <v>3.09</v>
      </c>
      <c r="B101" s="738" t="s">
        <v>55</v>
      </c>
      <c r="C101" s="697">
        <f>Dhalai!C101+Unakoti!C101+North!C101+Gomati!C101+South!C101+West!C101+Sepahijala!C101+Khowai!C101+SPO!C101</f>
        <v>250</v>
      </c>
      <c r="D101" s="698">
        <f>Dhalai!D101+Unakoti!D101+North!D101+Gomati!D101+South!D101+West!D101+Sepahijala!D101+Khowai!D101+SPO!D101</f>
        <v>2.5</v>
      </c>
      <c r="E101" s="697">
        <f>Dhalai!E101+Unakoti!E101+North!E101+Gomati!E101+South!E101+West!E101+Sepahijala!E101+Khowai!E101+SPO!E101</f>
        <v>250</v>
      </c>
      <c r="F101" s="698">
        <f>Dhalai!F101+Unakoti!F101+North!F101+Gomati!F101+South!F101+West!F101+Sepahijala!F101+Khowai!F101+SPO!F101</f>
        <v>2.5</v>
      </c>
      <c r="G101" s="699">
        <f t="shared" si="10"/>
        <v>1</v>
      </c>
      <c r="H101" s="700">
        <f t="shared" si="10"/>
        <v>1</v>
      </c>
      <c r="I101" s="701">
        <f t="shared" si="8"/>
        <v>0</v>
      </c>
      <c r="J101" s="702">
        <f t="shared" si="8"/>
        <v>0</v>
      </c>
      <c r="K101" s="697">
        <f>Dhalai!K101+Unakoti!K101+North!K101+Gomati!K101+South!K101+West!K101+Sepahijala!K101+Khowai!K101+SPO!K101</f>
        <v>0</v>
      </c>
      <c r="L101" s="698">
        <f>Dhalai!L101+Unakoti!L101+North!L101+Gomati!L101+South!L101+West!L101+Sepahijala!L101+Khowai!L101+SPO!L101</f>
        <v>0</v>
      </c>
      <c r="M101" s="697">
        <f>Dhalai!M101+Unakoti!M101+North!M101+Gomati!M101+South!M101+West!M101+Sepahijala!M101+Khowai!M101+SPO!M101</f>
        <v>0</v>
      </c>
      <c r="N101" s="698">
        <f>Dhalai!N101+Unakoti!N101+North!N101+Gomati!N101+South!N101+West!N101+Sepahijala!N101+Khowai!N101+SPO!N101</f>
        <v>0</v>
      </c>
      <c r="O101" s="729">
        <v>0.01</v>
      </c>
      <c r="P101" s="697">
        <f>Dhalai!P101+Unakoti!P101+North!P101+Gomati!P101+South!P101+West!P101+Sepahijala!P101+Khowai!P101+SPO!P101</f>
        <v>550</v>
      </c>
      <c r="Q101" s="698">
        <f>Dhalai!Q101+Unakoti!Q101+North!Q101+Gomati!Q101+South!Q101+West!Q101+Sepahijala!Q101+Khowai!Q101+SPO!Q101</f>
        <v>5.5</v>
      </c>
      <c r="R101" s="697">
        <f>Dhalai!R101+Unakoti!R101+North!R101+Gomati!R101+South!R101+West!R101+Sepahijala!R101+Khowai!R101+SPO!R101</f>
        <v>550</v>
      </c>
      <c r="S101" s="698">
        <f>Dhalai!S101+Unakoti!S101+North!S101+Gomati!S101+South!S101+West!S101+Sepahijala!S101+Khowai!S101+SPO!S101</f>
        <v>5.5</v>
      </c>
      <c r="T101" s="697"/>
      <c r="U101" s="697"/>
      <c r="V101" s="697"/>
      <c r="W101" s="697"/>
      <c r="X101" s="729">
        <v>0.01</v>
      </c>
      <c r="Y101" s="697">
        <f>SUM(Dhalai:SPO!Y101)</f>
        <v>550</v>
      </c>
      <c r="Z101" s="697">
        <f>SUM(Dhalai:SPO!Z101)</f>
        <v>5.5</v>
      </c>
      <c r="AA101" s="697">
        <f>SUM(Dhalai:SPO!AA101)</f>
        <v>550</v>
      </c>
      <c r="AB101" s="697">
        <f>SUM(Dhalai:SPO!AB101)</f>
        <v>5.5</v>
      </c>
      <c r="AC101" s="708"/>
      <c r="AD101" s="705"/>
      <c r="AF101" s="672">
        <f>SUM(Dhalai:SPO!AB101)</f>
        <v>5.5</v>
      </c>
      <c r="AH101" s="672" t="b">
        <f t="shared" si="4"/>
        <v>1</v>
      </c>
    </row>
    <row r="102" spans="1:34" ht="56.25">
      <c r="A102" s="685">
        <f t="shared" si="11"/>
        <v>3.0999999999999996</v>
      </c>
      <c r="B102" s="738" t="s">
        <v>56</v>
      </c>
      <c r="C102" s="697">
        <f>Dhalai!C102+Unakoti!C102+North!C102+Gomati!C102+South!C102+West!C102+Sepahijala!C102+Khowai!C102+SPO!C102</f>
        <v>250</v>
      </c>
      <c r="D102" s="698">
        <f>Dhalai!D102+Unakoti!D102+North!D102+Gomati!D102+South!D102+West!D102+Sepahijala!D102+Khowai!D102+SPO!D102</f>
        <v>3.13</v>
      </c>
      <c r="E102" s="697">
        <f>Dhalai!E102+Unakoti!E102+North!E102+Gomati!E102+South!E102+West!E102+Sepahijala!E102+Khowai!E102+SPO!E102</f>
        <v>250</v>
      </c>
      <c r="F102" s="698">
        <f>Dhalai!F102+Unakoti!F102+North!F102+Gomati!F102+South!F102+West!F102+Sepahijala!F102+Khowai!F102+SPO!F102</f>
        <v>3.13</v>
      </c>
      <c r="G102" s="699">
        <f t="shared" si="10"/>
        <v>1</v>
      </c>
      <c r="H102" s="700">
        <f t="shared" si="10"/>
        <v>1</v>
      </c>
      <c r="I102" s="701">
        <f t="shared" si="8"/>
        <v>0</v>
      </c>
      <c r="J102" s="702">
        <f t="shared" si="8"/>
        <v>0</v>
      </c>
      <c r="K102" s="697">
        <f>Dhalai!K102+Unakoti!K102+North!K102+Gomati!K102+South!K102+West!K102+Sepahijala!K102+Khowai!K102+SPO!K102</f>
        <v>0</v>
      </c>
      <c r="L102" s="698">
        <f>Dhalai!L102+Unakoti!L102+North!L102+Gomati!L102+South!L102+West!L102+Sepahijala!L102+Khowai!L102+SPO!L102</f>
        <v>0</v>
      </c>
      <c r="M102" s="697">
        <f>Dhalai!M102+Unakoti!M102+North!M102+Gomati!M102+South!M102+West!M102+Sepahijala!M102+Khowai!M102+SPO!M102</f>
        <v>0</v>
      </c>
      <c r="N102" s="698">
        <f>Dhalai!N102+Unakoti!N102+North!N102+Gomati!N102+South!N102+West!N102+Sepahijala!N102+Khowai!N102+SPO!N102</f>
        <v>0</v>
      </c>
      <c r="O102" s="729">
        <v>1.2500000000000001E-2</v>
      </c>
      <c r="P102" s="697">
        <f>Dhalai!P102+Unakoti!P102+North!P102+Gomati!P102+South!P102+West!P102+Sepahijala!P102+Khowai!P102+SPO!P102</f>
        <v>550</v>
      </c>
      <c r="Q102" s="698">
        <f>Dhalai!Q102+Unakoti!Q102+North!Q102+Gomati!Q102+South!Q102+West!Q102+Sepahijala!Q102+Khowai!Q102+SPO!Q102</f>
        <v>6.875</v>
      </c>
      <c r="R102" s="697">
        <f>Dhalai!R102+Unakoti!R102+North!R102+Gomati!R102+South!R102+West!R102+Sepahijala!R102+Khowai!R102+SPO!R102</f>
        <v>550</v>
      </c>
      <c r="S102" s="698">
        <f>Dhalai!S102+Unakoti!S102+North!S102+Gomati!S102+South!S102+West!S102+Sepahijala!S102+Khowai!S102+SPO!S102</f>
        <v>6.875</v>
      </c>
      <c r="T102" s="697"/>
      <c r="U102" s="697"/>
      <c r="V102" s="697"/>
      <c r="W102" s="697"/>
      <c r="X102" s="729">
        <v>1.2500000000000001E-2</v>
      </c>
      <c r="Y102" s="697">
        <f>SUM(Dhalai:SPO!Y102)</f>
        <v>550</v>
      </c>
      <c r="Z102" s="697">
        <f>SUM(Dhalai:SPO!Z102)</f>
        <v>6.875</v>
      </c>
      <c r="AA102" s="697">
        <f>SUM(Dhalai:SPO!AA102)</f>
        <v>550</v>
      </c>
      <c r="AB102" s="697">
        <f>SUM(Dhalai:SPO!AB102)</f>
        <v>6.875</v>
      </c>
      <c r="AC102" s="708"/>
      <c r="AD102" s="705"/>
      <c r="AF102" s="672">
        <f>SUM(Dhalai:SPO!AB102)</f>
        <v>6.875</v>
      </c>
      <c r="AH102" s="672" t="b">
        <f t="shared" si="4"/>
        <v>1</v>
      </c>
    </row>
    <row r="103" spans="1:34" ht="37.5">
      <c r="A103" s="685">
        <f t="shared" si="11"/>
        <v>3.1099999999999994</v>
      </c>
      <c r="B103" s="738" t="s">
        <v>57</v>
      </c>
      <c r="C103" s="697">
        <f>Dhalai!C103+Unakoti!C103+North!C103+Gomati!C103+South!C103+West!C103+Sepahijala!C103+Khowai!C103+SPO!C103</f>
        <v>250</v>
      </c>
      <c r="D103" s="698">
        <f>Dhalai!D103+Unakoti!D103+North!D103+Gomati!D103+South!D103+West!D103+Sepahijala!D103+Khowai!D103+SPO!D103</f>
        <v>1.88</v>
      </c>
      <c r="E103" s="697">
        <f>Dhalai!E103+Unakoti!E103+North!E103+Gomati!E103+South!E103+West!E103+Sepahijala!E103+Khowai!E103+SPO!E103</f>
        <v>250</v>
      </c>
      <c r="F103" s="698">
        <f>Dhalai!F103+Unakoti!F103+North!F103+Gomati!F103+South!F103+West!F103+Sepahijala!F103+Khowai!F103+SPO!F103</f>
        <v>1.88</v>
      </c>
      <c r="G103" s="699">
        <f t="shared" si="10"/>
        <v>1</v>
      </c>
      <c r="H103" s="700">
        <f t="shared" si="10"/>
        <v>1</v>
      </c>
      <c r="I103" s="701">
        <f t="shared" si="8"/>
        <v>0</v>
      </c>
      <c r="J103" s="702">
        <f t="shared" si="8"/>
        <v>0</v>
      </c>
      <c r="K103" s="697">
        <f>Dhalai!K103+Unakoti!K103+North!K103+Gomati!K103+South!K103+West!K103+Sepahijala!K103+Khowai!K103+SPO!K103</f>
        <v>0</v>
      </c>
      <c r="L103" s="698">
        <f>Dhalai!L103+Unakoti!L103+North!L103+Gomati!L103+South!L103+West!L103+Sepahijala!L103+Khowai!L103+SPO!L103</f>
        <v>0</v>
      </c>
      <c r="M103" s="697">
        <f>Dhalai!M103+Unakoti!M103+North!M103+Gomati!M103+South!M103+West!M103+Sepahijala!M103+Khowai!M103+SPO!M103</f>
        <v>0</v>
      </c>
      <c r="N103" s="698">
        <f>Dhalai!N103+Unakoti!N103+North!N103+Gomati!N103+South!N103+West!N103+Sepahijala!N103+Khowai!N103+SPO!N103</f>
        <v>0</v>
      </c>
      <c r="O103" s="729">
        <v>7.4999999999999997E-3</v>
      </c>
      <c r="P103" s="697">
        <f>Dhalai!P103+Unakoti!P103+North!P103+Gomati!P103+South!P103+West!P103+Sepahijala!P103+Khowai!P103+SPO!P103</f>
        <v>550</v>
      </c>
      <c r="Q103" s="698">
        <f>Dhalai!Q103+Unakoti!Q103+North!Q103+Gomati!Q103+South!Q103+West!Q103+Sepahijala!Q103+Khowai!Q103+SPO!Q103</f>
        <v>4.125</v>
      </c>
      <c r="R103" s="697">
        <f>Dhalai!R103+Unakoti!R103+North!R103+Gomati!R103+South!R103+West!R103+Sepahijala!R103+Khowai!R103+SPO!R103</f>
        <v>550</v>
      </c>
      <c r="S103" s="698">
        <f>Dhalai!S103+Unakoti!S103+North!S103+Gomati!S103+South!S103+West!S103+Sepahijala!S103+Khowai!S103+SPO!S103</f>
        <v>4.125</v>
      </c>
      <c r="T103" s="697"/>
      <c r="U103" s="697"/>
      <c r="V103" s="697"/>
      <c r="W103" s="697"/>
      <c r="X103" s="729">
        <v>7.4999999999999997E-3</v>
      </c>
      <c r="Y103" s="697">
        <f>SUM(Dhalai:SPO!Y103)</f>
        <v>550</v>
      </c>
      <c r="Z103" s="697">
        <f>SUM(Dhalai:SPO!Z103)</f>
        <v>4.125</v>
      </c>
      <c r="AA103" s="697">
        <f>SUM(Dhalai:SPO!AA103)</f>
        <v>550</v>
      </c>
      <c r="AB103" s="697">
        <f>SUM(Dhalai:SPO!AB103)</f>
        <v>4.125</v>
      </c>
      <c r="AC103" s="708"/>
      <c r="AD103" s="705"/>
      <c r="AF103" s="672">
        <f>SUM(Dhalai:SPO!AB103)</f>
        <v>4.125</v>
      </c>
      <c r="AH103" s="672" t="b">
        <f t="shared" si="4"/>
        <v>1</v>
      </c>
    </row>
    <row r="104" spans="1:34" ht="37.5">
      <c r="A104" s="685">
        <f t="shared" si="11"/>
        <v>3.1199999999999992</v>
      </c>
      <c r="B104" s="738" t="s">
        <v>58</v>
      </c>
      <c r="C104" s="697">
        <f>Dhalai!C104+Unakoti!C104+North!C104+Gomati!C104+South!C104+West!C104+Sepahijala!C104+Khowai!C104+SPO!C104</f>
        <v>250</v>
      </c>
      <c r="D104" s="698">
        <f>Dhalai!D104+Unakoti!D104+North!D104+Gomati!D104+South!D104+West!D104+Sepahijala!D104+Khowai!D104+SPO!D104</f>
        <v>1.87</v>
      </c>
      <c r="E104" s="697">
        <f>Dhalai!E104+Unakoti!E104+North!E104+Gomati!E104+South!E104+West!E104+Sepahijala!E104+Khowai!E104+SPO!E104</f>
        <v>250</v>
      </c>
      <c r="F104" s="698">
        <f>Dhalai!F104+Unakoti!F104+North!F104+Gomati!F104+South!F104+West!F104+Sepahijala!F104+Khowai!F104+SPO!F104</f>
        <v>1.87</v>
      </c>
      <c r="G104" s="699">
        <f t="shared" si="10"/>
        <v>1</v>
      </c>
      <c r="H104" s="700">
        <f t="shared" si="10"/>
        <v>1</v>
      </c>
      <c r="I104" s="701">
        <f t="shared" si="8"/>
        <v>0</v>
      </c>
      <c r="J104" s="702">
        <f t="shared" si="8"/>
        <v>0</v>
      </c>
      <c r="K104" s="697">
        <f>Dhalai!K104+Unakoti!K104+North!K104+Gomati!K104+South!K104+West!K104+Sepahijala!K104+Khowai!K104+SPO!K104</f>
        <v>0</v>
      </c>
      <c r="L104" s="698">
        <f>Dhalai!L104+Unakoti!L104+North!L104+Gomati!L104+South!L104+West!L104+Sepahijala!L104+Khowai!L104+SPO!L104</f>
        <v>0</v>
      </c>
      <c r="M104" s="697">
        <f>Dhalai!M104+Unakoti!M104+North!M104+Gomati!M104+South!M104+West!M104+Sepahijala!M104+Khowai!M104+SPO!M104</f>
        <v>0</v>
      </c>
      <c r="N104" s="698">
        <f>Dhalai!N104+Unakoti!N104+North!N104+Gomati!N104+South!N104+West!N104+Sepahijala!N104+Khowai!N104+SPO!N104</f>
        <v>0</v>
      </c>
      <c r="O104" s="729">
        <v>7.4999999999999997E-3</v>
      </c>
      <c r="P104" s="697">
        <f>Dhalai!P104+Unakoti!P104+North!P104+Gomati!P104+South!P104+West!P104+Sepahijala!P104+Khowai!P104+SPO!P104</f>
        <v>550</v>
      </c>
      <c r="Q104" s="698">
        <f>Dhalai!Q104+Unakoti!Q104+North!Q104+Gomati!Q104+South!Q104+West!Q104+Sepahijala!Q104+Khowai!Q104+SPO!Q104</f>
        <v>4.125</v>
      </c>
      <c r="R104" s="697">
        <f>Dhalai!R104+Unakoti!R104+North!R104+Gomati!R104+South!R104+West!R104+Sepahijala!R104+Khowai!R104+SPO!R104</f>
        <v>550</v>
      </c>
      <c r="S104" s="698">
        <f>Dhalai!S104+Unakoti!S104+North!S104+Gomati!S104+South!S104+West!S104+Sepahijala!S104+Khowai!S104+SPO!S104</f>
        <v>4.125</v>
      </c>
      <c r="T104" s="697"/>
      <c r="U104" s="697"/>
      <c r="V104" s="697"/>
      <c r="W104" s="697"/>
      <c r="X104" s="729">
        <v>7.4999999999999997E-3</v>
      </c>
      <c r="Y104" s="697">
        <f>SUM(Dhalai:SPO!Y104)</f>
        <v>550</v>
      </c>
      <c r="Z104" s="697">
        <f>SUM(Dhalai:SPO!Z104)</f>
        <v>4.125</v>
      </c>
      <c r="AA104" s="697">
        <f>SUM(Dhalai:SPO!AA104)</f>
        <v>550</v>
      </c>
      <c r="AB104" s="697">
        <f>SUM(Dhalai:SPO!AB104)</f>
        <v>4.125</v>
      </c>
      <c r="AC104" s="708"/>
      <c r="AD104" s="705"/>
      <c r="AF104" s="672">
        <f>SUM(Dhalai:SPO!AB104)</f>
        <v>4.125</v>
      </c>
      <c r="AH104" s="672" t="b">
        <f t="shared" si="4"/>
        <v>1</v>
      </c>
    </row>
    <row r="105" spans="1:34" ht="37.5">
      <c r="A105" s="685">
        <f t="shared" si="11"/>
        <v>3.129999999999999</v>
      </c>
      <c r="B105" s="738" t="s">
        <v>59</v>
      </c>
      <c r="C105" s="697">
        <f>Dhalai!C105+Unakoti!C105+North!C105+Gomati!C105+South!C105+West!C105+Sepahijala!C105+Khowai!C105+SPO!C105</f>
        <v>0</v>
      </c>
      <c r="D105" s="698">
        <f>Dhalai!D105+Unakoti!D105+North!D105+Gomati!D105+South!D105+West!D105+Sepahijala!D105+Khowai!D105+SPO!D105</f>
        <v>0</v>
      </c>
      <c r="E105" s="697">
        <f>Dhalai!E105+Unakoti!E105+North!E105+Gomati!E105+South!E105+West!E105+Sepahijala!E105+Khowai!E105+SPO!E105</f>
        <v>0</v>
      </c>
      <c r="F105" s="698">
        <f>Dhalai!F105+Unakoti!F105+North!F105+Gomati!F105+South!F105+West!F105+Sepahijala!F105+Khowai!F105+SPO!F105</f>
        <v>0</v>
      </c>
      <c r="G105" s="699"/>
      <c r="H105" s="700"/>
      <c r="I105" s="701">
        <f t="shared" si="8"/>
        <v>0</v>
      </c>
      <c r="J105" s="702">
        <f t="shared" si="8"/>
        <v>0</v>
      </c>
      <c r="K105" s="697">
        <f>Dhalai!K105+Unakoti!K105+North!K105+Gomati!K105+South!K105+West!K105+Sepahijala!K105+Khowai!K105+SPO!K105</f>
        <v>0</v>
      </c>
      <c r="L105" s="698">
        <f>Dhalai!L105+Unakoti!L105+North!L105+Gomati!L105+South!L105+West!L105+Sepahijala!L105+Khowai!L105+SPO!L105</f>
        <v>0</v>
      </c>
      <c r="M105" s="697">
        <f>Dhalai!M105+Unakoti!M105+North!M105+Gomati!M105+South!M105+West!M105+Sepahijala!M105+Khowai!M105+SPO!M105</f>
        <v>0</v>
      </c>
      <c r="N105" s="698">
        <f>Dhalai!N105+Unakoti!N105+North!N105+Gomati!N105+South!N105+West!N105+Sepahijala!N105+Khowai!N105+SPO!N105</f>
        <v>0</v>
      </c>
      <c r="O105" s="729">
        <v>3.0000000000000001E-3</v>
      </c>
      <c r="P105" s="697">
        <f>Dhalai!P105+Unakoti!P105+North!P105+Gomati!P105+South!P105+West!P105+Sepahijala!P105+Khowai!P105+SPO!P105</f>
        <v>550</v>
      </c>
      <c r="Q105" s="698">
        <f>Dhalai!Q105+Unakoti!Q105+North!Q105+Gomati!Q105+South!Q105+West!Q105+Sepahijala!Q105+Khowai!Q105+SPO!Q105</f>
        <v>1.65</v>
      </c>
      <c r="R105" s="697">
        <f>Dhalai!R105+Unakoti!R105+North!R105+Gomati!R105+South!R105+West!R105+Sepahijala!R105+Khowai!R105+SPO!R105</f>
        <v>550</v>
      </c>
      <c r="S105" s="698">
        <f>Dhalai!S105+Unakoti!S105+North!S105+Gomati!S105+South!S105+West!S105+Sepahijala!S105+Khowai!S105+SPO!S105</f>
        <v>1.65</v>
      </c>
      <c r="T105" s="697"/>
      <c r="U105" s="697"/>
      <c r="V105" s="697"/>
      <c r="W105" s="697"/>
      <c r="X105" s="729">
        <v>3.0000000000000001E-3</v>
      </c>
      <c r="Y105" s="697">
        <f>SUM(Dhalai:SPO!Y105)</f>
        <v>550</v>
      </c>
      <c r="Z105" s="697">
        <f>SUM(Dhalai:SPO!Z105)</f>
        <v>1.65</v>
      </c>
      <c r="AA105" s="697">
        <f>SUM(Dhalai:SPO!AA105)</f>
        <v>550</v>
      </c>
      <c r="AB105" s="697">
        <f>SUM(Dhalai:SPO!AB105)</f>
        <v>1.65</v>
      </c>
      <c r="AC105" s="708"/>
      <c r="AD105" s="705"/>
      <c r="AF105" s="672">
        <f>SUM(Dhalai:SPO!AB105)</f>
        <v>1.65</v>
      </c>
      <c r="AH105" s="672" t="b">
        <f t="shared" si="4"/>
        <v>1</v>
      </c>
    </row>
    <row r="106" spans="1:34" ht="56.25">
      <c r="A106" s="685">
        <f t="shared" si="11"/>
        <v>3.1399999999999988</v>
      </c>
      <c r="B106" s="738" t="s">
        <v>60</v>
      </c>
      <c r="C106" s="697">
        <f>Dhalai!C106+Unakoti!C106+North!C106+Gomati!C106+South!C106+West!C106+Sepahijala!C106+Khowai!C106+SPO!C106</f>
        <v>0</v>
      </c>
      <c r="D106" s="698">
        <f>Dhalai!D106+Unakoti!D106+North!D106+Gomati!D106+South!D106+West!D106+Sepahijala!D106+Khowai!D106+SPO!D106</f>
        <v>0</v>
      </c>
      <c r="E106" s="697">
        <f>Dhalai!E106+Unakoti!E106+North!E106+Gomati!E106+South!E106+West!E106+Sepahijala!E106+Khowai!E106+SPO!E106</f>
        <v>0</v>
      </c>
      <c r="F106" s="698">
        <f>Dhalai!F106+Unakoti!F106+North!F106+Gomati!F106+South!F106+West!F106+Sepahijala!F106+Khowai!F106+SPO!F106</f>
        <v>0</v>
      </c>
      <c r="G106" s="699"/>
      <c r="H106" s="700"/>
      <c r="I106" s="701">
        <f t="shared" si="8"/>
        <v>0</v>
      </c>
      <c r="J106" s="702">
        <f t="shared" si="8"/>
        <v>0</v>
      </c>
      <c r="K106" s="697">
        <f>Dhalai!K106+Unakoti!K106+North!K106+Gomati!K106+South!K106+West!K106+Sepahijala!K106+Khowai!K106+SPO!K106</f>
        <v>0</v>
      </c>
      <c r="L106" s="698">
        <f>Dhalai!L106+Unakoti!L106+North!L106+Gomati!L106+South!L106+West!L106+Sepahijala!L106+Khowai!L106+SPO!L106</f>
        <v>0</v>
      </c>
      <c r="M106" s="697">
        <f>Dhalai!M106+Unakoti!M106+North!M106+Gomati!M106+South!M106+West!M106+Sepahijala!M106+Khowai!M106+SPO!M106</f>
        <v>0</v>
      </c>
      <c r="N106" s="698">
        <f>Dhalai!N106+Unakoti!N106+North!N106+Gomati!N106+South!N106+West!N106+Sepahijala!N106+Khowai!N106+SPO!N106</f>
        <v>0</v>
      </c>
      <c r="O106" s="729">
        <v>3.0000000000000001E-3</v>
      </c>
      <c r="P106" s="697">
        <f>Dhalai!P106+Unakoti!P106+North!P106+Gomati!P106+South!P106+West!P106+Sepahijala!P106+Khowai!P106+SPO!P106</f>
        <v>550</v>
      </c>
      <c r="Q106" s="698">
        <f>Dhalai!Q106+Unakoti!Q106+North!Q106+Gomati!Q106+South!Q106+West!Q106+Sepahijala!Q106+Khowai!Q106+SPO!Q106</f>
        <v>1.65</v>
      </c>
      <c r="R106" s="697">
        <f>Dhalai!R106+Unakoti!R106+North!R106+Gomati!R106+South!R106+West!R106+Sepahijala!R106+Khowai!R106+SPO!R106</f>
        <v>550</v>
      </c>
      <c r="S106" s="698">
        <f>Dhalai!S106+Unakoti!S106+North!S106+Gomati!S106+South!S106+West!S106+Sepahijala!S106+Khowai!S106+SPO!S106</f>
        <v>1.65</v>
      </c>
      <c r="T106" s="697"/>
      <c r="U106" s="697"/>
      <c r="V106" s="697"/>
      <c r="W106" s="697"/>
      <c r="X106" s="729">
        <v>3.0000000000000001E-3</v>
      </c>
      <c r="Y106" s="697">
        <f>SUM(Dhalai:SPO!Y106)</f>
        <v>550</v>
      </c>
      <c r="Z106" s="697">
        <f>SUM(Dhalai:SPO!Z106)</f>
        <v>1.65</v>
      </c>
      <c r="AA106" s="697">
        <f>SUM(Dhalai:SPO!AA106)</f>
        <v>550</v>
      </c>
      <c r="AB106" s="697">
        <f>SUM(Dhalai:SPO!AB106)</f>
        <v>1.65</v>
      </c>
      <c r="AC106" s="708"/>
      <c r="AD106" s="705"/>
      <c r="AF106" s="672">
        <f>SUM(Dhalai:SPO!AB106)</f>
        <v>1.65</v>
      </c>
      <c r="AH106" s="672" t="b">
        <f t="shared" si="4"/>
        <v>1</v>
      </c>
    </row>
    <row r="107" spans="1:34" ht="56.25">
      <c r="A107" s="685">
        <f t="shared" si="11"/>
        <v>3.1499999999999986</v>
      </c>
      <c r="B107" s="738" t="s">
        <v>61</v>
      </c>
      <c r="C107" s="697">
        <f>Dhalai!C107+Unakoti!C107+North!C107+Gomati!C107+South!C107+West!C107+Sepahijala!C107+Khowai!C107+SPO!C107</f>
        <v>0</v>
      </c>
      <c r="D107" s="698">
        <f>Dhalai!D107+Unakoti!D107+North!D107+Gomati!D107+South!D107+West!D107+Sepahijala!D107+Khowai!D107+SPO!D107</f>
        <v>0</v>
      </c>
      <c r="E107" s="697">
        <f>Dhalai!E107+Unakoti!E107+North!E107+Gomati!E107+South!E107+West!E107+Sepahijala!E107+Khowai!E107+SPO!E107</f>
        <v>0</v>
      </c>
      <c r="F107" s="698">
        <f>Dhalai!F107+Unakoti!F107+North!F107+Gomati!F107+South!F107+West!F107+Sepahijala!F107+Khowai!F107+SPO!F107</f>
        <v>0</v>
      </c>
      <c r="G107" s="699"/>
      <c r="H107" s="700"/>
      <c r="I107" s="701">
        <f t="shared" si="8"/>
        <v>0</v>
      </c>
      <c r="J107" s="702">
        <f t="shared" si="8"/>
        <v>0</v>
      </c>
      <c r="K107" s="697">
        <f>Dhalai!K107+Unakoti!K107+North!K107+Gomati!K107+South!K107+West!K107+Sepahijala!K107+Khowai!K107+SPO!K107</f>
        <v>0</v>
      </c>
      <c r="L107" s="698">
        <f>Dhalai!L107+Unakoti!L107+North!L107+Gomati!L107+South!L107+West!L107+Sepahijala!L107+Khowai!L107+SPO!L107</f>
        <v>0</v>
      </c>
      <c r="M107" s="697">
        <f>Dhalai!M107+Unakoti!M107+North!M107+Gomati!M107+South!M107+West!M107+Sepahijala!M107+Khowai!M107+SPO!M107</f>
        <v>0</v>
      </c>
      <c r="N107" s="698">
        <f>Dhalai!N107+Unakoti!N107+North!N107+Gomati!N107+South!N107+West!N107+Sepahijala!N107+Khowai!N107+SPO!N107</f>
        <v>0</v>
      </c>
      <c r="O107" s="729">
        <v>0.1</v>
      </c>
      <c r="P107" s="697">
        <f>Dhalai!P107+Unakoti!P107+North!P107+Gomati!P107+South!P107+West!P107+Sepahijala!P107+Khowai!P107+SPO!P107</f>
        <v>300</v>
      </c>
      <c r="Q107" s="698">
        <f>Dhalai!Q107+Unakoti!Q107+North!Q107+Gomati!Q107+South!Q107+West!Q107+Sepahijala!Q107+Khowai!Q107+SPO!Q107</f>
        <v>30</v>
      </c>
      <c r="R107" s="697">
        <f>Dhalai!R107+Unakoti!R107+North!R107+Gomati!R107+South!R107+West!R107+Sepahijala!R107+Khowai!R107+SPO!R107</f>
        <v>300</v>
      </c>
      <c r="S107" s="698">
        <f>Dhalai!S107+Unakoti!S107+North!S107+Gomati!S107+South!S107+West!S107+Sepahijala!S107+Khowai!S107+SPO!S107</f>
        <v>30</v>
      </c>
      <c r="T107" s="697"/>
      <c r="U107" s="697"/>
      <c r="V107" s="697"/>
      <c r="W107" s="697"/>
      <c r="X107" s="729">
        <v>0.1</v>
      </c>
      <c r="Y107" s="697">
        <f>SUM(Dhalai:SPO!Y107)</f>
        <v>300</v>
      </c>
      <c r="Z107" s="698">
        <f>SUM(Dhalai:SPO!Z107)</f>
        <v>30</v>
      </c>
      <c r="AA107" s="697">
        <f>SUM(Dhalai:SPO!AA107)</f>
        <v>300</v>
      </c>
      <c r="AB107" s="698">
        <f>SUM(Dhalai:SPO!AB107)</f>
        <v>30</v>
      </c>
      <c r="AC107" s="708"/>
      <c r="AD107" s="705"/>
      <c r="AF107" s="672">
        <f>SUM(Dhalai:SPO!AB107)</f>
        <v>30</v>
      </c>
      <c r="AH107" s="672" t="b">
        <f t="shared" si="4"/>
        <v>1</v>
      </c>
    </row>
    <row r="108" spans="1:34" ht="37.5">
      <c r="A108" s="685">
        <f t="shared" si="11"/>
        <v>3.1599999999999984</v>
      </c>
      <c r="B108" s="738" t="s">
        <v>62</v>
      </c>
      <c r="C108" s="697">
        <f>Dhalai!C108+Unakoti!C108+North!C108+Gomati!C108+South!C108+West!C108+Sepahijala!C108+Khowai!C108+SPO!C108</f>
        <v>250</v>
      </c>
      <c r="D108" s="698">
        <f>Dhalai!D108+Unakoti!D108+North!D108+Gomati!D108+South!D108+West!D108+Sepahijala!D108+Khowai!D108+SPO!D108</f>
        <v>1.25</v>
      </c>
      <c r="E108" s="697">
        <f>Dhalai!E108+Unakoti!E108+North!E108+Gomati!E108+South!E108+West!E108+Sepahijala!E108+Khowai!E108+SPO!E108</f>
        <v>250</v>
      </c>
      <c r="F108" s="698">
        <f>Dhalai!F108+Unakoti!F108+North!F108+Gomati!F108+South!F108+West!F108+Sepahijala!F108+Khowai!F108+SPO!F108</f>
        <v>1.25</v>
      </c>
      <c r="G108" s="699">
        <f t="shared" ref="G108:H163" si="12">E108/C108</f>
        <v>1</v>
      </c>
      <c r="H108" s="700">
        <f t="shared" si="12"/>
        <v>1</v>
      </c>
      <c r="I108" s="701">
        <f t="shared" si="8"/>
        <v>0</v>
      </c>
      <c r="J108" s="702">
        <f t="shared" si="8"/>
        <v>0</v>
      </c>
      <c r="K108" s="697">
        <f>Dhalai!K108+Unakoti!K108+North!K108+Gomati!K108+South!K108+West!K108+Sepahijala!K108+Khowai!K108+SPO!K108</f>
        <v>0</v>
      </c>
      <c r="L108" s="698">
        <f>Dhalai!L108+Unakoti!L108+North!L108+Gomati!L108+South!L108+West!L108+Sepahijala!L108+Khowai!L108+SPO!L108</f>
        <v>0</v>
      </c>
      <c r="M108" s="697">
        <f>Dhalai!M108+Unakoti!M108+North!M108+Gomati!M108+South!M108+West!M108+Sepahijala!M108+Khowai!M108+SPO!M108</f>
        <v>0</v>
      </c>
      <c r="N108" s="698">
        <f>Dhalai!N108+Unakoti!N108+North!N108+Gomati!N108+South!N108+West!N108+Sepahijala!N108+Khowai!N108+SPO!N108</f>
        <v>0</v>
      </c>
      <c r="O108" s="729">
        <v>5.0000000000000001E-3</v>
      </c>
      <c r="P108" s="697">
        <f>Dhalai!P108+Unakoti!P108+North!P108+Gomati!P108+South!P108+West!P108+Sepahijala!P108+Khowai!P108+SPO!P108</f>
        <v>550</v>
      </c>
      <c r="Q108" s="698">
        <f>Dhalai!Q108+Unakoti!Q108+North!Q108+Gomati!Q108+South!Q108+West!Q108+Sepahijala!Q108+Khowai!Q108+SPO!Q108</f>
        <v>2.75</v>
      </c>
      <c r="R108" s="697">
        <f>Dhalai!R108+Unakoti!R108+North!R108+Gomati!R108+South!R108+West!R108+Sepahijala!R108+Khowai!R108+SPO!R108</f>
        <v>550</v>
      </c>
      <c r="S108" s="698">
        <f>Dhalai!S108+Unakoti!S108+North!S108+Gomati!S108+South!S108+West!S108+Sepahijala!S108+Khowai!S108+SPO!S108</f>
        <v>2.75</v>
      </c>
      <c r="T108" s="697"/>
      <c r="U108" s="697"/>
      <c r="V108" s="697"/>
      <c r="W108" s="697"/>
      <c r="X108" s="729">
        <v>5.0000000000000001E-3</v>
      </c>
      <c r="Y108" s="697">
        <f>SUM(Dhalai:SPO!Y108)</f>
        <v>550</v>
      </c>
      <c r="Z108" s="697">
        <f>SUM(Dhalai:SPO!Z108)</f>
        <v>2.75</v>
      </c>
      <c r="AA108" s="697">
        <f>SUM(Dhalai:SPO!AA108)</f>
        <v>550</v>
      </c>
      <c r="AB108" s="697">
        <f>SUM(Dhalai:SPO!AB108)</f>
        <v>2.75</v>
      </c>
      <c r="AC108" s="708"/>
      <c r="AD108" s="705"/>
      <c r="AF108" s="672">
        <f>SUM(Dhalai:SPO!AB108)</f>
        <v>2.75</v>
      </c>
      <c r="AH108" s="672" t="b">
        <f t="shared" si="4"/>
        <v>1</v>
      </c>
    </row>
    <row r="109" spans="1:34" ht="56.25">
      <c r="A109" s="685">
        <v>3.17</v>
      </c>
      <c r="B109" s="738" t="s">
        <v>63</v>
      </c>
      <c r="C109" s="697">
        <f>Dhalai!C109+Unakoti!C109+North!C109+Gomati!C109+South!C109+West!C109+Sepahijala!C109+Khowai!C109+SPO!C109</f>
        <v>0</v>
      </c>
      <c r="D109" s="698">
        <f>Dhalai!D109+Unakoti!D109+North!D109+Gomati!D109+South!D109+West!D109+Sepahijala!D109+Khowai!D109+SPO!D109</f>
        <v>0</v>
      </c>
      <c r="E109" s="697">
        <f>Dhalai!E109+Unakoti!E109+North!E109+Gomati!E109+South!E109+West!E109+Sepahijala!E109+Khowai!E109+SPO!E109</f>
        <v>0</v>
      </c>
      <c r="F109" s="698">
        <f>Dhalai!F109+Unakoti!F109+North!F109+Gomati!F109+South!F109+West!F109+Sepahijala!F109+Khowai!F109+SPO!F109</f>
        <v>0</v>
      </c>
      <c r="G109" s="699"/>
      <c r="H109" s="700"/>
      <c r="I109" s="701">
        <f>C109-E109</f>
        <v>0</v>
      </c>
      <c r="J109" s="702">
        <f>D109-F109</f>
        <v>0</v>
      </c>
      <c r="K109" s="697">
        <f>Dhalai!K109+Unakoti!K109+North!K109+Gomati!K109+South!K109+West!K109+Sepahijala!K109+Khowai!K109+SPO!K109</f>
        <v>0</v>
      </c>
      <c r="L109" s="698">
        <f>Dhalai!L109+Unakoti!L109+North!L109+Gomati!L109+South!L109+West!L109+Sepahijala!L109+Khowai!L109+SPO!L109</f>
        <v>0</v>
      </c>
      <c r="M109" s="697">
        <f>Dhalai!M109+Unakoti!M109+North!M109+Gomati!M109+South!M109+West!M109+Sepahijala!M109+Khowai!M109+SPO!M109</f>
        <v>0</v>
      </c>
      <c r="N109" s="698">
        <f>Dhalai!N109+Unakoti!N109+North!N109+Gomati!N109+South!N109+West!N109+Sepahijala!N109+Khowai!N109+SPO!N109</f>
        <v>0</v>
      </c>
      <c r="O109" s="729">
        <v>2E-3</v>
      </c>
      <c r="P109" s="697">
        <f>Dhalai!P109+Unakoti!P109+North!P109+Gomati!P109+South!P109+West!P109+Sepahijala!P109+Khowai!P109+SPO!P109</f>
        <v>550</v>
      </c>
      <c r="Q109" s="698">
        <f>Dhalai!Q109+Unakoti!Q109+North!Q109+Gomati!Q109+South!Q109+West!Q109+Sepahijala!Q109+Khowai!Q109+SPO!Q109</f>
        <v>1.1000000000000001</v>
      </c>
      <c r="R109" s="697">
        <f>Dhalai!R109+Unakoti!R109+North!R109+Gomati!R109+South!R109+West!R109+Sepahijala!R109+Khowai!R109+SPO!R109</f>
        <v>550</v>
      </c>
      <c r="S109" s="698">
        <f>Dhalai!S109+Unakoti!S109+North!S109+Gomati!S109+South!S109+West!S109+Sepahijala!S109+Khowai!S109+SPO!S109</f>
        <v>1.1000000000000001</v>
      </c>
      <c r="T109" s="697"/>
      <c r="U109" s="697"/>
      <c r="V109" s="697"/>
      <c r="W109" s="697"/>
      <c r="X109" s="729">
        <v>2E-3</v>
      </c>
      <c r="Y109" s="697">
        <f>SUM(Dhalai:SPO!Y109)</f>
        <v>550</v>
      </c>
      <c r="Z109" s="697">
        <f>SUM(Dhalai:SPO!Z109)</f>
        <v>1.1000000000000001</v>
      </c>
      <c r="AA109" s="697">
        <f>SUM(Dhalai:SPO!AA109)</f>
        <v>550</v>
      </c>
      <c r="AB109" s="698">
        <f>SUM(Dhalai:SPO!AB109)</f>
        <v>1.1000000000000001</v>
      </c>
      <c r="AC109" s="708"/>
      <c r="AD109" s="705"/>
      <c r="AF109" s="672">
        <f>SUM(Dhalai:SPO!AB109)</f>
        <v>1.1000000000000001</v>
      </c>
      <c r="AH109" s="672" t="b">
        <f t="shared" si="4"/>
        <v>1</v>
      </c>
    </row>
    <row r="110" spans="1:34" s="751" customFormat="1" ht="21">
      <c r="A110" s="679"/>
      <c r="B110" s="744" t="s">
        <v>64</v>
      </c>
      <c r="C110" s="687">
        <f>Dhalai!C110+Unakoti!C110+North!C110+Gomati!C110+South!C110+West!C110+Sepahijala!C110+Khowai!C110+SPO!C110</f>
        <v>5</v>
      </c>
      <c r="D110" s="688">
        <f>Dhalai!D110+Unakoti!D110+North!D110+Gomati!D110+South!D110+West!D110+Sepahijala!D110+Khowai!D110+SPO!D110</f>
        <v>103.63000000000001</v>
      </c>
      <c r="E110" s="687">
        <f>Dhalai!E110+Unakoti!E110+North!E110+Gomati!E110+South!E110+West!E110+Sepahijala!E110+Khowai!E110+SPO!E110</f>
        <v>5</v>
      </c>
      <c r="F110" s="688">
        <f>Dhalai!F110+Unakoti!F110+North!F110+Gomati!F110+South!F110+West!F110+Sepahijala!F110+Khowai!F110+SPO!F110</f>
        <v>103.63000000000001</v>
      </c>
      <c r="G110" s="783">
        <f t="shared" si="12"/>
        <v>1</v>
      </c>
      <c r="H110" s="784">
        <f t="shared" si="12"/>
        <v>1</v>
      </c>
      <c r="I110" s="785">
        <f t="shared" ref="I110:J110" si="13">SUM(I88:I109)</f>
        <v>0</v>
      </c>
      <c r="J110" s="745">
        <f t="shared" si="13"/>
        <v>0</v>
      </c>
      <c r="K110" s="687">
        <f>Dhalai!K110+Unakoti!K110+North!K110+Gomati!K110+South!K110+West!K110+Sepahijala!K110+Khowai!K110+SPO!K110</f>
        <v>0</v>
      </c>
      <c r="L110" s="688">
        <f>Dhalai!L110+Unakoti!L110+North!L110+Gomati!L110+South!L110+West!L110+Sepahijala!L110+Khowai!L110+SPO!L110</f>
        <v>0</v>
      </c>
      <c r="M110" s="687">
        <f>Dhalai!M110+Unakoti!M110+North!M110+Gomati!M110+South!M110+West!M110+Sepahijala!M110+Khowai!M110+SPO!M110</f>
        <v>0</v>
      </c>
      <c r="N110" s="688">
        <f>Dhalai!N110+Unakoti!N110+North!N110+Gomati!N110+South!N110+West!N110+Sepahijala!N110+Khowai!N110+SPO!N110</f>
        <v>0</v>
      </c>
      <c r="O110" s="786">
        <f t="shared" ref="O110" si="14">SUM(O88:O109)</f>
        <v>1.0614999999999999</v>
      </c>
      <c r="P110" s="687">
        <f>Dhalai!P110+Unakoti!P110+North!P110+Gomati!P110+South!P110+West!P110+Sepahijala!P110+Khowai!P110+SPO!P110</f>
        <v>11</v>
      </c>
      <c r="Q110" s="688">
        <f>Dhalai!Q110+Unakoti!Q110+North!Q110+Gomati!Q110+South!Q110+West!Q110+Sepahijala!Q110+Khowai!Q110+SPO!Q110</f>
        <v>273.375</v>
      </c>
      <c r="R110" s="687">
        <f>Dhalai!R110+Unakoti!R110+North!R110+Gomati!R110+South!R110+West!R110+Sepahijala!R110+Khowai!R110+SPO!R110</f>
        <v>11</v>
      </c>
      <c r="S110" s="688">
        <f>Dhalai!S110+Unakoti!S110+North!S110+Gomati!S110+South!S110+West!S110+Sepahijala!S110+Khowai!S110+SPO!S110</f>
        <v>273.375</v>
      </c>
      <c r="T110" s="687"/>
      <c r="U110" s="687">
        <f>SUM(Dhalai:SPO!U110)</f>
        <v>0</v>
      </c>
      <c r="V110" s="687"/>
      <c r="W110" s="687">
        <f>SUM(Dhalai:SPO!W110)</f>
        <v>0</v>
      </c>
      <c r="X110" s="786"/>
      <c r="Y110" s="689">
        <f>SUM(Dhalai:SPO!Y110)</f>
        <v>11</v>
      </c>
      <c r="Z110" s="688">
        <f>SUM(Dhalai:SPO!Z110)</f>
        <v>273.375</v>
      </c>
      <c r="AA110" s="689">
        <f>SUM(Dhalai:SPO!AA110)</f>
        <v>11</v>
      </c>
      <c r="AB110" s="688">
        <f>SUM(Dhalai:SPO!AB110)</f>
        <v>273.375</v>
      </c>
      <c r="AC110" s="750"/>
      <c r="AD110" s="705"/>
      <c r="AF110" s="672">
        <f>SUM(Dhalai:SPO!AB110)</f>
        <v>273.375</v>
      </c>
      <c r="AH110" s="672" t="b">
        <f t="shared" si="4"/>
        <v>1</v>
      </c>
    </row>
    <row r="111" spans="1:34" s="751" customFormat="1" ht="37.5">
      <c r="A111" s="679"/>
      <c r="B111" s="730" t="s">
        <v>65</v>
      </c>
      <c r="C111" s="687">
        <f>Dhalai!C111+Unakoti!C111+North!C111+Gomati!C111+South!C111+West!C111+Sepahijala!C111+Khowai!C111+SPO!C111</f>
        <v>5</v>
      </c>
      <c r="D111" s="688">
        <f>Dhalai!D111+Unakoti!D111+North!D111+Gomati!D111+South!D111+West!D111+Sepahijala!D111+Khowai!D111+SPO!D111</f>
        <v>103.63000000000001</v>
      </c>
      <c r="E111" s="687">
        <f>Dhalai!E111+Unakoti!E111+North!E111+Gomati!E111+South!E111+West!E111+Sepahijala!E111+Khowai!E111+SPO!E111</f>
        <v>5</v>
      </c>
      <c r="F111" s="688">
        <f>Dhalai!F111+Unakoti!F111+North!F111+Gomati!F111+South!F111+West!F111+Sepahijala!F111+Khowai!F111+SPO!F111</f>
        <v>103.63000000000001</v>
      </c>
      <c r="G111" s="783">
        <f t="shared" si="12"/>
        <v>1</v>
      </c>
      <c r="H111" s="784">
        <f t="shared" si="12"/>
        <v>1</v>
      </c>
      <c r="I111" s="789">
        <f t="shared" ref="I111:J111" si="15">I110+I86</f>
        <v>0</v>
      </c>
      <c r="J111" s="752">
        <f t="shared" si="15"/>
        <v>0</v>
      </c>
      <c r="K111" s="687">
        <f>Dhalai!K111+Unakoti!K111+North!K111+Gomati!K111+South!K111+West!K111+Sepahijala!K111+Khowai!K111+SPO!K111</f>
        <v>0</v>
      </c>
      <c r="L111" s="688">
        <f>Dhalai!L111+Unakoti!L111+North!L111+Gomati!L111+South!L111+West!L111+Sepahijala!L111+Khowai!L111+SPO!L111</f>
        <v>0</v>
      </c>
      <c r="M111" s="687">
        <f>Dhalai!M111+Unakoti!M111+North!M111+Gomati!M111+South!M111+West!M111+Sepahijala!M111+Khowai!M111+SPO!M111</f>
        <v>0</v>
      </c>
      <c r="N111" s="688">
        <f>Dhalai!N111+Unakoti!N111+North!N111+Gomati!N111+South!N111+West!N111+Sepahijala!N111+Khowai!N111+SPO!N111</f>
        <v>0</v>
      </c>
      <c r="O111" s="790">
        <f t="shared" ref="O111" si="16">O110+O86</f>
        <v>6.9364999999999997</v>
      </c>
      <c r="P111" s="687">
        <f>Dhalai!P111+Unakoti!P111+North!P111+Gomati!P111+South!P111+West!P111+Sepahijala!P111+Khowai!P111+SPO!P111</f>
        <v>11</v>
      </c>
      <c r="Q111" s="688">
        <f>Dhalai!Q111+Unakoti!Q111+North!Q111+Gomati!Q111+South!Q111+West!Q111+Sepahijala!Q111+Khowai!Q111+SPO!Q111</f>
        <v>308.4375</v>
      </c>
      <c r="R111" s="687">
        <f>Dhalai!R111+Unakoti!R111+North!R111+Gomati!R111+South!R111+West!R111+Sepahijala!R111+Khowai!R111+SPO!R111</f>
        <v>11</v>
      </c>
      <c r="S111" s="688">
        <f>Dhalai!S111+Unakoti!S111+North!S111+Gomati!S111+South!S111+West!S111+Sepahijala!S111+Khowai!S111+SPO!S111</f>
        <v>308.4375</v>
      </c>
      <c r="T111" s="687"/>
      <c r="U111" s="687">
        <f>SUM(Dhalai:SPO!U111)</f>
        <v>0</v>
      </c>
      <c r="V111" s="687"/>
      <c r="W111" s="687">
        <f>SUM(Dhalai:SPO!W111)</f>
        <v>0</v>
      </c>
      <c r="X111" s="790"/>
      <c r="Y111" s="689">
        <f>SUM(Dhalai:SPO!Y111)</f>
        <v>11</v>
      </c>
      <c r="Z111" s="688">
        <f>SUM(Dhalai:SPO!Z111)</f>
        <v>307.5</v>
      </c>
      <c r="AA111" s="689">
        <f>SUM(Dhalai:SPO!AA111)</f>
        <v>11</v>
      </c>
      <c r="AB111" s="688">
        <f>SUM(Dhalai:SPO!AB111)</f>
        <v>307.5</v>
      </c>
      <c r="AC111" s="731"/>
      <c r="AD111" s="705"/>
      <c r="AF111" s="672">
        <f>SUM(Dhalai:SPO!AB111)</f>
        <v>307.5</v>
      </c>
      <c r="AH111" s="672" t="b">
        <f t="shared" si="4"/>
        <v>1</v>
      </c>
    </row>
    <row r="112" spans="1:34" ht="21">
      <c r="A112" s="679" t="s">
        <v>99</v>
      </c>
      <c r="B112" s="753" t="s">
        <v>100</v>
      </c>
      <c r="C112" s="697"/>
      <c r="D112" s="698"/>
      <c r="E112" s="697"/>
      <c r="F112" s="698"/>
      <c r="G112" s="699"/>
      <c r="H112" s="700"/>
      <c r="I112" s="689"/>
      <c r="J112" s="688"/>
      <c r="K112" s="697"/>
      <c r="L112" s="698"/>
      <c r="M112" s="697"/>
      <c r="N112" s="698"/>
      <c r="O112" s="754"/>
      <c r="P112" s="697"/>
      <c r="Q112" s="698"/>
      <c r="R112" s="697"/>
      <c r="S112" s="698"/>
      <c r="T112" s="697"/>
      <c r="U112" s="697"/>
      <c r="V112" s="697"/>
      <c r="W112" s="697"/>
      <c r="X112" s="754"/>
      <c r="Y112" s="697"/>
      <c r="Z112" s="697"/>
      <c r="AA112" s="697"/>
      <c r="AB112" s="697"/>
      <c r="AC112" s="755"/>
      <c r="AD112" s="705"/>
      <c r="AF112" s="672">
        <f>SUM(Dhalai:SPO!AB112)</f>
        <v>0</v>
      </c>
      <c r="AH112" s="672" t="b">
        <f t="shared" si="4"/>
        <v>1</v>
      </c>
    </row>
    <row r="113" spans="1:34" ht="37.5">
      <c r="A113" s="685"/>
      <c r="B113" s="756" t="s">
        <v>29</v>
      </c>
      <c r="C113" s="697"/>
      <c r="D113" s="698"/>
      <c r="E113" s="697"/>
      <c r="F113" s="698"/>
      <c r="G113" s="699"/>
      <c r="H113" s="700"/>
      <c r="I113" s="758"/>
      <c r="J113" s="759"/>
      <c r="K113" s="697"/>
      <c r="L113" s="698"/>
      <c r="M113" s="697"/>
      <c r="N113" s="698"/>
      <c r="O113" s="760"/>
      <c r="P113" s="697"/>
      <c r="Q113" s="698"/>
      <c r="R113" s="697"/>
      <c r="S113" s="698"/>
      <c r="T113" s="697"/>
      <c r="U113" s="697"/>
      <c r="V113" s="697"/>
      <c r="W113" s="697"/>
      <c r="X113" s="760"/>
      <c r="Y113" s="697"/>
      <c r="Z113" s="697"/>
      <c r="AA113" s="697"/>
      <c r="AB113" s="697"/>
      <c r="AC113" s="761"/>
      <c r="AD113" s="705"/>
      <c r="AF113" s="672">
        <f>SUM(Dhalai:SPO!AB113)</f>
        <v>0</v>
      </c>
      <c r="AH113" s="672" t="b">
        <f t="shared" si="4"/>
        <v>1</v>
      </c>
    </row>
    <row r="114" spans="1:34" ht="56.25">
      <c r="A114" s="685">
        <v>3.18</v>
      </c>
      <c r="B114" s="762" t="s">
        <v>67</v>
      </c>
      <c r="C114" s="697"/>
      <c r="D114" s="698"/>
      <c r="E114" s="697"/>
      <c r="F114" s="698"/>
      <c r="G114" s="699"/>
      <c r="H114" s="700"/>
      <c r="I114" s="701"/>
      <c r="J114" s="702"/>
      <c r="K114" s="697"/>
      <c r="L114" s="698"/>
      <c r="M114" s="697"/>
      <c r="N114" s="698"/>
      <c r="O114" s="729"/>
      <c r="P114" s="697"/>
      <c r="Q114" s="698"/>
      <c r="R114" s="697"/>
      <c r="S114" s="698"/>
      <c r="T114" s="697"/>
      <c r="U114" s="697"/>
      <c r="V114" s="697"/>
      <c r="W114" s="697"/>
      <c r="X114" s="729"/>
      <c r="Y114" s="697"/>
      <c r="Z114" s="697"/>
      <c r="AA114" s="697"/>
      <c r="AB114" s="697"/>
      <c r="AC114" s="766"/>
      <c r="AD114" s="705"/>
      <c r="AF114" s="672">
        <f>SUM(Dhalai:SPO!AB114)</f>
        <v>0</v>
      </c>
      <c r="AH114" s="672" t="b">
        <f t="shared" si="4"/>
        <v>1</v>
      </c>
    </row>
    <row r="115" spans="1:34" ht="56.25">
      <c r="A115" s="685">
        <f t="shared" ref="A115:A117" si="17">+A114+0.01</f>
        <v>3.19</v>
      </c>
      <c r="B115" s="762" t="s">
        <v>68</v>
      </c>
      <c r="C115" s="697"/>
      <c r="D115" s="698"/>
      <c r="E115" s="697"/>
      <c r="F115" s="698"/>
      <c r="G115" s="699"/>
      <c r="H115" s="700"/>
      <c r="I115" s="701"/>
      <c r="J115" s="702"/>
      <c r="K115" s="697"/>
      <c r="L115" s="698"/>
      <c r="M115" s="697"/>
      <c r="N115" s="698"/>
      <c r="O115" s="729"/>
      <c r="P115" s="697"/>
      <c r="Q115" s="698"/>
      <c r="R115" s="697"/>
      <c r="S115" s="698"/>
      <c r="T115" s="697"/>
      <c r="U115" s="697"/>
      <c r="V115" s="697"/>
      <c r="W115" s="697"/>
      <c r="X115" s="729"/>
      <c r="Y115" s="697"/>
      <c r="Z115" s="697"/>
      <c r="AA115" s="697"/>
      <c r="AB115" s="697"/>
      <c r="AC115" s="766"/>
      <c r="AD115" s="705"/>
      <c r="AF115" s="672">
        <f>SUM(Dhalai:SPO!AB115)</f>
        <v>0</v>
      </c>
      <c r="AH115" s="672" t="b">
        <f t="shared" si="4"/>
        <v>1</v>
      </c>
    </row>
    <row r="116" spans="1:34" ht="21">
      <c r="A116" s="685">
        <f t="shared" si="17"/>
        <v>3.1999999999999997</v>
      </c>
      <c r="B116" s="762" t="s">
        <v>69</v>
      </c>
      <c r="C116" s="697"/>
      <c r="D116" s="698"/>
      <c r="E116" s="697"/>
      <c r="F116" s="698"/>
      <c r="G116" s="699"/>
      <c r="H116" s="700"/>
      <c r="I116" s="701"/>
      <c r="J116" s="702"/>
      <c r="K116" s="697"/>
      <c r="L116" s="698"/>
      <c r="M116" s="697"/>
      <c r="N116" s="698"/>
      <c r="O116" s="729"/>
      <c r="P116" s="697"/>
      <c r="Q116" s="698"/>
      <c r="R116" s="697"/>
      <c r="S116" s="698"/>
      <c r="T116" s="697"/>
      <c r="U116" s="697"/>
      <c r="V116" s="697"/>
      <c r="W116" s="697"/>
      <c r="X116" s="729"/>
      <c r="Y116" s="697"/>
      <c r="Z116" s="697"/>
      <c r="AA116" s="697"/>
      <c r="AB116" s="697"/>
      <c r="AC116" s="766"/>
      <c r="AD116" s="705"/>
      <c r="AF116" s="672">
        <f>SUM(Dhalai:SPO!AB116)</f>
        <v>0</v>
      </c>
      <c r="AH116" s="672" t="b">
        <f t="shared" si="4"/>
        <v>1</v>
      </c>
    </row>
    <row r="117" spans="1:34" ht="37.5">
      <c r="A117" s="685">
        <f t="shared" si="17"/>
        <v>3.2099999999999995</v>
      </c>
      <c r="B117" s="762" t="s">
        <v>33</v>
      </c>
      <c r="C117" s="697"/>
      <c r="D117" s="698"/>
      <c r="E117" s="697"/>
      <c r="F117" s="698"/>
      <c r="G117" s="699"/>
      <c r="H117" s="700"/>
      <c r="I117" s="701"/>
      <c r="J117" s="702"/>
      <c r="K117" s="697"/>
      <c r="L117" s="698"/>
      <c r="M117" s="697"/>
      <c r="N117" s="698"/>
      <c r="O117" s="767"/>
      <c r="P117" s="697"/>
      <c r="Q117" s="698"/>
      <c r="R117" s="697"/>
      <c r="S117" s="698"/>
      <c r="T117" s="697"/>
      <c r="U117" s="697"/>
      <c r="V117" s="697"/>
      <c r="W117" s="697"/>
      <c r="X117" s="767"/>
      <c r="Y117" s="697"/>
      <c r="Z117" s="697"/>
      <c r="AA117" s="697"/>
      <c r="AB117" s="697"/>
      <c r="AC117" s="766"/>
      <c r="AD117" s="705"/>
      <c r="AF117" s="672">
        <f>SUM(Dhalai:SPO!AB117)</f>
        <v>0</v>
      </c>
      <c r="AH117" s="672" t="b">
        <f t="shared" si="4"/>
        <v>1</v>
      </c>
    </row>
    <row r="118" spans="1:34" s="751" customFormat="1" ht="21">
      <c r="A118" s="679"/>
      <c r="B118" s="768" t="s">
        <v>70</v>
      </c>
      <c r="C118" s="687">
        <f>Dhalai!C118+Unakoti!C118+North!C118+Gomati!C118+South!C118+West!C118+Sepahijala!C118+Khowai!C118+SPO!C118</f>
        <v>0</v>
      </c>
      <c r="D118" s="688">
        <f>Dhalai!D118+Unakoti!D118+North!D118+Gomati!D118+South!D118+West!D118+Sepahijala!D118+Khowai!D118+SPO!D118</f>
        <v>0</v>
      </c>
      <c r="E118" s="687">
        <f>Dhalai!E118+Unakoti!E118+North!E118+Gomati!E118+South!E118+West!E118+Sepahijala!E118+Khowai!E118+SPO!E118</f>
        <v>0</v>
      </c>
      <c r="F118" s="688">
        <f>Dhalai!F118+Unakoti!F118+North!F118+Gomati!F118+South!F118+West!F118+Sepahijala!F118+Khowai!F118+SPO!F118</f>
        <v>0</v>
      </c>
      <c r="G118" s="783"/>
      <c r="H118" s="784"/>
      <c r="I118" s="791">
        <f t="shared" ref="I118:J118" si="18">C118-E118</f>
        <v>0</v>
      </c>
      <c r="J118" s="792">
        <f t="shared" si="18"/>
        <v>0</v>
      </c>
      <c r="K118" s="687">
        <f>Dhalai!K118+Unakoti!K118+North!K118+Gomati!K118+South!K118+West!K118+Sepahijala!K118+Khowai!K118+SPO!K118</f>
        <v>0</v>
      </c>
      <c r="L118" s="688">
        <f>Dhalai!L118+Unakoti!L118+North!L118+Gomati!L118+South!L118+West!L118+Sepahijala!L118+Khowai!L118+SPO!L118</f>
        <v>0</v>
      </c>
      <c r="M118" s="687">
        <f>Dhalai!M118+Unakoti!M118+North!M118+Gomati!M118+South!M118+West!M118+Sepahijala!M118+Khowai!M118+SPO!M118</f>
        <v>0</v>
      </c>
      <c r="N118" s="688">
        <f>Dhalai!N118+Unakoti!N118+North!N118+Gomati!N118+South!N118+West!N118+Sepahijala!N118+Khowai!N118+SPO!N118</f>
        <v>0</v>
      </c>
      <c r="O118" s="760"/>
      <c r="P118" s="687">
        <f>Dhalai!P118+Unakoti!P118+North!P118+Gomati!P118+South!P118+West!P118+Sepahijala!P118+Khowai!P118+SPO!P118</f>
        <v>0</v>
      </c>
      <c r="Q118" s="688">
        <f>Dhalai!Q118+Unakoti!Q118+North!Q118+Gomati!Q118+South!Q118+West!Q118+Sepahijala!Q118+Khowai!Q118+SPO!Q118</f>
        <v>0</v>
      </c>
      <c r="R118" s="687">
        <f>Dhalai!R118+Unakoti!R118+North!R118+Gomati!R118+South!R118+West!R118+Sepahijala!R118+Khowai!R118+SPO!R118</f>
        <v>0</v>
      </c>
      <c r="S118" s="688">
        <f>Dhalai!S118+Unakoti!S118+North!S118+Gomati!S118+South!S118+West!S118+Sepahijala!S118+Khowai!S118+SPO!S118</f>
        <v>0</v>
      </c>
      <c r="T118" s="687"/>
      <c r="U118" s="687">
        <f>SUM(Dhalai:SPO!U118)</f>
        <v>0</v>
      </c>
      <c r="V118" s="687"/>
      <c r="W118" s="687">
        <f>SUM(Dhalai:SPO!W118)</f>
        <v>0</v>
      </c>
      <c r="X118" s="760"/>
      <c r="Y118" s="687"/>
      <c r="Z118" s="687">
        <f>SUM(Dhalai:SPO!Z118)</f>
        <v>0</v>
      </c>
      <c r="AA118" s="687"/>
      <c r="AB118" s="687">
        <f>SUM(Dhalai:SPO!AB118)</f>
        <v>0</v>
      </c>
      <c r="AC118" s="769"/>
      <c r="AD118" s="705"/>
      <c r="AF118" s="672">
        <f>SUM(Dhalai:SPO!AB118)</f>
        <v>0</v>
      </c>
      <c r="AH118" s="672" t="b">
        <f t="shared" si="4"/>
        <v>1</v>
      </c>
    </row>
    <row r="119" spans="1:34" ht="21">
      <c r="A119" s="685"/>
      <c r="B119" s="770" t="s">
        <v>71</v>
      </c>
      <c r="C119" s="697"/>
      <c r="D119" s="698"/>
      <c r="E119" s="697"/>
      <c r="F119" s="698"/>
      <c r="G119" s="699"/>
      <c r="H119" s="700"/>
      <c r="I119" s="701"/>
      <c r="J119" s="702"/>
      <c r="K119" s="697"/>
      <c r="L119" s="698"/>
      <c r="M119" s="697"/>
      <c r="N119" s="698"/>
      <c r="O119" s="760"/>
      <c r="P119" s="697"/>
      <c r="Q119" s="698"/>
      <c r="R119" s="697"/>
      <c r="S119" s="698"/>
      <c r="T119" s="697"/>
      <c r="U119" s="697"/>
      <c r="V119" s="697"/>
      <c r="W119" s="697"/>
      <c r="X119" s="760"/>
      <c r="Y119" s="697"/>
      <c r="Z119" s="697"/>
      <c r="AA119" s="697"/>
      <c r="AB119" s="697"/>
      <c r="AC119" s="771"/>
      <c r="AD119" s="705"/>
      <c r="AF119" s="672">
        <f>SUM(Dhalai:SPO!AB119)</f>
        <v>0</v>
      </c>
      <c r="AH119" s="672" t="b">
        <f t="shared" si="4"/>
        <v>1</v>
      </c>
    </row>
    <row r="120" spans="1:34" ht="37.5">
      <c r="A120" s="685">
        <v>3.22</v>
      </c>
      <c r="B120" s="738" t="s">
        <v>72</v>
      </c>
      <c r="C120" s="697"/>
      <c r="D120" s="698"/>
      <c r="E120" s="697"/>
      <c r="F120" s="698"/>
      <c r="G120" s="699"/>
      <c r="H120" s="700"/>
      <c r="I120" s="701"/>
      <c r="J120" s="702"/>
      <c r="K120" s="697"/>
      <c r="L120" s="698"/>
      <c r="M120" s="697"/>
      <c r="N120" s="698"/>
      <c r="O120" s="729"/>
      <c r="P120" s="697"/>
      <c r="Q120" s="698"/>
      <c r="R120" s="697"/>
      <c r="S120" s="698"/>
      <c r="T120" s="697">
        <f>SUM(Dhalai:SPO!T120)</f>
        <v>0</v>
      </c>
      <c r="U120" s="697">
        <f>SUM(Dhalai:SPO!U120)</f>
        <v>0</v>
      </c>
      <c r="V120" s="697">
        <f>SUM(Dhalai:SPO!V120)</f>
        <v>0</v>
      </c>
      <c r="W120" s="697">
        <f>SUM(Dhalai:SPO!W120)</f>
        <v>0</v>
      </c>
      <c r="X120" s="729"/>
      <c r="Y120" s="697">
        <f>SUM(Dhalai:SPO!Y120)</f>
        <v>0</v>
      </c>
      <c r="Z120" s="697">
        <f>SUM(Dhalai:SPO!Z120)</f>
        <v>0</v>
      </c>
      <c r="AA120" s="697">
        <f>SUM(Dhalai:SPO!AA120)</f>
        <v>0</v>
      </c>
      <c r="AB120" s="697">
        <f>SUM(Dhalai:SPO!AB120)</f>
        <v>0</v>
      </c>
      <c r="AC120" s="732"/>
      <c r="AD120" s="705"/>
      <c r="AF120" s="672">
        <f>SUM(Dhalai:SPO!AB120)</f>
        <v>0</v>
      </c>
      <c r="AH120" s="672" t="b">
        <f t="shared" si="4"/>
        <v>1</v>
      </c>
    </row>
    <row r="121" spans="1:34" ht="37.5">
      <c r="A121" s="685">
        <f t="shared" ref="A121:A122" si="19">+A120+0.01</f>
        <v>3.23</v>
      </c>
      <c r="B121" s="738" t="s">
        <v>37</v>
      </c>
      <c r="C121" s="697"/>
      <c r="D121" s="698"/>
      <c r="E121" s="697"/>
      <c r="F121" s="698"/>
      <c r="G121" s="699"/>
      <c r="H121" s="700"/>
      <c r="I121" s="701"/>
      <c r="J121" s="702"/>
      <c r="K121" s="697"/>
      <c r="L121" s="698"/>
      <c r="M121" s="697"/>
      <c r="N121" s="698"/>
      <c r="O121" s="729"/>
      <c r="P121" s="697"/>
      <c r="Q121" s="698"/>
      <c r="R121" s="697"/>
      <c r="S121" s="698"/>
      <c r="T121" s="697">
        <f>SUM(Dhalai:SPO!T121)</f>
        <v>0</v>
      </c>
      <c r="U121" s="697">
        <f>SUM(Dhalai:SPO!U121)</f>
        <v>0</v>
      </c>
      <c r="V121" s="697">
        <f>SUM(Dhalai:SPO!V121)</f>
        <v>0</v>
      </c>
      <c r="W121" s="697">
        <f>SUM(Dhalai:SPO!W121)</f>
        <v>0</v>
      </c>
      <c r="X121" s="729"/>
      <c r="Y121" s="697">
        <f>SUM(Dhalai:SPO!Y121)</f>
        <v>0</v>
      </c>
      <c r="Z121" s="697">
        <f>SUM(Dhalai:SPO!Z121)</f>
        <v>0</v>
      </c>
      <c r="AA121" s="697">
        <f>SUM(Dhalai:SPO!AA121)</f>
        <v>0</v>
      </c>
      <c r="AB121" s="697">
        <f>SUM(Dhalai:SPO!AB121)</f>
        <v>0</v>
      </c>
      <c r="AC121" s="732"/>
      <c r="AD121" s="705"/>
      <c r="AF121" s="672">
        <f>SUM(Dhalai:SPO!AB121)</f>
        <v>0</v>
      </c>
      <c r="AH121" s="672" t="b">
        <f t="shared" si="4"/>
        <v>1</v>
      </c>
    </row>
    <row r="122" spans="1:34" ht="75">
      <c r="A122" s="685">
        <f t="shared" si="19"/>
        <v>3.2399999999999998</v>
      </c>
      <c r="B122" s="706" t="s">
        <v>73</v>
      </c>
      <c r="C122" s="697"/>
      <c r="D122" s="698"/>
      <c r="E122" s="697"/>
      <c r="F122" s="698"/>
      <c r="G122" s="699"/>
      <c r="H122" s="700"/>
      <c r="I122" s="701"/>
      <c r="J122" s="702"/>
      <c r="K122" s="697"/>
      <c r="L122" s="698"/>
      <c r="M122" s="697"/>
      <c r="N122" s="698"/>
      <c r="O122" s="729"/>
      <c r="P122" s="697"/>
      <c r="Q122" s="698"/>
      <c r="R122" s="697"/>
      <c r="S122" s="698"/>
      <c r="T122" s="697">
        <f>SUM(Dhalai:SPO!T122)</f>
        <v>0</v>
      </c>
      <c r="U122" s="697">
        <f>SUM(Dhalai:SPO!U122)</f>
        <v>0</v>
      </c>
      <c r="V122" s="697">
        <f>SUM(Dhalai:SPO!V122)</f>
        <v>0</v>
      </c>
      <c r="W122" s="697">
        <f>SUM(Dhalai:SPO!W122)</f>
        <v>0</v>
      </c>
      <c r="X122" s="729"/>
      <c r="Y122" s="697">
        <f>SUM(Dhalai:SPO!Y122)</f>
        <v>0</v>
      </c>
      <c r="Z122" s="697">
        <f>SUM(Dhalai:SPO!Z122)</f>
        <v>0</v>
      </c>
      <c r="AA122" s="697">
        <f>SUM(Dhalai:SPO!AA122)</f>
        <v>0</v>
      </c>
      <c r="AB122" s="697">
        <f>SUM(Dhalai:SPO!AB122)</f>
        <v>0</v>
      </c>
      <c r="AC122" s="732"/>
      <c r="AD122" s="705"/>
      <c r="AF122" s="672">
        <f>SUM(Dhalai:SPO!AB122)</f>
        <v>0</v>
      </c>
      <c r="AH122" s="672" t="b">
        <f t="shared" si="4"/>
        <v>1</v>
      </c>
    </row>
    <row r="123" spans="1:34" ht="21">
      <c r="B123" s="738" t="s">
        <v>74</v>
      </c>
      <c r="C123" s="697"/>
      <c r="D123" s="698"/>
      <c r="E123" s="697"/>
      <c r="F123" s="698"/>
      <c r="G123" s="699"/>
      <c r="H123" s="700"/>
      <c r="I123" s="701"/>
      <c r="J123" s="702"/>
      <c r="K123" s="697"/>
      <c r="L123" s="698"/>
      <c r="M123" s="697"/>
      <c r="N123" s="698"/>
      <c r="O123" s="742"/>
      <c r="P123" s="697"/>
      <c r="Q123" s="698"/>
      <c r="R123" s="697"/>
      <c r="S123" s="698"/>
      <c r="T123" s="697"/>
      <c r="U123" s="697"/>
      <c r="V123" s="697"/>
      <c r="W123" s="697"/>
      <c r="X123" s="742"/>
      <c r="Y123" s="697"/>
      <c r="Z123" s="697"/>
      <c r="AA123" s="697"/>
      <c r="AB123" s="697"/>
      <c r="AC123" s="732"/>
      <c r="AD123" s="705"/>
      <c r="AF123" s="672">
        <f>SUM(Dhalai:SPO!AB123)</f>
        <v>0</v>
      </c>
      <c r="AH123" s="672" t="b">
        <f t="shared" si="4"/>
        <v>1</v>
      </c>
    </row>
    <row r="124" spans="1:34" ht="37.5">
      <c r="A124" s="685" t="s">
        <v>40</v>
      </c>
      <c r="B124" s="772" t="s">
        <v>75</v>
      </c>
      <c r="C124" s="697"/>
      <c r="D124" s="698"/>
      <c r="E124" s="697"/>
      <c r="F124" s="698"/>
      <c r="G124" s="699"/>
      <c r="H124" s="700"/>
      <c r="I124" s="701"/>
      <c r="J124" s="702"/>
      <c r="K124" s="697"/>
      <c r="L124" s="698"/>
      <c r="M124" s="697"/>
      <c r="N124" s="698"/>
      <c r="O124" s="703"/>
      <c r="P124" s="697"/>
      <c r="Q124" s="698"/>
      <c r="R124" s="697"/>
      <c r="S124" s="698"/>
      <c r="T124" s="697">
        <f>SUM(Dhalai:SPO!T124)</f>
        <v>0</v>
      </c>
      <c r="U124" s="697">
        <f>SUM(Dhalai:SPO!U124)</f>
        <v>0</v>
      </c>
      <c r="V124" s="697">
        <f>SUM(Dhalai:SPO!V124)</f>
        <v>0</v>
      </c>
      <c r="W124" s="697">
        <f>SUM(Dhalai:SPO!W124)</f>
        <v>0</v>
      </c>
      <c r="X124" s="703"/>
      <c r="Y124" s="697">
        <f>SUM(Dhalai:SPO!Y124)</f>
        <v>0</v>
      </c>
      <c r="Z124" s="697">
        <f>SUM(Dhalai:SPO!Z124)</f>
        <v>0</v>
      </c>
      <c r="AA124" s="697">
        <f>SUM(Dhalai:SPO!AA124)</f>
        <v>0</v>
      </c>
      <c r="AB124" s="697">
        <f>SUM(Dhalai:SPO!AB124)</f>
        <v>0</v>
      </c>
      <c r="AC124" s="788"/>
      <c r="AD124" s="705"/>
      <c r="AF124" s="672">
        <f>SUM(Dhalai:SPO!AB124)</f>
        <v>0</v>
      </c>
      <c r="AH124" s="672" t="b">
        <f t="shared" si="4"/>
        <v>1</v>
      </c>
    </row>
    <row r="125" spans="1:34" ht="56.25">
      <c r="A125" s="685" t="s">
        <v>42</v>
      </c>
      <c r="B125" s="772" t="s">
        <v>76</v>
      </c>
      <c r="C125" s="697"/>
      <c r="D125" s="698"/>
      <c r="E125" s="697"/>
      <c r="F125" s="698"/>
      <c r="G125" s="699"/>
      <c r="H125" s="700"/>
      <c r="I125" s="701"/>
      <c r="J125" s="702"/>
      <c r="K125" s="697"/>
      <c r="L125" s="698"/>
      <c r="M125" s="697"/>
      <c r="N125" s="698"/>
      <c r="O125" s="703"/>
      <c r="P125" s="697"/>
      <c r="Q125" s="698"/>
      <c r="R125" s="697"/>
      <c r="S125" s="698"/>
      <c r="T125" s="697">
        <f>SUM(Dhalai:SPO!T125)</f>
        <v>0</v>
      </c>
      <c r="U125" s="697">
        <f>SUM(Dhalai:SPO!U125)</f>
        <v>0</v>
      </c>
      <c r="V125" s="697">
        <f>SUM(Dhalai:SPO!V125)</f>
        <v>0</v>
      </c>
      <c r="W125" s="697">
        <f>SUM(Dhalai:SPO!W125)</f>
        <v>0</v>
      </c>
      <c r="X125" s="703"/>
      <c r="Y125" s="697">
        <f>SUM(Dhalai:SPO!Y125)</f>
        <v>0</v>
      </c>
      <c r="Z125" s="697">
        <f>SUM(Dhalai:SPO!Z125)</f>
        <v>0</v>
      </c>
      <c r="AA125" s="697">
        <f>SUM(Dhalai:SPO!AA125)</f>
        <v>0</v>
      </c>
      <c r="AB125" s="697">
        <f>SUM(Dhalai:SPO!AB125)</f>
        <v>0</v>
      </c>
      <c r="AC125" s="708"/>
      <c r="AD125" s="705"/>
      <c r="AF125" s="672">
        <f>SUM(Dhalai:SPO!AB125)</f>
        <v>0</v>
      </c>
      <c r="AH125" s="672" t="b">
        <f t="shared" si="4"/>
        <v>1</v>
      </c>
    </row>
    <row r="126" spans="1:34" ht="75">
      <c r="A126" s="685" t="s">
        <v>44</v>
      </c>
      <c r="B126" s="772" t="s">
        <v>77</v>
      </c>
      <c r="C126" s="697"/>
      <c r="D126" s="698"/>
      <c r="E126" s="697"/>
      <c r="F126" s="698"/>
      <c r="G126" s="699"/>
      <c r="H126" s="700"/>
      <c r="I126" s="701"/>
      <c r="J126" s="702"/>
      <c r="K126" s="697"/>
      <c r="L126" s="698"/>
      <c r="M126" s="697"/>
      <c r="N126" s="698"/>
      <c r="O126" s="742"/>
      <c r="P126" s="697"/>
      <c r="Q126" s="698"/>
      <c r="R126" s="697"/>
      <c r="S126" s="698"/>
      <c r="T126" s="697">
        <f>SUM(Dhalai:SPO!T126)</f>
        <v>0</v>
      </c>
      <c r="U126" s="697">
        <f>SUM(Dhalai:SPO!U126)</f>
        <v>0</v>
      </c>
      <c r="V126" s="697">
        <f>SUM(Dhalai:SPO!V126)</f>
        <v>0</v>
      </c>
      <c r="W126" s="697">
        <f>SUM(Dhalai:SPO!W126)</f>
        <v>0</v>
      </c>
      <c r="X126" s="742"/>
      <c r="Y126" s="697">
        <f>SUM(Dhalai:SPO!Y126)</f>
        <v>0</v>
      </c>
      <c r="Z126" s="697">
        <f>SUM(Dhalai:SPO!Z126)</f>
        <v>0</v>
      </c>
      <c r="AA126" s="697">
        <f>SUM(Dhalai:SPO!AA126)</f>
        <v>0</v>
      </c>
      <c r="AB126" s="697">
        <f>SUM(Dhalai:SPO!AB126)</f>
        <v>0</v>
      </c>
      <c r="AC126" s="708"/>
      <c r="AD126" s="705"/>
      <c r="AF126" s="672">
        <f>SUM(Dhalai:SPO!AB126)</f>
        <v>0</v>
      </c>
      <c r="AH126" s="672" t="b">
        <f t="shared" si="4"/>
        <v>1</v>
      </c>
    </row>
    <row r="127" spans="1:34" ht="112.5">
      <c r="A127" s="685" t="s">
        <v>46</v>
      </c>
      <c r="B127" s="772" t="s">
        <v>78</v>
      </c>
      <c r="C127" s="697"/>
      <c r="D127" s="698"/>
      <c r="E127" s="697"/>
      <c r="F127" s="698"/>
      <c r="G127" s="699"/>
      <c r="H127" s="700"/>
      <c r="I127" s="701"/>
      <c r="J127" s="702"/>
      <c r="K127" s="697"/>
      <c r="L127" s="698"/>
      <c r="M127" s="697"/>
      <c r="N127" s="698"/>
      <c r="O127" s="729"/>
      <c r="P127" s="697"/>
      <c r="Q127" s="698"/>
      <c r="R127" s="697"/>
      <c r="S127" s="698"/>
      <c r="T127" s="697">
        <f>SUM(Dhalai:SPO!T127)</f>
        <v>0</v>
      </c>
      <c r="U127" s="697">
        <f>SUM(Dhalai:SPO!U127)</f>
        <v>0</v>
      </c>
      <c r="V127" s="697">
        <f>SUM(Dhalai:SPO!V127)</f>
        <v>0</v>
      </c>
      <c r="W127" s="697">
        <f>SUM(Dhalai:SPO!W127)</f>
        <v>0</v>
      </c>
      <c r="X127" s="729"/>
      <c r="Y127" s="697">
        <f>SUM(Dhalai:SPO!Y127)</f>
        <v>0</v>
      </c>
      <c r="Z127" s="697">
        <f>SUM(Dhalai:SPO!Z127)</f>
        <v>0</v>
      </c>
      <c r="AA127" s="697">
        <f>SUM(Dhalai:SPO!AA127)</f>
        <v>0</v>
      </c>
      <c r="AB127" s="697">
        <f>SUM(Dhalai:SPO!AB127)</f>
        <v>0</v>
      </c>
      <c r="AC127" s="708"/>
      <c r="AD127" s="705"/>
      <c r="AF127" s="672">
        <f>SUM(Dhalai:SPO!AB127)</f>
        <v>0</v>
      </c>
      <c r="AH127" s="672" t="b">
        <f t="shared" si="4"/>
        <v>1</v>
      </c>
    </row>
    <row r="128" spans="1:34" ht="56.25">
      <c r="A128" s="685" t="s">
        <v>48</v>
      </c>
      <c r="B128" s="772" t="s">
        <v>79</v>
      </c>
      <c r="C128" s="697"/>
      <c r="D128" s="698"/>
      <c r="E128" s="697"/>
      <c r="F128" s="698"/>
      <c r="G128" s="699"/>
      <c r="H128" s="700"/>
      <c r="I128" s="701"/>
      <c r="J128" s="702"/>
      <c r="K128" s="697"/>
      <c r="L128" s="698"/>
      <c r="M128" s="697"/>
      <c r="N128" s="698"/>
      <c r="O128" s="729"/>
      <c r="P128" s="697"/>
      <c r="Q128" s="698"/>
      <c r="R128" s="697"/>
      <c r="S128" s="698"/>
      <c r="T128" s="697">
        <f>SUM(Dhalai:SPO!T128)</f>
        <v>0</v>
      </c>
      <c r="U128" s="697">
        <f>SUM(Dhalai:SPO!U128)</f>
        <v>0</v>
      </c>
      <c r="V128" s="697">
        <f>SUM(Dhalai:SPO!V128)</f>
        <v>0</v>
      </c>
      <c r="W128" s="697">
        <f>SUM(Dhalai:SPO!W128)</f>
        <v>0</v>
      </c>
      <c r="X128" s="729"/>
      <c r="Y128" s="697">
        <f>SUM(Dhalai:SPO!Y128)</f>
        <v>0</v>
      </c>
      <c r="Z128" s="697">
        <f>SUM(Dhalai:SPO!Z128)</f>
        <v>0</v>
      </c>
      <c r="AA128" s="697">
        <f>SUM(Dhalai:SPO!AA128)</f>
        <v>0</v>
      </c>
      <c r="AB128" s="697">
        <f>SUM(Dhalai:SPO!AB128)</f>
        <v>0</v>
      </c>
      <c r="AC128" s="708"/>
      <c r="AD128" s="705"/>
      <c r="AF128" s="672">
        <f>SUM(Dhalai:SPO!AB128)</f>
        <v>0</v>
      </c>
      <c r="AH128" s="672" t="b">
        <f t="shared" si="4"/>
        <v>1</v>
      </c>
    </row>
    <row r="129" spans="1:34" ht="37.5">
      <c r="A129" s="685" t="s">
        <v>50</v>
      </c>
      <c r="B129" s="772" t="s">
        <v>49</v>
      </c>
      <c r="C129" s="697"/>
      <c r="D129" s="698"/>
      <c r="E129" s="697"/>
      <c r="F129" s="698"/>
      <c r="G129" s="699"/>
      <c r="H129" s="700"/>
      <c r="I129" s="701"/>
      <c r="J129" s="702"/>
      <c r="K129" s="697"/>
      <c r="L129" s="698"/>
      <c r="M129" s="697"/>
      <c r="N129" s="698"/>
      <c r="O129" s="729"/>
      <c r="P129" s="697"/>
      <c r="Q129" s="698"/>
      <c r="R129" s="697"/>
      <c r="S129" s="698"/>
      <c r="T129" s="697">
        <f>SUM(Dhalai:SPO!T129)</f>
        <v>0</v>
      </c>
      <c r="U129" s="697">
        <f>SUM(Dhalai:SPO!U129)</f>
        <v>0</v>
      </c>
      <c r="V129" s="697">
        <f>SUM(Dhalai:SPO!V129)</f>
        <v>0</v>
      </c>
      <c r="W129" s="697">
        <f>SUM(Dhalai:SPO!W129)</f>
        <v>0</v>
      </c>
      <c r="X129" s="729"/>
      <c r="Y129" s="697">
        <f>SUM(Dhalai:SPO!Y129)</f>
        <v>0</v>
      </c>
      <c r="Z129" s="697">
        <f>SUM(Dhalai:SPO!Z129)</f>
        <v>0</v>
      </c>
      <c r="AA129" s="697">
        <f>SUM(Dhalai:SPO!AA129)</f>
        <v>0</v>
      </c>
      <c r="AB129" s="697">
        <f>SUM(Dhalai:SPO!AB129)</f>
        <v>0</v>
      </c>
      <c r="AC129" s="708"/>
      <c r="AD129" s="705"/>
      <c r="AF129" s="672">
        <f>SUM(Dhalai:SPO!AB129)</f>
        <v>0</v>
      </c>
      <c r="AH129" s="672" t="b">
        <f t="shared" si="4"/>
        <v>1</v>
      </c>
    </row>
    <row r="130" spans="1:34" ht="75">
      <c r="A130" s="685">
        <v>3.25</v>
      </c>
      <c r="B130" s="772" t="s">
        <v>80</v>
      </c>
      <c r="C130" s="697"/>
      <c r="D130" s="698"/>
      <c r="E130" s="697"/>
      <c r="F130" s="698"/>
      <c r="G130" s="699"/>
      <c r="H130" s="700"/>
      <c r="I130" s="701"/>
      <c r="J130" s="702"/>
      <c r="K130" s="697"/>
      <c r="L130" s="698"/>
      <c r="M130" s="697"/>
      <c r="N130" s="698"/>
      <c r="O130" s="729"/>
      <c r="P130" s="697"/>
      <c r="Q130" s="698"/>
      <c r="R130" s="697"/>
      <c r="S130" s="698"/>
      <c r="T130" s="697">
        <f>SUM(Dhalai:SPO!T130)</f>
        <v>0</v>
      </c>
      <c r="U130" s="697">
        <f>SUM(Dhalai:SPO!U130)</f>
        <v>0</v>
      </c>
      <c r="V130" s="697">
        <f>SUM(Dhalai:SPO!V130)</f>
        <v>0</v>
      </c>
      <c r="W130" s="697">
        <f>SUM(Dhalai:SPO!W130)</f>
        <v>0</v>
      </c>
      <c r="X130" s="729"/>
      <c r="Y130" s="697">
        <f>SUM(Dhalai:SPO!Y130)</f>
        <v>0</v>
      </c>
      <c r="Z130" s="697">
        <f>SUM(Dhalai:SPO!Z130)</f>
        <v>0</v>
      </c>
      <c r="AA130" s="697">
        <f>SUM(Dhalai:SPO!AA130)</f>
        <v>0</v>
      </c>
      <c r="AB130" s="697">
        <f>SUM(Dhalai:SPO!AB130)</f>
        <v>0</v>
      </c>
      <c r="AC130" s="708"/>
      <c r="AD130" s="705"/>
      <c r="AF130" s="672">
        <f>SUM(Dhalai:SPO!AB130)</f>
        <v>0</v>
      </c>
      <c r="AH130" s="672" t="b">
        <f t="shared" si="4"/>
        <v>1</v>
      </c>
    </row>
    <row r="131" spans="1:34" ht="75">
      <c r="A131" s="685">
        <f t="shared" ref="A131:A139" si="20">+A130+0.01</f>
        <v>3.26</v>
      </c>
      <c r="B131" s="772" t="s">
        <v>82</v>
      </c>
      <c r="C131" s="697"/>
      <c r="D131" s="698"/>
      <c r="E131" s="697"/>
      <c r="F131" s="698"/>
      <c r="G131" s="699"/>
      <c r="H131" s="700"/>
      <c r="I131" s="701"/>
      <c r="J131" s="702"/>
      <c r="K131" s="697"/>
      <c r="L131" s="698"/>
      <c r="M131" s="697"/>
      <c r="N131" s="698"/>
      <c r="O131" s="729"/>
      <c r="P131" s="697"/>
      <c r="Q131" s="698"/>
      <c r="R131" s="697"/>
      <c r="S131" s="698"/>
      <c r="T131" s="697">
        <f>SUM(Dhalai:SPO!T131)</f>
        <v>0</v>
      </c>
      <c r="U131" s="697">
        <f>SUM(Dhalai:SPO!U131)</f>
        <v>0</v>
      </c>
      <c r="V131" s="697">
        <f>SUM(Dhalai:SPO!V131)</f>
        <v>0</v>
      </c>
      <c r="W131" s="697">
        <f>SUM(Dhalai:SPO!W131)</f>
        <v>0</v>
      </c>
      <c r="X131" s="729"/>
      <c r="Y131" s="697">
        <f>SUM(Dhalai:SPO!Y131)</f>
        <v>0</v>
      </c>
      <c r="Z131" s="697">
        <f>SUM(Dhalai:SPO!Z131)</f>
        <v>0</v>
      </c>
      <c r="AA131" s="697">
        <f>SUM(Dhalai:SPO!AA131)</f>
        <v>0</v>
      </c>
      <c r="AB131" s="697">
        <f>SUM(Dhalai:SPO!AB131)</f>
        <v>0</v>
      </c>
      <c r="AC131" s="708"/>
      <c r="AD131" s="705"/>
      <c r="AF131" s="672">
        <f>SUM(Dhalai:SPO!AB131)</f>
        <v>0</v>
      </c>
      <c r="AH131" s="672" t="b">
        <f t="shared" si="4"/>
        <v>1</v>
      </c>
    </row>
    <row r="132" spans="1:34" ht="56.25">
      <c r="A132" s="685">
        <f t="shared" si="20"/>
        <v>3.2699999999999996</v>
      </c>
      <c r="B132" s="732" t="s">
        <v>83</v>
      </c>
      <c r="C132" s="697"/>
      <c r="D132" s="698"/>
      <c r="E132" s="697"/>
      <c r="F132" s="698"/>
      <c r="G132" s="699"/>
      <c r="H132" s="700"/>
      <c r="I132" s="701"/>
      <c r="J132" s="702"/>
      <c r="K132" s="697"/>
      <c r="L132" s="698"/>
      <c r="M132" s="697"/>
      <c r="N132" s="698"/>
      <c r="O132" s="729"/>
      <c r="P132" s="697"/>
      <c r="Q132" s="698"/>
      <c r="R132" s="697"/>
      <c r="S132" s="698"/>
      <c r="T132" s="697">
        <f>SUM(Dhalai:SPO!T132)</f>
        <v>0</v>
      </c>
      <c r="U132" s="697">
        <f>SUM(Dhalai:SPO!U132)</f>
        <v>0</v>
      </c>
      <c r="V132" s="697">
        <f>SUM(Dhalai:SPO!V132)</f>
        <v>0</v>
      </c>
      <c r="W132" s="697">
        <f>SUM(Dhalai:SPO!W132)</f>
        <v>0</v>
      </c>
      <c r="X132" s="729"/>
      <c r="Y132" s="697">
        <f>SUM(Dhalai:SPO!Y132)</f>
        <v>0</v>
      </c>
      <c r="Z132" s="697">
        <f>SUM(Dhalai:SPO!Z132)</f>
        <v>0</v>
      </c>
      <c r="AA132" s="697">
        <f>SUM(Dhalai:SPO!AA132)</f>
        <v>0</v>
      </c>
      <c r="AB132" s="697">
        <f>SUM(Dhalai:SPO!AB132)</f>
        <v>0</v>
      </c>
      <c r="AC132" s="708"/>
      <c r="AD132" s="705"/>
      <c r="AF132" s="672">
        <f>SUM(Dhalai:SPO!AB132)</f>
        <v>0</v>
      </c>
      <c r="AH132" s="672" t="b">
        <f t="shared" si="4"/>
        <v>1</v>
      </c>
    </row>
    <row r="133" spans="1:34" ht="56.25">
      <c r="A133" s="685">
        <f t="shared" si="20"/>
        <v>3.2799999999999994</v>
      </c>
      <c r="B133" s="732" t="s">
        <v>84</v>
      </c>
      <c r="C133" s="697"/>
      <c r="D133" s="698"/>
      <c r="E133" s="697"/>
      <c r="F133" s="698"/>
      <c r="G133" s="699"/>
      <c r="H133" s="700"/>
      <c r="I133" s="701"/>
      <c r="J133" s="702"/>
      <c r="K133" s="697"/>
      <c r="L133" s="698"/>
      <c r="M133" s="697"/>
      <c r="N133" s="698"/>
      <c r="O133" s="729"/>
      <c r="P133" s="697"/>
      <c r="Q133" s="698"/>
      <c r="R133" s="697"/>
      <c r="S133" s="698"/>
      <c r="T133" s="697">
        <f>SUM(Dhalai:SPO!T133)</f>
        <v>0</v>
      </c>
      <c r="U133" s="697">
        <f>SUM(Dhalai:SPO!U133)</f>
        <v>0</v>
      </c>
      <c r="V133" s="697">
        <f>SUM(Dhalai:SPO!V133)</f>
        <v>0</v>
      </c>
      <c r="W133" s="697">
        <f>SUM(Dhalai:SPO!W133)</f>
        <v>0</v>
      </c>
      <c r="X133" s="729"/>
      <c r="Y133" s="697">
        <f>SUM(Dhalai:SPO!Y133)</f>
        <v>0</v>
      </c>
      <c r="Z133" s="697">
        <f>SUM(Dhalai:SPO!Z133)</f>
        <v>0</v>
      </c>
      <c r="AA133" s="697">
        <f>SUM(Dhalai:SPO!AA133)</f>
        <v>0</v>
      </c>
      <c r="AB133" s="697">
        <f>SUM(Dhalai:SPO!AB133)</f>
        <v>0</v>
      </c>
      <c r="AC133" s="708"/>
      <c r="AD133" s="705"/>
      <c r="AF133" s="672">
        <f>SUM(Dhalai:SPO!AB133)</f>
        <v>0</v>
      </c>
      <c r="AH133" s="672" t="b">
        <f t="shared" si="4"/>
        <v>1</v>
      </c>
    </row>
    <row r="134" spans="1:34" ht="56.25">
      <c r="A134" s="685">
        <f t="shared" si="20"/>
        <v>3.2899999999999991</v>
      </c>
      <c r="B134" s="732" t="s">
        <v>85</v>
      </c>
      <c r="C134" s="697"/>
      <c r="D134" s="698"/>
      <c r="E134" s="697"/>
      <c r="F134" s="698"/>
      <c r="G134" s="699"/>
      <c r="H134" s="700"/>
      <c r="I134" s="701"/>
      <c r="J134" s="702"/>
      <c r="K134" s="697"/>
      <c r="L134" s="698"/>
      <c r="M134" s="697"/>
      <c r="N134" s="698"/>
      <c r="O134" s="729"/>
      <c r="P134" s="697"/>
      <c r="Q134" s="698"/>
      <c r="R134" s="697"/>
      <c r="S134" s="698"/>
      <c r="T134" s="697">
        <f>SUM(Dhalai:SPO!T134)</f>
        <v>0</v>
      </c>
      <c r="U134" s="697">
        <f>SUM(Dhalai:SPO!U134)</f>
        <v>0</v>
      </c>
      <c r="V134" s="697">
        <f>SUM(Dhalai:SPO!V134)</f>
        <v>0</v>
      </c>
      <c r="W134" s="697">
        <f>SUM(Dhalai:SPO!W134)</f>
        <v>0</v>
      </c>
      <c r="X134" s="729"/>
      <c r="Y134" s="697">
        <f>SUM(Dhalai:SPO!Y134)</f>
        <v>0</v>
      </c>
      <c r="Z134" s="697">
        <f>SUM(Dhalai:SPO!Z134)</f>
        <v>0</v>
      </c>
      <c r="AA134" s="697">
        <f>SUM(Dhalai:SPO!AA134)</f>
        <v>0</v>
      </c>
      <c r="AB134" s="697">
        <f>SUM(Dhalai:SPO!AB134)</f>
        <v>0</v>
      </c>
      <c r="AC134" s="708"/>
      <c r="AD134" s="705"/>
      <c r="AF134" s="672">
        <f>SUM(Dhalai:SPO!AB134)</f>
        <v>0</v>
      </c>
      <c r="AH134" s="672" t="b">
        <f t="shared" si="4"/>
        <v>1</v>
      </c>
    </row>
    <row r="135" spans="1:34" ht="37.5">
      <c r="A135" s="685">
        <f t="shared" si="20"/>
        <v>3.2999999999999989</v>
      </c>
      <c r="B135" s="732" t="s">
        <v>86</v>
      </c>
      <c r="C135" s="697"/>
      <c r="D135" s="698"/>
      <c r="E135" s="697"/>
      <c r="F135" s="698"/>
      <c r="G135" s="699"/>
      <c r="H135" s="700"/>
      <c r="I135" s="701"/>
      <c r="J135" s="702"/>
      <c r="K135" s="697"/>
      <c r="L135" s="698"/>
      <c r="M135" s="697"/>
      <c r="N135" s="698"/>
      <c r="O135" s="729"/>
      <c r="P135" s="697"/>
      <c r="Q135" s="698"/>
      <c r="R135" s="697"/>
      <c r="S135" s="698"/>
      <c r="T135" s="697">
        <f>SUM(Dhalai:SPO!T135)</f>
        <v>0</v>
      </c>
      <c r="U135" s="697">
        <f>SUM(Dhalai:SPO!U135)</f>
        <v>0</v>
      </c>
      <c r="V135" s="697">
        <f>SUM(Dhalai:SPO!V135)</f>
        <v>0</v>
      </c>
      <c r="W135" s="697">
        <f>SUM(Dhalai:SPO!W135)</f>
        <v>0</v>
      </c>
      <c r="X135" s="729"/>
      <c r="Y135" s="697">
        <f>SUM(Dhalai:SPO!Y135)</f>
        <v>0</v>
      </c>
      <c r="Z135" s="697">
        <f>SUM(Dhalai:SPO!Z135)</f>
        <v>0</v>
      </c>
      <c r="AA135" s="697">
        <f>SUM(Dhalai:SPO!AA135)</f>
        <v>0</v>
      </c>
      <c r="AB135" s="697">
        <f>SUM(Dhalai:SPO!AB135)</f>
        <v>0</v>
      </c>
      <c r="AC135" s="708"/>
      <c r="AD135" s="705"/>
      <c r="AF135" s="672">
        <f>SUM(Dhalai:SPO!AB135)</f>
        <v>0</v>
      </c>
      <c r="AH135" s="672" t="b">
        <f t="shared" si="4"/>
        <v>1</v>
      </c>
    </row>
    <row r="136" spans="1:34" ht="37.5">
      <c r="A136" s="685">
        <f t="shared" si="20"/>
        <v>3.3099999999999987</v>
      </c>
      <c r="B136" s="732" t="s">
        <v>87</v>
      </c>
      <c r="C136" s="697"/>
      <c r="D136" s="698"/>
      <c r="E136" s="697"/>
      <c r="F136" s="698"/>
      <c r="G136" s="699"/>
      <c r="H136" s="700"/>
      <c r="I136" s="701"/>
      <c r="J136" s="702"/>
      <c r="K136" s="697"/>
      <c r="L136" s="698"/>
      <c r="M136" s="697"/>
      <c r="N136" s="698"/>
      <c r="O136" s="729"/>
      <c r="P136" s="697"/>
      <c r="Q136" s="698"/>
      <c r="R136" s="697"/>
      <c r="S136" s="698"/>
      <c r="T136" s="697">
        <f>SUM(Dhalai:SPO!T136)</f>
        <v>0</v>
      </c>
      <c r="U136" s="697">
        <f>SUM(Dhalai:SPO!U136)</f>
        <v>0</v>
      </c>
      <c r="V136" s="697">
        <f>SUM(Dhalai:SPO!V136)</f>
        <v>0</v>
      </c>
      <c r="W136" s="697">
        <f>SUM(Dhalai:SPO!W136)</f>
        <v>0</v>
      </c>
      <c r="X136" s="729"/>
      <c r="Y136" s="697">
        <f>SUM(Dhalai:SPO!Y136)</f>
        <v>0</v>
      </c>
      <c r="Z136" s="697">
        <f>SUM(Dhalai:SPO!Z136)</f>
        <v>0</v>
      </c>
      <c r="AA136" s="697">
        <f>SUM(Dhalai:SPO!AA136)</f>
        <v>0</v>
      </c>
      <c r="AB136" s="697">
        <f>SUM(Dhalai:SPO!AB136)</f>
        <v>0</v>
      </c>
      <c r="AC136" s="708"/>
      <c r="AD136" s="705"/>
      <c r="AF136" s="672">
        <f>SUM(Dhalai:SPO!AB136)</f>
        <v>0</v>
      </c>
      <c r="AH136" s="672" t="b">
        <f t="shared" ref="AH136:AH199" si="21">AB136=AF136</f>
        <v>1</v>
      </c>
    </row>
    <row r="137" spans="1:34" ht="56.25">
      <c r="A137" s="685">
        <f t="shared" si="20"/>
        <v>3.3199999999999985</v>
      </c>
      <c r="B137" s="732" t="s">
        <v>88</v>
      </c>
      <c r="C137" s="697"/>
      <c r="D137" s="698"/>
      <c r="E137" s="697"/>
      <c r="F137" s="698"/>
      <c r="G137" s="699"/>
      <c r="H137" s="700"/>
      <c r="I137" s="701"/>
      <c r="J137" s="702"/>
      <c r="K137" s="697"/>
      <c r="L137" s="698"/>
      <c r="M137" s="697"/>
      <c r="N137" s="698"/>
      <c r="O137" s="729"/>
      <c r="P137" s="697"/>
      <c r="Q137" s="698"/>
      <c r="R137" s="697"/>
      <c r="S137" s="698"/>
      <c r="T137" s="697">
        <f>SUM(Dhalai:SPO!T137)</f>
        <v>0</v>
      </c>
      <c r="U137" s="697">
        <f>SUM(Dhalai:SPO!U137)</f>
        <v>0</v>
      </c>
      <c r="V137" s="697">
        <f>SUM(Dhalai:SPO!V137)</f>
        <v>0</v>
      </c>
      <c r="W137" s="697">
        <f>SUM(Dhalai:SPO!W137)</f>
        <v>0</v>
      </c>
      <c r="X137" s="729"/>
      <c r="Y137" s="697">
        <f>SUM(Dhalai:SPO!Y137)</f>
        <v>0</v>
      </c>
      <c r="Z137" s="697">
        <f>SUM(Dhalai:SPO!Z137)</f>
        <v>0</v>
      </c>
      <c r="AA137" s="697">
        <f>SUM(Dhalai:SPO!AA137)</f>
        <v>0</v>
      </c>
      <c r="AB137" s="697">
        <f>SUM(Dhalai:SPO!AB137)</f>
        <v>0</v>
      </c>
      <c r="AC137" s="708"/>
      <c r="AD137" s="705"/>
      <c r="AF137" s="672">
        <f>SUM(Dhalai:SPO!AB137)</f>
        <v>0</v>
      </c>
      <c r="AH137" s="672" t="b">
        <f t="shared" si="21"/>
        <v>1</v>
      </c>
    </row>
    <row r="138" spans="1:34" ht="56.25">
      <c r="A138" s="685">
        <f t="shared" si="20"/>
        <v>3.3299999999999983</v>
      </c>
      <c r="B138" s="732" t="s">
        <v>89</v>
      </c>
      <c r="C138" s="697"/>
      <c r="D138" s="698"/>
      <c r="E138" s="697"/>
      <c r="F138" s="698"/>
      <c r="G138" s="699"/>
      <c r="H138" s="700"/>
      <c r="I138" s="701"/>
      <c r="J138" s="702"/>
      <c r="K138" s="697"/>
      <c r="L138" s="698"/>
      <c r="M138" s="697"/>
      <c r="N138" s="698"/>
      <c r="O138" s="729"/>
      <c r="P138" s="697"/>
      <c r="Q138" s="698"/>
      <c r="R138" s="697"/>
      <c r="S138" s="698"/>
      <c r="T138" s="697">
        <f>SUM(Dhalai:SPO!T138)</f>
        <v>0</v>
      </c>
      <c r="U138" s="697">
        <f>SUM(Dhalai:SPO!U138)</f>
        <v>0</v>
      </c>
      <c r="V138" s="697">
        <f>SUM(Dhalai:SPO!V138)</f>
        <v>0</v>
      </c>
      <c r="W138" s="697">
        <f>SUM(Dhalai:SPO!W138)</f>
        <v>0</v>
      </c>
      <c r="X138" s="729"/>
      <c r="Y138" s="697">
        <f>SUM(Dhalai:SPO!Y138)</f>
        <v>0</v>
      </c>
      <c r="Z138" s="697">
        <f>SUM(Dhalai:SPO!Z138)</f>
        <v>0</v>
      </c>
      <c r="AA138" s="697">
        <f>SUM(Dhalai:SPO!AA138)</f>
        <v>0</v>
      </c>
      <c r="AB138" s="697">
        <f>SUM(Dhalai:SPO!AB138)</f>
        <v>0</v>
      </c>
      <c r="AC138" s="708"/>
      <c r="AD138" s="705"/>
      <c r="AF138" s="672">
        <f>SUM(Dhalai:SPO!AB138)</f>
        <v>0</v>
      </c>
      <c r="AH138" s="672" t="b">
        <f t="shared" si="21"/>
        <v>1</v>
      </c>
    </row>
    <row r="139" spans="1:34" ht="37.5">
      <c r="A139" s="685">
        <f t="shared" si="20"/>
        <v>3.3399999999999981</v>
      </c>
      <c r="B139" s="732" t="s">
        <v>90</v>
      </c>
      <c r="C139" s="697"/>
      <c r="D139" s="698"/>
      <c r="E139" s="697"/>
      <c r="F139" s="698"/>
      <c r="G139" s="699"/>
      <c r="H139" s="700"/>
      <c r="I139" s="701"/>
      <c r="J139" s="702"/>
      <c r="K139" s="697"/>
      <c r="L139" s="698"/>
      <c r="M139" s="697"/>
      <c r="N139" s="698"/>
      <c r="O139" s="729"/>
      <c r="P139" s="697"/>
      <c r="Q139" s="698"/>
      <c r="R139" s="697"/>
      <c r="S139" s="698"/>
      <c r="T139" s="697">
        <f>SUM(Dhalai:SPO!T139)</f>
        <v>0</v>
      </c>
      <c r="U139" s="697">
        <f>SUM(Dhalai:SPO!U139)</f>
        <v>0</v>
      </c>
      <c r="V139" s="697">
        <f>SUM(Dhalai:SPO!V139)</f>
        <v>0</v>
      </c>
      <c r="W139" s="697">
        <f>SUM(Dhalai:SPO!W139)</f>
        <v>0</v>
      </c>
      <c r="X139" s="729"/>
      <c r="Y139" s="697">
        <f>SUM(Dhalai:SPO!Y139)</f>
        <v>0</v>
      </c>
      <c r="Z139" s="697">
        <f>SUM(Dhalai:SPO!Z139)</f>
        <v>0</v>
      </c>
      <c r="AA139" s="697">
        <f>SUM(Dhalai:SPO!AA139)</f>
        <v>0</v>
      </c>
      <c r="AB139" s="697">
        <f>SUM(Dhalai:SPO!AB139)</f>
        <v>0</v>
      </c>
      <c r="AC139" s="708"/>
      <c r="AD139" s="705"/>
      <c r="AF139" s="672">
        <f>SUM(Dhalai:SPO!AB139)</f>
        <v>0</v>
      </c>
      <c r="AH139" s="672" t="b">
        <f t="shared" si="21"/>
        <v>1</v>
      </c>
    </row>
    <row r="140" spans="1:34" ht="56.25">
      <c r="A140" s="685">
        <v>3.35</v>
      </c>
      <c r="B140" s="732" t="s">
        <v>91</v>
      </c>
      <c r="C140" s="697"/>
      <c r="D140" s="698"/>
      <c r="E140" s="697"/>
      <c r="F140" s="698"/>
      <c r="G140" s="699"/>
      <c r="H140" s="700"/>
      <c r="I140" s="701"/>
      <c r="J140" s="702"/>
      <c r="K140" s="697"/>
      <c r="L140" s="698"/>
      <c r="M140" s="697"/>
      <c r="N140" s="698"/>
      <c r="O140" s="729"/>
      <c r="P140" s="697"/>
      <c r="Q140" s="698"/>
      <c r="R140" s="697"/>
      <c r="S140" s="698"/>
      <c r="T140" s="697">
        <f>SUM(Dhalai:SPO!T140)</f>
        <v>0</v>
      </c>
      <c r="U140" s="697">
        <f>SUM(Dhalai:SPO!U140)</f>
        <v>0</v>
      </c>
      <c r="V140" s="697">
        <f>SUM(Dhalai:SPO!V140)</f>
        <v>0</v>
      </c>
      <c r="W140" s="697">
        <f>SUM(Dhalai:SPO!W140)</f>
        <v>0</v>
      </c>
      <c r="X140" s="729"/>
      <c r="Y140" s="697">
        <f>SUM(Dhalai:SPO!Y140)</f>
        <v>0</v>
      </c>
      <c r="Z140" s="697">
        <f>SUM(Dhalai:SPO!Z140)</f>
        <v>0</v>
      </c>
      <c r="AA140" s="697">
        <f>SUM(Dhalai:SPO!AA140)</f>
        <v>0</v>
      </c>
      <c r="AB140" s="697">
        <f>SUM(Dhalai:SPO!AB140)</f>
        <v>0</v>
      </c>
      <c r="AC140" s="708"/>
      <c r="AD140" s="705"/>
      <c r="AF140" s="672">
        <f>SUM(Dhalai:SPO!AB140)</f>
        <v>0</v>
      </c>
      <c r="AH140" s="672" t="b">
        <f t="shared" si="21"/>
        <v>1</v>
      </c>
    </row>
    <row r="141" spans="1:34" ht="56.25">
      <c r="A141" s="685">
        <v>3.36</v>
      </c>
      <c r="B141" s="732" t="s">
        <v>92</v>
      </c>
      <c r="C141" s="697"/>
      <c r="D141" s="698"/>
      <c r="E141" s="697"/>
      <c r="F141" s="698"/>
      <c r="G141" s="699"/>
      <c r="H141" s="700"/>
      <c r="I141" s="701"/>
      <c r="J141" s="702"/>
      <c r="K141" s="697"/>
      <c r="L141" s="698"/>
      <c r="M141" s="697"/>
      <c r="N141" s="698"/>
      <c r="O141" s="729"/>
      <c r="P141" s="697"/>
      <c r="Q141" s="698"/>
      <c r="R141" s="697"/>
      <c r="S141" s="698"/>
      <c r="T141" s="697">
        <f>SUM(Dhalai:SPO!T141)</f>
        <v>0</v>
      </c>
      <c r="U141" s="697">
        <f>SUM(Dhalai:SPO!U141)</f>
        <v>0</v>
      </c>
      <c r="V141" s="697">
        <f>SUM(Dhalai:SPO!V141)</f>
        <v>0</v>
      </c>
      <c r="W141" s="697">
        <f>SUM(Dhalai:SPO!W141)</f>
        <v>0</v>
      </c>
      <c r="X141" s="729"/>
      <c r="Y141" s="697">
        <f>SUM(Dhalai:SPO!Y141)</f>
        <v>0</v>
      </c>
      <c r="Z141" s="697">
        <f>SUM(Dhalai:SPO!Z141)</f>
        <v>0</v>
      </c>
      <c r="AA141" s="697">
        <f>SUM(Dhalai:SPO!AA141)</f>
        <v>0</v>
      </c>
      <c r="AB141" s="697">
        <f>SUM(Dhalai:SPO!AB141)</f>
        <v>0</v>
      </c>
      <c r="AC141" s="708"/>
      <c r="AD141" s="705"/>
      <c r="AF141" s="672">
        <f>SUM(Dhalai:SPO!AB141)</f>
        <v>0</v>
      </c>
      <c r="AH141" s="672" t="b">
        <f t="shared" si="21"/>
        <v>1</v>
      </c>
    </row>
    <row r="142" spans="1:34" s="751" customFormat="1" ht="21">
      <c r="A142" s="679"/>
      <c r="B142" s="777" t="s">
        <v>64</v>
      </c>
      <c r="C142" s="687">
        <f>Dhalai!C142+Unakoti!C142+North!C142+Gomati!C142+South!C142+West!C142+Sepahijala!C142+Khowai!C142+SPO!C142</f>
        <v>0</v>
      </c>
      <c r="D142" s="688">
        <f>Dhalai!D142+Unakoti!D142+North!D142+Gomati!D142+South!D142+West!D142+Sepahijala!D142+Khowai!D142+SPO!D142</f>
        <v>0</v>
      </c>
      <c r="E142" s="687">
        <f>Dhalai!E142+Unakoti!E142+North!E142+Gomati!E142+South!E142+West!E142+Sepahijala!E142+Khowai!E142+SPO!E142</f>
        <v>0</v>
      </c>
      <c r="F142" s="688">
        <f>Dhalai!F142+Unakoti!F142+North!F142+Gomati!F142+South!F142+West!F142+Sepahijala!F142+Khowai!F142+SPO!F142</f>
        <v>0</v>
      </c>
      <c r="G142" s="783"/>
      <c r="H142" s="784"/>
      <c r="I142" s="689"/>
      <c r="J142" s="688"/>
      <c r="K142" s="687">
        <f>Dhalai!K142+Unakoti!K142+North!K142+Gomati!K142+South!K142+West!K142+Sepahijala!K142+Khowai!K142+SPO!K142</f>
        <v>0</v>
      </c>
      <c r="L142" s="688">
        <f>Dhalai!L142+Unakoti!L142+North!L142+Gomati!L142+South!L142+West!L142+Sepahijala!L142+Khowai!L142+SPO!L142</f>
        <v>0</v>
      </c>
      <c r="M142" s="687">
        <f>Dhalai!M142+Unakoti!M142+North!M142+Gomati!M142+South!M142+West!M142+Sepahijala!M142+Khowai!M142+SPO!M142</f>
        <v>0</v>
      </c>
      <c r="N142" s="688">
        <f>Dhalai!N142+Unakoti!N142+North!N142+Gomati!N142+South!N142+West!N142+Sepahijala!N142+Khowai!N142+SPO!N142</f>
        <v>0</v>
      </c>
      <c r="O142" s="754"/>
      <c r="P142" s="687">
        <f>Dhalai!P142+Unakoti!P142+North!P142+Gomati!P142+South!P142+West!P142+Sepahijala!P142+Khowai!P142+SPO!P142</f>
        <v>0</v>
      </c>
      <c r="Q142" s="688">
        <f>Dhalai!Q142+Unakoti!Q142+North!Q142+Gomati!Q142+South!Q142+West!Q142+Sepahijala!Q142+Khowai!Q142+SPO!Q142</f>
        <v>0</v>
      </c>
      <c r="R142" s="687">
        <f>Dhalai!R142+Unakoti!R142+North!R142+Gomati!R142+South!R142+West!R142+Sepahijala!R142+Khowai!R142+SPO!R142</f>
        <v>0</v>
      </c>
      <c r="S142" s="688">
        <f>Dhalai!S142+Unakoti!S142+North!S142+Gomati!S142+South!S142+West!S142+Sepahijala!S142+Khowai!S142+SPO!S142</f>
        <v>0</v>
      </c>
      <c r="T142" s="687"/>
      <c r="U142" s="687">
        <f>SUM(Dhalai:SPO!U142)</f>
        <v>0</v>
      </c>
      <c r="V142" s="687"/>
      <c r="W142" s="687">
        <f>SUM(Dhalai:SPO!W142)</f>
        <v>0</v>
      </c>
      <c r="X142" s="754"/>
      <c r="Y142" s="687"/>
      <c r="Z142" s="687">
        <f>SUM(Dhalai:SPO!Z142)</f>
        <v>0</v>
      </c>
      <c r="AA142" s="687"/>
      <c r="AB142" s="687">
        <f>SUM(Dhalai:SPO!AB142)</f>
        <v>0</v>
      </c>
      <c r="AC142" s="778"/>
      <c r="AD142" s="705"/>
      <c r="AF142" s="672">
        <f>SUM(Dhalai:SPO!AB142)</f>
        <v>0</v>
      </c>
      <c r="AH142" s="672" t="b">
        <f t="shared" si="21"/>
        <v>1</v>
      </c>
    </row>
    <row r="143" spans="1:34" s="751" customFormat="1" ht="37.5">
      <c r="A143" s="679"/>
      <c r="B143" s="686" t="s">
        <v>93</v>
      </c>
      <c r="C143" s="687">
        <f>Dhalai!C143+Unakoti!C143+North!C143+Gomati!C143+South!C143+West!C143+Sepahijala!C143+Khowai!C143+SPO!C143</f>
        <v>0</v>
      </c>
      <c r="D143" s="688">
        <f>Dhalai!D143+Unakoti!D143+North!D143+Gomati!D143+South!D143+West!D143+Sepahijala!D143+Khowai!D143+SPO!D143</f>
        <v>0</v>
      </c>
      <c r="E143" s="687">
        <f>Dhalai!E143+Unakoti!E143+North!E143+Gomati!E143+South!E143+West!E143+Sepahijala!E143+Khowai!E143+SPO!E143</f>
        <v>0</v>
      </c>
      <c r="F143" s="688">
        <f>Dhalai!F143+Unakoti!F143+North!F143+Gomati!F143+South!F143+West!F143+Sepahijala!F143+Khowai!F143+SPO!F143</f>
        <v>0</v>
      </c>
      <c r="G143" s="783"/>
      <c r="H143" s="784"/>
      <c r="I143" s="689"/>
      <c r="J143" s="688"/>
      <c r="K143" s="687">
        <f>Dhalai!K143+Unakoti!K143+North!K143+Gomati!K143+South!K143+West!K143+Sepahijala!K143+Khowai!K143+SPO!K143</f>
        <v>0</v>
      </c>
      <c r="L143" s="688">
        <f>Dhalai!L143+Unakoti!L143+North!L143+Gomati!L143+South!L143+West!L143+Sepahijala!L143+Khowai!L143+SPO!L143</f>
        <v>0</v>
      </c>
      <c r="M143" s="687">
        <f>Dhalai!M143+Unakoti!M143+North!M143+Gomati!M143+South!M143+West!M143+Sepahijala!M143+Khowai!M143+SPO!M143</f>
        <v>0</v>
      </c>
      <c r="N143" s="688">
        <f>Dhalai!N143+Unakoti!N143+North!N143+Gomati!N143+South!N143+West!N143+Sepahijala!N143+Khowai!N143+SPO!N143</f>
        <v>0</v>
      </c>
      <c r="O143" s="754"/>
      <c r="P143" s="687">
        <f>Dhalai!P143+Unakoti!P143+North!P143+Gomati!P143+South!P143+West!P143+Sepahijala!P143+Khowai!P143+SPO!P143</f>
        <v>0</v>
      </c>
      <c r="Q143" s="688">
        <f>Dhalai!Q143+Unakoti!Q143+North!Q143+Gomati!Q143+South!Q143+West!Q143+Sepahijala!Q143+Khowai!Q143+SPO!Q143</f>
        <v>0</v>
      </c>
      <c r="R143" s="687">
        <f>Dhalai!R143+Unakoti!R143+North!R143+Gomati!R143+South!R143+West!R143+Sepahijala!R143+Khowai!R143+SPO!R143</f>
        <v>0</v>
      </c>
      <c r="S143" s="688">
        <f>Dhalai!S143+Unakoti!S143+North!S143+Gomati!S143+South!S143+West!S143+Sepahijala!S143+Khowai!S143+SPO!S143</f>
        <v>0</v>
      </c>
      <c r="T143" s="687"/>
      <c r="U143" s="687">
        <f>SUM(Dhalai:SPO!U143)</f>
        <v>0</v>
      </c>
      <c r="V143" s="687"/>
      <c r="W143" s="687">
        <f>SUM(Dhalai:SPO!W143)</f>
        <v>0</v>
      </c>
      <c r="X143" s="754"/>
      <c r="Y143" s="687"/>
      <c r="Z143" s="687">
        <f>SUM(Dhalai:SPO!Z143)</f>
        <v>0</v>
      </c>
      <c r="AA143" s="687"/>
      <c r="AB143" s="687">
        <f>SUM(Dhalai:SPO!AB143)</f>
        <v>0</v>
      </c>
      <c r="AC143" s="692"/>
      <c r="AD143" s="705"/>
      <c r="AF143" s="672">
        <f>SUM(Dhalai:SPO!AB143)</f>
        <v>0</v>
      </c>
      <c r="AH143" s="672" t="b">
        <f t="shared" si="21"/>
        <v>1</v>
      </c>
    </row>
    <row r="144" spans="1:34" s="751" customFormat="1" ht="21">
      <c r="A144" s="679"/>
      <c r="B144" s="753" t="s">
        <v>101</v>
      </c>
      <c r="C144" s="687">
        <f>Dhalai!C144+Unakoti!C144+North!C144+Gomati!C144+South!C144+West!C144+Sepahijala!C144+Khowai!C144+SPO!C144</f>
        <v>5</v>
      </c>
      <c r="D144" s="688">
        <f>Dhalai!D144+Unakoti!D144+North!D144+Gomati!D144+South!D144+West!D144+Sepahijala!D144+Khowai!D144+SPO!D144</f>
        <v>103.63000000000001</v>
      </c>
      <c r="E144" s="687">
        <f>Dhalai!E144+Unakoti!E144+North!E144+Gomati!E144+South!E144+West!E144+Sepahijala!E144+Khowai!E144+SPO!E144</f>
        <v>5</v>
      </c>
      <c r="F144" s="688">
        <f>Dhalai!F144+Unakoti!F144+North!F144+Gomati!F144+South!F144+West!F144+Sepahijala!F144+Khowai!F144+SPO!F144</f>
        <v>103.63000000000001</v>
      </c>
      <c r="G144" s="783">
        <f t="shared" si="12"/>
        <v>1</v>
      </c>
      <c r="H144" s="784">
        <f t="shared" si="12"/>
        <v>1</v>
      </c>
      <c r="I144" s="689">
        <f t="shared" ref="I144:J144" si="22">I143+I111+I78</f>
        <v>0</v>
      </c>
      <c r="J144" s="688">
        <f t="shared" si="22"/>
        <v>0</v>
      </c>
      <c r="K144" s="687">
        <f>Dhalai!K144+Unakoti!K144+North!K144+Gomati!K144+South!K144+West!K144+Sepahijala!K144+Khowai!K144+SPO!K144</f>
        <v>0</v>
      </c>
      <c r="L144" s="688">
        <f>Dhalai!L144+Unakoti!L144+North!L144+Gomati!L144+South!L144+West!L144+Sepahijala!L144+Khowai!L144+SPO!L144</f>
        <v>0</v>
      </c>
      <c r="M144" s="687">
        <f>Dhalai!M144+Unakoti!M144+North!M144+Gomati!M144+South!M144+West!M144+Sepahijala!M144+Khowai!M144+SPO!M144</f>
        <v>0</v>
      </c>
      <c r="N144" s="688">
        <f>Dhalai!N144+Unakoti!N144+North!N144+Gomati!N144+South!N144+West!N144+Sepahijala!N144+Khowai!N144+SPO!N144</f>
        <v>0</v>
      </c>
      <c r="O144" s="754">
        <f t="shared" ref="O144" si="23">O143+O111+O78</f>
        <v>6.9364999999999997</v>
      </c>
      <c r="P144" s="687">
        <f>Dhalai!P144+Unakoti!P144+North!P144+Gomati!P144+South!P144+West!P144+Sepahijala!P144+Khowai!P144+SPO!P144</f>
        <v>11</v>
      </c>
      <c r="Q144" s="688">
        <f>Dhalai!Q144+Unakoti!Q144+North!Q144+Gomati!Q144+South!Q144+West!Q144+Sepahijala!Q144+Khowai!Q144+SPO!Q144</f>
        <v>308.4375</v>
      </c>
      <c r="R144" s="687">
        <f>Dhalai!R144+Unakoti!R144+North!R144+Gomati!R144+South!R144+West!R144+Sepahijala!R144+Khowai!R144+SPO!R144</f>
        <v>11</v>
      </c>
      <c r="S144" s="688">
        <f>Dhalai!S144+Unakoti!S144+North!S144+Gomati!S144+South!S144+West!S144+Sepahijala!S144+Khowai!S144+SPO!S144</f>
        <v>308.4375</v>
      </c>
      <c r="T144" s="687"/>
      <c r="U144" s="687">
        <f>SUM(Dhalai:SPO!U144)</f>
        <v>0</v>
      </c>
      <c r="V144" s="687"/>
      <c r="W144" s="687">
        <f>SUM(Dhalai:SPO!W144)</f>
        <v>0</v>
      </c>
      <c r="X144" s="754"/>
      <c r="Y144" s="687"/>
      <c r="Z144" s="688">
        <f>SUM(Dhalai:SPO!Z144)</f>
        <v>307.5</v>
      </c>
      <c r="AA144" s="687"/>
      <c r="AB144" s="688">
        <f>SUM(Dhalai:SPO!AB144)</f>
        <v>307.5</v>
      </c>
      <c r="AC144" s="755"/>
      <c r="AD144" s="705"/>
      <c r="AF144" s="672">
        <f>SUM(Dhalai:SPO!AB144)</f>
        <v>307.5</v>
      </c>
      <c r="AH144" s="672" t="b">
        <f t="shared" si="21"/>
        <v>1</v>
      </c>
    </row>
    <row r="145" spans="1:34" ht="21">
      <c r="A145" s="694">
        <v>4</v>
      </c>
      <c r="B145" s="686" t="s">
        <v>102</v>
      </c>
      <c r="C145" s="687"/>
      <c r="D145" s="688"/>
      <c r="E145" s="687"/>
      <c r="F145" s="688"/>
      <c r="G145" s="699"/>
      <c r="H145" s="700"/>
      <c r="I145" s="689"/>
      <c r="J145" s="688"/>
      <c r="K145" s="687"/>
      <c r="L145" s="688"/>
      <c r="M145" s="687"/>
      <c r="N145" s="688"/>
      <c r="O145" s="754"/>
      <c r="P145" s="687"/>
      <c r="Q145" s="688"/>
      <c r="R145" s="794"/>
      <c r="S145" s="795"/>
      <c r="T145" s="697"/>
      <c r="U145" s="697"/>
      <c r="V145" s="697"/>
      <c r="W145" s="697"/>
      <c r="X145" s="754"/>
      <c r="Y145" s="697"/>
      <c r="Z145" s="697"/>
      <c r="AA145" s="697"/>
      <c r="AB145" s="697"/>
      <c r="AC145" s="692"/>
      <c r="AD145" s="705"/>
      <c r="AF145" s="672">
        <f>SUM(Dhalai:SPO!AB145)</f>
        <v>0</v>
      </c>
      <c r="AH145" s="672" t="b">
        <f t="shared" si="21"/>
        <v>1</v>
      </c>
    </row>
    <row r="146" spans="1:34" ht="37.5">
      <c r="A146" s="685">
        <v>4.01</v>
      </c>
      <c r="B146" s="696" t="s">
        <v>103</v>
      </c>
      <c r="C146" s="697">
        <f>Dhalai!C146+Unakoti!C146+North!C146+Gomati!C146+South!C146+West!C146+Sepahijala!C146+Khowai!C146+SPO!C146</f>
        <v>0</v>
      </c>
      <c r="D146" s="698">
        <f>Dhalai!D146+Unakoti!D146+North!D146+Gomati!D146+South!D146+West!D146+Sepahijala!D146+Khowai!D146+SPO!D146</f>
        <v>0</v>
      </c>
      <c r="E146" s="697">
        <f>Dhalai!E146+Unakoti!E146+North!E146+Gomati!E146+South!E146+West!E146+Sepahijala!E146+Khowai!E146+SPO!E146</f>
        <v>0</v>
      </c>
      <c r="F146" s="698">
        <f>Dhalai!F146+Unakoti!F146+North!F146+Gomati!F146+South!F146+West!F146+Sepahijala!F146+Khowai!F146+SPO!F146</f>
        <v>0</v>
      </c>
      <c r="G146" s="699"/>
      <c r="H146" s="700"/>
      <c r="I146" s="701">
        <f t="shared" ref="I146:J147" si="24">C146-E146</f>
        <v>0</v>
      </c>
      <c r="J146" s="702">
        <f t="shared" si="24"/>
        <v>0</v>
      </c>
      <c r="K146" s="697">
        <f>Dhalai!K146+Unakoti!K146+North!K146+Gomati!K146+South!K146+West!K146+Sepahijala!K146+Khowai!K146+SPO!K146</f>
        <v>0</v>
      </c>
      <c r="L146" s="698">
        <f>Dhalai!L146+Unakoti!L146+North!L146+Gomati!L146+South!L146+West!L146+Sepahijala!L146+Khowai!L146+SPO!L146</f>
        <v>0</v>
      </c>
      <c r="M146" s="697">
        <f>Dhalai!M146+Unakoti!M146+North!M146+Gomati!M146+South!M146+West!M146+Sepahijala!M146+Khowai!M146+SPO!M146</f>
        <v>0</v>
      </c>
      <c r="N146" s="698">
        <f>Dhalai!N146+Unakoti!N146+North!N146+Gomati!N146+South!N146+West!N146+Sepahijala!N146+Khowai!N146+SPO!N146</f>
        <v>0</v>
      </c>
      <c r="O146" s="729">
        <v>0.03</v>
      </c>
      <c r="P146" s="697">
        <f>Dhalai!P146+Unakoti!P146+North!P146+Gomati!P146+South!P146+West!P146+Sepahijala!P146+Khowai!P146+SPO!P146</f>
        <v>300</v>
      </c>
      <c r="Q146" s="698">
        <f>Dhalai!Q146+Unakoti!Q146+North!Q146+Gomati!Q146+South!Q146+West!Q146+Sepahijala!Q146+Khowai!Q146+SPO!Q146</f>
        <v>9</v>
      </c>
      <c r="R146" s="697">
        <f>Dhalai!R146+Unakoti!R146+North!R146+Gomati!R146+South!R146+West!R146+Sepahijala!R146+Khowai!R146+SPO!R146</f>
        <v>300</v>
      </c>
      <c r="S146" s="698">
        <f>Dhalai!S146+Unakoti!S146+North!S146+Gomati!S146+South!S146+West!S146+Sepahijala!S146+Khowai!S146+SPO!S146</f>
        <v>9</v>
      </c>
      <c r="T146" s="697">
        <f>SUM(Dhalai:SPO!T146)</f>
        <v>0</v>
      </c>
      <c r="U146" s="697">
        <f>SUM(Dhalai:SPO!U146)</f>
        <v>0</v>
      </c>
      <c r="V146" s="697">
        <f>SUM(Dhalai:SPO!V146)</f>
        <v>0</v>
      </c>
      <c r="W146" s="697">
        <f>SUM(Dhalai:SPO!W146)</f>
        <v>0</v>
      </c>
      <c r="X146" s="729">
        <v>0.03</v>
      </c>
      <c r="Y146" s="697">
        <f>SUM(Dhalai:SPO!Y146)</f>
        <v>300</v>
      </c>
      <c r="Z146" s="698">
        <f>SUM(Dhalai:SPO!Z146)</f>
        <v>9</v>
      </c>
      <c r="AA146" s="697">
        <f>SUM(Dhalai:SPO!AA146)</f>
        <v>300</v>
      </c>
      <c r="AB146" s="698">
        <f>SUM(Dhalai:SPO!AB146)</f>
        <v>9</v>
      </c>
      <c r="AC146" s="704" t="s">
        <v>483</v>
      </c>
      <c r="AD146" s="705"/>
      <c r="AF146" s="672">
        <f>SUM(Dhalai:SPO!AB146)</f>
        <v>9</v>
      </c>
      <c r="AH146" s="672" t="b">
        <f t="shared" si="21"/>
        <v>1</v>
      </c>
    </row>
    <row r="147" spans="1:34" ht="56.25">
      <c r="A147" s="685">
        <v>4.0199999999999996</v>
      </c>
      <c r="B147" s="696" t="s">
        <v>104</v>
      </c>
      <c r="C147" s="697">
        <f>Dhalai!C147+Unakoti!C147+North!C147+Gomati!C147+South!C147+West!C147+Sepahijala!C147+Khowai!C147+SPO!C147</f>
        <v>0</v>
      </c>
      <c r="D147" s="698">
        <f>Dhalai!D147+Unakoti!D147+North!D147+Gomati!D147+South!D147+West!D147+Sepahijala!D147+Khowai!D147+SPO!D147</f>
        <v>0</v>
      </c>
      <c r="E147" s="697">
        <f>Dhalai!E147+Unakoti!E147+North!E147+Gomati!E147+South!E147+West!E147+Sepahijala!E147+Khowai!E147+SPO!E147</f>
        <v>0</v>
      </c>
      <c r="F147" s="698">
        <f>Dhalai!F147+Unakoti!F147+North!F147+Gomati!F147+South!F147+West!F147+Sepahijala!F147+Khowai!F147+SPO!F147</f>
        <v>0</v>
      </c>
      <c r="G147" s="699"/>
      <c r="H147" s="700"/>
      <c r="I147" s="701">
        <f t="shared" si="24"/>
        <v>0</v>
      </c>
      <c r="J147" s="702">
        <f t="shared" si="24"/>
        <v>0</v>
      </c>
      <c r="K147" s="697">
        <f>Dhalai!K147+Unakoti!K147+North!K147+Gomati!K147+South!K147+West!K147+Sepahijala!K147+Khowai!K147+SPO!K147</f>
        <v>0</v>
      </c>
      <c r="L147" s="698">
        <f>Dhalai!L147+Unakoti!L147+North!L147+Gomati!L147+South!L147+West!L147+Sepahijala!L147+Khowai!L147+SPO!L147</f>
        <v>0</v>
      </c>
      <c r="M147" s="697">
        <f>Dhalai!M147+Unakoti!M147+North!M147+Gomati!M147+South!M147+West!M147+Sepahijala!M147+Khowai!M147+SPO!M147</f>
        <v>0</v>
      </c>
      <c r="N147" s="698">
        <f>Dhalai!N147+Unakoti!N147+North!N147+Gomati!N147+South!N147+West!N147+Sepahijala!N147+Khowai!N147+SPO!N147</f>
        <v>0</v>
      </c>
      <c r="O147" s="729">
        <v>0.03</v>
      </c>
      <c r="P147" s="697">
        <f>Dhalai!P147+Unakoti!P147+North!P147+Gomati!P147+South!P147+West!P147+Sepahijala!P147+Khowai!P147+SPO!P147</f>
        <v>0</v>
      </c>
      <c r="Q147" s="698">
        <f>Dhalai!Q147+Unakoti!Q147+North!Q147+Gomati!Q147+South!Q147+West!Q147+Sepahijala!Q147+Khowai!Q147+SPO!Q147</f>
        <v>0</v>
      </c>
      <c r="R147" s="697">
        <f>Dhalai!R147+Unakoti!R147+North!R147+Gomati!R147+South!R147+West!R147+Sepahijala!R147+Khowai!R147+SPO!R147</f>
        <v>0</v>
      </c>
      <c r="S147" s="698">
        <f>Dhalai!S147+Unakoti!S147+North!S147+Gomati!S147+South!S147+West!S147+Sepahijala!S147+Khowai!S147+SPO!S147</f>
        <v>0</v>
      </c>
      <c r="T147" s="697">
        <f>SUM(Dhalai:SPO!T147)</f>
        <v>0</v>
      </c>
      <c r="U147" s="697">
        <f>SUM(Dhalai:SPO!U147)</f>
        <v>0</v>
      </c>
      <c r="V147" s="697">
        <f>SUM(Dhalai:SPO!V147)</f>
        <v>0</v>
      </c>
      <c r="W147" s="697">
        <f>SUM(Dhalai:SPO!W147)</f>
        <v>0</v>
      </c>
      <c r="X147" s="729">
        <v>0.03</v>
      </c>
      <c r="Y147" s="697">
        <f>SUM(Dhalai:SPO!Y147)</f>
        <v>0</v>
      </c>
      <c r="Z147" s="697">
        <f>SUM(Dhalai:SPO!Z147)</f>
        <v>0</v>
      </c>
      <c r="AA147" s="697">
        <f>SUM(Dhalai:SPO!AA147)</f>
        <v>0</v>
      </c>
      <c r="AB147" s="697">
        <f>SUM(Dhalai:SPO!AB147)</f>
        <v>0</v>
      </c>
      <c r="AC147" s="704"/>
      <c r="AD147" s="705"/>
      <c r="AF147" s="672">
        <f>SUM(Dhalai:SPO!AB147)</f>
        <v>0</v>
      </c>
      <c r="AH147" s="672" t="b">
        <f t="shared" si="21"/>
        <v>1</v>
      </c>
    </row>
    <row r="148" spans="1:34" s="751" customFormat="1" ht="21">
      <c r="A148" s="679"/>
      <c r="B148" s="777" t="s">
        <v>105</v>
      </c>
      <c r="C148" s="687">
        <f>Dhalai!C148+Unakoti!C148+North!C148+Gomati!C148+South!C148+West!C148+Sepahijala!C148+Khowai!C148+SPO!C148</f>
        <v>0</v>
      </c>
      <c r="D148" s="688">
        <f>Dhalai!D148+Unakoti!D148+North!D148+Gomati!D148+South!D148+West!D148+Sepahijala!D148+Khowai!D148+SPO!D148</f>
        <v>0</v>
      </c>
      <c r="E148" s="687">
        <f>Dhalai!E148+Unakoti!E148+North!E148+Gomati!E148+South!E148+West!E148+Sepahijala!E148+Khowai!E148+SPO!E148</f>
        <v>0</v>
      </c>
      <c r="F148" s="688">
        <f>Dhalai!F148+Unakoti!F148+North!F148+Gomati!F148+South!F148+West!F148+Sepahijala!F148+Khowai!F148+SPO!F148</f>
        <v>0</v>
      </c>
      <c r="G148" s="783"/>
      <c r="H148" s="784"/>
      <c r="I148" s="796">
        <f t="shared" ref="I148:J148" si="25">SUM(I146:I147)</f>
        <v>0</v>
      </c>
      <c r="J148" s="797">
        <f t="shared" si="25"/>
        <v>0</v>
      </c>
      <c r="K148" s="687">
        <f>Dhalai!K148+Unakoti!K148+North!K148+Gomati!K148+South!K148+West!K148+Sepahijala!K148+Khowai!K148+SPO!K148</f>
        <v>0</v>
      </c>
      <c r="L148" s="688">
        <f>Dhalai!L148+Unakoti!L148+North!L148+Gomati!L148+South!L148+West!L148+Sepahijala!L148+Khowai!L148+SPO!L148</f>
        <v>0</v>
      </c>
      <c r="M148" s="687">
        <f>Dhalai!M148+Unakoti!M148+North!M148+Gomati!M148+South!M148+West!M148+Sepahijala!M148+Khowai!M148+SPO!M148</f>
        <v>0</v>
      </c>
      <c r="N148" s="688">
        <f>Dhalai!N148+Unakoti!N148+North!N148+Gomati!N148+South!N148+West!N148+Sepahijala!N148+Khowai!N148+SPO!N148</f>
        <v>0</v>
      </c>
      <c r="O148" s="798">
        <f t="shared" ref="O148" si="26">SUM(O146:O147)</f>
        <v>0.06</v>
      </c>
      <c r="P148" s="687">
        <f>Dhalai!P148+Unakoti!P148+North!P148+Gomati!P148+South!P148+West!P148+Sepahijala!P148+Khowai!P148+SPO!P148</f>
        <v>300</v>
      </c>
      <c r="Q148" s="688">
        <f>Dhalai!Q148+Unakoti!Q148+North!Q148+Gomati!Q148+South!Q148+West!Q148+Sepahijala!Q148+Khowai!Q148+SPO!Q148</f>
        <v>9</v>
      </c>
      <c r="R148" s="687">
        <f>Dhalai!R148+Unakoti!R148+North!R148+Gomati!R148+South!R148+West!R148+Sepahijala!R148+Khowai!R148+SPO!R148</f>
        <v>300</v>
      </c>
      <c r="S148" s="688">
        <f>Dhalai!S148+Unakoti!S148+North!S148+Gomati!S148+South!S148+West!S148+Sepahijala!S148+Khowai!S148+SPO!S148</f>
        <v>9</v>
      </c>
      <c r="T148" s="687"/>
      <c r="U148" s="687">
        <f>SUM(Dhalai:SPO!U148)</f>
        <v>0</v>
      </c>
      <c r="V148" s="687"/>
      <c r="W148" s="687">
        <f>SUM(Dhalai:SPO!W148)</f>
        <v>0</v>
      </c>
      <c r="X148" s="798"/>
      <c r="Y148" s="687">
        <f>SUM(Dhalai:SPO!Y148)</f>
        <v>300</v>
      </c>
      <c r="Z148" s="687">
        <f>SUM(Dhalai:SPO!Z148)</f>
        <v>9</v>
      </c>
      <c r="AA148" s="687">
        <f>SUM(Dhalai:SPO!AA148)</f>
        <v>300</v>
      </c>
      <c r="AB148" s="687">
        <f>SUM(Dhalai:SPO!AB148)</f>
        <v>9</v>
      </c>
      <c r="AC148" s="778"/>
      <c r="AD148" s="705"/>
      <c r="AF148" s="672">
        <f>SUM(Dhalai:SPO!AB148)</f>
        <v>9</v>
      </c>
      <c r="AH148" s="672" t="b">
        <f t="shared" si="21"/>
        <v>1</v>
      </c>
    </row>
    <row r="149" spans="1:34" ht="150">
      <c r="A149" s="694">
        <v>5</v>
      </c>
      <c r="B149" s="686" t="s">
        <v>106</v>
      </c>
      <c r="C149" s="697">
        <f>Dhalai!C149+Unakoti!C149+North!C149+Gomati!C149+South!C149+West!C149+Sepahijala!C149+Khowai!C149+SPO!C149</f>
        <v>0</v>
      </c>
      <c r="D149" s="698">
        <f>Dhalai!D149+Unakoti!D149+North!D149+Gomati!D149+South!D149+West!D149+Sepahijala!D149+Khowai!D149+SPO!D149</f>
        <v>0</v>
      </c>
      <c r="E149" s="697">
        <f>Dhalai!E149+Unakoti!E149+North!E149+Gomati!E149+South!E149+West!E149+Sepahijala!E149+Khowai!E149+SPO!E149</f>
        <v>0</v>
      </c>
      <c r="F149" s="698">
        <f>Dhalai!F149+Unakoti!F149+North!F149+Gomati!F149+South!F149+West!F149+Sepahijala!F149+Khowai!F149+SPO!F149</f>
        <v>0</v>
      </c>
      <c r="G149" s="699"/>
      <c r="H149" s="700"/>
      <c r="I149" s="701">
        <f>C149-E149</f>
        <v>0</v>
      </c>
      <c r="J149" s="702">
        <f>D149-F149</f>
        <v>0</v>
      </c>
      <c r="K149" s="697">
        <f>Dhalai!K149+Unakoti!K149+North!K149+Gomati!K149+South!K149+West!K149+Sepahijala!K149+Khowai!K149+SPO!K149</f>
        <v>0</v>
      </c>
      <c r="L149" s="698">
        <f>Dhalai!L149+Unakoti!L149+North!L149+Gomati!L149+South!L149+West!L149+Sepahijala!L149+Khowai!L149+SPO!L149</f>
        <v>0</v>
      </c>
      <c r="M149" s="697">
        <f>Dhalai!M149+Unakoti!M149+North!M149+Gomati!M149+South!M149+West!M149+Sepahijala!M149+Khowai!M149+SPO!M149</f>
        <v>0</v>
      </c>
      <c r="N149" s="698">
        <f>Dhalai!N149+Unakoti!N149+North!N149+Gomati!N149+South!N149+West!N149+Sepahijala!N149+Khowai!N149+SPO!N149</f>
        <v>0</v>
      </c>
      <c r="O149" s="703">
        <v>0.21138000000000001</v>
      </c>
      <c r="P149" s="697">
        <f>Dhalai!P149+Unakoti!P149+North!P149+Gomati!P149+South!P149+West!P149+Sepahijala!P149+Khowai!P149+SPO!P149</f>
        <v>1923</v>
      </c>
      <c r="Q149" s="698">
        <f>Dhalai!Q149+Unakoti!Q149+North!Q149+Gomati!Q149+South!Q149+West!Q149+Sepahijala!Q149+Khowai!Q149+SPO!Q149</f>
        <v>406.48374000000007</v>
      </c>
      <c r="R149" s="697">
        <f>Dhalai!R149+Unakoti!R149+North!R149+Gomati!R149+South!R149+West!R149+Sepahijala!R149+Khowai!R149+SPO!R149</f>
        <v>1923</v>
      </c>
      <c r="S149" s="698">
        <f>Dhalai!S149+Unakoti!S149+North!S149+Gomati!S149+South!S149+West!S149+Sepahijala!S149+Khowai!S149+SPO!S149</f>
        <v>406.48374000000007</v>
      </c>
      <c r="T149" s="697">
        <f>SUM(Dhalai:SPO!T149)</f>
        <v>0</v>
      </c>
      <c r="U149" s="697">
        <f>SUM(Dhalai:SPO!U149)</f>
        <v>0</v>
      </c>
      <c r="V149" s="697">
        <f>SUM(Dhalai:SPO!V149)</f>
        <v>0</v>
      </c>
      <c r="W149" s="697">
        <f>SUM(Dhalai:SPO!W149)</f>
        <v>0</v>
      </c>
      <c r="X149" s="703">
        <v>0.21138000000000001</v>
      </c>
      <c r="Y149" s="697">
        <f>SUM(Dhalai:SPO!Y149)</f>
        <v>0</v>
      </c>
      <c r="Z149" s="697">
        <f>SUM(Dhalai:SPO!Z149)</f>
        <v>0</v>
      </c>
      <c r="AA149" s="697">
        <f>SUM(Dhalai:SPO!AA149)</f>
        <v>0</v>
      </c>
      <c r="AB149" s="697">
        <f>SUM(Dhalai:SPO!AB149)</f>
        <v>0</v>
      </c>
      <c r="AC149" s="692" t="s">
        <v>480</v>
      </c>
      <c r="AD149" s="705"/>
      <c r="AF149" s="672">
        <f>SUM(Dhalai:SPO!AB149)</f>
        <v>0</v>
      </c>
      <c r="AH149" s="672" t="b">
        <f t="shared" si="21"/>
        <v>1</v>
      </c>
    </row>
    <row r="150" spans="1:34" s="751" customFormat="1" ht="21">
      <c r="A150" s="678"/>
      <c r="B150" s="686" t="s">
        <v>107</v>
      </c>
      <c r="C150" s="687">
        <f>Dhalai!C150+Unakoti!C150+North!C150+Gomati!C150+South!C150+West!C150+Sepahijala!C150+Khowai!C150+SPO!C150</f>
        <v>0</v>
      </c>
      <c r="D150" s="688">
        <f>Dhalai!D150+Unakoti!D150+North!D150+Gomati!D150+South!D150+West!D150+Sepahijala!D150+Khowai!D150+SPO!D150</f>
        <v>0</v>
      </c>
      <c r="E150" s="687">
        <f>Dhalai!E150+Unakoti!E150+North!E150+Gomati!E150+South!E150+West!E150+Sepahijala!E150+Khowai!E150+SPO!E150</f>
        <v>0</v>
      </c>
      <c r="F150" s="688">
        <f>Dhalai!F150+Unakoti!F150+North!F150+Gomati!F150+South!F150+West!F150+Sepahijala!F150+Khowai!F150+SPO!F150</f>
        <v>0</v>
      </c>
      <c r="G150" s="783"/>
      <c r="H150" s="784"/>
      <c r="I150" s="689">
        <f t="shared" ref="I150:J150" si="27">I149</f>
        <v>0</v>
      </c>
      <c r="J150" s="688">
        <f t="shared" si="27"/>
        <v>0</v>
      </c>
      <c r="K150" s="687">
        <f>Dhalai!K150+Unakoti!K150+North!K150+Gomati!K150+South!K150+West!K150+Sepahijala!K150+Khowai!K150+SPO!K150</f>
        <v>0</v>
      </c>
      <c r="L150" s="688">
        <f>Dhalai!L150+Unakoti!L150+North!L150+Gomati!L150+South!L150+West!L150+Sepahijala!L150+Khowai!L150+SPO!L150</f>
        <v>0</v>
      </c>
      <c r="M150" s="687">
        <f>Dhalai!M150+Unakoti!M150+North!M150+Gomati!M150+South!M150+West!M150+Sepahijala!M150+Khowai!M150+SPO!M150</f>
        <v>0</v>
      </c>
      <c r="N150" s="688">
        <f>Dhalai!N150+Unakoti!N150+North!N150+Gomati!N150+South!N150+West!N150+Sepahijala!N150+Khowai!N150+SPO!N150</f>
        <v>0</v>
      </c>
      <c r="O150" s="754">
        <f t="shared" ref="O150" si="28">O149</f>
        <v>0.21138000000000001</v>
      </c>
      <c r="P150" s="687">
        <f>Dhalai!P150+Unakoti!P150+North!P150+Gomati!P150+South!P150+West!P150+Sepahijala!P150+Khowai!P150+SPO!P150</f>
        <v>1923</v>
      </c>
      <c r="Q150" s="688">
        <f>Dhalai!Q150+Unakoti!Q150+North!Q150+Gomati!Q150+South!Q150+West!Q150+Sepahijala!Q150+Khowai!Q150+SPO!Q150</f>
        <v>406.48374000000007</v>
      </c>
      <c r="R150" s="687">
        <f>Dhalai!R150+Unakoti!R150+North!R150+Gomati!R150+South!R150+West!R150+Sepahijala!R150+Khowai!R150+SPO!R150</f>
        <v>1923</v>
      </c>
      <c r="S150" s="688">
        <f>Dhalai!S150+Unakoti!S150+North!S150+Gomati!S150+South!S150+West!S150+Sepahijala!S150+Khowai!S150+SPO!S150</f>
        <v>406.48374000000007</v>
      </c>
      <c r="T150" s="687"/>
      <c r="U150" s="687">
        <f>SUM(Dhalai:SPO!U150)</f>
        <v>0</v>
      </c>
      <c r="V150" s="687"/>
      <c r="W150" s="687">
        <f>SUM(Dhalai:SPO!W150)</f>
        <v>0</v>
      </c>
      <c r="X150" s="754"/>
      <c r="Y150" s="687"/>
      <c r="Z150" s="688">
        <f>SUM(Dhalai:SPO!Z150)</f>
        <v>0</v>
      </c>
      <c r="AA150" s="687"/>
      <c r="AB150" s="688">
        <f>SUM(Dhalai:SPO!AB150)</f>
        <v>0</v>
      </c>
      <c r="AC150" s="692"/>
      <c r="AD150" s="705"/>
      <c r="AF150" s="672">
        <f>SUM(Dhalai:SPO!AB150)</f>
        <v>0</v>
      </c>
      <c r="AH150" s="672" t="b">
        <f t="shared" si="21"/>
        <v>1</v>
      </c>
    </row>
    <row r="151" spans="1:34" ht="56.25">
      <c r="A151" s="694">
        <f>+A149+1</f>
        <v>6</v>
      </c>
      <c r="B151" s="686" t="s">
        <v>108</v>
      </c>
      <c r="C151" s="687"/>
      <c r="D151" s="688"/>
      <c r="E151" s="687"/>
      <c r="F151" s="688"/>
      <c r="G151" s="699"/>
      <c r="H151" s="700"/>
      <c r="I151" s="689"/>
      <c r="J151" s="688"/>
      <c r="K151" s="687"/>
      <c r="L151" s="688"/>
      <c r="M151" s="687"/>
      <c r="N151" s="688"/>
      <c r="O151" s="754"/>
      <c r="P151" s="687"/>
      <c r="Q151" s="799"/>
      <c r="R151" s="794"/>
      <c r="S151" s="795"/>
      <c r="T151" s="697"/>
      <c r="U151" s="697"/>
      <c r="V151" s="697"/>
      <c r="W151" s="697"/>
      <c r="X151" s="754"/>
      <c r="Y151" s="697"/>
      <c r="Z151" s="697"/>
      <c r="AA151" s="697"/>
      <c r="AB151" s="697"/>
      <c r="AC151" s="692"/>
      <c r="AD151" s="705"/>
      <c r="AF151" s="672">
        <f>SUM(Dhalai:SPO!AB151)</f>
        <v>0</v>
      </c>
      <c r="AH151" s="672" t="b">
        <f t="shared" si="21"/>
        <v>1</v>
      </c>
    </row>
    <row r="152" spans="1:34" ht="21">
      <c r="A152" s="685">
        <v>6.01</v>
      </c>
      <c r="B152" s="753" t="s">
        <v>109</v>
      </c>
      <c r="C152" s="697"/>
      <c r="D152" s="698"/>
      <c r="E152" s="697"/>
      <c r="F152" s="698"/>
      <c r="G152" s="699"/>
      <c r="H152" s="700"/>
      <c r="I152" s="689"/>
      <c r="J152" s="688"/>
      <c r="K152" s="697"/>
      <c r="L152" s="698"/>
      <c r="M152" s="697"/>
      <c r="N152" s="698"/>
      <c r="O152" s="754"/>
      <c r="P152" s="697"/>
      <c r="Q152" s="698"/>
      <c r="R152" s="697"/>
      <c r="S152" s="698"/>
      <c r="T152" s="697"/>
      <c r="U152" s="697"/>
      <c r="V152" s="697"/>
      <c r="W152" s="697"/>
      <c r="X152" s="754"/>
      <c r="Y152" s="697"/>
      <c r="Z152" s="697"/>
      <c r="AA152" s="697"/>
      <c r="AB152" s="697"/>
      <c r="AC152" s="755"/>
      <c r="AD152" s="705"/>
      <c r="AF152" s="672">
        <f>SUM(Dhalai:SPO!AB152)</f>
        <v>0</v>
      </c>
      <c r="AH152" s="672" t="b">
        <f t="shared" si="21"/>
        <v>1</v>
      </c>
    </row>
    <row r="153" spans="1:34" ht="36">
      <c r="A153" s="685"/>
      <c r="B153" s="696" t="s">
        <v>110</v>
      </c>
      <c r="C153" s="697">
        <f>Dhalai!C153+Unakoti!C153+North!C153+Gomati!C153+South!C153+West!C153+Sepahijala!C153+Khowai!C153+SPO!C153</f>
        <v>223</v>
      </c>
      <c r="D153" s="698">
        <f>Dhalai!D153+Unakoti!D153+North!D153+Gomati!D153+South!D153+West!D153+Sepahijala!D153+Khowai!D153+SPO!D153</f>
        <v>44.599999999999994</v>
      </c>
      <c r="E153" s="697">
        <f>Dhalai!E153+Unakoti!E153+North!E153+Gomati!E153+South!E153+West!E153+Sepahijala!E153+Khowai!E153+SPO!E153</f>
        <v>223</v>
      </c>
      <c r="F153" s="698">
        <f>Dhalai!F153+Unakoti!F153+North!F153+Gomati!F153+South!F153+West!F153+Sepahijala!F153+Khowai!F153+SPO!F153</f>
        <v>44.599999999999994</v>
      </c>
      <c r="G153" s="699">
        <f t="shared" si="12"/>
        <v>1</v>
      </c>
      <c r="H153" s="700">
        <f t="shared" si="12"/>
        <v>1</v>
      </c>
      <c r="I153" s="701">
        <f t="shared" ref="I153:J156" si="29">C153-E153</f>
        <v>0</v>
      </c>
      <c r="J153" s="702">
        <f t="shared" si="29"/>
        <v>0</v>
      </c>
      <c r="K153" s="697">
        <f>Dhalai!K153+Unakoti!K153+North!K153+Gomati!K153+South!K153+West!K153+Sepahijala!K153+Khowai!K153+SPO!K153</f>
        <v>0</v>
      </c>
      <c r="L153" s="698">
        <f>Dhalai!L153+Unakoti!L153+North!L153+Gomati!L153+South!L153+West!L153+Sepahijala!L153+Khowai!L153+SPO!L153</f>
        <v>0</v>
      </c>
      <c r="M153" s="697">
        <f>Dhalai!M153+Unakoti!M153+North!M153+Gomati!M153+South!M153+West!M153+Sepahijala!M153+Khowai!M153+SPO!M153</f>
        <v>0</v>
      </c>
      <c r="N153" s="698">
        <f>Dhalai!N153+Unakoti!N153+North!N153+Gomati!N153+South!N153+West!N153+Sepahijala!N153+Khowai!N153+SPO!N153</f>
        <v>0</v>
      </c>
      <c r="O153" s="729">
        <v>0.2</v>
      </c>
      <c r="P153" s="697">
        <f>Dhalai!P153+Unakoti!P153+North!P153+Gomati!P153+South!P153+West!P153+Sepahijala!P153+Khowai!P153+SPO!P153</f>
        <v>230</v>
      </c>
      <c r="Q153" s="698">
        <f>Dhalai!Q153+Unakoti!Q153+North!Q153+Gomati!Q153+South!Q153+West!Q153+Sepahijala!Q153+Khowai!Q153+SPO!Q153</f>
        <v>46</v>
      </c>
      <c r="R153" s="697">
        <f>Dhalai!R153+Unakoti!R153+North!R153+Gomati!R153+South!R153+West!R153+Sepahijala!R153+Khowai!R153+SPO!R153</f>
        <v>230</v>
      </c>
      <c r="S153" s="698">
        <f>Dhalai!S153+Unakoti!S153+North!S153+Gomati!S153+South!S153+West!S153+Sepahijala!S153+Khowai!S153+SPO!S153</f>
        <v>46</v>
      </c>
      <c r="T153" s="697">
        <f>SUM(Dhalai:SPO!T153)</f>
        <v>0</v>
      </c>
      <c r="U153" s="697">
        <f>SUM(Dhalai:SPO!U153)</f>
        <v>0</v>
      </c>
      <c r="V153" s="697">
        <f>SUM(Dhalai:SPO!V153)</f>
        <v>0</v>
      </c>
      <c r="W153" s="697">
        <f>SUM(Dhalai:SPO!W153)</f>
        <v>0</v>
      </c>
      <c r="X153" s="729">
        <v>0.2</v>
      </c>
      <c r="Y153" s="697">
        <f>SUM(Dhalai:SPO!Y153)</f>
        <v>230</v>
      </c>
      <c r="Z153" s="698">
        <f>SUM(Dhalai:SPO!Z153)</f>
        <v>46</v>
      </c>
      <c r="AA153" s="697">
        <f>SUM(Dhalai:SPO!AA153)</f>
        <v>230</v>
      </c>
      <c r="AB153" s="698">
        <f>SUM(Dhalai:SPO!AB153)</f>
        <v>46</v>
      </c>
      <c r="AC153" s="704" t="s">
        <v>483</v>
      </c>
      <c r="AD153" s="705"/>
      <c r="AF153" s="672">
        <f>SUM(Dhalai:SPO!AB153)</f>
        <v>46</v>
      </c>
      <c r="AH153" s="672" t="b">
        <f t="shared" si="21"/>
        <v>1</v>
      </c>
    </row>
    <row r="154" spans="1:34" ht="21">
      <c r="A154" s="685"/>
      <c r="B154" s="696" t="s">
        <v>111</v>
      </c>
      <c r="C154" s="697">
        <f>Dhalai!C154+Unakoti!C154+North!C154+Gomati!C154+South!C154+West!C154+Sepahijala!C154+Khowai!C154+SPO!C154</f>
        <v>0</v>
      </c>
      <c r="D154" s="698">
        <f>Dhalai!D154+Unakoti!D154+North!D154+Gomati!D154+South!D154+West!D154+Sepahijala!D154+Khowai!D154+SPO!D154</f>
        <v>0</v>
      </c>
      <c r="E154" s="697">
        <f>Dhalai!E154+Unakoti!E154+North!E154+Gomati!E154+South!E154+West!E154+Sepahijala!E154+Khowai!E154+SPO!E154</f>
        <v>0</v>
      </c>
      <c r="F154" s="698">
        <f>Dhalai!F154+Unakoti!F154+North!F154+Gomati!F154+South!F154+West!F154+Sepahijala!F154+Khowai!F154+SPO!F154</f>
        <v>0</v>
      </c>
      <c r="G154" s="699"/>
      <c r="H154" s="700"/>
      <c r="I154" s="701">
        <f t="shared" si="29"/>
        <v>0</v>
      </c>
      <c r="J154" s="702">
        <f t="shared" si="29"/>
        <v>0</v>
      </c>
      <c r="K154" s="697">
        <f>Dhalai!K154+Unakoti!K154+North!K154+Gomati!K154+South!K154+West!K154+Sepahijala!K154+Khowai!K154+SPO!K154</f>
        <v>0</v>
      </c>
      <c r="L154" s="698">
        <f>Dhalai!L154+Unakoti!L154+North!L154+Gomati!L154+South!L154+West!L154+Sepahijala!L154+Khowai!L154+SPO!L154</f>
        <v>0</v>
      </c>
      <c r="M154" s="697">
        <f>Dhalai!M154+Unakoti!M154+North!M154+Gomati!M154+South!M154+West!M154+Sepahijala!M154+Khowai!M154+SPO!M154</f>
        <v>0</v>
      </c>
      <c r="N154" s="698">
        <f>Dhalai!N154+Unakoti!N154+North!N154+Gomati!N154+South!N154+West!N154+Sepahijala!N154+Khowai!N154+SPO!N154</f>
        <v>0</v>
      </c>
      <c r="O154" s="729">
        <f>0.2/12*9</f>
        <v>0.15</v>
      </c>
      <c r="P154" s="697">
        <f>Dhalai!P154+Unakoti!P154+North!P154+Gomati!P154+South!P154+West!P154+Sepahijala!P154+Khowai!P154+SPO!P154</f>
        <v>0</v>
      </c>
      <c r="Q154" s="698">
        <f>Dhalai!Q154+Unakoti!Q154+North!Q154+Gomati!Q154+South!Q154+West!Q154+Sepahijala!Q154+Khowai!Q154+SPO!Q154</f>
        <v>0</v>
      </c>
      <c r="R154" s="697">
        <f>Dhalai!R154+Unakoti!R154+North!R154+Gomati!R154+South!R154+West!R154+Sepahijala!R154+Khowai!R154+SPO!R154</f>
        <v>0</v>
      </c>
      <c r="S154" s="698">
        <f>Dhalai!S154+Unakoti!S154+North!S154+Gomati!S154+South!S154+West!S154+Sepahijala!S154+Khowai!S154+SPO!S154</f>
        <v>0</v>
      </c>
      <c r="T154" s="697">
        <f>SUM(Dhalai:SPO!T154)</f>
        <v>0</v>
      </c>
      <c r="U154" s="697">
        <f>SUM(Dhalai:SPO!U154)</f>
        <v>0</v>
      </c>
      <c r="V154" s="697">
        <f>SUM(Dhalai:SPO!V154)</f>
        <v>0</v>
      </c>
      <c r="W154" s="697">
        <f>SUM(Dhalai:SPO!W154)</f>
        <v>0</v>
      </c>
      <c r="X154" s="729">
        <f>0.2/12*9</f>
        <v>0.15</v>
      </c>
      <c r="Y154" s="697">
        <f>SUM(Dhalai:SPO!Y154)</f>
        <v>0</v>
      </c>
      <c r="Z154" s="697">
        <f>SUM(Dhalai:SPO!Z154)</f>
        <v>0</v>
      </c>
      <c r="AA154" s="697">
        <f>SUM(Dhalai:SPO!AA154)</f>
        <v>0</v>
      </c>
      <c r="AB154" s="697">
        <f>SUM(Dhalai:SPO!AB154)</f>
        <v>0</v>
      </c>
      <c r="AC154" s="704"/>
      <c r="AD154" s="705"/>
      <c r="AF154" s="672">
        <f>SUM(Dhalai:SPO!AB154)</f>
        <v>0</v>
      </c>
      <c r="AH154" s="672" t="b">
        <f t="shared" si="21"/>
        <v>1</v>
      </c>
    </row>
    <row r="155" spans="1:34" ht="21">
      <c r="A155" s="685"/>
      <c r="B155" s="696" t="s">
        <v>112</v>
      </c>
      <c r="C155" s="697">
        <f>Dhalai!C155+Unakoti!C155+North!C155+Gomati!C155+South!C155+West!C155+Sepahijala!C155+Khowai!C155+SPO!C155</f>
        <v>0</v>
      </c>
      <c r="D155" s="698">
        <f>Dhalai!D155+Unakoti!D155+North!D155+Gomati!D155+South!D155+West!D155+Sepahijala!D155+Khowai!D155+SPO!D155</f>
        <v>0</v>
      </c>
      <c r="E155" s="697">
        <f>Dhalai!E155+Unakoti!E155+North!E155+Gomati!E155+South!E155+West!E155+Sepahijala!E155+Khowai!E155+SPO!E155</f>
        <v>0</v>
      </c>
      <c r="F155" s="698">
        <f>Dhalai!F155+Unakoti!F155+North!F155+Gomati!F155+South!F155+West!F155+Sepahijala!F155+Khowai!F155+SPO!F155</f>
        <v>0</v>
      </c>
      <c r="G155" s="699"/>
      <c r="H155" s="700"/>
      <c r="I155" s="701">
        <f t="shared" si="29"/>
        <v>0</v>
      </c>
      <c r="J155" s="702">
        <f t="shared" si="29"/>
        <v>0</v>
      </c>
      <c r="K155" s="697">
        <f>Dhalai!K155+Unakoti!K155+North!K155+Gomati!K155+South!K155+West!K155+Sepahijala!K155+Khowai!K155+SPO!K155</f>
        <v>0</v>
      </c>
      <c r="L155" s="698">
        <f>Dhalai!L155+Unakoti!L155+North!L155+Gomati!L155+South!L155+West!L155+Sepahijala!L155+Khowai!L155+SPO!L155</f>
        <v>0</v>
      </c>
      <c r="M155" s="697">
        <f>Dhalai!M155+Unakoti!M155+North!M155+Gomati!M155+South!M155+West!M155+Sepahijala!M155+Khowai!M155+SPO!M155</f>
        <v>0</v>
      </c>
      <c r="N155" s="698">
        <f>Dhalai!N155+Unakoti!N155+North!N155+Gomati!N155+South!N155+West!N155+Sepahijala!N155+Khowai!N155+SPO!N155</f>
        <v>0</v>
      </c>
      <c r="O155" s="729">
        <f>0.2/12*6</f>
        <v>0.1</v>
      </c>
      <c r="P155" s="697">
        <f>Dhalai!P155+Unakoti!P155+North!P155+Gomati!P155+South!P155+West!P155+Sepahijala!P155+Khowai!P155+SPO!P155</f>
        <v>0</v>
      </c>
      <c r="Q155" s="698">
        <f>Dhalai!Q155+Unakoti!Q155+North!Q155+Gomati!Q155+South!Q155+West!Q155+Sepahijala!Q155+Khowai!Q155+SPO!Q155</f>
        <v>0</v>
      </c>
      <c r="R155" s="697">
        <f>Dhalai!R155+Unakoti!R155+North!R155+Gomati!R155+South!R155+West!R155+Sepahijala!R155+Khowai!R155+SPO!R155</f>
        <v>0</v>
      </c>
      <c r="S155" s="698">
        <f>Dhalai!S155+Unakoti!S155+North!S155+Gomati!S155+South!S155+West!S155+Sepahijala!S155+Khowai!S155+SPO!S155</f>
        <v>0</v>
      </c>
      <c r="T155" s="697">
        <f>SUM(Dhalai:SPO!T155)</f>
        <v>0</v>
      </c>
      <c r="U155" s="697">
        <f>SUM(Dhalai:SPO!U155)</f>
        <v>0</v>
      </c>
      <c r="V155" s="697">
        <f>SUM(Dhalai:SPO!V155)</f>
        <v>0</v>
      </c>
      <c r="W155" s="697">
        <f>SUM(Dhalai:SPO!W155)</f>
        <v>0</v>
      </c>
      <c r="X155" s="729">
        <f>0.2/12*6</f>
        <v>0.1</v>
      </c>
      <c r="Y155" s="697">
        <f>SUM(Dhalai:SPO!Y155)</f>
        <v>0</v>
      </c>
      <c r="Z155" s="697">
        <f>SUM(Dhalai:SPO!Z155)</f>
        <v>0</v>
      </c>
      <c r="AA155" s="697">
        <f>SUM(Dhalai:SPO!AA155)</f>
        <v>0</v>
      </c>
      <c r="AB155" s="697">
        <f>SUM(Dhalai:SPO!AB155)</f>
        <v>0</v>
      </c>
      <c r="AC155" s="704"/>
      <c r="AD155" s="705"/>
      <c r="AF155" s="672">
        <f>SUM(Dhalai:SPO!AB155)</f>
        <v>0</v>
      </c>
      <c r="AH155" s="672" t="b">
        <f t="shared" si="21"/>
        <v>1</v>
      </c>
    </row>
    <row r="156" spans="1:34" ht="21">
      <c r="A156" s="685"/>
      <c r="B156" s="696" t="s">
        <v>113</v>
      </c>
      <c r="C156" s="697">
        <f>Dhalai!C156+Unakoti!C156+North!C156+Gomati!C156+South!C156+West!C156+Sepahijala!C156+Khowai!C156+SPO!C156</f>
        <v>0</v>
      </c>
      <c r="D156" s="698">
        <f>Dhalai!D156+Unakoti!D156+North!D156+Gomati!D156+South!D156+West!D156+Sepahijala!D156+Khowai!D156+SPO!D156</f>
        <v>0</v>
      </c>
      <c r="E156" s="697">
        <f>Dhalai!E156+Unakoti!E156+North!E156+Gomati!E156+South!E156+West!E156+Sepahijala!E156+Khowai!E156+SPO!E156</f>
        <v>0</v>
      </c>
      <c r="F156" s="698">
        <f>Dhalai!F156+Unakoti!F156+North!F156+Gomati!F156+South!F156+West!F156+Sepahijala!F156+Khowai!F156+SPO!F156</f>
        <v>0</v>
      </c>
      <c r="G156" s="699"/>
      <c r="H156" s="700"/>
      <c r="I156" s="701">
        <f t="shared" si="29"/>
        <v>0</v>
      </c>
      <c r="J156" s="702">
        <f t="shared" si="29"/>
        <v>0</v>
      </c>
      <c r="K156" s="697">
        <f>Dhalai!K156+Unakoti!K156+North!K156+Gomati!K156+South!K156+West!K156+Sepahijala!K156+Khowai!K156+SPO!K156</f>
        <v>0</v>
      </c>
      <c r="L156" s="698">
        <f>Dhalai!L156+Unakoti!L156+North!L156+Gomati!L156+South!L156+West!L156+Sepahijala!L156+Khowai!L156+SPO!L156</f>
        <v>0</v>
      </c>
      <c r="M156" s="697">
        <f>Dhalai!M156+Unakoti!M156+North!M156+Gomati!M156+South!M156+West!M156+Sepahijala!M156+Khowai!M156+SPO!M156</f>
        <v>0</v>
      </c>
      <c r="N156" s="698">
        <f>Dhalai!N156+Unakoti!N156+North!N156+Gomati!N156+South!N156+West!N156+Sepahijala!N156+Khowai!N156+SPO!N156</f>
        <v>0</v>
      </c>
      <c r="O156" s="729">
        <f>0.2/12*3</f>
        <v>0.05</v>
      </c>
      <c r="P156" s="697">
        <f>Dhalai!P156+Unakoti!P156+North!P156+Gomati!P156+South!P156+West!P156+Sepahijala!P156+Khowai!P156+SPO!P156</f>
        <v>0</v>
      </c>
      <c r="Q156" s="698">
        <f>Dhalai!Q156+Unakoti!Q156+North!Q156+Gomati!Q156+South!Q156+West!Q156+Sepahijala!Q156+Khowai!Q156+SPO!Q156</f>
        <v>0</v>
      </c>
      <c r="R156" s="697">
        <f>Dhalai!R156+Unakoti!R156+North!R156+Gomati!R156+South!R156+West!R156+Sepahijala!R156+Khowai!R156+SPO!R156</f>
        <v>0</v>
      </c>
      <c r="S156" s="698">
        <f>Dhalai!S156+Unakoti!S156+North!S156+Gomati!S156+South!S156+West!S156+Sepahijala!S156+Khowai!S156+SPO!S156</f>
        <v>0</v>
      </c>
      <c r="T156" s="697">
        <f>SUM(Dhalai:SPO!T156)</f>
        <v>0</v>
      </c>
      <c r="U156" s="697">
        <f>SUM(Dhalai:SPO!U156)</f>
        <v>0</v>
      </c>
      <c r="V156" s="697">
        <f>SUM(Dhalai:SPO!V156)</f>
        <v>0</v>
      </c>
      <c r="W156" s="697">
        <f>SUM(Dhalai:SPO!W156)</f>
        <v>0</v>
      </c>
      <c r="X156" s="729">
        <f>0.2/12*3</f>
        <v>0.05</v>
      </c>
      <c r="Y156" s="697">
        <f>SUM(Dhalai:SPO!Y156)</f>
        <v>0</v>
      </c>
      <c r="Z156" s="697">
        <f>SUM(Dhalai:SPO!Z156)</f>
        <v>0</v>
      </c>
      <c r="AA156" s="697">
        <f>SUM(Dhalai:SPO!AA156)</f>
        <v>0</v>
      </c>
      <c r="AB156" s="697">
        <f>SUM(Dhalai:SPO!AB156)</f>
        <v>0</v>
      </c>
      <c r="AC156" s="704"/>
      <c r="AD156" s="705"/>
      <c r="AF156" s="672">
        <f>SUM(Dhalai:SPO!AB156)</f>
        <v>0</v>
      </c>
      <c r="AH156" s="672" t="b">
        <f t="shared" si="21"/>
        <v>1</v>
      </c>
    </row>
    <row r="157" spans="1:34" s="751" customFormat="1" ht="21">
      <c r="A157" s="679"/>
      <c r="B157" s="777" t="s">
        <v>105</v>
      </c>
      <c r="C157" s="687">
        <f>Dhalai!C157+Unakoti!C157+North!C157+Gomati!C157+South!C157+West!C157+Sepahijala!C157+Khowai!C157+SPO!C157</f>
        <v>223</v>
      </c>
      <c r="D157" s="688">
        <f>Dhalai!D157+Unakoti!D157+North!D157+Gomati!D157+South!D157+West!D157+Sepahijala!D157+Khowai!D157+SPO!D157</f>
        <v>44.599999999999994</v>
      </c>
      <c r="E157" s="687">
        <f>Dhalai!E157+Unakoti!E157+North!E157+Gomati!E157+South!E157+West!E157+Sepahijala!E157+Khowai!E157+SPO!E157</f>
        <v>223</v>
      </c>
      <c r="F157" s="688">
        <f>Dhalai!F157+Unakoti!F157+North!F157+Gomati!F157+South!F157+West!F157+Sepahijala!F157+Khowai!F157+SPO!F157</f>
        <v>44.599999999999994</v>
      </c>
      <c r="G157" s="783">
        <f t="shared" si="12"/>
        <v>1</v>
      </c>
      <c r="H157" s="784">
        <f t="shared" si="12"/>
        <v>1</v>
      </c>
      <c r="I157" s="796">
        <f t="shared" ref="I157:J157" si="30">I153+I154+I155+I156</f>
        <v>0</v>
      </c>
      <c r="J157" s="797">
        <f t="shared" si="30"/>
        <v>0</v>
      </c>
      <c r="K157" s="687">
        <f>Dhalai!K157+Unakoti!K157+North!K157+Gomati!K157+South!K157+West!K157+Sepahijala!K157+Khowai!K157+SPO!K157</f>
        <v>0</v>
      </c>
      <c r="L157" s="688">
        <f>Dhalai!L157+Unakoti!L157+North!L157+Gomati!L157+South!L157+West!L157+Sepahijala!L157+Khowai!L157+SPO!L157</f>
        <v>0</v>
      </c>
      <c r="M157" s="687">
        <f>Dhalai!M157+Unakoti!M157+North!M157+Gomati!M157+South!M157+West!M157+Sepahijala!M157+Khowai!M157+SPO!M157</f>
        <v>0</v>
      </c>
      <c r="N157" s="688">
        <f>Dhalai!N157+Unakoti!N157+North!N157+Gomati!N157+South!N157+West!N157+Sepahijala!N157+Khowai!N157+SPO!N157</f>
        <v>0</v>
      </c>
      <c r="O157" s="798">
        <f t="shared" ref="O157" si="31">O153+O154+O155+O156</f>
        <v>0.49999999999999994</v>
      </c>
      <c r="P157" s="687">
        <f>Dhalai!P157+Unakoti!P157+North!P157+Gomati!P157+South!P157+West!P157+Sepahijala!P157+Khowai!P157+SPO!P157</f>
        <v>230</v>
      </c>
      <c r="Q157" s="688">
        <f>Dhalai!Q157+Unakoti!Q157+North!Q157+Gomati!Q157+South!Q157+West!Q157+Sepahijala!Q157+Khowai!Q157+SPO!Q157</f>
        <v>46</v>
      </c>
      <c r="R157" s="687">
        <f>Dhalai!R157+Unakoti!R157+North!R157+Gomati!R157+South!R157+West!R157+Sepahijala!R157+Khowai!R157+SPO!R157</f>
        <v>230</v>
      </c>
      <c r="S157" s="688">
        <f>Dhalai!S157+Unakoti!S157+North!S157+Gomati!S157+South!S157+West!S157+Sepahijala!S157+Khowai!S157+SPO!S157</f>
        <v>46</v>
      </c>
      <c r="T157" s="687"/>
      <c r="U157" s="687">
        <f>SUM(Dhalai:SPO!U157)</f>
        <v>0</v>
      </c>
      <c r="V157" s="687"/>
      <c r="W157" s="687">
        <f>SUM(Dhalai:SPO!W157)</f>
        <v>0</v>
      </c>
      <c r="X157" s="798"/>
      <c r="Y157" s="689">
        <f>SUM(Dhalai:SPO!Y157)</f>
        <v>230</v>
      </c>
      <c r="Z157" s="688">
        <f>SUM(Dhalai:SPO!Z157)</f>
        <v>46</v>
      </c>
      <c r="AA157" s="689">
        <f>SUM(Dhalai:SPO!AA157)</f>
        <v>230</v>
      </c>
      <c r="AB157" s="688">
        <f>SUM(Dhalai:SPO!AB157)</f>
        <v>46</v>
      </c>
      <c r="AC157" s="778"/>
      <c r="AD157" s="705"/>
      <c r="AF157" s="672">
        <f>SUM(Dhalai:SPO!AB157)</f>
        <v>46</v>
      </c>
      <c r="AH157" s="672" t="b">
        <f t="shared" si="21"/>
        <v>1</v>
      </c>
    </row>
    <row r="158" spans="1:34" ht="37.5">
      <c r="A158" s="685">
        <f>+A152+0.01</f>
        <v>6.02</v>
      </c>
      <c r="B158" s="686" t="s">
        <v>114</v>
      </c>
      <c r="C158" s="697"/>
      <c r="D158" s="698"/>
      <c r="E158" s="697"/>
      <c r="F158" s="698"/>
      <c r="G158" s="699"/>
      <c r="H158" s="700"/>
      <c r="I158" s="689"/>
      <c r="J158" s="688"/>
      <c r="K158" s="697"/>
      <c r="L158" s="698"/>
      <c r="M158" s="697"/>
      <c r="N158" s="698"/>
      <c r="O158" s="800"/>
      <c r="P158" s="697"/>
      <c r="Q158" s="698"/>
      <c r="R158" s="697"/>
      <c r="S158" s="698"/>
      <c r="T158" s="697"/>
      <c r="U158" s="697"/>
      <c r="V158" s="697"/>
      <c r="W158" s="697"/>
      <c r="X158" s="800"/>
      <c r="Y158" s="697"/>
      <c r="Z158" s="697"/>
      <c r="AA158" s="697"/>
      <c r="AB158" s="697"/>
      <c r="AC158" s="692"/>
      <c r="AD158" s="705"/>
      <c r="AF158" s="672">
        <f>SUM(Dhalai:SPO!AB158)</f>
        <v>0</v>
      </c>
      <c r="AH158" s="672" t="b">
        <f t="shared" si="21"/>
        <v>1</v>
      </c>
    </row>
    <row r="159" spans="1:34" ht="36">
      <c r="A159" s="685"/>
      <c r="B159" s="696" t="s">
        <v>110</v>
      </c>
      <c r="C159" s="697">
        <f>Dhalai!C159+Unakoti!C159+North!C159+Gomati!C159+South!C159+West!C159+Sepahijala!C159+Khowai!C159+SPO!C159</f>
        <v>194</v>
      </c>
      <c r="D159" s="698">
        <f>Dhalai!D159+Unakoti!D159+North!D159+Gomati!D159+South!D159+West!D159+Sepahijala!D159+Khowai!D159+SPO!D159</f>
        <v>38.799999999999997</v>
      </c>
      <c r="E159" s="697">
        <f>Dhalai!E159+Unakoti!E159+North!E159+Gomati!E159+South!E159+West!E159+Sepahijala!E159+Khowai!E159+SPO!E159</f>
        <v>194</v>
      </c>
      <c r="F159" s="698">
        <f>Dhalai!F159+Unakoti!F159+North!F159+Gomati!F159+South!F159+West!F159+Sepahijala!F159+Khowai!F159+SPO!F159</f>
        <v>38.799999999999997</v>
      </c>
      <c r="G159" s="699">
        <f t="shared" si="12"/>
        <v>1</v>
      </c>
      <c r="H159" s="700">
        <f t="shared" si="12"/>
        <v>1</v>
      </c>
      <c r="I159" s="701">
        <f t="shared" ref="I159:J162" si="32">C159-E159</f>
        <v>0</v>
      </c>
      <c r="J159" s="702">
        <f t="shared" si="32"/>
        <v>0</v>
      </c>
      <c r="K159" s="697">
        <f>Dhalai!K159+Unakoti!K159+North!K159+Gomati!K159+South!K159+West!K159+Sepahijala!K159+Khowai!K159+SPO!K159</f>
        <v>0</v>
      </c>
      <c r="L159" s="698">
        <f>Dhalai!L159+Unakoti!L159+North!L159+Gomati!L159+South!L159+West!L159+Sepahijala!L159+Khowai!L159+SPO!L159</f>
        <v>0</v>
      </c>
      <c r="M159" s="697">
        <f>Dhalai!M159+Unakoti!M159+North!M159+Gomati!M159+South!M159+West!M159+Sepahijala!M159+Khowai!M159+SPO!M159</f>
        <v>0</v>
      </c>
      <c r="N159" s="698">
        <f>Dhalai!N159+Unakoti!N159+North!N159+Gomati!N159+South!N159+West!N159+Sepahijala!N159+Khowai!N159+SPO!N159</f>
        <v>0</v>
      </c>
      <c r="O159" s="729">
        <v>0.2</v>
      </c>
      <c r="P159" s="697">
        <f>Dhalai!P159+Unakoti!P159+North!P159+Gomati!P159+South!P159+West!P159+Sepahijala!P159+Khowai!P159+SPO!P159</f>
        <v>206</v>
      </c>
      <c r="Q159" s="698">
        <f>Dhalai!Q159+Unakoti!Q159+North!Q159+Gomati!Q159+South!Q159+West!Q159+Sepahijala!Q159+Khowai!Q159+SPO!Q159</f>
        <v>41.2</v>
      </c>
      <c r="R159" s="697">
        <f>Dhalai!R159+Unakoti!R159+North!R159+Gomati!R159+South!R159+West!R159+Sepahijala!R159+Khowai!R159+SPO!R159</f>
        <v>206</v>
      </c>
      <c r="S159" s="698">
        <f>Dhalai!S159+Unakoti!S159+North!S159+Gomati!S159+South!S159+West!S159+Sepahijala!S159+Khowai!S159+SPO!S159</f>
        <v>41.2</v>
      </c>
      <c r="T159" s="697">
        <f>SUM(Dhalai:SPO!T159)</f>
        <v>0</v>
      </c>
      <c r="U159" s="697">
        <f>SUM(Dhalai:SPO!U159)</f>
        <v>0</v>
      </c>
      <c r="V159" s="697">
        <f>SUM(Dhalai:SPO!V159)</f>
        <v>0</v>
      </c>
      <c r="W159" s="697">
        <f>SUM(Dhalai:SPO!W159)</f>
        <v>0</v>
      </c>
      <c r="X159" s="729">
        <v>0.2</v>
      </c>
      <c r="Y159" s="697">
        <f>SUM(Dhalai:SPO!Y159)</f>
        <v>206</v>
      </c>
      <c r="Z159" s="697">
        <f>SUM(Dhalai:SPO!Z159)</f>
        <v>41.2</v>
      </c>
      <c r="AA159" s="697">
        <f>SUM(Dhalai:SPO!AA159)</f>
        <v>206</v>
      </c>
      <c r="AB159" s="698">
        <f>SUM(Dhalai:SPO!AB159)</f>
        <v>41.2</v>
      </c>
      <c r="AC159" s="704" t="s">
        <v>483</v>
      </c>
      <c r="AD159" s="705"/>
      <c r="AF159" s="672">
        <f>SUM(Dhalai:SPO!AB159)</f>
        <v>41.2</v>
      </c>
      <c r="AH159" s="672" t="b">
        <f t="shared" si="21"/>
        <v>1</v>
      </c>
    </row>
    <row r="160" spans="1:34" ht="21">
      <c r="A160" s="685"/>
      <c r="B160" s="696" t="s">
        <v>111</v>
      </c>
      <c r="C160" s="697">
        <f>Dhalai!C160+Unakoti!C160+North!C160+Gomati!C160+South!C160+West!C160+Sepahijala!C160+Khowai!C160+SPO!C160</f>
        <v>0</v>
      </c>
      <c r="D160" s="698">
        <f>Dhalai!D160+Unakoti!D160+North!D160+Gomati!D160+South!D160+West!D160+Sepahijala!D160+Khowai!D160+SPO!D160</f>
        <v>0</v>
      </c>
      <c r="E160" s="697">
        <f>Dhalai!E160+Unakoti!E160+North!E160+Gomati!E160+South!E160+West!E160+Sepahijala!E160+Khowai!E160+SPO!E160</f>
        <v>0</v>
      </c>
      <c r="F160" s="698">
        <f>Dhalai!F160+Unakoti!F160+North!F160+Gomati!F160+South!F160+West!F160+Sepahijala!F160+Khowai!F160+SPO!F160</f>
        <v>0</v>
      </c>
      <c r="G160" s="699"/>
      <c r="H160" s="700"/>
      <c r="I160" s="701">
        <f t="shared" si="32"/>
        <v>0</v>
      </c>
      <c r="J160" s="702">
        <f t="shared" si="32"/>
        <v>0</v>
      </c>
      <c r="K160" s="697">
        <f>Dhalai!K160+Unakoti!K160+North!K160+Gomati!K160+South!K160+West!K160+Sepahijala!K160+Khowai!K160+SPO!K160</f>
        <v>0</v>
      </c>
      <c r="L160" s="698">
        <f>Dhalai!L160+Unakoti!L160+North!L160+Gomati!L160+South!L160+West!L160+Sepahijala!L160+Khowai!L160+SPO!L160</f>
        <v>0</v>
      </c>
      <c r="M160" s="697">
        <f>Dhalai!M160+Unakoti!M160+North!M160+Gomati!M160+South!M160+West!M160+Sepahijala!M160+Khowai!M160+SPO!M160</f>
        <v>0</v>
      </c>
      <c r="N160" s="698">
        <f>Dhalai!N160+Unakoti!N160+North!N160+Gomati!N160+South!N160+West!N160+Sepahijala!N160+Khowai!N160+SPO!N160</f>
        <v>0</v>
      </c>
      <c r="O160" s="729">
        <f>0.2/12*9</f>
        <v>0.15</v>
      </c>
      <c r="P160" s="697">
        <f>Dhalai!P160+Unakoti!P160+North!P160+Gomati!P160+South!P160+West!P160+Sepahijala!P160+Khowai!P160+SPO!P160</f>
        <v>0</v>
      </c>
      <c r="Q160" s="698">
        <f>Dhalai!Q160+Unakoti!Q160+North!Q160+Gomati!Q160+South!Q160+West!Q160+Sepahijala!Q160+Khowai!Q160+SPO!Q160</f>
        <v>0</v>
      </c>
      <c r="R160" s="697">
        <f>Dhalai!R160+Unakoti!R160+North!R160+Gomati!R160+South!R160+West!R160+Sepahijala!R160+Khowai!R160+SPO!R160</f>
        <v>0</v>
      </c>
      <c r="S160" s="698">
        <f>Dhalai!S160+Unakoti!S160+North!S160+Gomati!S160+South!S160+West!S160+Sepahijala!S160+Khowai!S160+SPO!S160</f>
        <v>0</v>
      </c>
      <c r="T160" s="697">
        <f>SUM(Dhalai:SPO!T160)</f>
        <v>0</v>
      </c>
      <c r="U160" s="697">
        <f>SUM(Dhalai:SPO!U160)</f>
        <v>0</v>
      </c>
      <c r="V160" s="697">
        <f>SUM(Dhalai:SPO!V160)</f>
        <v>0</v>
      </c>
      <c r="W160" s="697">
        <f>SUM(Dhalai:SPO!W160)</f>
        <v>0</v>
      </c>
      <c r="X160" s="729">
        <f>0.2/12*9</f>
        <v>0.15</v>
      </c>
      <c r="Y160" s="697">
        <f>SUM(Dhalai:SPO!Y160)</f>
        <v>0</v>
      </c>
      <c r="Z160" s="697">
        <f>SUM(Dhalai:SPO!Z160)</f>
        <v>0</v>
      </c>
      <c r="AA160" s="697">
        <f>SUM(Dhalai:SPO!AA160)</f>
        <v>0</v>
      </c>
      <c r="AB160" s="697">
        <f>SUM(Dhalai:SPO!AB160)</f>
        <v>0</v>
      </c>
      <c r="AC160" s="704"/>
      <c r="AD160" s="705"/>
      <c r="AF160" s="672">
        <f>SUM(Dhalai:SPO!AB160)</f>
        <v>0</v>
      </c>
      <c r="AH160" s="672" t="b">
        <f t="shared" si="21"/>
        <v>1</v>
      </c>
    </row>
    <row r="161" spans="1:34" ht="21">
      <c r="A161" s="685"/>
      <c r="B161" s="696" t="s">
        <v>112</v>
      </c>
      <c r="C161" s="697">
        <f>Dhalai!C161+Unakoti!C161+North!C161+Gomati!C161+South!C161+West!C161+Sepahijala!C161+Khowai!C161+SPO!C161</f>
        <v>0</v>
      </c>
      <c r="D161" s="698">
        <f>Dhalai!D161+Unakoti!D161+North!D161+Gomati!D161+South!D161+West!D161+Sepahijala!D161+Khowai!D161+SPO!D161</f>
        <v>0</v>
      </c>
      <c r="E161" s="697">
        <f>Dhalai!E161+Unakoti!E161+North!E161+Gomati!E161+South!E161+West!E161+Sepahijala!E161+Khowai!E161+SPO!E161</f>
        <v>0</v>
      </c>
      <c r="F161" s="698">
        <f>Dhalai!F161+Unakoti!F161+North!F161+Gomati!F161+South!F161+West!F161+Sepahijala!F161+Khowai!F161+SPO!F161</f>
        <v>0</v>
      </c>
      <c r="G161" s="699"/>
      <c r="H161" s="700"/>
      <c r="I161" s="701">
        <f t="shared" si="32"/>
        <v>0</v>
      </c>
      <c r="J161" s="702">
        <f t="shared" si="32"/>
        <v>0</v>
      </c>
      <c r="K161" s="697">
        <f>Dhalai!K161+Unakoti!K161+North!K161+Gomati!K161+South!K161+West!K161+Sepahijala!K161+Khowai!K161+SPO!K161</f>
        <v>0</v>
      </c>
      <c r="L161" s="698">
        <f>Dhalai!L161+Unakoti!L161+North!L161+Gomati!L161+South!L161+West!L161+Sepahijala!L161+Khowai!L161+SPO!L161</f>
        <v>0</v>
      </c>
      <c r="M161" s="697">
        <f>Dhalai!M161+Unakoti!M161+North!M161+Gomati!M161+South!M161+West!M161+Sepahijala!M161+Khowai!M161+SPO!M161</f>
        <v>0</v>
      </c>
      <c r="N161" s="698">
        <f>Dhalai!N161+Unakoti!N161+North!N161+Gomati!N161+South!N161+West!N161+Sepahijala!N161+Khowai!N161+SPO!N161</f>
        <v>0</v>
      </c>
      <c r="O161" s="729">
        <f>0.2/12*6</f>
        <v>0.1</v>
      </c>
      <c r="P161" s="697">
        <f>Dhalai!P161+Unakoti!P161+North!P161+Gomati!P161+South!P161+West!P161+Sepahijala!P161+Khowai!P161+SPO!P161</f>
        <v>0</v>
      </c>
      <c r="Q161" s="698">
        <f>Dhalai!Q161+Unakoti!Q161+North!Q161+Gomati!Q161+South!Q161+West!Q161+Sepahijala!Q161+Khowai!Q161+SPO!Q161</f>
        <v>0</v>
      </c>
      <c r="R161" s="697">
        <f>Dhalai!R161+Unakoti!R161+North!R161+Gomati!R161+South!R161+West!R161+Sepahijala!R161+Khowai!R161+SPO!R161</f>
        <v>0</v>
      </c>
      <c r="S161" s="698">
        <f>Dhalai!S161+Unakoti!S161+North!S161+Gomati!S161+South!S161+West!S161+Sepahijala!S161+Khowai!S161+SPO!S161</f>
        <v>0</v>
      </c>
      <c r="T161" s="697">
        <f>SUM(Dhalai:SPO!T161)</f>
        <v>0</v>
      </c>
      <c r="U161" s="697">
        <f>SUM(Dhalai:SPO!U161)</f>
        <v>0</v>
      </c>
      <c r="V161" s="697">
        <f>SUM(Dhalai:SPO!V161)</f>
        <v>0</v>
      </c>
      <c r="W161" s="697">
        <f>SUM(Dhalai:SPO!W161)</f>
        <v>0</v>
      </c>
      <c r="X161" s="729">
        <f>0.2/12*6</f>
        <v>0.1</v>
      </c>
      <c r="Y161" s="697">
        <f>SUM(Dhalai:SPO!Y161)</f>
        <v>0</v>
      </c>
      <c r="Z161" s="697">
        <f>SUM(Dhalai:SPO!Z161)</f>
        <v>0</v>
      </c>
      <c r="AA161" s="697">
        <f>SUM(Dhalai:SPO!AA161)</f>
        <v>0</v>
      </c>
      <c r="AB161" s="697">
        <f>SUM(Dhalai:SPO!AB161)</f>
        <v>0</v>
      </c>
      <c r="AC161" s="704"/>
      <c r="AD161" s="705"/>
      <c r="AF161" s="672">
        <f>SUM(Dhalai:SPO!AB161)</f>
        <v>0</v>
      </c>
      <c r="AH161" s="672" t="b">
        <f t="shared" si="21"/>
        <v>1</v>
      </c>
    </row>
    <row r="162" spans="1:34" ht="21">
      <c r="A162" s="685"/>
      <c r="B162" s="696" t="s">
        <v>113</v>
      </c>
      <c r="C162" s="697">
        <f>Dhalai!C162+Unakoti!C162+North!C162+Gomati!C162+South!C162+West!C162+Sepahijala!C162+Khowai!C162+SPO!C162</f>
        <v>0</v>
      </c>
      <c r="D162" s="698">
        <f>Dhalai!D162+Unakoti!D162+North!D162+Gomati!D162+South!D162+West!D162+Sepahijala!D162+Khowai!D162+SPO!D162</f>
        <v>0</v>
      </c>
      <c r="E162" s="697">
        <f>Dhalai!E162+Unakoti!E162+North!E162+Gomati!E162+South!E162+West!E162+Sepahijala!E162+Khowai!E162+SPO!E162</f>
        <v>0</v>
      </c>
      <c r="F162" s="698">
        <f>Dhalai!F162+Unakoti!F162+North!F162+Gomati!F162+South!F162+West!F162+Sepahijala!F162+Khowai!F162+SPO!F162</f>
        <v>0</v>
      </c>
      <c r="G162" s="699"/>
      <c r="H162" s="700"/>
      <c r="I162" s="701">
        <f t="shared" si="32"/>
        <v>0</v>
      </c>
      <c r="J162" s="702">
        <f t="shared" si="32"/>
        <v>0</v>
      </c>
      <c r="K162" s="697">
        <f>Dhalai!K162+Unakoti!K162+North!K162+Gomati!K162+South!K162+West!K162+Sepahijala!K162+Khowai!K162+SPO!K162</f>
        <v>0</v>
      </c>
      <c r="L162" s="698">
        <f>Dhalai!L162+Unakoti!L162+North!L162+Gomati!L162+South!L162+West!L162+Sepahijala!L162+Khowai!L162+SPO!L162</f>
        <v>0</v>
      </c>
      <c r="M162" s="697">
        <f>Dhalai!M162+Unakoti!M162+North!M162+Gomati!M162+South!M162+West!M162+Sepahijala!M162+Khowai!M162+SPO!M162</f>
        <v>0</v>
      </c>
      <c r="N162" s="698">
        <f>Dhalai!N162+Unakoti!N162+North!N162+Gomati!N162+South!N162+West!N162+Sepahijala!N162+Khowai!N162+SPO!N162</f>
        <v>0</v>
      </c>
      <c r="O162" s="729">
        <v>0.05</v>
      </c>
      <c r="P162" s="697">
        <f>Dhalai!P162+Unakoti!P162+North!P162+Gomati!P162+South!P162+West!P162+Sepahijala!P162+Khowai!P162+SPO!P162</f>
        <v>0</v>
      </c>
      <c r="Q162" s="698">
        <f>Dhalai!Q162+Unakoti!Q162+North!Q162+Gomati!Q162+South!Q162+West!Q162+Sepahijala!Q162+Khowai!Q162+SPO!Q162</f>
        <v>0</v>
      </c>
      <c r="R162" s="697">
        <f>Dhalai!R162+Unakoti!R162+North!R162+Gomati!R162+South!R162+West!R162+Sepahijala!R162+Khowai!R162+SPO!R162</f>
        <v>0</v>
      </c>
      <c r="S162" s="698">
        <f>Dhalai!S162+Unakoti!S162+North!S162+Gomati!S162+South!S162+West!S162+Sepahijala!S162+Khowai!S162+SPO!S162</f>
        <v>0</v>
      </c>
      <c r="T162" s="697">
        <f>SUM(Dhalai:SPO!T162)</f>
        <v>0</v>
      </c>
      <c r="U162" s="697">
        <f>SUM(Dhalai:SPO!U162)</f>
        <v>0</v>
      </c>
      <c r="V162" s="697">
        <f>SUM(Dhalai:SPO!V162)</f>
        <v>0</v>
      </c>
      <c r="W162" s="697">
        <f>SUM(Dhalai:SPO!W162)</f>
        <v>0</v>
      </c>
      <c r="X162" s="729">
        <v>0.05</v>
      </c>
      <c r="Y162" s="697">
        <f>SUM(Dhalai:SPO!Y162)</f>
        <v>0</v>
      </c>
      <c r="Z162" s="697">
        <f>SUM(Dhalai:SPO!Z162)</f>
        <v>0</v>
      </c>
      <c r="AA162" s="697">
        <f>SUM(Dhalai:SPO!AA162)</f>
        <v>0</v>
      </c>
      <c r="AB162" s="697">
        <f>SUM(Dhalai:SPO!AB162)</f>
        <v>0</v>
      </c>
      <c r="AC162" s="704"/>
      <c r="AD162" s="705"/>
      <c r="AF162" s="672">
        <f>SUM(Dhalai:SPO!AB162)</f>
        <v>0</v>
      </c>
      <c r="AH162" s="672" t="b">
        <f t="shared" si="21"/>
        <v>1</v>
      </c>
    </row>
    <row r="163" spans="1:34" s="751" customFormat="1" ht="21">
      <c r="A163" s="679"/>
      <c r="B163" s="777" t="s">
        <v>105</v>
      </c>
      <c r="C163" s="687">
        <f>Dhalai!C163+Unakoti!C163+North!C163+Gomati!C163+South!C163+West!C163+Sepahijala!C163+Khowai!C163+SPO!C163</f>
        <v>194</v>
      </c>
      <c r="D163" s="688">
        <f>Dhalai!D163+Unakoti!D163+North!D163+Gomati!D163+South!D163+West!D163+Sepahijala!D163+Khowai!D163+SPO!D163</f>
        <v>38.799999999999997</v>
      </c>
      <c r="E163" s="687">
        <f>Dhalai!E163+Unakoti!E163+North!E163+Gomati!E163+South!E163+West!E163+Sepahijala!E163+Khowai!E163+SPO!E163</f>
        <v>194</v>
      </c>
      <c r="F163" s="688">
        <f>Dhalai!F163+Unakoti!F163+North!F163+Gomati!F163+South!F163+West!F163+Sepahijala!F163+Khowai!F163+SPO!F163</f>
        <v>38.799999999999997</v>
      </c>
      <c r="G163" s="783">
        <f t="shared" si="12"/>
        <v>1</v>
      </c>
      <c r="H163" s="784">
        <f t="shared" si="12"/>
        <v>1</v>
      </c>
      <c r="I163" s="796">
        <f t="shared" ref="I163:J163" si="33">I159+I160+I161+I162</f>
        <v>0</v>
      </c>
      <c r="J163" s="797">
        <f t="shared" si="33"/>
        <v>0</v>
      </c>
      <c r="K163" s="687">
        <f>Dhalai!K163+Unakoti!K163+North!K163+Gomati!K163+South!K163+West!K163+Sepahijala!K163+Khowai!K163+SPO!K163</f>
        <v>0</v>
      </c>
      <c r="L163" s="688">
        <f>Dhalai!L163+Unakoti!L163+North!L163+Gomati!L163+South!L163+West!L163+Sepahijala!L163+Khowai!L163+SPO!L163</f>
        <v>0</v>
      </c>
      <c r="M163" s="687">
        <f>Dhalai!M163+Unakoti!M163+North!M163+Gomati!M163+South!M163+West!M163+Sepahijala!M163+Khowai!M163+SPO!M163</f>
        <v>0</v>
      </c>
      <c r="N163" s="688">
        <f>Dhalai!N163+Unakoti!N163+North!N163+Gomati!N163+South!N163+West!N163+Sepahijala!N163+Khowai!N163+SPO!N163</f>
        <v>0</v>
      </c>
      <c r="O163" s="798">
        <f t="shared" ref="O163" si="34">O159+O160+O161+O162</f>
        <v>0.49999999999999994</v>
      </c>
      <c r="P163" s="687">
        <f>Dhalai!P163+Unakoti!P163+North!P163+Gomati!P163+South!P163+West!P163+Sepahijala!P163+Khowai!P163+SPO!P163</f>
        <v>206</v>
      </c>
      <c r="Q163" s="688">
        <f>Dhalai!Q163+Unakoti!Q163+North!Q163+Gomati!Q163+South!Q163+West!Q163+Sepahijala!Q163+Khowai!Q163+SPO!Q163</f>
        <v>41.2</v>
      </c>
      <c r="R163" s="687">
        <f>Dhalai!R163+Unakoti!R163+North!R163+Gomati!R163+South!R163+West!R163+Sepahijala!R163+Khowai!R163+SPO!R163</f>
        <v>206</v>
      </c>
      <c r="S163" s="688">
        <f>Dhalai!S163+Unakoti!S163+North!S163+Gomati!S163+South!S163+West!S163+Sepahijala!S163+Khowai!S163+SPO!S163</f>
        <v>41.2</v>
      </c>
      <c r="T163" s="687"/>
      <c r="U163" s="687">
        <f>SUM(Dhalai:SPO!U163)</f>
        <v>0</v>
      </c>
      <c r="V163" s="687"/>
      <c r="W163" s="687">
        <f>SUM(Dhalai:SPO!W163)</f>
        <v>0</v>
      </c>
      <c r="X163" s="798"/>
      <c r="Y163" s="689">
        <f>SUM(Dhalai:SPO!Y163)</f>
        <v>206</v>
      </c>
      <c r="Z163" s="688">
        <f>SUM(Dhalai:SPO!Z163)</f>
        <v>41.2</v>
      </c>
      <c r="AA163" s="689">
        <f>SUM(Dhalai:SPO!AA163)</f>
        <v>206</v>
      </c>
      <c r="AB163" s="688">
        <f>SUM(Dhalai:SPO!AB163)</f>
        <v>41.2</v>
      </c>
      <c r="AC163" s="778"/>
      <c r="AD163" s="705"/>
      <c r="AF163" s="672">
        <f>SUM(Dhalai:SPO!AB163)</f>
        <v>41.2</v>
      </c>
      <c r="AH163" s="672" t="b">
        <f t="shared" si="21"/>
        <v>1</v>
      </c>
    </row>
    <row r="164" spans="1:34" ht="21">
      <c r="A164" s="685">
        <v>6.03</v>
      </c>
      <c r="B164" s="686" t="s">
        <v>115</v>
      </c>
      <c r="C164" s="697"/>
      <c r="D164" s="698"/>
      <c r="E164" s="697"/>
      <c r="F164" s="698"/>
      <c r="G164" s="699"/>
      <c r="H164" s="700"/>
      <c r="I164" s="689"/>
      <c r="J164" s="688"/>
      <c r="K164" s="697"/>
      <c r="L164" s="698"/>
      <c r="M164" s="697"/>
      <c r="N164" s="698"/>
      <c r="O164" s="800"/>
      <c r="P164" s="697"/>
      <c r="Q164" s="698"/>
      <c r="R164" s="697"/>
      <c r="S164" s="698"/>
      <c r="T164" s="697"/>
      <c r="U164" s="697"/>
      <c r="V164" s="697"/>
      <c r="W164" s="697"/>
      <c r="X164" s="800"/>
      <c r="Y164" s="697"/>
      <c r="Z164" s="697"/>
      <c r="AA164" s="697"/>
      <c r="AB164" s="697"/>
      <c r="AC164" s="692"/>
      <c r="AD164" s="705"/>
      <c r="AF164" s="672">
        <f>SUM(Dhalai:SPO!AB164)</f>
        <v>0</v>
      </c>
      <c r="AH164" s="672" t="b">
        <f t="shared" si="21"/>
        <v>1</v>
      </c>
    </row>
    <row r="165" spans="1:34" ht="36">
      <c r="A165" s="685"/>
      <c r="B165" s="696" t="s">
        <v>110</v>
      </c>
      <c r="C165" s="697">
        <f>Dhalai!C165+Unakoti!C165+North!C165+Gomati!C165+South!C165+West!C165+Sepahijala!C165+Khowai!C165+SPO!C165</f>
        <v>1068</v>
      </c>
      <c r="D165" s="698">
        <f>Dhalai!D165+Unakoti!D165+North!D165+Gomati!D165+South!D165+West!D165+Sepahijala!D165+Khowai!D165+SPO!D165</f>
        <v>64.08</v>
      </c>
      <c r="E165" s="697">
        <f>Dhalai!E165+Unakoti!E165+North!E165+Gomati!E165+South!E165+West!E165+Sepahijala!E165+Khowai!E165+SPO!E165</f>
        <v>1068</v>
      </c>
      <c r="F165" s="698">
        <f>Dhalai!F165+Unakoti!F165+North!F165+Gomati!F165+South!F165+West!F165+Sepahijala!F165+Khowai!F165+SPO!F165</f>
        <v>64.08</v>
      </c>
      <c r="G165" s="699">
        <f t="shared" ref="G165:H165" si="35">E165/C165</f>
        <v>1</v>
      </c>
      <c r="H165" s="700">
        <f t="shared" si="35"/>
        <v>1</v>
      </c>
      <c r="I165" s="701">
        <f t="shared" ref="I165:J168" si="36">C165-E165</f>
        <v>0</v>
      </c>
      <c r="J165" s="702">
        <f t="shared" si="36"/>
        <v>0</v>
      </c>
      <c r="K165" s="697">
        <f>Dhalai!K165+Unakoti!K165+North!K165+Gomati!K165+South!K165+West!K165+Sepahijala!K165+Khowai!K165+SPO!K165</f>
        <v>0</v>
      </c>
      <c r="L165" s="698">
        <f>Dhalai!L165+Unakoti!L165+North!L165+Gomati!L165+South!L165+West!L165+Sepahijala!L165+Khowai!L165+SPO!L165</f>
        <v>0</v>
      </c>
      <c r="M165" s="697">
        <f>Dhalai!M165+Unakoti!M165+North!M165+Gomati!M165+South!M165+West!M165+Sepahijala!M165+Khowai!M165+SPO!M165</f>
        <v>0</v>
      </c>
      <c r="N165" s="698">
        <f>Dhalai!N165+Unakoti!N165+North!N165+Gomati!N165+South!N165+West!N165+Sepahijala!N165+Khowai!N165+SPO!N165</f>
        <v>0</v>
      </c>
      <c r="O165" s="729">
        <v>0.06</v>
      </c>
      <c r="P165" s="697">
        <f>Dhalai!P165+Unakoti!P165+North!P165+Gomati!P165+South!P165+West!P165+Sepahijala!P165+Khowai!P165+SPO!P165</f>
        <v>890</v>
      </c>
      <c r="Q165" s="698">
        <f>Dhalai!Q165+Unakoti!Q165+North!Q165+Gomati!Q165+South!Q165+West!Q165+Sepahijala!Q165+Khowai!Q165+SPO!Q165</f>
        <v>53.399999999999991</v>
      </c>
      <c r="R165" s="697">
        <f>Dhalai!R165+Unakoti!R165+North!R165+Gomati!R165+South!R165+West!R165+Sepahijala!R165+Khowai!R165+SPO!R165</f>
        <v>890</v>
      </c>
      <c r="S165" s="698">
        <f>Dhalai!S165+Unakoti!S165+North!S165+Gomati!S165+South!S165+West!S165+Sepahijala!S165+Khowai!S165+SPO!S165</f>
        <v>53.399999999999991</v>
      </c>
      <c r="T165" s="697">
        <f>SUM(Dhalai:SPO!T165)</f>
        <v>0</v>
      </c>
      <c r="U165" s="697">
        <f>SUM(Dhalai:SPO!U165)</f>
        <v>0</v>
      </c>
      <c r="V165" s="697">
        <f>SUM(Dhalai:SPO!V165)</f>
        <v>0</v>
      </c>
      <c r="W165" s="697">
        <f>SUM(Dhalai:SPO!W165)</f>
        <v>0</v>
      </c>
      <c r="X165" s="729">
        <v>0.06</v>
      </c>
      <c r="Y165" s="697">
        <f>SUM(Dhalai:SPO!Y165)</f>
        <v>890</v>
      </c>
      <c r="Z165" s="698">
        <f>SUM(Dhalai:SPO!Z165)</f>
        <v>53.399999999999991</v>
      </c>
      <c r="AA165" s="697">
        <f>SUM(Dhalai:SPO!AA165)</f>
        <v>890</v>
      </c>
      <c r="AB165" s="698">
        <f>SUM(Dhalai:SPO!AB165)</f>
        <v>53.399999999999991</v>
      </c>
      <c r="AC165" s="704" t="s">
        <v>483</v>
      </c>
      <c r="AD165" s="705"/>
      <c r="AF165" s="672">
        <f>SUM(Dhalai:SPO!AB165)</f>
        <v>53.399999999999991</v>
      </c>
      <c r="AH165" s="672" t="b">
        <f t="shared" si="21"/>
        <v>1</v>
      </c>
    </row>
    <row r="166" spans="1:34" ht="21">
      <c r="A166" s="685"/>
      <c r="B166" s="696" t="s">
        <v>111</v>
      </c>
      <c r="C166" s="697">
        <f>Dhalai!C166+Unakoti!C166+North!C166+Gomati!C166+South!C166+West!C166+Sepahijala!C166+Khowai!C166+SPO!C166</f>
        <v>0</v>
      </c>
      <c r="D166" s="698">
        <f>Dhalai!D166+Unakoti!D166+North!D166+Gomati!D166+South!D166+West!D166+Sepahijala!D166+Khowai!D166+SPO!D166</f>
        <v>0</v>
      </c>
      <c r="E166" s="697">
        <f>Dhalai!E166+Unakoti!E166+North!E166+Gomati!E166+South!E166+West!E166+Sepahijala!E166+Khowai!E166+SPO!E166</f>
        <v>0</v>
      </c>
      <c r="F166" s="698">
        <f>Dhalai!F166+Unakoti!F166+North!F166+Gomati!F166+South!F166+West!F166+Sepahijala!F166+Khowai!F166+SPO!F166</f>
        <v>0</v>
      </c>
      <c r="G166" s="699"/>
      <c r="H166" s="700"/>
      <c r="I166" s="701">
        <f t="shared" si="36"/>
        <v>0</v>
      </c>
      <c r="J166" s="702">
        <f t="shared" si="36"/>
        <v>0</v>
      </c>
      <c r="K166" s="697">
        <f>Dhalai!K166+Unakoti!K166+North!K166+Gomati!K166+South!K166+West!K166+Sepahijala!K166+Khowai!K166+SPO!K166</f>
        <v>0</v>
      </c>
      <c r="L166" s="698">
        <f>Dhalai!L166+Unakoti!L166+North!L166+Gomati!L166+South!L166+West!L166+Sepahijala!L166+Khowai!L166+SPO!L166</f>
        <v>0</v>
      </c>
      <c r="M166" s="697">
        <f>Dhalai!M166+Unakoti!M166+North!M166+Gomati!M166+South!M166+West!M166+Sepahijala!M166+Khowai!M166+SPO!M166</f>
        <v>0</v>
      </c>
      <c r="N166" s="698">
        <f>Dhalai!N166+Unakoti!N166+North!N166+Gomati!N166+South!N166+West!N166+Sepahijala!N166+Khowai!N166+SPO!N166</f>
        <v>0</v>
      </c>
      <c r="O166" s="729">
        <f>0.06/12*9</f>
        <v>4.4999999999999998E-2</v>
      </c>
      <c r="P166" s="697">
        <f>Dhalai!P166+Unakoti!P166+North!P166+Gomati!P166+South!P166+West!P166+Sepahijala!P166+Khowai!P166+SPO!P166</f>
        <v>0</v>
      </c>
      <c r="Q166" s="698">
        <f>Dhalai!Q166+Unakoti!Q166+North!Q166+Gomati!Q166+South!Q166+West!Q166+Sepahijala!Q166+Khowai!Q166+SPO!Q166</f>
        <v>0</v>
      </c>
      <c r="R166" s="697">
        <f>Dhalai!R166+Unakoti!R166+North!R166+Gomati!R166+South!R166+West!R166+Sepahijala!R166+Khowai!R166+SPO!R166</f>
        <v>0</v>
      </c>
      <c r="S166" s="698">
        <f>Dhalai!S166+Unakoti!S166+North!S166+Gomati!S166+South!S166+West!S166+Sepahijala!S166+Khowai!S166+SPO!S166</f>
        <v>0</v>
      </c>
      <c r="T166" s="697">
        <f>SUM(Dhalai:SPO!T166)</f>
        <v>0</v>
      </c>
      <c r="U166" s="697">
        <f>SUM(Dhalai:SPO!U166)</f>
        <v>0</v>
      </c>
      <c r="V166" s="697">
        <f>SUM(Dhalai:SPO!V166)</f>
        <v>0</v>
      </c>
      <c r="W166" s="697">
        <f>SUM(Dhalai:SPO!W166)</f>
        <v>0</v>
      </c>
      <c r="X166" s="729">
        <f>0.06/12*9</f>
        <v>4.4999999999999998E-2</v>
      </c>
      <c r="Y166" s="697">
        <f>SUM(Dhalai:SPO!Y166)</f>
        <v>0</v>
      </c>
      <c r="Z166" s="697">
        <f>SUM(Dhalai:SPO!Z166)</f>
        <v>0</v>
      </c>
      <c r="AA166" s="697">
        <f>SUM(Dhalai:SPO!AA166)</f>
        <v>0</v>
      </c>
      <c r="AB166" s="697">
        <f>SUM(Dhalai:SPO!AB166)</f>
        <v>0</v>
      </c>
      <c r="AC166" s="704"/>
      <c r="AD166" s="705"/>
      <c r="AF166" s="672">
        <f>SUM(Dhalai:SPO!AB166)</f>
        <v>0</v>
      </c>
      <c r="AH166" s="672" t="b">
        <f t="shared" si="21"/>
        <v>1</v>
      </c>
    </row>
    <row r="167" spans="1:34" ht="36">
      <c r="A167" s="685"/>
      <c r="B167" s="696" t="s">
        <v>112</v>
      </c>
      <c r="C167" s="697">
        <f>Dhalai!C167+Unakoti!C167+North!C167+Gomati!C167+South!C167+West!C167+Sepahijala!C167+Khowai!C167+SPO!C167</f>
        <v>17</v>
      </c>
      <c r="D167" s="698">
        <f>Dhalai!D167+Unakoti!D167+North!D167+Gomati!D167+South!D167+West!D167+Sepahijala!D167+Khowai!D167+SPO!D167</f>
        <v>0.51</v>
      </c>
      <c r="E167" s="697">
        <f>Dhalai!E167+Unakoti!E167+North!E167+Gomati!E167+South!E167+West!E167+Sepahijala!E167+Khowai!E167+SPO!E167</f>
        <v>17</v>
      </c>
      <c r="F167" s="698">
        <f>Dhalai!F167+Unakoti!F167+North!F167+Gomati!F167+South!F167+West!F167+Sepahijala!F167+Khowai!F167+SPO!F167</f>
        <v>0.51</v>
      </c>
      <c r="G167" s="699">
        <f t="shared" ref="G167:H167" si="37">E167/C167</f>
        <v>1</v>
      </c>
      <c r="H167" s="700">
        <f t="shared" si="37"/>
        <v>1</v>
      </c>
      <c r="I167" s="701">
        <f t="shared" si="36"/>
        <v>0</v>
      </c>
      <c r="J167" s="702">
        <f t="shared" si="36"/>
        <v>0</v>
      </c>
      <c r="K167" s="697">
        <f>Dhalai!K167+Unakoti!K167+North!K167+Gomati!K167+South!K167+West!K167+Sepahijala!K167+Khowai!K167+SPO!K167</f>
        <v>0</v>
      </c>
      <c r="L167" s="698">
        <f>Dhalai!L167+Unakoti!L167+North!L167+Gomati!L167+South!L167+West!L167+Sepahijala!L167+Khowai!L167+SPO!L167</f>
        <v>0</v>
      </c>
      <c r="M167" s="697">
        <f>Dhalai!M167+Unakoti!M167+North!M167+Gomati!M167+South!M167+West!M167+Sepahijala!M167+Khowai!M167+SPO!M167</f>
        <v>0</v>
      </c>
      <c r="N167" s="698">
        <f>Dhalai!N167+Unakoti!N167+North!N167+Gomati!N167+South!N167+West!N167+Sepahijala!N167+Khowai!N167+SPO!N167</f>
        <v>0</v>
      </c>
      <c r="O167" s="729">
        <f>0.06/12*6</f>
        <v>0.03</v>
      </c>
      <c r="P167" s="697">
        <f>Dhalai!P167+Unakoti!P167+North!P167+Gomati!P167+South!P167+West!P167+Sepahijala!P167+Khowai!P167+SPO!P167</f>
        <v>1310</v>
      </c>
      <c r="Q167" s="698">
        <f>Dhalai!Q167+Unakoti!Q167+North!Q167+Gomati!Q167+South!Q167+West!Q167+Sepahijala!Q167+Khowai!Q167+SPO!Q167</f>
        <v>39.299999999999997</v>
      </c>
      <c r="R167" s="697">
        <f>Dhalai!R167+Unakoti!R167+North!R167+Gomati!R167+South!R167+West!R167+Sepahijala!R167+Khowai!R167+SPO!R167</f>
        <v>1310</v>
      </c>
      <c r="S167" s="698">
        <f>Dhalai!S167+Unakoti!S167+North!S167+Gomati!S167+South!S167+West!S167+Sepahijala!S167+Khowai!S167+SPO!S167</f>
        <v>39.299999999999997</v>
      </c>
      <c r="T167" s="697">
        <f>SUM(Dhalai:SPO!T167)</f>
        <v>0</v>
      </c>
      <c r="U167" s="697">
        <f>SUM(Dhalai:SPO!U167)</f>
        <v>0</v>
      </c>
      <c r="V167" s="697">
        <f>SUM(Dhalai:SPO!V167)</f>
        <v>0</v>
      </c>
      <c r="W167" s="697">
        <f>SUM(Dhalai:SPO!W167)</f>
        <v>0</v>
      </c>
      <c r="X167" s="729">
        <f>0.06/12*6</f>
        <v>0.03</v>
      </c>
      <c r="Y167" s="697">
        <f>SUM(Dhalai:SPO!Y167)</f>
        <v>1310</v>
      </c>
      <c r="Z167" s="697">
        <f>SUM(Dhalai:SPO!Z167)</f>
        <v>39.299999999999997</v>
      </c>
      <c r="AA167" s="697">
        <f>SUM(Dhalai:SPO!AA167)</f>
        <v>1310</v>
      </c>
      <c r="AB167" s="698">
        <f>SUM(Dhalai:SPO!AB167)</f>
        <v>39.299999999999997</v>
      </c>
      <c r="AC167" s="704" t="s">
        <v>483</v>
      </c>
      <c r="AD167" s="705"/>
      <c r="AF167" s="672">
        <f>SUM(Dhalai:SPO!AB167)</f>
        <v>39.299999999999997</v>
      </c>
      <c r="AH167" s="672" t="b">
        <f t="shared" si="21"/>
        <v>1</v>
      </c>
    </row>
    <row r="168" spans="1:34" ht="21">
      <c r="A168" s="685"/>
      <c r="B168" s="696" t="s">
        <v>113</v>
      </c>
      <c r="C168" s="697">
        <f>Dhalai!C168+Unakoti!C168+North!C168+Gomati!C168+South!C168+West!C168+Sepahijala!C168+Khowai!C168+SPO!C168</f>
        <v>0</v>
      </c>
      <c r="D168" s="698">
        <f>Dhalai!D168+Unakoti!D168+North!D168+Gomati!D168+South!D168+West!D168+Sepahijala!D168+Khowai!D168+SPO!D168</f>
        <v>0</v>
      </c>
      <c r="E168" s="697">
        <f>Dhalai!E168+Unakoti!E168+North!E168+Gomati!E168+South!E168+West!E168+Sepahijala!E168+Khowai!E168+SPO!E168</f>
        <v>0</v>
      </c>
      <c r="F168" s="698">
        <f>Dhalai!F168+Unakoti!F168+North!F168+Gomati!F168+South!F168+West!F168+Sepahijala!F168+Khowai!F168+SPO!F168</f>
        <v>0</v>
      </c>
      <c r="G168" s="699"/>
      <c r="H168" s="700"/>
      <c r="I168" s="701">
        <f t="shared" si="36"/>
        <v>0</v>
      </c>
      <c r="J168" s="702">
        <f t="shared" si="36"/>
        <v>0</v>
      </c>
      <c r="K168" s="697">
        <f>Dhalai!K168+Unakoti!K168+North!K168+Gomati!K168+South!K168+West!K168+Sepahijala!K168+Khowai!K168+SPO!K168</f>
        <v>0</v>
      </c>
      <c r="L168" s="698">
        <f>Dhalai!L168+Unakoti!L168+North!L168+Gomati!L168+South!L168+West!L168+Sepahijala!L168+Khowai!L168+SPO!L168</f>
        <v>0</v>
      </c>
      <c r="M168" s="697">
        <f>Dhalai!M168+Unakoti!M168+North!M168+Gomati!M168+South!M168+West!M168+Sepahijala!M168+Khowai!M168+SPO!M168</f>
        <v>0</v>
      </c>
      <c r="N168" s="698">
        <f>Dhalai!N168+Unakoti!N168+North!N168+Gomati!N168+South!N168+West!N168+Sepahijala!N168+Khowai!N168+SPO!N168</f>
        <v>0</v>
      </c>
      <c r="O168" s="729">
        <f>0.06/12*3</f>
        <v>1.4999999999999999E-2</v>
      </c>
      <c r="P168" s="697">
        <f>Dhalai!P168+Unakoti!P168+North!P168+Gomati!P168+South!P168+West!P168+Sepahijala!P168+Khowai!P168+SPO!P168</f>
        <v>0</v>
      </c>
      <c r="Q168" s="698">
        <f>Dhalai!Q168+Unakoti!Q168+North!Q168+Gomati!Q168+South!Q168+West!Q168+Sepahijala!Q168+Khowai!Q168+SPO!Q168</f>
        <v>0</v>
      </c>
      <c r="R168" s="697">
        <f>Dhalai!R168+Unakoti!R168+North!R168+Gomati!R168+South!R168+West!R168+Sepahijala!R168+Khowai!R168+SPO!R168</f>
        <v>0</v>
      </c>
      <c r="S168" s="698">
        <f>Dhalai!S168+Unakoti!S168+North!S168+Gomati!S168+South!S168+West!S168+Sepahijala!S168+Khowai!S168+SPO!S168</f>
        <v>0</v>
      </c>
      <c r="T168" s="697">
        <f>SUM(Dhalai:SPO!T168)</f>
        <v>0</v>
      </c>
      <c r="U168" s="697">
        <f>SUM(Dhalai:SPO!U168)</f>
        <v>0</v>
      </c>
      <c r="V168" s="697">
        <f>SUM(Dhalai:SPO!V168)</f>
        <v>0</v>
      </c>
      <c r="W168" s="697">
        <f>SUM(Dhalai:SPO!W168)</f>
        <v>0</v>
      </c>
      <c r="X168" s="729">
        <f>0.06/12*3</f>
        <v>1.4999999999999999E-2</v>
      </c>
      <c r="Y168" s="697">
        <f>SUM(Dhalai:SPO!Y168)</f>
        <v>0</v>
      </c>
      <c r="Z168" s="697">
        <f>SUM(Dhalai:SPO!Z168)</f>
        <v>0</v>
      </c>
      <c r="AA168" s="697">
        <f>SUM(Dhalai:SPO!AA168)</f>
        <v>0</v>
      </c>
      <c r="AB168" s="697">
        <f>SUM(Dhalai:SPO!AB168)</f>
        <v>0</v>
      </c>
      <c r="AC168" s="704"/>
      <c r="AD168" s="705"/>
      <c r="AF168" s="672">
        <f>SUM(Dhalai:SPO!AB168)</f>
        <v>0</v>
      </c>
      <c r="AH168" s="672" t="b">
        <f t="shared" si="21"/>
        <v>1</v>
      </c>
    </row>
    <row r="169" spans="1:34" s="751" customFormat="1" ht="21">
      <c r="A169" s="679"/>
      <c r="B169" s="777" t="s">
        <v>105</v>
      </c>
      <c r="C169" s="687">
        <f>Dhalai!C169+Unakoti!C169+North!C169+Gomati!C169+South!C169+West!C169+Sepahijala!C169+Khowai!C169+SPO!C169</f>
        <v>1085</v>
      </c>
      <c r="D169" s="688">
        <f>Dhalai!D169+Unakoti!D169+North!D169+Gomati!D169+South!D169+West!D169+Sepahijala!D169+Khowai!D169+SPO!D169</f>
        <v>64.589999999999989</v>
      </c>
      <c r="E169" s="687">
        <f>Dhalai!E169+Unakoti!E169+North!E169+Gomati!E169+South!E169+West!E169+Sepahijala!E169+Khowai!E169+SPO!E169</f>
        <v>1085</v>
      </c>
      <c r="F169" s="688">
        <f>Dhalai!F169+Unakoti!F169+North!F169+Gomati!F169+South!F169+West!F169+Sepahijala!F169+Khowai!F169+SPO!F169</f>
        <v>64.589999999999989</v>
      </c>
      <c r="G169" s="783">
        <f t="shared" ref="G169:H169" si="38">E169/C169</f>
        <v>1</v>
      </c>
      <c r="H169" s="784">
        <f t="shared" si="38"/>
        <v>1</v>
      </c>
      <c r="I169" s="796">
        <f t="shared" ref="I169:J169" si="39">I165+I166+I167+I168</f>
        <v>0</v>
      </c>
      <c r="J169" s="797">
        <f t="shared" si="39"/>
        <v>0</v>
      </c>
      <c r="K169" s="687">
        <f>Dhalai!K169+Unakoti!K169+North!K169+Gomati!K169+South!K169+West!K169+Sepahijala!K169+Khowai!K169+SPO!K169</f>
        <v>0</v>
      </c>
      <c r="L169" s="688">
        <f>Dhalai!L169+Unakoti!L169+North!L169+Gomati!L169+South!L169+West!L169+Sepahijala!L169+Khowai!L169+SPO!L169</f>
        <v>0</v>
      </c>
      <c r="M169" s="687">
        <f>Dhalai!M169+Unakoti!M169+North!M169+Gomati!M169+South!M169+West!M169+Sepahijala!M169+Khowai!M169+SPO!M169</f>
        <v>0</v>
      </c>
      <c r="N169" s="688">
        <f>Dhalai!N169+Unakoti!N169+North!N169+Gomati!N169+South!N169+West!N169+Sepahijala!N169+Khowai!N169+SPO!N169</f>
        <v>0</v>
      </c>
      <c r="O169" s="798">
        <f t="shared" ref="O169" si="40">O165+O166+O167+O168</f>
        <v>0.15000000000000002</v>
      </c>
      <c r="P169" s="687">
        <f>Dhalai!P169+Unakoti!P169+North!P169+Gomati!P169+South!P169+West!P169+Sepahijala!P169+Khowai!P169+SPO!P169</f>
        <v>2200</v>
      </c>
      <c r="Q169" s="688">
        <f>Dhalai!Q169+Unakoti!Q169+North!Q169+Gomati!Q169+South!Q169+West!Q169+Sepahijala!Q169+Khowai!Q169+SPO!Q169</f>
        <v>92.7</v>
      </c>
      <c r="R169" s="687">
        <f>Dhalai!R169+Unakoti!R169+North!R169+Gomati!R169+South!R169+West!R169+Sepahijala!R169+Khowai!R169+SPO!R169</f>
        <v>2200</v>
      </c>
      <c r="S169" s="688">
        <f>Dhalai!S169+Unakoti!S169+North!S169+Gomati!S169+South!S169+West!S169+Sepahijala!S169+Khowai!S169+SPO!S169</f>
        <v>92.7</v>
      </c>
      <c r="T169" s="687"/>
      <c r="U169" s="687">
        <f>SUM(Dhalai:SPO!U169)</f>
        <v>0</v>
      </c>
      <c r="V169" s="687"/>
      <c r="W169" s="687">
        <f>SUM(Dhalai:SPO!W169)</f>
        <v>0</v>
      </c>
      <c r="X169" s="798"/>
      <c r="Y169" s="687"/>
      <c r="Z169" s="687">
        <f>SUM(Dhalai:SPO!Z169)</f>
        <v>92.7</v>
      </c>
      <c r="AA169" s="687"/>
      <c r="AB169" s="687">
        <f>SUM(Dhalai:SPO!AB169)</f>
        <v>92.7</v>
      </c>
      <c r="AC169" s="778"/>
      <c r="AD169" s="705"/>
      <c r="AF169" s="672">
        <f>SUM(Dhalai:SPO!AB169)</f>
        <v>92.7</v>
      </c>
      <c r="AH169" s="672" t="b">
        <f t="shared" si="21"/>
        <v>1</v>
      </c>
    </row>
    <row r="170" spans="1:34" ht="56.25">
      <c r="A170" s="685">
        <v>6.04</v>
      </c>
      <c r="B170" s="686" t="s">
        <v>116</v>
      </c>
      <c r="C170" s="697"/>
      <c r="D170" s="698"/>
      <c r="E170" s="697"/>
      <c r="F170" s="698"/>
      <c r="G170" s="699"/>
      <c r="H170" s="700"/>
      <c r="I170" s="689"/>
      <c r="J170" s="688"/>
      <c r="K170" s="697"/>
      <c r="L170" s="698"/>
      <c r="M170" s="697"/>
      <c r="N170" s="698"/>
      <c r="O170" s="800"/>
      <c r="P170" s="697"/>
      <c r="Q170" s="698"/>
      <c r="R170" s="697"/>
      <c r="S170" s="698"/>
      <c r="T170" s="697"/>
      <c r="U170" s="697"/>
      <c r="V170" s="697"/>
      <c r="W170" s="697"/>
      <c r="X170" s="800"/>
      <c r="Y170" s="697"/>
      <c r="Z170" s="697"/>
      <c r="AA170" s="697"/>
      <c r="AB170" s="697"/>
      <c r="AC170" s="692"/>
      <c r="AD170" s="705"/>
      <c r="AF170" s="672">
        <f>SUM(Dhalai:SPO!AB170)</f>
        <v>0</v>
      </c>
      <c r="AH170" s="672" t="b">
        <f t="shared" si="21"/>
        <v>1</v>
      </c>
    </row>
    <row r="171" spans="1:34" ht="36">
      <c r="A171" s="685"/>
      <c r="B171" s="696" t="s">
        <v>110</v>
      </c>
      <c r="C171" s="697">
        <f>Dhalai!C171+Unakoti!C171+North!C171+Gomati!C171+South!C171+West!C171+Sepahijala!C171+Khowai!C171+SPO!C171</f>
        <v>3478</v>
      </c>
      <c r="D171" s="698">
        <f>Dhalai!D171+Unakoti!D171+North!D171+Gomati!D171+South!D171+West!D171+Sepahijala!D171+Khowai!D171+SPO!D171</f>
        <v>208.68000000000004</v>
      </c>
      <c r="E171" s="697">
        <f>Dhalai!E171+Unakoti!E171+North!E171+Gomati!E171+South!E171+West!E171+Sepahijala!E171+Khowai!E171+SPO!E171</f>
        <v>3478</v>
      </c>
      <c r="F171" s="698">
        <f>Dhalai!F171+Unakoti!F171+North!F171+Gomati!F171+South!F171+West!F171+Sepahijala!F171+Khowai!F171+SPO!F171</f>
        <v>208.68000000000004</v>
      </c>
      <c r="G171" s="699">
        <f t="shared" ref="G171:H171" si="41">E171/C171</f>
        <v>1</v>
      </c>
      <c r="H171" s="700">
        <f t="shared" si="41"/>
        <v>1</v>
      </c>
      <c r="I171" s="701">
        <f t="shared" ref="I171:J174" si="42">C171-E171</f>
        <v>0</v>
      </c>
      <c r="J171" s="702">
        <f t="shared" si="42"/>
        <v>0</v>
      </c>
      <c r="K171" s="697">
        <f>Dhalai!K171+Unakoti!K171+North!K171+Gomati!K171+South!K171+West!K171+Sepahijala!K171+Khowai!K171+SPO!K171</f>
        <v>0</v>
      </c>
      <c r="L171" s="698">
        <f>Dhalai!L171+Unakoti!L171+North!L171+Gomati!L171+South!L171+West!L171+Sepahijala!L171+Khowai!L171+SPO!L171</f>
        <v>0</v>
      </c>
      <c r="M171" s="697">
        <f>Dhalai!M171+Unakoti!M171+North!M171+Gomati!M171+South!M171+West!M171+Sepahijala!M171+Khowai!M171+SPO!M171</f>
        <v>0</v>
      </c>
      <c r="N171" s="698">
        <f>Dhalai!N171+Unakoti!N171+North!N171+Gomati!N171+South!N171+West!N171+Sepahijala!N171+Khowai!N171+SPO!N171</f>
        <v>0</v>
      </c>
      <c r="O171" s="729">
        <f>0.06</f>
        <v>0.06</v>
      </c>
      <c r="P171" s="697">
        <f>Dhalai!P171+Unakoti!P171+North!P171+Gomati!P171+South!P171+West!P171+Sepahijala!P171+Khowai!P171+SPO!P171</f>
        <v>3117</v>
      </c>
      <c r="Q171" s="698">
        <f>Dhalai!Q171+Unakoti!Q171+North!Q171+Gomati!Q171+South!Q171+West!Q171+Sepahijala!Q171+Khowai!Q171+SPO!Q171</f>
        <v>187.02</v>
      </c>
      <c r="R171" s="697">
        <f>Dhalai!R171+Unakoti!R171+North!R171+Gomati!R171+South!R171+West!R171+Sepahijala!R171+Khowai!R171+SPO!R171</f>
        <v>3117</v>
      </c>
      <c r="S171" s="698">
        <f>Dhalai!S171+Unakoti!S171+North!S171+Gomati!S171+South!S171+West!S171+Sepahijala!S171+Khowai!S171+SPO!S171</f>
        <v>187.02</v>
      </c>
      <c r="T171" s="697">
        <f>SUM(Dhalai:SPO!T171)</f>
        <v>0</v>
      </c>
      <c r="U171" s="697">
        <f>SUM(Dhalai:SPO!U171)</f>
        <v>0</v>
      </c>
      <c r="V171" s="697">
        <f>SUM(Dhalai:SPO!V171)</f>
        <v>0</v>
      </c>
      <c r="W171" s="697">
        <f>SUM(Dhalai:SPO!W171)</f>
        <v>0</v>
      </c>
      <c r="X171" s="729">
        <f>0.06</f>
        <v>0.06</v>
      </c>
      <c r="Y171" s="697">
        <f>SUM(Dhalai:SPO!Y171)</f>
        <v>3117</v>
      </c>
      <c r="Z171" s="697">
        <f>SUM(Dhalai:SPO!Z171)</f>
        <v>187.02</v>
      </c>
      <c r="AA171" s="697">
        <f>SUM(Dhalai:SPO!AA171)</f>
        <v>3117</v>
      </c>
      <c r="AB171" s="697">
        <f>SUM(Dhalai:SPO!AB171)</f>
        <v>187.02</v>
      </c>
      <c r="AC171" s="704" t="s">
        <v>483</v>
      </c>
      <c r="AD171" s="705"/>
      <c r="AF171" s="672">
        <f>SUM(Dhalai:SPO!AB171)</f>
        <v>187.02</v>
      </c>
      <c r="AH171" s="672" t="b">
        <f t="shared" si="21"/>
        <v>1</v>
      </c>
    </row>
    <row r="172" spans="1:34" ht="21">
      <c r="A172" s="685"/>
      <c r="B172" s="696" t="s">
        <v>111</v>
      </c>
      <c r="C172" s="697">
        <f>Dhalai!C172+Unakoti!C172+North!C172+Gomati!C172+South!C172+West!C172+Sepahijala!C172+Khowai!C172+SPO!C172</f>
        <v>0</v>
      </c>
      <c r="D172" s="698">
        <f>Dhalai!D172+Unakoti!D172+North!D172+Gomati!D172+South!D172+West!D172+Sepahijala!D172+Khowai!D172+SPO!D172</f>
        <v>0</v>
      </c>
      <c r="E172" s="697">
        <f>Dhalai!E172+Unakoti!E172+North!E172+Gomati!E172+South!E172+West!E172+Sepahijala!E172+Khowai!E172+SPO!E172</f>
        <v>0</v>
      </c>
      <c r="F172" s="698">
        <f>Dhalai!F172+Unakoti!F172+North!F172+Gomati!F172+South!F172+West!F172+Sepahijala!F172+Khowai!F172+SPO!F172</f>
        <v>0</v>
      </c>
      <c r="G172" s="699"/>
      <c r="H172" s="700"/>
      <c r="I172" s="701">
        <f t="shared" si="42"/>
        <v>0</v>
      </c>
      <c r="J172" s="702">
        <f t="shared" si="42"/>
        <v>0</v>
      </c>
      <c r="K172" s="697">
        <f>Dhalai!K172+Unakoti!K172+North!K172+Gomati!K172+South!K172+West!K172+Sepahijala!K172+Khowai!K172+SPO!K172</f>
        <v>0</v>
      </c>
      <c r="L172" s="698">
        <f>Dhalai!L172+Unakoti!L172+North!L172+Gomati!L172+South!L172+West!L172+Sepahijala!L172+Khowai!L172+SPO!L172</f>
        <v>0</v>
      </c>
      <c r="M172" s="697">
        <f>Dhalai!M172+Unakoti!M172+North!M172+Gomati!M172+South!M172+West!M172+Sepahijala!M172+Khowai!M172+SPO!M172</f>
        <v>0</v>
      </c>
      <c r="N172" s="698">
        <f>Dhalai!N172+Unakoti!N172+North!N172+Gomati!N172+South!N172+West!N172+Sepahijala!N172+Khowai!N172+SPO!N172</f>
        <v>0</v>
      </c>
      <c r="O172" s="729">
        <f>0.06/12*9</f>
        <v>4.4999999999999998E-2</v>
      </c>
      <c r="P172" s="697">
        <f>Dhalai!P172+Unakoti!P172+North!P172+Gomati!P172+South!P172+West!P172+Sepahijala!P172+Khowai!P172+SPO!P172</f>
        <v>0</v>
      </c>
      <c r="Q172" s="698">
        <f>Dhalai!Q172+Unakoti!Q172+North!Q172+Gomati!Q172+South!Q172+West!Q172+Sepahijala!Q172+Khowai!Q172+SPO!Q172</f>
        <v>0</v>
      </c>
      <c r="R172" s="697">
        <f>Dhalai!R172+Unakoti!R172+North!R172+Gomati!R172+South!R172+West!R172+Sepahijala!R172+Khowai!R172+SPO!R172</f>
        <v>0</v>
      </c>
      <c r="S172" s="698">
        <f>Dhalai!S172+Unakoti!S172+North!S172+Gomati!S172+South!S172+West!S172+Sepahijala!S172+Khowai!S172+SPO!S172</f>
        <v>0</v>
      </c>
      <c r="T172" s="697">
        <f>SUM(Dhalai:SPO!T172)</f>
        <v>0</v>
      </c>
      <c r="U172" s="697">
        <f>SUM(Dhalai:SPO!U172)</f>
        <v>0</v>
      </c>
      <c r="V172" s="697">
        <f>SUM(Dhalai:SPO!V172)</f>
        <v>0</v>
      </c>
      <c r="W172" s="697">
        <f>SUM(Dhalai:SPO!W172)</f>
        <v>0</v>
      </c>
      <c r="X172" s="729">
        <f>0.06/12*9</f>
        <v>4.4999999999999998E-2</v>
      </c>
      <c r="Y172" s="697">
        <f>SUM(Dhalai:SPO!Y172)</f>
        <v>0</v>
      </c>
      <c r="Z172" s="697">
        <f>SUM(Dhalai:SPO!Z172)</f>
        <v>0</v>
      </c>
      <c r="AA172" s="697">
        <f>SUM(Dhalai:SPO!AA172)</f>
        <v>0</v>
      </c>
      <c r="AB172" s="697">
        <f>SUM(Dhalai:SPO!AB172)</f>
        <v>0</v>
      </c>
      <c r="AC172" s="704"/>
      <c r="AD172" s="705"/>
      <c r="AF172" s="672">
        <f>SUM(Dhalai:SPO!AB172)</f>
        <v>0</v>
      </c>
      <c r="AH172" s="672" t="b">
        <f t="shared" si="21"/>
        <v>1</v>
      </c>
    </row>
    <row r="173" spans="1:34" ht="21">
      <c r="A173" s="685"/>
      <c r="B173" s="696" t="s">
        <v>112</v>
      </c>
      <c r="C173" s="697">
        <f>Dhalai!C173+Unakoti!C173+North!C173+Gomati!C173+South!C173+West!C173+Sepahijala!C173+Khowai!C173+SPO!C173</f>
        <v>230</v>
      </c>
      <c r="D173" s="698">
        <f>Dhalai!D173+Unakoti!D173+North!D173+Gomati!D173+South!D173+West!D173+Sepahijala!D173+Khowai!D173+SPO!D173</f>
        <v>6.8999999999999995</v>
      </c>
      <c r="E173" s="697">
        <f>Dhalai!E173+Unakoti!E173+North!E173+Gomati!E173+South!E173+West!E173+Sepahijala!E173+Khowai!E173+SPO!E173</f>
        <v>230</v>
      </c>
      <c r="F173" s="698">
        <f>Dhalai!F173+Unakoti!F173+North!F173+Gomati!F173+South!F173+West!F173+Sepahijala!F173+Khowai!F173+SPO!F173</f>
        <v>6.8999999999999995</v>
      </c>
      <c r="G173" s="699">
        <f t="shared" ref="G173:H173" si="43">E173/C173</f>
        <v>1</v>
      </c>
      <c r="H173" s="700">
        <f t="shared" si="43"/>
        <v>1</v>
      </c>
      <c r="I173" s="701">
        <f t="shared" si="42"/>
        <v>0</v>
      </c>
      <c r="J173" s="702">
        <f t="shared" si="42"/>
        <v>0</v>
      </c>
      <c r="K173" s="697">
        <f>Dhalai!K173+Unakoti!K173+North!K173+Gomati!K173+South!K173+West!K173+Sepahijala!K173+Khowai!K173+SPO!K173</f>
        <v>0</v>
      </c>
      <c r="L173" s="698">
        <f>Dhalai!L173+Unakoti!L173+North!L173+Gomati!L173+South!L173+West!L173+Sepahijala!L173+Khowai!L173+SPO!L173</f>
        <v>0</v>
      </c>
      <c r="M173" s="697">
        <f>Dhalai!M173+Unakoti!M173+North!M173+Gomati!M173+South!M173+West!M173+Sepahijala!M173+Khowai!M173+SPO!M173</f>
        <v>0</v>
      </c>
      <c r="N173" s="698">
        <f>Dhalai!N173+Unakoti!N173+North!N173+Gomati!N173+South!N173+West!N173+Sepahijala!N173+Khowai!N173+SPO!N173</f>
        <v>0</v>
      </c>
      <c r="O173" s="729">
        <f>0.06/12*6</f>
        <v>0.03</v>
      </c>
      <c r="P173" s="697">
        <f>Dhalai!P173+Unakoti!P173+North!P173+Gomati!P173+South!P173+West!P173+Sepahijala!P173+Khowai!P173+SPO!P173</f>
        <v>0</v>
      </c>
      <c r="Q173" s="698">
        <f>Dhalai!Q173+Unakoti!Q173+North!Q173+Gomati!Q173+South!Q173+West!Q173+Sepahijala!Q173+Khowai!Q173+SPO!Q173</f>
        <v>0</v>
      </c>
      <c r="R173" s="697">
        <f>Dhalai!R173+Unakoti!R173+North!R173+Gomati!R173+South!R173+West!R173+Sepahijala!R173+Khowai!R173+SPO!R173</f>
        <v>0</v>
      </c>
      <c r="S173" s="698">
        <f>Dhalai!S173+Unakoti!S173+North!S173+Gomati!S173+South!S173+West!S173+Sepahijala!S173+Khowai!S173+SPO!S173</f>
        <v>0</v>
      </c>
      <c r="T173" s="697">
        <f>SUM(Dhalai:SPO!T173)</f>
        <v>0</v>
      </c>
      <c r="U173" s="697">
        <f>SUM(Dhalai:SPO!U173)</f>
        <v>0</v>
      </c>
      <c r="V173" s="697">
        <f>SUM(Dhalai:SPO!V173)</f>
        <v>0</v>
      </c>
      <c r="W173" s="697">
        <f>SUM(Dhalai:SPO!W173)</f>
        <v>0</v>
      </c>
      <c r="X173" s="729">
        <f>0.06/12*6</f>
        <v>0.03</v>
      </c>
      <c r="Y173" s="697">
        <f>SUM(Dhalai:SPO!Y173)</f>
        <v>0</v>
      </c>
      <c r="Z173" s="697">
        <f>SUM(Dhalai:SPO!Z173)</f>
        <v>0</v>
      </c>
      <c r="AA173" s="697">
        <f>SUM(Dhalai:SPO!AA173)</f>
        <v>0</v>
      </c>
      <c r="AB173" s="697">
        <f>SUM(Dhalai:SPO!AB173)</f>
        <v>0</v>
      </c>
      <c r="AC173" s="704"/>
      <c r="AD173" s="705"/>
      <c r="AF173" s="672">
        <f>SUM(Dhalai:SPO!AB173)</f>
        <v>0</v>
      </c>
      <c r="AH173" s="672" t="b">
        <f t="shared" si="21"/>
        <v>1</v>
      </c>
    </row>
    <row r="174" spans="1:34" ht="21">
      <c r="A174" s="685"/>
      <c r="B174" s="696" t="s">
        <v>113</v>
      </c>
      <c r="C174" s="697">
        <f>Dhalai!C174+Unakoti!C174+North!C174+Gomati!C174+South!C174+West!C174+Sepahijala!C174+Khowai!C174+SPO!C174</f>
        <v>0</v>
      </c>
      <c r="D174" s="698">
        <f>Dhalai!D174+Unakoti!D174+North!D174+Gomati!D174+South!D174+West!D174+Sepahijala!D174+Khowai!D174+SPO!D174</f>
        <v>0</v>
      </c>
      <c r="E174" s="697">
        <f>Dhalai!E174+Unakoti!E174+North!E174+Gomati!E174+South!E174+West!E174+Sepahijala!E174+Khowai!E174+SPO!E174</f>
        <v>0</v>
      </c>
      <c r="F174" s="698">
        <f>Dhalai!F174+Unakoti!F174+North!F174+Gomati!F174+South!F174+West!F174+Sepahijala!F174+Khowai!F174+SPO!F174</f>
        <v>0</v>
      </c>
      <c r="G174" s="699"/>
      <c r="H174" s="700"/>
      <c r="I174" s="701">
        <f t="shared" si="42"/>
        <v>0</v>
      </c>
      <c r="J174" s="702">
        <f t="shared" si="42"/>
        <v>0</v>
      </c>
      <c r="K174" s="697">
        <f>Dhalai!K174+Unakoti!K174+North!K174+Gomati!K174+South!K174+West!K174+Sepahijala!K174+Khowai!K174+SPO!K174</f>
        <v>0</v>
      </c>
      <c r="L174" s="698">
        <f>Dhalai!L174+Unakoti!L174+North!L174+Gomati!L174+South!L174+West!L174+Sepahijala!L174+Khowai!L174+SPO!L174</f>
        <v>0</v>
      </c>
      <c r="M174" s="697">
        <f>Dhalai!M174+Unakoti!M174+North!M174+Gomati!M174+South!M174+West!M174+Sepahijala!M174+Khowai!M174+SPO!M174</f>
        <v>0</v>
      </c>
      <c r="N174" s="698">
        <f>Dhalai!N174+Unakoti!N174+North!N174+Gomati!N174+South!N174+West!N174+Sepahijala!N174+Khowai!N174+SPO!N174</f>
        <v>0</v>
      </c>
      <c r="O174" s="729">
        <f>0.06/12*3</f>
        <v>1.4999999999999999E-2</v>
      </c>
      <c r="P174" s="697">
        <f>Dhalai!P174+Unakoti!P174+North!P174+Gomati!P174+South!P174+West!P174+Sepahijala!P174+Khowai!P174+SPO!P174</f>
        <v>0</v>
      </c>
      <c r="Q174" s="698">
        <f>Dhalai!Q174+Unakoti!Q174+North!Q174+Gomati!Q174+South!Q174+West!Q174+Sepahijala!Q174+Khowai!Q174+SPO!Q174</f>
        <v>0</v>
      </c>
      <c r="R174" s="697">
        <f>Dhalai!R174+Unakoti!R174+North!R174+Gomati!R174+South!R174+West!R174+Sepahijala!R174+Khowai!R174+SPO!R174</f>
        <v>0</v>
      </c>
      <c r="S174" s="698">
        <f>Dhalai!S174+Unakoti!S174+North!S174+Gomati!S174+South!S174+West!S174+Sepahijala!S174+Khowai!S174+SPO!S174</f>
        <v>0</v>
      </c>
      <c r="T174" s="697">
        <f>SUM(Dhalai:SPO!T174)</f>
        <v>0</v>
      </c>
      <c r="U174" s="697">
        <f>SUM(Dhalai:SPO!U174)</f>
        <v>0</v>
      </c>
      <c r="V174" s="697">
        <f>SUM(Dhalai:SPO!V174)</f>
        <v>0</v>
      </c>
      <c r="W174" s="697">
        <f>SUM(Dhalai:SPO!W174)</f>
        <v>0</v>
      </c>
      <c r="X174" s="729">
        <f>0.06/12*3</f>
        <v>1.4999999999999999E-2</v>
      </c>
      <c r="Y174" s="697">
        <f>SUM(Dhalai:SPO!Y174)</f>
        <v>0</v>
      </c>
      <c r="Z174" s="697">
        <f>SUM(Dhalai:SPO!Z174)</f>
        <v>0</v>
      </c>
      <c r="AA174" s="697">
        <f>SUM(Dhalai:SPO!AA174)</f>
        <v>0</v>
      </c>
      <c r="AB174" s="697">
        <f>SUM(Dhalai:SPO!AB174)</f>
        <v>0</v>
      </c>
      <c r="AC174" s="704"/>
      <c r="AD174" s="705"/>
      <c r="AF174" s="672">
        <f>SUM(Dhalai:SPO!AB174)</f>
        <v>0</v>
      </c>
      <c r="AH174" s="672" t="b">
        <f t="shared" si="21"/>
        <v>1</v>
      </c>
    </row>
    <row r="175" spans="1:34" s="751" customFormat="1" ht="21">
      <c r="A175" s="679"/>
      <c r="B175" s="777" t="s">
        <v>105</v>
      </c>
      <c r="C175" s="687">
        <f>Dhalai!C175+Unakoti!C175+North!C175+Gomati!C175+South!C175+West!C175+Sepahijala!C175+Khowai!C175+SPO!C175</f>
        <v>3708</v>
      </c>
      <c r="D175" s="688">
        <f>Dhalai!D175+Unakoti!D175+North!D175+Gomati!D175+South!D175+West!D175+Sepahijala!D175+Khowai!D175+SPO!D175</f>
        <v>215.58000000000004</v>
      </c>
      <c r="E175" s="687">
        <f>Dhalai!E175+Unakoti!E175+North!E175+Gomati!E175+South!E175+West!E175+Sepahijala!E175+Khowai!E175+SPO!E175</f>
        <v>3708</v>
      </c>
      <c r="F175" s="688">
        <f>Dhalai!F175+Unakoti!F175+North!F175+Gomati!F175+South!F175+West!F175+Sepahijala!F175+Khowai!F175+SPO!F175</f>
        <v>215.58000000000004</v>
      </c>
      <c r="G175" s="783">
        <f t="shared" ref="G175:H175" si="44">E175/C175</f>
        <v>1</v>
      </c>
      <c r="H175" s="784">
        <f t="shared" si="44"/>
        <v>1</v>
      </c>
      <c r="I175" s="796">
        <f t="shared" ref="I175:J175" si="45">I171+I172+I173+I174</f>
        <v>0</v>
      </c>
      <c r="J175" s="797">
        <f t="shared" si="45"/>
        <v>0</v>
      </c>
      <c r="K175" s="687">
        <f>Dhalai!K175+Unakoti!K175+North!K175+Gomati!K175+South!K175+West!K175+Sepahijala!K175+Khowai!K175+SPO!K175</f>
        <v>0</v>
      </c>
      <c r="L175" s="688">
        <f>Dhalai!L175+Unakoti!L175+North!L175+Gomati!L175+South!L175+West!L175+Sepahijala!L175+Khowai!L175+SPO!L175</f>
        <v>0</v>
      </c>
      <c r="M175" s="687">
        <f>Dhalai!M175+Unakoti!M175+North!M175+Gomati!M175+South!M175+West!M175+Sepahijala!M175+Khowai!M175+SPO!M175</f>
        <v>0</v>
      </c>
      <c r="N175" s="688">
        <f>Dhalai!N175+Unakoti!N175+North!N175+Gomati!N175+South!N175+West!N175+Sepahijala!N175+Khowai!N175+SPO!N175</f>
        <v>0</v>
      </c>
      <c r="O175" s="798">
        <f t="shared" ref="O175" si="46">O171+O172+O173+O174</f>
        <v>0.15000000000000002</v>
      </c>
      <c r="P175" s="687">
        <f>Dhalai!P175+Unakoti!P175+North!P175+Gomati!P175+South!P175+West!P175+Sepahijala!P175+Khowai!P175+SPO!P175</f>
        <v>3117</v>
      </c>
      <c r="Q175" s="688">
        <f>Dhalai!Q175+Unakoti!Q175+North!Q175+Gomati!Q175+South!Q175+West!Q175+Sepahijala!Q175+Khowai!Q175+SPO!Q175</f>
        <v>187.02</v>
      </c>
      <c r="R175" s="687">
        <f>Dhalai!R175+Unakoti!R175+North!R175+Gomati!R175+South!R175+West!R175+Sepahijala!R175+Khowai!R175+SPO!R175</f>
        <v>3117</v>
      </c>
      <c r="S175" s="688">
        <f>Dhalai!S175+Unakoti!S175+North!S175+Gomati!S175+South!S175+West!S175+Sepahijala!S175+Khowai!S175+SPO!S175</f>
        <v>187.02</v>
      </c>
      <c r="T175" s="687"/>
      <c r="U175" s="687">
        <f>SUM(Dhalai:SPO!U175)</f>
        <v>0</v>
      </c>
      <c r="V175" s="687"/>
      <c r="W175" s="687">
        <f>SUM(Dhalai:SPO!W175)</f>
        <v>0</v>
      </c>
      <c r="X175" s="798"/>
      <c r="Y175" s="687"/>
      <c r="Z175" s="687">
        <f>SUM(Dhalai:SPO!Z175)</f>
        <v>187.02</v>
      </c>
      <c r="AA175" s="687"/>
      <c r="AB175" s="687">
        <f>SUM(Dhalai:SPO!AB175)</f>
        <v>187.02</v>
      </c>
      <c r="AC175" s="778"/>
      <c r="AD175" s="705"/>
      <c r="AF175" s="672">
        <f>SUM(Dhalai:SPO!AB175)</f>
        <v>187.02</v>
      </c>
      <c r="AH175" s="672" t="b">
        <f t="shared" si="21"/>
        <v>1</v>
      </c>
    </row>
    <row r="176" spans="1:34" ht="21">
      <c r="A176" s="685">
        <v>6.05</v>
      </c>
      <c r="B176" s="686" t="s">
        <v>117</v>
      </c>
      <c r="C176" s="697"/>
      <c r="D176" s="698"/>
      <c r="E176" s="697"/>
      <c r="F176" s="698"/>
      <c r="G176" s="699"/>
      <c r="H176" s="700"/>
      <c r="I176" s="689"/>
      <c r="J176" s="688"/>
      <c r="K176" s="697"/>
      <c r="L176" s="698"/>
      <c r="M176" s="697"/>
      <c r="N176" s="698"/>
      <c r="O176" s="800"/>
      <c r="P176" s="697"/>
      <c r="Q176" s="698"/>
      <c r="R176" s="697"/>
      <c r="S176" s="698"/>
      <c r="T176" s="697"/>
      <c r="U176" s="697"/>
      <c r="V176" s="697"/>
      <c r="W176" s="697"/>
      <c r="X176" s="800"/>
      <c r="Y176" s="697"/>
      <c r="Z176" s="697"/>
      <c r="AA176" s="697"/>
      <c r="AB176" s="697"/>
      <c r="AC176" s="692"/>
      <c r="AD176" s="705"/>
      <c r="AF176" s="672">
        <f>SUM(Dhalai:SPO!AB176)</f>
        <v>0</v>
      </c>
      <c r="AH176" s="672" t="b">
        <f t="shared" si="21"/>
        <v>1</v>
      </c>
    </row>
    <row r="177" spans="1:34" ht="21">
      <c r="A177" s="685"/>
      <c r="B177" s="696" t="s">
        <v>110</v>
      </c>
      <c r="C177" s="697">
        <f>Dhalai!C177+Unakoti!C177+North!C177+Gomati!C177+South!C177+West!C177+Sepahijala!C177+Khowai!C177+SPO!C177</f>
        <v>0</v>
      </c>
      <c r="D177" s="698">
        <f>Dhalai!D177+Unakoti!D177+North!D177+Gomati!D177+South!D177+West!D177+Sepahijala!D177+Khowai!D177+SPO!D177</f>
        <v>0</v>
      </c>
      <c r="E177" s="697">
        <f>Dhalai!E177+Unakoti!E177+North!E177+Gomati!E177+South!E177+West!E177+Sepahijala!E177+Khowai!E177+SPO!E177</f>
        <v>0</v>
      </c>
      <c r="F177" s="698">
        <f>Dhalai!F177+Unakoti!F177+North!F177+Gomati!F177+South!F177+West!F177+Sepahijala!F177+Khowai!F177+SPO!F177</f>
        <v>0</v>
      </c>
      <c r="G177" s="699"/>
      <c r="H177" s="700"/>
      <c r="I177" s="701">
        <f t="shared" ref="I177:J180" si="47">C177-E177</f>
        <v>0</v>
      </c>
      <c r="J177" s="702">
        <f t="shared" si="47"/>
        <v>0</v>
      </c>
      <c r="K177" s="697">
        <f>Dhalai!K177+Unakoti!K177+North!K177+Gomati!K177+South!K177+West!K177+Sepahijala!K177+Khowai!K177+SPO!K177</f>
        <v>0</v>
      </c>
      <c r="L177" s="698">
        <f>Dhalai!L177+Unakoti!L177+North!L177+Gomati!L177+South!L177+West!L177+Sepahijala!L177+Khowai!L177+SPO!L177</f>
        <v>0</v>
      </c>
      <c r="M177" s="697">
        <f>Dhalai!M177+Unakoti!M177+North!M177+Gomati!M177+South!M177+West!M177+Sepahijala!M177+Khowai!M177+SPO!M177</f>
        <v>0</v>
      </c>
      <c r="N177" s="698">
        <f>Dhalai!N177+Unakoti!N177+North!N177+Gomati!N177+South!N177+West!N177+Sepahijala!N177+Khowai!N177+SPO!N177</f>
        <v>0</v>
      </c>
      <c r="O177" s="729">
        <f>0.06</f>
        <v>0.06</v>
      </c>
      <c r="P177" s="697">
        <f>Dhalai!P177+Unakoti!P177+North!P177+Gomati!P177+South!P177+West!P177+Sepahijala!P177+Khowai!P177+SPO!P177</f>
        <v>0</v>
      </c>
      <c r="Q177" s="698">
        <f>Dhalai!Q177+Unakoti!Q177+North!Q177+Gomati!Q177+South!Q177+West!Q177+Sepahijala!Q177+Khowai!Q177+SPO!Q177</f>
        <v>0</v>
      </c>
      <c r="R177" s="697">
        <f>Dhalai!R177+Unakoti!R177+North!R177+Gomati!R177+South!R177+West!R177+Sepahijala!R177+Khowai!R177+SPO!R177</f>
        <v>0</v>
      </c>
      <c r="S177" s="698">
        <f>Dhalai!S177+Unakoti!S177+North!S177+Gomati!S177+South!S177+West!S177+Sepahijala!S177+Khowai!S177+SPO!S177</f>
        <v>0</v>
      </c>
      <c r="T177" s="697">
        <f>SUM(Dhalai:SPO!T177)</f>
        <v>0</v>
      </c>
      <c r="U177" s="697">
        <f>SUM(Dhalai:SPO!U177)</f>
        <v>0</v>
      </c>
      <c r="V177" s="697">
        <f>SUM(Dhalai:SPO!V177)</f>
        <v>0</v>
      </c>
      <c r="W177" s="697">
        <f>SUM(Dhalai:SPO!W177)</f>
        <v>0</v>
      </c>
      <c r="X177" s="729">
        <f>0.06</f>
        <v>0.06</v>
      </c>
      <c r="Y177" s="697">
        <f>SUM(Dhalai:SPO!Y177)</f>
        <v>0</v>
      </c>
      <c r="Z177" s="697">
        <f>SUM(Dhalai:SPO!Z177)</f>
        <v>0</v>
      </c>
      <c r="AA177" s="697">
        <f>SUM(Dhalai:SPO!AA177)</f>
        <v>0</v>
      </c>
      <c r="AB177" s="697">
        <f>SUM(Dhalai:SPO!AB177)</f>
        <v>0</v>
      </c>
      <c r="AC177" s="704"/>
      <c r="AD177" s="705"/>
      <c r="AF177" s="672">
        <f>SUM(Dhalai:SPO!AB177)</f>
        <v>0</v>
      </c>
      <c r="AH177" s="672" t="b">
        <f t="shared" si="21"/>
        <v>1</v>
      </c>
    </row>
    <row r="178" spans="1:34" ht="21">
      <c r="A178" s="685"/>
      <c r="B178" s="696" t="s">
        <v>111</v>
      </c>
      <c r="C178" s="697">
        <f>Dhalai!C178+Unakoti!C178+North!C178+Gomati!C178+South!C178+West!C178+Sepahijala!C178+Khowai!C178+SPO!C178</f>
        <v>0</v>
      </c>
      <c r="D178" s="698">
        <f>Dhalai!D178+Unakoti!D178+North!D178+Gomati!D178+South!D178+West!D178+Sepahijala!D178+Khowai!D178+SPO!D178</f>
        <v>0</v>
      </c>
      <c r="E178" s="697">
        <f>Dhalai!E178+Unakoti!E178+North!E178+Gomati!E178+South!E178+West!E178+Sepahijala!E178+Khowai!E178+SPO!E178</f>
        <v>0</v>
      </c>
      <c r="F178" s="698">
        <f>Dhalai!F178+Unakoti!F178+North!F178+Gomati!F178+South!F178+West!F178+Sepahijala!F178+Khowai!F178+SPO!F178</f>
        <v>0</v>
      </c>
      <c r="G178" s="699"/>
      <c r="H178" s="700"/>
      <c r="I178" s="701">
        <f t="shared" si="47"/>
        <v>0</v>
      </c>
      <c r="J178" s="702">
        <f t="shared" si="47"/>
        <v>0</v>
      </c>
      <c r="K178" s="697">
        <f>Dhalai!K178+Unakoti!K178+North!K178+Gomati!K178+South!K178+West!K178+Sepahijala!K178+Khowai!K178+SPO!K178</f>
        <v>0</v>
      </c>
      <c r="L178" s="698">
        <f>Dhalai!L178+Unakoti!L178+North!L178+Gomati!L178+South!L178+West!L178+Sepahijala!L178+Khowai!L178+SPO!L178</f>
        <v>0</v>
      </c>
      <c r="M178" s="697">
        <f>Dhalai!M178+Unakoti!M178+North!M178+Gomati!M178+South!M178+West!M178+Sepahijala!M178+Khowai!M178+SPO!M178</f>
        <v>0</v>
      </c>
      <c r="N178" s="698">
        <f>Dhalai!N178+Unakoti!N178+North!N178+Gomati!N178+South!N178+West!N178+Sepahijala!N178+Khowai!N178+SPO!N178</f>
        <v>0</v>
      </c>
      <c r="O178" s="729">
        <f>0.06/12*9</f>
        <v>4.4999999999999998E-2</v>
      </c>
      <c r="P178" s="697">
        <f>Dhalai!P178+Unakoti!P178+North!P178+Gomati!P178+South!P178+West!P178+Sepahijala!P178+Khowai!P178+SPO!P178</f>
        <v>0</v>
      </c>
      <c r="Q178" s="698">
        <f>Dhalai!Q178+Unakoti!Q178+North!Q178+Gomati!Q178+South!Q178+West!Q178+Sepahijala!Q178+Khowai!Q178+SPO!Q178</f>
        <v>0</v>
      </c>
      <c r="R178" s="697">
        <f>Dhalai!R178+Unakoti!R178+North!R178+Gomati!R178+South!R178+West!R178+Sepahijala!R178+Khowai!R178+SPO!R178</f>
        <v>0</v>
      </c>
      <c r="S178" s="698">
        <f>Dhalai!S178+Unakoti!S178+North!S178+Gomati!S178+South!S178+West!S178+Sepahijala!S178+Khowai!S178+SPO!S178</f>
        <v>0</v>
      </c>
      <c r="T178" s="697">
        <f>SUM(Dhalai:SPO!T178)</f>
        <v>0</v>
      </c>
      <c r="U178" s="697">
        <f>SUM(Dhalai:SPO!U178)</f>
        <v>0</v>
      </c>
      <c r="V178" s="697">
        <f>SUM(Dhalai:SPO!V178)</f>
        <v>0</v>
      </c>
      <c r="W178" s="697">
        <f>SUM(Dhalai:SPO!W178)</f>
        <v>0</v>
      </c>
      <c r="X178" s="729">
        <f>0.06/12*9</f>
        <v>4.4999999999999998E-2</v>
      </c>
      <c r="Y178" s="697">
        <f>SUM(Dhalai:SPO!Y178)</f>
        <v>0</v>
      </c>
      <c r="Z178" s="697">
        <f>SUM(Dhalai:SPO!Z178)</f>
        <v>0</v>
      </c>
      <c r="AA178" s="697">
        <f>SUM(Dhalai:SPO!AA178)</f>
        <v>0</v>
      </c>
      <c r="AB178" s="697">
        <f>SUM(Dhalai:SPO!AB178)</f>
        <v>0</v>
      </c>
      <c r="AC178" s="704"/>
      <c r="AD178" s="705"/>
      <c r="AF178" s="672">
        <f>SUM(Dhalai:SPO!AB178)</f>
        <v>0</v>
      </c>
      <c r="AH178" s="672" t="b">
        <f t="shared" si="21"/>
        <v>1</v>
      </c>
    </row>
    <row r="179" spans="1:34" ht="21">
      <c r="A179" s="685"/>
      <c r="B179" s="696" t="s">
        <v>112</v>
      </c>
      <c r="C179" s="697">
        <f>Dhalai!C179+Unakoti!C179+North!C179+Gomati!C179+South!C179+West!C179+Sepahijala!C179+Khowai!C179+SPO!C179</f>
        <v>0</v>
      </c>
      <c r="D179" s="698">
        <f>Dhalai!D179+Unakoti!D179+North!D179+Gomati!D179+South!D179+West!D179+Sepahijala!D179+Khowai!D179+SPO!D179</f>
        <v>0</v>
      </c>
      <c r="E179" s="697">
        <f>Dhalai!E179+Unakoti!E179+North!E179+Gomati!E179+South!E179+West!E179+Sepahijala!E179+Khowai!E179+SPO!E179</f>
        <v>0</v>
      </c>
      <c r="F179" s="698">
        <f>Dhalai!F179+Unakoti!F179+North!F179+Gomati!F179+South!F179+West!F179+Sepahijala!F179+Khowai!F179+SPO!F179</f>
        <v>0</v>
      </c>
      <c r="G179" s="699"/>
      <c r="H179" s="700"/>
      <c r="I179" s="701">
        <f t="shared" si="47"/>
        <v>0</v>
      </c>
      <c r="J179" s="702">
        <f t="shared" si="47"/>
        <v>0</v>
      </c>
      <c r="K179" s="697">
        <f>Dhalai!K179+Unakoti!K179+North!K179+Gomati!K179+South!K179+West!K179+Sepahijala!K179+Khowai!K179+SPO!K179</f>
        <v>0</v>
      </c>
      <c r="L179" s="698">
        <f>Dhalai!L179+Unakoti!L179+North!L179+Gomati!L179+South!L179+West!L179+Sepahijala!L179+Khowai!L179+SPO!L179</f>
        <v>0</v>
      </c>
      <c r="M179" s="697">
        <f>Dhalai!M179+Unakoti!M179+North!M179+Gomati!M179+South!M179+West!M179+Sepahijala!M179+Khowai!M179+SPO!M179</f>
        <v>0</v>
      </c>
      <c r="N179" s="698">
        <f>Dhalai!N179+Unakoti!N179+North!N179+Gomati!N179+South!N179+West!N179+Sepahijala!N179+Khowai!N179+SPO!N179</f>
        <v>0</v>
      </c>
      <c r="O179" s="729">
        <f>0.06/12*6</f>
        <v>0.03</v>
      </c>
      <c r="P179" s="697">
        <f>Dhalai!P179+Unakoti!P179+North!P179+Gomati!P179+South!P179+West!P179+Sepahijala!P179+Khowai!P179+SPO!P179</f>
        <v>0</v>
      </c>
      <c r="Q179" s="698">
        <f>Dhalai!Q179+Unakoti!Q179+North!Q179+Gomati!Q179+South!Q179+West!Q179+Sepahijala!Q179+Khowai!Q179+SPO!Q179</f>
        <v>0</v>
      </c>
      <c r="R179" s="697">
        <f>Dhalai!R179+Unakoti!R179+North!R179+Gomati!R179+South!R179+West!R179+Sepahijala!R179+Khowai!R179+SPO!R179</f>
        <v>0</v>
      </c>
      <c r="S179" s="698">
        <f>Dhalai!S179+Unakoti!S179+North!S179+Gomati!S179+South!S179+West!S179+Sepahijala!S179+Khowai!S179+SPO!S179</f>
        <v>0</v>
      </c>
      <c r="T179" s="697">
        <f>SUM(Dhalai:SPO!T179)</f>
        <v>0</v>
      </c>
      <c r="U179" s="697">
        <f>SUM(Dhalai:SPO!U179)</f>
        <v>0</v>
      </c>
      <c r="V179" s="697">
        <f>SUM(Dhalai:SPO!V179)</f>
        <v>0</v>
      </c>
      <c r="W179" s="697">
        <f>SUM(Dhalai:SPO!W179)</f>
        <v>0</v>
      </c>
      <c r="X179" s="729">
        <f>0.06/12*6</f>
        <v>0.03</v>
      </c>
      <c r="Y179" s="697">
        <f>SUM(Dhalai:SPO!Y179)</f>
        <v>0</v>
      </c>
      <c r="Z179" s="697">
        <f>SUM(Dhalai:SPO!Z179)</f>
        <v>0</v>
      </c>
      <c r="AA179" s="697">
        <f>SUM(Dhalai:SPO!AA179)</f>
        <v>0</v>
      </c>
      <c r="AB179" s="697">
        <f>SUM(Dhalai:SPO!AB179)</f>
        <v>0</v>
      </c>
      <c r="AC179" s="704"/>
      <c r="AD179" s="705"/>
      <c r="AF179" s="672">
        <f>SUM(Dhalai:SPO!AB179)</f>
        <v>0</v>
      </c>
      <c r="AH179" s="672" t="b">
        <f t="shared" si="21"/>
        <v>1</v>
      </c>
    </row>
    <row r="180" spans="1:34" ht="21">
      <c r="A180" s="685"/>
      <c r="B180" s="696" t="s">
        <v>113</v>
      </c>
      <c r="C180" s="697">
        <f>Dhalai!C180+Unakoti!C180+North!C180+Gomati!C180+South!C180+West!C180+Sepahijala!C180+Khowai!C180+SPO!C180</f>
        <v>0</v>
      </c>
      <c r="D180" s="698">
        <f>Dhalai!D180+Unakoti!D180+North!D180+Gomati!D180+South!D180+West!D180+Sepahijala!D180+Khowai!D180+SPO!D180</f>
        <v>0</v>
      </c>
      <c r="E180" s="697">
        <f>Dhalai!E180+Unakoti!E180+North!E180+Gomati!E180+South!E180+West!E180+Sepahijala!E180+Khowai!E180+SPO!E180</f>
        <v>0</v>
      </c>
      <c r="F180" s="698">
        <f>Dhalai!F180+Unakoti!F180+North!F180+Gomati!F180+South!F180+West!F180+Sepahijala!F180+Khowai!F180+SPO!F180</f>
        <v>0</v>
      </c>
      <c r="G180" s="699"/>
      <c r="H180" s="700"/>
      <c r="I180" s="701">
        <f t="shared" si="47"/>
        <v>0</v>
      </c>
      <c r="J180" s="702">
        <f t="shared" si="47"/>
        <v>0</v>
      </c>
      <c r="K180" s="697">
        <f>Dhalai!K180+Unakoti!K180+North!K180+Gomati!K180+South!K180+West!K180+Sepahijala!K180+Khowai!K180+SPO!K180</f>
        <v>0</v>
      </c>
      <c r="L180" s="698">
        <f>Dhalai!L180+Unakoti!L180+North!L180+Gomati!L180+South!L180+West!L180+Sepahijala!L180+Khowai!L180+SPO!L180</f>
        <v>0</v>
      </c>
      <c r="M180" s="697">
        <f>Dhalai!M180+Unakoti!M180+North!M180+Gomati!M180+South!M180+West!M180+Sepahijala!M180+Khowai!M180+SPO!M180</f>
        <v>0</v>
      </c>
      <c r="N180" s="698">
        <f>Dhalai!N180+Unakoti!N180+North!N180+Gomati!N180+South!N180+West!N180+Sepahijala!N180+Khowai!N180+SPO!N180</f>
        <v>0</v>
      </c>
      <c r="O180" s="729">
        <f>0.06/12*3</f>
        <v>1.4999999999999999E-2</v>
      </c>
      <c r="P180" s="697">
        <f>Dhalai!P180+Unakoti!P180+North!P180+Gomati!P180+South!P180+West!P180+Sepahijala!P180+Khowai!P180+SPO!P180</f>
        <v>0</v>
      </c>
      <c r="Q180" s="698">
        <f>Dhalai!Q180+Unakoti!Q180+North!Q180+Gomati!Q180+South!Q180+West!Q180+Sepahijala!Q180+Khowai!Q180+SPO!Q180</f>
        <v>0</v>
      </c>
      <c r="R180" s="697">
        <f>Dhalai!R180+Unakoti!R180+North!R180+Gomati!R180+South!R180+West!R180+Sepahijala!R180+Khowai!R180+SPO!R180</f>
        <v>0</v>
      </c>
      <c r="S180" s="698">
        <f>Dhalai!S180+Unakoti!S180+North!S180+Gomati!S180+South!S180+West!S180+Sepahijala!S180+Khowai!S180+SPO!S180</f>
        <v>0</v>
      </c>
      <c r="T180" s="697">
        <f>SUM(Dhalai:SPO!T180)</f>
        <v>0</v>
      </c>
      <c r="U180" s="697">
        <f>SUM(Dhalai:SPO!U180)</f>
        <v>0</v>
      </c>
      <c r="V180" s="697">
        <f>SUM(Dhalai:SPO!V180)</f>
        <v>0</v>
      </c>
      <c r="W180" s="697">
        <f>SUM(Dhalai:SPO!W180)</f>
        <v>0</v>
      </c>
      <c r="X180" s="729">
        <f>0.06/12*3</f>
        <v>1.4999999999999999E-2</v>
      </c>
      <c r="Y180" s="697">
        <f>SUM(Dhalai:SPO!Y180)</f>
        <v>0</v>
      </c>
      <c r="Z180" s="697">
        <f>SUM(Dhalai:SPO!Z180)</f>
        <v>0</v>
      </c>
      <c r="AA180" s="697">
        <f>SUM(Dhalai:SPO!AA180)</f>
        <v>0</v>
      </c>
      <c r="AB180" s="697">
        <f>SUM(Dhalai:SPO!AB180)</f>
        <v>0</v>
      </c>
      <c r="AC180" s="704"/>
      <c r="AD180" s="705"/>
      <c r="AF180" s="672">
        <f>SUM(Dhalai:SPO!AB180)</f>
        <v>0</v>
      </c>
      <c r="AH180" s="672" t="b">
        <f t="shared" si="21"/>
        <v>1</v>
      </c>
    </row>
    <row r="181" spans="1:34" s="751" customFormat="1" ht="21">
      <c r="A181" s="679"/>
      <c r="B181" s="777" t="s">
        <v>107</v>
      </c>
      <c r="C181" s="687">
        <f>Dhalai!C181+Unakoti!C181+North!C181+Gomati!C181+South!C181+West!C181+Sepahijala!C181+Khowai!C181+SPO!C181</f>
        <v>0</v>
      </c>
      <c r="D181" s="688">
        <f>Dhalai!D181+Unakoti!D181+North!D181+Gomati!D181+South!D181+West!D181+Sepahijala!D181+Khowai!D181+SPO!D181</f>
        <v>0</v>
      </c>
      <c r="E181" s="687">
        <f>Dhalai!E181+Unakoti!E181+North!E181+Gomati!E181+South!E181+West!E181+Sepahijala!E181+Khowai!E181+SPO!E181</f>
        <v>0</v>
      </c>
      <c r="F181" s="688">
        <f>Dhalai!F181+Unakoti!F181+North!F181+Gomati!F181+South!F181+West!F181+Sepahijala!F181+Khowai!F181+SPO!F181</f>
        <v>0</v>
      </c>
      <c r="G181" s="783"/>
      <c r="H181" s="784"/>
      <c r="I181" s="796">
        <f t="shared" ref="I181:J181" si="48">I177+I178+I179+I180</f>
        <v>0</v>
      </c>
      <c r="J181" s="797">
        <f t="shared" si="48"/>
        <v>0</v>
      </c>
      <c r="K181" s="687">
        <f>Dhalai!K181+Unakoti!K181+North!K181+Gomati!K181+South!K181+West!K181+Sepahijala!K181+Khowai!K181+SPO!K181</f>
        <v>0</v>
      </c>
      <c r="L181" s="688">
        <f>Dhalai!L181+Unakoti!L181+North!L181+Gomati!L181+South!L181+West!L181+Sepahijala!L181+Khowai!L181+SPO!L181</f>
        <v>0</v>
      </c>
      <c r="M181" s="687">
        <f>Dhalai!M181+Unakoti!M181+North!M181+Gomati!M181+South!M181+West!M181+Sepahijala!M181+Khowai!M181+SPO!M181</f>
        <v>0</v>
      </c>
      <c r="N181" s="688">
        <f>Dhalai!N181+Unakoti!N181+North!N181+Gomati!N181+South!N181+West!N181+Sepahijala!N181+Khowai!N181+SPO!N181</f>
        <v>0</v>
      </c>
      <c r="O181" s="798">
        <f t="shared" ref="O181" si="49">O177+O178+O179+O180</f>
        <v>0.15000000000000002</v>
      </c>
      <c r="P181" s="687">
        <f>Dhalai!P181+Unakoti!P181+North!P181+Gomati!P181+South!P181+West!P181+Sepahijala!P181+Khowai!P181+SPO!P181</f>
        <v>0</v>
      </c>
      <c r="Q181" s="688">
        <f>Dhalai!Q181+Unakoti!Q181+North!Q181+Gomati!Q181+South!Q181+West!Q181+Sepahijala!Q181+Khowai!Q181+SPO!Q181</f>
        <v>0</v>
      </c>
      <c r="R181" s="687">
        <f>Dhalai!R181+Unakoti!R181+North!R181+Gomati!R181+South!R181+West!R181+Sepahijala!R181+Khowai!R181+SPO!R181</f>
        <v>0</v>
      </c>
      <c r="S181" s="688">
        <f>Dhalai!S181+Unakoti!S181+North!S181+Gomati!S181+South!S181+West!S181+Sepahijala!S181+Khowai!S181+SPO!S181</f>
        <v>0</v>
      </c>
      <c r="T181" s="687"/>
      <c r="U181" s="687">
        <f>SUM(Dhalai:SPO!U181)</f>
        <v>0</v>
      </c>
      <c r="V181" s="687"/>
      <c r="W181" s="687">
        <f>SUM(Dhalai:SPO!W181)</f>
        <v>0</v>
      </c>
      <c r="X181" s="798"/>
      <c r="Y181" s="687"/>
      <c r="Z181" s="687">
        <f>SUM(Dhalai:SPO!Z181)</f>
        <v>0</v>
      </c>
      <c r="AA181" s="687"/>
      <c r="AB181" s="687">
        <f>SUM(Dhalai:SPO!AB181)</f>
        <v>0</v>
      </c>
      <c r="AC181" s="778"/>
      <c r="AD181" s="705"/>
      <c r="AF181" s="672">
        <f>SUM(Dhalai:SPO!AB181)</f>
        <v>0</v>
      </c>
      <c r="AH181" s="672" t="b">
        <f t="shared" si="21"/>
        <v>1</v>
      </c>
    </row>
    <row r="182" spans="1:34" ht="37.5">
      <c r="A182" s="685">
        <v>6.06</v>
      </c>
      <c r="B182" s="686" t="s">
        <v>118</v>
      </c>
      <c r="C182" s="697"/>
      <c r="D182" s="698"/>
      <c r="E182" s="697"/>
      <c r="F182" s="698"/>
      <c r="G182" s="699"/>
      <c r="H182" s="700"/>
      <c r="I182" s="689"/>
      <c r="J182" s="688"/>
      <c r="K182" s="697"/>
      <c r="L182" s="698"/>
      <c r="M182" s="697"/>
      <c r="N182" s="698"/>
      <c r="O182" s="800"/>
      <c r="P182" s="697"/>
      <c r="Q182" s="698"/>
      <c r="R182" s="697"/>
      <c r="S182" s="698"/>
      <c r="T182" s="697"/>
      <c r="U182" s="697"/>
      <c r="V182" s="697"/>
      <c r="W182" s="697"/>
      <c r="X182" s="800"/>
      <c r="Y182" s="697"/>
      <c r="Z182" s="697"/>
      <c r="AA182" s="697"/>
      <c r="AB182" s="697"/>
      <c r="AC182" s="692"/>
      <c r="AD182" s="705"/>
      <c r="AF182" s="672">
        <f>SUM(Dhalai:SPO!AB182)</f>
        <v>0</v>
      </c>
      <c r="AH182" s="672" t="b">
        <f t="shared" si="21"/>
        <v>1</v>
      </c>
    </row>
    <row r="183" spans="1:34" ht="21">
      <c r="A183" s="685"/>
      <c r="B183" s="696" t="s">
        <v>110</v>
      </c>
      <c r="C183" s="697">
        <f>Dhalai!C183+Unakoti!C183+North!C183+Gomati!C183+South!C183+West!C183+Sepahijala!C183+Khowai!C183+SPO!C183</f>
        <v>0</v>
      </c>
      <c r="D183" s="698">
        <f>Dhalai!D183+Unakoti!D183+North!D183+Gomati!D183+South!D183+West!D183+Sepahijala!D183+Khowai!D183+SPO!D183</f>
        <v>0</v>
      </c>
      <c r="E183" s="697">
        <f>Dhalai!E183+Unakoti!E183+North!E183+Gomati!E183+South!E183+West!E183+Sepahijala!E183+Khowai!E183+SPO!E183</f>
        <v>0</v>
      </c>
      <c r="F183" s="698">
        <f>Dhalai!F183+Unakoti!F183+North!F183+Gomati!F183+South!F183+West!F183+Sepahijala!F183+Khowai!F183+SPO!F183</f>
        <v>0</v>
      </c>
      <c r="G183" s="699"/>
      <c r="H183" s="700"/>
      <c r="I183" s="701">
        <f t="shared" ref="I183:J186" si="50">C183-E183</f>
        <v>0</v>
      </c>
      <c r="J183" s="702">
        <f t="shared" si="50"/>
        <v>0</v>
      </c>
      <c r="K183" s="697">
        <f>Dhalai!K183+Unakoti!K183+North!K183+Gomati!K183+South!K183+West!K183+Sepahijala!K183+Khowai!K183+SPO!K183</f>
        <v>0</v>
      </c>
      <c r="L183" s="698">
        <f>Dhalai!L183+Unakoti!L183+North!L183+Gomati!L183+South!L183+West!L183+Sepahijala!L183+Khowai!L183+SPO!L183</f>
        <v>0</v>
      </c>
      <c r="M183" s="697">
        <f>Dhalai!M183+Unakoti!M183+North!M183+Gomati!M183+South!M183+West!M183+Sepahijala!M183+Khowai!M183+SPO!M183</f>
        <v>0</v>
      </c>
      <c r="N183" s="698">
        <f>Dhalai!N183+Unakoti!N183+North!N183+Gomati!N183+South!N183+West!N183+Sepahijala!N183+Khowai!N183+SPO!N183</f>
        <v>0</v>
      </c>
      <c r="O183" s="729">
        <v>0.2</v>
      </c>
      <c r="P183" s="697">
        <f>Dhalai!P183+Unakoti!P183+North!P183+Gomati!P183+South!P183+West!P183+Sepahijala!P183+Khowai!P183+SPO!P183</f>
        <v>0</v>
      </c>
      <c r="Q183" s="698">
        <f>Dhalai!Q183+Unakoti!Q183+North!Q183+Gomati!Q183+South!Q183+West!Q183+Sepahijala!Q183+Khowai!Q183+SPO!Q183</f>
        <v>0</v>
      </c>
      <c r="R183" s="697">
        <f>Dhalai!R183+Unakoti!R183+North!R183+Gomati!R183+South!R183+West!R183+Sepahijala!R183+Khowai!R183+SPO!R183</f>
        <v>0</v>
      </c>
      <c r="S183" s="698">
        <f>Dhalai!S183+Unakoti!S183+North!S183+Gomati!S183+South!S183+West!S183+Sepahijala!S183+Khowai!S183+SPO!S183</f>
        <v>0</v>
      </c>
      <c r="T183" s="697">
        <f>SUM(Dhalai:SPO!T183)</f>
        <v>0</v>
      </c>
      <c r="U183" s="697">
        <f>SUM(Dhalai:SPO!U183)</f>
        <v>0</v>
      </c>
      <c r="V183" s="697">
        <f>SUM(Dhalai:SPO!V183)</f>
        <v>0</v>
      </c>
      <c r="W183" s="697">
        <f>SUM(Dhalai:SPO!W183)</f>
        <v>0</v>
      </c>
      <c r="X183" s="729">
        <v>0.2</v>
      </c>
      <c r="Y183" s="697">
        <f>SUM(Dhalai:SPO!Y183)</f>
        <v>0</v>
      </c>
      <c r="Z183" s="697">
        <f>SUM(Dhalai:SPO!Z183)</f>
        <v>0</v>
      </c>
      <c r="AA183" s="697">
        <f>SUM(Dhalai:SPO!AA183)</f>
        <v>0</v>
      </c>
      <c r="AB183" s="697">
        <f>SUM(Dhalai:SPO!AB183)</f>
        <v>0</v>
      </c>
      <c r="AC183" s="704"/>
      <c r="AD183" s="705"/>
      <c r="AF183" s="672">
        <f>SUM(Dhalai:SPO!AB183)</f>
        <v>0</v>
      </c>
      <c r="AH183" s="672" t="b">
        <f t="shared" si="21"/>
        <v>1</v>
      </c>
    </row>
    <row r="184" spans="1:34" ht="21">
      <c r="A184" s="685"/>
      <c r="B184" s="696" t="s">
        <v>111</v>
      </c>
      <c r="C184" s="697">
        <f>Dhalai!C184+Unakoti!C184+North!C184+Gomati!C184+South!C184+West!C184+Sepahijala!C184+Khowai!C184+SPO!C184</f>
        <v>0</v>
      </c>
      <c r="D184" s="698">
        <f>Dhalai!D184+Unakoti!D184+North!D184+Gomati!D184+South!D184+West!D184+Sepahijala!D184+Khowai!D184+SPO!D184</f>
        <v>0</v>
      </c>
      <c r="E184" s="697">
        <f>Dhalai!E184+Unakoti!E184+North!E184+Gomati!E184+South!E184+West!E184+Sepahijala!E184+Khowai!E184+SPO!E184</f>
        <v>0</v>
      </c>
      <c r="F184" s="698">
        <f>Dhalai!F184+Unakoti!F184+North!F184+Gomati!F184+South!F184+West!F184+Sepahijala!F184+Khowai!F184+SPO!F184</f>
        <v>0</v>
      </c>
      <c r="G184" s="699"/>
      <c r="H184" s="700"/>
      <c r="I184" s="701">
        <f t="shared" si="50"/>
        <v>0</v>
      </c>
      <c r="J184" s="702">
        <f t="shared" si="50"/>
        <v>0</v>
      </c>
      <c r="K184" s="697">
        <f>Dhalai!K184+Unakoti!K184+North!K184+Gomati!K184+South!K184+West!K184+Sepahijala!K184+Khowai!K184+SPO!K184</f>
        <v>0</v>
      </c>
      <c r="L184" s="698">
        <f>Dhalai!L184+Unakoti!L184+North!L184+Gomati!L184+South!L184+West!L184+Sepahijala!L184+Khowai!L184+SPO!L184</f>
        <v>0</v>
      </c>
      <c r="M184" s="697">
        <f>Dhalai!M184+Unakoti!M184+North!M184+Gomati!M184+South!M184+West!M184+Sepahijala!M184+Khowai!M184+SPO!M184</f>
        <v>0</v>
      </c>
      <c r="N184" s="698">
        <f>Dhalai!N184+Unakoti!N184+North!N184+Gomati!N184+South!N184+West!N184+Sepahijala!N184+Khowai!N184+SPO!N184</f>
        <v>0</v>
      </c>
      <c r="O184" s="729">
        <f>0.2/12*9</f>
        <v>0.15</v>
      </c>
      <c r="P184" s="697">
        <f>Dhalai!P184+Unakoti!P184+North!P184+Gomati!P184+South!P184+West!P184+Sepahijala!P184+Khowai!P184+SPO!P184</f>
        <v>0</v>
      </c>
      <c r="Q184" s="698">
        <f>Dhalai!Q184+Unakoti!Q184+North!Q184+Gomati!Q184+South!Q184+West!Q184+Sepahijala!Q184+Khowai!Q184+SPO!Q184</f>
        <v>0</v>
      </c>
      <c r="R184" s="697">
        <f>Dhalai!R184+Unakoti!R184+North!R184+Gomati!R184+South!R184+West!R184+Sepahijala!R184+Khowai!R184+SPO!R184</f>
        <v>0</v>
      </c>
      <c r="S184" s="698">
        <f>Dhalai!S184+Unakoti!S184+North!S184+Gomati!S184+South!S184+West!S184+Sepahijala!S184+Khowai!S184+SPO!S184</f>
        <v>0</v>
      </c>
      <c r="T184" s="697">
        <f>SUM(Dhalai:SPO!T184)</f>
        <v>0</v>
      </c>
      <c r="U184" s="697">
        <f>SUM(Dhalai:SPO!U184)</f>
        <v>0</v>
      </c>
      <c r="V184" s="697">
        <f>SUM(Dhalai:SPO!V184)</f>
        <v>0</v>
      </c>
      <c r="W184" s="697">
        <f>SUM(Dhalai:SPO!W184)</f>
        <v>0</v>
      </c>
      <c r="X184" s="729">
        <f>0.2/12*9</f>
        <v>0.15</v>
      </c>
      <c r="Y184" s="697">
        <f>SUM(Dhalai:SPO!Y184)</f>
        <v>0</v>
      </c>
      <c r="Z184" s="697">
        <f>SUM(Dhalai:SPO!Z184)</f>
        <v>0</v>
      </c>
      <c r="AA184" s="697">
        <f>SUM(Dhalai:SPO!AA184)</f>
        <v>0</v>
      </c>
      <c r="AB184" s="697">
        <f>SUM(Dhalai:SPO!AB184)</f>
        <v>0</v>
      </c>
      <c r="AC184" s="704"/>
      <c r="AD184" s="705"/>
      <c r="AF184" s="672">
        <f>SUM(Dhalai:SPO!AB184)</f>
        <v>0</v>
      </c>
      <c r="AH184" s="672" t="b">
        <f t="shared" si="21"/>
        <v>1</v>
      </c>
    </row>
    <row r="185" spans="1:34" ht="21">
      <c r="A185" s="685"/>
      <c r="B185" s="696" t="s">
        <v>112</v>
      </c>
      <c r="C185" s="697">
        <f>Dhalai!C185+Unakoti!C185+North!C185+Gomati!C185+South!C185+West!C185+Sepahijala!C185+Khowai!C185+SPO!C185</f>
        <v>0</v>
      </c>
      <c r="D185" s="698">
        <f>Dhalai!D185+Unakoti!D185+North!D185+Gomati!D185+South!D185+West!D185+Sepahijala!D185+Khowai!D185+SPO!D185</f>
        <v>0</v>
      </c>
      <c r="E185" s="697">
        <f>Dhalai!E185+Unakoti!E185+North!E185+Gomati!E185+South!E185+West!E185+Sepahijala!E185+Khowai!E185+SPO!E185</f>
        <v>0</v>
      </c>
      <c r="F185" s="698">
        <f>Dhalai!F185+Unakoti!F185+North!F185+Gomati!F185+South!F185+West!F185+Sepahijala!F185+Khowai!F185+SPO!F185</f>
        <v>0</v>
      </c>
      <c r="G185" s="699"/>
      <c r="H185" s="700"/>
      <c r="I185" s="701">
        <f t="shared" si="50"/>
        <v>0</v>
      </c>
      <c r="J185" s="702">
        <f t="shared" si="50"/>
        <v>0</v>
      </c>
      <c r="K185" s="697">
        <f>Dhalai!K185+Unakoti!K185+North!K185+Gomati!K185+South!K185+West!K185+Sepahijala!K185+Khowai!K185+SPO!K185</f>
        <v>0</v>
      </c>
      <c r="L185" s="698">
        <f>Dhalai!L185+Unakoti!L185+North!L185+Gomati!L185+South!L185+West!L185+Sepahijala!L185+Khowai!L185+SPO!L185</f>
        <v>0</v>
      </c>
      <c r="M185" s="697">
        <f>Dhalai!M185+Unakoti!M185+North!M185+Gomati!M185+South!M185+West!M185+Sepahijala!M185+Khowai!M185+SPO!M185</f>
        <v>0</v>
      </c>
      <c r="N185" s="698">
        <f>Dhalai!N185+Unakoti!N185+North!N185+Gomati!N185+South!N185+West!N185+Sepahijala!N185+Khowai!N185+SPO!N185</f>
        <v>0</v>
      </c>
      <c r="O185" s="729">
        <f>0.2/12*6</f>
        <v>0.1</v>
      </c>
      <c r="P185" s="697">
        <f>Dhalai!P185+Unakoti!P185+North!P185+Gomati!P185+South!P185+West!P185+Sepahijala!P185+Khowai!P185+SPO!P185</f>
        <v>0</v>
      </c>
      <c r="Q185" s="698">
        <f>Dhalai!Q185+Unakoti!Q185+North!Q185+Gomati!Q185+South!Q185+West!Q185+Sepahijala!Q185+Khowai!Q185+SPO!Q185</f>
        <v>0</v>
      </c>
      <c r="R185" s="697">
        <f>Dhalai!R185+Unakoti!R185+North!R185+Gomati!R185+South!R185+West!R185+Sepahijala!R185+Khowai!R185+SPO!R185</f>
        <v>0</v>
      </c>
      <c r="S185" s="698">
        <f>Dhalai!S185+Unakoti!S185+North!S185+Gomati!S185+South!S185+West!S185+Sepahijala!S185+Khowai!S185+SPO!S185</f>
        <v>0</v>
      </c>
      <c r="T185" s="697">
        <f>SUM(Dhalai:SPO!T185)</f>
        <v>0</v>
      </c>
      <c r="U185" s="697">
        <f>SUM(Dhalai:SPO!U185)</f>
        <v>0</v>
      </c>
      <c r="V185" s="697">
        <f>SUM(Dhalai:SPO!V185)</f>
        <v>0</v>
      </c>
      <c r="W185" s="697">
        <f>SUM(Dhalai:SPO!W185)</f>
        <v>0</v>
      </c>
      <c r="X185" s="729">
        <f>0.2/12*6</f>
        <v>0.1</v>
      </c>
      <c r="Y185" s="697">
        <f>SUM(Dhalai:SPO!Y185)</f>
        <v>0</v>
      </c>
      <c r="Z185" s="697">
        <f>SUM(Dhalai:SPO!Z185)</f>
        <v>0</v>
      </c>
      <c r="AA185" s="697">
        <f>SUM(Dhalai:SPO!AA185)</f>
        <v>0</v>
      </c>
      <c r="AB185" s="697">
        <f>SUM(Dhalai:SPO!AB185)</f>
        <v>0</v>
      </c>
      <c r="AC185" s="704"/>
      <c r="AD185" s="705"/>
      <c r="AF185" s="672">
        <f>SUM(Dhalai:SPO!AB185)</f>
        <v>0</v>
      </c>
      <c r="AH185" s="672" t="b">
        <f t="shared" si="21"/>
        <v>1</v>
      </c>
    </row>
    <row r="186" spans="1:34" ht="21">
      <c r="A186" s="685"/>
      <c r="B186" s="696" t="s">
        <v>113</v>
      </c>
      <c r="C186" s="697">
        <f>Dhalai!C186+Unakoti!C186+North!C186+Gomati!C186+South!C186+West!C186+Sepahijala!C186+Khowai!C186+SPO!C186</f>
        <v>0</v>
      </c>
      <c r="D186" s="698">
        <f>Dhalai!D186+Unakoti!D186+North!D186+Gomati!D186+South!D186+West!D186+Sepahijala!D186+Khowai!D186+SPO!D186</f>
        <v>0</v>
      </c>
      <c r="E186" s="697">
        <f>Dhalai!E186+Unakoti!E186+North!E186+Gomati!E186+South!E186+West!E186+Sepahijala!E186+Khowai!E186+SPO!E186</f>
        <v>0</v>
      </c>
      <c r="F186" s="698">
        <f>Dhalai!F186+Unakoti!F186+North!F186+Gomati!F186+South!F186+West!F186+Sepahijala!F186+Khowai!F186+SPO!F186</f>
        <v>0</v>
      </c>
      <c r="G186" s="699"/>
      <c r="H186" s="700"/>
      <c r="I186" s="701">
        <f t="shared" si="50"/>
        <v>0</v>
      </c>
      <c r="J186" s="702">
        <f t="shared" si="50"/>
        <v>0</v>
      </c>
      <c r="K186" s="697">
        <f>Dhalai!K186+Unakoti!K186+North!K186+Gomati!K186+South!K186+West!K186+Sepahijala!K186+Khowai!K186+SPO!K186</f>
        <v>0</v>
      </c>
      <c r="L186" s="698">
        <f>Dhalai!L186+Unakoti!L186+North!L186+Gomati!L186+South!L186+West!L186+Sepahijala!L186+Khowai!L186+SPO!L186</f>
        <v>0</v>
      </c>
      <c r="M186" s="697">
        <f>Dhalai!M186+Unakoti!M186+North!M186+Gomati!M186+South!M186+West!M186+Sepahijala!M186+Khowai!M186+SPO!M186</f>
        <v>0</v>
      </c>
      <c r="N186" s="698">
        <f>Dhalai!N186+Unakoti!N186+North!N186+Gomati!N186+South!N186+West!N186+Sepahijala!N186+Khowai!N186+SPO!N186</f>
        <v>0</v>
      </c>
      <c r="O186" s="729">
        <f>0.2/12*3</f>
        <v>0.05</v>
      </c>
      <c r="P186" s="697">
        <f>Dhalai!P186+Unakoti!P186+North!P186+Gomati!P186+South!P186+West!P186+Sepahijala!P186+Khowai!P186+SPO!P186</f>
        <v>0</v>
      </c>
      <c r="Q186" s="698">
        <f>Dhalai!Q186+Unakoti!Q186+North!Q186+Gomati!Q186+South!Q186+West!Q186+Sepahijala!Q186+Khowai!Q186+SPO!Q186</f>
        <v>0</v>
      </c>
      <c r="R186" s="697">
        <f>Dhalai!R186+Unakoti!R186+North!R186+Gomati!R186+South!R186+West!R186+Sepahijala!R186+Khowai!R186+SPO!R186</f>
        <v>0</v>
      </c>
      <c r="S186" s="698">
        <f>Dhalai!S186+Unakoti!S186+North!S186+Gomati!S186+South!S186+West!S186+Sepahijala!S186+Khowai!S186+SPO!S186</f>
        <v>0</v>
      </c>
      <c r="T186" s="697">
        <f>SUM(Dhalai:SPO!T186)</f>
        <v>0</v>
      </c>
      <c r="U186" s="697">
        <f>SUM(Dhalai:SPO!U186)</f>
        <v>0</v>
      </c>
      <c r="V186" s="697">
        <f>SUM(Dhalai:SPO!V186)</f>
        <v>0</v>
      </c>
      <c r="W186" s="697">
        <f>SUM(Dhalai:SPO!W186)</f>
        <v>0</v>
      </c>
      <c r="X186" s="729">
        <f>0.2/12*3</f>
        <v>0.05</v>
      </c>
      <c r="Y186" s="697">
        <f>SUM(Dhalai:SPO!Y186)</f>
        <v>0</v>
      </c>
      <c r="Z186" s="697">
        <f>SUM(Dhalai:SPO!Z186)</f>
        <v>0</v>
      </c>
      <c r="AA186" s="697">
        <f>SUM(Dhalai:SPO!AA186)</f>
        <v>0</v>
      </c>
      <c r="AB186" s="697">
        <f>SUM(Dhalai:SPO!AB186)</f>
        <v>0</v>
      </c>
      <c r="AC186" s="704"/>
      <c r="AD186" s="705"/>
      <c r="AF186" s="672">
        <f>SUM(Dhalai:SPO!AB186)</f>
        <v>0</v>
      </c>
      <c r="AH186" s="672" t="b">
        <f t="shared" si="21"/>
        <v>1</v>
      </c>
    </row>
    <row r="187" spans="1:34" s="751" customFormat="1" ht="21">
      <c r="A187" s="679"/>
      <c r="B187" s="777" t="s">
        <v>107</v>
      </c>
      <c r="C187" s="687">
        <f>Dhalai!C187+Unakoti!C187+North!C187+Gomati!C187+South!C187+West!C187+Sepahijala!C187+Khowai!C187+SPO!C187</f>
        <v>0</v>
      </c>
      <c r="D187" s="688">
        <f>Dhalai!D187+Unakoti!D187+North!D187+Gomati!D187+South!D187+West!D187+Sepahijala!D187+Khowai!D187+SPO!D187</f>
        <v>0</v>
      </c>
      <c r="E187" s="687">
        <f>Dhalai!E187+Unakoti!E187+North!E187+Gomati!E187+South!E187+West!E187+Sepahijala!E187+Khowai!E187+SPO!E187</f>
        <v>0</v>
      </c>
      <c r="F187" s="688">
        <f>Dhalai!F187+Unakoti!F187+North!F187+Gomati!F187+South!F187+West!F187+Sepahijala!F187+Khowai!F187+SPO!F187</f>
        <v>0</v>
      </c>
      <c r="G187" s="783"/>
      <c r="H187" s="784"/>
      <c r="I187" s="796">
        <f t="shared" ref="I187:J187" si="51">I183+I184+I185+I186</f>
        <v>0</v>
      </c>
      <c r="J187" s="797">
        <f t="shared" si="51"/>
        <v>0</v>
      </c>
      <c r="K187" s="687">
        <f>Dhalai!K187+Unakoti!K187+North!K187+Gomati!K187+South!K187+West!K187+Sepahijala!K187+Khowai!K187+SPO!K187</f>
        <v>0</v>
      </c>
      <c r="L187" s="688">
        <f>Dhalai!L187+Unakoti!L187+North!L187+Gomati!L187+South!L187+West!L187+Sepahijala!L187+Khowai!L187+SPO!L187</f>
        <v>0</v>
      </c>
      <c r="M187" s="687">
        <f>Dhalai!M187+Unakoti!M187+North!M187+Gomati!M187+South!M187+West!M187+Sepahijala!M187+Khowai!M187+SPO!M187</f>
        <v>0</v>
      </c>
      <c r="N187" s="688">
        <f>Dhalai!N187+Unakoti!N187+North!N187+Gomati!N187+South!N187+West!N187+Sepahijala!N187+Khowai!N187+SPO!N187</f>
        <v>0</v>
      </c>
      <c r="O187" s="798">
        <f t="shared" ref="O187" si="52">O183+O184+O185+O186</f>
        <v>0.49999999999999994</v>
      </c>
      <c r="P187" s="687">
        <f>Dhalai!P187+Unakoti!P187+North!P187+Gomati!P187+South!P187+West!P187+Sepahijala!P187+Khowai!P187+SPO!P187</f>
        <v>0</v>
      </c>
      <c r="Q187" s="688">
        <f>Dhalai!Q187+Unakoti!Q187+North!Q187+Gomati!Q187+South!Q187+West!Q187+Sepahijala!Q187+Khowai!Q187+SPO!Q187</f>
        <v>0</v>
      </c>
      <c r="R187" s="687">
        <f>Dhalai!R187+Unakoti!R187+North!R187+Gomati!R187+South!R187+West!R187+Sepahijala!R187+Khowai!R187+SPO!R187</f>
        <v>0</v>
      </c>
      <c r="S187" s="688">
        <f>Dhalai!S187+Unakoti!S187+North!S187+Gomati!S187+South!S187+West!S187+Sepahijala!S187+Khowai!S187+SPO!S187</f>
        <v>0</v>
      </c>
      <c r="T187" s="687"/>
      <c r="U187" s="687">
        <f>SUM(Dhalai:SPO!U187)</f>
        <v>0</v>
      </c>
      <c r="V187" s="687"/>
      <c r="W187" s="687">
        <f>SUM(Dhalai:SPO!W187)</f>
        <v>0</v>
      </c>
      <c r="X187" s="798"/>
      <c r="Y187" s="687"/>
      <c r="Z187" s="687">
        <f>SUM(Dhalai:SPO!Z187)</f>
        <v>0</v>
      </c>
      <c r="AA187" s="687"/>
      <c r="AB187" s="687">
        <f>SUM(Dhalai:SPO!AB187)</f>
        <v>0</v>
      </c>
      <c r="AC187" s="778"/>
      <c r="AD187" s="705"/>
      <c r="AF187" s="672">
        <f>SUM(Dhalai:SPO!AB187)</f>
        <v>0</v>
      </c>
      <c r="AH187" s="672" t="b">
        <f t="shared" si="21"/>
        <v>1</v>
      </c>
    </row>
    <row r="188" spans="1:34" ht="37.5">
      <c r="A188" s="685">
        <v>6.07</v>
      </c>
      <c r="B188" s="686" t="s">
        <v>119</v>
      </c>
      <c r="C188" s="697"/>
      <c r="D188" s="698"/>
      <c r="E188" s="697"/>
      <c r="F188" s="698"/>
      <c r="G188" s="699"/>
      <c r="H188" s="700"/>
      <c r="I188" s="689"/>
      <c r="J188" s="688"/>
      <c r="K188" s="697"/>
      <c r="L188" s="698"/>
      <c r="M188" s="697"/>
      <c r="N188" s="698"/>
      <c r="O188" s="754"/>
      <c r="P188" s="697"/>
      <c r="Q188" s="698"/>
      <c r="R188" s="697"/>
      <c r="S188" s="698"/>
      <c r="T188" s="697"/>
      <c r="U188" s="697"/>
      <c r="V188" s="697"/>
      <c r="W188" s="697"/>
      <c r="X188" s="754"/>
      <c r="Y188" s="697"/>
      <c r="Z188" s="697"/>
      <c r="AA188" s="697"/>
      <c r="AB188" s="697"/>
      <c r="AC188" s="692"/>
      <c r="AD188" s="705"/>
      <c r="AF188" s="672">
        <f>SUM(Dhalai:SPO!AB188)</f>
        <v>0</v>
      </c>
      <c r="AH188" s="672" t="b">
        <f t="shared" si="21"/>
        <v>1</v>
      </c>
    </row>
    <row r="189" spans="1:34" ht="21">
      <c r="A189" s="685"/>
      <c r="B189" s="696" t="s">
        <v>110</v>
      </c>
      <c r="C189" s="697">
        <f>Dhalai!C189+Unakoti!C189+North!C189+Gomati!C189+South!C189+West!C189+Sepahijala!C189+Khowai!C189+SPO!C189</f>
        <v>0</v>
      </c>
      <c r="D189" s="698">
        <f>Dhalai!D189+Unakoti!D189+North!D189+Gomati!D189+South!D189+West!D189+Sepahijala!D189+Khowai!D189+SPO!D189</f>
        <v>0</v>
      </c>
      <c r="E189" s="697">
        <f>Dhalai!E189+Unakoti!E189+North!E189+Gomati!E189+South!E189+West!E189+Sepahijala!E189+Khowai!E189+SPO!E189</f>
        <v>0</v>
      </c>
      <c r="F189" s="698">
        <f>Dhalai!F189+Unakoti!F189+North!F189+Gomati!F189+South!F189+West!F189+Sepahijala!F189+Khowai!F189+SPO!F189</f>
        <v>0</v>
      </c>
      <c r="G189" s="699"/>
      <c r="H189" s="700"/>
      <c r="I189" s="701">
        <f t="shared" ref="I189:J192" si="53">C189-E189</f>
        <v>0</v>
      </c>
      <c r="J189" s="702">
        <f t="shared" si="53"/>
        <v>0</v>
      </c>
      <c r="K189" s="697">
        <f>Dhalai!K189+Unakoti!K189+North!K189+Gomati!K189+South!K189+West!K189+Sepahijala!K189+Khowai!K189+SPO!K189</f>
        <v>0</v>
      </c>
      <c r="L189" s="698">
        <f>Dhalai!L189+Unakoti!L189+North!L189+Gomati!L189+South!L189+West!L189+Sepahijala!L189+Khowai!L189+SPO!L189</f>
        <v>0</v>
      </c>
      <c r="M189" s="697">
        <f>Dhalai!M189+Unakoti!M189+North!M189+Gomati!M189+South!M189+West!M189+Sepahijala!M189+Khowai!M189+SPO!M189</f>
        <v>0</v>
      </c>
      <c r="N189" s="698">
        <f>Dhalai!N189+Unakoti!N189+North!N189+Gomati!N189+South!N189+West!N189+Sepahijala!N189+Khowai!N189+SPO!N189</f>
        <v>0</v>
      </c>
      <c r="O189" s="729">
        <f>0.06</f>
        <v>0.06</v>
      </c>
      <c r="P189" s="697">
        <f>Dhalai!P189+Unakoti!P189+North!P189+Gomati!P189+South!P189+West!P189+Sepahijala!P189+Khowai!P189+SPO!P189</f>
        <v>0</v>
      </c>
      <c r="Q189" s="698">
        <f>Dhalai!Q189+Unakoti!Q189+North!Q189+Gomati!Q189+South!Q189+West!Q189+Sepahijala!Q189+Khowai!Q189+SPO!Q189</f>
        <v>0</v>
      </c>
      <c r="R189" s="697">
        <f>Dhalai!R189+Unakoti!R189+North!R189+Gomati!R189+South!R189+West!R189+Sepahijala!R189+Khowai!R189+SPO!R189</f>
        <v>0</v>
      </c>
      <c r="S189" s="698">
        <f>Dhalai!S189+Unakoti!S189+North!S189+Gomati!S189+South!S189+West!S189+Sepahijala!S189+Khowai!S189+SPO!S189</f>
        <v>0</v>
      </c>
      <c r="T189" s="697">
        <f>SUM(Dhalai:SPO!T189)</f>
        <v>0</v>
      </c>
      <c r="U189" s="697">
        <f>SUM(Dhalai:SPO!U189)</f>
        <v>0</v>
      </c>
      <c r="V189" s="697">
        <f>SUM(Dhalai:SPO!V189)</f>
        <v>0</v>
      </c>
      <c r="W189" s="697">
        <f>SUM(Dhalai:SPO!W189)</f>
        <v>0</v>
      </c>
      <c r="X189" s="729">
        <f>0.06</f>
        <v>0.06</v>
      </c>
      <c r="Y189" s="697">
        <f>SUM(Dhalai:SPO!Y189)</f>
        <v>0</v>
      </c>
      <c r="Z189" s="697">
        <f>SUM(Dhalai:SPO!Z189)</f>
        <v>0</v>
      </c>
      <c r="AA189" s="697">
        <f>SUM(Dhalai:SPO!AA189)</f>
        <v>0</v>
      </c>
      <c r="AB189" s="697">
        <f>SUM(Dhalai:SPO!AB189)</f>
        <v>0</v>
      </c>
      <c r="AC189" s="704"/>
      <c r="AD189" s="705"/>
      <c r="AF189" s="672">
        <f>SUM(Dhalai:SPO!AB189)</f>
        <v>0</v>
      </c>
      <c r="AH189" s="672" t="b">
        <f t="shared" si="21"/>
        <v>1</v>
      </c>
    </row>
    <row r="190" spans="1:34" ht="21">
      <c r="A190" s="685"/>
      <c r="B190" s="696" t="s">
        <v>111</v>
      </c>
      <c r="C190" s="697">
        <f>Dhalai!C190+Unakoti!C190+North!C190+Gomati!C190+South!C190+West!C190+Sepahijala!C190+Khowai!C190+SPO!C190</f>
        <v>0</v>
      </c>
      <c r="D190" s="698">
        <f>Dhalai!D190+Unakoti!D190+North!D190+Gomati!D190+South!D190+West!D190+Sepahijala!D190+Khowai!D190+SPO!D190</f>
        <v>0</v>
      </c>
      <c r="E190" s="697">
        <f>Dhalai!E190+Unakoti!E190+North!E190+Gomati!E190+South!E190+West!E190+Sepahijala!E190+Khowai!E190+SPO!E190</f>
        <v>0</v>
      </c>
      <c r="F190" s="698">
        <f>Dhalai!F190+Unakoti!F190+North!F190+Gomati!F190+South!F190+West!F190+Sepahijala!F190+Khowai!F190+SPO!F190</f>
        <v>0</v>
      </c>
      <c r="G190" s="699"/>
      <c r="H190" s="700"/>
      <c r="I190" s="701">
        <f t="shared" si="53"/>
        <v>0</v>
      </c>
      <c r="J190" s="702">
        <f t="shared" si="53"/>
        <v>0</v>
      </c>
      <c r="K190" s="697">
        <f>Dhalai!K190+Unakoti!K190+North!K190+Gomati!K190+South!K190+West!K190+Sepahijala!K190+Khowai!K190+SPO!K190</f>
        <v>0</v>
      </c>
      <c r="L190" s="698">
        <f>Dhalai!L190+Unakoti!L190+North!L190+Gomati!L190+South!L190+West!L190+Sepahijala!L190+Khowai!L190+SPO!L190</f>
        <v>0</v>
      </c>
      <c r="M190" s="697">
        <f>Dhalai!M190+Unakoti!M190+North!M190+Gomati!M190+South!M190+West!M190+Sepahijala!M190+Khowai!M190+SPO!M190</f>
        <v>0</v>
      </c>
      <c r="N190" s="698">
        <f>Dhalai!N190+Unakoti!N190+North!N190+Gomati!N190+South!N190+West!N190+Sepahijala!N190+Khowai!N190+SPO!N190</f>
        <v>0</v>
      </c>
      <c r="O190" s="729">
        <f>0.06/12*9</f>
        <v>4.4999999999999998E-2</v>
      </c>
      <c r="P190" s="697">
        <f>Dhalai!P190+Unakoti!P190+North!P190+Gomati!P190+South!P190+West!P190+Sepahijala!P190+Khowai!P190+SPO!P190</f>
        <v>0</v>
      </c>
      <c r="Q190" s="698">
        <f>Dhalai!Q190+Unakoti!Q190+North!Q190+Gomati!Q190+South!Q190+West!Q190+Sepahijala!Q190+Khowai!Q190+SPO!Q190</f>
        <v>0</v>
      </c>
      <c r="R190" s="697">
        <f>Dhalai!R190+Unakoti!R190+North!R190+Gomati!R190+South!R190+West!R190+Sepahijala!R190+Khowai!R190+SPO!R190</f>
        <v>0</v>
      </c>
      <c r="S190" s="698">
        <f>Dhalai!S190+Unakoti!S190+North!S190+Gomati!S190+South!S190+West!S190+Sepahijala!S190+Khowai!S190+SPO!S190</f>
        <v>0</v>
      </c>
      <c r="T190" s="697">
        <f>SUM(Dhalai:SPO!T190)</f>
        <v>0</v>
      </c>
      <c r="U190" s="697">
        <f>SUM(Dhalai:SPO!U190)</f>
        <v>0</v>
      </c>
      <c r="V190" s="697">
        <f>SUM(Dhalai:SPO!V190)</f>
        <v>0</v>
      </c>
      <c r="W190" s="697">
        <f>SUM(Dhalai:SPO!W190)</f>
        <v>0</v>
      </c>
      <c r="X190" s="729">
        <f>0.06/12*9</f>
        <v>4.4999999999999998E-2</v>
      </c>
      <c r="Y190" s="697">
        <f>SUM(Dhalai:SPO!Y190)</f>
        <v>0</v>
      </c>
      <c r="Z190" s="697">
        <f>SUM(Dhalai:SPO!Z190)</f>
        <v>0</v>
      </c>
      <c r="AA190" s="697">
        <f>SUM(Dhalai:SPO!AA190)</f>
        <v>0</v>
      </c>
      <c r="AB190" s="697">
        <f>SUM(Dhalai:SPO!AB190)</f>
        <v>0</v>
      </c>
      <c r="AC190" s="704"/>
      <c r="AD190" s="705"/>
      <c r="AF190" s="672">
        <f>SUM(Dhalai:SPO!AB190)</f>
        <v>0</v>
      </c>
      <c r="AH190" s="672" t="b">
        <f t="shared" si="21"/>
        <v>1</v>
      </c>
    </row>
    <row r="191" spans="1:34" ht="21">
      <c r="A191" s="685"/>
      <c r="B191" s="696" t="s">
        <v>112</v>
      </c>
      <c r="C191" s="697">
        <f>Dhalai!C191+Unakoti!C191+North!C191+Gomati!C191+South!C191+West!C191+Sepahijala!C191+Khowai!C191+SPO!C191</f>
        <v>0</v>
      </c>
      <c r="D191" s="698">
        <f>Dhalai!D191+Unakoti!D191+North!D191+Gomati!D191+South!D191+West!D191+Sepahijala!D191+Khowai!D191+SPO!D191</f>
        <v>0</v>
      </c>
      <c r="E191" s="697">
        <f>Dhalai!E191+Unakoti!E191+North!E191+Gomati!E191+South!E191+West!E191+Sepahijala!E191+Khowai!E191+SPO!E191</f>
        <v>0</v>
      </c>
      <c r="F191" s="698">
        <f>Dhalai!F191+Unakoti!F191+North!F191+Gomati!F191+South!F191+West!F191+Sepahijala!F191+Khowai!F191+SPO!F191</f>
        <v>0</v>
      </c>
      <c r="G191" s="699"/>
      <c r="H191" s="700"/>
      <c r="I191" s="701">
        <f t="shared" si="53"/>
        <v>0</v>
      </c>
      <c r="J191" s="702">
        <f t="shared" si="53"/>
        <v>0</v>
      </c>
      <c r="K191" s="697">
        <f>Dhalai!K191+Unakoti!K191+North!K191+Gomati!K191+South!K191+West!K191+Sepahijala!K191+Khowai!K191+SPO!K191</f>
        <v>0</v>
      </c>
      <c r="L191" s="698">
        <f>Dhalai!L191+Unakoti!L191+North!L191+Gomati!L191+South!L191+West!L191+Sepahijala!L191+Khowai!L191+SPO!L191</f>
        <v>0</v>
      </c>
      <c r="M191" s="697">
        <f>Dhalai!M191+Unakoti!M191+North!M191+Gomati!M191+South!M191+West!M191+Sepahijala!M191+Khowai!M191+SPO!M191</f>
        <v>0</v>
      </c>
      <c r="N191" s="698">
        <f>Dhalai!N191+Unakoti!N191+North!N191+Gomati!N191+South!N191+West!N191+Sepahijala!N191+Khowai!N191+SPO!N191</f>
        <v>0</v>
      </c>
      <c r="O191" s="729">
        <f>0.06/12*6</f>
        <v>0.03</v>
      </c>
      <c r="P191" s="697">
        <f>Dhalai!P191+Unakoti!P191+North!P191+Gomati!P191+South!P191+West!P191+Sepahijala!P191+Khowai!P191+SPO!P191</f>
        <v>0</v>
      </c>
      <c r="Q191" s="698">
        <f>Dhalai!Q191+Unakoti!Q191+North!Q191+Gomati!Q191+South!Q191+West!Q191+Sepahijala!Q191+Khowai!Q191+SPO!Q191</f>
        <v>0</v>
      </c>
      <c r="R191" s="697">
        <f>Dhalai!R191+Unakoti!R191+North!R191+Gomati!R191+South!R191+West!R191+Sepahijala!R191+Khowai!R191+SPO!R191</f>
        <v>0</v>
      </c>
      <c r="S191" s="698">
        <f>Dhalai!S191+Unakoti!S191+North!S191+Gomati!S191+South!S191+West!S191+Sepahijala!S191+Khowai!S191+SPO!S191</f>
        <v>0</v>
      </c>
      <c r="T191" s="697">
        <f>SUM(Dhalai:SPO!T191)</f>
        <v>0</v>
      </c>
      <c r="U191" s="697">
        <f>SUM(Dhalai:SPO!U191)</f>
        <v>0</v>
      </c>
      <c r="V191" s="697">
        <f>SUM(Dhalai:SPO!V191)</f>
        <v>0</v>
      </c>
      <c r="W191" s="697">
        <f>SUM(Dhalai:SPO!W191)</f>
        <v>0</v>
      </c>
      <c r="X191" s="729">
        <f>0.06/12*6</f>
        <v>0.03</v>
      </c>
      <c r="Y191" s="697">
        <f>SUM(Dhalai:SPO!Y191)</f>
        <v>0</v>
      </c>
      <c r="Z191" s="697">
        <f>SUM(Dhalai:SPO!Z191)</f>
        <v>0</v>
      </c>
      <c r="AA191" s="697">
        <f>SUM(Dhalai:SPO!AA191)</f>
        <v>0</v>
      </c>
      <c r="AB191" s="697">
        <f>SUM(Dhalai:SPO!AB191)</f>
        <v>0</v>
      </c>
      <c r="AC191" s="704"/>
      <c r="AD191" s="705"/>
      <c r="AF191" s="672">
        <f>SUM(Dhalai:SPO!AB191)</f>
        <v>0</v>
      </c>
      <c r="AH191" s="672" t="b">
        <f t="shared" si="21"/>
        <v>1</v>
      </c>
    </row>
    <row r="192" spans="1:34" ht="21">
      <c r="A192" s="685"/>
      <c r="B192" s="696" t="s">
        <v>113</v>
      </c>
      <c r="C192" s="697">
        <f>Dhalai!C192+Unakoti!C192+North!C192+Gomati!C192+South!C192+West!C192+Sepahijala!C192+Khowai!C192+SPO!C192</f>
        <v>0</v>
      </c>
      <c r="D192" s="698">
        <f>Dhalai!D192+Unakoti!D192+North!D192+Gomati!D192+South!D192+West!D192+Sepahijala!D192+Khowai!D192+SPO!D192</f>
        <v>0</v>
      </c>
      <c r="E192" s="697">
        <f>Dhalai!E192+Unakoti!E192+North!E192+Gomati!E192+South!E192+West!E192+Sepahijala!E192+Khowai!E192+SPO!E192</f>
        <v>0</v>
      </c>
      <c r="F192" s="698">
        <f>Dhalai!F192+Unakoti!F192+North!F192+Gomati!F192+South!F192+West!F192+Sepahijala!F192+Khowai!F192+SPO!F192</f>
        <v>0</v>
      </c>
      <c r="G192" s="699"/>
      <c r="H192" s="700"/>
      <c r="I192" s="701">
        <f t="shared" si="53"/>
        <v>0</v>
      </c>
      <c r="J192" s="702">
        <f t="shared" si="53"/>
        <v>0</v>
      </c>
      <c r="K192" s="697">
        <f>Dhalai!K192+Unakoti!K192+North!K192+Gomati!K192+South!K192+West!K192+Sepahijala!K192+Khowai!K192+SPO!K192</f>
        <v>0</v>
      </c>
      <c r="L192" s="698">
        <f>Dhalai!L192+Unakoti!L192+North!L192+Gomati!L192+South!L192+West!L192+Sepahijala!L192+Khowai!L192+SPO!L192</f>
        <v>0</v>
      </c>
      <c r="M192" s="697">
        <f>Dhalai!M192+Unakoti!M192+North!M192+Gomati!M192+South!M192+West!M192+Sepahijala!M192+Khowai!M192+SPO!M192</f>
        <v>0</v>
      </c>
      <c r="N192" s="698">
        <f>Dhalai!N192+Unakoti!N192+North!N192+Gomati!N192+South!N192+West!N192+Sepahijala!N192+Khowai!N192+SPO!N192</f>
        <v>0</v>
      </c>
      <c r="O192" s="729">
        <f>0.06/12*3</f>
        <v>1.4999999999999999E-2</v>
      </c>
      <c r="P192" s="697">
        <f>Dhalai!P192+Unakoti!P192+North!P192+Gomati!P192+South!P192+West!P192+Sepahijala!P192+Khowai!P192+SPO!P192</f>
        <v>0</v>
      </c>
      <c r="Q192" s="698">
        <f>Dhalai!Q192+Unakoti!Q192+North!Q192+Gomati!Q192+South!Q192+West!Q192+Sepahijala!Q192+Khowai!Q192+SPO!Q192</f>
        <v>0</v>
      </c>
      <c r="R192" s="697">
        <f>Dhalai!R192+Unakoti!R192+North!R192+Gomati!R192+South!R192+West!R192+Sepahijala!R192+Khowai!R192+SPO!R192</f>
        <v>0</v>
      </c>
      <c r="S192" s="698">
        <f>Dhalai!S192+Unakoti!S192+North!S192+Gomati!S192+South!S192+West!S192+Sepahijala!S192+Khowai!S192+SPO!S192</f>
        <v>0</v>
      </c>
      <c r="T192" s="697">
        <f>SUM(Dhalai:SPO!T192)</f>
        <v>0</v>
      </c>
      <c r="U192" s="697">
        <f>SUM(Dhalai:SPO!U192)</f>
        <v>0</v>
      </c>
      <c r="V192" s="697">
        <f>SUM(Dhalai:SPO!V192)</f>
        <v>0</v>
      </c>
      <c r="W192" s="697">
        <f>SUM(Dhalai:SPO!W192)</f>
        <v>0</v>
      </c>
      <c r="X192" s="729">
        <f>0.06/12*3</f>
        <v>1.4999999999999999E-2</v>
      </c>
      <c r="Y192" s="697">
        <f>SUM(Dhalai:SPO!Y192)</f>
        <v>0</v>
      </c>
      <c r="Z192" s="697">
        <f>SUM(Dhalai:SPO!Z192)</f>
        <v>0</v>
      </c>
      <c r="AA192" s="697">
        <f>SUM(Dhalai:SPO!AA192)</f>
        <v>0</v>
      </c>
      <c r="AB192" s="697">
        <f>SUM(Dhalai:SPO!AB192)</f>
        <v>0</v>
      </c>
      <c r="AC192" s="704"/>
      <c r="AD192" s="705"/>
      <c r="AF192" s="672">
        <f>SUM(Dhalai:SPO!AB192)</f>
        <v>0</v>
      </c>
      <c r="AH192" s="672" t="b">
        <f t="shared" si="21"/>
        <v>1</v>
      </c>
    </row>
    <row r="193" spans="1:34" s="751" customFormat="1" ht="21">
      <c r="A193" s="679"/>
      <c r="B193" s="777" t="s">
        <v>107</v>
      </c>
      <c r="C193" s="687">
        <f>Dhalai!C193+Unakoti!C193+North!C193+Gomati!C193+South!C193+West!C193+Sepahijala!C193+Khowai!C193+SPO!C193</f>
        <v>0</v>
      </c>
      <c r="D193" s="688">
        <f>Dhalai!D193+Unakoti!D193+North!D193+Gomati!D193+South!D193+West!D193+Sepahijala!D193+Khowai!D193+SPO!D193</f>
        <v>0</v>
      </c>
      <c r="E193" s="687">
        <f>Dhalai!E193+Unakoti!E193+North!E193+Gomati!E193+South!E193+West!E193+Sepahijala!E193+Khowai!E193+SPO!E193</f>
        <v>0</v>
      </c>
      <c r="F193" s="688">
        <f>Dhalai!F193+Unakoti!F193+North!F193+Gomati!F193+South!F193+West!F193+Sepahijala!F193+Khowai!F193+SPO!F193</f>
        <v>0</v>
      </c>
      <c r="G193" s="783"/>
      <c r="H193" s="784"/>
      <c r="I193" s="796">
        <f t="shared" ref="I193:J193" si="54">I189+I190+I191+I192</f>
        <v>0</v>
      </c>
      <c r="J193" s="797">
        <f t="shared" si="54"/>
        <v>0</v>
      </c>
      <c r="K193" s="687">
        <f>Dhalai!K193+Unakoti!K193+North!K193+Gomati!K193+South!K193+West!K193+Sepahijala!K193+Khowai!K193+SPO!K193</f>
        <v>0</v>
      </c>
      <c r="L193" s="688">
        <f>Dhalai!L193+Unakoti!L193+North!L193+Gomati!L193+South!L193+West!L193+Sepahijala!L193+Khowai!L193+SPO!L193</f>
        <v>0</v>
      </c>
      <c r="M193" s="687">
        <f>Dhalai!M193+Unakoti!M193+North!M193+Gomati!M193+South!M193+West!M193+Sepahijala!M193+Khowai!M193+SPO!M193</f>
        <v>0</v>
      </c>
      <c r="N193" s="688">
        <f>Dhalai!N193+Unakoti!N193+North!N193+Gomati!N193+South!N193+West!N193+Sepahijala!N193+Khowai!N193+SPO!N193</f>
        <v>0</v>
      </c>
      <c r="O193" s="798">
        <f t="shared" ref="O193" si="55">O189+O190+O191+O192</f>
        <v>0.15000000000000002</v>
      </c>
      <c r="P193" s="687">
        <f>Dhalai!P193+Unakoti!P193+North!P193+Gomati!P193+South!P193+West!P193+Sepahijala!P193+Khowai!P193+SPO!P193</f>
        <v>0</v>
      </c>
      <c r="Q193" s="688">
        <f>Dhalai!Q193+Unakoti!Q193+North!Q193+Gomati!Q193+South!Q193+West!Q193+Sepahijala!Q193+Khowai!Q193+SPO!Q193</f>
        <v>0</v>
      </c>
      <c r="R193" s="687">
        <f>Dhalai!R193+Unakoti!R193+North!R193+Gomati!R193+South!R193+West!R193+Sepahijala!R193+Khowai!R193+SPO!R193</f>
        <v>0</v>
      </c>
      <c r="S193" s="688">
        <f>Dhalai!S193+Unakoti!S193+North!S193+Gomati!S193+South!S193+West!S193+Sepahijala!S193+Khowai!S193+SPO!S193</f>
        <v>0</v>
      </c>
      <c r="T193" s="687"/>
      <c r="U193" s="687">
        <f>SUM(Dhalai:SPO!U193)</f>
        <v>0</v>
      </c>
      <c r="V193" s="687"/>
      <c r="W193" s="687">
        <f>SUM(Dhalai:SPO!W193)</f>
        <v>0</v>
      </c>
      <c r="X193" s="798"/>
      <c r="Y193" s="687"/>
      <c r="Z193" s="687">
        <f>SUM(Dhalai:SPO!Z193)</f>
        <v>0</v>
      </c>
      <c r="AA193" s="687"/>
      <c r="AB193" s="687">
        <f>SUM(Dhalai:SPO!AB193)</f>
        <v>0</v>
      </c>
      <c r="AC193" s="778"/>
      <c r="AD193" s="705"/>
      <c r="AF193" s="672">
        <f>SUM(Dhalai:SPO!AB193)</f>
        <v>0</v>
      </c>
      <c r="AH193" s="672" t="b">
        <f t="shared" si="21"/>
        <v>1</v>
      </c>
    </row>
    <row r="194" spans="1:34" s="751" customFormat="1" ht="21">
      <c r="A194" s="679"/>
      <c r="B194" s="777" t="s">
        <v>9</v>
      </c>
      <c r="C194" s="687">
        <f>Dhalai!C194+Unakoti!C194+North!C194+Gomati!C194+South!C194+West!C194+Sepahijala!C194+Khowai!C194+SPO!C194</f>
        <v>5210</v>
      </c>
      <c r="D194" s="688">
        <f>Dhalai!D194+Unakoti!D194+North!D194+Gomati!D194+South!D194+West!D194+Sepahijala!D194+Khowai!D194+SPO!D194</f>
        <v>363.57</v>
      </c>
      <c r="E194" s="687">
        <f>Dhalai!E194+Unakoti!E194+North!E194+Gomati!E194+South!E194+West!E194+Sepahijala!E194+Khowai!E194+SPO!E194</f>
        <v>5210</v>
      </c>
      <c r="F194" s="688">
        <f>Dhalai!F194+Unakoti!F194+North!F194+Gomati!F194+South!F194+West!F194+Sepahijala!F194+Khowai!F194+SPO!F194</f>
        <v>363.57</v>
      </c>
      <c r="G194" s="783">
        <f t="shared" ref="G194:H215" si="56">E194/C194</f>
        <v>1</v>
      </c>
      <c r="H194" s="784">
        <f t="shared" si="56"/>
        <v>1</v>
      </c>
      <c r="I194" s="796">
        <f t="shared" ref="I194:J194" si="57">I193+I187+I181+I175+I169+I163+I157</f>
        <v>0</v>
      </c>
      <c r="J194" s="797">
        <f t="shared" si="57"/>
        <v>0</v>
      </c>
      <c r="K194" s="687">
        <f>Dhalai!K194+Unakoti!K194+North!K194+Gomati!K194+South!K194+West!K194+Sepahijala!K194+Khowai!K194+SPO!K194</f>
        <v>0</v>
      </c>
      <c r="L194" s="688">
        <f>Dhalai!L194+Unakoti!L194+North!L194+Gomati!L194+South!L194+West!L194+Sepahijala!L194+Khowai!L194+SPO!L194</f>
        <v>0</v>
      </c>
      <c r="M194" s="687">
        <f>Dhalai!M194+Unakoti!M194+North!M194+Gomati!M194+South!M194+West!M194+Sepahijala!M194+Khowai!M194+SPO!M194</f>
        <v>0</v>
      </c>
      <c r="N194" s="688">
        <f>Dhalai!N194+Unakoti!N194+North!N194+Gomati!N194+South!N194+West!N194+Sepahijala!N194+Khowai!N194+SPO!N194</f>
        <v>0</v>
      </c>
      <c r="O194" s="798">
        <f t="shared" ref="O194" si="58">O193+O187+O181+O175+O169+O163+O157</f>
        <v>2.1</v>
      </c>
      <c r="P194" s="687">
        <f>Dhalai!P194+Unakoti!P194+North!P194+Gomati!P194+South!P194+West!P194+Sepahijala!P194+Khowai!P194+SPO!P194</f>
        <v>5753</v>
      </c>
      <c r="Q194" s="688">
        <f>Dhalai!Q194+Unakoti!Q194+North!Q194+Gomati!Q194+South!Q194+West!Q194+Sepahijala!Q194+Khowai!Q194+SPO!Q194</f>
        <v>366.91999999999996</v>
      </c>
      <c r="R194" s="689">
        <f>Dhalai!R194+Unakoti!R194+North!R194+Gomati!R194+South!R194+West!R194+Sepahijala!R194+Khowai!R194+SPO!R194</f>
        <v>5753</v>
      </c>
      <c r="S194" s="688">
        <f>Dhalai!S194+Unakoti!S194+North!S194+Gomati!S194+South!S194+West!S194+Sepahijala!S194+Khowai!S194+SPO!S194</f>
        <v>366.91999999999996</v>
      </c>
      <c r="T194" s="687"/>
      <c r="U194" s="687">
        <f>SUM(Dhalai:SPO!U194)</f>
        <v>0</v>
      </c>
      <c r="V194" s="687"/>
      <c r="W194" s="687">
        <f>SUM(Dhalai:SPO!W194)</f>
        <v>0</v>
      </c>
      <c r="X194" s="798"/>
      <c r="Y194" s="687"/>
      <c r="Z194" s="687">
        <f>SUM(Dhalai:SPO!Z194)</f>
        <v>366.91999999999996</v>
      </c>
      <c r="AA194" s="687"/>
      <c r="AB194" s="687">
        <f>SUM(Dhalai:SPO!AB194)</f>
        <v>366.91999999999996</v>
      </c>
      <c r="AC194" s="778"/>
      <c r="AD194" s="705"/>
      <c r="AF194" s="672">
        <f>SUM(Dhalai:SPO!AB194)</f>
        <v>366.91999999999996</v>
      </c>
      <c r="AH194" s="672" t="b">
        <f t="shared" si="21"/>
        <v>1</v>
      </c>
    </row>
    <row r="195" spans="1:34" ht="21">
      <c r="A195" s="679" t="s">
        <v>120</v>
      </c>
      <c r="B195" s="686" t="s">
        <v>121</v>
      </c>
      <c r="C195" s="687"/>
      <c r="D195" s="688"/>
      <c r="E195" s="687"/>
      <c r="F195" s="688"/>
      <c r="G195" s="699"/>
      <c r="H195" s="700"/>
      <c r="I195" s="689"/>
      <c r="J195" s="688"/>
      <c r="K195" s="687"/>
      <c r="L195" s="688"/>
      <c r="M195" s="687"/>
      <c r="N195" s="688"/>
      <c r="O195" s="754"/>
      <c r="P195" s="687"/>
      <c r="Q195" s="799"/>
      <c r="R195" s="794"/>
      <c r="S195" s="795"/>
      <c r="T195" s="697"/>
      <c r="U195" s="697"/>
      <c r="V195" s="697"/>
      <c r="W195" s="697"/>
      <c r="X195" s="754"/>
      <c r="Y195" s="697"/>
      <c r="Z195" s="697"/>
      <c r="AA195" s="697"/>
      <c r="AB195" s="697"/>
      <c r="AC195" s="692"/>
      <c r="AD195" s="705"/>
      <c r="AF195" s="672">
        <f>SUM(Dhalai:SPO!AB195)</f>
        <v>0</v>
      </c>
      <c r="AH195" s="672" t="b">
        <f t="shared" si="21"/>
        <v>1</v>
      </c>
    </row>
    <row r="196" spans="1:34" ht="21">
      <c r="A196" s="694">
        <v>7</v>
      </c>
      <c r="B196" s="686" t="s">
        <v>122</v>
      </c>
      <c r="C196" s="687"/>
      <c r="D196" s="688"/>
      <c r="E196" s="687"/>
      <c r="F196" s="688"/>
      <c r="G196" s="699"/>
      <c r="H196" s="700"/>
      <c r="I196" s="689"/>
      <c r="J196" s="688"/>
      <c r="K196" s="687"/>
      <c r="L196" s="688"/>
      <c r="M196" s="687"/>
      <c r="N196" s="688"/>
      <c r="O196" s="754"/>
      <c r="P196" s="687"/>
      <c r="Q196" s="799"/>
      <c r="R196" s="794"/>
      <c r="S196" s="795"/>
      <c r="T196" s="697"/>
      <c r="U196" s="697"/>
      <c r="V196" s="697"/>
      <c r="W196" s="697"/>
      <c r="X196" s="754"/>
      <c r="Y196" s="697"/>
      <c r="Z196" s="697"/>
      <c r="AA196" s="697"/>
      <c r="AB196" s="697"/>
      <c r="AC196" s="692"/>
      <c r="AD196" s="705"/>
      <c r="AF196" s="672">
        <f>SUM(Dhalai:SPO!AB196)</f>
        <v>0</v>
      </c>
      <c r="AH196" s="672" t="b">
        <f t="shared" si="21"/>
        <v>1</v>
      </c>
    </row>
    <row r="197" spans="1:34" ht="21">
      <c r="A197" s="685">
        <v>7.01</v>
      </c>
      <c r="B197" s="696" t="s">
        <v>123</v>
      </c>
      <c r="C197" s="697"/>
      <c r="D197" s="698"/>
      <c r="E197" s="697"/>
      <c r="F197" s="698"/>
      <c r="G197" s="699"/>
      <c r="H197" s="700"/>
      <c r="I197" s="707"/>
      <c r="J197" s="698"/>
      <c r="K197" s="697"/>
      <c r="L197" s="698"/>
      <c r="M197" s="697"/>
      <c r="N197" s="698"/>
      <c r="O197" s="703"/>
      <c r="P197" s="697"/>
      <c r="Q197" s="698"/>
      <c r="R197" s="697"/>
      <c r="S197" s="698"/>
      <c r="T197" s="697"/>
      <c r="U197" s="697"/>
      <c r="V197" s="697"/>
      <c r="W197" s="697"/>
      <c r="X197" s="703"/>
      <c r="Y197" s="697"/>
      <c r="Z197" s="697"/>
      <c r="AA197" s="697"/>
      <c r="AB197" s="697"/>
      <c r="AC197" s="704"/>
      <c r="AD197" s="705"/>
      <c r="AF197" s="672">
        <f>SUM(Dhalai:SPO!AB197)</f>
        <v>0</v>
      </c>
      <c r="AH197" s="672" t="b">
        <f t="shared" si="21"/>
        <v>1</v>
      </c>
    </row>
    <row r="198" spans="1:34" ht="21">
      <c r="A198" s="685"/>
      <c r="B198" s="696" t="s">
        <v>124</v>
      </c>
      <c r="C198" s="697">
        <f>Dhalai!C198+Unakoti!C198+North!C198+Gomati!C198+South!C198+West!C198+Sepahijala!C198+Khowai!C198+SPO!C198</f>
        <v>112807</v>
      </c>
      <c r="D198" s="698">
        <f>Dhalai!D198+Unakoti!D198+North!D198+Gomati!D198+South!D198+West!D198+Sepahijala!D198+Khowai!D198+SPO!D198</f>
        <v>169.21449999999999</v>
      </c>
      <c r="E198" s="697">
        <f>Dhalai!E198+Unakoti!E198+North!E198+Gomati!E198+South!E198+West!E198+Sepahijala!E198+Khowai!E198+SPO!E198</f>
        <v>112807</v>
      </c>
      <c r="F198" s="698">
        <f>Dhalai!F198+Unakoti!F198+North!F198+Gomati!F198+South!F198+West!F198+Sepahijala!F198+Khowai!F198+SPO!F198</f>
        <v>169.21449999999999</v>
      </c>
      <c r="G198" s="699">
        <f t="shared" si="56"/>
        <v>1</v>
      </c>
      <c r="H198" s="700">
        <f t="shared" si="56"/>
        <v>1</v>
      </c>
      <c r="I198" s="701">
        <f t="shared" ref="I198:J207" si="59">C198-E198</f>
        <v>0</v>
      </c>
      <c r="J198" s="702">
        <f t="shared" si="59"/>
        <v>0</v>
      </c>
      <c r="K198" s="697">
        <f>Dhalai!K198+Unakoti!K198+North!K198+Gomati!K198+South!K198+West!K198+Sepahijala!K198+Khowai!K198+SPO!K198</f>
        <v>0</v>
      </c>
      <c r="L198" s="698">
        <f>Dhalai!L198+Unakoti!L198+North!L198+Gomati!L198+South!L198+West!L198+Sepahijala!L198+Khowai!L198+SPO!L198</f>
        <v>0</v>
      </c>
      <c r="M198" s="697">
        <f>Dhalai!M198+Unakoti!M198+North!M198+Gomati!M198+South!M198+West!M198+Sepahijala!M198+Khowai!M198+SPO!M198</f>
        <v>0</v>
      </c>
      <c r="N198" s="698">
        <f>Dhalai!N198+Unakoti!N198+North!N198+Gomati!N198+South!N198+West!N198+Sepahijala!N198+Khowai!N198+SPO!N198</f>
        <v>0</v>
      </c>
      <c r="O198" s="703">
        <v>1.5E-3</v>
      </c>
      <c r="P198" s="697">
        <f>Dhalai!P198+Unakoti!P198+North!P198+Gomati!P198+South!P198+West!P198+Sepahijala!P198+Khowai!P198+SPO!P198</f>
        <v>107149</v>
      </c>
      <c r="Q198" s="698">
        <f>Dhalai!Q198+Unakoti!Q198+North!Q198+Gomati!Q198+South!Q198+West!Q198+Sepahijala!Q198+Khowai!Q198+SPO!Q198</f>
        <v>160.7235</v>
      </c>
      <c r="R198" s="697">
        <f>Dhalai!R198+Unakoti!R198+North!R198+Gomati!R198+South!R198+West!R198+Sepahijala!R198+Khowai!R198+SPO!R198</f>
        <v>107149</v>
      </c>
      <c r="S198" s="698">
        <f>Dhalai!S198+Unakoti!S198+North!S198+Gomati!S198+South!S198+West!S198+Sepahijala!S198+Khowai!S198+SPO!S198</f>
        <v>160.7235</v>
      </c>
      <c r="T198" s="697">
        <f>SUM(Dhalai:SPO!T198)</f>
        <v>0</v>
      </c>
      <c r="U198" s="697">
        <f>SUM(Dhalai:SPO!U198)</f>
        <v>0</v>
      </c>
      <c r="V198" s="697">
        <f>SUM(Dhalai:SPO!V198)</f>
        <v>0</v>
      </c>
      <c r="W198" s="697">
        <f>SUM(Dhalai:SPO!W198)</f>
        <v>0</v>
      </c>
      <c r="X198" s="703">
        <v>1.5E-3</v>
      </c>
      <c r="Y198" s="697">
        <f>SUM(Dhalai:SPO!Y198)</f>
        <v>107149</v>
      </c>
      <c r="Z198" s="698">
        <f>SUM(Dhalai:SPO!Z198)</f>
        <v>160.7235</v>
      </c>
      <c r="AA198" s="697">
        <f>SUM(Dhalai:SPO!AA198)</f>
        <v>107149</v>
      </c>
      <c r="AB198" s="698">
        <f>SUM(Dhalai:SPO!AB198)</f>
        <v>160.7235</v>
      </c>
      <c r="AC198" s="779" t="s">
        <v>483</v>
      </c>
      <c r="AD198" s="705"/>
      <c r="AF198" s="672">
        <f>SUM(Dhalai:SPO!AB198)</f>
        <v>160.7235</v>
      </c>
      <c r="AH198" s="672" t="b">
        <f t="shared" si="21"/>
        <v>1</v>
      </c>
    </row>
    <row r="199" spans="1:34" ht="37.5">
      <c r="A199" s="685"/>
      <c r="B199" s="696" t="s">
        <v>125</v>
      </c>
      <c r="C199" s="697">
        <f>Dhalai!C199+Unakoti!C199+North!C199+Gomati!C199+South!C199+West!C199+Sepahijala!C199+Khowai!C199+SPO!C199</f>
        <v>46</v>
      </c>
      <c r="D199" s="698">
        <f>Dhalai!D199+Unakoti!D199+North!D199+Gomati!D199+South!D199+West!D199+Sepahijala!D199+Khowai!D199+SPO!D199</f>
        <v>6.9000000000000006E-2</v>
      </c>
      <c r="E199" s="697">
        <f>Dhalai!E199+Unakoti!E199+North!E199+Gomati!E199+South!E199+West!E199+Sepahijala!E199+Khowai!E199+SPO!E199</f>
        <v>46</v>
      </c>
      <c r="F199" s="698">
        <f>Dhalai!F199+Unakoti!F199+North!F199+Gomati!F199+South!F199+West!F199+Sepahijala!F199+Khowai!F199+SPO!F199</f>
        <v>6.9000000000000006E-2</v>
      </c>
      <c r="G199" s="699">
        <f t="shared" si="56"/>
        <v>1</v>
      </c>
      <c r="H199" s="700">
        <f t="shared" si="56"/>
        <v>1</v>
      </c>
      <c r="I199" s="701">
        <f t="shared" si="59"/>
        <v>0</v>
      </c>
      <c r="J199" s="702">
        <f t="shared" si="59"/>
        <v>0</v>
      </c>
      <c r="K199" s="697">
        <f>Dhalai!K199+Unakoti!K199+North!K199+Gomati!K199+South!K199+West!K199+Sepahijala!K199+Khowai!K199+SPO!K199</f>
        <v>0</v>
      </c>
      <c r="L199" s="698">
        <f>Dhalai!L199+Unakoti!L199+North!L199+Gomati!L199+South!L199+West!L199+Sepahijala!L199+Khowai!L199+SPO!L199</f>
        <v>0</v>
      </c>
      <c r="M199" s="697">
        <f>Dhalai!M199+Unakoti!M199+North!M199+Gomati!M199+South!M199+West!M199+Sepahijala!M199+Khowai!M199+SPO!M199</f>
        <v>0</v>
      </c>
      <c r="N199" s="698">
        <f>Dhalai!N199+Unakoti!N199+North!N199+Gomati!N199+South!N199+West!N199+Sepahijala!N199+Khowai!N199+SPO!N199</f>
        <v>0</v>
      </c>
      <c r="O199" s="703">
        <v>1.5E-3</v>
      </c>
      <c r="P199" s="697">
        <f>Dhalai!P199+Unakoti!P199+North!P199+Gomati!P199+South!P199+West!P199+Sepahijala!P199+Khowai!P199+SPO!P199</f>
        <v>14</v>
      </c>
      <c r="Q199" s="698">
        <f>Dhalai!Q199+Unakoti!Q199+North!Q199+Gomati!Q199+South!Q199+West!Q199+Sepahijala!Q199+Khowai!Q199+SPO!Q199</f>
        <v>2.1000000000000005E-2</v>
      </c>
      <c r="R199" s="697">
        <f>Dhalai!R199+Unakoti!R199+North!R199+Gomati!R199+South!R199+West!R199+Sepahijala!R199+Khowai!R199+SPO!R199</f>
        <v>14</v>
      </c>
      <c r="S199" s="698">
        <f>Dhalai!S199+Unakoti!S199+North!S199+Gomati!S199+South!S199+West!S199+Sepahijala!S199+Khowai!S199+SPO!S199</f>
        <v>2.1000000000000005E-2</v>
      </c>
      <c r="T199" s="697">
        <f>SUM(Dhalai:SPO!T199)</f>
        <v>0</v>
      </c>
      <c r="U199" s="697">
        <f>SUM(Dhalai:SPO!U199)</f>
        <v>0</v>
      </c>
      <c r="V199" s="697">
        <f>SUM(Dhalai:SPO!V199)</f>
        <v>0</v>
      </c>
      <c r="W199" s="697">
        <f>SUM(Dhalai:SPO!W199)</f>
        <v>0</v>
      </c>
      <c r="X199" s="703">
        <v>1.5E-3</v>
      </c>
      <c r="Y199" s="697">
        <f>SUM(Dhalai:SPO!Y199)</f>
        <v>14</v>
      </c>
      <c r="Z199" s="697">
        <f>SUM(Dhalai:SPO!Z199)</f>
        <v>2.1000000000000005E-2</v>
      </c>
      <c r="AA199" s="697">
        <f>SUM(Dhalai:SPO!AA199)</f>
        <v>14</v>
      </c>
      <c r="AB199" s="698">
        <f>SUM(Dhalai:SPO!AB199)</f>
        <v>2.1000000000000005E-2</v>
      </c>
      <c r="AC199" s="782"/>
      <c r="AD199" s="705"/>
      <c r="AF199" s="672">
        <f>SUM(Dhalai:SPO!AB199)</f>
        <v>2.1000000000000005E-2</v>
      </c>
      <c r="AH199" s="672" t="b">
        <f t="shared" si="21"/>
        <v>1</v>
      </c>
    </row>
    <row r="200" spans="1:34" ht="37.5">
      <c r="A200" s="685"/>
      <c r="B200" s="696" t="s">
        <v>126</v>
      </c>
      <c r="C200" s="697">
        <f>Dhalai!C200+Unakoti!C200+North!C200+Gomati!C200+South!C200+West!C200+Sepahijala!C200+Khowai!C200+SPO!C200</f>
        <v>0</v>
      </c>
      <c r="D200" s="698">
        <f>Dhalai!D200+Unakoti!D200+North!D200+Gomati!D200+South!D200+West!D200+Sepahijala!D200+Khowai!D200+SPO!D200</f>
        <v>0</v>
      </c>
      <c r="E200" s="697">
        <f>Dhalai!E200+Unakoti!E200+North!E200+Gomati!E200+South!E200+West!E200+Sepahijala!E200+Khowai!E200+SPO!E200</f>
        <v>0</v>
      </c>
      <c r="F200" s="698">
        <f>Dhalai!F200+Unakoti!F200+North!F200+Gomati!F200+South!F200+West!F200+Sepahijala!F200+Khowai!F200+SPO!F200</f>
        <v>0</v>
      </c>
      <c r="G200" s="699"/>
      <c r="H200" s="700"/>
      <c r="I200" s="701">
        <f t="shared" si="59"/>
        <v>0</v>
      </c>
      <c r="J200" s="702">
        <f t="shared" si="59"/>
        <v>0</v>
      </c>
      <c r="K200" s="697">
        <f>Dhalai!K200+Unakoti!K200+North!K200+Gomati!K200+South!K200+West!K200+Sepahijala!K200+Khowai!K200+SPO!K200</f>
        <v>0</v>
      </c>
      <c r="L200" s="698">
        <f>Dhalai!L200+Unakoti!L200+North!L200+Gomati!L200+South!L200+West!L200+Sepahijala!L200+Khowai!L200+SPO!L200</f>
        <v>0</v>
      </c>
      <c r="M200" s="697">
        <f>Dhalai!M200+Unakoti!M200+North!M200+Gomati!M200+South!M200+West!M200+Sepahijala!M200+Khowai!M200+SPO!M200</f>
        <v>0</v>
      </c>
      <c r="N200" s="698">
        <f>Dhalai!N200+Unakoti!N200+North!N200+Gomati!N200+South!N200+West!N200+Sepahijala!N200+Khowai!N200+SPO!N200</f>
        <v>0</v>
      </c>
      <c r="O200" s="703">
        <v>1.5E-3</v>
      </c>
      <c r="P200" s="697">
        <f>Dhalai!P200+Unakoti!P200+North!P200+Gomati!P200+South!P200+West!P200+Sepahijala!P200+Khowai!P200+SPO!P200</f>
        <v>0</v>
      </c>
      <c r="Q200" s="698">
        <f>Dhalai!Q200+Unakoti!Q200+North!Q200+Gomati!Q200+South!Q200+West!Q200+Sepahijala!Q200+Khowai!Q200+SPO!Q200</f>
        <v>0</v>
      </c>
      <c r="R200" s="697">
        <f>Dhalai!R200+Unakoti!R200+North!R200+Gomati!R200+South!R200+West!R200+Sepahijala!R200+Khowai!R200+SPO!R200</f>
        <v>0</v>
      </c>
      <c r="S200" s="698">
        <f>Dhalai!S200+Unakoti!S200+North!S200+Gomati!S200+South!S200+West!S200+Sepahijala!S200+Khowai!S200+SPO!S200</f>
        <v>0</v>
      </c>
      <c r="T200" s="697">
        <f>SUM(Dhalai:SPO!T200)</f>
        <v>0</v>
      </c>
      <c r="U200" s="697">
        <f>SUM(Dhalai:SPO!U200)</f>
        <v>0</v>
      </c>
      <c r="V200" s="697">
        <f>SUM(Dhalai:SPO!V200)</f>
        <v>0</v>
      </c>
      <c r="W200" s="697">
        <f>SUM(Dhalai:SPO!W200)</f>
        <v>0</v>
      </c>
      <c r="X200" s="703">
        <v>1.5E-3</v>
      </c>
      <c r="Y200" s="697">
        <f>SUM(Dhalai:SPO!Y200)</f>
        <v>0</v>
      </c>
      <c r="Z200" s="697">
        <f>SUM(Dhalai:SPO!Z200)</f>
        <v>0</v>
      </c>
      <c r="AA200" s="697">
        <f>SUM(Dhalai:SPO!AA200)</f>
        <v>0</v>
      </c>
      <c r="AB200" s="698">
        <f>SUM(Dhalai:SPO!AB200)</f>
        <v>0</v>
      </c>
      <c r="AC200" s="704"/>
      <c r="AD200" s="705"/>
      <c r="AF200" s="672">
        <f>SUM(Dhalai:SPO!AB200)</f>
        <v>0</v>
      </c>
      <c r="AH200" s="672" t="b">
        <f t="shared" ref="AH200:AH263" si="60">AB200=AF200</f>
        <v>1</v>
      </c>
    </row>
    <row r="201" spans="1:34" ht="21">
      <c r="A201" s="685"/>
      <c r="B201" s="696" t="s">
        <v>127</v>
      </c>
      <c r="C201" s="697">
        <f>Dhalai!C201+Unakoti!C201+North!C201+Gomati!C201+South!C201+West!C201+Sepahijala!C201+Khowai!C201+SPO!C201</f>
        <v>189972</v>
      </c>
      <c r="D201" s="698">
        <f>Dhalai!D201+Unakoti!D201+North!D201+Gomati!D201+South!D201+West!D201+Sepahijala!D201+Khowai!D201+SPO!D201</f>
        <v>284.94450000000001</v>
      </c>
      <c r="E201" s="697">
        <f>Dhalai!E201+Unakoti!E201+North!E201+Gomati!E201+South!E201+West!E201+Sepahijala!E201+Khowai!E201+SPO!E201</f>
        <v>189972</v>
      </c>
      <c r="F201" s="698">
        <f>Dhalai!F201+Unakoti!F201+North!F201+Gomati!F201+South!F201+West!F201+Sepahijala!F201+Khowai!F201+SPO!F201</f>
        <v>284.94450000000001</v>
      </c>
      <c r="G201" s="699">
        <f t="shared" si="56"/>
        <v>1</v>
      </c>
      <c r="H201" s="700">
        <f t="shared" si="56"/>
        <v>1</v>
      </c>
      <c r="I201" s="701">
        <f t="shared" si="59"/>
        <v>0</v>
      </c>
      <c r="J201" s="702">
        <f t="shared" si="59"/>
        <v>0</v>
      </c>
      <c r="K201" s="697">
        <f>Dhalai!K201+Unakoti!K201+North!K201+Gomati!K201+South!K201+West!K201+Sepahijala!K201+Khowai!K201+SPO!K201</f>
        <v>0</v>
      </c>
      <c r="L201" s="698">
        <f>Dhalai!L201+Unakoti!L201+North!L201+Gomati!L201+South!L201+West!L201+Sepahijala!L201+Khowai!L201+SPO!L201</f>
        <v>0</v>
      </c>
      <c r="M201" s="697">
        <f>Dhalai!M201+Unakoti!M201+North!M201+Gomati!M201+South!M201+West!M201+Sepahijala!M201+Khowai!M201+SPO!M201</f>
        <v>0</v>
      </c>
      <c r="N201" s="698">
        <f>Dhalai!N201+Unakoti!N201+North!N201+Gomati!N201+South!N201+West!N201+Sepahijala!N201+Khowai!N201+SPO!N201</f>
        <v>0</v>
      </c>
      <c r="O201" s="703">
        <v>1.5E-3</v>
      </c>
      <c r="P201" s="697">
        <f>Dhalai!P201+Unakoti!P201+North!P201+Gomati!P201+South!P201+West!P201+Sepahijala!P201+Khowai!P201+SPO!P201</f>
        <v>180291</v>
      </c>
      <c r="Q201" s="698">
        <f>Dhalai!Q201+Unakoti!Q201+North!Q201+Gomati!Q201+South!Q201+West!Q201+Sepahijala!Q201+Khowai!Q201+SPO!Q201</f>
        <v>270.43650000000002</v>
      </c>
      <c r="R201" s="697">
        <f>Dhalai!R201+Unakoti!R201+North!R201+Gomati!R201+South!R201+West!R201+Sepahijala!R201+Khowai!R201+SPO!R201</f>
        <v>180291</v>
      </c>
      <c r="S201" s="698">
        <f>Dhalai!S201+Unakoti!S201+North!S201+Gomati!S201+South!S201+West!S201+Sepahijala!S201+Khowai!S201+SPO!S201</f>
        <v>270.43650000000002</v>
      </c>
      <c r="T201" s="697">
        <f>SUM(Dhalai:SPO!T201)</f>
        <v>0</v>
      </c>
      <c r="U201" s="697">
        <f>SUM(Dhalai:SPO!U201)</f>
        <v>0</v>
      </c>
      <c r="V201" s="697">
        <f>SUM(Dhalai:SPO!V201)</f>
        <v>0</v>
      </c>
      <c r="W201" s="697">
        <f>SUM(Dhalai:SPO!W201)</f>
        <v>0</v>
      </c>
      <c r="X201" s="703">
        <v>1.5E-3</v>
      </c>
      <c r="Y201" s="697">
        <f>SUM(Dhalai:SPO!Y201)</f>
        <v>184055</v>
      </c>
      <c r="Z201" s="698">
        <f>SUM(Dhalai:SPO!Z201)</f>
        <v>276.08249999999998</v>
      </c>
      <c r="AA201" s="697">
        <f>SUM(Dhalai:SPO!AA201)</f>
        <v>184055</v>
      </c>
      <c r="AB201" s="698">
        <f>SUM(Dhalai:SPO!AB201)</f>
        <v>276.08249999999998</v>
      </c>
      <c r="AC201" s="779" t="s">
        <v>483</v>
      </c>
      <c r="AD201" s="705"/>
      <c r="AF201" s="672">
        <f>SUM(Dhalai:SPO!AB201)</f>
        <v>276.08249999999998</v>
      </c>
      <c r="AH201" s="672" t="b">
        <f t="shared" si="60"/>
        <v>1</v>
      </c>
    </row>
    <row r="202" spans="1:34" ht="37.5">
      <c r="A202" s="685"/>
      <c r="B202" s="696" t="s">
        <v>128</v>
      </c>
      <c r="C202" s="697">
        <f>Dhalai!C202+Unakoti!C202+North!C202+Gomati!C202+South!C202+West!C202+Sepahijala!C202+Khowai!C202+SPO!C202</f>
        <v>60</v>
      </c>
      <c r="D202" s="698">
        <f>Dhalai!D202+Unakoti!D202+North!D202+Gomati!D202+South!D202+West!D202+Sepahijala!D202+Khowai!D202+SPO!D202</f>
        <v>9.0000000000000011E-2</v>
      </c>
      <c r="E202" s="697">
        <f>Dhalai!E202+Unakoti!E202+North!E202+Gomati!E202+South!E202+West!E202+Sepahijala!E202+Khowai!E202+SPO!E202</f>
        <v>60</v>
      </c>
      <c r="F202" s="698">
        <f>Dhalai!F202+Unakoti!F202+North!F202+Gomati!F202+South!F202+West!F202+Sepahijala!F202+Khowai!F202+SPO!F202</f>
        <v>9.0000000000000011E-2</v>
      </c>
      <c r="G202" s="699">
        <f t="shared" si="56"/>
        <v>1</v>
      </c>
      <c r="H202" s="700">
        <f t="shared" si="56"/>
        <v>1</v>
      </c>
      <c r="I202" s="701">
        <f t="shared" si="59"/>
        <v>0</v>
      </c>
      <c r="J202" s="702">
        <f t="shared" si="59"/>
        <v>0</v>
      </c>
      <c r="K202" s="697">
        <f>Dhalai!K202+Unakoti!K202+North!K202+Gomati!K202+South!K202+West!K202+Sepahijala!K202+Khowai!K202+SPO!K202</f>
        <v>0</v>
      </c>
      <c r="L202" s="698">
        <f>Dhalai!L202+Unakoti!L202+North!L202+Gomati!L202+South!L202+West!L202+Sepahijala!L202+Khowai!L202+SPO!L202</f>
        <v>0</v>
      </c>
      <c r="M202" s="697">
        <f>Dhalai!M202+Unakoti!M202+North!M202+Gomati!M202+South!M202+West!M202+Sepahijala!M202+Khowai!M202+SPO!M202</f>
        <v>0</v>
      </c>
      <c r="N202" s="698">
        <f>Dhalai!N202+Unakoti!N202+North!N202+Gomati!N202+South!N202+West!N202+Sepahijala!N202+Khowai!N202+SPO!N202</f>
        <v>0</v>
      </c>
      <c r="O202" s="703">
        <v>1.5E-3</v>
      </c>
      <c r="P202" s="697">
        <f>Dhalai!P202+Unakoti!P202+North!P202+Gomati!P202+South!P202+West!P202+Sepahijala!P202+Khowai!P202+SPO!P202</f>
        <v>22</v>
      </c>
      <c r="Q202" s="698">
        <f>Dhalai!Q202+Unakoti!Q202+North!Q202+Gomati!Q202+South!Q202+West!Q202+Sepahijala!Q202+Khowai!Q202+SPO!Q202</f>
        <v>3.2999999999999995E-2</v>
      </c>
      <c r="R202" s="697">
        <f>Dhalai!R202+Unakoti!R202+North!R202+Gomati!R202+South!R202+West!R202+Sepahijala!R202+Khowai!R202+SPO!R202</f>
        <v>22</v>
      </c>
      <c r="S202" s="698">
        <f>Dhalai!S202+Unakoti!S202+North!S202+Gomati!S202+South!S202+West!S202+Sepahijala!S202+Khowai!S202+SPO!S202</f>
        <v>3.2999999999999995E-2</v>
      </c>
      <c r="T202" s="697">
        <f>SUM(Dhalai:SPO!T202)</f>
        <v>0</v>
      </c>
      <c r="U202" s="697">
        <f>SUM(Dhalai:SPO!U202)</f>
        <v>0</v>
      </c>
      <c r="V202" s="697">
        <f>SUM(Dhalai:SPO!V202)</f>
        <v>0</v>
      </c>
      <c r="W202" s="697">
        <f>SUM(Dhalai:SPO!W202)</f>
        <v>0</v>
      </c>
      <c r="X202" s="703">
        <v>1.5E-3</v>
      </c>
      <c r="Y202" s="697">
        <f>SUM(Dhalai:SPO!Y202)</f>
        <v>22</v>
      </c>
      <c r="Z202" s="697">
        <f>SUM(Dhalai:SPO!Z202)</f>
        <v>3.2999999999999995E-2</v>
      </c>
      <c r="AA202" s="697">
        <f>SUM(Dhalai:SPO!AA202)</f>
        <v>22</v>
      </c>
      <c r="AB202" s="698">
        <f>SUM(Dhalai:SPO!AB202)</f>
        <v>3.2999999999999995E-2</v>
      </c>
      <c r="AC202" s="782"/>
      <c r="AD202" s="705"/>
      <c r="AF202" s="672">
        <f>SUM(Dhalai:SPO!AB202)</f>
        <v>3.2999999999999995E-2</v>
      </c>
      <c r="AH202" s="672" t="b">
        <f t="shared" si="60"/>
        <v>1</v>
      </c>
    </row>
    <row r="203" spans="1:34" ht="37.5">
      <c r="A203" s="685"/>
      <c r="B203" s="696" t="s">
        <v>129</v>
      </c>
      <c r="C203" s="697">
        <f>Dhalai!C203+Unakoti!C203+North!C203+Gomati!C203+South!C203+West!C203+Sepahijala!C203+Khowai!C203+SPO!C203</f>
        <v>0</v>
      </c>
      <c r="D203" s="698">
        <f>Dhalai!D203+Unakoti!D203+North!D203+Gomati!D203+South!D203+West!D203+Sepahijala!D203+Khowai!D203+SPO!D203</f>
        <v>0</v>
      </c>
      <c r="E203" s="697">
        <f>Dhalai!E203+Unakoti!E203+North!E203+Gomati!E203+South!E203+West!E203+Sepahijala!E203+Khowai!E203+SPO!E203</f>
        <v>0</v>
      </c>
      <c r="F203" s="698">
        <f>Dhalai!F203+Unakoti!F203+North!F203+Gomati!F203+South!F203+West!F203+Sepahijala!F203+Khowai!F203+SPO!F203</f>
        <v>0</v>
      </c>
      <c r="G203" s="699"/>
      <c r="H203" s="700"/>
      <c r="I203" s="701">
        <f t="shared" si="59"/>
        <v>0</v>
      </c>
      <c r="J203" s="702">
        <f t="shared" si="59"/>
        <v>0</v>
      </c>
      <c r="K203" s="697">
        <f>Dhalai!K203+Unakoti!K203+North!K203+Gomati!K203+South!K203+West!K203+Sepahijala!K203+Khowai!K203+SPO!K203</f>
        <v>0</v>
      </c>
      <c r="L203" s="698">
        <f>Dhalai!L203+Unakoti!L203+North!L203+Gomati!L203+South!L203+West!L203+Sepahijala!L203+Khowai!L203+SPO!L203</f>
        <v>0</v>
      </c>
      <c r="M203" s="697">
        <f>Dhalai!M203+Unakoti!M203+North!M203+Gomati!M203+South!M203+West!M203+Sepahijala!M203+Khowai!M203+SPO!M203</f>
        <v>0</v>
      </c>
      <c r="N203" s="698">
        <f>Dhalai!N203+Unakoti!N203+North!N203+Gomati!N203+South!N203+West!N203+Sepahijala!N203+Khowai!N203+SPO!N203</f>
        <v>0</v>
      </c>
      <c r="O203" s="703">
        <v>1.5E-3</v>
      </c>
      <c r="P203" s="697">
        <f>Dhalai!P203+Unakoti!P203+North!P203+Gomati!P203+South!P203+West!P203+Sepahijala!P203+Khowai!P203+SPO!P203</f>
        <v>0</v>
      </c>
      <c r="Q203" s="698">
        <f>Dhalai!Q203+Unakoti!Q203+North!Q203+Gomati!Q203+South!Q203+West!Q203+Sepahijala!Q203+Khowai!Q203+SPO!Q203</f>
        <v>0</v>
      </c>
      <c r="R203" s="697">
        <f>Dhalai!R203+Unakoti!R203+North!R203+Gomati!R203+South!R203+West!R203+Sepahijala!R203+Khowai!R203+SPO!R203</f>
        <v>0</v>
      </c>
      <c r="S203" s="698">
        <f>Dhalai!S203+Unakoti!S203+North!S203+Gomati!S203+South!S203+West!S203+Sepahijala!S203+Khowai!S203+SPO!S203</f>
        <v>0</v>
      </c>
      <c r="T203" s="697">
        <f>SUM(Dhalai:SPO!T203)</f>
        <v>0</v>
      </c>
      <c r="U203" s="697">
        <f>SUM(Dhalai:SPO!U203)</f>
        <v>0</v>
      </c>
      <c r="V203" s="697">
        <f>SUM(Dhalai:SPO!V203)</f>
        <v>0</v>
      </c>
      <c r="W203" s="697">
        <f>SUM(Dhalai:SPO!W203)</f>
        <v>0</v>
      </c>
      <c r="X203" s="703">
        <v>1.5E-3</v>
      </c>
      <c r="Y203" s="697">
        <f>SUM(Dhalai:SPO!Y203)</f>
        <v>0</v>
      </c>
      <c r="Z203" s="697">
        <f>SUM(Dhalai:SPO!Z203)</f>
        <v>0</v>
      </c>
      <c r="AA203" s="697">
        <f>SUM(Dhalai:SPO!AA203)</f>
        <v>0</v>
      </c>
      <c r="AB203" s="697">
        <f>SUM(Dhalai:SPO!AB203)</f>
        <v>0</v>
      </c>
      <c r="AC203" s="704"/>
      <c r="AD203" s="705"/>
      <c r="AF203" s="672">
        <f>SUM(Dhalai:SPO!AB203)</f>
        <v>0</v>
      </c>
      <c r="AH203" s="672" t="b">
        <f t="shared" si="60"/>
        <v>1</v>
      </c>
    </row>
    <row r="204" spans="1:34" ht="37.5">
      <c r="A204" s="685"/>
      <c r="B204" s="696" t="s">
        <v>130</v>
      </c>
      <c r="C204" s="697">
        <f>Dhalai!C204+Unakoti!C204+North!C204+Gomati!C204+South!C204+West!C204+Sepahijala!C204+Khowai!C204+SPO!C204</f>
        <v>0</v>
      </c>
      <c r="D204" s="698">
        <f>Dhalai!D204+Unakoti!D204+North!D204+Gomati!D204+South!D204+West!D204+Sepahijala!D204+Khowai!D204+SPO!D204</f>
        <v>0</v>
      </c>
      <c r="E204" s="697">
        <f>Dhalai!E204+Unakoti!E204+North!E204+Gomati!E204+South!E204+West!E204+Sepahijala!E204+Khowai!E204+SPO!E204</f>
        <v>0</v>
      </c>
      <c r="F204" s="698">
        <f>Dhalai!F204+Unakoti!F204+North!F204+Gomati!F204+South!F204+West!F204+Sepahijala!F204+Khowai!F204+SPO!F204</f>
        <v>0</v>
      </c>
      <c r="G204" s="699"/>
      <c r="H204" s="700"/>
      <c r="I204" s="701">
        <f t="shared" si="59"/>
        <v>0</v>
      </c>
      <c r="J204" s="702">
        <f t="shared" si="59"/>
        <v>0</v>
      </c>
      <c r="K204" s="697">
        <f>Dhalai!K204+Unakoti!K204+North!K204+Gomati!K204+South!K204+West!K204+Sepahijala!K204+Khowai!K204+SPO!K204</f>
        <v>0</v>
      </c>
      <c r="L204" s="698">
        <f>Dhalai!L204+Unakoti!L204+North!L204+Gomati!L204+South!L204+West!L204+Sepahijala!L204+Khowai!L204+SPO!L204</f>
        <v>0</v>
      </c>
      <c r="M204" s="697">
        <f>Dhalai!M204+Unakoti!M204+North!M204+Gomati!M204+South!M204+West!M204+Sepahijala!M204+Khowai!M204+SPO!M204</f>
        <v>0</v>
      </c>
      <c r="N204" s="698">
        <f>Dhalai!N204+Unakoti!N204+North!N204+Gomati!N204+South!N204+West!N204+Sepahijala!N204+Khowai!N204+SPO!N204</f>
        <v>0</v>
      </c>
      <c r="O204" s="703">
        <v>1.5E-3</v>
      </c>
      <c r="P204" s="697">
        <f>Dhalai!P204+Unakoti!P204+North!P204+Gomati!P204+South!P204+West!P204+Sepahijala!P204+Khowai!P204+SPO!P204</f>
        <v>3764</v>
      </c>
      <c r="Q204" s="698">
        <f>Dhalai!Q204+Unakoti!Q204+North!Q204+Gomati!Q204+South!Q204+West!Q204+Sepahijala!Q204+Khowai!Q204+SPO!Q204</f>
        <v>5.6459999999999999</v>
      </c>
      <c r="R204" s="697">
        <f>Dhalai!R204+Unakoti!R204+North!R204+Gomati!R204+South!R204+West!R204+Sepahijala!R204+Khowai!R204+SPO!R204</f>
        <v>3764</v>
      </c>
      <c r="S204" s="698">
        <f>Dhalai!S204+Unakoti!S204+North!S204+Gomati!S204+South!S204+West!S204+Sepahijala!S204+Khowai!S204+SPO!S204</f>
        <v>5.6459999999999999</v>
      </c>
      <c r="T204" s="697">
        <f>SUM(Dhalai:SPO!T204)</f>
        <v>0</v>
      </c>
      <c r="U204" s="697">
        <f>SUM(Dhalai:SPO!U204)</f>
        <v>0</v>
      </c>
      <c r="V204" s="697">
        <f>SUM(Dhalai:SPO!V204)</f>
        <v>0</v>
      </c>
      <c r="W204" s="697">
        <f>SUM(Dhalai:SPO!W204)</f>
        <v>0</v>
      </c>
      <c r="X204" s="703">
        <v>1.5E-3</v>
      </c>
      <c r="Y204" s="697">
        <f>SUM(Dhalai:SPO!Y204)</f>
        <v>0</v>
      </c>
      <c r="Z204" s="697">
        <f>SUM(Dhalai:SPO!Z204)</f>
        <v>0</v>
      </c>
      <c r="AA204" s="697">
        <f>SUM(Dhalai:SPO!AA204)</f>
        <v>0</v>
      </c>
      <c r="AB204" s="781">
        <f>SUM(Dhalai:SPO!AB204)</f>
        <v>0</v>
      </c>
      <c r="AC204" s="801" t="s">
        <v>493</v>
      </c>
      <c r="AD204" s="705"/>
      <c r="AF204" s="672">
        <f>SUM(Dhalai:SPO!AB204)</f>
        <v>0</v>
      </c>
      <c r="AH204" s="672" t="b">
        <f t="shared" si="60"/>
        <v>1</v>
      </c>
    </row>
    <row r="205" spans="1:34" ht="21">
      <c r="A205" s="685">
        <f>+A197+0.01</f>
        <v>7.02</v>
      </c>
      <c r="B205" s="696" t="s">
        <v>131</v>
      </c>
      <c r="C205" s="697">
        <f>Dhalai!C205+Unakoti!C205+North!C205+Gomati!C205+South!C205+West!C205+Sepahijala!C205+Khowai!C205+SPO!C205</f>
        <v>182248</v>
      </c>
      <c r="D205" s="698">
        <f>Dhalai!D205+Unakoti!D205+North!D205+Gomati!D205+South!D205+West!D205+Sepahijala!D205+Khowai!D205+SPO!D205</f>
        <v>455.62949999999995</v>
      </c>
      <c r="E205" s="697">
        <f>Dhalai!E205+Unakoti!E205+North!E205+Gomati!E205+South!E205+West!E205+Sepahijala!E205+Khowai!E205+SPO!E205</f>
        <v>182248</v>
      </c>
      <c r="F205" s="698">
        <f>Dhalai!F205+Unakoti!F205+North!F205+Gomati!F205+South!F205+West!F205+Sepahijala!F205+Khowai!F205+SPO!F205</f>
        <v>455.62949999999995</v>
      </c>
      <c r="G205" s="699">
        <f t="shared" si="56"/>
        <v>1</v>
      </c>
      <c r="H205" s="700">
        <f t="shared" si="56"/>
        <v>1</v>
      </c>
      <c r="I205" s="701">
        <f t="shared" si="59"/>
        <v>0</v>
      </c>
      <c r="J205" s="702">
        <f t="shared" si="59"/>
        <v>0</v>
      </c>
      <c r="K205" s="697">
        <f>Dhalai!K205+Unakoti!K205+North!K205+Gomati!K205+South!K205+West!K205+Sepahijala!K205+Khowai!K205+SPO!K205</f>
        <v>0</v>
      </c>
      <c r="L205" s="698">
        <f>Dhalai!L205+Unakoti!L205+North!L205+Gomati!L205+South!L205+West!L205+Sepahijala!L205+Khowai!L205+SPO!L205</f>
        <v>0</v>
      </c>
      <c r="M205" s="697">
        <f>Dhalai!M205+Unakoti!M205+North!M205+Gomati!M205+South!M205+West!M205+Sepahijala!M205+Khowai!M205+SPO!M205</f>
        <v>0</v>
      </c>
      <c r="N205" s="698">
        <f>Dhalai!N205+Unakoti!N205+North!N205+Gomati!N205+South!N205+West!N205+Sepahijala!N205+Khowai!N205+SPO!N205</f>
        <v>0</v>
      </c>
      <c r="O205" s="703">
        <v>2.5000000000000001E-3</v>
      </c>
      <c r="P205" s="697">
        <f>Dhalai!P205+Unakoti!P205+North!P205+Gomati!P205+South!P205+West!P205+Sepahijala!P205+Khowai!P205+SPO!P205</f>
        <v>180016</v>
      </c>
      <c r="Q205" s="698">
        <f>Dhalai!Q205+Unakoti!Q205+North!Q205+Gomati!Q205+South!Q205+West!Q205+Sepahijala!Q205+Khowai!Q205+SPO!Q205</f>
        <v>450.04000000000008</v>
      </c>
      <c r="R205" s="697">
        <f>Dhalai!R205+Unakoti!R205+North!R205+Gomati!R205+South!R205+West!R205+Sepahijala!R205+Khowai!R205+SPO!R205</f>
        <v>180016</v>
      </c>
      <c r="S205" s="698">
        <f>Dhalai!S205+Unakoti!S205+North!S205+Gomati!S205+South!S205+West!S205+Sepahijala!S205+Khowai!S205+SPO!S205</f>
        <v>450.04000000000008</v>
      </c>
      <c r="T205" s="697">
        <f>SUM(Dhalai:SPO!T205)</f>
        <v>0</v>
      </c>
      <c r="U205" s="697">
        <f>SUM(Dhalai:SPO!U205)</f>
        <v>0</v>
      </c>
      <c r="V205" s="697">
        <f>SUM(Dhalai:SPO!V205)</f>
        <v>0</v>
      </c>
      <c r="W205" s="697">
        <f>SUM(Dhalai:SPO!W205)</f>
        <v>0</v>
      </c>
      <c r="X205" s="703">
        <v>2.5000000000000001E-3</v>
      </c>
      <c r="Y205" s="697">
        <f>SUM(Dhalai:SPO!Y205)</f>
        <v>180016</v>
      </c>
      <c r="Z205" s="697">
        <f>SUM(Dhalai:SPO!Z205)</f>
        <v>450.04000000000008</v>
      </c>
      <c r="AA205" s="697">
        <f>SUM(Dhalai:SPO!AA205)</f>
        <v>180016</v>
      </c>
      <c r="AB205" s="697">
        <f>SUM(Dhalai:SPO!AB205)</f>
        <v>450.04000000000008</v>
      </c>
      <c r="AC205" s="779" t="s">
        <v>483</v>
      </c>
      <c r="AD205" s="705"/>
      <c r="AF205" s="672">
        <f>SUM(Dhalai:SPO!AB205)</f>
        <v>450.04000000000008</v>
      </c>
      <c r="AH205" s="672" t="b">
        <f t="shared" si="60"/>
        <v>1</v>
      </c>
    </row>
    <row r="206" spans="1:34" ht="21">
      <c r="A206" s="685">
        <f t="shared" ref="A206:A207" si="61">+A205+0.01</f>
        <v>7.0299999999999994</v>
      </c>
      <c r="B206" s="696" t="s">
        <v>132</v>
      </c>
      <c r="C206" s="697">
        <f>Dhalai!C206+Unakoti!C206+North!C206+Gomati!C206+South!C206+West!C206+Sepahijala!C206+Khowai!C206+SPO!C206</f>
        <v>40</v>
      </c>
      <c r="D206" s="698">
        <f>Dhalai!D206+Unakoti!D206+North!D206+Gomati!D206+South!D206+West!D206+Sepahijala!D206+Khowai!D206+SPO!D206</f>
        <v>0.1</v>
      </c>
      <c r="E206" s="697">
        <f>Dhalai!E206+Unakoti!E206+North!E206+Gomati!E206+South!E206+West!E206+Sepahijala!E206+Khowai!E206+SPO!E206</f>
        <v>40</v>
      </c>
      <c r="F206" s="698">
        <f>Dhalai!F206+Unakoti!F206+North!F206+Gomati!F206+South!F206+West!F206+Sepahijala!F206+Khowai!F206+SPO!F206</f>
        <v>0.1</v>
      </c>
      <c r="G206" s="699">
        <f t="shared" si="56"/>
        <v>1</v>
      </c>
      <c r="H206" s="700">
        <f t="shared" si="56"/>
        <v>1</v>
      </c>
      <c r="I206" s="701">
        <f t="shared" si="59"/>
        <v>0</v>
      </c>
      <c r="J206" s="702">
        <f t="shared" si="59"/>
        <v>0</v>
      </c>
      <c r="K206" s="697">
        <f>Dhalai!K206+Unakoti!K206+North!K206+Gomati!K206+South!K206+West!K206+Sepahijala!K206+Khowai!K206+SPO!K206</f>
        <v>0</v>
      </c>
      <c r="L206" s="698">
        <f>Dhalai!L206+Unakoti!L206+North!L206+Gomati!L206+South!L206+West!L206+Sepahijala!L206+Khowai!L206+SPO!L206</f>
        <v>0</v>
      </c>
      <c r="M206" s="697">
        <f>Dhalai!M206+Unakoti!M206+North!M206+Gomati!M206+South!M206+West!M206+Sepahijala!M206+Khowai!M206+SPO!M206</f>
        <v>0</v>
      </c>
      <c r="N206" s="698">
        <f>Dhalai!N206+Unakoti!N206+North!N206+Gomati!N206+South!N206+West!N206+Sepahijala!N206+Khowai!N206+SPO!N206</f>
        <v>0</v>
      </c>
      <c r="O206" s="703">
        <v>2.5000000000000001E-3</v>
      </c>
      <c r="P206" s="697">
        <f>Dhalai!P206+Unakoti!P206+North!P206+Gomati!P206+South!P206+West!P206+Sepahijala!P206+Khowai!P206+SPO!P206</f>
        <v>15</v>
      </c>
      <c r="Q206" s="698">
        <f>Dhalai!Q206+Unakoti!Q206+North!Q206+Gomati!Q206+South!Q206+West!Q206+Sepahijala!Q206+Khowai!Q206+SPO!Q206</f>
        <v>3.7500000000000006E-2</v>
      </c>
      <c r="R206" s="697">
        <f>Dhalai!R206+Unakoti!R206+North!R206+Gomati!R206+South!R206+West!R206+Sepahijala!R206+Khowai!R206+SPO!R206</f>
        <v>15</v>
      </c>
      <c r="S206" s="781">
        <f>Dhalai!S206+Unakoti!S206+North!S206+Gomati!S206+South!S206+West!S206+Sepahijala!S206+Khowai!S206+SPO!S206</f>
        <v>3.7500000000000006E-2</v>
      </c>
      <c r="T206" s="697">
        <f>SUM(Dhalai:SPO!T206)</f>
        <v>0</v>
      </c>
      <c r="U206" s="697">
        <f>SUM(Dhalai:SPO!U206)</f>
        <v>0</v>
      </c>
      <c r="V206" s="697">
        <f>SUM(Dhalai:SPO!V206)</f>
        <v>0</v>
      </c>
      <c r="W206" s="697">
        <f>SUM(Dhalai:SPO!W206)</f>
        <v>0</v>
      </c>
      <c r="X206" s="703">
        <v>2.5000000000000001E-3</v>
      </c>
      <c r="Y206" s="697">
        <f>SUM(Dhalai:SPO!Y206)</f>
        <v>15</v>
      </c>
      <c r="Z206" s="697">
        <f>SUM(Dhalai:SPO!Z206)</f>
        <v>3.7500000000000006E-2</v>
      </c>
      <c r="AA206" s="697">
        <f>SUM(Dhalai:SPO!AA206)</f>
        <v>15</v>
      </c>
      <c r="AB206" s="802">
        <f>SUM(Dhalai:SPO!AB206)</f>
        <v>3.7500000000000006E-2</v>
      </c>
      <c r="AC206" s="782"/>
      <c r="AD206" s="705"/>
      <c r="AF206" s="672">
        <f>SUM(Dhalai:SPO!AB206)</f>
        <v>3.7500000000000006E-2</v>
      </c>
      <c r="AH206" s="672" t="b">
        <f t="shared" si="60"/>
        <v>1</v>
      </c>
    </row>
    <row r="207" spans="1:34" ht="21">
      <c r="A207" s="685">
        <f t="shared" si="61"/>
        <v>7.0399999999999991</v>
      </c>
      <c r="B207" s="696" t="s">
        <v>133</v>
      </c>
      <c r="C207" s="697">
        <f>Dhalai!C207+Unakoti!C207+North!C207+Gomati!C207+South!C207+West!C207+Sepahijala!C207+Khowai!C207+SPO!C207</f>
        <v>0</v>
      </c>
      <c r="D207" s="698">
        <f>Dhalai!D207+Unakoti!D207+North!D207+Gomati!D207+South!D207+West!D207+Sepahijala!D207+Khowai!D207+SPO!D207</f>
        <v>0</v>
      </c>
      <c r="E207" s="697">
        <f>Dhalai!E207+Unakoti!E207+North!E207+Gomati!E207+South!E207+West!E207+Sepahijala!E207+Khowai!E207+SPO!E207</f>
        <v>0</v>
      </c>
      <c r="F207" s="698">
        <f>Dhalai!F207+Unakoti!F207+North!F207+Gomati!F207+South!F207+West!F207+Sepahijala!F207+Khowai!F207+SPO!F207</f>
        <v>0</v>
      </c>
      <c r="G207" s="699"/>
      <c r="H207" s="700"/>
      <c r="I207" s="701">
        <f t="shared" si="59"/>
        <v>0</v>
      </c>
      <c r="J207" s="702">
        <f t="shared" si="59"/>
        <v>0</v>
      </c>
      <c r="K207" s="697">
        <f>Dhalai!K207+Unakoti!K207+North!K207+Gomati!K207+South!K207+West!K207+Sepahijala!K207+Khowai!K207+SPO!K207</f>
        <v>0</v>
      </c>
      <c r="L207" s="698">
        <f>Dhalai!L207+Unakoti!L207+North!L207+Gomati!L207+South!L207+West!L207+Sepahijala!L207+Khowai!L207+SPO!L207</f>
        <v>0</v>
      </c>
      <c r="M207" s="697">
        <f>Dhalai!M207+Unakoti!M207+North!M207+Gomati!M207+South!M207+West!M207+Sepahijala!M207+Khowai!M207+SPO!M207</f>
        <v>0</v>
      </c>
      <c r="N207" s="698">
        <f>Dhalai!N207+Unakoti!N207+North!N207+Gomati!N207+South!N207+West!N207+Sepahijala!N207+Khowai!N207+SPO!N207</f>
        <v>0</v>
      </c>
      <c r="O207" s="703">
        <v>2.5000000000000001E-3</v>
      </c>
      <c r="P207" s="697">
        <f>Dhalai!P207+Unakoti!P207+North!P207+Gomati!P207+South!P207+West!P207+Sepahijala!P207+Khowai!P207+SPO!P207</f>
        <v>0</v>
      </c>
      <c r="Q207" s="698">
        <f>Dhalai!Q207+Unakoti!Q207+North!Q207+Gomati!Q207+South!Q207+West!Q207+Sepahijala!Q207+Khowai!Q207+SPO!Q207</f>
        <v>0</v>
      </c>
      <c r="R207" s="697">
        <f>Dhalai!R207+Unakoti!R207+North!R207+Gomati!R207+South!R207+West!R207+Sepahijala!R207+Khowai!R207+SPO!R207</f>
        <v>0</v>
      </c>
      <c r="S207" s="698">
        <f>Dhalai!S207+Unakoti!S207+North!S207+Gomati!S207+South!S207+West!S207+Sepahijala!S207+Khowai!S207+SPO!S207</f>
        <v>0</v>
      </c>
      <c r="T207" s="697">
        <f>SUM(Dhalai:SPO!T207)</f>
        <v>0</v>
      </c>
      <c r="U207" s="697">
        <f>SUM(Dhalai:SPO!U207)</f>
        <v>0</v>
      </c>
      <c r="V207" s="697">
        <f>SUM(Dhalai:SPO!V207)</f>
        <v>0</v>
      </c>
      <c r="W207" s="697">
        <f>SUM(Dhalai:SPO!W207)</f>
        <v>0</v>
      </c>
      <c r="X207" s="703">
        <v>2.5000000000000001E-3</v>
      </c>
      <c r="Y207" s="697">
        <f>SUM(Dhalai:SPO!Y207)</f>
        <v>0</v>
      </c>
      <c r="Z207" s="697">
        <f>SUM(Dhalai:SPO!Z207)</f>
        <v>0</v>
      </c>
      <c r="AA207" s="697">
        <f>SUM(Dhalai:SPO!AA207)</f>
        <v>0</v>
      </c>
      <c r="AB207" s="697">
        <f>SUM(Dhalai:SPO!AB207)</f>
        <v>0</v>
      </c>
      <c r="AC207" s="704"/>
      <c r="AD207" s="705"/>
      <c r="AF207" s="672">
        <f>SUM(Dhalai:SPO!AB207)</f>
        <v>0</v>
      </c>
      <c r="AH207" s="672" t="b">
        <f t="shared" si="60"/>
        <v>1</v>
      </c>
    </row>
    <row r="208" spans="1:34" s="751" customFormat="1" ht="21">
      <c r="A208" s="679"/>
      <c r="B208" s="777" t="s">
        <v>105</v>
      </c>
      <c r="C208" s="687">
        <f>Dhalai!C208+Unakoti!C208+North!C208+Gomati!C208+South!C208+West!C208+Sepahijala!C208+Khowai!C208+SPO!C208</f>
        <v>485173</v>
      </c>
      <c r="D208" s="688">
        <f>Dhalai!D208+Unakoti!D208+North!D208+Gomati!D208+South!D208+West!D208+Sepahijala!D208+Khowai!D208+SPO!D208</f>
        <v>910.04750000000001</v>
      </c>
      <c r="E208" s="687">
        <f>Dhalai!E208+Unakoti!E208+North!E208+Gomati!E208+South!E208+West!E208+Sepahijala!E208+Khowai!E208+SPO!E208</f>
        <v>485173</v>
      </c>
      <c r="F208" s="688">
        <f>Dhalai!F208+Unakoti!F208+North!F208+Gomati!F208+South!F208+West!F208+Sepahijala!F208+Khowai!F208+SPO!F208</f>
        <v>910.04750000000001</v>
      </c>
      <c r="G208" s="783">
        <f t="shared" si="56"/>
        <v>1</v>
      </c>
      <c r="H208" s="784">
        <f t="shared" si="56"/>
        <v>1</v>
      </c>
      <c r="I208" s="796">
        <f t="shared" ref="I208:J208" si="62">SUM(I198:I207)</f>
        <v>0</v>
      </c>
      <c r="J208" s="797">
        <f t="shared" si="62"/>
        <v>0</v>
      </c>
      <c r="K208" s="687">
        <f>Dhalai!K208+Unakoti!K208+North!K208+Gomati!K208+South!K208+West!K208+Sepahijala!K208+Khowai!K208+SPO!K208</f>
        <v>0</v>
      </c>
      <c r="L208" s="688">
        <f>Dhalai!L208+Unakoti!L208+North!L208+Gomati!L208+South!L208+West!L208+Sepahijala!L208+Khowai!L208+SPO!L208</f>
        <v>0</v>
      </c>
      <c r="M208" s="687">
        <f>Dhalai!M208+Unakoti!M208+North!M208+Gomati!M208+South!M208+West!M208+Sepahijala!M208+Khowai!M208+SPO!M208</f>
        <v>0</v>
      </c>
      <c r="N208" s="688">
        <f>Dhalai!N208+Unakoti!N208+North!N208+Gomati!N208+South!N208+West!N208+Sepahijala!N208+Khowai!N208+SPO!N208</f>
        <v>0</v>
      </c>
      <c r="O208" s="798">
        <f t="shared" ref="O208" si="63">SUM(O198:O207)</f>
        <v>1.7999999999999999E-2</v>
      </c>
      <c r="P208" s="687">
        <f>Dhalai!P208+Unakoti!P208+North!P208+Gomati!P208+South!P208+West!P208+Sepahijala!P208+Khowai!P208+SPO!P208</f>
        <v>471271</v>
      </c>
      <c r="Q208" s="688">
        <f>Dhalai!Q208+Unakoti!Q208+North!Q208+Gomati!Q208+South!Q208+West!Q208+Sepahijala!Q208+Khowai!Q208+SPO!Q208</f>
        <v>886.93750000000011</v>
      </c>
      <c r="R208" s="687">
        <f>Dhalai!R208+Unakoti!R208+North!R208+Gomati!R208+South!R208+West!R208+Sepahijala!R208+Khowai!R208+SPO!R208</f>
        <v>471271</v>
      </c>
      <c r="S208" s="688">
        <f>Dhalai!S208+Unakoti!S208+North!S208+Gomati!S208+South!S208+West!S208+Sepahijala!S208+Khowai!S208+SPO!S208</f>
        <v>886.93750000000011</v>
      </c>
      <c r="T208" s="687"/>
      <c r="U208" s="687">
        <f>SUM(Dhalai:SPO!U208)</f>
        <v>0</v>
      </c>
      <c r="V208" s="687"/>
      <c r="W208" s="687">
        <f>SUM(Dhalai:SPO!W208)</f>
        <v>0</v>
      </c>
      <c r="X208" s="798"/>
      <c r="Y208" s="687"/>
      <c r="Z208" s="688">
        <f>SUM(Dhalai:SPO!Z208)</f>
        <v>886.93750000000011</v>
      </c>
      <c r="AA208" s="687"/>
      <c r="AB208" s="688">
        <f>SUM(Dhalai:SPO!AB208)</f>
        <v>886.93750000000011</v>
      </c>
      <c r="AC208" s="778"/>
      <c r="AD208" s="705"/>
      <c r="AF208" s="672">
        <f>SUM(Dhalai:SPO!AB208)</f>
        <v>886.93750000000011</v>
      </c>
      <c r="AH208" s="672" t="b">
        <f t="shared" si="60"/>
        <v>1</v>
      </c>
    </row>
    <row r="209" spans="1:34" ht="37.5">
      <c r="A209" s="694">
        <v>8</v>
      </c>
      <c r="B209" s="686" t="s">
        <v>134</v>
      </c>
      <c r="C209" s="687"/>
      <c r="D209" s="688"/>
      <c r="E209" s="687"/>
      <c r="F209" s="688"/>
      <c r="G209" s="699"/>
      <c r="H209" s="700"/>
      <c r="I209" s="689"/>
      <c r="J209" s="688"/>
      <c r="K209" s="687"/>
      <c r="L209" s="688"/>
      <c r="M209" s="687"/>
      <c r="N209" s="688"/>
      <c r="O209" s="754"/>
      <c r="P209" s="687"/>
      <c r="Q209" s="799"/>
      <c r="R209" s="794"/>
      <c r="S209" s="795"/>
      <c r="T209" s="697"/>
      <c r="U209" s="697"/>
      <c r="V209" s="697"/>
      <c r="W209" s="697"/>
      <c r="X209" s="754"/>
      <c r="Y209" s="697"/>
      <c r="Z209" s="697"/>
      <c r="AA209" s="697"/>
      <c r="AB209" s="697"/>
      <c r="AC209" s="692"/>
      <c r="AD209" s="705"/>
      <c r="AF209" s="672">
        <f>SUM(Dhalai:SPO!AB209)</f>
        <v>0</v>
      </c>
      <c r="AH209" s="672" t="b">
        <f t="shared" si="60"/>
        <v>1</v>
      </c>
    </row>
    <row r="210" spans="1:34" ht="37.5">
      <c r="A210" s="685">
        <f>+A209+0.01</f>
        <v>8.01</v>
      </c>
      <c r="B210" s="696" t="s">
        <v>301</v>
      </c>
      <c r="C210" s="697">
        <f>Dhalai!C210+Unakoti!C210+North!C210+Gomati!C210+South!C210+West!C210+Sepahijala!C210+Khowai!C210+SPO!C210</f>
        <v>101044</v>
      </c>
      <c r="D210" s="698">
        <f>Dhalai!D210+Unakoti!D210+North!D210+Gomati!D210+South!D210+West!D210+Sepahijala!D210+Khowai!D210+SPO!D210</f>
        <v>404.18399999999997</v>
      </c>
      <c r="E210" s="697">
        <f>Dhalai!E210+Unakoti!E210+North!E210+Gomati!E210+South!E210+West!E210+Sepahijala!E210+Khowai!E210+SPO!E210</f>
        <v>101044</v>
      </c>
      <c r="F210" s="698">
        <f>Dhalai!F210+Unakoti!F210+North!F210+Gomati!F210+South!F210+West!F210+Sepahijala!F210+Khowai!F210+SPO!F210</f>
        <v>404.18399999999997</v>
      </c>
      <c r="G210" s="699">
        <f t="shared" si="56"/>
        <v>1</v>
      </c>
      <c r="H210" s="700">
        <f t="shared" si="56"/>
        <v>1</v>
      </c>
      <c r="I210" s="701">
        <f t="shared" ref="I210:J214" si="64">C210-E210</f>
        <v>0</v>
      </c>
      <c r="J210" s="702">
        <f t="shared" si="64"/>
        <v>0</v>
      </c>
      <c r="K210" s="697">
        <f>Dhalai!K210+Unakoti!K210+North!K210+Gomati!K210+South!K210+West!K210+Sepahijala!K210+Khowai!K210+SPO!K210</f>
        <v>0</v>
      </c>
      <c r="L210" s="698">
        <f>Dhalai!L210+Unakoti!L210+North!L210+Gomati!L210+South!L210+West!L210+Sepahijala!L210+Khowai!L210+SPO!L210</f>
        <v>0</v>
      </c>
      <c r="M210" s="697">
        <f>Dhalai!M210+Unakoti!M210+North!M210+Gomati!M210+South!M210+West!M210+Sepahijala!M210+Khowai!M210+SPO!M210</f>
        <v>0</v>
      </c>
      <c r="N210" s="698">
        <f>Dhalai!N210+Unakoti!N210+North!N210+Gomati!N210+South!N210+West!N210+Sepahijala!N210+Khowai!N210+SPO!N210</f>
        <v>0</v>
      </c>
      <c r="O210" s="729">
        <v>4.0000000000000001E-3</v>
      </c>
      <c r="P210" s="697">
        <f>Dhalai!P210+Unakoti!P210+North!P210+Gomati!P210+South!P210+West!P210+Sepahijala!P210+Khowai!P210+SPO!P210</f>
        <v>97398</v>
      </c>
      <c r="Q210" s="698">
        <f>Dhalai!Q210+Unakoti!Q210+North!Q210+Gomati!Q210+South!Q210+West!Q210+Sepahijala!Q210+Khowai!Q210+SPO!Q210</f>
        <v>389.59199999999998</v>
      </c>
      <c r="R210" s="697">
        <f>Dhalai!R210+Unakoti!R210+North!R210+Gomati!R210+South!R210+West!R210+Sepahijala!R210+Khowai!R210+SPO!R210</f>
        <v>97398</v>
      </c>
      <c r="S210" s="698">
        <f>Dhalai!S210+Unakoti!S210+North!S210+Gomati!S210+South!S210+West!S210+Sepahijala!S210+Khowai!S210+SPO!S210</f>
        <v>389.59199999999998</v>
      </c>
      <c r="T210" s="697">
        <f>SUM(Dhalai:SPO!T210)</f>
        <v>0</v>
      </c>
      <c r="U210" s="697">
        <f>SUM(Dhalai:SPO!U210)</f>
        <v>0</v>
      </c>
      <c r="V210" s="697">
        <f>SUM(Dhalai:SPO!V210)</f>
        <v>0</v>
      </c>
      <c r="W210" s="697">
        <f>SUM(Dhalai:SPO!W210)</f>
        <v>0</v>
      </c>
      <c r="X210" s="729">
        <v>4.0000000000000001E-3</v>
      </c>
      <c r="Y210" s="697">
        <f>SUM(Dhalai:SPO!Y210)</f>
        <v>97398</v>
      </c>
      <c r="Z210" s="697">
        <f>SUM(Dhalai:SPO!Z210)</f>
        <v>389.59199999999998</v>
      </c>
      <c r="AA210" s="697">
        <f>SUM(Dhalai:SPO!AA210)</f>
        <v>97398</v>
      </c>
      <c r="AB210" s="698">
        <f>SUM(Dhalai:SPO!AB210)</f>
        <v>389.59199999999998</v>
      </c>
      <c r="AC210" s="779" t="s">
        <v>483</v>
      </c>
      <c r="AD210" s="705"/>
      <c r="AF210" s="672">
        <f>SUM(Dhalai:SPO!AB210)</f>
        <v>389.59199999999998</v>
      </c>
      <c r="AH210" s="672" t="b">
        <f t="shared" si="60"/>
        <v>1</v>
      </c>
    </row>
    <row r="211" spans="1:34" ht="21">
      <c r="A211" s="685">
        <f t="shared" ref="A211:A212" si="65">+A210+0.01</f>
        <v>8.02</v>
      </c>
      <c r="B211" s="696" t="s">
        <v>135</v>
      </c>
      <c r="C211" s="697">
        <f>Dhalai!C211+Unakoti!C211+North!C211+Gomati!C211+South!C211+West!C211+Sepahijala!C211+Khowai!C211+SPO!C211</f>
        <v>104878</v>
      </c>
      <c r="D211" s="698">
        <f>Dhalai!D211+Unakoti!D211+North!D211+Gomati!D211+South!D211+West!D211+Sepahijala!D211+Khowai!D211+SPO!D211</f>
        <v>377.56720000000001</v>
      </c>
      <c r="E211" s="697">
        <f>Dhalai!E211+Unakoti!E211+North!E211+Gomati!E211+South!E211+West!E211+Sepahijala!E211+Khowai!E211+SPO!E211</f>
        <v>104878</v>
      </c>
      <c r="F211" s="698">
        <f>Dhalai!F211+Unakoti!F211+North!F211+Gomati!F211+South!F211+West!F211+Sepahijala!F211+Khowai!F211+SPO!F211</f>
        <v>377.56720000000001</v>
      </c>
      <c r="G211" s="699">
        <f t="shared" si="56"/>
        <v>1</v>
      </c>
      <c r="H211" s="700">
        <f t="shared" si="56"/>
        <v>1</v>
      </c>
      <c r="I211" s="701">
        <f t="shared" si="64"/>
        <v>0</v>
      </c>
      <c r="J211" s="702">
        <f t="shared" si="64"/>
        <v>0</v>
      </c>
      <c r="K211" s="697">
        <f>Dhalai!K211+Unakoti!K211+North!K211+Gomati!K211+South!K211+West!K211+Sepahijala!K211+Khowai!K211+SPO!K211</f>
        <v>0</v>
      </c>
      <c r="L211" s="698">
        <f>Dhalai!L211+Unakoti!L211+North!L211+Gomati!L211+South!L211+West!L211+Sepahijala!L211+Khowai!L211+SPO!L211</f>
        <v>0</v>
      </c>
      <c r="M211" s="697">
        <f>Dhalai!M211+Unakoti!M211+North!M211+Gomati!M211+South!M211+West!M211+Sepahijala!M211+Khowai!M211+SPO!M211</f>
        <v>0</v>
      </c>
      <c r="N211" s="698">
        <f>Dhalai!N211+Unakoti!N211+North!N211+Gomati!N211+South!N211+West!N211+Sepahijala!N211+Khowai!N211+SPO!N211</f>
        <v>0</v>
      </c>
      <c r="O211" s="729">
        <v>3.5999999999999999E-3</v>
      </c>
      <c r="P211" s="697">
        <f>Dhalai!P211+Unakoti!P211+North!P211+Gomati!P211+South!P211+West!P211+Sepahijala!P211+Khowai!P211+SPO!P211</f>
        <v>101486</v>
      </c>
      <c r="Q211" s="698">
        <f>Dhalai!Q211+Unakoti!Q211+North!Q211+Gomati!Q211+South!Q211+West!Q211+Sepahijala!Q211+Khowai!Q211+SPO!Q211</f>
        <v>365.34960000000001</v>
      </c>
      <c r="R211" s="697">
        <f>Dhalai!R211+Unakoti!R211+North!R211+Gomati!R211+South!R211+West!R211+Sepahijala!R211+Khowai!R211+SPO!R211</f>
        <v>101486</v>
      </c>
      <c r="S211" s="698">
        <f>Dhalai!S211+Unakoti!S211+North!S211+Gomati!S211+South!S211+West!S211+Sepahijala!S211+Khowai!S211+SPO!S211</f>
        <v>365.34960000000001</v>
      </c>
      <c r="T211" s="697">
        <f>SUM(Dhalai:SPO!T211)</f>
        <v>0</v>
      </c>
      <c r="U211" s="697">
        <f>SUM(Dhalai:SPO!U211)</f>
        <v>0</v>
      </c>
      <c r="V211" s="697">
        <f>SUM(Dhalai:SPO!V211)</f>
        <v>0</v>
      </c>
      <c r="W211" s="697">
        <f>SUM(Dhalai:SPO!W211)</f>
        <v>0</v>
      </c>
      <c r="X211" s="729">
        <v>3.5999999999999999E-3</v>
      </c>
      <c r="Y211" s="697">
        <f>SUM(Dhalai:SPO!Y211)</f>
        <v>101486</v>
      </c>
      <c r="Z211" s="698">
        <f>SUM(Dhalai:SPO!Z211)</f>
        <v>365.34960000000001</v>
      </c>
      <c r="AA211" s="697">
        <f>SUM(Dhalai:SPO!AA211)</f>
        <v>101486</v>
      </c>
      <c r="AB211" s="698">
        <f>SUM(Dhalai:SPO!AB211)</f>
        <v>365.34960000000001</v>
      </c>
      <c r="AC211" s="780"/>
      <c r="AD211" s="705"/>
      <c r="AF211" s="672">
        <f>SUM(Dhalai:SPO!AB211)</f>
        <v>365.34960000000001</v>
      </c>
      <c r="AH211" s="672" t="b">
        <f t="shared" si="60"/>
        <v>1</v>
      </c>
    </row>
    <row r="212" spans="1:34" ht="21">
      <c r="A212" s="685">
        <f t="shared" si="65"/>
        <v>8.0299999999999994</v>
      </c>
      <c r="B212" s="696" t="s">
        <v>136</v>
      </c>
      <c r="C212" s="697">
        <f>Dhalai!C212+Unakoti!C212+North!C212+Gomati!C212+South!C212+West!C212+Sepahijala!C212+Khowai!C212+SPO!C212</f>
        <v>48012</v>
      </c>
      <c r="D212" s="698">
        <f>Dhalai!D212+Unakoti!D212+North!D212+Gomati!D212+South!D212+West!D212+Sepahijala!D212+Khowai!D212+SPO!D212</f>
        <v>192.04599999999999</v>
      </c>
      <c r="E212" s="697">
        <f>Dhalai!E212+Unakoti!E212+North!E212+Gomati!E212+South!E212+West!E212+Sepahijala!E212+Khowai!E212+SPO!E212</f>
        <v>48012</v>
      </c>
      <c r="F212" s="698">
        <f>Dhalai!F212+Unakoti!F212+North!F212+Gomati!F212+South!F212+West!F212+Sepahijala!F212+Khowai!F212+SPO!F212</f>
        <v>192.04599999999999</v>
      </c>
      <c r="G212" s="699">
        <f t="shared" si="56"/>
        <v>1</v>
      </c>
      <c r="H212" s="700">
        <f t="shared" si="56"/>
        <v>1</v>
      </c>
      <c r="I212" s="701">
        <f t="shared" si="64"/>
        <v>0</v>
      </c>
      <c r="J212" s="702">
        <f t="shared" si="64"/>
        <v>0</v>
      </c>
      <c r="K212" s="697">
        <f>Dhalai!K212+Unakoti!K212+North!K212+Gomati!K212+South!K212+West!K212+Sepahijala!K212+Khowai!K212+SPO!K212</f>
        <v>0</v>
      </c>
      <c r="L212" s="698">
        <f>Dhalai!L212+Unakoti!L212+North!L212+Gomati!L212+South!L212+West!L212+Sepahijala!L212+Khowai!L212+SPO!L212</f>
        <v>0</v>
      </c>
      <c r="M212" s="697">
        <f>Dhalai!M212+Unakoti!M212+North!M212+Gomati!M212+South!M212+West!M212+Sepahijala!M212+Khowai!M212+SPO!M212</f>
        <v>0</v>
      </c>
      <c r="N212" s="698">
        <f>Dhalai!N212+Unakoti!N212+North!N212+Gomati!N212+South!N212+West!N212+Sepahijala!N212+Khowai!N212+SPO!N212</f>
        <v>0</v>
      </c>
      <c r="O212" s="729">
        <v>4.0000000000000001E-3</v>
      </c>
      <c r="P212" s="697">
        <f>Dhalai!P212+Unakoti!P212+North!P212+Gomati!P212+South!P212+West!P212+Sepahijala!P212+Khowai!P212+SPO!P212</f>
        <v>46309</v>
      </c>
      <c r="Q212" s="698">
        <f>Dhalai!Q212+Unakoti!Q212+North!Q212+Gomati!Q212+South!Q212+West!Q212+Sepahijala!Q212+Khowai!Q212+SPO!Q212</f>
        <v>185.23599999999999</v>
      </c>
      <c r="R212" s="697">
        <f>Dhalai!R212+Unakoti!R212+North!R212+Gomati!R212+South!R212+West!R212+Sepahijala!R212+Khowai!R212+SPO!R212</f>
        <v>46309</v>
      </c>
      <c r="S212" s="698">
        <f>Dhalai!S212+Unakoti!S212+North!S212+Gomati!S212+South!S212+West!S212+Sepahijala!S212+Khowai!S212+SPO!S212</f>
        <v>185.23599999999999</v>
      </c>
      <c r="T212" s="697">
        <f>SUM(Dhalai:SPO!T212)</f>
        <v>0</v>
      </c>
      <c r="U212" s="697">
        <f>SUM(Dhalai:SPO!U212)</f>
        <v>0</v>
      </c>
      <c r="V212" s="697">
        <f>SUM(Dhalai:SPO!V212)</f>
        <v>0</v>
      </c>
      <c r="W212" s="697">
        <f>SUM(Dhalai:SPO!W212)</f>
        <v>0</v>
      </c>
      <c r="X212" s="729">
        <v>4.0000000000000001E-3</v>
      </c>
      <c r="Y212" s="697">
        <f>SUM(Dhalai:SPO!Y212)</f>
        <v>46309</v>
      </c>
      <c r="Z212" s="697">
        <f>SUM(Dhalai:SPO!Z212)</f>
        <v>185.23599999999999</v>
      </c>
      <c r="AA212" s="697">
        <f>SUM(Dhalai:SPO!AA212)</f>
        <v>46309</v>
      </c>
      <c r="AB212" s="698">
        <f>SUM(Dhalai:SPO!AB212)</f>
        <v>185.23599999999999</v>
      </c>
      <c r="AC212" s="780"/>
      <c r="AD212" s="705"/>
      <c r="AF212" s="672">
        <f>SUM(Dhalai:SPO!AB212)</f>
        <v>185.23599999999999</v>
      </c>
      <c r="AH212" s="672" t="b">
        <f t="shared" si="60"/>
        <v>1</v>
      </c>
    </row>
    <row r="213" spans="1:34" ht="21">
      <c r="A213" s="685">
        <f>+A212+0.01</f>
        <v>8.0399999999999991</v>
      </c>
      <c r="B213" s="696" t="s">
        <v>137</v>
      </c>
      <c r="C213" s="697">
        <f>Dhalai!C213+Unakoti!C213+North!C213+Gomati!C213+South!C213+West!C213+Sepahijala!C213+Khowai!C213+SPO!C213</f>
        <v>91605</v>
      </c>
      <c r="D213" s="698">
        <f>Dhalai!D213+Unakoti!D213+North!D213+Gomati!D213+South!D213+West!D213+Sepahijala!D213+Khowai!D213+SPO!D213</f>
        <v>366.428</v>
      </c>
      <c r="E213" s="697">
        <f>Dhalai!E213+Unakoti!E213+North!E213+Gomati!E213+South!E213+West!E213+Sepahijala!E213+Khowai!E213+SPO!E213</f>
        <v>91605</v>
      </c>
      <c r="F213" s="698">
        <f>Dhalai!F213+Unakoti!F213+North!F213+Gomati!F213+South!F213+West!F213+Sepahijala!F213+Khowai!F213+SPO!F213</f>
        <v>366.428</v>
      </c>
      <c r="G213" s="699">
        <f t="shared" si="56"/>
        <v>1</v>
      </c>
      <c r="H213" s="700">
        <f t="shared" si="56"/>
        <v>1</v>
      </c>
      <c r="I213" s="701">
        <f t="shared" si="64"/>
        <v>0</v>
      </c>
      <c r="J213" s="702">
        <f t="shared" si="64"/>
        <v>0</v>
      </c>
      <c r="K213" s="697">
        <f>Dhalai!K213+Unakoti!K213+North!K213+Gomati!K213+South!K213+West!K213+Sepahijala!K213+Khowai!K213+SPO!K213</f>
        <v>0</v>
      </c>
      <c r="L213" s="698">
        <f>Dhalai!L213+Unakoti!L213+North!L213+Gomati!L213+South!L213+West!L213+Sepahijala!L213+Khowai!L213+SPO!L213</f>
        <v>0</v>
      </c>
      <c r="M213" s="697">
        <f>Dhalai!M213+Unakoti!M213+North!M213+Gomati!M213+South!M213+West!M213+Sepahijala!M213+Khowai!M213+SPO!M213</f>
        <v>0</v>
      </c>
      <c r="N213" s="698">
        <f>Dhalai!N213+Unakoti!N213+North!N213+Gomati!N213+South!N213+West!N213+Sepahijala!N213+Khowai!N213+SPO!N213</f>
        <v>0</v>
      </c>
      <c r="O213" s="729">
        <v>4.0000000000000001E-3</v>
      </c>
      <c r="P213" s="697">
        <f>Dhalai!P213+Unakoti!P213+North!P213+Gomati!P213+South!P213+West!P213+Sepahijala!P213+Khowai!P213+SPO!P213</f>
        <v>87765</v>
      </c>
      <c r="Q213" s="698">
        <f>Dhalai!Q213+Unakoti!Q213+North!Q213+Gomati!Q213+South!Q213+West!Q213+Sepahijala!Q213+Khowai!Q213+SPO!Q213</f>
        <v>351.06</v>
      </c>
      <c r="R213" s="697">
        <f>Dhalai!R213+Unakoti!R213+North!R213+Gomati!R213+South!R213+West!R213+Sepahijala!R213+Khowai!R213+SPO!R213</f>
        <v>87765</v>
      </c>
      <c r="S213" s="698">
        <f>Dhalai!S213+Unakoti!S213+North!S213+Gomati!S213+South!S213+West!S213+Sepahijala!S213+Khowai!S213+SPO!S213</f>
        <v>351.06</v>
      </c>
      <c r="T213" s="697">
        <f>SUM(Dhalai:SPO!T213)</f>
        <v>0</v>
      </c>
      <c r="U213" s="697">
        <f>SUM(Dhalai:SPO!U213)</f>
        <v>0</v>
      </c>
      <c r="V213" s="697">
        <f>SUM(Dhalai:SPO!V213)</f>
        <v>0</v>
      </c>
      <c r="W213" s="697">
        <f>SUM(Dhalai:SPO!W213)</f>
        <v>0</v>
      </c>
      <c r="X213" s="729">
        <v>4.0000000000000001E-3</v>
      </c>
      <c r="Y213" s="697">
        <f>SUM(Dhalai:SPO!Y213)</f>
        <v>87765</v>
      </c>
      <c r="Z213" s="697">
        <f>SUM(Dhalai:SPO!Z213)</f>
        <v>351.06</v>
      </c>
      <c r="AA213" s="697">
        <f>SUM(Dhalai:SPO!AA213)</f>
        <v>87765</v>
      </c>
      <c r="AB213" s="697">
        <f>SUM(Dhalai:SPO!AB213)</f>
        <v>351.06</v>
      </c>
      <c r="AC213" s="780"/>
      <c r="AD213" s="705"/>
      <c r="AF213" s="672">
        <f>SUM(Dhalai:SPO!AB213)</f>
        <v>351.06</v>
      </c>
      <c r="AH213" s="672" t="b">
        <f t="shared" si="60"/>
        <v>1</v>
      </c>
    </row>
    <row r="214" spans="1:34" ht="21">
      <c r="A214" s="685">
        <f>+A213+0.01</f>
        <v>8.0499999999999989</v>
      </c>
      <c r="B214" s="696" t="s">
        <v>138</v>
      </c>
      <c r="C214" s="697">
        <f>Dhalai!C214+Unakoti!C214+North!C214+Gomati!C214+South!C214+West!C214+Sepahijala!C214+Khowai!C214+SPO!C214</f>
        <v>56634</v>
      </c>
      <c r="D214" s="698">
        <f>Dhalai!D214+Unakoti!D214+North!D214+Gomati!D214+South!D214+West!D214+Sepahijala!D214+Khowai!D214+SPO!D214</f>
        <v>226.51560000000001</v>
      </c>
      <c r="E214" s="697">
        <f>Dhalai!E214+Unakoti!E214+North!E214+Gomati!E214+South!E214+West!E214+Sepahijala!E214+Khowai!E214+SPO!E214</f>
        <v>56634</v>
      </c>
      <c r="F214" s="698">
        <f>Dhalai!F214+Unakoti!F214+North!F214+Gomati!F214+South!F214+West!F214+Sepahijala!F214+Khowai!F214+SPO!F214</f>
        <v>226.51560000000001</v>
      </c>
      <c r="G214" s="699">
        <f t="shared" si="56"/>
        <v>1</v>
      </c>
      <c r="H214" s="700">
        <f t="shared" si="56"/>
        <v>1</v>
      </c>
      <c r="I214" s="701">
        <f t="shared" si="64"/>
        <v>0</v>
      </c>
      <c r="J214" s="702">
        <f t="shared" si="64"/>
        <v>0</v>
      </c>
      <c r="K214" s="697">
        <f>Dhalai!K214+Unakoti!K214+North!K214+Gomati!K214+South!K214+West!K214+Sepahijala!K214+Khowai!K214+SPO!K214</f>
        <v>0</v>
      </c>
      <c r="L214" s="698">
        <f>Dhalai!L214+Unakoti!L214+North!L214+Gomati!L214+South!L214+West!L214+Sepahijala!L214+Khowai!L214+SPO!L214</f>
        <v>0</v>
      </c>
      <c r="M214" s="697">
        <f>Dhalai!M214+Unakoti!M214+North!M214+Gomati!M214+South!M214+West!M214+Sepahijala!M214+Khowai!M214+SPO!M214</f>
        <v>0</v>
      </c>
      <c r="N214" s="698">
        <f>Dhalai!N214+Unakoti!N214+North!N214+Gomati!N214+South!N214+West!N214+Sepahijala!N214+Khowai!N214+SPO!N214</f>
        <v>0</v>
      </c>
      <c r="O214" s="729">
        <v>4.0000000000000001E-3</v>
      </c>
      <c r="P214" s="697">
        <f>Dhalai!P214+Unakoti!P214+North!P214+Gomati!P214+South!P214+West!P214+Sepahijala!P214+Khowai!P214+SPO!P214</f>
        <v>54381</v>
      </c>
      <c r="Q214" s="698">
        <f>Dhalai!Q214+Unakoti!Q214+North!Q214+Gomati!Q214+South!Q214+West!Q214+Sepahijala!Q214+Khowai!Q214+SPO!Q214</f>
        <v>217.52400000000003</v>
      </c>
      <c r="R214" s="697">
        <f>Dhalai!R214+Unakoti!R214+North!R214+Gomati!R214+South!R214+West!R214+Sepahijala!R214+Khowai!R214+SPO!R214</f>
        <v>54381</v>
      </c>
      <c r="S214" s="698">
        <f>Dhalai!S214+Unakoti!S214+North!S214+Gomati!S214+South!S214+West!S214+Sepahijala!S214+Khowai!S214+SPO!S214</f>
        <v>217.52400000000003</v>
      </c>
      <c r="T214" s="697">
        <f>SUM(Dhalai:SPO!T214)</f>
        <v>0</v>
      </c>
      <c r="U214" s="697">
        <f>SUM(Dhalai:SPO!U214)</f>
        <v>0</v>
      </c>
      <c r="V214" s="697">
        <f>SUM(Dhalai:SPO!V214)</f>
        <v>0</v>
      </c>
      <c r="W214" s="697">
        <f>SUM(Dhalai:SPO!W214)</f>
        <v>0</v>
      </c>
      <c r="X214" s="729">
        <v>4.0000000000000001E-3</v>
      </c>
      <c r="Y214" s="697">
        <f>SUM(Dhalai:SPO!Y214)</f>
        <v>54381</v>
      </c>
      <c r="Z214" s="697">
        <f>SUM(Dhalai:SPO!Z214)</f>
        <v>217.52400000000003</v>
      </c>
      <c r="AA214" s="697">
        <f>SUM(Dhalai:SPO!AA214)</f>
        <v>54381</v>
      </c>
      <c r="AB214" s="698">
        <f>SUM(Dhalai:SPO!AB214)</f>
        <v>217.52400000000003</v>
      </c>
      <c r="AC214" s="782"/>
      <c r="AD214" s="705"/>
      <c r="AF214" s="672">
        <f>SUM(Dhalai:SPO!AB214)</f>
        <v>217.52400000000003</v>
      </c>
      <c r="AH214" s="672" t="b">
        <f t="shared" si="60"/>
        <v>1</v>
      </c>
    </row>
    <row r="215" spans="1:34" s="751" customFormat="1" ht="21">
      <c r="A215" s="679"/>
      <c r="B215" s="777" t="s">
        <v>107</v>
      </c>
      <c r="C215" s="687">
        <f>Dhalai!C215+Unakoti!C215+North!C215+Gomati!C215+South!C215+West!C215+Sepahijala!C215+Khowai!C215+SPO!C215</f>
        <v>402173</v>
      </c>
      <c r="D215" s="688">
        <f>Dhalai!D215+Unakoti!D215+North!D215+Gomati!D215+South!D215+West!D215+Sepahijala!D215+Khowai!D215+SPO!D215</f>
        <v>1566.7407999999998</v>
      </c>
      <c r="E215" s="687">
        <f>Dhalai!E215+Unakoti!E215+North!E215+Gomati!E215+South!E215+West!E215+Sepahijala!E215+Khowai!E215+SPO!E215</f>
        <v>402173</v>
      </c>
      <c r="F215" s="688">
        <f>Dhalai!F215+Unakoti!F215+North!F215+Gomati!F215+South!F215+West!F215+Sepahijala!F215+Khowai!F215+SPO!F215</f>
        <v>1566.7407999999998</v>
      </c>
      <c r="G215" s="783">
        <f t="shared" si="56"/>
        <v>1</v>
      </c>
      <c r="H215" s="784">
        <f t="shared" si="56"/>
        <v>1</v>
      </c>
      <c r="I215" s="796">
        <f t="shared" ref="I215:J215" si="66">SUM(I210:I214)</f>
        <v>0</v>
      </c>
      <c r="J215" s="797">
        <f t="shared" si="66"/>
        <v>0</v>
      </c>
      <c r="K215" s="687">
        <f>Dhalai!K215+Unakoti!K215+North!K215+Gomati!K215+South!K215+West!K215+Sepahijala!K215+Khowai!K215+SPO!K215</f>
        <v>0</v>
      </c>
      <c r="L215" s="688">
        <f>Dhalai!L215+Unakoti!L215+North!L215+Gomati!L215+South!L215+West!L215+Sepahijala!L215+Khowai!L215+SPO!L215</f>
        <v>0</v>
      </c>
      <c r="M215" s="687">
        <f>Dhalai!M215+Unakoti!M215+North!M215+Gomati!M215+South!M215+West!M215+Sepahijala!M215+Khowai!M215+SPO!M215</f>
        <v>0</v>
      </c>
      <c r="N215" s="688">
        <f>Dhalai!N215+Unakoti!N215+North!N215+Gomati!N215+South!N215+West!N215+Sepahijala!N215+Khowai!N215+SPO!N215</f>
        <v>0</v>
      </c>
      <c r="O215" s="798">
        <f t="shared" ref="O215" si="67">SUM(O210:O214)</f>
        <v>1.9599999999999999E-2</v>
      </c>
      <c r="P215" s="687">
        <f>Dhalai!P215+Unakoti!P215+North!P215+Gomati!P215+South!P215+West!P215+Sepahijala!P215+Khowai!P215+SPO!P215</f>
        <v>387339</v>
      </c>
      <c r="Q215" s="688">
        <f>Dhalai!Q215+Unakoti!Q215+North!Q215+Gomati!Q215+South!Q215+West!Q215+Sepahijala!Q215+Khowai!Q215+SPO!Q215</f>
        <v>1508.7616</v>
      </c>
      <c r="R215" s="687">
        <f>Dhalai!R215+Unakoti!R215+North!R215+Gomati!R215+South!R215+West!R215+Sepahijala!R215+Khowai!R215+SPO!R215</f>
        <v>387339</v>
      </c>
      <c r="S215" s="688">
        <f>Dhalai!S215+Unakoti!S215+North!S215+Gomati!S215+South!S215+West!S215+Sepahijala!S215+Khowai!S215+SPO!S215</f>
        <v>1508.7616</v>
      </c>
      <c r="T215" s="687"/>
      <c r="U215" s="687">
        <f>SUM(Dhalai:SPO!U215)</f>
        <v>0</v>
      </c>
      <c r="V215" s="687"/>
      <c r="W215" s="687">
        <f>SUM(Dhalai:SPO!W215)</f>
        <v>0</v>
      </c>
      <c r="X215" s="798"/>
      <c r="Y215" s="687">
        <f>SUM(Dhalai:SPO!Y215)</f>
        <v>387339</v>
      </c>
      <c r="Z215" s="687">
        <f>SUM(Dhalai:SPO!Z215)</f>
        <v>1508.7616</v>
      </c>
      <c r="AA215" s="687"/>
      <c r="AB215" s="688">
        <f>SUM(Dhalai:SPO!AB215)</f>
        <v>1508.7616</v>
      </c>
      <c r="AC215" s="778"/>
      <c r="AD215" s="705"/>
      <c r="AF215" s="672">
        <f>SUM(Dhalai:SPO!AB215)</f>
        <v>1508.7616</v>
      </c>
      <c r="AH215" s="672" t="b">
        <f t="shared" si="60"/>
        <v>1</v>
      </c>
    </row>
    <row r="216" spans="1:34" ht="37.5">
      <c r="A216" s="694">
        <v>9</v>
      </c>
      <c r="B216" s="686" t="s">
        <v>139</v>
      </c>
      <c r="C216" s="687"/>
      <c r="D216" s="688"/>
      <c r="E216" s="687"/>
      <c r="F216" s="688"/>
      <c r="G216" s="699"/>
      <c r="H216" s="700"/>
      <c r="I216" s="689"/>
      <c r="J216" s="688"/>
      <c r="K216" s="687"/>
      <c r="L216" s="688"/>
      <c r="M216" s="687"/>
      <c r="N216" s="688"/>
      <c r="O216" s="754"/>
      <c r="P216" s="687"/>
      <c r="Q216" s="799"/>
      <c r="R216" s="794"/>
      <c r="S216" s="795"/>
      <c r="T216" s="697"/>
      <c r="U216" s="697"/>
      <c r="V216" s="697"/>
      <c r="W216" s="697"/>
      <c r="X216" s="754"/>
      <c r="Y216" s="697"/>
      <c r="Z216" s="697"/>
      <c r="AA216" s="697"/>
      <c r="AB216" s="697"/>
      <c r="AC216" s="692"/>
      <c r="AD216" s="705"/>
      <c r="AF216" s="672">
        <f>SUM(Dhalai:SPO!AB216)</f>
        <v>0</v>
      </c>
      <c r="AH216" s="672" t="b">
        <f t="shared" si="60"/>
        <v>1</v>
      </c>
    </row>
    <row r="217" spans="1:34" ht="21">
      <c r="A217" s="685">
        <v>9.01</v>
      </c>
      <c r="B217" s="696" t="s">
        <v>140</v>
      </c>
      <c r="C217" s="697">
        <f>Dhalai!C217+Unakoti!C217+North!C217+Gomati!C217+South!C217+West!C217+Sepahijala!C217+Khowai!C217+SPO!C217</f>
        <v>0</v>
      </c>
      <c r="D217" s="698">
        <f>Dhalai!D217+Unakoti!D217+North!D217+Gomati!D217+South!D217+West!D217+Sepahijala!D217+Khowai!D217+SPO!D217</f>
        <v>0</v>
      </c>
      <c r="E217" s="697">
        <f>Dhalai!E217+Unakoti!E217+North!E217+Gomati!E217+South!E217+West!E217+Sepahijala!E217+Khowai!E217+SPO!E217</f>
        <v>0</v>
      </c>
      <c r="F217" s="698">
        <f>Dhalai!F217+Unakoti!F217+North!F217+Gomati!F217+South!F217+West!F217+Sepahijala!F217+Khowai!F217+SPO!F217</f>
        <v>0</v>
      </c>
      <c r="G217" s="699"/>
      <c r="H217" s="700"/>
      <c r="I217" s="701">
        <f t="shared" ref="I217:J218" si="68">C217-E217</f>
        <v>0</v>
      </c>
      <c r="J217" s="702">
        <f t="shared" si="68"/>
        <v>0</v>
      </c>
      <c r="K217" s="697">
        <f>Dhalai!K217+Unakoti!K217+North!K217+Gomati!K217+South!K217+West!K217+Sepahijala!K217+Khowai!K217+SPO!K217</f>
        <v>0</v>
      </c>
      <c r="L217" s="698">
        <f>Dhalai!L217+Unakoti!L217+North!L217+Gomati!L217+South!L217+West!L217+Sepahijala!L217+Khowai!L217+SPO!L217</f>
        <v>0</v>
      </c>
      <c r="M217" s="697">
        <f>Dhalai!M217+Unakoti!M217+North!M217+Gomati!M217+South!M217+West!M217+Sepahijala!M217+Khowai!M217+SPO!M217</f>
        <v>0</v>
      </c>
      <c r="N217" s="698">
        <f>Dhalai!N217+Unakoti!N217+North!N217+Gomati!N217+South!N217+West!N217+Sepahijala!N217+Khowai!N217+SPO!N217</f>
        <v>0</v>
      </c>
      <c r="O217" s="729">
        <v>0.2</v>
      </c>
      <c r="P217" s="697">
        <f>Dhalai!P217+Unakoti!P217+North!P217+Gomati!P217+South!P217+West!P217+Sepahijala!P217+Khowai!P217+SPO!P217</f>
        <v>0</v>
      </c>
      <c r="Q217" s="698">
        <f>Dhalai!Q217+Unakoti!Q217+North!Q217+Gomati!Q217+South!Q217+West!Q217+Sepahijala!Q217+Khowai!Q217+SPO!Q217</f>
        <v>0</v>
      </c>
      <c r="R217" s="697">
        <f>Dhalai!R217+Unakoti!R217+North!R217+Gomati!R217+South!R217+West!R217+Sepahijala!R217+Khowai!R217+SPO!R217</f>
        <v>0</v>
      </c>
      <c r="S217" s="698">
        <f>Dhalai!S217+Unakoti!S217+North!S217+Gomati!S217+South!S217+West!S217+Sepahijala!S217+Khowai!S217+SPO!S217</f>
        <v>0</v>
      </c>
      <c r="T217" s="697">
        <f>SUM(Dhalai:SPO!T217)</f>
        <v>0</v>
      </c>
      <c r="U217" s="697">
        <f>SUM(Dhalai:SPO!U217)</f>
        <v>0</v>
      </c>
      <c r="V217" s="697">
        <f>SUM(Dhalai:SPO!V217)</f>
        <v>0</v>
      </c>
      <c r="W217" s="697">
        <f>SUM(Dhalai:SPO!W217)</f>
        <v>0</v>
      </c>
      <c r="X217" s="729">
        <v>0.2</v>
      </c>
      <c r="Y217" s="697">
        <f>SUM(Dhalai:SPO!Y217)</f>
        <v>0</v>
      </c>
      <c r="Z217" s="697">
        <f>SUM(Dhalai:SPO!Z217)</f>
        <v>0</v>
      </c>
      <c r="AA217" s="697">
        <f>SUM(Dhalai:SPO!AA217)</f>
        <v>0</v>
      </c>
      <c r="AB217" s="697">
        <f>SUM(Dhalai:SPO!AB217)</f>
        <v>0</v>
      </c>
      <c r="AC217" s="704"/>
      <c r="AD217" s="705"/>
      <c r="AF217" s="672">
        <f>SUM(Dhalai:SPO!AB217)</f>
        <v>0</v>
      </c>
      <c r="AH217" s="672" t="b">
        <f t="shared" si="60"/>
        <v>1</v>
      </c>
    </row>
    <row r="218" spans="1:34" ht="36">
      <c r="A218" s="685">
        <v>9.02</v>
      </c>
      <c r="B218" s="696" t="s">
        <v>141</v>
      </c>
      <c r="C218" s="697">
        <f>Dhalai!C218+Unakoti!C218+North!C218+Gomati!C218+South!C218+West!C218+Sepahijala!C218+Khowai!C218+SPO!C218</f>
        <v>0</v>
      </c>
      <c r="D218" s="698">
        <f>Dhalai!D218+Unakoti!D218+North!D218+Gomati!D218+South!D218+West!D218+Sepahijala!D218+Khowai!D218+SPO!D218</f>
        <v>0</v>
      </c>
      <c r="E218" s="697">
        <f>Dhalai!E218+Unakoti!E218+North!E218+Gomati!E218+South!E218+West!E218+Sepahijala!E218+Khowai!E218+SPO!E218</f>
        <v>0</v>
      </c>
      <c r="F218" s="698">
        <f>Dhalai!F218+Unakoti!F218+North!F218+Gomati!F218+South!F218+West!F218+Sepahijala!F218+Khowai!F218+SPO!F218</f>
        <v>0</v>
      </c>
      <c r="G218" s="699"/>
      <c r="H218" s="700"/>
      <c r="I218" s="701">
        <f t="shared" si="68"/>
        <v>0</v>
      </c>
      <c r="J218" s="702">
        <f t="shared" si="68"/>
        <v>0</v>
      </c>
      <c r="K218" s="697">
        <f>Dhalai!K218+Unakoti!K218+North!K218+Gomati!K218+South!K218+West!K218+Sepahijala!K218+Khowai!K218+SPO!K218</f>
        <v>0</v>
      </c>
      <c r="L218" s="698">
        <f>Dhalai!L218+Unakoti!L218+North!L218+Gomati!L218+South!L218+West!L218+Sepahijala!L218+Khowai!L218+SPO!L218</f>
        <v>0</v>
      </c>
      <c r="M218" s="697">
        <f>Dhalai!M218+Unakoti!M218+North!M218+Gomati!M218+South!M218+West!M218+Sepahijala!M218+Khowai!M218+SPO!M218</f>
        <v>0</v>
      </c>
      <c r="N218" s="698">
        <f>Dhalai!N218+Unakoti!N218+North!N218+Gomati!N218+South!N218+West!N218+Sepahijala!N218+Khowai!N218+SPO!N218</f>
        <v>0</v>
      </c>
      <c r="O218" s="729">
        <v>0.5</v>
      </c>
      <c r="P218" s="697">
        <f>Dhalai!P218+Unakoti!P218+North!P218+Gomati!P218+South!P218+West!P218+Sepahijala!P218+Khowai!P218+SPO!P218</f>
        <v>53</v>
      </c>
      <c r="Q218" s="698">
        <f>Dhalai!Q218+Unakoti!Q218+North!Q218+Gomati!Q218+South!Q218+West!Q218+Sepahijala!Q218+Khowai!Q218+SPO!Q218</f>
        <v>26.5</v>
      </c>
      <c r="R218" s="697">
        <f>Dhalai!R218+Unakoti!R218+North!R218+Gomati!R218+South!R218+West!R218+Sepahijala!R218+Khowai!R218+SPO!R218</f>
        <v>53</v>
      </c>
      <c r="S218" s="698">
        <f>Dhalai!S218+Unakoti!S218+North!S218+Gomati!S218+South!S218+West!S218+Sepahijala!S218+Khowai!S218+SPO!S218</f>
        <v>26.5</v>
      </c>
      <c r="T218" s="697">
        <f>SUM(Dhalai:SPO!T218)</f>
        <v>0</v>
      </c>
      <c r="U218" s="697">
        <f>SUM(Dhalai:SPO!U218)</f>
        <v>0</v>
      </c>
      <c r="V218" s="697">
        <f>SUM(Dhalai:SPO!V218)</f>
        <v>0</v>
      </c>
      <c r="W218" s="697">
        <f>SUM(Dhalai:SPO!W218)</f>
        <v>0</v>
      </c>
      <c r="X218" s="729">
        <v>0.5</v>
      </c>
      <c r="Y218" s="697">
        <f>SUM(Dhalai:SPO!Y218)</f>
        <v>0</v>
      </c>
      <c r="Z218" s="697">
        <f>SUM(Dhalai:SPO!Z218)</f>
        <v>0</v>
      </c>
      <c r="AA218" s="697">
        <f>SUM(Dhalai:SPO!AA218)</f>
        <v>0</v>
      </c>
      <c r="AB218" s="698">
        <f>SUM(Dhalai:SPO!AB218)</f>
        <v>0</v>
      </c>
      <c r="AC218" s="704" t="s">
        <v>480</v>
      </c>
      <c r="AD218" s="705"/>
      <c r="AF218" s="672">
        <f>SUM(Dhalai:SPO!AB218)</f>
        <v>0</v>
      </c>
      <c r="AH218" s="672" t="b">
        <f t="shared" si="60"/>
        <v>1</v>
      </c>
    </row>
    <row r="219" spans="1:34" s="751" customFormat="1" ht="21">
      <c r="A219" s="679"/>
      <c r="B219" s="686" t="s">
        <v>107</v>
      </c>
      <c r="C219" s="687">
        <f>Dhalai!C219+Unakoti!C219+North!C219+Gomati!C219+South!C219+West!C219+Sepahijala!C219+Khowai!C219+SPO!C219</f>
        <v>0</v>
      </c>
      <c r="D219" s="688">
        <f>Dhalai!D219+Unakoti!D219+North!D219+Gomati!D219+South!D219+West!D219+Sepahijala!D219+Khowai!D219+SPO!D219</f>
        <v>0</v>
      </c>
      <c r="E219" s="687">
        <f>Dhalai!E219+Unakoti!E219+North!E219+Gomati!E219+South!E219+West!E219+Sepahijala!E219+Khowai!E219+SPO!E219</f>
        <v>0</v>
      </c>
      <c r="F219" s="688">
        <f>Dhalai!F219+Unakoti!F219+North!F219+Gomati!F219+South!F219+West!F219+Sepahijala!F219+Khowai!F219+SPO!F219</f>
        <v>0</v>
      </c>
      <c r="G219" s="783"/>
      <c r="H219" s="784"/>
      <c r="I219" s="796">
        <f t="shared" ref="I219:J219" si="69">SUM(I217:I218)</f>
        <v>0</v>
      </c>
      <c r="J219" s="797">
        <f t="shared" si="69"/>
        <v>0</v>
      </c>
      <c r="K219" s="687">
        <f>Dhalai!K219+Unakoti!K219+North!K219+Gomati!K219+South!K219+West!K219+Sepahijala!K219+Khowai!K219+SPO!K219</f>
        <v>0</v>
      </c>
      <c r="L219" s="688">
        <f>Dhalai!L219+Unakoti!L219+North!L219+Gomati!L219+South!L219+West!L219+Sepahijala!L219+Khowai!L219+SPO!L219</f>
        <v>0</v>
      </c>
      <c r="M219" s="687">
        <f>Dhalai!M219+Unakoti!M219+North!M219+Gomati!M219+South!M219+West!M219+Sepahijala!M219+Khowai!M219+SPO!M219</f>
        <v>0</v>
      </c>
      <c r="N219" s="688">
        <f>Dhalai!N219+Unakoti!N219+North!N219+Gomati!N219+South!N219+West!N219+Sepahijala!N219+Khowai!N219+SPO!N219</f>
        <v>0</v>
      </c>
      <c r="O219" s="798">
        <f t="shared" ref="O219" si="70">SUM(O217:O218)</f>
        <v>0.7</v>
      </c>
      <c r="P219" s="687">
        <f>Dhalai!P219+Unakoti!P219+North!P219+Gomati!P219+South!P219+West!P219+Sepahijala!P219+Khowai!P219+SPO!P219</f>
        <v>53</v>
      </c>
      <c r="Q219" s="688">
        <f>Dhalai!Q219+Unakoti!Q219+North!Q219+Gomati!Q219+South!Q219+West!Q219+Sepahijala!Q219+Khowai!Q219+SPO!Q219</f>
        <v>26.5</v>
      </c>
      <c r="R219" s="687">
        <f>Dhalai!R219+Unakoti!R219+North!R219+Gomati!R219+South!R219+West!R219+Sepahijala!R219+Khowai!R219+SPO!R219</f>
        <v>53</v>
      </c>
      <c r="S219" s="688">
        <f>Dhalai!S219+Unakoti!S219+North!S219+Gomati!S219+South!S219+West!S219+Sepahijala!S219+Khowai!S219+SPO!S219</f>
        <v>26.5</v>
      </c>
      <c r="T219" s="697"/>
      <c r="U219" s="697">
        <f>SUM(Dhalai:SPO!U219)</f>
        <v>0</v>
      </c>
      <c r="V219" s="697"/>
      <c r="W219" s="697">
        <f>SUM(Dhalai:SPO!W219)</f>
        <v>0</v>
      </c>
      <c r="X219" s="798"/>
      <c r="Y219" s="697"/>
      <c r="Z219" s="687">
        <f>SUM(Dhalai:SPO!Z219)</f>
        <v>0</v>
      </c>
      <c r="AA219" s="687"/>
      <c r="AB219" s="688">
        <f>SUM(Dhalai:SPO!AB219)</f>
        <v>0</v>
      </c>
      <c r="AC219" s="692"/>
      <c r="AD219" s="705"/>
      <c r="AF219" s="672">
        <f>SUM(Dhalai:SPO!AB219)</f>
        <v>0</v>
      </c>
      <c r="AH219" s="672" t="b">
        <f t="shared" si="60"/>
        <v>1</v>
      </c>
    </row>
    <row r="220" spans="1:34" ht="37.5">
      <c r="A220" s="679" t="s">
        <v>142</v>
      </c>
      <c r="B220" s="686" t="s">
        <v>143</v>
      </c>
      <c r="C220" s="687"/>
      <c r="D220" s="688"/>
      <c r="E220" s="687"/>
      <c r="F220" s="688"/>
      <c r="G220" s="699"/>
      <c r="H220" s="700"/>
      <c r="I220" s="689"/>
      <c r="J220" s="688"/>
      <c r="K220" s="687"/>
      <c r="L220" s="688"/>
      <c r="M220" s="687"/>
      <c r="N220" s="688"/>
      <c r="O220" s="754"/>
      <c r="P220" s="687"/>
      <c r="Q220" s="688"/>
      <c r="R220" s="794"/>
      <c r="S220" s="795"/>
      <c r="T220" s="697"/>
      <c r="U220" s="697"/>
      <c r="V220" s="697"/>
      <c r="W220" s="697"/>
      <c r="X220" s="754"/>
      <c r="Y220" s="697"/>
      <c r="Z220" s="697"/>
      <c r="AA220" s="697"/>
      <c r="AB220" s="697"/>
      <c r="AC220" s="692"/>
      <c r="AD220" s="705"/>
      <c r="AF220" s="672">
        <f>SUM(Dhalai:SPO!AB220)</f>
        <v>0</v>
      </c>
      <c r="AH220" s="672" t="b">
        <f t="shared" si="60"/>
        <v>1</v>
      </c>
    </row>
    <row r="221" spans="1:34" ht="37.5">
      <c r="A221" s="694">
        <v>10</v>
      </c>
      <c r="B221" s="686" t="s">
        <v>293</v>
      </c>
      <c r="C221" s="687"/>
      <c r="D221" s="688"/>
      <c r="E221" s="687"/>
      <c r="F221" s="688"/>
      <c r="G221" s="699"/>
      <c r="H221" s="700"/>
      <c r="I221" s="689"/>
      <c r="J221" s="688"/>
      <c r="K221" s="687"/>
      <c r="L221" s="688"/>
      <c r="M221" s="687"/>
      <c r="N221" s="688"/>
      <c r="O221" s="754"/>
      <c r="P221" s="687"/>
      <c r="Q221" s="688"/>
      <c r="R221" s="794"/>
      <c r="S221" s="795"/>
      <c r="T221" s="697"/>
      <c r="U221" s="697"/>
      <c r="V221" s="697"/>
      <c r="W221" s="697"/>
      <c r="X221" s="754"/>
      <c r="Y221" s="697"/>
      <c r="Z221" s="697"/>
      <c r="AA221" s="697"/>
      <c r="AB221" s="697"/>
      <c r="AC221" s="692"/>
      <c r="AD221" s="705"/>
      <c r="AF221" s="672">
        <f>SUM(Dhalai:SPO!AB221)</f>
        <v>0</v>
      </c>
      <c r="AH221" s="672" t="b">
        <f t="shared" si="60"/>
        <v>1</v>
      </c>
    </row>
    <row r="222" spans="1:34" ht="21">
      <c r="A222" s="803"/>
      <c r="B222" s="686" t="s">
        <v>144</v>
      </c>
      <c r="C222" s="697"/>
      <c r="D222" s="698"/>
      <c r="E222" s="697"/>
      <c r="F222" s="698"/>
      <c r="G222" s="699"/>
      <c r="H222" s="700"/>
      <c r="I222" s="678"/>
      <c r="J222" s="679"/>
      <c r="K222" s="697"/>
      <c r="L222" s="698"/>
      <c r="M222" s="697"/>
      <c r="N222" s="698"/>
      <c r="O222" s="800"/>
      <c r="P222" s="697"/>
      <c r="Q222" s="698"/>
      <c r="R222" s="697"/>
      <c r="S222" s="698"/>
      <c r="T222" s="697"/>
      <c r="U222" s="697"/>
      <c r="V222" s="697"/>
      <c r="W222" s="697"/>
      <c r="X222" s="800"/>
      <c r="Y222" s="697"/>
      <c r="Z222" s="697"/>
      <c r="AA222" s="697"/>
      <c r="AB222" s="697"/>
      <c r="AC222" s="686"/>
      <c r="AD222" s="705"/>
      <c r="AF222" s="672">
        <f>SUM(Dhalai:SPO!AB222)</f>
        <v>0</v>
      </c>
      <c r="AH222" s="672" t="b">
        <f t="shared" si="60"/>
        <v>1</v>
      </c>
    </row>
    <row r="223" spans="1:34" ht="37.5">
      <c r="A223" s="685">
        <v>10.01</v>
      </c>
      <c r="B223" s="804" t="s">
        <v>145</v>
      </c>
      <c r="C223" s="697"/>
      <c r="D223" s="698"/>
      <c r="E223" s="697"/>
      <c r="F223" s="698"/>
      <c r="G223" s="699"/>
      <c r="H223" s="700"/>
      <c r="I223" s="701"/>
      <c r="J223" s="702"/>
      <c r="K223" s="697"/>
      <c r="L223" s="698"/>
      <c r="M223" s="697"/>
      <c r="N223" s="698"/>
      <c r="O223" s="729"/>
      <c r="P223" s="697"/>
      <c r="Q223" s="698"/>
      <c r="R223" s="697"/>
      <c r="S223" s="698"/>
      <c r="T223" s="697">
        <f>SUM(Dhalai:SPO!T223)</f>
        <v>0</v>
      </c>
      <c r="U223" s="697">
        <f>SUM(Dhalai:SPO!U223)</f>
        <v>0</v>
      </c>
      <c r="V223" s="697">
        <f>SUM(Dhalai:SPO!V223)</f>
        <v>0</v>
      </c>
      <c r="W223" s="697">
        <f>SUM(Dhalai:SPO!W223)</f>
        <v>0</v>
      </c>
      <c r="X223" s="729"/>
      <c r="Y223" s="697">
        <f>SUM(Dhalai:SPO!Y223)</f>
        <v>0</v>
      </c>
      <c r="Z223" s="697">
        <f>SUM(Dhalai:SPO!Z223)</f>
        <v>0</v>
      </c>
      <c r="AA223" s="697">
        <f>SUM(Dhalai:SPO!AA223)</f>
        <v>0</v>
      </c>
      <c r="AB223" s="697">
        <f>SUM(Dhalai:SPO!AB223)</f>
        <v>0</v>
      </c>
      <c r="AC223" s="804"/>
      <c r="AD223" s="705"/>
      <c r="AF223" s="672">
        <f>SUM(Dhalai:SPO!AB223)</f>
        <v>0</v>
      </c>
      <c r="AH223" s="672" t="b">
        <f t="shared" si="60"/>
        <v>1</v>
      </c>
    </row>
    <row r="224" spans="1:34" ht="37.5">
      <c r="A224" s="685">
        <v>10.02</v>
      </c>
      <c r="B224" s="804" t="s">
        <v>146</v>
      </c>
      <c r="C224" s="697"/>
      <c r="D224" s="698"/>
      <c r="E224" s="697"/>
      <c r="F224" s="698"/>
      <c r="G224" s="699"/>
      <c r="H224" s="700"/>
      <c r="I224" s="701"/>
      <c r="J224" s="702"/>
      <c r="K224" s="697"/>
      <c r="L224" s="698"/>
      <c r="M224" s="697"/>
      <c r="N224" s="698"/>
      <c r="O224" s="729"/>
      <c r="P224" s="697"/>
      <c r="Q224" s="698"/>
      <c r="R224" s="697"/>
      <c r="S224" s="698"/>
      <c r="T224" s="697">
        <f>SUM(Dhalai:SPO!T224)</f>
        <v>0</v>
      </c>
      <c r="U224" s="697">
        <f>SUM(Dhalai:SPO!U224)</f>
        <v>0</v>
      </c>
      <c r="V224" s="697">
        <f>SUM(Dhalai:SPO!V224)</f>
        <v>0</v>
      </c>
      <c r="W224" s="697">
        <f>SUM(Dhalai:SPO!W224)</f>
        <v>0</v>
      </c>
      <c r="X224" s="729"/>
      <c r="Y224" s="697">
        <f>SUM(Dhalai:SPO!Y224)</f>
        <v>0</v>
      </c>
      <c r="Z224" s="697">
        <f>SUM(Dhalai:SPO!Z224)</f>
        <v>0</v>
      </c>
      <c r="AA224" s="697">
        <f>SUM(Dhalai:SPO!AA224)</f>
        <v>0</v>
      </c>
      <c r="AB224" s="697">
        <f>SUM(Dhalai:SPO!AB224)</f>
        <v>0</v>
      </c>
      <c r="AC224" s="804"/>
      <c r="AD224" s="705"/>
      <c r="AF224" s="672">
        <f>SUM(Dhalai:SPO!AB224)</f>
        <v>0</v>
      </c>
      <c r="AH224" s="672" t="b">
        <f t="shared" si="60"/>
        <v>1</v>
      </c>
    </row>
    <row r="225" spans="1:34" ht="56.25">
      <c r="A225" s="685">
        <f>+A224+0.01</f>
        <v>10.029999999999999</v>
      </c>
      <c r="B225" s="805" t="s">
        <v>147</v>
      </c>
      <c r="C225" s="697"/>
      <c r="D225" s="698"/>
      <c r="E225" s="697"/>
      <c r="F225" s="698"/>
      <c r="G225" s="699"/>
      <c r="H225" s="700"/>
      <c r="I225" s="701"/>
      <c r="J225" s="702"/>
      <c r="K225" s="697"/>
      <c r="L225" s="698"/>
      <c r="M225" s="697"/>
      <c r="N225" s="698"/>
      <c r="O225" s="806"/>
      <c r="P225" s="697"/>
      <c r="Q225" s="698"/>
      <c r="R225" s="697"/>
      <c r="S225" s="698"/>
      <c r="T225" s="697">
        <f>SUM(Dhalai:SPO!T225)</f>
        <v>0</v>
      </c>
      <c r="U225" s="697">
        <f>SUM(Dhalai:SPO!U225)</f>
        <v>0</v>
      </c>
      <c r="V225" s="697">
        <f>SUM(Dhalai:SPO!V225)</f>
        <v>0</v>
      </c>
      <c r="W225" s="697">
        <f>SUM(Dhalai:SPO!W225)</f>
        <v>0</v>
      </c>
      <c r="X225" s="806"/>
      <c r="Y225" s="697">
        <f>SUM(Dhalai:SPO!Y225)</f>
        <v>0</v>
      </c>
      <c r="Z225" s="697">
        <f>SUM(Dhalai:SPO!Z225)</f>
        <v>0</v>
      </c>
      <c r="AA225" s="697">
        <f>SUM(Dhalai:SPO!AA225)</f>
        <v>0</v>
      </c>
      <c r="AB225" s="697">
        <f>SUM(Dhalai:SPO!AB225)</f>
        <v>0</v>
      </c>
      <c r="AC225" s="805"/>
      <c r="AD225" s="705"/>
      <c r="AF225" s="672">
        <f>SUM(Dhalai:SPO!AB225)</f>
        <v>0</v>
      </c>
      <c r="AH225" s="672" t="b">
        <f t="shared" si="60"/>
        <v>1</v>
      </c>
    </row>
    <row r="226" spans="1:34" ht="21">
      <c r="A226" s="685"/>
      <c r="B226" s="686" t="s">
        <v>148</v>
      </c>
      <c r="C226" s="697"/>
      <c r="D226" s="698"/>
      <c r="E226" s="697"/>
      <c r="F226" s="698"/>
      <c r="G226" s="699"/>
      <c r="H226" s="700"/>
      <c r="I226" s="701"/>
      <c r="J226" s="702"/>
      <c r="K226" s="697"/>
      <c r="L226" s="698"/>
      <c r="M226" s="697"/>
      <c r="N226" s="698"/>
      <c r="O226" s="800"/>
      <c r="P226" s="697"/>
      <c r="Q226" s="698"/>
      <c r="R226" s="697"/>
      <c r="S226" s="698"/>
      <c r="T226" s="697">
        <f>SUM(Dhalai:SPO!T226)</f>
        <v>0</v>
      </c>
      <c r="U226" s="697">
        <f>SUM(Dhalai:SPO!U226)</f>
        <v>0</v>
      </c>
      <c r="V226" s="697">
        <f>SUM(Dhalai:SPO!V226)</f>
        <v>0</v>
      </c>
      <c r="W226" s="697">
        <f>SUM(Dhalai:SPO!W226)</f>
        <v>0</v>
      </c>
      <c r="X226" s="800"/>
      <c r="Y226" s="697">
        <f>SUM(Dhalai:SPO!Y226)</f>
        <v>0</v>
      </c>
      <c r="Z226" s="697">
        <f>SUM(Dhalai:SPO!Z226)</f>
        <v>0</v>
      </c>
      <c r="AA226" s="697">
        <f>SUM(Dhalai:SPO!AA226)</f>
        <v>0</v>
      </c>
      <c r="AB226" s="697">
        <f>SUM(Dhalai:SPO!AB226)</f>
        <v>0</v>
      </c>
      <c r="AC226" s="686"/>
      <c r="AD226" s="705"/>
      <c r="AF226" s="672">
        <f>SUM(Dhalai:SPO!AB226)</f>
        <v>0</v>
      </c>
      <c r="AH226" s="672" t="b">
        <f t="shared" si="60"/>
        <v>1</v>
      </c>
    </row>
    <row r="227" spans="1:34" ht="56.25">
      <c r="A227" s="685">
        <v>10.039999999999999</v>
      </c>
      <c r="B227" s="804" t="s">
        <v>149</v>
      </c>
      <c r="C227" s="697"/>
      <c r="D227" s="698"/>
      <c r="E227" s="697"/>
      <c r="F227" s="698"/>
      <c r="G227" s="699"/>
      <c r="H227" s="700"/>
      <c r="I227" s="701"/>
      <c r="J227" s="702"/>
      <c r="K227" s="697"/>
      <c r="L227" s="698"/>
      <c r="M227" s="697"/>
      <c r="N227" s="698"/>
      <c r="O227" s="806"/>
      <c r="P227" s="697"/>
      <c r="Q227" s="698"/>
      <c r="R227" s="697"/>
      <c r="S227" s="698"/>
      <c r="T227" s="697">
        <f>SUM(Dhalai:SPO!T227)</f>
        <v>0</v>
      </c>
      <c r="U227" s="697">
        <f>SUM(Dhalai:SPO!U227)</f>
        <v>0</v>
      </c>
      <c r="V227" s="697">
        <f>SUM(Dhalai:SPO!V227)</f>
        <v>0</v>
      </c>
      <c r="W227" s="697">
        <f>SUM(Dhalai:SPO!W227)</f>
        <v>0</v>
      </c>
      <c r="X227" s="806"/>
      <c r="Y227" s="697">
        <f>SUM(Dhalai:SPO!Y227)</f>
        <v>0</v>
      </c>
      <c r="Z227" s="697">
        <f>SUM(Dhalai:SPO!Z227)</f>
        <v>0</v>
      </c>
      <c r="AA227" s="697">
        <f>SUM(Dhalai:SPO!AA227)</f>
        <v>0</v>
      </c>
      <c r="AB227" s="697">
        <f>SUM(Dhalai:SPO!AB227)</f>
        <v>0</v>
      </c>
      <c r="AC227" s="804"/>
      <c r="AD227" s="705"/>
      <c r="AF227" s="672">
        <f>SUM(Dhalai:SPO!AB227)</f>
        <v>0</v>
      </c>
      <c r="AH227" s="672" t="b">
        <f t="shared" si="60"/>
        <v>1</v>
      </c>
    </row>
    <row r="228" spans="1:34" ht="37.5">
      <c r="A228" s="685"/>
      <c r="B228" s="807" t="s">
        <v>150</v>
      </c>
      <c r="C228" s="697"/>
      <c r="D228" s="698"/>
      <c r="E228" s="697"/>
      <c r="F228" s="698"/>
      <c r="G228" s="699"/>
      <c r="H228" s="700"/>
      <c r="I228" s="701"/>
      <c r="J228" s="702"/>
      <c r="K228" s="697"/>
      <c r="L228" s="698"/>
      <c r="M228" s="697"/>
      <c r="N228" s="698"/>
      <c r="O228" s="729"/>
      <c r="P228" s="697"/>
      <c r="Q228" s="698"/>
      <c r="R228" s="697"/>
      <c r="S228" s="698"/>
      <c r="T228" s="697">
        <f>SUM(Dhalai:SPO!T228)</f>
        <v>0</v>
      </c>
      <c r="U228" s="697">
        <f>SUM(Dhalai:SPO!U228)</f>
        <v>0</v>
      </c>
      <c r="V228" s="697">
        <f>SUM(Dhalai:SPO!V228)</f>
        <v>0</v>
      </c>
      <c r="W228" s="697">
        <f>SUM(Dhalai:SPO!W228)</f>
        <v>0</v>
      </c>
      <c r="X228" s="729"/>
      <c r="Y228" s="697">
        <f>SUM(Dhalai:SPO!Y228)</f>
        <v>0</v>
      </c>
      <c r="Z228" s="697">
        <f>SUM(Dhalai:SPO!Z228)</f>
        <v>0</v>
      </c>
      <c r="AA228" s="697">
        <f>SUM(Dhalai:SPO!AA228)</f>
        <v>0</v>
      </c>
      <c r="AB228" s="697">
        <f>SUM(Dhalai:SPO!AB228)</f>
        <v>0</v>
      </c>
      <c r="AC228" s="807"/>
      <c r="AD228" s="705"/>
      <c r="AF228" s="672">
        <f>SUM(Dhalai:SPO!AB228)</f>
        <v>0</v>
      </c>
      <c r="AH228" s="672" t="b">
        <f t="shared" si="60"/>
        <v>1</v>
      </c>
    </row>
    <row r="229" spans="1:34" ht="21">
      <c r="A229" s="685"/>
      <c r="B229" s="807" t="s">
        <v>151</v>
      </c>
      <c r="C229" s="697"/>
      <c r="D229" s="698"/>
      <c r="E229" s="697"/>
      <c r="F229" s="698"/>
      <c r="G229" s="699"/>
      <c r="H229" s="700"/>
      <c r="I229" s="701"/>
      <c r="J229" s="702"/>
      <c r="K229" s="697"/>
      <c r="L229" s="698"/>
      <c r="M229" s="697"/>
      <c r="N229" s="698"/>
      <c r="O229" s="729"/>
      <c r="P229" s="697"/>
      <c r="Q229" s="698"/>
      <c r="R229" s="697"/>
      <c r="S229" s="698"/>
      <c r="T229" s="697">
        <f>SUM(Dhalai:SPO!T229)</f>
        <v>0</v>
      </c>
      <c r="U229" s="697">
        <f>SUM(Dhalai:SPO!U229)</f>
        <v>0</v>
      </c>
      <c r="V229" s="697">
        <f>SUM(Dhalai:SPO!V229)</f>
        <v>0</v>
      </c>
      <c r="W229" s="697">
        <f>SUM(Dhalai:SPO!W229)</f>
        <v>0</v>
      </c>
      <c r="X229" s="729"/>
      <c r="Y229" s="697">
        <f>SUM(Dhalai:SPO!Y229)</f>
        <v>0</v>
      </c>
      <c r="Z229" s="697">
        <f>SUM(Dhalai:SPO!Z229)</f>
        <v>0</v>
      </c>
      <c r="AA229" s="697">
        <f>SUM(Dhalai:SPO!AA229)</f>
        <v>0</v>
      </c>
      <c r="AB229" s="697">
        <f>SUM(Dhalai:SPO!AB229)</f>
        <v>0</v>
      </c>
      <c r="AC229" s="807"/>
      <c r="AD229" s="705"/>
      <c r="AF229" s="672">
        <f>SUM(Dhalai:SPO!AB229)</f>
        <v>0</v>
      </c>
      <c r="AH229" s="672" t="b">
        <f t="shared" si="60"/>
        <v>1</v>
      </c>
    </row>
    <row r="230" spans="1:34" ht="21">
      <c r="A230" s="685"/>
      <c r="B230" s="807" t="s">
        <v>152</v>
      </c>
      <c r="C230" s="697"/>
      <c r="D230" s="698"/>
      <c r="E230" s="697"/>
      <c r="F230" s="698"/>
      <c r="G230" s="699"/>
      <c r="H230" s="700"/>
      <c r="I230" s="701"/>
      <c r="J230" s="702"/>
      <c r="K230" s="697"/>
      <c r="L230" s="698"/>
      <c r="M230" s="697"/>
      <c r="N230" s="698"/>
      <c r="O230" s="729"/>
      <c r="P230" s="697"/>
      <c r="Q230" s="698"/>
      <c r="R230" s="697"/>
      <c r="S230" s="698"/>
      <c r="T230" s="697">
        <f>SUM(Dhalai:SPO!T230)</f>
        <v>0</v>
      </c>
      <c r="U230" s="697">
        <f>SUM(Dhalai:SPO!U230)</f>
        <v>0</v>
      </c>
      <c r="V230" s="697">
        <f>SUM(Dhalai:SPO!V230)</f>
        <v>0</v>
      </c>
      <c r="W230" s="697">
        <f>SUM(Dhalai:SPO!W230)</f>
        <v>0</v>
      </c>
      <c r="X230" s="729"/>
      <c r="Y230" s="697">
        <f>SUM(Dhalai:SPO!Y230)</f>
        <v>0</v>
      </c>
      <c r="Z230" s="697">
        <f>SUM(Dhalai:SPO!Z230)</f>
        <v>0</v>
      </c>
      <c r="AA230" s="697">
        <f>SUM(Dhalai:SPO!AA230)</f>
        <v>0</v>
      </c>
      <c r="AB230" s="697">
        <f>SUM(Dhalai:SPO!AB230)</f>
        <v>0</v>
      </c>
      <c r="AC230" s="807"/>
      <c r="AD230" s="705"/>
      <c r="AF230" s="672">
        <f>SUM(Dhalai:SPO!AB230)</f>
        <v>0</v>
      </c>
      <c r="AH230" s="672" t="b">
        <f t="shared" si="60"/>
        <v>1</v>
      </c>
    </row>
    <row r="231" spans="1:34" ht="56.25">
      <c r="A231" s="685">
        <v>10.050000000000001</v>
      </c>
      <c r="B231" s="804" t="s">
        <v>153</v>
      </c>
      <c r="C231" s="697"/>
      <c r="D231" s="698"/>
      <c r="E231" s="697"/>
      <c r="F231" s="698"/>
      <c r="G231" s="699"/>
      <c r="H231" s="700"/>
      <c r="I231" s="701"/>
      <c r="J231" s="702"/>
      <c r="K231" s="697"/>
      <c r="L231" s="698"/>
      <c r="M231" s="697"/>
      <c r="N231" s="698"/>
      <c r="O231" s="806"/>
      <c r="P231" s="697"/>
      <c r="Q231" s="698"/>
      <c r="R231" s="697"/>
      <c r="S231" s="698"/>
      <c r="T231" s="697">
        <f>SUM(Dhalai:SPO!T231)</f>
        <v>0</v>
      </c>
      <c r="U231" s="697">
        <f>SUM(Dhalai:SPO!U231)</f>
        <v>0</v>
      </c>
      <c r="V231" s="697">
        <f>SUM(Dhalai:SPO!V231)</f>
        <v>0</v>
      </c>
      <c r="W231" s="697">
        <f>SUM(Dhalai:SPO!W231)</f>
        <v>0</v>
      </c>
      <c r="X231" s="806"/>
      <c r="Y231" s="697">
        <f>SUM(Dhalai:SPO!Y231)</f>
        <v>0</v>
      </c>
      <c r="Z231" s="697">
        <f>SUM(Dhalai:SPO!Z231)</f>
        <v>0</v>
      </c>
      <c r="AA231" s="697">
        <f>SUM(Dhalai:SPO!AA231)</f>
        <v>0</v>
      </c>
      <c r="AB231" s="697">
        <f>SUM(Dhalai:SPO!AB231)</f>
        <v>0</v>
      </c>
      <c r="AC231" s="807"/>
      <c r="AD231" s="705"/>
      <c r="AF231" s="672">
        <f>SUM(Dhalai:SPO!AB231)</f>
        <v>0</v>
      </c>
      <c r="AH231" s="672" t="b">
        <f t="shared" si="60"/>
        <v>1</v>
      </c>
    </row>
    <row r="232" spans="1:34" ht="37.5">
      <c r="A232" s="685"/>
      <c r="B232" s="807" t="s">
        <v>150</v>
      </c>
      <c r="C232" s="697">
        <f>Dhalai!C232+Unakoti!C232+North!C232+Gomati!C232+South!C232+West!C232+Sepahijala!C232+Khowai!C232+SPO!C232</f>
        <v>0</v>
      </c>
      <c r="D232" s="698">
        <f>Dhalai!D232+Unakoti!D232+North!D232+Gomati!D232+South!D232+West!D232+Sepahijala!D232+Khowai!D232+SPO!D232</f>
        <v>0</v>
      </c>
      <c r="E232" s="697">
        <f>Dhalai!E232+Unakoti!E232+North!E232+Gomati!E232+South!E232+West!E232+Sepahijala!E232+Khowai!E232+SPO!E232</f>
        <v>0</v>
      </c>
      <c r="F232" s="698">
        <f>Dhalai!F232+Unakoti!F232+North!F232+Gomati!F232+South!F232+West!F232+Sepahijala!F232+Khowai!F232+SPO!F232</f>
        <v>0</v>
      </c>
      <c r="G232" s="699"/>
      <c r="H232" s="700"/>
      <c r="I232" s="808"/>
      <c r="J232" s="803"/>
      <c r="K232" s="697">
        <f>Dhalai!K232+Unakoti!K232+North!K232+Gomati!K232+South!K232+West!K232+Sepahijala!K232+Khowai!K232+SPO!K232</f>
        <v>0</v>
      </c>
      <c r="L232" s="698">
        <f>Dhalai!L232+Unakoti!L232+North!L232+Gomati!L232+South!L232+West!L232+Sepahijala!L232+Khowai!L232+SPO!L232</f>
        <v>0</v>
      </c>
      <c r="M232" s="697">
        <f>Dhalai!M232+Unakoti!M232+North!M232+Gomati!M232+South!M232+West!M232+Sepahijala!M232+Khowai!M232+SPO!M232</f>
        <v>0</v>
      </c>
      <c r="N232" s="698">
        <f>Dhalai!N232+Unakoti!N232+North!N232+Gomati!N232+South!N232+West!N232+Sepahijala!N232+Khowai!N232+SPO!N232</f>
        <v>0</v>
      </c>
      <c r="O232" s="729">
        <v>0.14984</v>
      </c>
      <c r="P232" s="697">
        <f>Dhalai!P232+Unakoti!P232+North!P232+Gomati!P232+South!P232+West!P232+Sepahijala!P232+Khowai!P232+SPO!P232</f>
        <v>53</v>
      </c>
      <c r="Q232" s="698">
        <f>Dhalai!Q232+Unakoti!Q232+North!Q232+Gomati!Q232+South!Q232+West!Q232+Sepahijala!Q232+Khowai!Q232+SPO!Q232</f>
        <v>23.824559999999998</v>
      </c>
      <c r="R232" s="697">
        <f>Dhalai!R232+Unakoti!R232+North!R232+Gomati!R232+South!R232+West!R232+Sepahijala!R232+Khowai!R232+SPO!R232</f>
        <v>53</v>
      </c>
      <c r="S232" s="698">
        <f>Dhalai!S232+Unakoti!S232+North!S232+Gomati!S232+South!S232+West!S232+Sepahijala!S232+Khowai!S232+SPO!S232</f>
        <v>23.824559999999998</v>
      </c>
      <c r="T232" s="697">
        <f>SUM(Dhalai:SPO!T232)</f>
        <v>0</v>
      </c>
      <c r="U232" s="697">
        <f>SUM(Dhalai:SPO!U232)</f>
        <v>0</v>
      </c>
      <c r="V232" s="697">
        <f>SUM(Dhalai:SPO!V232)</f>
        <v>0</v>
      </c>
      <c r="W232" s="697">
        <f>SUM(Dhalai:SPO!W232)</f>
        <v>0</v>
      </c>
      <c r="X232" s="729">
        <v>0.14984</v>
      </c>
      <c r="Y232" s="697">
        <f>SUM(Dhalai:SPO!Y232)</f>
        <v>0</v>
      </c>
      <c r="Z232" s="698">
        <f>SUM(Dhalai:SPO!Z232)</f>
        <v>0</v>
      </c>
      <c r="AA232" s="697">
        <f>SUM(Dhalai:SPO!AA232)</f>
        <v>0</v>
      </c>
      <c r="AB232" s="698">
        <f>SUM(Dhalai:SPO!AB232)</f>
        <v>0</v>
      </c>
      <c r="AC232" s="809" t="s">
        <v>484</v>
      </c>
      <c r="AD232" s="705"/>
      <c r="AF232" s="672">
        <f>SUM(Dhalai:SPO!AB232)</f>
        <v>0</v>
      </c>
      <c r="AH232" s="672" t="b">
        <f t="shared" si="60"/>
        <v>1</v>
      </c>
    </row>
    <row r="233" spans="1:34" ht="21">
      <c r="A233" s="685"/>
      <c r="B233" s="807" t="s">
        <v>151</v>
      </c>
      <c r="C233" s="697">
        <f>Dhalai!C233+Unakoti!C233+North!C233+Gomati!C233+South!C233+West!C233+Sepahijala!C233+Khowai!C233+SPO!C233</f>
        <v>0</v>
      </c>
      <c r="D233" s="698">
        <f>Dhalai!D233+Unakoti!D233+North!D233+Gomati!D233+South!D233+West!D233+Sepahijala!D233+Khowai!D233+SPO!D233</f>
        <v>0</v>
      </c>
      <c r="E233" s="697">
        <f>Dhalai!E233+Unakoti!E233+North!E233+Gomati!E233+South!E233+West!E233+Sepahijala!E233+Khowai!E233+SPO!E233</f>
        <v>0</v>
      </c>
      <c r="F233" s="698">
        <f>Dhalai!F233+Unakoti!F233+North!F233+Gomati!F233+South!F233+West!F233+Sepahijala!F233+Khowai!F233+SPO!F233</f>
        <v>0</v>
      </c>
      <c r="G233" s="699"/>
      <c r="H233" s="700"/>
      <c r="I233" s="808"/>
      <c r="J233" s="803"/>
      <c r="K233" s="697">
        <f>Dhalai!K233+Unakoti!K233+North!K233+Gomati!K233+South!K233+West!K233+Sepahijala!K233+Khowai!K233+SPO!K233</f>
        <v>0</v>
      </c>
      <c r="L233" s="698">
        <f>Dhalai!L233+Unakoti!L233+North!L233+Gomati!L233+South!L233+West!L233+Sepahijala!L233+Khowai!L233+SPO!L233</f>
        <v>0</v>
      </c>
      <c r="M233" s="697">
        <f>Dhalai!M233+Unakoti!M233+North!M233+Gomati!M233+South!M233+West!M233+Sepahijala!M233+Khowai!M233+SPO!M233</f>
        <v>0</v>
      </c>
      <c r="N233" s="698">
        <f>Dhalai!N233+Unakoti!N233+North!N233+Gomati!N233+South!N233+West!N233+Sepahijala!N233+Khowai!N233+SPO!N233</f>
        <v>0</v>
      </c>
      <c r="O233" s="729">
        <v>0.14984</v>
      </c>
      <c r="P233" s="697">
        <f>Dhalai!P233+Unakoti!P233+North!P233+Gomati!P233+South!P233+West!P233+Sepahijala!P233+Khowai!P233+SPO!P233</f>
        <v>53</v>
      </c>
      <c r="Q233" s="698">
        <f>Dhalai!Q233+Unakoti!Q233+North!Q233+Gomati!Q233+South!Q233+West!Q233+Sepahijala!Q233+Khowai!Q233+SPO!Q233</f>
        <v>23.824559999999998</v>
      </c>
      <c r="R233" s="697">
        <f>Dhalai!R233+Unakoti!R233+North!R233+Gomati!R233+South!R233+West!R233+Sepahijala!R233+Khowai!R233+SPO!R233</f>
        <v>53</v>
      </c>
      <c r="S233" s="698">
        <f>Dhalai!S233+Unakoti!S233+North!S233+Gomati!S233+South!S233+West!S233+Sepahijala!S233+Khowai!S233+SPO!S233</f>
        <v>23.824559999999998</v>
      </c>
      <c r="T233" s="697">
        <f>SUM(Dhalai:SPO!T233)</f>
        <v>0</v>
      </c>
      <c r="U233" s="697">
        <f>SUM(Dhalai:SPO!U233)</f>
        <v>0</v>
      </c>
      <c r="V233" s="697">
        <f>SUM(Dhalai:SPO!V233)</f>
        <v>0</v>
      </c>
      <c r="W233" s="697">
        <f>SUM(Dhalai:SPO!W233)</f>
        <v>0</v>
      </c>
      <c r="X233" s="729">
        <v>0.14984</v>
      </c>
      <c r="Y233" s="697">
        <f>SUM(Dhalai:SPO!Y233)</f>
        <v>0</v>
      </c>
      <c r="Z233" s="698">
        <f>SUM(Dhalai:SPO!Z233)</f>
        <v>0</v>
      </c>
      <c r="AA233" s="697">
        <f>SUM(Dhalai:SPO!AA233)</f>
        <v>0</v>
      </c>
      <c r="AB233" s="698">
        <f>SUM(Dhalai:SPO!AB233)</f>
        <v>0</v>
      </c>
      <c r="AC233" s="810"/>
      <c r="AD233" s="705"/>
      <c r="AF233" s="672">
        <f>SUM(Dhalai:SPO!AB233)</f>
        <v>0</v>
      </c>
      <c r="AH233" s="672" t="b">
        <f t="shared" si="60"/>
        <v>1</v>
      </c>
    </row>
    <row r="234" spans="1:34" ht="21">
      <c r="A234" s="685"/>
      <c r="B234" s="807" t="s">
        <v>152</v>
      </c>
      <c r="C234" s="697">
        <f>Dhalai!C234+Unakoti!C234+North!C234+Gomati!C234+South!C234+West!C234+Sepahijala!C234+Khowai!C234+SPO!C234</f>
        <v>0</v>
      </c>
      <c r="D234" s="698">
        <f>Dhalai!D234+Unakoti!D234+North!D234+Gomati!D234+South!D234+West!D234+Sepahijala!D234+Khowai!D234+SPO!D234</f>
        <v>0</v>
      </c>
      <c r="E234" s="697">
        <f>Dhalai!E234+Unakoti!E234+North!E234+Gomati!E234+South!E234+West!E234+Sepahijala!E234+Khowai!E234+SPO!E234</f>
        <v>0</v>
      </c>
      <c r="F234" s="698">
        <f>Dhalai!F234+Unakoti!F234+North!F234+Gomati!F234+South!F234+West!F234+Sepahijala!F234+Khowai!F234+SPO!F234</f>
        <v>0</v>
      </c>
      <c r="G234" s="699"/>
      <c r="H234" s="700"/>
      <c r="I234" s="808"/>
      <c r="J234" s="803"/>
      <c r="K234" s="697">
        <f>Dhalai!K234+Unakoti!K234+North!K234+Gomati!K234+South!K234+West!K234+Sepahijala!K234+Khowai!K234+SPO!K234</f>
        <v>0</v>
      </c>
      <c r="L234" s="698">
        <f>Dhalai!L234+Unakoti!L234+North!L234+Gomati!L234+South!L234+West!L234+Sepahijala!L234+Khowai!L234+SPO!L234</f>
        <v>0</v>
      </c>
      <c r="M234" s="697">
        <f>Dhalai!M234+Unakoti!M234+North!M234+Gomati!M234+South!M234+West!M234+Sepahijala!M234+Khowai!M234+SPO!M234</f>
        <v>0</v>
      </c>
      <c r="N234" s="698">
        <f>Dhalai!N234+Unakoti!N234+North!N234+Gomati!N234+South!N234+West!N234+Sepahijala!N234+Khowai!N234+SPO!N234</f>
        <v>0</v>
      </c>
      <c r="O234" s="729">
        <v>0.14984</v>
      </c>
      <c r="P234" s="697">
        <f>Dhalai!P234+Unakoti!P234+North!P234+Gomati!P234+South!P234+West!P234+Sepahijala!P234+Khowai!P234+SPO!P234</f>
        <v>53</v>
      </c>
      <c r="Q234" s="698">
        <f>Dhalai!Q234+Unakoti!Q234+North!Q234+Gomati!Q234+South!Q234+West!Q234+Sepahijala!Q234+Khowai!Q234+SPO!Q234</f>
        <v>23.824559999999998</v>
      </c>
      <c r="R234" s="697">
        <f>Dhalai!R234+Unakoti!R234+North!R234+Gomati!R234+South!R234+West!R234+Sepahijala!R234+Khowai!R234+SPO!R234</f>
        <v>53</v>
      </c>
      <c r="S234" s="698">
        <f>Dhalai!S234+Unakoti!S234+North!S234+Gomati!S234+South!S234+West!S234+Sepahijala!S234+Khowai!S234+SPO!S234</f>
        <v>23.824559999999998</v>
      </c>
      <c r="T234" s="697">
        <f>SUM(Dhalai:SPO!T234)</f>
        <v>0</v>
      </c>
      <c r="U234" s="697">
        <f>SUM(Dhalai:SPO!U234)</f>
        <v>0</v>
      </c>
      <c r="V234" s="697">
        <f>SUM(Dhalai:SPO!V234)</f>
        <v>0</v>
      </c>
      <c r="W234" s="697">
        <f>SUM(Dhalai:SPO!W234)</f>
        <v>0</v>
      </c>
      <c r="X234" s="729">
        <v>0.14984</v>
      </c>
      <c r="Y234" s="697">
        <f>SUM(Dhalai:SPO!Y234)</f>
        <v>0</v>
      </c>
      <c r="Z234" s="698">
        <f>SUM(Dhalai:SPO!Z234)</f>
        <v>0</v>
      </c>
      <c r="AA234" s="697">
        <f>SUM(Dhalai:SPO!AA234)</f>
        <v>0</v>
      </c>
      <c r="AB234" s="698">
        <f>SUM(Dhalai:SPO!AB234)</f>
        <v>0</v>
      </c>
      <c r="AC234" s="811"/>
      <c r="AD234" s="705"/>
      <c r="AF234" s="672">
        <f>SUM(Dhalai:SPO!AB234)</f>
        <v>0</v>
      </c>
      <c r="AH234" s="672" t="b">
        <f t="shared" si="60"/>
        <v>1</v>
      </c>
    </row>
    <row r="235" spans="1:34" ht="75">
      <c r="A235" s="685">
        <f>+A231+0.01</f>
        <v>10.06</v>
      </c>
      <c r="B235" s="805" t="s">
        <v>154</v>
      </c>
      <c r="C235" s="697"/>
      <c r="D235" s="698"/>
      <c r="E235" s="697"/>
      <c r="F235" s="698"/>
      <c r="G235" s="699"/>
      <c r="H235" s="700"/>
      <c r="I235" s="812"/>
      <c r="J235" s="813"/>
      <c r="K235" s="697"/>
      <c r="L235" s="698"/>
      <c r="M235" s="697"/>
      <c r="N235" s="698"/>
      <c r="O235" s="806"/>
      <c r="P235" s="697"/>
      <c r="Q235" s="698"/>
      <c r="R235" s="697"/>
      <c r="S235" s="698"/>
      <c r="T235" s="697">
        <f>SUM(Dhalai:SPO!T235)</f>
        <v>0</v>
      </c>
      <c r="U235" s="697">
        <f>SUM(Dhalai:SPO!U235)</f>
        <v>0</v>
      </c>
      <c r="V235" s="697">
        <f>SUM(Dhalai:SPO!V235)</f>
        <v>0</v>
      </c>
      <c r="W235" s="697">
        <f>SUM(Dhalai:SPO!W235)</f>
        <v>0</v>
      </c>
      <c r="X235" s="806"/>
      <c r="Y235" s="697">
        <f>SUM(Dhalai:SPO!Y235)</f>
        <v>0</v>
      </c>
      <c r="Z235" s="697">
        <f>SUM(Dhalai:SPO!Z235)</f>
        <v>0</v>
      </c>
      <c r="AA235" s="697">
        <f>SUM(Dhalai:SPO!AA235)</f>
        <v>0</v>
      </c>
      <c r="AB235" s="697">
        <f>SUM(Dhalai:SPO!AB235)</f>
        <v>0</v>
      </c>
      <c r="AC235" s="805"/>
      <c r="AD235" s="705"/>
      <c r="AF235" s="672">
        <f>SUM(Dhalai:SPO!AB235)</f>
        <v>0</v>
      </c>
      <c r="AH235" s="672" t="b">
        <f t="shared" si="60"/>
        <v>1</v>
      </c>
    </row>
    <row r="236" spans="1:34" ht="56.25">
      <c r="A236" s="685">
        <f t="shared" ref="A236:A257" si="71">+A235+0.01</f>
        <v>10.07</v>
      </c>
      <c r="B236" s="805" t="s">
        <v>155</v>
      </c>
      <c r="C236" s="697"/>
      <c r="D236" s="698"/>
      <c r="E236" s="697"/>
      <c r="F236" s="698"/>
      <c r="G236" s="699"/>
      <c r="H236" s="700"/>
      <c r="I236" s="812"/>
      <c r="J236" s="813"/>
      <c r="K236" s="697"/>
      <c r="L236" s="698"/>
      <c r="M236" s="697"/>
      <c r="N236" s="698"/>
      <c r="O236" s="806"/>
      <c r="P236" s="697"/>
      <c r="Q236" s="698"/>
      <c r="R236" s="697"/>
      <c r="S236" s="698"/>
      <c r="T236" s="697">
        <f>SUM(Dhalai:SPO!T236)</f>
        <v>0</v>
      </c>
      <c r="U236" s="697">
        <f>SUM(Dhalai:SPO!U236)</f>
        <v>0</v>
      </c>
      <c r="V236" s="697">
        <f>SUM(Dhalai:SPO!V236)</f>
        <v>0</v>
      </c>
      <c r="W236" s="697">
        <f>SUM(Dhalai:SPO!W236)</f>
        <v>0</v>
      </c>
      <c r="X236" s="806"/>
      <c r="Y236" s="697">
        <f>SUM(Dhalai:SPO!Y236)</f>
        <v>0</v>
      </c>
      <c r="Z236" s="697">
        <f>SUM(Dhalai:SPO!Z236)</f>
        <v>0</v>
      </c>
      <c r="AA236" s="697">
        <f>SUM(Dhalai:SPO!AA236)</f>
        <v>0</v>
      </c>
      <c r="AB236" s="697">
        <f>SUM(Dhalai:SPO!AB236)</f>
        <v>0</v>
      </c>
      <c r="AC236" s="805"/>
      <c r="AD236" s="705"/>
      <c r="AF236" s="672">
        <f>SUM(Dhalai:SPO!AB236)</f>
        <v>0</v>
      </c>
      <c r="AH236" s="672" t="b">
        <f t="shared" si="60"/>
        <v>1</v>
      </c>
    </row>
    <row r="237" spans="1:34" ht="21">
      <c r="A237" s="685"/>
      <c r="B237" s="805" t="s">
        <v>156</v>
      </c>
      <c r="C237" s="697"/>
      <c r="D237" s="698"/>
      <c r="E237" s="697"/>
      <c r="F237" s="698"/>
      <c r="G237" s="699"/>
      <c r="H237" s="700"/>
      <c r="I237" s="812"/>
      <c r="J237" s="813"/>
      <c r="K237" s="697"/>
      <c r="L237" s="698"/>
      <c r="M237" s="697"/>
      <c r="N237" s="698"/>
      <c r="O237" s="729"/>
      <c r="P237" s="697"/>
      <c r="Q237" s="698"/>
      <c r="R237" s="697"/>
      <c r="S237" s="698"/>
      <c r="T237" s="697">
        <f>SUM(Dhalai:SPO!T237)</f>
        <v>0</v>
      </c>
      <c r="U237" s="697">
        <f>SUM(Dhalai:SPO!U237)</f>
        <v>0</v>
      </c>
      <c r="V237" s="697">
        <f>SUM(Dhalai:SPO!V237)</f>
        <v>0</v>
      </c>
      <c r="W237" s="697">
        <f>SUM(Dhalai:SPO!W237)</f>
        <v>0</v>
      </c>
      <c r="X237" s="729"/>
      <c r="Y237" s="697">
        <f>SUM(Dhalai:SPO!Y237)</f>
        <v>0</v>
      </c>
      <c r="Z237" s="697">
        <f>SUM(Dhalai:SPO!Z237)</f>
        <v>0</v>
      </c>
      <c r="AA237" s="697">
        <f>SUM(Dhalai:SPO!AA237)</f>
        <v>0</v>
      </c>
      <c r="AB237" s="697">
        <f>SUM(Dhalai:SPO!AB237)</f>
        <v>0</v>
      </c>
      <c r="AC237" s="805"/>
      <c r="AD237" s="705"/>
      <c r="AF237" s="672">
        <f>SUM(Dhalai:SPO!AB237)</f>
        <v>0</v>
      </c>
      <c r="AH237" s="672" t="b">
        <f t="shared" si="60"/>
        <v>1</v>
      </c>
    </row>
    <row r="238" spans="1:34" ht="37.5">
      <c r="A238" s="685"/>
      <c r="B238" s="805" t="s">
        <v>157</v>
      </c>
      <c r="C238" s="697"/>
      <c r="D238" s="698"/>
      <c r="E238" s="697"/>
      <c r="F238" s="698"/>
      <c r="G238" s="699"/>
      <c r="H238" s="700"/>
      <c r="I238" s="812"/>
      <c r="J238" s="813"/>
      <c r="K238" s="697"/>
      <c r="L238" s="698"/>
      <c r="M238" s="697"/>
      <c r="N238" s="698"/>
      <c r="O238" s="729"/>
      <c r="P238" s="697"/>
      <c r="Q238" s="698"/>
      <c r="R238" s="697"/>
      <c r="S238" s="698"/>
      <c r="T238" s="697">
        <f>SUM(Dhalai:SPO!T238)</f>
        <v>0</v>
      </c>
      <c r="U238" s="697">
        <f>SUM(Dhalai:SPO!U238)</f>
        <v>0</v>
      </c>
      <c r="V238" s="697">
        <f>SUM(Dhalai:SPO!V238)</f>
        <v>0</v>
      </c>
      <c r="W238" s="697">
        <f>SUM(Dhalai:SPO!W238)</f>
        <v>0</v>
      </c>
      <c r="X238" s="729"/>
      <c r="Y238" s="697">
        <f>SUM(Dhalai:SPO!Y238)</f>
        <v>0</v>
      </c>
      <c r="Z238" s="697">
        <f>SUM(Dhalai:SPO!Z238)</f>
        <v>0</v>
      </c>
      <c r="AA238" s="697">
        <f>SUM(Dhalai:SPO!AA238)</f>
        <v>0</v>
      </c>
      <c r="AB238" s="697">
        <f>SUM(Dhalai:SPO!AB238)</f>
        <v>0</v>
      </c>
      <c r="AC238" s="805"/>
      <c r="AD238" s="705"/>
      <c r="AF238" s="672">
        <f>SUM(Dhalai:SPO!AB238)</f>
        <v>0</v>
      </c>
      <c r="AH238" s="672" t="b">
        <f t="shared" si="60"/>
        <v>1</v>
      </c>
    </row>
    <row r="239" spans="1:34" ht="21">
      <c r="A239" s="685"/>
      <c r="B239" s="805" t="s">
        <v>158</v>
      </c>
      <c r="C239" s="697"/>
      <c r="D239" s="698"/>
      <c r="E239" s="697"/>
      <c r="F239" s="698"/>
      <c r="G239" s="699"/>
      <c r="H239" s="700"/>
      <c r="I239" s="812"/>
      <c r="J239" s="813"/>
      <c r="K239" s="697"/>
      <c r="L239" s="698"/>
      <c r="M239" s="697"/>
      <c r="N239" s="698"/>
      <c r="O239" s="729"/>
      <c r="P239" s="697"/>
      <c r="Q239" s="698"/>
      <c r="R239" s="697"/>
      <c r="S239" s="698"/>
      <c r="T239" s="697">
        <f>SUM(Dhalai:SPO!T239)</f>
        <v>0</v>
      </c>
      <c r="U239" s="697">
        <f>SUM(Dhalai:SPO!U239)</f>
        <v>0</v>
      </c>
      <c r="V239" s="697">
        <f>SUM(Dhalai:SPO!V239)</f>
        <v>0</v>
      </c>
      <c r="W239" s="697">
        <f>SUM(Dhalai:SPO!W239)</f>
        <v>0</v>
      </c>
      <c r="X239" s="729"/>
      <c r="Y239" s="697">
        <f>SUM(Dhalai:SPO!Y239)</f>
        <v>0</v>
      </c>
      <c r="Z239" s="697">
        <f>SUM(Dhalai:SPO!Z239)</f>
        <v>0</v>
      </c>
      <c r="AA239" s="697">
        <f>SUM(Dhalai:SPO!AA239)</f>
        <v>0</v>
      </c>
      <c r="AB239" s="697">
        <f>SUM(Dhalai:SPO!AB239)</f>
        <v>0</v>
      </c>
      <c r="AC239" s="805"/>
      <c r="AD239" s="705"/>
      <c r="AF239" s="672">
        <f>SUM(Dhalai:SPO!AB239)</f>
        <v>0</v>
      </c>
      <c r="AH239" s="672" t="b">
        <f t="shared" si="60"/>
        <v>1</v>
      </c>
    </row>
    <row r="240" spans="1:34" s="751" customFormat="1" ht="21">
      <c r="A240" s="679"/>
      <c r="B240" s="777" t="s">
        <v>105</v>
      </c>
      <c r="C240" s="687">
        <f>Dhalai!C240+Unakoti!C240+North!C240+Gomati!C240+South!C240+West!C240+Sepahijala!C240+Khowai!C240+SPO!C240</f>
        <v>0</v>
      </c>
      <c r="D240" s="688">
        <f>Dhalai!D240+Unakoti!D240+North!D240+Gomati!D240+South!D240+West!D240+Sepahijala!D240+Khowai!D240+SPO!D240</f>
        <v>0</v>
      </c>
      <c r="E240" s="687">
        <f>Dhalai!E240+Unakoti!E240+North!E240+Gomati!E240+South!E240+West!E240+Sepahijala!E240+Khowai!E240+SPO!E240</f>
        <v>0</v>
      </c>
      <c r="F240" s="688">
        <f>Dhalai!F240+Unakoti!F240+North!F240+Gomati!F240+South!F240+West!F240+Sepahijala!F240+Khowai!F240+SPO!F240</f>
        <v>0</v>
      </c>
      <c r="G240" s="783"/>
      <c r="H240" s="784"/>
      <c r="I240" s="796">
        <f t="shared" ref="I240:J240" si="72">SUM(I223:I239)</f>
        <v>0</v>
      </c>
      <c r="J240" s="797">
        <f t="shared" si="72"/>
        <v>0</v>
      </c>
      <c r="K240" s="687">
        <f>Dhalai!K240+Unakoti!K240+North!K240+Gomati!K240+South!K240+West!K240+Sepahijala!K240+Khowai!K240+SPO!K240</f>
        <v>0</v>
      </c>
      <c r="L240" s="688">
        <f>Dhalai!L240+Unakoti!L240+North!L240+Gomati!L240+South!L240+West!L240+Sepahijala!L240+Khowai!L240+SPO!L240</f>
        <v>0</v>
      </c>
      <c r="M240" s="687">
        <f>Dhalai!M240+Unakoti!M240+North!M240+Gomati!M240+South!M240+West!M240+Sepahijala!M240+Khowai!M240+SPO!M240</f>
        <v>0</v>
      </c>
      <c r="N240" s="688">
        <f>Dhalai!N240+Unakoti!N240+North!N240+Gomati!N240+South!N240+West!N240+Sepahijala!N240+Khowai!N240+SPO!N240</f>
        <v>0</v>
      </c>
      <c r="O240" s="798">
        <f t="shared" ref="O240" si="73">SUM(O223:O239)</f>
        <v>0.44952000000000003</v>
      </c>
      <c r="P240" s="687">
        <f>Dhalai!P240+Unakoti!P240+North!P240+Gomati!P240+South!P240+West!P240+Sepahijala!P240+Khowai!P240+SPO!P240</f>
        <v>159</v>
      </c>
      <c r="Q240" s="688">
        <f>Dhalai!Q240+Unakoti!Q240+North!Q240+Gomati!Q240+South!Q240+West!Q240+Sepahijala!Q240+Khowai!Q240+SPO!Q240</f>
        <v>71.473680000000016</v>
      </c>
      <c r="R240" s="687">
        <f>Dhalai!R240+Unakoti!R240+North!R240+Gomati!R240+South!R240+West!R240+Sepahijala!R240+Khowai!R240+SPO!R240</f>
        <v>159</v>
      </c>
      <c r="S240" s="688">
        <f>Dhalai!S240+Unakoti!S240+North!S240+Gomati!S240+South!S240+West!S240+Sepahijala!S240+Khowai!S240+SPO!S240</f>
        <v>71.473680000000016</v>
      </c>
      <c r="T240" s="687"/>
      <c r="U240" s="687">
        <f>SUM(Dhalai:SPO!U240)</f>
        <v>0</v>
      </c>
      <c r="V240" s="687"/>
      <c r="W240" s="687">
        <f>SUM(Dhalai:SPO!W240)</f>
        <v>0</v>
      </c>
      <c r="X240" s="798"/>
      <c r="Y240" s="687"/>
      <c r="Z240" s="814">
        <f>SUM(Dhalai:SPO!Z240)</f>
        <v>0</v>
      </c>
      <c r="AA240" s="687"/>
      <c r="AB240" s="688">
        <f>SUM(Dhalai:SPO!AB240)</f>
        <v>0</v>
      </c>
      <c r="AC240" s="777"/>
      <c r="AD240" s="705"/>
      <c r="AF240" s="672">
        <f>SUM(Dhalai:SPO!AB240)</f>
        <v>0</v>
      </c>
      <c r="AH240" s="672" t="b">
        <f t="shared" si="60"/>
        <v>1</v>
      </c>
    </row>
    <row r="241" spans="1:34" s="751" customFormat="1" ht="21">
      <c r="A241" s="679"/>
      <c r="B241" s="777" t="s">
        <v>9</v>
      </c>
      <c r="C241" s="687">
        <f>Dhalai!C241+Unakoti!C241+North!C241+Gomati!C241+South!C241+West!C241+Sepahijala!C241+Khowai!C241+SPO!C241</f>
        <v>0</v>
      </c>
      <c r="D241" s="688">
        <f>Dhalai!D241+Unakoti!D241+North!D241+Gomati!D241+South!D241+West!D241+Sepahijala!D241+Khowai!D241+SPO!D241</f>
        <v>0</v>
      </c>
      <c r="E241" s="687">
        <f>Dhalai!E241+Unakoti!E241+North!E241+Gomati!E241+South!E241+West!E241+Sepahijala!E241+Khowai!E241+SPO!E241</f>
        <v>0</v>
      </c>
      <c r="F241" s="688">
        <f>Dhalai!F241+Unakoti!F241+North!F241+Gomati!F241+South!F241+West!F241+Sepahijala!F241+Khowai!F241+SPO!F241</f>
        <v>0</v>
      </c>
      <c r="G241" s="783"/>
      <c r="H241" s="784"/>
      <c r="I241" s="678">
        <f t="shared" ref="I241:J241" si="74">I240</f>
        <v>0</v>
      </c>
      <c r="J241" s="679">
        <f t="shared" si="74"/>
        <v>0</v>
      </c>
      <c r="K241" s="687">
        <f>Dhalai!K241+Unakoti!K241+North!K241+Gomati!K241+South!K241+West!K241+Sepahijala!K241+Khowai!K241+SPO!K241</f>
        <v>0</v>
      </c>
      <c r="L241" s="688">
        <f>Dhalai!L241+Unakoti!L241+North!L241+Gomati!L241+South!L241+West!L241+Sepahijala!L241+Khowai!L241+SPO!L241</f>
        <v>0</v>
      </c>
      <c r="M241" s="687">
        <f>Dhalai!M241+Unakoti!M241+North!M241+Gomati!M241+South!M241+West!M241+Sepahijala!M241+Khowai!M241+SPO!M241</f>
        <v>0</v>
      </c>
      <c r="N241" s="688">
        <f>Dhalai!N241+Unakoti!N241+North!N241+Gomati!N241+South!N241+West!N241+Sepahijala!N241+Khowai!N241+SPO!N241</f>
        <v>0</v>
      </c>
      <c r="O241" s="800">
        <f t="shared" ref="O241" si="75">O240</f>
        <v>0.44952000000000003</v>
      </c>
      <c r="P241" s="687">
        <f>Dhalai!P241+Unakoti!P241+North!P241+Gomati!P241+South!P241+West!P241+Sepahijala!P241+Khowai!P241+SPO!P241</f>
        <v>159</v>
      </c>
      <c r="Q241" s="688">
        <f>Dhalai!Q241+Unakoti!Q241+North!Q241+Gomati!Q241+South!Q241+West!Q241+Sepahijala!Q241+Khowai!Q241+SPO!Q241</f>
        <v>71.473680000000016</v>
      </c>
      <c r="R241" s="687">
        <f>Dhalai!R241+Unakoti!R241+North!R241+Gomati!R241+South!R241+West!R241+Sepahijala!R241+Khowai!R241+SPO!R241</f>
        <v>159</v>
      </c>
      <c r="S241" s="688">
        <f>Dhalai!S241+Unakoti!S241+North!S241+Gomati!S241+South!S241+West!S241+Sepahijala!S241+Khowai!S241+SPO!S241</f>
        <v>71.473680000000016</v>
      </c>
      <c r="T241" s="687"/>
      <c r="U241" s="687">
        <f>SUM(Dhalai:SPO!U241)</f>
        <v>0</v>
      </c>
      <c r="V241" s="687"/>
      <c r="W241" s="687">
        <f>SUM(Dhalai:SPO!W241)</f>
        <v>0</v>
      </c>
      <c r="X241" s="800"/>
      <c r="Y241" s="687"/>
      <c r="Z241" s="814">
        <f>SUM(Dhalai:SPO!Z241)</f>
        <v>0</v>
      </c>
      <c r="AA241" s="687"/>
      <c r="AB241" s="688">
        <f>SUM(Dhalai:SPO!AB241)</f>
        <v>0</v>
      </c>
      <c r="AC241" s="777"/>
      <c r="AD241" s="705"/>
      <c r="AF241" s="672">
        <f>SUM(Dhalai:SPO!AB241)</f>
        <v>0</v>
      </c>
      <c r="AH241" s="672" t="b">
        <f t="shared" si="60"/>
        <v>1</v>
      </c>
    </row>
    <row r="242" spans="1:34" ht="75">
      <c r="A242" s="685"/>
      <c r="B242" s="686" t="s">
        <v>159</v>
      </c>
      <c r="C242" s="697"/>
      <c r="D242" s="698"/>
      <c r="E242" s="697"/>
      <c r="F242" s="698"/>
      <c r="G242" s="699"/>
      <c r="H242" s="700"/>
      <c r="I242" s="678"/>
      <c r="J242" s="679"/>
      <c r="K242" s="697"/>
      <c r="L242" s="698"/>
      <c r="M242" s="697"/>
      <c r="N242" s="698"/>
      <c r="O242" s="800"/>
      <c r="P242" s="697"/>
      <c r="Q242" s="698"/>
      <c r="R242" s="697"/>
      <c r="S242" s="698"/>
      <c r="T242" s="697"/>
      <c r="U242" s="697"/>
      <c r="V242" s="697"/>
      <c r="W242" s="697"/>
      <c r="X242" s="800"/>
      <c r="Y242" s="697"/>
      <c r="Z242" s="697"/>
      <c r="AA242" s="697"/>
      <c r="AB242" s="697"/>
      <c r="AC242" s="686"/>
      <c r="AD242" s="705"/>
      <c r="AF242" s="672">
        <f>SUM(Dhalai:SPO!AB242)</f>
        <v>0</v>
      </c>
      <c r="AH242" s="672" t="b">
        <f t="shared" si="60"/>
        <v>1</v>
      </c>
    </row>
    <row r="243" spans="1:34" ht="37.5">
      <c r="A243" s="685"/>
      <c r="B243" s="686" t="s">
        <v>160</v>
      </c>
      <c r="C243" s="697"/>
      <c r="D243" s="698"/>
      <c r="E243" s="697"/>
      <c r="F243" s="698"/>
      <c r="G243" s="699"/>
      <c r="H243" s="700"/>
      <c r="I243" s="678"/>
      <c r="J243" s="679"/>
      <c r="K243" s="697"/>
      <c r="L243" s="698"/>
      <c r="M243" s="697"/>
      <c r="N243" s="698"/>
      <c r="O243" s="800"/>
      <c r="P243" s="697"/>
      <c r="Q243" s="698"/>
      <c r="R243" s="697"/>
      <c r="S243" s="698"/>
      <c r="T243" s="697"/>
      <c r="U243" s="697"/>
      <c r="V243" s="697"/>
      <c r="W243" s="697"/>
      <c r="X243" s="800"/>
      <c r="Y243" s="697"/>
      <c r="Z243" s="697"/>
      <c r="AA243" s="697"/>
      <c r="AB243" s="697"/>
      <c r="AC243" s="686"/>
      <c r="AD243" s="705"/>
      <c r="AF243" s="672">
        <f>SUM(Dhalai:SPO!AB243)</f>
        <v>0</v>
      </c>
      <c r="AH243" s="672" t="b">
        <f t="shared" si="60"/>
        <v>1</v>
      </c>
    </row>
    <row r="244" spans="1:34" ht="37.5">
      <c r="A244" s="685">
        <f>+A236+0.01</f>
        <v>10.08</v>
      </c>
      <c r="B244" s="696" t="s">
        <v>160</v>
      </c>
      <c r="C244" s="697">
        <f>Dhalai!C244+Unakoti!C244+North!C244+Gomati!C244+South!C244+West!C244+Sepahijala!C244+Khowai!C244+SPO!C244</f>
        <v>2802</v>
      </c>
      <c r="D244" s="698">
        <f>Dhalai!D244+Unakoti!D244+North!D244+Gomati!D244+South!D244+West!D244+Sepahijala!D244+Khowai!D244+SPO!D244</f>
        <v>7335.0785999999989</v>
      </c>
      <c r="E244" s="697">
        <f>Dhalai!E244+Unakoti!E244+North!E244+Gomati!E244+South!E244+West!E244+Sepahijala!E244+Khowai!E244+SPO!E244</f>
        <v>2802</v>
      </c>
      <c r="F244" s="698">
        <f>Dhalai!F244+Unakoti!F244+North!F244+Gomati!F244+South!F244+West!F244+Sepahijala!F244+Khowai!F244+SPO!F244</f>
        <v>7335.0785999999989</v>
      </c>
      <c r="G244" s="699">
        <f t="shared" ref="G244:H302" si="76">E244/C244</f>
        <v>1</v>
      </c>
      <c r="H244" s="700">
        <f t="shared" si="76"/>
        <v>1</v>
      </c>
      <c r="I244" s="701">
        <f t="shared" ref="I244:J248" si="77">C244-E244</f>
        <v>0</v>
      </c>
      <c r="J244" s="702">
        <f t="shared" si="77"/>
        <v>0</v>
      </c>
      <c r="K244" s="697">
        <f>Dhalai!K244+Unakoti!K244+North!K244+Gomati!K244+South!K244+West!K244+Sepahijala!K244+Khowai!K244+SPO!K244</f>
        <v>0</v>
      </c>
      <c r="L244" s="698">
        <f>Dhalai!L244+Unakoti!L244+North!L244+Gomati!L244+South!L244+West!L244+Sepahijala!L244+Khowai!L244+SPO!L244</f>
        <v>0</v>
      </c>
      <c r="M244" s="697">
        <f>Dhalai!M244+Unakoti!M244+North!M244+Gomati!M244+South!M244+West!M244+Sepahijala!M244+Khowai!M244+SPO!M244</f>
        <v>0</v>
      </c>
      <c r="N244" s="698">
        <f>Dhalai!N244+Unakoti!N244+North!N244+Gomati!N244+South!N244+West!N244+Sepahijala!N244+Khowai!N244+SPO!N244</f>
        <v>0</v>
      </c>
      <c r="O244" s="729">
        <v>0.24651000000000001</v>
      </c>
      <c r="P244" s="697">
        <f>Dhalai!P244+Unakoti!P244+North!P244+Gomati!P244+South!P244+West!P244+Sepahijala!P244+Khowai!P244+SPO!P244</f>
        <v>2802</v>
      </c>
      <c r="Q244" s="698">
        <f>Dhalai!Q244+Unakoti!Q244+North!Q244+Gomati!Q244+South!Q244+West!Q244+Sepahijala!Q244+Khowai!Q244+SPO!Q244</f>
        <v>8288.6522400000013</v>
      </c>
      <c r="R244" s="697">
        <f>Dhalai!R244+Unakoti!R244+North!R244+Gomati!R244+South!R244+West!R244+Sepahijala!R244+Khowai!R244+SPO!R244</f>
        <v>2802</v>
      </c>
      <c r="S244" s="698">
        <f>Dhalai!S244+Unakoti!S244+North!S244+Gomati!S244+South!S244+West!S244+Sepahijala!S244+Khowai!S244+SPO!S244</f>
        <v>8288.6522400000013</v>
      </c>
      <c r="T244" s="697">
        <f>SUM(Dhalai:SPO!T244)</f>
        <v>0</v>
      </c>
      <c r="U244" s="697">
        <f>SUM(Dhalai:SPO!U244)</f>
        <v>0</v>
      </c>
      <c r="V244" s="697">
        <f>SUM(Dhalai:SPO!V244)</f>
        <v>0</v>
      </c>
      <c r="W244" s="697">
        <f>SUM(Dhalai:SPO!W244)</f>
        <v>0</v>
      </c>
      <c r="X244" s="729">
        <v>0.24651000000000001</v>
      </c>
      <c r="Y244" s="697">
        <f>SUM(Dhalai:SPO!Y244)</f>
        <v>2802</v>
      </c>
      <c r="Z244" s="698">
        <f>SUM(Dhalai:SPO!Z244)</f>
        <v>8288.6522400000013</v>
      </c>
      <c r="AA244" s="697">
        <f>SUM(Dhalai:SPO!AA244)</f>
        <v>2802</v>
      </c>
      <c r="AB244" s="698">
        <f>SUM(Dhalai:SPO!AB244)</f>
        <v>8288.6522400000013</v>
      </c>
      <c r="AC244" s="696" t="s">
        <v>483</v>
      </c>
      <c r="AD244" s="705"/>
      <c r="AF244" s="672">
        <f>SUM(Dhalai:SPO!AB244)</f>
        <v>8288.6522400000013</v>
      </c>
      <c r="AH244" s="672" t="b">
        <f t="shared" si="60"/>
        <v>1</v>
      </c>
    </row>
    <row r="245" spans="1:34" ht="37.5">
      <c r="A245" s="685">
        <v>10.09</v>
      </c>
      <c r="B245" s="696" t="s">
        <v>162</v>
      </c>
      <c r="C245" s="697"/>
      <c r="D245" s="698"/>
      <c r="E245" s="697"/>
      <c r="F245" s="698"/>
      <c r="G245" s="699"/>
      <c r="H245" s="700"/>
      <c r="I245" s="701"/>
      <c r="J245" s="702"/>
      <c r="K245" s="697"/>
      <c r="L245" s="698"/>
      <c r="M245" s="697"/>
      <c r="N245" s="698"/>
      <c r="O245" s="729"/>
      <c r="P245" s="697"/>
      <c r="Q245" s="698"/>
      <c r="R245" s="697"/>
      <c r="S245" s="698"/>
      <c r="T245" s="697"/>
      <c r="U245" s="697"/>
      <c r="V245" s="697"/>
      <c r="W245" s="697"/>
      <c r="X245" s="729"/>
      <c r="Y245" s="697"/>
      <c r="Z245" s="697"/>
      <c r="AA245" s="697"/>
      <c r="AB245" s="697"/>
      <c r="AC245" s="696"/>
      <c r="AD245" s="705"/>
      <c r="AF245" s="672">
        <f>SUM(Dhalai:SPO!AB245)</f>
        <v>0</v>
      </c>
      <c r="AH245" s="672" t="b">
        <f t="shared" si="60"/>
        <v>1</v>
      </c>
    </row>
    <row r="246" spans="1:34" ht="37.5">
      <c r="A246" s="685">
        <v>10.1</v>
      </c>
      <c r="B246" s="804" t="s">
        <v>163</v>
      </c>
      <c r="C246" s="697"/>
      <c r="D246" s="698"/>
      <c r="E246" s="697"/>
      <c r="F246" s="698"/>
      <c r="G246" s="699"/>
      <c r="H246" s="700"/>
      <c r="I246" s="701"/>
      <c r="J246" s="702"/>
      <c r="K246" s="697"/>
      <c r="L246" s="698"/>
      <c r="M246" s="697"/>
      <c r="N246" s="698"/>
      <c r="O246" s="729"/>
      <c r="P246" s="697"/>
      <c r="Q246" s="698"/>
      <c r="R246" s="697"/>
      <c r="S246" s="698"/>
      <c r="T246" s="697"/>
      <c r="U246" s="697"/>
      <c r="V246" s="697"/>
      <c r="W246" s="697"/>
      <c r="X246" s="729"/>
      <c r="Y246" s="697"/>
      <c r="Z246" s="697"/>
      <c r="AA246" s="697"/>
      <c r="AB246" s="697"/>
      <c r="AC246" s="804"/>
      <c r="AD246" s="705"/>
      <c r="AF246" s="672">
        <f>SUM(Dhalai:SPO!AB246)</f>
        <v>0</v>
      </c>
      <c r="AH246" s="672" t="b">
        <f t="shared" si="60"/>
        <v>1</v>
      </c>
    </row>
    <row r="247" spans="1:34" ht="37.5">
      <c r="A247" s="685"/>
      <c r="B247" s="686" t="s">
        <v>164</v>
      </c>
      <c r="C247" s="697"/>
      <c r="D247" s="698"/>
      <c r="E247" s="697"/>
      <c r="F247" s="698"/>
      <c r="G247" s="699"/>
      <c r="H247" s="700"/>
      <c r="I247" s="701"/>
      <c r="J247" s="702"/>
      <c r="K247" s="697"/>
      <c r="L247" s="698"/>
      <c r="M247" s="697"/>
      <c r="N247" s="698"/>
      <c r="O247" s="800"/>
      <c r="P247" s="697"/>
      <c r="Q247" s="698"/>
      <c r="R247" s="697"/>
      <c r="S247" s="698"/>
      <c r="T247" s="697"/>
      <c r="U247" s="697"/>
      <c r="V247" s="697"/>
      <c r="W247" s="697"/>
      <c r="X247" s="800"/>
      <c r="Y247" s="697"/>
      <c r="Z247" s="697"/>
      <c r="AA247" s="697"/>
      <c r="AB247" s="697"/>
      <c r="AC247" s="686"/>
      <c r="AD247" s="705"/>
      <c r="AF247" s="672">
        <f>SUM(Dhalai:SPO!AB247)</f>
        <v>0</v>
      </c>
      <c r="AH247" s="672" t="b">
        <f t="shared" si="60"/>
        <v>1</v>
      </c>
    </row>
    <row r="248" spans="1:34" ht="37.5">
      <c r="A248" s="685">
        <f>+A246+0.01</f>
        <v>10.11</v>
      </c>
      <c r="B248" s="804" t="s">
        <v>485</v>
      </c>
      <c r="C248" s="697">
        <f>Dhalai!C248+Unakoti!C248+North!C248+Gomati!C248+South!C248+West!C248+Sepahijala!C248+Khowai!C248+SPO!C248</f>
        <v>3006</v>
      </c>
      <c r="D248" s="698">
        <f>Dhalai!D248+Unakoti!D248+North!D248+Gomati!D248+South!D248+West!D248+Sepahijala!D248+Khowai!D248+SPO!D248</f>
        <v>9538.1463999999996</v>
      </c>
      <c r="E248" s="697">
        <f>Dhalai!E248+Unakoti!E248+North!E248+Gomati!E248+South!E248+West!E248+Sepahijala!E248+Khowai!E248+SPO!E248</f>
        <v>3006</v>
      </c>
      <c r="F248" s="698">
        <f>Dhalai!F248+Unakoti!F248+North!F248+Gomati!F248+South!F248+West!F248+Sepahijala!F248+Khowai!F248+SPO!F248</f>
        <v>9538.1463999999996</v>
      </c>
      <c r="G248" s="699">
        <f t="shared" si="76"/>
        <v>1</v>
      </c>
      <c r="H248" s="700">
        <f t="shared" si="76"/>
        <v>1</v>
      </c>
      <c r="I248" s="701">
        <f t="shared" si="77"/>
        <v>0</v>
      </c>
      <c r="J248" s="702">
        <f t="shared" si="77"/>
        <v>0</v>
      </c>
      <c r="K248" s="697">
        <f>Dhalai!K248+Unakoti!K248+North!K248+Gomati!K248+South!K248+West!K248+Sepahijala!K248+Khowai!K248+SPO!K248</f>
        <v>0</v>
      </c>
      <c r="L248" s="698">
        <f>Dhalai!L248+Unakoti!L248+North!L248+Gomati!L248+South!L248+West!L248+Sepahijala!L248+Khowai!L248+SPO!L248</f>
        <v>0</v>
      </c>
      <c r="M248" s="697">
        <f>Dhalai!M248+Unakoti!M248+North!M248+Gomati!M248+South!M248+West!M248+Sepahijala!M248+Khowai!M248+SPO!M248</f>
        <v>0</v>
      </c>
      <c r="N248" s="698">
        <f>Dhalai!N248+Unakoti!N248+North!N248+Gomati!N248+South!N248+West!N248+Sepahijala!N248+Khowai!N248+SPO!N248</f>
        <v>0</v>
      </c>
      <c r="O248" s="806">
        <v>0.29879</v>
      </c>
      <c r="P248" s="697">
        <f>Dhalai!P248+Unakoti!P248+North!P248+Gomati!P248+South!P248+West!P248+Sepahijala!P248+Khowai!P248+SPO!P248</f>
        <v>3006</v>
      </c>
      <c r="Q248" s="698">
        <f>Dhalai!Q248+Unakoti!Q248+North!Q248+Gomati!Q248+South!Q248+West!Q248+Sepahijala!Q248+Khowai!Q248+SPO!Q248</f>
        <v>10777.952880000001</v>
      </c>
      <c r="R248" s="697">
        <f>Dhalai!R248+Unakoti!R248+North!R248+Gomati!R248+South!R248+West!R248+Sepahijala!R248+Khowai!R248+SPO!R248</f>
        <v>3006</v>
      </c>
      <c r="S248" s="698">
        <f>Dhalai!S248+Unakoti!S248+North!S248+Gomati!S248+South!S248+West!S248+Sepahijala!S248+Khowai!S248+SPO!S248</f>
        <v>10777.952880000001</v>
      </c>
      <c r="T248" s="697">
        <f>SUM(Dhalai:SPO!T248)</f>
        <v>0</v>
      </c>
      <c r="U248" s="697">
        <f>SUM(Dhalai:SPO!U248)</f>
        <v>0</v>
      </c>
      <c r="V248" s="697">
        <f>SUM(Dhalai:SPO!V248)</f>
        <v>0</v>
      </c>
      <c r="W248" s="697">
        <f>SUM(Dhalai:SPO!W248)</f>
        <v>0</v>
      </c>
      <c r="X248" s="806">
        <v>0.29879</v>
      </c>
      <c r="Y248" s="697">
        <f>SUM(Dhalai:SPO!Y248)</f>
        <v>3006</v>
      </c>
      <c r="Z248" s="697">
        <f>SUM(Dhalai:SPO!Z248)</f>
        <v>10777.952880000001</v>
      </c>
      <c r="AA248" s="697">
        <f>SUM(Dhalai:SPO!AA248)</f>
        <v>3006</v>
      </c>
      <c r="AB248" s="697">
        <f>SUM(Dhalai:SPO!AB248)</f>
        <v>10777.952880000001</v>
      </c>
      <c r="AC248" s="804" t="s">
        <v>483</v>
      </c>
      <c r="AD248" s="705"/>
      <c r="AF248" s="672">
        <f>SUM(Dhalai:SPO!AB248)</f>
        <v>10777.952880000001</v>
      </c>
      <c r="AH248" s="672" t="b">
        <f t="shared" si="60"/>
        <v>1</v>
      </c>
    </row>
    <row r="249" spans="1:34" ht="37.5">
      <c r="A249" s="685"/>
      <c r="B249" s="807" t="s">
        <v>150</v>
      </c>
      <c r="C249" s="697"/>
      <c r="D249" s="698"/>
      <c r="E249" s="697"/>
      <c r="F249" s="698"/>
      <c r="G249" s="699"/>
      <c r="H249" s="700"/>
      <c r="I249" s="701"/>
      <c r="J249" s="702"/>
      <c r="K249" s="697"/>
      <c r="L249" s="698"/>
      <c r="M249" s="697"/>
      <c r="N249" s="698"/>
      <c r="O249" s="806"/>
      <c r="P249" s="697"/>
      <c r="Q249" s="698"/>
      <c r="R249" s="697"/>
      <c r="S249" s="698"/>
      <c r="T249" s="697"/>
      <c r="U249" s="697"/>
      <c r="V249" s="697"/>
      <c r="W249" s="697"/>
      <c r="X249" s="806"/>
      <c r="Y249" s="697"/>
      <c r="Z249" s="697"/>
      <c r="AA249" s="697"/>
      <c r="AB249" s="697"/>
      <c r="AC249" s="807"/>
      <c r="AD249" s="705"/>
      <c r="AF249" s="672">
        <f>SUM(Dhalai:SPO!AB249)</f>
        <v>0</v>
      </c>
      <c r="AH249" s="672" t="b">
        <f t="shared" si="60"/>
        <v>1</v>
      </c>
    </row>
    <row r="250" spans="1:34" ht="21">
      <c r="A250" s="685"/>
      <c r="B250" s="807" t="s">
        <v>151</v>
      </c>
      <c r="C250" s="697"/>
      <c r="D250" s="698"/>
      <c r="E250" s="697"/>
      <c r="F250" s="698"/>
      <c r="G250" s="699"/>
      <c r="H250" s="700"/>
      <c r="I250" s="701"/>
      <c r="J250" s="702"/>
      <c r="K250" s="697"/>
      <c r="L250" s="698"/>
      <c r="M250" s="697"/>
      <c r="N250" s="698"/>
      <c r="O250" s="806"/>
      <c r="P250" s="697"/>
      <c r="Q250" s="698"/>
      <c r="R250" s="697"/>
      <c r="S250" s="698"/>
      <c r="T250" s="697"/>
      <c r="U250" s="697"/>
      <c r="V250" s="697"/>
      <c r="W250" s="697"/>
      <c r="X250" s="806"/>
      <c r="Y250" s="697"/>
      <c r="Z250" s="697"/>
      <c r="AA250" s="697"/>
      <c r="AB250" s="697"/>
      <c r="AC250" s="807"/>
      <c r="AD250" s="705"/>
      <c r="AF250" s="672">
        <f>SUM(Dhalai:SPO!AB250)</f>
        <v>0</v>
      </c>
      <c r="AH250" s="672" t="b">
        <f t="shared" si="60"/>
        <v>1</v>
      </c>
    </row>
    <row r="251" spans="1:34" ht="21">
      <c r="A251" s="685"/>
      <c r="B251" s="807" t="s">
        <v>152</v>
      </c>
      <c r="C251" s="697"/>
      <c r="D251" s="698"/>
      <c r="E251" s="697"/>
      <c r="F251" s="698"/>
      <c r="G251" s="699"/>
      <c r="H251" s="700"/>
      <c r="I251" s="701"/>
      <c r="J251" s="702"/>
      <c r="K251" s="697"/>
      <c r="L251" s="698"/>
      <c r="M251" s="697"/>
      <c r="N251" s="698"/>
      <c r="O251" s="806"/>
      <c r="P251" s="697"/>
      <c r="Q251" s="698"/>
      <c r="R251" s="697"/>
      <c r="S251" s="698"/>
      <c r="T251" s="697"/>
      <c r="U251" s="697"/>
      <c r="V251" s="697"/>
      <c r="W251" s="697"/>
      <c r="X251" s="806"/>
      <c r="Y251" s="697"/>
      <c r="Z251" s="697"/>
      <c r="AA251" s="697"/>
      <c r="AB251" s="697"/>
      <c r="AC251" s="807"/>
      <c r="AD251" s="705"/>
      <c r="AF251" s="672">
        <f>SUM(Dhalai:SPO!AB251)</f>
        <v>0</v>
      </c>
      <c r="AH251" s="672" t="b">
        <f t="shared" si="60"/>
        <v>1</v>
      </c>
    </row>
    <row r="252" spans="1:34" ht="56.25">
      <c r="A252" s="685">
        <f>+A248+0.01</f>
        <v>10.119999999999999</v>
      </c>
      <c r="B252" s="804" t="s">
        <v>166</v>
      </c>
      <c r="C252" s="697"/>
      <c r="D252" s="698"/>
      <c r="E252" s="697"/>
      <c r="F252" s="698"/>
      <c r="G252" s="699"/>
      <c r="H252" s="700"/>
      <c r="I252" s="701"/>
      <c r="J252" s="702"/>
      <c r="K252" s="697"/>
      <c r="L252" s="698"/>
      <c r="M252" s="697"/>
      <c r="N252" s="698"/>
      <c r="O252" s="806"/>
      <c r="P252" s="697"/>
      <c r="Q252" s="698"/>
      <c r="R252" s="697"/>
      <c r="S252" s="698"/>
      <c r="T252" s="697"/>
      <c r="U252" s="697"/>
      <c r="V252" s="697"/>
      <c r="W252" s="697"/>
      <c r="X252" s="806"/>
      <c r="Y252" s="697"/>
      <c r="Z252" s="697"/>
      <c r="AA252" s="697"/>
      <c r="AB252" s="697"/>
      <c r="AC252" s="807"/>
      <c r="AD252" s="705"/>
      <c r="AF252" s="672">
        <f>SUM(Dhalai:SPO!AB252)</f>
        <v>0</v>
      </c>
      <c r="AH252" s="672" t="b">
        <f t="shared" si="60"/>
        <v>1</v>
      </c>
    </row>
    <row r="253" spans="1:34" ht="37.5">
      <c r="A253" s="685"/>
      <c r="B253" s="807" t="s">
        <v>150</v>
      </c>
      <c r="C253" s="697"/>
      <c r="D253" s="698"/>
      <c r="E253" s="697"/>
      <c r="F253" s="698"/>
      <c r="G253" s="699"/>
      <c r="H253" s="700"/>
      <c r="I253" s="808"/>
      <c r="J253" s="803"/>
      <c r="K253" s="697"/>
      <c r="L253" s="698"/>
      <c r="M253" s="697"/>
      <c r="N253" s="698"/>
      <c r="O253" s="806"/>
      <c r="P253" s="697"/>
      <c r="Q253" s="698"/>
      <c r="R253" s="697"/>
      <c r="S253" s="698"/>
      <c r="T253" s="697"/>
      <c r="U253" s="697"/>
      <c r="V253" s="697"/>
      <c r="W253" s="697"/>
      <c r="X253" s="806"/>
      <c r="Y253" s="697"/>
      <c r="Z253" s="697"/>
      <c r="AA253" s="697"/>
      <c r="AB253" s="697"/>
      <c r="AC253" s="807"/>
      <c r="AD253" s="705"/>
      <c r="AF253" s="672">
        <f>SUM(Dhalai:SPO!AB253)</f>
        <v>0</v>
      </c>
      <c r="AH253" s="672" t="b">
        <f t="shared" si="60"/>
        <v>1</v>
      </c>
    </row>
    <row r="254" spans="1:34" ht="21">
      <c r="A254" s="685"/>
      <c r="B254" s="807" t="s">
        <v>151</v>
      </c>
      <c r="C254" s="697"/>
      <c r="D254" s="698"/>
      <c r="E254" s="697"/>
      <c r="F254" s="698"/>
      <c r="G254" s="699"/>
      <c r="H254" s="700"/>
      <c r="I254" s="808"/>
      <c r="J254" s="803"/>
      <c r="K254" s="697"/>
      <c r="L254" s="698"/>
      <c r="M254" s="697"/>
      <c r="N254" s="698"/>
      <c r="O254" s="806"/>
      <c r="P254" s="697"/>
      <c r="Q254" s="698"/>
      <c r="R254" s="697"/>
      <c r="S254" s="698"/>
      <c r="T254" s="697"/>
      <c r="U254" s="697"/>
      <c r="V254" s="697"/>
      <c r="W254" s="697"/>
      <c r="X254" s="806"/>
      <c r="Y254" s="697"/>
      <c r="Z254" s="697"/>
      <c r="AA254" s="697"/>
      <c r="AB254" s="697"/>
      <c r="AC254" s="807"/>
      <c r="AD254" s="705"/>
      <c r="AF254" s="672">
        <f>SUM(Dhalai:SPO!AB254)</f>
        <v>0</v>
      </c>
      <c r="AH254" s="672" t="b">
        <f t="shared" si="60"/>
        <v>1</v>
      </c>
    </row>
    <row r="255" spans="1:34" ht="21">
      <c r="A255" s="685"/>
      <c r="B255" s="807" t="s">
        <v>152</v>
      </c>
      <c r="C255" s="697"/>
      <c r="D255" s="698"/>
      <c r="E255" s="697"/>
      <c r="F255" s="698"/>
      <c r="G255" s="699"/>
      <c r="H255" s="700"/>
      <c r="I255" s="808"/>
      <c r="J255" s="803"/>
      <c r="K255" s="697"/>
      <c r="L255" s="698"/>
      <c r="M255" s="697"/>
      <c r="N255" s="698"/>
      <c r="O255" s="806"/>
      <c r="P255" s="697"/>
      <c r="Q255" s="698"/>
      <c r="R255" s="697"/>
      <c r="S255" s="698"/>
      <c r="T255" s="697"/>
      <c r="U255" s="697"/>
      <c r="V255" s="697"/>
      <c r="W255" s="697"/>
      <c r="X255" s="806"/>
      <c r="Y255" s="697"/>
      <c r="Z255" s="697"/>
      <c r="AA255" s="697"/>
      <c r="AB255" s="697"/>
      <c r="AC255" s="807"/>
      <c r="AD255" s="705"/>
      <c r="AF255" s="672">
        <f>SUM(Dhalai:SPO!AB255)</f>
        <v>0</v>
      </c>
      <c r="AH255" s="672" t="b">
        <f t="shared" si="60"/>
        <v>1</v>
      </c>
    </row>
    <row r="256" spans="1:34" ht="75">
      <c r="A256" s="685">
        <f>+A252+0.01</f>
        <v>10.129999999999999</v>
      </c>
      <c r="B256" s="804" t="s">
        <v>167</v>
      </c>
      <c r="C256" s="697"/>
      <c r="D256" s="698"/>
      <c r="E256" s="697"/>
      <c r="F256" s="698"/>
      <c r="G256" s="699"/>
      <c r="H256" s="700"/>
      <c r="I256" s="808"/>
      <c r="J256" s="803"/>
      <c r="K256" s="697"/>
      <c r="L256" s="698"/>
      <c r="M256" s="697"/>
      <c r="N256" s="698"/>
      <c r="O256" s="806"/>
      <c r="P256" s="697"/>
      <c r="Q256" s="698"/>
      <c r="R256" s="697"/>
      <c r="S256" s="698"/>
      <c r="T256" s="697"/>
      <c r="U256" s="697"/>
      <c r="V256" s="697"/>
      <c r="W256" s="697"/>
      <c r="X256" s="806"/>
      <c r="Y256" s="697"/>
      <c r="Z256" s="697"/>
      <c r="AA256" s="697"/>
      <c r="AB256" s="697"/>
      <c r="AC256" s="804"/>
      <c r="AD256" s="705"/>
      <c r="AF256" s="672">
        <f>SUM(Dhalai:SPO!AB256)</f>
        <v>0</v>
      </c>
      <c r="AH256" s="672" t="b">
        <f t="shared" si="60"/>
        <v>1</v>
      </c>
    </row>
    <row r="257" spans="1:34" ht="37.5">
      <c r="A257" s="685">
        <f t="shared" si="71"/>
        <v>10.139999999999999</v>
      </c>
      <c r="B257" s="804" t="s">
        <v>168</v>
      </c>
      <c r="C257" s="697"/>
      <c r="D257" s="698"/>
      <c r="E257" s="697"/>
      <c r="F257" s="698"/>
      <c r="G257" s="699"/>
      <c r="H257" s="700"/>
      <c r="I257" s="808"/>
      <c r="J257" s="803"/>
      <c r="K257" s="697"/>
      <c r="L257" s="698"/>
      <c r="M257" s="697"/>
      <c r="N257" s="698"/>
      <c r="O257" s="806"/>
      <c r="P257" s="697"/>
      <c r="Q257" s="698"/>
      <c r="R257" s="697"/>
      <c r="S257" s="698"/>
      <c r="T257" s="697"/>
      <c r="U257" s="697"/>
      <c r="V257" s="697"/>
      <c r="W257" s="697"/>
      <c r="X257" s="806"/>
      <c r="Y257" s="697"/>
      <c r="Z257" s="697"/>
      <c r="AA257" s="697"/>
      <c r="AB257" s="697"/>
      <c r="AC257" s="804"/>
      <c r="AD257" s="705"/>
      <c r="AF257" s="672">
        <f>SUM(Dhalai:SPO!AB257)</f>
        <v>0</v>
      </c>
      <c r="AH257" s="672" t="b">
        <f t="shared" si="60"/>
        <v>1</v>
      </c>
    </row>
    <row r="258" spans="1:34" ht="21">
      <c r="A258" s="685"/>
      <c r="B258" s="804" t="s">
        <v>156</v>
      </c>
      <c r="C258" s="697"/>
      <c r="D258" s="698"/>
      <c r="E258" s="697"/>
      <c r="F258" s="698"/>
      <c r="G258" s="699"/>
      <c r="H258" s="700"/>
      <c r="I258" s="808"/>
      <c r="J258" s="803"/>
      <c r="K258" s="697"/>
      <c r="L258" s="698"/>
      <c r="M258" s="697"/>
      <c r="N258" s="698"/>
      <c r="O258" s="806"/>
      <c r="P258" s="697"/>
      <c r="Q258" s="698"/>
      <c r="R258" s="697"/>
      <c r="S258" s="698"/>
      <c r="T258" s="697"/>
      <c r="U258" s="697"/>
      <c r="V258" s="697"/>
      <c r="W258" s="697"/>
      <c r="X258" s="806"/>
      <c r="Y258" s="697"/>
      <c r="Z258" s="697"/>
      <c r="AA258" s="697"/>
      <c r="AB258" s="697"/>
      <c r="AC258" s="804"/>
      <c r="AD258" s="705"/>
      <c r="AF258" s="672">
        <f>SUM(Dhalai:SPO!AB258)</f>
        <v>0</v>
      </c>
      <c r="AH258" s="672" t="b">
        <f t="shared" si="60"/>
        <v>1</v>
      </c>
    </row>
    <row r="259" spans="1:34" ht="37.5">
      <c r="A259" s="685"/>
      <c r="B259" s="804" t="s">
        <v>157</v>
      </c>
      <c r="C259" s="697"/>
      <c r="D259" s="698"/>
      <c r="E259" s="697"/>
      <c r="F259" s="698"/>
      <c r="G259" s="699"/>
      <c r="H259" s="700"/>
      <c r="I259" s="808"/>
      <c r="J259" s="803"/>
      <c r="K259" s="697"/>
      <c r="L259" s="698"/>
      <c r="M259" s="697"/>
      <c r="N259" s="698"/>
      <c r="O259" s="806"/>
      <c r="P259" s="697"/>
      <c r="Q259" s="698"/>
      <c r="R259" s="697"/>
      <c r="S259" s="698"/>
      <c r="T259" s="697"/>
      <c r="U259" s="697"/>
      <c r="V259" s="697"/>
      <c r="W259" s="697"/>
      <c r="X259" s="806"/>
      <c r="Y259" s="697"/>
      <c r="Z259" s="697"/>
      <c r="AA259" s="697"/>
      <c r="AB259" s="697"/>
      <c r="AC259" s="804"/>
      <c r="AD259" s="705"/>
      <c r="AF259" s="672">
        <f>SUM(Dhalai:SPO!AB259)</f>
        <v>0</v>
      </c>
      <c r="AH259" s="672" t="b">
        <f t="shared" si="60"/>
        <v>1</v>
      </c>
    </row>
    <row r="260" spans="1:34" ht="21">
      <c r="A260" s="685"/>
      <c r="B260" s="804" t="s">
        <v>169</v>
      </c>
      <c r="C260" s="697"/>
      <c r="D260" s="698"/>
      <c r="E260" s="697"/>
      <c r="F260" s="698"/>
      <c r="G260" s="699"/>
      <c r="H260" s="700"/>
      <c r="I260" s="808"/>
      <c r="J260" s="803"/>
      <c r="K260" s="697"/>
      <c r="L260" s="698"/>
      <c r="M260" s="697"/>
      <c r="N260" s="698"/>
      <c r="O260" s="806"/>
      <c r="P260" s="697"/>
      <c r="Q260" s="698"/>
      <c r="R260" s="697"/>
      <c r="S260" s="698"/>
      <c r="T260" s="697"/>
      <c r="U260" s="697"/>
      <c r="V260" s="697"/>
      <c r="W260" s="697"/>
      <c r="X260" s="806"/>
      <c r="Y260" s="697"/>
      <c r="Z260" s="697"/>
      <c r="AA260" s="697"/>
      <c r="AB260" s="697"/>
      <c r="AC260" s="804"/>
      <c r="AD260" s="705"/>
      <c r="AF260" s="672">
        <f>SUM(Dhalai:SPO!AB260)</f>
        <v>0</v>
      </c>
      <c r="AH260" s="672" t="b">
        <f t="shared" si="60"/>
        <v>1</v>
      </c>
    </row>
    <row r="261" spans="1:34" ht="56.25">
      <c r="A261" s="685">
        <v>10.15</v>
      </c>
      <c r="B261" s="804" t="s">
        <v>339</v>
      </c>
      <c r="C261" s="697"/>
      <c r="D261" s="698"/>
      <c r="E261" s="697"/>
      <c r="F261" s="698"/>
      <c r="G261" s="699"/>
      <c r="H261" s="700"/>
      <c r="I261" s="808"/>
      <c r="J261" s="803"/>
      <c r="K261" s="697">
        <f>Dhalai!K261+Unakoti!K261+North!K261+Gomati!K261+South!K261+West!K261+Sepahijala!K261+Khowai!K261+SPO!K261</f>
        <v>0</v>
      </c>
      <c r="L261" s="698">
        <f>Dhalai!L261+Unakoti!L261+North!L261+Gomati!L261+South!L261+West!L261+Sepahijala!L261+Khowai!L261+SPO!L261</f>
        <v>0</v>
      </c>
      <c r="M261" s="697">
        <f>Dhalai!M261+Unakoti!M261+North!M261+Gomati!M261+South!M261+West!M261+Sepahijala!M261+Khowai!M261+SPO!M261</f>
        <v>0</v>
      </c>
      <c r="N261" s="698">
        <f>Dhalai!N261+Unakoti!N261+North!N261+Gomati!N261+South!N261+West!N261+Sepahijala!N261+Khowai!N261+SPO!N261</f>
        <v>0</v>
      </c>
      <c r="O261" s="806">
        <v>2.0039999999999999E-2</v>
      </c>
      <c r="P261" s="697">
        <f>Dhalai!P261+Unakoti!P261+North!P261+Gomati!P261+South!P261+West!P261+Sepahijala!P261+Khowai!P261+SPO!P261</f>
        <v>5808</v>
      </c>
      <c r="Q261" s="698">
        <f>Dhalai!Q261+Unakoti!Q261+North!Q261+Gomati!Q261+South!Q261+West!Q261+Sepahijala!Q261+Khowai!Q261+SPO!Q261</f>
        <v>1396.7078399999998</v>
      </c>
      <c r="R261" s="697">
        <f>Dhalai!R261+Unakoti!R261+North!R261+Gomati!R261+South!R261+West!R261+Sepahijala!R261+Khowai!R261+SPO!R261</f>
        <v>5808</v>
      </c>
      <c r="S261" s="698">
        <f>Dhalai!S261+Unakoti!S261+North!S261+Gomati!S261+South!S261+West!S261+Sepahijala!S261+Khowai!S261+SPO!S261</f>
        <v>1396.7078399999998</v>
      </c>
      <c r="T261" s="697">
        <f>SUM(Dhalai:SPO!T261)</f>
        <v>0</v>
      </c>
      <c r="U261" s="697">
        <f>SUM(Dhalai:SPO!U261)</f>
        <v>0</v>
      </c>
      <c r="V261" s="697">
        <f>SUM(Dhalai:SPO!V261)</f>
        <v>0</v>
      </c>
      <c r="W261" s="697">
        <f>SUM(Dhalai:SPO!W261)</f>
        <v>0</v>
      </c>
      <c r="X261" s="806">
        <v>2.0039999999999999E-2</v>
      </c>
      <c r="Y261" s="697">
        <f>SUM(Dhalai:SPO!Y261)</f>
        <v>0</v>
      </c>
      <c r="Z261" s="698">
        <f>SUM(Dhalai:SPO!Z261)</f>
        <v>0</v>
      </c>
      <c r="AA261" s="697">
        <f>SUM(Dhalai:SPO!AA261)</f>
        <v>0</v>
      </c>
      <c r="AB261" s="698">
        <f>SUM(Dhalai:SPO!AB261)</f>
        <v>0</v>
      </c>
      <c r="AC261" s="815" t="s">
        <v>480</v>
      </c>
      <c r="AD261" s="705"/>
      <c r="AF261" s="672">
        <f>SUM(Dhalai:SPO!AB261)</f>
        <v>0</v>
      </c>
      <c r="AH261" s="672" t="b">
        <f t="shared" si="60"/>
        <v>1</v>
      </c>
    </row>
    <row r="262" spans="1:34" ht="75">
      <c r="A262" s="685">
        <v>10.16</v>
      </c>
      <c r="B262" s="804" t="s">
        <v>340</v>
      </c>
      <c r="C262" s="697"/>
      <c r="D262" s="698"/>
      <c r="E262" s="697"/>
      <c r="F262" s="698"/>
      <c r="G262" s="699"/>
      <c r="H262" s="700"/>
      <c r="I262" s="808"/>
      <c r="J262" s="803"/>
      <c r="K262" s="697">
        <f>Dhalai!K262+Unakoti!K262+North!K262+Gomati!K262+South!K262+West!K262+Sepahijala!K262+Khowai!K262+SPO!K262</f>
        <v>0</v>
      </c>
      <c r="L262" s="698">
        <f>Dhalai!L262+Unakoti!L262+North!L262+Gomati!L262+South!L262+West!L262+Sepahijala!L262+Khowai!L262+SPO!L262</f>
        <v>0</v>
      </c>
      <c r="M262" s="697">
        <f>Dhalai!M262+Unakoti!M262+North!M262+Gomati!M262+South!M262+West!M262+Sepahijala!M262+Khowai!M262+SPO!M262</f>
        <v>0</v>
      </c>
      <c r="N262" s="698">
        <f>Dhalai!N262+Unakoti!N262+North!N262+Gomati!N262+South!N262+West!N262+Sepahijala!N262+Khowai!N262+SPO!N262</f>
        <v>0</v>
      </c>
      <c r="O262" s="806">
        <v>2.0039999999999999E-2</v>
      </c>
      <c r="P262" s="697">
        <f>Dhalai!P262+Unakoti!P262+North!P262+Gomati!P262+South!P262+West!P262+Sepahijala!P262+Khowai!P262+SPO!P262</f>
        <v>5808</v>
      </c>
      <c r="Q262" s="698">
        <f>Dhalai!Q262+Unakoti!Q262+North!Q262+Gomati!Q262+South!Q262+West!Q262+Sepahijala!Q262+Khowai!Q262+SPO!Q262</f>
        <v>2793.4156799999996</v>
      </c>
      <c r="R262" s="697">
        <f>Dhalai!R262+Unakoti!R262+North!R262+Gomati!R262+South!R262+West!R262+Sepahijala!R262+Khowai!R262+SPO!R262</f>
        <v>5808</v>
      </c>
      <c r="S262" s="698">
        <f>Dhalai!S262+Unakoti!S262+North!S262+Gomati!S262+South!S262+West!S262+Sepahijala!S262+Khowai!S262+SPO!S262</f>
        <v>2793.4156799999996</v>
      </c>
      <c r="T262" s="697">
        <f>SUM(Dhalai:SPO!T262)</f>
        <v>0</v>
      </c>
      <c r="U262" s="697">
        <f>SUM(Dhalai:SPO!U262)</f>
        <v>0</v>
      </c>
      <c r="V262" s="697">
        <f>SUM(Dhalai:SPO!V262)</f>
        <v>0</v>
      </c>
      <c r="W262" s="697">
        <f>SUM(Dhalai:SPO!W262)</f>
        <v>0</v>
      </c>
      <c r="X262" s="806">
        <v>2.0039999999999999E-2</v>
      </c>
      <c r="Y262" s="697">
        <f>SUM(Dhalai:SPO!Y262)</f>
        <v>0</v>
      </c>
      <c r="Z262" s="698">
        <f>SUM(Dhalai:SPO!Z262)</f>
        <v>0</v>
      </c>
      <c r="AA262" s="697">
        <f>SUM(Dhalai:SPO!AA262)</f>
        <v>0</v>
      </c>
      <c r="AB262" s="698">
        <f>SUM(Dhalai:SPO!AB262)</f>
        <v>0</v>
      </c>
      <c r="AC262" s="816"/>
      <c r="AD262" s="705"/>
      <c r="AF262" s="672">
        <f>SUM(Dhalai:SPO!AB262)</f>
        <v>0</v>
      </c>
      <c r="AH262" s="672" t="b">
        <f t="shared" si="60"/>
        <v>1</v>
      </c>
    </row>
    <row r="263" spans="1:34" s="751" customFormat="1" ht="21">
      <c r="A263" s="817"/>
      <c r="B263" s="777" t="s">
        <v>107</v>
      </c>
      <c r="C263" s="687">
        <f>Dhalai!C263+Unakoti!C263+North!C263+Gomati!C263+South!C263+West!C263+Sepahijala!C263+Khowai!C263+SPO!C263</f>
        <v>5808</v>
      </c>
      <c r="D263" s="688">
        <f>Dhalai!D263+Unakoti!D263+North!D263+Gomati!D263+South!D263+West!D263+Sepahijala!D263+Khowai!D263+SPO!D263</f>
        <v>16873.224999999999</v>
      </c>
      <c r="E263" s="687">
        <f>Dhalai!E263+Unakoti!E263+North!E263+Gomati!E263+South!E263+West!E263+Sepahijala!E263+Khowai!E263+SPO!E263</f>
        <v>5808</v>
      </c>
      <c r="F263" s="688">
        <f>Dhalai!F263+Unakoti!F263+North!F263+Gomati!F263+South!F263+West!F263+Sepahijala!F263+Khowai!F263+SPO!F263</f>
        <v>16873.224999999999</v>
      </c>
      <c r="G263" s="783">
        <f t="shared" si="76"/>
        <v>1</v>
      </c>
      <c r="H263" s="784">
        <f t="shared" si="76"/>
        <v>1</v>
      </c>
      <c r="I263" s="796">
        <f t="shared" ref="I263:J263" si="78">SUM(I244:I260)</f>
        <v>0</v>
      </c>
      <c r="J263" s="797">
        <f t="shared" si="78"/>
        <v>0</v>
      </c>
      <c r="K263" s="687">
        <f>Dhalai!K263+Unakoti!K263+North!K263+Gomati!K263+South!K263+West!K263+Sepahijala!K263+Khowai!K263+SPO!K263</f>
        <v>0</v>
      </c>
      <c r="L263" s="688">
        <f>Dhalai!L263+Unakoti!L263+North!L263+Gomati!L263+South!L263+West!L263+Sepahijala!L263+Khowai!L263+SPO!L263</f>
        <v>0</v>
      </c>
      <c r="M263" s="687">
        <f>Dhalai!M263+Unakoti!M263+North!M263+Gomati!M263+South!M263+West!M263+Sepahijala!M263+Khowai!M263+SPO!M263</f>
        <v>0</v>
      </c>
      <c r="N263" s="688">
        <f>Dhalai!N263+Unakoti!N263+North!N263+Gomati!N263+South!N263+West!N263+Sepahijala!N263+Khowai!N263+SPO!N263</f>
        <v>0</v>
      </c>
      <c r="O263" s="798">
        <f t="shared" ref="O263" si="79">SUM(O244:O260)</f>
        <v>0.54530000000000001</v>
      </c>
      <c r="P263" s="687">
        <f>Dhalai!P263+Unakoti!P263+North!P263+Gomati!P263+South!P263+West!P263+Sepahijala!P263+Khowai!P263+SPO!P263</f>
        <v>17424</v>
      </c>
      <c r="Q263" s="688">
        <f>Dhalai!Q263+Unakoti!Q263+North!Q263+Gomati!Q263+South!Q263+West!Q263+Sepahijala!Q263+Khowai!Q263+SPO!Q263</f>
        <v>23256.728640000001</v>
      </c>
      <c r="R263" s="687">
        <f>Dhalai!R263+Unakoti!R263+North!R263+Gomati!R263+South!R263+West!R263+Sepahijala!R263+Khowai!R263+SPO!R263</f>
        <v>17424</v>
      </c>
      <c r="S263" s="688">
        <f>Dhalai!S263+Unakoti!S263+North!S263+Gomati!S263+South!S263+West!S263+Sepahijala!S263+Khowai!S263+SPO!S263</f>
        <v>23256.728640000001</v>
      </c>
      <c r="T263" s="687"/>
      <c r="U263" s="687">
        <f>SUM(Dhalai:SPO!U263)</f>
        <v>0</v>
      </c>
      <c r="V263" s="687"/>
      <c r="W263" s="687">
        <f>SUM(Dhalai:SPO!W263)</f>
        <v>0</v>
      </c>
      <c r="X263" s="798"/>
      <c r="Y263" s="687"/>
      <c r="Z263" s="688">
        <f>SUM(Dhalai:SPO!Z263)</f>
        <v>19066.60512</v>
      </c>
      <c r="AA263" s="687"/>
      <c r="AB263" s="688">
        <f>SUM(Dhalai:SPO!AB263)</f>
        <v>19066.60512</v>
      </c>
      <c r="AC263" s="777"/>
      <c r="AD263" s="705"/>
      <c r="AF263" s="672">
        <f>SUM(Dhalai:SPO!AB263)</f>
        <v>19066.60512</v>
      </c>
      <c r="AH263" s="672" t="b">
        <f t="shared" si="60"/>
        <v>1</v>
      </c>
    </row>
    <row r="264" spans="1:34" s="751" customFormat="1" ht="21">
      <c r="A264" s="817"/>
      <c r="B264" s="818" t="s">
        <v>9</v>
      </c>
      <c r="C264" s="687">
        <f>Dhalai!C264+Unakoti!C264+North!C264+Gomati!C264+South!C264+West!C264+Sepahijala!C264+Khowai!C264+SPO!C264</f>
        <v>5808</v>
      </c>
      <c r="D264" s="688">
        <f>Dhalai!D264+Unakoti!D264+North!D264+Gomati!D264+South!D264+West!D264+Sepahijala!D264+Khowai!D264+SPO!D264</f>
        <v>16873.224999999999</v>
      </c>
      <c r="E264" s="687">
        <f>Dhalai!E264+Unakoti!E264+North!E264+Gomati!E264+South!E264+West!E264+Sepahijala!E264+Khowai!E264+SPO!E264</f>
        <v>5808</v>
      </c>
      <c r="F264" s="688">
        <f>Dhalai!F264+Unakoti!F264+North!F264+Gomati!F264+South!F264+West!F264+Sepahijala!F264+Khowai!F264+SPO!F264</f>
        <v>16873.224999999999</v>
      </c>
      <c r="G264" s="783">
        <f t="shared" si="76"/>
        <v>1</v>
      </c>
      <c r="H264" s="784">
        <f t="shared" si="76"/>
        <v>1</v>
      </c>
      <c r="I264" s="678">
        <f t="shared" ref="I264:J264" si="80">I263</f>
        <v>0</v>
      </c>
      <c r="J264" s="679">
        <f t="shared" si="80"/>
        <v>0</v>
      </c>
      <c r="K264" s="687">
        <f>Dhalai!K264+Unakoti!K264+North!K264+Gomati!K264+South!K264+West!K264+Sepahijala!K264+Khowai!K264+SPO!K264</f>
        <v>0</v>
      </c>
      <c r="L264" s="688">
        <f>Dhalai!L264+Unakoti!L264+North!L264+Gomati!L264+South!L264+West!L264+Sepahijala!L264+Khowai!L264+SPO!L264</f>
        <v>0</v>
      </c>
      <c r="M264" s="687">
        <f>Dhalai!M264+Unakoti!M264+North!M264+Gomati!M264+South!M264+West!M264+Sepahijala!M264+Khowai!M264+SPO!M264</f>
        <v>0</v>
      </c>
      <c r="N264" s="688">
        <f>Dhalai!N264+Unakoti!N264+North!N264+Gomati!N264+South!N264+West!N264+Sepahijala!N264+Khowai!N264+SPO!N264</f>
        <v>0</v>
      </c>
      <c r="O264" s="800">
        <f t="shared" ref="O264" si="81">O263</f>
        <v>0.54530000000000001</v>
      </c>
      <c r="P264" s="687">
        <f>Dhalai!P264+Unakoti!P264+North!P264+Gomati!P264+South!P264+West!P264+Sepahijala!P264+Khowai!P264+SPO!P264</f>
        <v>17424</v>
      </c>
      <c r="Q264" s="688">
        <f>Dhalai!Q264+Unakoti!Q264+North!Q264+Gomati!Q264+South!Q264+West!Q264+Sepahijala!Q264+Khowai!Q264+SPO!Q264</f>
        <v>23256.728640000001</v>
      </c>
      <c r="R264" s="687">
        <f>Dhalai!R264+Unakoti!R264+North!R264+Gomati!R264+South!R264+West!R264+Sepahijala!R264+Khowai!R264+SPO!R264</f>
        <v>17424</v>
      </c>
      <c r="S264" s="688">
        <f>Dhalai!S264+Unakoti!S264+North!S264+Gomati!S264+South!S264+West!S264+Sepahijala!S264+Khowai!S264+SPO!S264</f>
        <v>23256.728640000001</v>
      </c>
      <c r="T264" s="687"/>
      <c r="U264" s="687">
        <f>SUM(Dhalai:SPO!U264)</f>
        <v>0</v>
      </c>
      <c r="V264" s="687"/>
      <c r="W264" s="687">
        <f>SUM(Dhalai:SPO!W264)</f>
        <v>0</v>
      </c>
      <c r="X264" s="800"/>
      <c r="Y264" s="687"/>
      <c r="Z264" s="688">
        <f>SUM(Dhalai:SPO!Z264)</f>
        <v>19066.60512</v>
      </c>
      <c r="AA264" s="687"/>
      <c r="AB264" s="688">
        <f>SUM(Dhalai:SPO!AB264)</f>
        <v>19066.60512</v>
      </c>
      <c r="AC264" s="818"/>
      <c r="AD264" s="705"/>
      <c r="AF264" s="672">
        <f>SUM(Dhalai:SPO!AB264)</f>
        <v>19066.60512</v>
      </c>
      <c r="AH264" s="672" t="b">
        <f t="shared" ref="AH264:AH327" si="82">AB264=AF264</f>
        <v>1</v>
      </c>
    </row>
    <row r="265" spans="1:34" s="751" customFormat="1" ht="21">
      <c r="A265" s="817"/>
      <c r="B265" s="818" t="s">
        <v>170</v>
      </c>
      <c r="C265" s="687">
        <f>Dhalai!C265+Unakoti!C265+North!C265+Gomati!C265+South!C265+West!C265+Sepahijala!C265+Khowai!C265+SPO!C265</f>
        <v>5808</v>
      </c>
      <c r="D265" s="688">
        <f>Dhalai!D265+Unakoti!D265+North!D265+Gomati!D265+South!D265+West!D265+Sepahijala!D265+Khowai!D265+SPO!D265</f>
        <v>16873.224999999999</v>
      </c>
      <c r="E265" s="687">
        <f>Dhalai!E265+Unakoti!E265+North!E265+Gomati!E265+South!E265+West!E265+Sepahijala!E265+Khowai!E265+SPO!E265</f>
        <v>5808</v>
      </c>
      <c r="F265" s="688">
        <f>Dhalai!F265+Unakoti!F265+North!F265+Gomati!F265+South!F265+West!F265+Sepahijala!F265+Khowai!F265+SPO!F265</f>
        <v>16873.224999999999</v>
      </c>
      <c r="G265" s="783">
        <f t="shared" si="76"/>
        <v>1</v>
      </c>
      <c r="H265" s="784">
        <f t="shared" si="76"/>
        <v>1</v>
      </c>
      <c r="I265" s="819">
        <f t="shared" ref="I265:J265" si="83">I264+I241</f>
        <v>0</v>
      </c>
      <c r="J265" s="820">
        <f t="shared" si="83"/>
        <v>0</v>
      </c>
      <c r="K265" s="687">
        <f>Dhalai!K265+Unakoti!K265+North!K265+Gomati!K265+South!K265+West!K265+Sepahijala!K265+Khowai!K265+SPO!K265</f>
        <v>0</v>
      </c>
      <c r="L265" s="688">
        <f>Dhalai!L265+Unakoti!L265+North!L265+Gomati!L265+South!L265+West!L265+Sepahijala!L265+Khowai!L265+SPO!L265</f>
        <v>0</v>
      </c>
      <c r="M265" s="687">
        <f>Dhalai!M265+Unakoti!M265+North!M265+Gomati!M265+South!M265+West!M265+Sepahijala!M265+Khowai!M265+SPO!M265</f>
        <v>0</v>
      </c>
      <c r="N265" s="688">
        <f>Dhalai!N265+Unakoti!N265+North!N265+Gomati!N265+South!N265+West!N265+Sepahijala!N265+Khowai!N265+SPO!N265</f>
        <v>0</v>
      </c>
      <c r="O265" s="821">
        <f t="shared" ref="O265" si="84">O264+O241</f>
        <v>0.99482000000000004</v>
      </c>
      <c r="P265" s="687">
        <f>Dhalai!P265+Unakoti!P265+North!P265+Gomati!P265+South!P265+West!P265+Sepahijala!P265+Khowai!P265+SPO!P265</f>
        <v>17583</v>
      </c>
      <c r="Q265" s="688">
        <f>Dhalai!Q265+Unakoti!Q265+North!Q265+Gomati!Q265+South!Q265+West!Q265+Sepahijala!Q265+Khowai!Q265+SPO!Q265</f>
        <v>23328.202320000004</v>
      </c>
      <c r="R265" s="687">
        <f>Dhalai!R265+Unakoti!R265+North!R265+Gomati!R265+South!R265+West!R265+Sepahijala!R265+Khowai!R265+SPO!R265</f>
        <v>17583</v>
      </c>
      <c r="S265" s="688">
        <f>Dhalai!S265+Unakoti!S265+North!S265+Gomati!S265+South!S265+West!S265+Sepahijala!S265+Khowai!S265+SPO!S265</f>
        <v>23328.202320000004</v>
      </c>
      <c r="T265" s="687"/>
      <c r="U265" s="687">
        <f>SUM(Dhalai:SPO!U265)</f>
        <v>0</v>
      </c>
      <c r="V265" s="687"/>
      <c r="W265" s="687">
        <f>SUM(Dhalai:SPO!W265)</f>
        <v>0</v>
      </c>
      <c r="X265" s="821"/>
      <c r="Y265" s="687"/>
      <c r="Z265" s="688">
        <f>SUM(Dhalai:SPO!Z265)</f>
        <v>19066.60512</v>
      </c>
      <c r="AA265" s="687"/>
      <c r="AB265" s="688">
        <f>SUM(Dhalai:SPO!AB265)</f>
        <v>19066.60512</v>
      </c>
      <c r="AC265" s="818"/>
      <c r="AD265" s="705"/>
      <c r="AF265" s="672">
        <f>SUM(Dhalai:SPO!AB265)</f>
        <v>19066.60512</v>
      </c>
      <c r="AH265" s="672" t="b">
        <f t="shared" si="82"/>
        <v>1</v>
      </c>
    </row>
    <row r="266" spans="1:34" ht="21">
      <c r="A266" s="694">
        <v>11</v>
      </c>
      <c r="B266" s="686" t="s">
        <v>171</v>
      </c>
      <c r="C266" s="687"/>
      <c r="D266" s="688"/>
      <c r="E266" s="687"/>
      <c r="F266" s="688"/>
      <c r="G266" s="699"/>
      <c r="H266" s="700"/>
      <c r="I266" s="689"/>
      <c r="J266" s="688"/>
      <c r="K266" s="687"/>
      <c r="L266" s="688"/>
      <c r="M266" s="687"/>
      <c r="N266" s="688"/>
      <c r="O266" s="754"/>
      <c r="P266" s="687"/>
      <c r="Q266" s="688"/>
      <c r="R266" s="794"/>
      <c r="S266" s="795"/>
      <c r="T266" s="697"/>
      <c r="U266" s="697"/>
      <c r="V266" s="697"/>
      <c r="W266" s="697"/>
      <c r="X266" s="754"/>
      <c r="Y266" s="697"/>
      <c r="Z266" s="697"/>
      <c r="AA266" s="697"/>
      <c r="AB266" s="697"/>
      <c r="AC266" s="692"/>
      <c r="AD266" s="705"/>
      <c r="AF266" s="672">
        <f>SUM(Dhalai:SPO!AB266)</f>
        <v>0</v>
      </c>
      <c r="AH266" s="672" t="b">
        <f t="shared" si="82"/>
        <v>1</v>
      </c>
    </row>
    <row r="267" spans="1:34" ht="21">
      <c r="A267" s="685"/>
      <c r="B267" s="686" t="s">
        <v>172</v>
      </c>
      <c r="C267" s="697"/>
      <c r="D267" s="698"/>
      <c r="E267" s="697"/>
      <c r="F267" s="698"/>
      <c r="G267" s="699"/>
      <c r="H267" s="700"/>
      <c r="I267" s="689"/>
      <c r="J267" s="688"/>
      <c r="K267" s="697"/>
      <c r="L267" s="698"/>
      <c r="M267" s="697"/>
      <c r="N267" s="698"/>
      <c r="O267" s="754"/>
      <c r="P267" s="697"/>
      <c r="Q267" s="698"/>
      <c r="R267" s="697"/>
      <c r="S267" s="698"/>
      <c r="T267" s="697"/>
      <c r="U267" s="697"/>
      <c r="V267" s="697"/>
      <c r="W267" s="697"/>
      <c r="X267" s="754"/>
      <c r="Y267" s="697"/>
      <c r="Z267" s="697"/>
      <c r="AA267" s="697"/>
      <c r="AB267" s="697"/>
      <c r="AC267" s="692"/>
      <c r="AD267" s="705"/>
      <c r="AF267" s="672">
        <f>SUM(Dhalai:SPO!AB267)</f>
        <v>0</v>
      </c>
      <c r="AH267" s="672" t="b">
        <f t="shared" si="82"/>
        <v>1</v>
      </c>
    </row>
    <row r="268" spans="1:34" ht="56.25">
      <c r="A268" s="685">
        <v>11.01</v>
      </c>
      <c r="B268" s="696" t="s">
        <v>300</v>
      </c>
      <c r="C268" s="697"/>
      <c r="D268" s="698"/>
      <c r="E268" s="697"/>
      <c r="F268" s="698"/>
      <c r="G268" s="699"/>
      <c r="H268" s="700"/>
      <c r="I268" s="701"/>
      <c r="J268" s="702"/>
      <c r="K268" s="697"/>
      <c r="L268" s="698"/>
      <c r="M268" s="697"/>
      <c r="N268" s="698"/>
      <c r="O268" s="703"/>
      <c r="P268" s="697"/>
      <c r="Q268" s="698"/>
      <c r="R268" s="697"/>
      <c r="S268" s="698"/>
      <c r="T268" s="697"/>
      <c r="U268" s="697"/>
      <c r="V268" s="697"/>
      <c r="W268" s="697"/>
      <c r="X268" s="703"/>
      <c r="Y268" s="697"/>
      <c r="Z268" s="697"/>
      <c r="AA268" s="697"/>
      <c r="AB268" s="697"/>
      <c r="AC268" s="704"/>
      <c r="AD268" s="705"/>
      <c r="AF268" s="672">
        <f>SUM(Dhalai:SPO!AB268)</f>
        <v>0</v>
      </c>
      <c r="AH268" s="672" t="b">
        <f t="shared" si="82"/>
        <v>1</v>
      </c>
    </row>
    <row r="269" spans="1:34" ht="54">
      <c r="A269" s="685"/>
      <c r="B269" s="696" t="s">
        <v>124</v>
      </c>
      <c r="C269" s="697">
        <f>Dhalai!C269+Unakoti!C269+North!C269+Gomati!C269+South!C269+West!C269+Sepahijala!C269+Khowai!C269+SPO!C269</f>
        <v>7221</v>
      </c>
      <c r="D269" s="698">
        <f>Dhalai!D269+Unakoti!D269+North!D269+Gomati!D269+South!D269+West!D269+Sepahijala!D269+Khowai!D269+SPO!D269</f>
        <v>50.545999999999999</v>
      </c>
      <c r="E269" s="697">
        <f>Dhalai!E269+Unakoti!E269+North!E269+Gomati!E269+South!E269+West!E269+Sepahijala!E269+Khowai!E269+SPO!E269</f>
        <v>7221</v>
      </c>
      <c r="F269" s="698">
        <f>Dhalai!F269+Unakoti!F269+North!F269+Gomati!F269+South!F269+West!F269+Sepahijala!F269+Khowai!F269+SPO!F269</f>
        <v>50.545999999999999</v>
      </c>
      <c r="G269" s="699">
        <f t="shared" si="76"/>
        <v>1</v>
      </c>
      <c r="H269" s="700">
        <f t="shared" si="76"/>
        <v>1</v>
      </c>
      <c r="I269" s="701">
        <f t="shared" ref="I269:J287" si="85">C269-E269</f>
        <v>0</v>
      </c>
      <c r="J269" s="702">
        <f t="shared" si="85"/>
        <v>0</v>
      </c>
      <c r="K269" s="697">
        <f>Dhalai!K269+Unakoti!K269+North!K269+Gomati!K269+South!K269+West!K269+Sepahijala!K269+Khowai!K269+SPO!K269</f>
        <v>0</v>
      </c>
      <c r="L269" s="698">
        <f>Dhalai!L269+Unakoti!L269+North!L269+Gomati!L269+South!L269+West!L269+Sepahijala!L269+Khowai!L269+SPO!L269</f>
        <v>0</v>
      </c>
      <c r="M269" s="697">
        <f>Dhalai!M269+Unakoti!M269+North!M269+Gomati!M269+South!M269+West!M269+Sepahijala!M269+Khowai!M269+SPO!M269</f>
        <v>0</v>
      </c>
      <c r="N269" s="698">
        <f>Dhalai!N269+Unakoti!N269+North!N269+Gomati!N269+South!N269+West!N269+Sepahijala!N269+Khowai!N269+SPO!N269</f>
        <v>0</v>
      </c>
      <c r="O269" s="703">
        <v>1.4E-2</v>
      </c>
      <c r="P269" s="697">
        <f>Dhalai!P269+Unakoti!P269+North!P269+Gomati!P269+South!P269+West!P269+Sepahijala!P269+Khowai!P269+SPO!P269</f>
        <v>5962</v>
      </c>
      <c r="Q269" s="698">
        <f>Dhalai!Q269+Unakoti!Q269+North!Q269+Gomati!Q269+South!Q269+West!Q269+Sepahijala!Q269+Khowai!Q269+SPO!Q269</f>
        <v>83.468000000000004</v>
      </c>
      <c r="R269" s="697">
        <f>Dhalai!R269+Unakoti!R269+North!R269+Gomati!R269+South!R269+West!R269+Sepahijala!R269+Khowai!R269+SPO!R269</f>
        <v>5962</v>
      </c>
      <c r="S269" s="698">
        <f>Dhalai!S269+Unakoti!S269+North!S269+Gomati!S269+South!S269+West!S269+Sepahijala!S269+Khowai!S269+SPO!S269</f>
        <v>83.468000000000004</v>
      </c>
      <c r="T269" s="697">
        <f>SUM(Dhalai:SPO!T269)</f>
        <v>0</v>
      </c>
      <c r="U269" s="697">
        <f>SUM(Dhalai:SPO!U269)</f>
        <v>0</v>
      </c>
      <c r="V269" s="697">
        <f>SUM(Dhalai:SPO!V269)</f>
        <v>0</v>
      </c>
      <c r="W269" s="697">
        <f>SUM(Dhalai:SPO!W269)</f>
        <v>0</v>
      </c>
      <c r="X269" s="781">
        <v>8.0000000000000002E-3</v>
      </c>
      <c r="Y269" s="697">
        <f>SUM(Dhalai:SPO!Y269)</f>
        <v>5962</v>
      </c>
      <c r="Z269" s="697">
        <f>SUM(Dhalai:SPO!Z269)</f>
        <v>47.695999999999998</v>
      </c>
      <c r="AA269" s="697">
        <f>SUM(Dhalai:SPO!AA269)</f>
        <v>5962</v>
      </c>
      <c r="AB269" s="698">
        <f>SUM(Dhalai:SPO!AB269)</f>
        <v>47.695999999999998</v>
      </c>
      <c r="AC269" s="704" t="s">
        <v>486</v>
      </c>
      <c r="AD269" s="705"/>
      <c r="AF269" s="672">
        <f>SUM(Dhalai:SPO!AB269)</f>
        <v>47.695999999999998</v>
      </c>
      <c r="AH269" s="672" t="b">
        <f t="shared" si="82"/>
        <v>1</v>
      </c>
    </row>
    <row r="270" spans="1:34" ht="36">
      <c r="A270" s="685"/>
      <c r="B270" s="696" t="s">
        <v>173</v>
      </c>
      <c r="C270" s="697">
        <f>Dhalai!C270+Unakoti!C270+North!C270+Gomati!C270+South!C270+West!C270+Sepahijala!C270+Khowai!C270+SPO!C270</f>
        <v>10762</v>
      </c>
      <c r="D270" s="698">
        <f>Dhalai!D270+Unakoti!D270+North!D270+Gomati!D270+South!D270+West!D270+Sepahijala!D270+Khowai!D270+SPO!D270</f>
        <v>75.334999999999994</v>
      </c>
      <c r="E270" s="697">
        <f>Dhalai!E270+Unakoti!E270+North!E270+Gomati!E270+South!E270+West!E270+Sepahijala!E270+Khowai!E270+SPO!E270</f>
        <v>10762</v>
      </c>
      <c r="F270" s="698">
        <f>Dhalai!F270+Unakoti!F270+North!F270+Gomati!F270+South!F270+West!F270+Sepahijala!F270+Khowai!F270+SPO!F270</f>
        <v>75.334999999999994</v>
      </c>
      <c r="G270" s="699">
        <f t="shared" si="76"/>
        <v>1</v>
      </c>
      <c r="H270" s="700">
        <f t="shared" si="76"/>
        <v>1</v>
      </c>
      <c r="I270" s="701">
        <f t="shared" si="85"/>
        <v>0</v>
      </c>
      <c r="J270" s="702">
        <f t="shared" si="85"/>
        <v>0</v>
      </c>
      <c r="K270" s="697">
        <f>Dhalai!K270+Unakoti!K270+North!K270+Gomati!K270+South!K270+West!K270+Sepahijala!K270+Khowai!K270+SPO!K270</f>
        <v>0</v>
      </c>
      <c r="L270" s="698">
        <f>Dhalai!L270+Unakoti!L270+North!L270+Gomati!L270+South!L270+West!L270+Sepahijala!L270+Khowai!L270+SPO!L270</f>
        <v>0</v>
      </c>
      <c r="M270" s="697">
        <f>Dhalai!M270+Unakoti!M270+North!M270+Gomati!M270+South!M270+West!M270+Sepahijala!M270+Khowai!M270+SPO!M270</f>
        <v>0</v>
      </c>
      <c r="N270" s="698">
        <f>Dhalai!N270+Unakoti!N270+North!N270+Gomati!N270+South!N270+West!N270+Sepahijala!N270+Khowai!N270+SPO!N270</f>
        <v>0</v>
      </c>
      <c r="O270" s="703">
        <v>1.4E-2</v>
      </c>
      <c r="P270" s="697">
        <f>Dhalai!P270+Unakoti!P270+North!P270+Gomati!P270+South!P270+West!P270+Sepahijala!P270+Khowai!P270+SPO!P270</f>
        <v>6874</v>
      </c>
      <c r="Q270" s="698">
        <f>Dhalai!Q270+Unakoti!Q270+North!Q270+Gomati!Q270+South!Q270+West!Q270+Sepahijala!Q270+Khowai!Q270+SPO!Q270</f>
        <v>96.236000000000004</v>
      </c>
      <c r="R270" s="697">
        <f>Dhalai!R270+Unakoti!R270+North!R270+Gomati!R270+South!R270+West!R270+Sepahijala!R270+Khowai!R270+SPO!R270</f>
        <v>6874</v>
      </c>
      <c r="S270" s="698">
        <f>Dhalai!S270+Unakoti!S270+North!S270+Gomati!S270+South!S270+West!S270+Sepahijala!S270+Khowai!S270+SPO!S270</f>
        <v>96.236000000000004</v>
      </c>
      <c r="T270" s="697">
        <f>SUM(Dhalai:SPO!T270)</f>
        <v>0</v>
      </c>
      <c r="U270" s="697">
        <f>SUM(Dhalai:SPO!U270)</f>
        <v>0</v>
      </c>
      <c r="V270" s="697">
        <f>SUM(Dhalai:SPO!V270)</f>
        <v>0</v>
      </c>
      <c r="W270" s="697">
        <f>SUM(Dhalai:SPO!W270)</f>
        <v>0</v>
      </c>
      <c r="X270" s="781">
        <v>8.0000000000000002E-3</v>
      </c>
      <c r="Y270" s="697">
        <f>SUM(Dhalai:SPO!Y270)</f>
        <v>6874</v>
      </c>
      <c r="Z270" s="697">
        <f>SUM(Dhalai:SPO!Z270)</f>
        <v>54.991999999999997</v>
      </c>
      <c r="AA270" s="697">
        <f>SUM(Dhalai:SPO!AA270)</f>
        <v>6874</v>
      </c>
      <c r="AB270" s="698">
        <f>SUM(Dhalai:SPO!AB270)</f>
        <v>54.991999999999997</v>
      </c>
      <c r="AC270" s="704" t="s">
        <v>487</v>
      </c>
      <c r="AD270" s="705"/>
      <c r="AF270" s="672">
        <f>SUM(Dhalai:SPO!AB270)</f>
        <v>54.991999999999997</v>
      </c>
      <c r="AH270" s="672" t="b">
        <f t="shared" si="82"/>
        <v>1</v>
      </c>
    </row>
    <row r="271" spans="1:34" ht="36">
      <c r="A271" s="685"/>
      <c r="B271" s="696" t="s">
        <v>174</v>
      </c>
      <c r="C271" s="697">
        <f>Dhalai!C271+Unakoti!C271+North!C271+Gomati!C271+South!C271+West!C271+Sepahijala!C271+Khowai!C271+SPO!C271</f>
        <v>8065</v>
      </c>
      <c r="D271" s="698">
        <f>Dhalai!D271+Unakoti!D271+North!D271+Gomati!D271+South!D271+West!D271+Sepahijala!D271+Khowai!D271+SPO!D271</f>
        <v>56.471999999999994</v>
      </c>
      <c r="E271" s="697">
        <f>Dhalai!E271+Unakoti!E271+North!E271+Gomati!E271+South!E271+West!E271+Sepahijala!E271+Khowai!E271+SPO!E271</f>
        <v>8065</v>
      </c>
      <c r="F271" s="698">
        <f>Dhalai!F271+Unakoti!F271+North!F271+Gomati!F271+South!F271+West!F271+Sepahijala!F271+Khowai!F271+SPO!F271</f>
        <v>56.471999999999994</v>
      </c>
      <c r="G271" s="699">
        <f t="shared" si="76"/>
        <v>1</v>
      </c>
      <c r="H271" s="700">
        <f t="shared" si="76"/>
        <v>1</v>
      </c>
      <c r="I271" s="701">
        <f t="shared" si="85"/>
        <v>0</v>
      </c>
      <c r="J271" s="702">
        <f t="shared" si="85"/>
        <v>0</v>
      </c>
      <c r="K271" s="697">
        <f>Dhalai!K271+Unakoti!K271+North!K271+Gomati!K271+South!K271+West!K271+Sepahijala!K271+Khowai!K271+SPO!K271</f>
        <v>0</v>
      </c>
      <c r="L271" s="698">
        <f>Dhalai!L271+Unakoti!L271+North!L271+Gomati!L271+South!L271+West!L271+Sepahijala!L271+Khowai!L271+SPO!L271</f>
        <v>0</v>
      </c>
      <c r="M271" s="697">
        <f>Dhalai!M271+Unakoti!M271+North!M271+Gomati!M271+South!M271+West!M271+Sepahijala!M271+Khowai!M271+SPO!M271</f>
        <v>0</v>
      </c>
      <c r="N271" s="698">
        <f>Dhalai!N271+Unakoti!N271+North!N271+Gomati!N271+South!N271+West!N271+Sepahijala!N271+Khowai!N271+SPO!N271</f>
        <v>0</v>
      </c>
      <c r="O271" s="703">
        <v>1.4E-2</v>
      </c>
      <c r="P271" s="697">
        <f>Dhalai!P271+Unakoti!P271+North!P271+Gomati!P271+South!P271+West!P271+Sepahijala!P271+Khowai!P271+SPO!P271</f>
        <v>6468</v>
      </c>
      <c r="Q271" s="698">
        <f>Dhalai!Q271+Unakoti!Q271+North!Q271+Gomati!Q271+South!Q271+West!Q271+Sepahijala!Q271+Khowai!Q271+SPO!Q271</f>
        <v>90.552000000000007</v>
      </c>
      <c r="R271" s="697">
        <f>Dhalai!R271+Unakoti!R271+North!R271+Gomati!R271+South!R271+West!R271+Sepahijala!R271+Khowai!R271+SPO!R271</f>
        <v>6468</v>
      </c>
      <c r="S271" s="698">
        <f>Dhalai!S271+Unakoti!S271+North!S271+Gomati!S271+South!S271+West!S271+Sepahijala!S271+Khowai!S271+SPO!S271</f>
        <v>90.552000000000007</v>
      </c>
      <c r="T271" s="697">
        <f>SUM(Dhalai:SPO!T271)</f>
        <v>0</v>
      </c>
      <c r="U271" s="697">
        <f>SUM(Dhalai:SPO!U271)</f>
        <v>0</v>
      </c>
      <c r="V271" s="697">
        <f>SUM(Dhalai:SPO!V271)</f>
        <v>0</v>
      </c>
      <c r="W271" s="697">
        <f>SUM(Dhalai:SPO!W271)</f>
        <v>0</v>
      </c>
      <c r="X271" s="781">
        <v>8.0000000000000002E-3</v>
      </c>
      <c r="Y271" s="697">
        <f>SUM(Dhalai:SPO!Y271)</f>
        <v>6468</v>
      </c>
      <c r="Z271" s="697">
        <f>SUM(Dhalai:SPO!Z271)</f>
        <v>51.744</v>
      </c>
      <c r="AA271" s="697">
        <f>SUM(Dhalai:SPO!AA271)</f>
        <v>6468</v>
      </c>
      <c r="AB271" s="698">
        <f>SUM(Dhalai:SPO!AB271)</f>
        <v>51.744</v>
      </c>
      <c r="AC271" s="704" t="s">
        <v>487</v>
      </c>
      <c r="AD271" s="705"/>
      <c r="AF271" s="672">
        <f>SUM(Dhalai:SPO!AB271)</f>
        <v>51.744</v>
      </c>
      <c r="AH271" s="672" t="b">
        <f t="shared" si="82"/>
        <v>1</v>
      </c>
    </row>
    <row r="272" spans="1:34" ht="37.5">
      <c r="A272" s="685">
        <v>11.02</v>
      </c>
      <c r="B272" s="696" t="s">
        <v>310</v>
      </c>
      <c r="C272" s="697"/>
      <c r="D272" s="698"/>
      <c r="E272" s="697"/>
      <c r="F272" s="698"/>
      <c r="G272" s="699"/>
      <c r="H272" s="700"/>
      <c r="I272" s="701"/>
      <c r="J272" s="702"/>
      <c r="K272" s="697"/>
      <c r="L272" s="698"/>
      <c r="M272" s="697"/>
      <c r="N272" s="698"/>
      <c r="O272" s="703"/>
      <c r="P272" s="697"/>
      <c r="Q272" s="698"/>
      <c r="R272" s="697"/>
      <c r="S272" s="698"/>
      <c r="T272" s="697"/>
      <c r="U272" s="697"/>
      <c r="V272" s="697"/>
      <c r="W272" s="697"/>
      <c r="X272" s="703"/>
      <c r="Y272" s="697"/>
      <c r="Z272" s="697"/>
      <c r="AA272" s="697"/>
      <c r="AB272" s="698"/>
      <c r="AC272" s="704"/>
      <c r="AD272" s="705"/>
      <c r="AF272" s="672">
        <f>SUM(Dhalai:SPO!AB272)</f>
        <v>0</v>
      </c>
      <c r="AH272" s="672" t="b">
        <f t="shared" si="82"/>
        <v>1</v>
      </c>
    </row>
    <row r="273" spans="1:34" ht="21">
      <c r="A273" s="685"/>
      <c r="B273" s="696" t="s">
        <v>124</v>
      </c>
      <c r="C273" s="697">
        <f>Dhalai!C273+Unakoti!C273+North!C273+Gomati!C273+South!C273+West!C273+Sepahijala!C273+Khowai!C273+SPO!C273</f>
        <v>7202</v>
      </c>
      <c r="D273" s="698">
        <f>Dhalai!D273+Unakoti!D273+North!D273+Gomati!D273+South!D273+West!D273+Sepahijala!D273+Khowai!D273+SPO!D273</f>
        <v>43.171999999999997</v>
      </c>
      <c r="E273" s="697">
        <f>Dhalai!E273+Unakoti!E273+North!E273+Gomati!E273+South!E273+West!E273+Sepahijala!E273+Khowai!E273+SPO!E273</f>
        <v>7202</v>
      </c>
      <c r="F273" s="698">
        <f>Dhalai!F273+Unakoti!F273+North!F273+Gomati!F273+South!F273+West!F273+Sepahijala!F273+Khowai!F273+SPO!F273</f>
        <v>43.171999999999997</v>
      </c>
      <c r="G273" s="699">
        <f t="shared" si="76"/>
        <v>1</v>
      </c>
      <c r="H273" s="700">
        <f t="shared" si="76"/>
        <v>1</v>
      </c>
      <c r="I273" s="701">
        <f t="shared" si="85"/>
        <v>0</v>
      </c>
      <c r="J273" s="702">
        <f t="shared" si="85"/>
        <v>0</v>
      </c>
      <c r="K273" s="697">
        <f>Dhalai!K273+Unakoti!K273+North!K273+Gomati!K273+South!K273+West!K273+Sepahijala!K273+Khowai!K273+SPO!K273</f>
        <v>0</v>
      </c>
      <c r="L273" s="698">
        <f>Dhalai!L273+Unakoti!L273+North!L273+Gomati!L273+South!L273+West!L273+Sepahijala!L273+Khowai!L273+SPO!L273</f>
        <v>0</v>
      </c>
      <c r="M273" s="697">
        <f>Dhalai!M273+Unakoti!M273+North!M273+Gomati!M273+South!M273+West!M273+Sepahijala!M273+Khowai!M273+SPO!M273</f>
        <v>0</v>
      </c>
      <c r="N273" s="698">
        <f>Dhalai!N273+Unakoti!N273+North!N273+Gomati!N273+South!N273+West!N273+Sepahijala!N273+Khowai!N273+SPO!N273</f>
        <v>0</v>
      </c>
      <c r="O273" s="703">
        <v>1.2E-2</v>
      </c>
      <c r="P273" s="697">
        <f>Dhalai!P273+Unakoti!P273+North!P273+Gomati!P273+South!P273+West!P273+Sepahijala!P273+Khowai!P273+SPO!P273</f>
        <v>5229</v>
      </c>
      <c r="Q273" s="698">
        <f>Dhalai!Q273+Unakoti!Q273+North!Q273+Gomati!Q273+South!Q273+West!Q273+Sepahijala!Q273+Khowai!Q273+SPO!Q273</f>
        <v>62.747999999999998</v>
      </c>
      <c r="R273" s="697">
        <f>Dhalai!R273+Unakoti!R273+North!R273+Gomati!R273+South!R273+West!R273+Sepahijala!R273+Khowai!R273+SPO!R273</f>
        <v>5229</v>
      </c>
      <c r="S273" s="698">
        <f>Dhalai!S273+Unakoti!S273+North!S273+Gomati!S273+South!S273+West!S273+Sepahijala!S273+Khowai!S273+SPO!S273</f>
        <v>62.747999999999998</v>
      </c>
      <c r="T273" s="697">
        <f>SUM(Dhalai:SPO!T273)</f>
        <v>0</v>
      </c>
      <c r="U273" s="697">
        <f>SUM(Dhalai:SPO!U273)</f>
        <v>0</v>
      </c>
      <c r="V273" s="697">
        <f>SUM(Dhalai:SPO!V273)</f>
        <v>0</v>
      </c>
      <c r="W273" s="697">
        <f>SUM(Dhalai:SPO!W273)</f>
        <v>0</v>
      </c>
      <c r="X273" s="703">
        <v>6.0000000000000001E-3</v>
      </c>
      <c r="Y273" s="697">
        <f>SUM(Dhalai:SPO!Y273)</f>
        <v>5229</v>
      </c>
      <c r="Z273" s="697">
        <f>SUM(Dhalai:SPO!Z273)</f>
        <v>31.373999999999999</v>
      </c>
      <c r="AA273" s="697">
        <f>SUM(Dhalai:SPO!AA273)</f>
        <v>5229</v>
      </c>
      <c r="AB273" s="698">
        <f>SUM(Dhalai:SPO!AB273)</f>
        <v>31.373999999999999</v>
      </c>
      <c r="AC273" s="779" t="s">
        <v>481</v>
      </c>
      <c r="AD273" s="705"/>
      <c r="AF273" s="672">
        <f>SUM(Dhalai:SPO!AB273)</f>
        <v>31.373999999999999</v>
      </c>
      <c r="AH273" s="672" t="b">
        <f t="shared" si="82"/>
        <v>1</v>
      </c>
    </row>
    <row r="274" spans="1:34" ht="21">
      <c r="A274" s="685"/>
      <c r="B274" s="696" t="s">
        <v>173</v>
      </c>
      <c r="C274" s="697">
        <f>Dhalai!C274+Unakoti!C274+North!C274+Gomati!C274+South!C274+West!C274+Sepahijala!C274+Khowai!C274+SPO!C274</f>
        <v>10707</v>
      </c>
      <c r="D274" s="698">
        <f>Dhalai!D274+Unakoti!D274+North!D274+Gomati!D274+South!D274+West!D274+Sepahijala!D274+Khowai!D274+SPO!D274</f>
        <v>64.242000000000004</v>
      </c>
      <c r="E274" s="697">
        <f>Dhalai!E274+Unakoti!E274+North!E274+Gomati!E274+South!E274+West!E274+Sepahijala!E274+Khowai!E274+SPO!E274</f>
        <v>10707</v>
      </c>
      <c r="F274" s="698">
        <f>Dhalai!F274+Unakoti!F274+North!F274+Gomati!F274+South!F274+West!F274+Sepahijala!F274+Khowai!F274+SPO!F274</f>
        <v>64.242000000000004</v>
      </c>
      <c r="G274" s="699">
        <f t="shared" si="76"/>
        <v>1</v>
      </c>
      <c r="H274" s="700">
        <f t="shared" si="76"/>
        <v>1</v>
      </c>
      <c r="I274" s="701">
        <f t="shared" si="85"/>
        <v>0</v>
      </c>
      <c r="J274" s="702">
        <f t="shared" si="85"/>
        <v>0</v>
      </c>
      <c r="K274" s="697">
        <f>Dhalai!K274+Unakoti!K274+North!K274+Gomati!K274+South!K274+West!K274+Sepahijala!K274+Khowai!K274+SPO!K274</f>
        <v>0</v>
      </c>
      <c r="L274" s="698">
        <f>Dhalai!L274+Unakoti!L274+North!L274+Gomati!L274+South!L274+West!L274+Sepahijala!L274+Khowai!L274+SPO!L274</f>
        <v>0</v>
      </c>
      <c r="M274" s="697">
        <f>Dhalai!M274+Unakoti!M274+North!M274+Gomati!M274+South!M274+West!M274+Sepahijala!M274+Khowai!M274+SPO!M274</f>
        <v>0</v>
      </c>
      <c r="N274" s="698">
        <f>Dhalai!N274+Unakoti!N274+North!N274+Gomati!N274+South!N274+West!N274+Sepahijala!N274+Khowai!N274+SPO!N274</f>
        <v>0</v>
      </c>
      <c r="O274" s="703">
        <v>1.2E-2</v>
      </c>
      <c r="P274" s="697">
        <f>Dhalai!P274+Unakoti!P274+North!P274+Gomati!P274+South!P274+West!P274+Sepahijala!P274+Khowai!P274+SPO!P274</f>
        <v>6322</v>
      </c>
      <c r="Q274" s="698">
        <f>Dhalai!Q274+Unakoti!Q274+North!Q274+Gomati!Q274+South!Q274+West!Q274+Sepahijala!Q274+Khowai!Q274+SPO!Q274</f>
        <v>75.864000000000004</v>
      </c>
      <c r="R274" s="697">
        <f>Dhalai!R274+Unakoti!R274+North!R274+Gomati!R274+South!R274+West!R274+Sepahijala!R274+Khowai!R274+SPO!R274</f>
        <v>6322</v>
      </c>
      <c r="S274" s="698">
        <f>Dhalai!S274+Unakoti!S274+North!S274+Gomati!S274+South!S274+West!S274+Sepahijala!S274+Khowai!S274+SPO!S274</f>
        <v>75.864000000000004</v>
      </c>
      <c r="T274" s="697">
        <f>SUM(Dhalai:SPO!T274)</f>
        <v>0</v>
      </c>
      <c r="U274" s="697">
        <f>SUM(Dhalai:SPO!U274)</f>
        <v>0</v>
      </c>
      <c r="V274" s="697">
        <f>SUM(Dhalai:SPO!V274)</f>
        <v>0</v>
      </c>
      <c r="W274" s="697">
        <f>SUM(Dhalai:SPO!W274)</f>
        <v>0</v>
      </c>
      <c r="X274" s="703">
        <v>6.0000000000000001E-3</v>
      </c>
      <c r="Y274" s="697">
        <f>SUM(Dhalai:SPO!Y274)</f>
        <v>6322</v>
      </c>
      <c r="Z274" s="697">
        <f>SUM(Dhalai:SPO!Z274)</f>
        <v>37.932000000000002</v>
      </c>
      <c r="AA274" s="697">
        <f>SUM(Dhalai:SPO!AA274)</f>
        <v>6322</v>
      </c>
      <c r="AB274" s="698">
        <f>SUM(Dhalai:SPO!AB274)</f>
        <v>37.932000000000002</v>
      </c>
      <c r="AC274" s="780"/>
      <c r="AD274" s="705"/>
      <c r="AF274" s="672">
        <f>SUM(Dhalai:SPO!AB274)</f>
        <v>37.932000000000002</v>
      </c>
      <c r="AH274" s="672" t="b">
        <f t="shared" si="82"/>
        <v>1</v>
      </c>
    </row>
    <row r="275" spans="1:34" ht="21">
      <c r="A275" s="685"/>
      <c r="B275" s="696" t="s">
        <v>174</v>
      </c>
      <c r="C275" s="697">
        <f>Dhalai!C275+Unakoti!C275+North!C275+Gomati!C275+South!C275+West!C275+Sepahijala!C275+Khowai!C275+SPO!C275</f>
        <v>9316</v>
      </c>
      <c r="D275" s="698">
        <f>Dhalai!D275+Unakoti!D275+North!D275+Gomati!D275+South!D275+West!D275+Sepahijala!D275+Khowai!D275+SPO!D275</f>
        <v>55.910000000000004</v>
      </c>
      <c r="E275" s="697">
        <f>Dhalai!E275+Unakoti!E275+North!E275+Gomati!E275+South!E275+West!E275+Sepahijala!E275+Khowai!E275+SPO!E275</f>
        <v>9316</v>
      </c>
      <c r="F275" s="698">
        <f>Dhalai!F275+Unakoti!F275+North!F275+Gomati!F275+South!F275+West!F275+Sepahijala!F275+Khowai!F275+SPO!F275</f>
        <v>55.910000000000004</v>
      </c>
      <c r="G275" s="699">
        <f t="shared" si="76"/>
        <v>1</v>
      </c>
      <c r="H275" s="700">
        <f t="shared" si="76"/>
        <v>1</v>
      </c>
      <c r="I275" s="701">
        <f t="shared" si="85"/>
        <v>0</v>
      </c>
      <c r="J275" s="702">
        <f t="shared" si="85"/>
        <v>0</v>
      </c>
      <c r="K275" s="697">
        <f>Dhalai!K275+Unakoti!K275+North!K275+Gomati!K275+South!K275+West!K275+Sepahijala!K275+Khowai!K275+SPO!K275</f>
        <v>0</v>
      </c>
      <c r="L275" s="698">
        <f>Dhalai!L275+Unakoti!L275+North!L275+Gomati!L275+South!L275+West!L275+Sepahijala!L275+Khowai!L275+SPO!L275</f>
        <v>0</v>
      </c>
      <c r="M275" s="697">
        <f>Dhalai!M275+Unakoti!M275+North!M275+Gomati!M275+South!M275+West!M275+Sepahijala!M275+Khowai!M275+SPO!M275</f>
        <v>0</v>
      </c>
      <c r="N275" s="698">
        <f>Dhalai!N275+Unakoti!N275+North!N275+Gomati!N275+South!N275+West!N275+Sepahijala!N275+Khowai!N275+SPO!N275</f>
        <v>0</v>
      </c>
      <c r="O275" s="703">
        <v>1.2E-2</v>
      </c>
      <c r="P275" s="697">
        <f>Dhalai!P275+Unakoti!P275+North!P275+Gomati!P275+South!P275+West!P275+Sepahijala!P275+Khowai!P275+SPO!P275</f>
        <v>6263</v>
      </c>
      <c r="Q275" s="698">
        <f>Dhalai!Q275+Unakoti!Q275+North!Q275+Gomati!Q275+South!Q275+West!Q275+Sepahijala!Q275+Khowai!Q275+SPO!Q275</f>
        <v>75.156000000000006</v>
      </c>
      <c r="R275" s="697">
        <f>Dhalai!R275+Unakoti!R275+North!R275+Gomati!R275+South!R275+West!R275+Sepahijala!R275+Khowai!R275+SPO!R275</f>
        <v>6263</v>
      </c>
      <c r="S275" s="698">
        <f>Dhalai!S275+Unakoti!S275+North!S275+Gomati!S275+South!S275+West!S275+Sepahijala!S275+Khowai!S275+SPO!S275</f>
        <v>75.156000000000006</v>
      </c>
      <c r="T275" s="697">
        <f>SUM(Dhalai:SPO!T275)</f>
        <v>0</v>
      </c>
      <c r="U275" s="697">
        <f>SUM(Dhalai:SPO!U275)</f>
        <v>0</v>
      </c>
      <c r="V275" s="697">
        <f>SUM(Dhalai:SPO!V275)</f>
        <v>0</v>
      </c>
      <c r="W275" s="697">
        <f>SUM(Dhalai:SPO!W275)</f>
        <v>0</v>
      </c>
      <c r="X275" s="703">
        <v>6.0000000000000001E-3</v>
      </c>
      <c r="Y275" s="697">
        <f>SUM(Dhalai:SPO!Y275)</f>
        <v>6263</v>
      </c>
      <c r="Z275" s="697">
        <f>SUM(Dhalai:SPO!Z275)</f>
        <v>37.578000000000003</v>
      </c>
      <c r="AA275" s="697">
        <f>SUM(Dhalai:SPO!AA275)</f>
        <v>6263</v>
      </c>
      <c r="AB275" s="698">
        <f>SUM(Dhalai:SPO!AB275)</f>
        <v>37.578000000000003</v>
      </c>
      <c r="AC275" s="782"/>
      <c r="AD275" s="705"/>
      <c r="AF275" s="672">
        <f>SUM(Dhalai:SPO!AB275)</f>
        <v>37.578000000000003</v>
      </c>
      <c r="AH275" s="672" t="b">
        <f t="shared" si="82"/>
        <v>1</v>
      </c>
    </row>
    <row r="276" spans="1:34" ht="37.5">
      <c r="A276" s="685">
        <v>11.03</v>
      </c>
      <c r="B276" s="711" t="s">
        <v>175</v>
      </c>
      <c r="C276" s="697"/>
      <c r="D276" s="698"/>
      <c r="E276" s="697"/>
      <c r="F276" s="698"/>
      <c r="G276" s="699"/>
      <c r="H276" s="700"/>
      <c r="I276" s="701"/>
      <c r="J276" s="702"/>
      <c r="K276" s="697">
        <f>Dhalai!K276+Unakoti!K276+North!K276+Gomati!K276+South!K276+West!K276+Sepahijala!K276+Khowai!K276+SPO!K276</f>
        <v>0</v>
      </c>
      <c r="L276" s="698">
        <f>Dhalai!L276+Unakoti!L276+North!L276+Gomati!L276+South!L276+West!L276+Sepahijala!L276+Khowai!L276+SPO!L276</f>
        <v>0</v>
      </c>
      <c r="M276" s="697">
        <f>Dhalai!M276+Unakoti!M276+North!M276+Gomati!M276+South!M276+West!M276+Sepahijala!M276+Khowai!M276+SPO!M276</f>
        <v>0</v>
      </c>
      <c r="N276" s="698">
        <f>Dhalai!N276+Unakoti!N276+North!N276+Gomati!N276+South!N276+West!N276+Sepahijala!N276+Khowai!N276+SPO!N276</f>
        <v>0</v>
      </c>
      <c r="O276" s="715">
        <v>0.06</v>
      </c>
      <c r="P276" s="697">
        <f>Dhalai!P276+Unakoti!P276+North!P276+Gomati!P276+South!P276+West!P276+Sepahijala!P276+Khowai!P276+SPO!P276</f>
        <v>159</v>
      </c>
      <c r="Q276" s="698">
        <f>Dhalai!Q276+Unakoti!Q276+North!Q276+Gomati!Q276+South!Q276+West!Q276+Sepahijala!Q276+Khowai!Q276+SPO!Q276</f>
        <v>9.5400000000000009</v>
      </c>
      <c r="R276" s="697">
        <f>Dhalai!R276+Unakoti!R276+North!R276+Gomati!R276+South!R276+West!R276+Sepahijala!R276+Khowai!R276+SPO!R276</f>
        <v>159</v>
      </c>
      <c r="S276" s="698">
        <f>Dhalai!S276+Unakoti!S276+North!S276+Gomati!S276+South!S276+West!S276+Sepahijala!S276+Khowai!S276+SPO!S276</f>
        <v>9.5400000000000009</v>
      </c>
      <c r="T276" s="697">
        <f>SUM(Dhalai:SPO!T276)</f>
        <v>0</v>
      </c>
      <c r="U276" s="697">
        <f>SUM(Dhalai:SPO!U276)</f>
        <v>0</v>
      </c>
      <c r="V276" s="697">
        <f>SUM(Dhalai:SPO!V276)</f>
        <v>0</v>
      </c>
      <c r="W276" s="697">
        <f>SUM(Dhalai:SPO!W276)</f>
        <v>0</v>
      </c>
      <c r="X276" s="715">
        <v>0.06</v>
      </c>
      <c r="Y276" s="697">
        <f>SUM(Dhalai:SPO!Y276)</f>
        <v>0</v>
      </c>
      <c r="Z276" s="697">
        <f>SUM(Dhalai:SPO!Z276)</f>
        <v>0</v>
      </c>
      <c r="AA276" s="697">
        <f>SUM(Dhalai:SPO!AA276)</f>
        <v>0</v>
      </c>
      <c r="AB276" s="697">
        <f>SUM(Dhalai:SPO!AB276)</f>
        <v>0</v>
      </c>
      <c r="AC276" s="716" t="s">
        <v>480</v>
      </c>
      <c r="AD276" s="705"/>
      <c r="AF276" s="672">
        <f>SUM(Dhalai:SPO!AB276)</f>
        <v>0</v>
      </c>
      <c r="AH276" s="672" t="b">
        <f t="shared" si="82"/>
        <v>1</v>
      </c>
    </row>
    <row r="277" spans="1:34" ht="37.5">
      <c r="A277" s="685">
        <v>11.04</v>
      </c>
      <c r="B277" s="717" t="s">
        <v>176</v>
      </c>
      <c r="C277" s="697"/>
      <c r="D277" s="698"/>
      <c r="E277" s="697"/>
      <c r="F277" s="698"/>
      <c r="G277" s="699"/>
      <c r="H277" s="700"/>
      <c r="I277" s="701"/>
      <c r="J277" s="702"/>
      <c r="K277" s="697"/>
      <c r="L277" s="698"/>
      <c r="M277" s="697"/>
      <c r="N277" s="698"/>
      <c r="O277" s="721"/>
      <c r="P277" s="697"/>
      <c r="Q277" s="698"/>
      <c r="R277" s="697"/>
      <c r="S277" s="698"/>
      <c r="T277" s="697"/>
      <c r="U277" s="697"/>
      <c r="V277" s="697"/>
      <c r="W277" s="697"/>
      <c r="X277" s="721"/>
      <c r="Y277" s="697"/>
      <c r="Z277" s="697"/>
      <c r="AA277" s="697"/>
      <c r="AB277" s="697"/>
      <c r="AC277" s="722"/>
      <c r="AD277" s="705"/>
      <c r="AF277" s="672">
        <f>SUM(Dhalai:SPO!AB277)</f>
        <v>0</v>
      </c>
      <c r="AH277" s="672" t="b">
        <f t="shared" si="82"/>
        <v>1</v>
      </c>
    </row>
    <row r="278" spans="1:34" ht="93.75">
      <c r="A278" s="685"/>
      <c r="B278" s="711" t="s">
        <v>177</v>
      </c>
      <c r="C278" s="697">
        <f>Dhalai!C278+Unakoti!C278+North!C278+Gomati!C278+South!C278+West!C278+Sepahijala!C278+Khowai!C278+SPO!C278</f>
        <v>5846</v>
      </c>
      <c r="D278" s="698">
        <f>Dhalai!D278+Unakoti!D278+North!D278+Gomati!D278+South!D278+West!D278+Sepahijala!D278+Khowai!D278+SPO!D278</f>
        <v>350.76000000000005</v>
      </c>
      <c r="E278" s="697">
        <f>Dhalai!E278+Unakoti!E278+North!E278+Gomati!E278+South!E278+West!E278+Sepahijala!E278+Khowai!E278+SPO!E278</f>
        <v>2500</v>
      </c>
      <c r="F278" s="698">
        <f>Dhalai!F278+Unakoti!F278+North!F278+Gomati!F278+South!F278+West!F278+Sepahijala!F278+Khowai!F278+SPO!F278</f>
        <v>149.99999999999997</v>
      </c>
      <c r="G278" s="699">
        <f t="shared" si="76"/>
        <v>0.42764283270612385</v>
      </c>
      <c r="H278" s="700">
        <f t="shared" si="76"/>
        <v>0.42764283270612369</v>
      </c>
      <c r="I278" s="701">
        <f t="shared" si="85"/>
        <v>3346</v>
      </c>
      <c r="J278" s="702">
        <f>D278-F278</f>
        <v>200.76000000000008</v>
      </c>
      <c r="K278" s="697">
        <f>Dhalai!K278+Unakoti!K278+North!K278+Gomati!K278+South!K278+West!K278+Sepahijala!K278+Khowai!K278+SPO!K278</f>
        <v>0</v>
      </c>
      <c r="L278" s="698">
        <f>Dhalai!L278+Unakoti!L278+North!L278+Gomati!L278+South!L278+West!L278+Sepahijala!L278+Khowai!L278+SPO!L278</f>
        <v>0</v>
      </c>
      <c r="M278" s="697">
        <f>Dhalai!M278+Unakoti!M278+North!M278+Gomati!M278+South!M278+West!M278+Sepahijala!M278+Khowai!M278+SPO!M278</f>
        <v>0</v>
      </c>
      <c r="N278" s="698">
        <f>Dhalai!N278+Unakoti!N278+North!N278+Gomati!N278+South!N278+West!N278+Sepahijala!N278+Khowai!N278+SPO!N278</f>
        <v>0</v>
      </c>
      <c r="O278" s="715">
        <v>0.06</v>
      </c>
      <c r="P278" s="697">
        <f>Dhalai!P278+Unakoti!P278+North!P278+Gomati!P278+South!P278+West!P278+Sepahijala!P278+Khowai!P278+SPO!P278</f>
        <v>3827</v>
      </c>
      <c r="Q278" s="698">
        <f>Dhalai!Q278+Unakoti!Q278+North!Q278+Gomati!Q278+South!Q278+West!Q278+Sepahijala!Q278+Khowai!Q278+SPO!Q278</f>
        <v>229.61999999999998</v>
      </c>
      <c r="R278" s="697">
        <f>Dhalai!R278+Unakoti!R278+North!R278+Gomati!R278+South!R278+West!R278+Sepahijala!R278+Khowai!R278+SPO!R278</f>
        <v>3827</v>
      </c>
      <c r="S278" s="698">
        <f>Dhalai!S278+Unakoti!S278+North!S278+Gomati!S278+South!S278+West!S278+Sepahijala!S278+Khowai!S278+SPO!S278</f>
        <v>229.61999999999998</v>
      </c>
      <c r="T278" s="697">
        <f>SUM(Dhalai:SPO!T278)</f>
        <v>0</v>
      </c>
      <c r="U278" s="697">
        <f>SUM(Dhalai:SPO!U278)</f>
        <v>0</v>
      </c>
      <c r="V278" s="697">
        <f>SUM(Dhalai:SPO!V278)</f>
        <v>0</v>
      </c>
      <c r="W278" s="697">
        <f>SUM(Dhalai:SPO!W278)</f>
        <v>0</v>
      </c>
      <c r="X278" s="715">
        <v>0.06</v>
      </c>
      <c r="Y278" s="697">
        <f>SUM(Dhalai:SPO!Y278)</f>
        <v>3000</v>
      </c>
      <c r="Z278" s="698">
        <f>SUM(Dhalai:SPO!Z278)</f>
        <v>180</v>
      </c>
      <c r="AA278" s="697">
        <f>SUM(Dhalai:SPO!AA278)</f>
        <v>3000</v>
      </c>
      <c r="AB278" s="698">
        <f>SUM(Dhalai:SPO!AB278)</f>
        <v>180</v>
      </c>
      <c r="AC278" s="716" t="s">
        <v>488</v>
      </c>
      <c r="AD278" s="705"/>
      <c r="AF278" s="672">
        <f>SUM(Dhalai:SPO!AB278)</f>
        <v>180</v>
      </c>
      <c r="AH278" s="672" t="b">
        <f t="shared" si="82"/>
        <v>1</v>
      </c>
    </row>
    <row r="279" spans="1:34" ht="93.75">
      <c r="A279" s="685"/>
      <c r="B279" s="711" t="s">
        <v>178</v>
      </c>
      <c r="C279" s="697">
        <f>Dhalai!C279+Unakoti!C279+North!C279+Gomati!C279+South!C279+West!C279+Sepahijala!C279+Khowai!C279+SPO!C279</f>
        <v>2557</v>
      </c>
      <c r="D279" s="698">
        <f>Dhalai!D279+Unakoti!D279+North!D279+Gomati!D279+South!D279+West!D279+Sepahijala!D279+Khowai!D279+SPO!D279</f>
        <v>153.4</v>
      </c>
      <c r="E279" s="697">
        <f>Dhalai!E279+Unakoti!E279+North!E279+Gomati!E279+South!E279+West!E279+Sepahijala!E279+Khowai!E279+SPO!E279</f>
        <v>2329</v>
      </c>
      <c r="F279" s="698">
        <f>Dhalai!F279+Unakoti!F279+North!F279+Gomati!F279+South!F279+West!F279+Sepahijala!F279+Khowai!F279+SPO!F279</f>
        <v>139.74000000000004</v>
      </c>
      <c r="G279" s="699">
        <f t="shared" si="76"/>
        <v>0.91083300743058271</v>
      </c>
      <c r="H279" s="700">
        <f t="shared" si="76"/>
        <v>0.91095176010430268</v>
      </c>
      <c r="I279" s="701">
        <f t="shared" si="85"/>
        <v>228</v>
      </c>
      <c r="J279" s="702">
        <f t="shared" si="85"/>
        <v>13.659999999999968</v>
      </c>
      <c r="K279" s="697">
        <f>Dhalai!K279+Unakoti!K279+North!K279+Gomati!K279+South!K279+West!K279+Sepahijala!K279+Khowai!K279+SPO!K279</f>
        <v>0</v>
      </c>
      <c r="L279" s="698">
        <f>Dhalai!L279+Unakoti!L279+North!L279+Gomati!L279+South!L279+West!L279+Sepahijala!L279+Khowai!L279+SPO!L279</f>
        <v>0</v>
      </c>
      <c r="M279" s="697">
        <f>Dhalai!M279+Unakoti!M279+North!M279+Gomati!M279+South!M279+West!M279+Sepahijala!M279+Khowai!M279+SPO!M279</f>
        <v>0</v>
      </c>
      <c r="N279" s="698">
        <f>Dhalai!N279+Unakoti!N279+North!N279+Gomati!N279+South!N279+West!N279+Sepahijala!N279+Khowai!N279+SPO!N279</f>
        <v>0</v>
      </c>
      <c r="O279" s="715">
        <v>0.06</v>
      </c>
      <c r="P279" s="697">
        <f>Dhalai!P279+Unakoti!P279+North!P279+Gomati!P279+South!P279+West!P279+Sepahijala!P279+Khowai!P279+SPO!P279</f>
        <v>2500</v>
      </c>
      <c r="Q279" s="698">
        <f>Dhalai!Q279+Unakoti!Q279+North!Q279+Gomati!Q279+South!Q279+West!Q279+Sepahijala!Q279+Khowai!Q279+SPO!Q279</f>
        <v>149.99999999999997</v>
      </c>
      <c r="R279" s="697">
        <f>Dhalai!R279+Unakoti!R279+North!R279+Gomati!R279+South!R279+West!R279+Sepahijala!R279+Khowai!R279+SPO!R279</f>
        <v>2500</v>
      </c>
      <c r="S279" s="698">
        <f>Dhalai!S279+Unakoti!S279+North!S279+Gomati!S279+South!S279+West!S279+Sepahijala!S279+Khowai!S279+SPO!S279</f>
        <v>149.99999999999997</v>
      </c>
      <c r="T279" s="697">
        <f>SUM(Dhalai:SPO!T279)</f>
        <v>0</v>
      </c>
      <c r="U279" s="697">
        <f>SUM(Dhalai:SPO!U279)</f>
        <v>0</v>
      </c>
      <c r="V279" s="697">
        <f>SUM(Dhalai:SPO!V279)</f>
        <v>0</v>
      </c>
      <c r="W279" s="697">
        <f>SUM(Dhalai:SPO!W279)</f>
        <v>0</v>
      </c>
      <c r="X279" s="715">
        <v>0.06</v>
      </c>
      <c r="Y279" s="697">
        <f>SUM(Dhalai:SPO!Y279)</f>
        <v>2500</v>
      </c>
      <c r="Z279" s="697">
        <f>SUM(Dhalai:SPO!Z279)</f>
        <v>149.99999999999997</v>
      </c>
      <c r="AA279" s="697">
        <f>SUM(Dhalai:SPO!AA279)</f>
        <v>2500</v>
      </c>
      <c r="AB279" s="698">
        <f>SUM(Dhalai:SPO!AB279)</f>
        <v>149.99999999999997</v>
      </c>
      <c r="AC279" s="716" t="s">
        <v>483</v>
      </c>
      <c r="AD279" s="705"/>
      <c r="AF279" s="672">
        <f>SUM(Dhalai:SPO!AB279)</f>
        <v>149.99999999999997</v>
      </c>
      <c r="AH279" s="672" t="b">
        <f t="shared" si="82"/>
        <v>1</v>
      </c>
    </row>
    <row r="280" spans="1:34" ht="37.5">
      <c r="A280" s="685"/>
      <c r="B280" s="717" t="s">
        <v>179</v>
      </c>
      <c r="C280" s="697"/>
      <c r="D280" s="698"/>
      <c r="E280" s="697"/>
      <c r="F280" s="698"/>
      <c r="G280" s="699"/>
      <c r="H280" s="700"/>
      <c r="I280" s="701"/>
      <c r="J280" s="702"/>
      <c r="K280" s="697"/>
      <c r="L280" s="698"/>
      <c r="M280" s="697"/>
      <c r="N280" s="698"/>
      <c r="O280" s="721"/>
      <c r="P280" s="697"/>
      <c r="Q280" s="698"/>
      <c r="R280" s="697"/>
      <c r="S280" s="698"/>
      <c r="T280" s="697"/>
      <c r="U280" s="697"/>
      <c r="V280" s="697"/>
      <c r="W280" s="697"/>
      <c r="X280" s="721"/>
      <c r="Y280" s="697"/>
      <c r="Z280" s="697"/>
      <c r="AA280" s="697"/>
      <c r="AB280" s="697"/>
      <c r="AC280" s="722"/>
      <c r="AD280" s="705"/>
      <c r="AF280" s="672">
        <f>SUM(Dhalai:SPO!AB280)</f>
        <v>0</v>
      </c>
      <c r="AH280" s="672" t="b">
        <f t="shared" si="82"/>
        <v>1</v>
      </c>
    </row>
    <row r="281" spans="1:34" ht="150">
      <c r="A281" s="685">
        <v>11.05</v>
      </c>
      <c r="B281" s="696" t="s">
        <v>311</v>
      </c>
      <c r="C281" s="697"/>
      <c r="D281" s="698"/>
      <c r="E281" s="697"/>
      <c r="F281" s="698"/>
      <c r="G281" s="699"/>
      <c r="H281" s="700"/>
      <c r="I281" s="701"/>
      <c r="J281" s="702"/>
      <c r="K281" s="697"/>
      <c r="L281" s="698"/>
      <c r="M281" s="697"/>
      <c r="N281" s="698"/>
      <c r="O281" s="703"/>
      <c r="P281" s="697"/>
      <c r="Q281" s="698"/>
      <c r="R281" s="697"/>
      <c r="S281" s="698"/>
      <c r="T281" s="697"/>
      <c r="U281" s="697"/>
      <c r="V281" s="697"/>
      <c r="W281" s="697"/>
      <c r="X281" s="703"/>
      <c r="Y281" s="697"/>
      <c r="Z281" s="697"/>
      <c r="AA281" s="697"/>
      <c r="AB281" s="697"/>
      <c r="AC281" s="704"/>
      <c r="AD281" s="705"/>
      <c r="AF281" s="672">
        <f>SUM(Dhalai:SPO!AB281)</f>
        <v>0</v>
      </c>
      <c r="AH281" s="672" t="b">
        <f t="shared" si="82"/>
        <v>1</v>
      </c>
    </row>
    <row r="282" spans="1:34" ht="21">
      <c r="A282" s="685"/>
      <c r="B282" s="696" t="s">
        <v>124</v>
      </c>
      <c r="C282" s="697">
        <f>Dhalai!C282+Unakoti!C282+North!C282+Gomati!C282+South!C282+West!C282+Sepahijala!C282+Khowai!C282+SPO!C282</f>
        <v>320</v>
      </c>
      <c r="D282" s="698">
        <f>Dhalai!D282+Unakoti!D282+North!D282+Gomati!D282+South!D282+West!D282+Sepahijala!D282+Khowai!D282+SPO!D282</f>
        <v>3.1999999999999997</v>
      </c>
      <c r="E282" s="697">
        <f>Dhalai!E282+Unakoti!E282+North!E282+Gomati!E282+South!E282+West!E282+Sepahijala!E282+Khowai!E282+SPO!E282</f>
        <v>320</v>
      </c>
      <c r="F282" s="698">
        <f>Dhalai!F282+Unakoti!F282+North!F282+Gomati!F282+South!F282+West!F282+Sepahijala!F282+Khowai!F282+SPO!F282</f>
        <v>3.1999999999999997</v>
      </c>
      <c r="G282" s="699">
        <f t="shared" ref="G282:G287" si="86">E282/C282</f>
        <v>1</v>
      </c>
      <c r="H282" s="700">
        <f t="shared" ref="H282:H287" si="87">F282/D282</f>
        <v>1</v>
      </c>
      <c r="I282" s="701">
        <f t="shared" si="85"/>
        <v>0</v>
      </c>
      <c r="J282" s="702">
        <f t="shared" si="85"/>
        <v>0</v>
      </c>
      <c r="K282" s="697">
        <f>Dhalai!K282+Unakoti!K282+North!K282+Gomati!K282+South!K282+West!K282+Sepahijala!K282+Khowai!K282+SPO!K282</f>
        <v>0</v>
      </c>
      <c r="L282" s="698">
        <f>Dhalai!L282+Unakoti!L282+North!L282+Gomati!L282+South!L282+West!L282+Sepahijala!L282+Khowai!L282+SPO!L282</f>
        <v>0</v>
      </c>
      <c r="M282" s="697">
        <f>Dhalai!M282+Unakoti!M282+North!M282+Gomati!M282+South!M282+West!M282+Sepahijala!M282+Khowai!M282+SPO!M282</f>
        <v>0</v>
      </c>
      <c r="N282" s="698">
        <f>Dhalai!N282+Unakoti!N282+North!N282+Gomati!N282+South!N282+West!N282+Sepahijala!N282+Khowai!N282+SPO!N282</f>
        <v>0</v>
      </c>
      <c r="O282" s="703">
        <v>0.02</v>
      </c>
      <c r="P282" s="697">
        <f>Dhalai!P282+Unakoti!P282+North!P282+Gomati!P282+South!P282+West!P282+Sepahijala!P282+Khowai!P282+SPO!P282</f>
        <v>261</v>
      </c>
      <c r="Q282" s="698">
        <f>Dhalai!Q282+Unakoti!Q282+North!Q282+Gomati!Q282+South!Q282+West!Q282+Sepahijala!Q282+Khowai!Q282+SPO!Q282</f>
        <v>5.2200000000000006</v>
      </c>
      <c r="R282" s="697">
        <f>Dhalai!R282+Unakoti!R282+North!R282+Gomati!R282+South!R282+West!R282+Sepahijala!R282+Khowai!R282+SPO!R282</f>
        <v>261</v>
      </c>
      <c r="S282" s="698">
        <f>Dhalai!S282+Unakoti!S282+North!S282+Gomati!S282+South!S282+West!S282+Sepahijala!S282+Khowai!S282+SPO!S282</f>
        <v>5.2200000000000006</v>
      </c>
      <c r="T282" s="697">
        <f>SUM(Dhalai:SPO!T282)</f>
        <v>0</v>
      </c>
      <c r="U282" s="697">
        <f>SUM(Dhalai:SPO!U282)</f>
        <v>0</v>
      </c>
      <c r="V282" s="697">
        <f>SUM(Dhalai:SPO!V282)</f>
        <v>0</v>
      </c>
      <c r="W282" s="697">
        <f>SUM(Dhalai:SPO!W282)</f>
        <v>0</v>
      </c>
      <c r="X282" s="703">
        <v>0.01</v>
      </c>
      <c r="Y282" s="697">
        <f>SUM(Dhalai:SPO!Y282)</f>
        <v>261</v>
      </c>
      <c r="Z282" s="697">
        <f>SUM(Dhalai:SPO!Z282)</f>
        <v>2.6100000000000003</v>
      </c>
      <c r="AA282" s="697">
        <f>SUM(Dhalai:SPO!AA282)</f>
        <v>261</v>
      </c>
      <c r="AB282" s="697">
        <f>SUM(Dhalai:SPO!AB282)</f>
        <v>2.6100000000000003</v>
      </c>
      <c r="AC282" s="822" t="s">
        <v>489</v>
      </c>
      <c r="AD282" s="705"/>
      <c r="AF282" s="672">
        <f>SUM(Dhalai:SPO!AB282)</f>
        <v>2.6100000000000003</v>
      </c>
      <c r="AH282" s="672" t="b">
        <f t="shared" si="82"/>
        <v>1</v>
      </c>
    </row>
    <row r="283" spans="1:34" ht="21">
      <c r="A283" s="685"/>
      <c r="B283" s="696" t="s">
        <v>173</v>
      </c>
      <c r="C283" s="697">
        <f>Dhalai!C283+Unakoti!C283+North!C283+Gomati!C283+South!C283+West!C283+Sepahijala!C283+Khowai!C283+SPO!C283</f>
        <v>320</v>
      </c>
      <c r="D283" s="698">
        <f>Dhalai!D283+Unakoti!D283+North!D283+Gomati!D283+South!D283+West!D283+Sepahijala!D283+Khowai!D283+SPO!D283</f>
        <v>3.1999999999999997</v>
      </c>
      <c r="E283" s="697">
        <f>Dhalai!E283+Unakoti!E283+North!E283+Gomati!E283+South!E283+West!E283+Sepahijala!E283+Khowai!E283+SPO!E283</f>
        <v>320</v>
      </c>
      <c r="F283" s="698">
        <f>Dhalai!F283+Unakoti!F283+North!F283+Gomati!F283+South!F283+West!F283+Sepahijala!F283+Khowai!F283+SPO!F283</f>
        <v>3.1999999999999997</v>
      </c>
      <c r="G283" s="699">
        <f t="shared" si="86"/>
        <v>1</v>
      </c>
      <c r="H283" s="700">
        <f t="shared" si="87"/>
        <v>1</v>
      </c>
      <c r="I283" s="701">
        <f t="shared" si="85"/>
        <v>0</v>
      </c>
      <c r="J283" s="702">
        <f t="shared" si="85"/>
        <v>0</v>
      </c>
      <c r="K283" s="697">
        <f>Dhalai!K283+Unakoti!K283+North!K283+Gomati!K283+South!K283+West!K283+Sepahijala!K283+Khowai!K283+SPO!K283</f>
        <v>0</v>
      </c>
      <c r="L283" s="698">
        <f>Dhalai!L283+Unakoti!L283+North!L283+Gomati!L283+South!L283+West!L283+Sepahijala!L283+Khowai!L283+SPO!L283</f>
        <v>0</v>
      </c>
      <c r="M283" s="697">
        <f>Dhalai!M283+Unakoti!M283+North!M283+Gomati!M283+South!M283+West!M283+Sepahijala!M283+Khowai!M283+SPO!M283</f>
        <v>0</v>
      </c>
      <c r="N283" s="698">
        <f>Dhalai!N283+Unakoti!N283+North!N283+Gomati!N283+South!N283+West!N283+Sepahijala!N283+Khowai!N283+SPO!N283</f>
        <v>0</v>
      </c>
      <c r="O283" s="703">
        <v>0.02</v>
      </c>
      <c r="P283" s="697">
        <f>Dhalai!P283+Unakoti!P283+North!P283+Gomati!P283+South!P283+West!P283+Sepahijala!P283+Khowai!P283+SPO!P283</f>
        <v>309</v>
      </c>
      <c r="Q283" s="698">
        <f>Dhalai!Q283+Unakoti!Q283+North!Q283+Gomati!Q283+South!Q283+West!Q283+Sepahijala!Q283+Khowai!Q283+SPO!Q283</f>
        <v>6.1800000000000006</v>
      </c>
      <c r="R283" s="697">
        <f>Dhalai!R283+Unakoti!R283+North!R283+Gomati!R283+South!R283+West!R283+Sepahijala!R283+Khowai!R283+SPO!R283</f>
        <v>309</v>
      </c>
      <c r="S283" s="698">
        <f>Dhalai!S283+Unakoti!S283+North!S283+Gomati!S283+South!S283+West!S283+Sepahijala!S283+Khowai!S283+SPO!S283</f>
        <v>6.1800000000000006</v>
      </c>
      <c r="T283" s="697">
        <f>SUM(Dhalai:SPO!T283)</f>
        <v>0</v>
      </c>
      <c r="U283" s="697">
        <f>SUM(Dhalai:SPO!U283)</f>
        <v>0</v>
      </c>
      <c r="V283" s="697">
        <f>SUM(Dhalai:SPO!V283)</f>
        <v>0</v>
      </c>
      <c r="W283" s="697">
        <f>SUM(Dhalai:SPO!W283)</f>
        <v>0</v>
      </c>
      <c r="X283" s="703">
        <v>0.01</v>
      </c>
      <c r="Y283" s="697">
        <f>SUM(Dhalai:SPO!Y283)</f>
        <v>309</v>
      </c>
      <c r="Z283" s="697">
        <f>SUM(Dhalai:SPO!Z283)</f>
        <v>3.0900000000000003</v>
      </c>
      <c r="AA283" s="697">
        <f>SUM(Dhalai:SPO!AA283)</f>
        <v>309</v>
      </c>
      <c r="AB283" s="697">
        <f>SUM(Dhalai:SPO!AB283)</f>
        <v>3.0900000000000003</v>
      </c>
      <c r="AC283" s="823"/>
      <c r="AD283" s="705"/>
      <c r="AF283" s="672">
        <f>SUM(Dhalai:SPO!AB283)</f>
        <v>3.0900000000000003</v>
      </c>
      <c r="AH283" s="672" t="b">
        <f t="shared" si="82"/>
        <v>1</v>
      </c>
    </row>
    <row r="284" spans="1:34" ht="21">
      <c r="A284" s="685"/>
      <c r="B284" s="696" t="s">
        <v>174</v>
      </c>
      <c r="C284" s="697">
        <f>Dhalai!C284+Unakoti!C284+North!C284+Gomati!C284+South!C284+West!C284+Sepahijala!C284+Khowai!C284+SPO!C284</f>
        <v>320</v>
      </c>
      <c r="D284" s="698">
        <f>Dhalai!D284+Unakoti!D284+North!D284+Gomati!D284+South!D284+West!D284+Sepahijala!D284+Khowai!D284+SPO!D284</f>
        <v>3.1999999999999997</v>
      </c>
      <c r="E284" s="697">
        <f>Dhalai!E284+Unakoti!E284+North!E284+Gomati!E284+South!E284+West!E284+Sepahijala!E284+Khowai!E284+SPO!E284</f>
        <v>320</v>
      </c>
      <c r="F284" s="698">
        <f>Dhalai!F284+Unakoti!F284+North!F284+Gomati!F284+South!F284+West!F284+Sepahijala!F284+Khowai!F284+SPO!F284</f>
        <v>3.1999999999999997</v>
      </c>
      <c r="G284" s="699">
        <f t="shared" si="86"/>
        <v>1</v>
      </c>
      <c r="H284" s="700">
        <f t="shared" si="87"/>
        <v>1</v>
      </c>
      <c r="I284" s="701">
        <f t="shared" si="85"/>
        <v>0</v>
      </c>
      <c r="J284" s="702">
        <f t="shared" si="85"/>
        <v>0</v>
      </c>
      <c r="K284" s="697">
        <f>Dhalai!K284+Unakoti!K284+North!K284+Gomati!K284+South!K284+West!K284+Sepahijala!K284+Khowai!K284+SPO!K284</f>
        <v>0</v>
      </c>
      <c r="L284" s="698">
        <f>Dhalai!L284+Unakoti!L284+North!L284+Gomati!L284+South!L284+West!L284+Sepahijala!L284+Khowai!L284+SPO!L284</f>
        <v>0</v>
      </c>
      <c r="M284" s="697">
        <f>Dhalai!M284+Unakoti!M284+North!M284+Gomati!M284+South!M284+West!M284+Sepahijala!M284+Khowai!M284+SPO!M284</f>
        <v>0</v>
      </c>
      <c r="N284" s="698">
        <f>Dhalai!N284+Unakoti!N284+North!N284+Gomati!N284+South!N284+West!N284+Sepahijala!N284+Khowai!N284+SPO!N284</f>
        <v>0</v>
      </c>
      <c r="O284" s="703">
        <v>0.02</v>
      </c>
      <c r="P284" s="697">
        <f>Dhalai!P284+Unakoti!P284+North!P284+Gomati!P284+South!P284+West!P284+Sepahijala!P284+Khowai!P284+SPO!P284</f>
        <v>328</v>
      </c>
      <c r="Q284" s="698">
        <f>Dhalai!Q284+Unakoti!Q284+North!Q284+Gomati!Q284+South!Q284+West!Q284+Sepahijala!Q284+Khowai!Q284+SPO!Q284</f>
        <v>6.5600000000000005</v>
      </c>
      <c r="R284" s="697">
        <f>Dhalai!R284+Unakoti!R284+North!R284+Gomati!R284+South!R284+West!R284+Sepahijala!R284+Khowai!R284+SPO!R284</f>
        <v>328</v>
      </c>
      <c r="S284" s="698">
        <f>Dhalai!S284+Unakoti!S284+North!S284+Gomati!S284+South!S284+West!S284+Sepahijala!S284+Khowai!S284+SPO!S284</f>
        <v>6.5600000000000005</v>
      </c>
      <c r="T284" s="697">
        <f>SUM(Dhalai:SPO!T284)</f>
        <v>0</v>
      </c>
      <c r="U284" s="697">
        <f>SUM(Dhalai:SPO!U284)</f>
        <v>0</v>
      </c>
      <c r="V284" s="697">
        <f>SUM(Dhalai:SPO!V284)</f>
        <v>0</v>
      </c>
      <c r="W284" s="697">
        <f>SUM(Dhalai:SPO!W284)</f>
        <v>0</v>
      </c>
      <c r="X284" s="703">
        <v>0.01</v>
      </c>
      <c r="Y284" s="697">
        <f>SUM(Dhalai:SPO!Y284)</f>
        <v>320</v>
      </c>
      <c r="Z284" s="698">
        <f>SUM(Dhalai:SPO!Z284)</f>
        <v>3.1999999999999997</v>
      </c>
      <c r="AA284" s="697">
        <f>SUM(Dhalai:SPO!AA284)</f>
        <v>320</v>
      </c>
      <c r="AB284" s="698">
        <f>SUM(Dhalai:SPO!AB284)</f>
        <v>3.1999999999999997</v>
      </c>
      <c r="AC284" s="824"/>
      <c r="AD284" s="705"/>
      <c r="AF284" s="672">
        <f>SUM(Dhalai:SPO!AB284)</f>
        <v>3.1999999999999997</v>
      </c>
      <c r="AH284" s="672" t="b">
        <f t="shared" si="82"/>
        <v>1</v>
      </c>
    </row>
    <row r="285" spans="1:34" ht="37.5">
      <c r="A285" s="685"/>
      <c r="B285" s="717" t="s">
        <v>180</v>
      </c>
      <c r="C285" s="697">
        <f>Dhalai!C285+Unakoti!C285+North!C285+Gomati!C285+South!C285+West!C285+Sepahijala!C285+Khowai!C285+SPO!C285</f>
        <v>0</v>
      </c>
      <c r="D285" s="698">
        <f>Dhalai!D285+Unakoti!D285+North!D285+Gomati!D285+South!D285+West!D285+Sepahijala!D285+Khowai!D285+SPO!D285</f>
        <v>0</v>
      </c>
      <c r="E285" s="697">
        <f>Dhalai!E285+Unakoti!E285+North!E285+Gomati!E285+South!E285+West!E285+Sepahijala!E285+Khowai!E285+SPO!E285</f>
        <v>0</v>
      </c>
      <c r="F285" s="698">
        <f>Dhalai!F285+Unakoti!F285+North!F285+Gomati!F285+South!F285+West!F285+Sepahijala!F285+Khowai!F285+SPO!F285</f>
        <v>0</v>
      </c>
      <c r="G285" s="699"/>
      <c r="H285" s="700"/>
      <c r="I285" s="701">
        <f t="shared" si="85"/>
        <v>0</v>
      </c>
      <c r="J285" s="702">
        <f t="shared" si="85"/>
        <v>0</v>
      </c>
      <c r="K285" s="697">
        <f>Dhalai!K285+Unakoti!K285+North!K285+Gomati!K285+South!K285+West!K285+Sepahijala!K285+Khowai!K285+SPO!K285</f>
        <v>0</v>
      </c>
      <c r="L285" s="698">
        <f>Dhalai!L285+Unakoti!L285+North!L285+Gomati!L285+South!L285+West!L285+Sepahijala!L285+Khowai!L285+SPO!L285</f>
        <v>0</v>
      </c>
      <c r="M285" s="697">
        <f>Dhalai!M285+Unakoti!M285+North!M285+Gomati!M285+South!M285+West!M285+Sepahijala!M285+Khowai!M285+SPO!M285</f>
        <v>0</v>
      </c>
      <c r="N285" s="698">
        <f>Dhalai!N285+Unakoti!N285+North!N285+Gomati!N285+South!N285+West!N285+Sepahijala!N285+Khowai!N285+SPO!N285</f>
        <v>0</v>
      </c>
      <c r="O285" s="703"/>
      <c r="P285" s="697">
        <f>Dhalai!P285+Unakoti!P285+North!P285+Gomati!P285+South!P285+West!P285+Sepahijala!P285+Khowai!P285+SPO!P285</f>
        <v>0</v>
      </c>
      <c r="Q285" s="698">
        <f>Dhalai!Q285+Unakoti!Q285+North!Q285+Gomati!Q285+South!Q285+West!Q285+Sepahijala!Q285+Khowai!Q285+SPO!Q285</f>
        <v>0</v>
      </c>
      <c r="R285" s="697">
        <f>Dhalai!R285+Unakoti!R285+North!R285+Gomati!R285+South!R285+West!R285+Sepahijala!R285+Khowai!R285+SPO!R285</f>
        <v>0</v>
      </c>
      <c r="S285" s="698">
        <f>Dhalai!S285+Unakoti!S285+North!S285+Gomati!S285+South!S285+West!S285+Sepahijala!S285+Khowai!S285+SPO!S285</f>
        <v>0</v>
      </c>
      <c r="T285" s="697"/>
      <c r="U285" s="697"/>
      <c r="V285" s="697"/>
      <c r="W285" s="697"/>
      <c r="X285" s="703"/>
      <c r="Y285" s="697"/>
      <c r="Z285" s="697"/>
      <c r="AA285" s="697"/>
      <c r="AB285" s="697"/>
      <c r="AC285" s="722"/>
      <c r="AD285" s="705"/>
      <c r="AF285" s="672">
        <f>SUM(Dhalai:SPO!AB285)</f>
        <v>0</v>
      </c>
      <c r="AH285" s="672" t="b">
        <f t="shared" si="82"/>
        <v>1</v>
      </c>
    </row>
    <row r="286" spans="1:34" ht="36">
      <c r="A286" s="685">
        <v>11.06</v>
      </c>
      <c r="B286" s="696" t="s">
        <v>313</v>
      </c>
      <c r="C286" s="697">
        <f>Dhalai!C286+Unakoti!C286+North!C286+Gomati!C286+South!C286+West!C286+Sepahijala!C286+Khowai!C286+SPO!C286</f>
        <v>60</v>
      </c>
      <c r="D286" s="698">
        <f>Dhalai!D286+Unakoti!D286+North!D286+Gomati!D286+South!D286+West!D286+Sepahijala!D286+Khowai!D286+SPO!D286</f>
        <v>1.2000000000000002</v>
      </c>
      <c r="E286" s="697">
        <f>Dhalai!E286+Unakoti!E286+North!E286+Gomati!E286+South!E286+West!E286+Sepahijala!E286+Khowai!E286+SPO!E286</f>
        <v>60</v>
      </c>
      <c r="F286" s="698">
        <f>Dhalai!F286+Unakoti!F286+North!F286+Gomati!F286+South!F286+West!F286+Sepahijala!F286+Khowai!F286+SPO!F286</f>
        <v>1.2000000000000002</v>
      </c>
      <c r="G286" s="699">
        <f t="shared" si="86"/>
        <v>1</v>
      </c>
      <c r="H286" s="700">
        <f t="shared" si="87"/>
        <v>1</v>
      </c>
      <c r="I286" s="701">
        <f t="shared" si="85"/>
        <v>0</v>
      </c>
      <c r="J286" s="702">
        <f t="shared" si="85"/>
        <v>0</v>
      </c>
      <c r="K286" s="697">
        <f>Dhalai!K286+Unakoti!K286+North!K286+Gomati!K286+South!K286+West!K286+Sepahijala!K286+Khowai!K286+SPO!K286</f>
        <v>0</v>
      </c>
      <c r="L286" s="698">
        <f>Dhalai!L286+Unakoti!L286+North!L286+Gomati!L286+South!L286+West!L286+Sepahijala!L286+Khowai!L286+SPO!L286</f>
        <v>0</v>
      </c>
      <c r="M286" s="697">
        <f>Dhalai!M286+Unakoti!M286+North!M286+Gomati!M286+South!M286+West!M286+Sepahijala!M286+Khowai!M286+SPO!M286</f>
        <v>0</v>
      </c>
      <c r="N286" s="698">
        <f>Dhalai!N286+Unakoti!N286+North!N286+Gomati!N286+South!N286+West!N286+Sepahijala!N286+Khowai!N286+SPO!N286</f>
        <v>0</v>
      </c>
      <c r="O286" s="703">
        <v>0.03</v>
      </c>
      <c r="P286" s="697">
        <f>Dhalai!P286+Unakoti!P286+North!P286+Gomati!P286+South!P286+West!P286+Sepahijala!P286+Khowai!P286+SPO!P286</f>
        <v>60</v>
      </c>
      <c r="Q286" s="698">
        <f>Dhalai!Q286+Unakoti!Q286+North!Q286+Gomati!Q286+South!Q286+West!Q286+Sepahijala!Q286+Khowai!Q286+SPO!Q286</f>
        <v>1.8</v>
      </c>
      <c r="R286" s="697">
        <f>Dhalai!R286+Unakoti!R286+North!R286+Gomati!R286+South!R286+West!R286+Sepahijala!R286+Khowai!R286+SPO!R286</f>
        <v>60</v>
      </c>
      <c r="S286" s="698">
        <f>Dhalai!S286+Unakoti!S286+North!S286+Gomati!S286+South!S286+West!S286+Sepahijala!S286+Khowai!S286+SPO!S286</f>
        <v>1.8</v>
      </c>
      <c r="T286" s="697">
        <f>SUM(Dhalai:SPO!T286)</f>
        <v>0</v>
      </c>
      <c r="U286" s="697">
        <f>SUM(Dhalai:SPO!U286)</f>
        <v>0</v>
      </c>
      <c r="V286" s="697">
        <f>SUM(Dhalai:SPO!V286)</f>
        <v>0</v>
      </c>
      <c r="W286" s="697">
        <f>SUM(Dhalai:SPO!W286)</f>
        <v>0</v>
      </c>
      <c r="X286" s="703">
        <v>0.03</v>
      </c>
      <c r="Y286" s="697">
        <f>SUM(Dhalai:SPO!Y286)</f>
        <v>0</v>
      </c>
      <c r="Z286" s="697">
        <f>SUM(Dhalai:SPO!Z286)</f>
        <v>0</v>
      </c>
      <c r="AA286" s="697">
        <f>SUM(Dhalai:SPO!AA286)</f>
        <v>0</v>
      </c>
      <c r="AB286" s="697">
        <f>SUM(Dhalai:SPO!AB286)</f>
        <v>0</v>
      </c>
      <c r="AC286" s="704" t="s">
        <v>480</v>
      </c>
      <c r="AD286" s="705"/>
      <c r="AF286" s="672">
        <f>SUM(Dhalai:SPO!AB286)</f>
        <v>0</v>
      </c>
      <c r="AH286" s="672" t="b">
        <f t="shared" si="82"/>
        <v>1</v>
      </c>
    </row>
    <row r="287" spans="1:34" ht="37.5">
      <c r="A287" s="685">
        <v>11.07</v>
      </c>
      <c r="B287" s="696" t="s">
        <v>316</v>
      </c>
      <c r="C287" s="697">
        <f>Dhalai!C287+Unakoti!C287+North!C287+Gomati!C287+South!C287+West!C287+Sepahijala!C287+Khowai!C287+SPO!C287</f>
        <v>600</v>
      </c>
      <c r="D287" s="698">
        <f>Dhalai!D287+Unakoti!D287+North!D287+Gomati!D287+South!D287+West!D287+Sepahijala!D287+Khowai!D287+SPO!D287</f>
        <v>9.6000000000000014</v>
      </c>
      <c r="E287" s="697">
        <f>Dhalai!E287+Unakoti!E287+North!E287+Gomati!E287+South!E287+West!E287+Sepahijala!E287+Khowai!E287+SPO!E287</f>
        <v>600</v>
      </c>
      <c r="F287" s="698">
        <f>Dhalai!F287+Unakoti!F287+North!F287+Gomati!F287+South!F287+West!F287+Sepahijala!F287+Khowai!F287+SPO!F287</f>
        <v>9.6000000000000014</v>
      </c>
      <c r="G287" s="699">
        <f t="shared" si="86"/>
        <v>1</v>
      </c>
      <c r="H287" s="700">
        <f t="shared" si="87"/>
        <v>1</v>
      </c>
      <c r="I287" s="701">
        <f t="shared" si="85"/>
        <v>0</v>
      </c>
      <c r="J287" s="702">
        <f t="shared" si="85"/>
        <v>0</v>
      </c>
      <c r="K287" s="697">
        <f>Dhalai!K287+Unakoti!K287+North!K287+Gomati!K287+South!K287+West!K287+Sepahijala!K287+Khowai!K287+SPO!K287</f>
        <v>0</v>
      </c>
      <c r="L287" s="698">
        <f>Dhalai!L287+Unakoti!L287+North!L287+Gomati!L287+South!L287+West!L287+Sepahijala!L287+Khowai!L287+SPO!L287</f>
        <v>0</v>
      </c>
      <c r="M287" s="697">
        <f>Dhalai!M287+Unakoti!M287+North!M287+Gomati!M287+South!M287+West!M287+Sepahijala!M287+Khowai!M287+SPO!M287</f>
        <v>0</v>
      </c>
      <c r="N287" s="698">
        <f>Dhalai!N287+Unakoti!N287+North!N287+Gomati!N287+South!N287+West!N287+Sepahijala!N287+Khowai!N287+SPO!N287</f>
        <v>0</v>
      </c>
      <c r="O287" s="703">
        <v>1.6E-2</v>
      </c>
      <c r="P287" s="697">
        <f>Dhalai!P287+Unakoti!P287+North!P287+Gomati!P287+South!P287+West!P287+Sepahijala!P287+Khowai!P287+SPO!P287</f>
        <v>1300</v>
      </c>
      <c r="Q287" s="698">
        <f>Dhalai!Q287+Unakoti!Q287+North!Q287+Gomati!Q287+South!Q287+West!Q287+Sepahijala!Q287+Khowai!Q287+SPO!Q287</f>
        <v>20.799999999999997</v>
      </c>
      <c r="R287" s="697">
        <f>Dhalai!R287+Unakoti!R287+North!R287+Gomati!R287+South!R287+West!R287+Sepahijala!R287+Khowai!R287+SPO!R287</f>
        <v>1300</v>
      </c>
      <c r="S287" s="698">
        <f>Dhalai!S287+Unakoti!S287+North!S287+Gomati!S287+South!S287+West!S287+Sepahijala!S287+Khowai!S287+SPO!S287</f>
        <v>20.799999999999997</v>
      </c>
      <c r="T287" s="697">
        <f>SUM(Dhalai:SPO!T287)</f>
        <v>0</v>
      </c>
      <c r="U287" s="697">
        <f>SUM(Dhalai:SPO!U287)</f>
        <v>0</v>
      </c>
      <c r="V287" s="697">
        <f>SUM(Dhalai:SPO!V287)</f>
        <v>0</v>
      </c>
      <c r="W287" s="697">
        <f>SUM(Dhalai:SPO!W287)</f>
        <v>0</v>
      </c>
      <c r="X287" s="703">
        <v>1.6E-2</v>
      </c>
      <c r="Y287" s="697">
        <f>SUM(Dhalai:SPO!Y287)</f>
        <v>1300</v>
      </c>
      <c r="Z287" s="697">
        <f>SUM(Dhalai:SPO!Z287)</f>
        <v>20.799999999999997</v>
      </c>
      <c r="AA287" s="697">
        <f>SUM(Dhalai:SPO!AA287)</f>
        <v>1300</v>
      </c>
      <c r="AB287" s="698">
        <f>SUM(Dhalai:SPO!AB287)</f>
        <v>20.799999999999997</v>
      </c>
      <c r="AC287" s="704" t="s">
        <v>483</v>
      </c>
      <c r="AD287" s="705"/>
      <c r="AF287" s="672">
        <f>SUM(Dhalai:SPO!AB287)</f>
        <v>20.799999999999997</v>
      </c>
      <c r="AH287" s="672" t="b">
        <f t="shared" si="82"/>
        <v>1</v>
      </c>
    </row>
    <row r="288" spans="1:34" ht="54">
      <c r="A288" s="685">
        <v>11.08</v>
      </c>
      <c r="B288" s="696" t="s">
        <v>337</v>
      </c>
      <c r="C288" s="697"/>
      <c r="D288" s="698"/>
      <c r="E288" s="697"/>
      <c r="F288" s="698"/>
      <c r="G288" s="699"/>
      <c r="H288" s="700"/>
      <c r="I288" s="701"/>
      <c r="J288" s="702"/>
      <c r="K288" s="697"/>
      <c r="L288" s="698"/>
      <c r="M288" s="697"/>
      <c r="N288" s="698"/>
      <c r="O288" s="703">
        <v>0.01</v>
      </c>
      <c r="P288" s="697">
        <f>Dhalai!P288+Unakoti!P288+North!P288+Gomati!P288+South!P288+West!P288+Sepahijala!P288+Khowai!P288+SPO!P288</f>
        <v>18899</v>
      </c>
      <c r="Q288" s="698">
        <f>Dhalai!Q288+Unakoti!Q288+North!Q288+Gomati!Q288+South!Q288+West!Q288+Sepahijala!Q288+Khowai!Q288+SPO!Q288</f>
        <v>188.98999999999998</v>
      </c>
      <c r="R288" s="697">
        <f>Dhalai!R288+Unakoti!R288+North!R288+Gomati!R288+South!R288+West!R288+Sepahijala!R288+Khowai!R288+SPO!R288</f>
        <v>18899</v>
      </c>
      <c r="S288" s="698">
        <f>Dhalai!S288+Unakoti!S288+North!S288+Gomati!S288+South!S288+West!S288+Sepahijala!S288+Khowai!S288+SPO!S288</f>
        <v>188.98999999999998</v>
      </c>
      <c r="T288" s="697">
        <f>SUM(Dhalai:SPO!T288)</f>
        <v>0</v>
      </c>
      <c r="U288" s="697">
        <f>SUM(Dhalai:SPO!U288)</f>
        <v>0</v>
      </c>
      <c r="V288" s="697">
        <f>SUM(Dhalai:SPO!V288)</f>
        <v>0</v>
      </c>
      <c r="W288" s="697">
        <f>SUM(Dhalai:SPO!W288)</f>
        <v>0</v>
      </c>
      <c r="X288" s="703">
        <v>0.01</v>
      </c>
      <c r="Y288" s="697">
        <f>SUM(Dhalai:SPO!Y288)</f>
        <v>0</v>
      </c>
      <c r="Z288" s="697">
        <f>SUM(Dhalai:SPO!Z288)</f>
        <v>0</v>
      </c>
      <c r="AA288" s="697">
        <f>SUM(Dhalai:SPO!AA288)</f>
        <v>0</v>
      </c>
      <c r="AB288" s="697">
        <f>SUM(Dhalai:SPO!AB288)</f>
        <v>0</v>
      </c>
      <c r="AC288" s="704" t="s">
        <v>490</v>
      </c>
      <c r="AD288" s="705"/>
      <c r="AF288" s="672">
        <f>SUM(Dhalai:SPO!AB288)</f>
        <v>0</v>
      </c>
      <c r="AH288" s="672" t="b">
        <f t="shared" si="82"/>
        <v>1</v>
      </c>
    </row>
    <row r="289" spans="1:34" ht="37.5">
      <c r="A289" s="685">
        <v>11.09</v>
      </c>
      <c r="B289" s="696" t="s">
        <v>338</v>
      </c>
      <c r="C289" s="697"/>
      <c r="D289" s="698"/>
      <c r="E289" s="697"/>
      <c r="F289" s="698"/>
      <c r="G289" s="699"/>
      <c r="H289" s="700"/>
      <c r="I289" s="701"/>
      <c r="J289" s="702"/>
      <c r="K289" s="697"/>
      <c r="L289" s="698"/>
      <c r="M289" s="697"/>
      <c r="N289" s="698"/>
      <c r="O289" s="703">
        <v>1.7999999999999999E-2</v>
      </c>
      <c r="P289" s="697">
        <f>Dhalai!P289+Unakoti!P289+North!P289+Gomati!P289+South!P289+West!P289+Sepahijala!P289+Khowai!P289+SPO!P289</f>
        <v>400</v>
      </c>
      <c r="Q289" s="698">
        <f>Dhalai!Q289+Unakoti!Q289+North!Q289+Gomati!Q289+South!Q289+West!Q289+Sepahijala!Q289+Khowai!Q289+SPO!Q289</f>
        <v>7.2000000000000011</v>
      </c>
      <c r="R289" s="697">
        <f>Dhalai!R289+Unakoti!R289+North!R289+Gomati!R289+South!R289+West!R289+Sepahijala!R289+Khowai!R289+SPO!R289</f>
        <v>400</v>
      </c>
      <c r="S289" s="698">
        <f>Dhalai!S289+Unakoti!S289+North!S289+Gomati!S289+South!S289+West!S289+Sepahijala!S289+Khowai!S289+SPO!S289</f>
        <v>7.2000000000000011</v>
      </c>
      <c r="T289" s="697">
        <f>SUM(Dhalai:SPO!T289)</f>
        <v>0</v>
      </c>
      <c r="U289" s="697">
        <f>SUM(Dhalai:SPO!U289)</f>
        <v>0</v>
      </c>
      <c r="V289" s="697">
        <f>SUM(Dhalai:SPO!V289)</f>
        <v>0</v>
      </c>
      <c r="W289" s="697">
        <f>SUM(Dhalai:SPO!W289)</f>
        <v>0</v>
      </c>
      <c r="X289" s="703">
        <v>1.7999999999999999E-2</v>
      </c>
      <c r="Y289" s="697">
        <f>SUM(Dhalai:SPO!Y289)</f>
        <v>0</v>
      </c>
      <c r="Z289" s="697">
        <f>SUM(Dhalai:SPO!Z289)</f>
        <v>0</v>
      </c>
      <c r="AA289" s="697">
        <f>SUM(Dhalai:SPO!AA289)</f>
        <v>0</v>
      </c>
      <c r="AB289" s="697">
        <f>SUM(Dhalai:SPO!AB289)</f>
        <v>0</v>
      </c>
      <c r="AC289" s="704" t="s">
        <v>480</v>
      </c>
      <c r="AD289" s="705"/>
      <c r="AF289" s="672">
        <f>SUM(Dhalai:SPO!AB289)</f>
        <v>0</v>
      </c>
      <c r="AH289" s="672" t="b">
        <f t="shared" si="82"/>
        <v>1</v>
      </c>
    </row>
    <row r="290" spans="1:34" ht="37.5">
      <c r="A290" s="685">
        <v>11.1</v>
      </c>
      <c r="B290" s="711" t="s">
        <v>312</v>
      </c>
      <c r="C290" s="697">
        <f>Dhalai!C290+Unakoti!C290+North!C290+Gomati!C290+South!C290+West!C290+Sepahijala!C290+Khowai!C290+SPO!C290</f>
        <v>0</v>
      </c>
      <c r="D290" s="698">
        <f>Dhalai!D290+Unakoti!D290+North!D290+Gomati!D290+South!D290+West!D290+Sepahijala!D290+Khowai!D290+SPO!D290</f>
        <v>0</v>
      </c>
      <c r="E290" s="697">
        <f>Dhalai!E290+Unakoti!E290+North!E290+Gomati!E290+South!E290+West!E290+Sepahijala!E290+Khowai!E290+SPO!E290</f>
        <v>0</v>
      </c>
      <c r="F290" s="698">
        <f>Dhalai!F290+Unakoti!F290+North!F290+Gomati!F290+South!F290+West!F290+Sepahijala!F290+Khowai!F290+SPO!F290</f>
        <v>0</v>
      </c>
      <c r="G290" s="699"/>
      <c r="H290" s="700"/>
      <c r="I290" s="701"/>
      <c r="J290" s="702"/>
      <c r="K290" s="697">
        <f>Dhalai!K290+Unakoti!K290+North!K290+Gomati!K290+South!K290+West!K290+Sepahijala!K290+Khowai!K290+SPO!K290</f>
        <v>0</v>
      </c>
      <c r="L290" s="698">
        <f>Dhalai!L290+Unakoti!L290+North!L290+Gomati!L290+South!L290+West!L290+Sepahijala!L290+Khowai!L290+SPO!L290</f>
        <v>0</v>
      </c>
      <c r="M290" s="697">
        <f>Dhalai!M290+Unakoti!M290+North!M290+Gomati!M290+South!M290+West!M290+Sepahijala!M290+Khowai!M290+SPO!M290</f>
        <v>0</v>
      </c>
      <c r="N290" s="698">
        <f>Dhalai!N290+Unakoti!N290+North!N290+Gomati!N290+South!N290+West!N290+Sepahijala!N290+Khowai!N290+SPO!N290</f>
        <v>0</v>
      </c>
      <c r="O290" s="703">
        <v>6.0000000000000001E-3</v>
      </c>
      <c r="P290" s="697">
        <f>Dhalai!P290+Unakoti!P290+North!P290+Gomati!P290+South!P290+West!P290+Sepahijala!P290+Khowai!P290+SPO!P290</f>
        <v>415</v>
      </c>
      <c r="Q290" s="698">
        <f>Dhalai!Q290+Unakoti!Q290+North!Q290+Gomati!Q290+South!Q290+West!Q290+Sepahijala!Q290+Khowai!Q290+SPO!Q290</f>
        <v>2.4900000000000002</v>
      </c>
      <c r="R290" s="697">
        <f>Dhalai!R290+Unakoti!R290+North!R290+Gomati!R290+South!R290+West!R290+Sepahijala!R290+Khowai!R290+SPO!R290</f>
        <v>415</v>
      </c>
      <c r="S290" s="698">
        <f>Dhalai!S290+Unakoti!S290+North!S290+Gomati!S290+South!S290+West!S290+Sepahijala!S290+Khowai!S290+SPO!S290</f>
        <v>2.4900000000000002</v>
      </c>
      <c r="T290" s="697">
        <f>SUM(Dhalai:SPO!T290)</f>
        <v>0</v>
      </c>
      <c r="U290" s="697">
        <f>SUM(Dhalai:SPO!U290)</f>
        <v>0</v>
      </c>
      <c r="V290" s="697">
        <f>SUM(Dhalai:SPO!V290)</f>
        <v>0</v>
      </c>
      <c r="W290" s="697">
        <f>SUM(Dhalai:SPO!W290)</f>
        <v>0</v>
      </c>
      <c r="X290" s="703">
        <v>2E-3</v>
      </c>
      <c r="Y290" s="697">
        <f>SUM(Dhalai:SPO!Y290)</f>
        <v>415</v>
      </c>
      <c r="Z290" s="697">
        <f>SUM(Dhalai:SPO!Z290)</f>
        <v>0.82999999999999985</v>
      </c>
      <c r="AA290" s="697">
        <f>SUM(Dhalai:SPO!AA290)</f>
        <v>415</v>
      </c>
      <c r="AB290" s="697">
        <f>SUM(Dhalai:SPO!AB290)</f>
        <v>0.82999999999999985</v>
      </c>
      <c r="AC290" s="704" t="s">
        <v>481</v>
      </c>
      <c r="AD290" s="705"/>
      <c r="AF290" s="672">
        <f>SUM(Dhalai:SPO!AB290)</f>
        <v>0.82999999999999985</v>
      </c>
      <c r="AH290" s="672" t="b">
        <f t="shared" si="82"/>
        <v>1</v>
      </c>
    </row>
    <row r="291" spans="1:34" s="751" customFormat="1" ht="21">
      <c r="A291" s="679"/>
      <c r="B291" s="777" t="s">
        <v>107</v>
      </c>
      <c r="C291" s="687">
        <f>Dhalai!C291+Unakoti!C291+North!C291+Gomati!C291+South!C291+West!C291+Sepahijala!C291+Khowai!C291+SPO!C291</f>
        <v>63296</v>
      </c>
      <c r="D291" s="688">
        <f>Dhalai!D291+Unakoti!D291+North!D291+Gomati!D291+South!D291+West!D291+Sepahijala!D291+Khowai!D291+SPO!D291</f>
        <v>870.23700000000019</v>
      </c>
      <c r="E291" s="687">
        <f>Dhalai!E291+Unakoti!E291+North!E291+Gomati!E291+South!E291+West!E291+Sepahijala!E291+Khowai!E291+SPO!E291</f>
        <v>59722</v>
      </c>
      <c r="F291" s="688">
        <f>Dhalai!F291+Unakoti!F291+North!F291+Gomati!F291+South!F291+West!F291+Sepahijala!F291+Khowai!F291+SPO!F291</f>
        <v>655.81700000000012</v>
      </c>
      <c r="G291" s="783">
        <f t="shared" si="76"/>
        <v>0.94353513650151666</v>
      </c>
      <c r="H291" s="784">
        <f t="shared" si="76"/>
        <v>0.75360735064126205</v>
      </c>
      <c r="I291" s="796">
        <f t="shared" ref="I291:J291" si="88">SUM(I268:I287)</f>
        <v>3574</v>
      </c>
      <c r="J291" s="797">
        <f t="shared" si="88"/>
        <v>214.42000000000004</v>
      </c>
      <c r="K291" s="687">
        <f>Dhalai!K291+Unakoti!K291+North!K291+Gomati!K291+South!K291+West!K291+Sepahijala!K291+Khowai!K291+SPO!K291</f>
        <v>0</v>
      </c>
      <c r="L291" s="688">
        <f>Dhalai!L291+Unakoti!L291+North!L291+Gomati!L291+South!L291+West!L291+Sepahijala!L291+Khowai!L291+SPO!L291</f>
        <v>0</v>
      </c>
      <c r="M291" s="687">
        <f>Dhalai!M291+Unakoti!M291+North!M291+Gomati!M291+South!M291+West!M291+Sepahijala!M291+Khowai!M291+SPO!M291</f>
        <v>0</v>
      </c>
      <c r="N291" s="688">
        <f>Dhalai!N291+Unakoti!N291+North!N291+Gomati!N291+South!N291+West!N291+Sepahijala!N291+Khowai!N291+SPO!N291</f>
        <v>0</v>
      </c>
      <c r="O291" s="796">
        <f t="shared" ref="O291" si="89">SUM(O268:O290)</f>
        <v>0.39800000000000013</v>
      </c>
      <c r="P291" s="687">
        <f>Dhalai!P291+Unakoti!P291+North!P291+Gomati!P291+South!P291+West!P291+Sepahijala!P291+Khowai!P291+SPO!P291</f>
        <v>65576</v>
      </c>
      <c r="Q291" s="688">
        <f>Dhalai!Q291+Unakoti!Q291+North!Q291+Gomati!Q291+South!Q291+West!Q291+Sepahijala!Q291+Khowai!Q291+SPO!Q291</f>
        <v>1112.4240000000002</v>
      </c>
      <c r="R291" s="687">
        <f>Dhalai!R291+Unakoti!R291+North!R291+Gomati!R291+South!R291+West!R291+Sepahijala!R291+Khowai!R291+SPO!R291</f>
        <v>65576</v>
      </c>
      <c r="S291" s="688">
        <f>Dhalai!S291+Unakoti!S291+North!S291+Gomati!S291+South!S291+West!S291+Sepahijala!S291+Khowai!S291+SPO!S291</f>
        <v>1112.4240000000002</v>
      </c>
      <c r="T291" s="687"/>
      <c r="U291" s="687">
        <f>SUM(Dhalai:SPO!U291)</f>
        <v>0</v>
      </c>
      <c r="V291" s="687"/>
      <c r="W291" s="687">
        <f>SUM(Dhalai:SPO!W291)</f>
        <v>0</v>
      </c>
      <c r="X291" s="796"/>
      <c r="Y291" s="687">
        <f>SUM(Dhalai:SPO!Y291)</f>
        <v>45223</v>
      </c>
      <c r="Z291" s="687">
        <f>SUM(Dhalai:SPO!Z291)</f>
        <v>621.846</v>
      </c>
      <c r="AA291" s="687">
        <f>SUM(Dhalai:SPO!AA291)</f>
        <v>45223</v>
      </c>
      <c r="AB291" s="688">
        <f>SUM(Dhalai:SPO!AB291)</f>
        <v>621.846</v>
      </c>
      <c r="AC291" s="778"/>
      <c r="AD291" s="705"/>
      <c r="AF291" s="672">
        <f>SUM(Dhalai:SPO!AB291)</f>
        <v>621.846</v>
      </c>
      <c r="AH291" s="672" t="b">
        <f t="shared" si="82"/>
        <v>1</v>
      </c>
    </row>
    <row r="292" spans="1:34" ht="56.25">
      <c r="A292" s="694">
        <v>12</v>
      </c>
      <c r="B292" s="686" t="s">
        <v>181</v>
      </c>
      <c r="C292" s="687"/>
      <c r="D292" s="688"/>
      <c r="E292" s="687"/>
      <c r="F292" s="688"/>
      <c r="G292" s="699"/>
      <c r="H292" s="700"/>
      <c r="I292" s="689"/>
      <c r="J292" s="688"/>
      <c r="K292" s="687"/>
      <c r="L292" s="688"/>
      <c r="M292" s="687"/>
      <c r="N292" s="688"/>
      <c r="O292" s="754"/>
      <c r="P292" s="687"/>
      <c r="Q292" s="688"/>
      <c r="R292" s="794"/>
      <c r="S292" s="795"/>
      <c r="T292" s="697"/>
      <c r="U292" s="697"/>
      <c r="V292" s="697"/>
      <c r="W292" s="697"/>
      <c r="X292" s="754"/>
      <c r="Y292" s="697"/>
      <c r="Z292" s="697"/>
      <c r="AA292" s="697"/>
      <c r="AB292" s="697"/>
      <c r="AC292" s="692"/>
      <c r="AD292" s="705"/>
      <c r="AF292" s="672">
        <f>SUM(Dhalai:SPO!AB292)</f>
        <v>0</v>
      </c>
      <c r="AH292" s="672" t="b">
        <f t="shared" si="82"/>
        <v>1</v>
      </c>
    </row>
    <row r="293" spans="1:34" ht="37.5">
      <c r="A293" s="685">
        <v>12.01</v>
      </c>
      <c r="B293" s="686" t="s">
        <v>182</v>
      </c>
      <c r="C293" s="687"/>
      <c r="D293" s="688"/>
      <c r="E293" s="687"/>
      <c r="F293" s="688"/>
      <c r="G293" s="699"/>
      <c r="H293" s="700"/>
      <c r="I293" s="689"/>
      <c r="J293" s="688"/>
      <c r="K293" s="687"/>
      <c r="L293" s="688"/>
      <c r="M293" s="687"/>
      <c r="N293" s="688"/>
      <c r="O293" s="754"/>
      <c r="P293" s="687"/>
      <c r="Q293" s="688"/>
      <c r="R293" s="794"/>
      <c r="S293" s="795"/>
      <c r="T293" s="697"/>
      <c r="U293" s="697"/>
      <c r="V293" s="697"/>
      <c r="W293" s="697"/>
      <c r="X293" s="754"/>
      <c r="Y293" s="697"/>
      <c r="Z293" s="697"/>
      <c r="AA293" s="697"/>
      <c r="AB293" s="697"/>
      <c r="AC293" s="692"/>
      <c r="AD293" s="705"/>
      <c r="AF293" s="672">
        <f>SUM(Dhalai:SPO!AB293)</f>
        <v>0</v>
      </c>
      <c r="AH293" s="672" t="b">
        <f t="shared" si="82"/>
        <v>1</v>
      </c>
    </row>
    <row r="294" spans="1:34" ht="75">
      <c r="A294" s="685"/>
      <c r="B294" s="805" t="s">
        <v>305</v>
      </c>
      <c r="C294" s="697"/>
      <c r="D294" s="698"/>
      <c r="E294" s="697"/>
      <c r="F294" s="698"/>
      <c r="G294" s="699"/>
      <c r="H294" s="700"/>
      <c r="I294" s="701"/>
      <c r="J294" s="702"/>
      <c r="K294" s="697">
        <f>Dhalai!K294+Unakoti!K294+North!K294+Gomati!K294+South!K294+West!K294+Sepahijala!K294+Khowai!K294+SPO!K294</f>
        <v>0</v>
      </c>
      <c r="L294" s="698">
        <f>Dhalai!L294+Unakoti!L294+North!L294+Gomati!L294+South!L294+West!L294+Sepahijala!L294+Khowai!L294+SPO!L294</f>
        <v>0</v>
      </c>
      <c r="M294" s="697">
        <f>Dhalai!M294+Unakoti!M294+North!M294+Gomati!M294+South!M294+West!M294+Sepahijala!M294+Khowai!M294+SPO!M294</f>
        <v>0</v>
      </c>
      <c r="N294" s="698">
        <f>Dhalai!N294+Unakoti!N294+North!N294+Gomati!N294+South!N294+West!N294+Sepahijala!N294+Khowai!N294+SPO!N294</f>
        <v>0</v>
      </c>
      <c r="O294" s="729">
        <v>0.30274000000000001</v>
      </c>
      <c r="P294" s="697">
        <f>Dhalai!P294+Unakoti!P294+North!P294+Gomati!P294+South!P294+West!P294+Sepahijala!P294+Khowai!P294+SPO!P294</f>
        <v>86</v>
      </c>
      <c r="Q294" s="698">
        <f>Dhalai!Q294+Unakoti!Q294+North!Q294+Gomati!Q294+South!Q294+West!Q294+Sepahijala!Q294+Khowai!Q294+SPO!Q294</f>
        <v>312.42768000000001</v>
      </c>
      <c r="R294" s="697">
        <f>Dhalai!R294+Unakoti!R294+North!R294+Gomati!R294+South!R294+West!R294+Sepahijala!R294+Khowai!R294+SPO!R294</f>
        <v>86</v>
      </c>
      <c r="S294" s="698">
        <f>Dhalai!S294+Unakoti!S294+North!S294+Gomati!S294+South!S294+West!S294+Sepahijala!S294+Khowai!S294+SPO!S294</f>
        <v>312.42768000000001</v>
      </c>
      <c r="T294" s="697">
        <f>SUM(Dhalai:SPO!T294)</f>
        <v>0</v>
      </c>
      <c r="U294" s="697">
        <f>SUM(Dhalai:SPO!U294)</f>
        <v>0</v>
      </c>
      <c r="V294" s="697">
        <f>SUM(Dhalai:SPO!V294)</f>
        <v>0</v>
      </c>
      <c r="W294" s="697">
        <f>SUM(Dhalai:SPO!W294)</f>
        <v>0</v>
      </c>
      <c r="X294" s="729">
        <v>0.30274000000000001</v>
      </c>
      <c r="Y294" s="697">
        <f>SUM(Dhalai:SPO!Y294)</f>
        <v>86</v>
      </c>
      <c r="Z294" s="697">
        <f>SUM(Dhalai:SPO!Z294)</f>
        <v>312.42768000000001</v>
      </c>
      <c r="AA294" s="697">
        <f>SUM(Dhalai:SPO!AA294)</f>
        <v>86</v>
      </c>
      <c r="AB294" s="698">
        <f>SUM(Dhalai:SPO!AB294)</f>
        <v>312.42768000000001</v>
      </c>
      <c r="AC294" s="825" t="s">
        <v>483</v>
      </c>
      <c r="AD294" s="705"/>
      <c r="AF294" s="672">
        <f>SUM(Dhalai:SPO!AB294)</f>
        <v>312.42768000000001</v>
      </c>
      <c r="AH294" s="672" t="b">
        <f t="shared" si="82"/>
        <v>1</v>
      </c>
    </row>
    <row r="295" spans="1:34" ht="56.25">
      <c r="A295" s="685"/>
      <c r="B295" s="805" t="s">
        <v>306</v>
      </c>
      <c r="C295" s="697">
        <f>Dhalai!C295+Unakoti!C295+North!C295+Gomati!C295+South!C295+West!C295+Sepahijala!C295+Khowai!C295+SPO!C295</f>
        <v>246</v>
      </c>
      <c r="D295" s="698">
        <f>Dhalai!D295+Unakoti!D295+North!D295+Gomati!D295+South!D295+West!D295+Sepahijala!D295+Khowai!D295+SPO!D295</f>
        <v>624.4534799999999</v>
      </c>
      <c r="E295" s="697">
        <f>Dhalai!E295+Unakoti!E295+North!E295+Gomati!E295+South!E295+West!E295+Sepahijala!E295+Khowai!E295+SPO!E295</f>
        <v>246</v>
      </c>
      <c r="F295" s="698">
        <f>Dhalai!F295+Unakoti!F295+North!F295+Gomati!F295+South!F295+West!F295+Sepahijala!F295+Khowai!F295+SPO!F295</f>
        <v>624.4534799999999</v>
      </c>
      <c r="G295" s="699">
        <f t="shared" si="76"/>
        <v>1</v>
      </c>
      <c r="H295" s="700">
        <f t="shared" si="76"/>
        <v>1</v>
      </c>
      <c r="I295" s="701">
        <f t="shared" ref="I295:J305" si="90">C295-E295</f>
        <v>0</v>
      </c>
      <c r="J295" s="702">
        <f t="shared" si="90"/>
        <v>0</v>
      </c>
      <c r="K295" s="697">
        <f>Dhalai!K295+Unakoti!K295+North!K295+Gomati!K295+South!K295+West!K295+Sepahijala!K295+Khowai!K295+SPO!K295</f>
        <v>0</v>
      </c>
      <c r="L295" s="698">
        <f>Dhalai!L295+Unakoti!L295+North!L295+Gomati!L295+South!L295+West!L295+Sepahijala!L295+Khowai!L295+SPO!L295</f>
        <v>0</v>
      </c>
      <c r="M295" s="697">
        <f>Dhalai!M295+Unakoti!M295+North!M295+Gomati!M295+South!M295+West!M295+Sepahijala!M295+Khowai!M295+SPO!M295</f>
        <v>0</v>
      </c>
      <c r="N295" s="698">
        <f>Dhalai!N295+Unakoti!N295+North!N295+Gomati!N295+South!N295+West!N295+Sepahijala!N295+Khowai!N295+SPO!N295</f>
        <v>0</v>
      </c>
      <c r="O295" s="729">
        <v>0.23904</v>
      </c>
      <c r="P295" s="697">
        <f>Dhalai!P295+Unakoti!P295+North!P295+Gomati!P295+South!P295+West!P295+Sepahijala!P295+Khowai!P295+SPO!P295</f>
        <v>274</v>
      </c>
      <c r="Q295" s="698">
        <f>Dhalai!Q295+Unakoti!Q295+North!Q295+Gomati!Q295+South!Q295+West!Q295+Sepahijala!Q295+Khowai!Q295+SPO!Q295</f>
        <v>785.96352000000002</v>
      </c>
      <c r="R295" s="697">
        <f>Dhalai!R295+Unakoti!R295+North!R295+Gomati!R295+South!R295+West!R295+Sepahijala!R295+Khowai!R295+SPO!R295</f>
        <v>274</v>
      </c>
      <c r="S295" s="698">
        <f>Dhalai!S295+Unakoti!S295+North!S295+Gomati!S295+South!S295+West!S295+Sepahijala!S295+Khowai!S295+SPO!S295</f>
        <v>785.96352000000002</v>
      </c>
      <c r="T295" s="697">
        <f>SUM(Dhalai:SPO!T295)</f>
        <v>0</v>
      </c>
      <c r="U295" s="697">
        <f>SUM(Dhalai:SPO!U295)</f>
        <v>0</v>
      </c>
      <c r="V295" s="697">
        <f>SUM(Dhalai:SPO!V295)</f>
        <v>0</v>
      </c>
      <c r="W295" s="697">
        <f>SUM(Dhalai:SPO!W295)</f>
        <v>0</v>
      </c>
      <c r="X295" s="729">
        <v>0.23904</v>
      </c>
      <c r="Y295" s="697">
        <f>SUM(Dhalai:SPO!Y295)</f>
        <v>274</v>
      </c>
      <c r="Z295" s="697">
        <f>SUM(Dhalai:SPO!Z295)</f>
        <v>785.96352000000002</v>
      </c>
      <c r="AA295" s="697">
        <f>SUM(Dhalai:SPO!AA295)</f>
        <v>274</v>
      </c>
      <c r="AB295" s="698">
        <f>SUM(Dhalai:SPO!AB295)</f>
        <v>785.96352000000002</v>
      </c>
      <c r="AC295" s="825" t="s">
        <v>483</v>
      </c>
      <c r="AD295" s="705"/>
      <c r="AF295" s="672">
        <f>SUM(Dhalai:SPO!AB295)</f>
        <v>785.96352000000002</v>
      </c>
      <c r="AH295" s="672" t="b">
        <f t="shared" si="82"/>
        <v>1</v>
      </c>
    </row>
    <row r="296" spans="1:34" ht="37.5">
      <c r="A296" s="685"/>
      <c r="B296" s="805" t="s">
        <v>349</v>
      </c>
      <c r="C296" s="697">
        <f>Dhalai!C296+Unakoti!C296+North!C296+Gomati!C296+South!C296+West!C296+Sepahijala!C296+Khowai!C296+SPO!C296</f>
        <v>69</v>
      </c>
      <c r="D296" s="698">
        <f>Dhalai!D296+Unakoti!D296+North!D296+Gomati!D296+South!D296+West!D296+Sepahijala!D296+Khowai!D296+SPO!D296</f>
        <v>80.147999999999996</v>
      </c>
      <c r="E296" s="697">
        <f>Dhalai!E296+Unakoti!E296+North!E296+Gomati!E296+South!E296+West!E296+Sepahijala!E296+Khowai!E296+SPO!E296</f>
        <v>69</v>
      </c>
      <c r="F296" s="698">
        <f>Dhalai!F296+Unakoti!F296+North!F296+Gomati!F296+South!F296+West!F296+Sepahijala!F296+Khowai!F296+SPO!F296</f>
        <v>80.147999999999996</v>
      </c>
      <c r="G296" s="699">
        <f t="shared" si="76"/>
        <v>1</v>
      </c>
      <c r="H296" s="700">
        <f t="shared" si="76"/>
        <v>1</v>
      </c>
      <c r="I296" s="701">
        <f t="shared" si="90"/>
        <v>0</v>
      </c>
      <c r="J296" s="702">
        <f t="shared" si="90"/>
        <v>0</v>
      </c>
      <c r="K296" s="697">
        <f>Dhalai!K296+Unakoti!K296+North!K296+Gomati!K296+South!K296+West!K296+Sepahijala!K296+Khowai!K296+SPO!K296</f>
        <v>0</v>
      </c>
      <c r="L296" s="698">
        <f>Dhalai!L296+Unakoti!L296+North!L296+Gomati!L296+South!L296+West!L296+Sepahijala!L296+Khowai!L296+SPO!L296</f>
        <v>0</v>
      </c>
      <c r="M296" s="697">
        <f>Dhalai!M296+Unakoti!M296+North!M296+Gomati!M296+South!M296+West!M296+Sepahijala!M296+Khowai!M296+SPO!M296</f>
        <v>0</v>
      </c>
      <c r="N296" s="698">
        <f>Dhalai!N296+Unakoti!N296+North!N296+Gomati!N296+South!N296+West!N296+Sepahijala!N296+Khowai!N296+SPO!N296</f>
        <v>0</v>
      </c>
      <c r="O296" s="826">
        <v>0.14585000000000001</v>
      </c>
      <c r="P296" s="697">
        <f>Dhalai!P296+Unakoti!P296+North!P296+Gomati!P296+South!P296+West!P296+Sepahijala!P296+Khowai!P296+SPO!P296</f>
        <v>120</v>
      </c>
      <c r="Q296" s="698">
        <f>Dhalai!Q296+Unakoti!Q296+North!Q296+Gomati!Q296+South!Q296+West!Q296+Sepahijala!Q296+Khowai!Q296+SPO!Q296</f>
        <v>210.02400000000003</v>
      </c>
      <c r="R296" s="697">
        <f>Dhalai!R296+Unakoti!R296+North!R296+Gomati!R296+South!R296+West!R296+Sepahijala!R296+Khowai!R296+SPO!R296</f>
        <v>120</v>
      </c>
      <c r="S296" s="698">
        <f>Dhalai!S296+Unakoti!S296+North!S296+Gomati!S296+South!S296+West!S296+Sepahijala!S296+Khowai!S296+SPO!S296</f>
        <v>210.02400000000003</v>
      </c>
      <c r="T296" s="697">
        <f>SUM(Dhalai:SPO!T296)</f>
        <v>0</v>
      </c>
      <c r="U296" s="697">
        <f>SUM(Dhalai:SPO!U296)</f>
        <v>0</v>
      </c>
      <c r="V296" s="697">
        <f>SUM(Dhalai:SPO!V296)</f>
        <v>0</v>
      </c>
      <c r="W296" s="697">
        <f>SUM(Dhalai:SPO!W296)</f>
        <v>0</v>
      </c>
      <c r="X296" s="826">
        <v>0.14585000000000001</v>
      </c>
      <c r="Y296" s="697">
        <f>SUM(Dhalai:SPO!Y296)</f>
        <v>69</v>
      </c>
      <c r="Z296" s="698">
        <f>SUM(Dhalai:SPO!Z296)</f>
        <v>120.76380000000002</v>
      </c>
      <c r="AA296" s="697">
        <f>SUM(Dhalai:SPO!AA296)</f>
        <v>69</v>
      </c>
      <c r="AB296" s="698">
        <f>SUM(Dhalai:SPO!AB296)</f>
        <v>120.76380000000002</v>
      </c>
      <c r="AC296" s="827" t="s">
        <v>481</v>
      </c>
      <c r="AD296" s="705"/>
      <c r="AF296" s="672">
        <f>SUM(Dhalai:SPO!AB296)</f>
        <v>120.76380000000002</v>
      </c>
      <c r="AH296" s="672" t="b">
        <f t="shared" si="82"/>
        <v>1</v>
      </c>
    </row>
    <row r="297" spans="1:34" ht="37.5">
      <c r="A297" s="685"/>
      <c r="B297" s="805" t="s">
        <v>350</v>
      </c>
      <c r="C297" s="697">
        <f>Dhalai!C297+Unakoti!C297+North!C297+Gomati!C297+South!C297+West!C297+Sepahijala!C297+Khowai!C297+SPO!C297</f>
        <v>41</v>
      </c>
      <c r="D297" s="698">
        <f>Dhalai!D297+Unakoti!D297+North!D297+Gomati!D297+South!D297+West!D297+Sepahijala!D297+Khowai!D297+SPO!D297</f>
        <v>69.504999999999995</v>
      </c>
      <c r="E297" s="697">
        <f>Dhalai!E297+Unakoti!E297+North!E297+Gomati!E297+South!E297+West!E297+Sepahijala!E297+Khowai!E297+SPO!E297</f>
        <v>41</v>
      </c>
      <c r="F297" s="698">
        <f>Dhalai!F297+Unakoti!F297+North!F297+Gomati!F297+South!F297+West!F297+Sepahijala!F297+Khowai!F297+SPO!F297</f>
        <v>69.504999999999995</v>
      </c>
      <c r="G297" s="699">
        <f t="shared" si="76"/>
        <v>1</v>
      </c>
      <c r="H297" s="700">
        <f t="shared" si="76"/>
        <v>1</v>
      </c>
      <c r="I297" s="701">
        <f t="shared" si="90"/>
        <v>0</v>
      </c>
      <c r="J297" s="702">
        <f t="shared" si="90"/>
        <v>0</v>
      </c>
      <c r="K297" s="697">
        <f>Dhalai!K297+Unakoti!K297+North!K297+Gomati!K297+South!K297+West!K297+Sepahijala!K297+Khowai!K297+SPO!K297</f>
        <v>0</v>
      </c>
      <c r="L297" s="698">
        <f>Dhalai!L297+Unakoti!L297+North!L297+Gomati!L297+South!L297+West!L297+Sepahijala!L297+Khowai!L297+SPO!L297</f>
        <v>0</v>
      </c>
      <c r="M297" s="697">
        <f>Dhalai!M297+Unakoti!M297+North!M297+Gomati!M297+South!M297+West!M297+Sepahijala!M297+Khowai!M297+SPO!M297</f>
        <v>0</v>
      </c>
      <c r="N297" s="698">
        <f>Dhalai!N297+Unakoti!N297+North!N297+Gomati!N297+South!N297+West!N297+Sepahijala!N297+Khowai!N297+SPO!N297</f>
        <v>0</v>
      </c>
      <c r="O297" s="729">
        <v>0.15961</v>
      </c>
      <c r="P297" s="697">
        <f>Dhalai!P297+Unakoti!P297+North!P297+Gomati!P297+South!P297+West!P297+Sepahijala!P297+Khowai!P297+SPO!P297</f>
        <v>60</v>
      </c>
      <c r="Q297" s="698">
        <f>Dhalai!Q297+Unakoti!Q297+North!Q297+Gomati!Q297+South!Q297+West!Q297+Sepahijala!Q297+Khowai!Q297+SPO!Q297</f>
        <v>114.91920000000002</v>
      </c>
      <c r="R297" s="697">
        <f>Dhalai!R297+Unakoti!R297+North!R297+Gomati!R297+South!R297+West!R297+Sepahijala!R297+Khowai!R297+SPO!R297</f>
        <v>60</v>
      </c>
      <c r="S297" s="698">
        <f>Dhalai!S297+Unakoti!S297+North!S297+Gomati!S297+South!S297+West!S297+Sepahijala!S297+Khowai!S297+SPO!S297</f>
        <v>114.91920000000002</v>
      </c>
      <c r="T297" s="697">
        <f>SUM(Dhalai:SPO!T297)</f>
        <v>0</v>
      </c>
      <c r="U297" s="697">
        <f>SUM(Dhalai:SPO!U297)</f>
        <v>0</v>
      </c>
      <c r="V297" s="697">
        <f>SUM(Dhalai:SPO!V297)</f>
        <v>0</v>
      </c>
      <c r="W297" s="697">
        <f>SUM(Dhalai:SPO!W297)</f>
        <v>0</v>
      </c>
      <c r="X297" s="729">
        <v>0.15961</v>
      </c>
      <c r="Y297" s="697">
        <f>SUM(Dhalai:SPO!Y297)</f>
        <v>60</v>
      </c>
      <c r="Z297" s="697">
        <f>SUM(Dhalai:SPO!Z297)</f>
        <v>114.91920000000002</v>
      </c>
      <c r="AA297" s="697">
        <f>SUM(Dhalai:SPO!AA297)</f>
        <v>60</v>
      </c>
      <c r="AB297" s="698">
        <f>SUM(Dhalai:SPO!AB297)</f>
        <v>114.91920000000002</v>
      </c>
      <c r="AC297" s="828" t="s">
        <v>483</v>
      </c>
      <c r="AD297" s="705"/>
      <c r="AF297" s="672">
        <f>SUM(Dhalai:SPO!AB297)</f>
        <v>114.91920000000002</v>
      </c>
      <c r="AH297" s="672" t="b">
        <f t="shared" si="82"/>
        <v>1</v>
      </c>
    </row>
    <row r="298" spans="1:34" ht="37.5">
      <c r="A298" s="685"/>
      <c r="B298" s="805" t="s">
        <v>351</v>
      </c>
      <c r="C298" s="697">
        <f>Dhalai!C298+Unakoti!C298+North!C298+Gomati!C298+South!C298+West!C298+Sepahijala!C298+Khowai!C298+SPO!C298</f>
        <v>41</v>
      </c>
      <c r="D298" s="698">
        <f>Dhalai!D298+Unakoti!D298+North!D298+Gomati!D298+South!D298+West!D298+Sepahijala!D298+Khowai!D298+SPO!D298</f>
        <v>55.596000000000011</v>
      </c>
      <c r="E298" s="697">
        <f>Dhalai!E298+Unakoti!E298+North!E298+Gomati!E298+South!E298+West!E298+Sepahijala!E298+Khowai!E298+SPO!E298</f>
        <v>41</v>
      </c>
      <c r="F298" s="698">
        <f>Dhalai!F298+Unakoti!F298+North!F298+Gomati!F298+South!F298+West!F298+Sepahijala!F298+Khowai!F298+SPO!F298</f>
        <v>55.596000000000011</v>
      </c>
      <c r="G298" s="699">
        <f t="shared" si="76"/>
        <v>1</v>
      </c>
      <c r="H298" s="700">
        <f t="shared" si="76"/>
        <v>1</v>
      </c>
      <c r="I298" s="701">
        <f t="shared" si="90"/>
        <v>0</v>
      </c>
      <c r="J298" s="702">
        <f t="shared" si="90"/>
        <v>0</v>
      </c>
      <c r="K298" s="697">
        <f>Dhalai!K298+Unakoti!K298+North!K298+Gomati!K298+South!K298+West!K298+Sepahijala!K298+Khowai!K298+SPO!K298</f>
        <v>0</v>
      </c>
      <c r="L298" s="698">
        <f>Dhalai!L298+Unakoti!L298+North!L298+Gomati!L298+South!L298+West!L298+Sepahijala!L298+Khowai!L298+SPO!L298</f>
        <v>0</v>
      </c>
      <c r="M298" s="697">
        <f>Dhalai!M298+Unakoti!M298+North!M298+Gomati!M298+South!M298+West!M298+Sepahijala!M298+Khowai!M298+SPO!M298</f>
        <v>0</v>
      </c>
      <c r="N298" s="698">
        <f>Dhalai!N298+Unakoti!N298+North!N298+Gomati!N298+South!N298+West!N298+Sepahijala!N298+Khowai!N298+SPO!N298</f>
        <v>0</v>
      </c>
      <c r="O298" s="729">
        <v>0.12769</v>
      </c>
      <c r="P298" s="697">
        <f>Dhalai!P298+Unakoti!P298+North!P298+Gomati!P298+South!P298+West!P298+Sepahijala!P298+Khowai!P298+SPO!P298</f>
        <v>60</v>
      </c>
      <c r="Q298" s="698">
        <f>Dhalai!Q298+Unakoti!Q298+North!Q298+Gomati!Q298+South!Q298+West!Q298+Sepahijala!Q298+Khowai!Q298+SPO!Q298</f>
        <v>91.936800000000005</v>
      </c>
      <c r="R298" s="697">
        <f>Dhalai!R298+Unakoti!R298+North!R298+Gomati!R298+South!R298+West!R298+Sepahijala!R298+Khowai!R298+SPO!R298</f>
        <v>60</v>
      </c>
      <c r="S298" s="698">
        <f>Dhalai!S298+Unakoti!S298+North!S298+Gomati!S298+South!S298+West!S298+Sepahijala!S298+Khowai!S298+SPO!S298</f>
        <v>91.936800000000005</v>
      </c>
      <c r="T298" s="697">
        <f>SUM(Dhalai:SPO!T298)</f>
        <v>0</v>
      </c>
      <c r="U298" s="697">
        <f>SUM(Dhalai:SPO!U298)</f>
        <v>0</v>
      </c>
      <c r="V298" s="697">
        <f>SUM(Dhalai:SPO!V298)</f>
        <v>0</v>
      </c>
      <c r="W298" s="697">
        <f>SUM(Dhalai:SPO!W298)</f>
        <v>0</v>
      </c>
      <c r="X298" s="729">
        <v>0.12769</v>
      </c>
      <c r="Y298" s="697">
        <f>SUM(Dhalai:SPO!Y298)</f>
        <v>60</v>
      </c>
      <c r="Z298" s="697">
        <f>SUM(Dhalai:SPO!Z298)</f>
        <v>91.936800000000005</v>
      </c>
      <c r="AA298" s="697">
        <f>SUM(Dhalai:SPO!AA298)</f>
        <v>60</v>
      </c>
      <c r="AB298" s="698">
        <f>SUM(Dhalai:SPO!AB298)</f>
        <v>91.936800000000005</v>
      </c>
      <c r="AC298" s="829"/>
      <c r="AD298" s="705"/>
      <c r="AF298" s="672">
        <f>SUM(Dhalai:SPO!AB298)</f>
        <v>91.936800000000005</v>
      </c>
      <c r="AH298" s="672" t="b">
        <f t="shared" si="82"/>
        <v>1</v>
      </c>
    </row>
    <row r="299" spans="1:34" ht="56.25">
      <c r="A299" s="685"/>
      <c r="B299" s="805" t="s">
        <v>352</v>
      </c>
      <c r="C299" s="697">
        <f>Dhalai!C299+Unakoti!C299+North!C299+Gomati!C299+South!C299+West!C299+Sepahijala!C299+Khowai!C299+SPO!C299</f>
        <v>119</v>
      </c>
      <c r="D299" s="698">
        <f>Dhalai!D299+Unakoti!D299+North!D299+Gomati!D299+South!D299+West!D299+Sepahijala!D299+Khowai!D299+SPO!D299</f>
        <v>201.71</v>
      </c>
      <c r="E299" s="697">
        <f>Dhalai!E299+Unakoti!E299+North!E299+Gomati!E299+South!E299+West!E299+Sepahijala!E299+Khowai!E299+SPO!E299</f>
        <v>119</v>
      </c>
      <c r="F299" s="698">
        <f>Dhalai!F299+Unakoti!F299+North!F299+Gomati!F299+South!F299+West!F299+Sepahijala!F299+Khowai!F299+SPO!F299</f>
        <v>201.71</v>
      </c>
      <c r="G299" s="699">
        <f t="shared" si="76"/>
        <v>1</v>
      </c>
      <c r="H299" s="700">
        <f t="shared" si="76"/>
        <v>1</v>
      </c>
      <c r="I299" s="701">
        <f t="shared" si="90"/>
        <v>0</v>
      </c>
      <c r="J299" s="702">
        <f t="shared" si="90"/>
        <v>0</v>
      </c>
      <c r="K299" s="697">
        <f>Dhalai!K299+Unakoti!K299+North!K299+Gomati!K299+South!K299+West!K299+Sepahijala!K299+Khowai!K299+SPO!K299</f>
        <v>0</v>
      </c>
      <c r="L299" s="698">
        <f>Dhalai!L299+Unakoti!L299+North!L299+Gomati!L299+South!L299+West!L299+Sepahijala!L299+Khowai!L299+SPO!L299</f>
        <v>0</v>
      </c>
      <c r="M299" s="697">
        <f>Dhalai!M299+Unakoti!M299+North!M299+Gomati!M299+South!M299+West!M299+Sepahijala!M299+Khowai!M299+SPO!M299</f>
        <v>0</v>
      </c>
      <c r="N299" s="698">
        <f>Dhalai!N299+Unakoti!N299+North!N299+Gomati!N299+South!N299+West!N299+Sepahijala!N299+Khowai!N299+SPO!N299</f>
        <v>0</v>
      </c>
      <c r="O299" s="729">
        <v>0.15961</v>
      </c>
      <c r="P299" s="697">
        <f>Dhalai!P299+Unakoti!P299+North!P299+Gomati!P299+South!P299+West!P299+Sepahijala!P299+Khowai!P299+SPO!P299</f>
        <v>119</v>
      </c>
      <c r="Q299" s="698">
        <f>Dhalai!Q299+Unakoti!Q299+North!Q299+Gomati!Q299+South!Q299+West!Q299+Sepahijala!Q299+Khowai!Q299+SPO!Q299</f>
        <v>227.92308000000003</v>
      </c>
      <c r="R299" s="697">
        <f>Dhalai!R299+Unakoti!R299+North!R299+Gomati!R299+South!R299+West!R299+Sepahijala!R299+Khowai!R299+SPO!R299</f>
        <v>119</v>
      </c>
      <c r="S299" s="698">
        <f>Dhalai!S299+Unakoti!S299+North!S299+Gomati!S299+South!S299+West!S299+Sepahijala!S299+Khowai!S299+SPO!S299</f>
        <v>227.92308000000003</v>
      </c>
      <c r="T299" s="697">
        <f>SUM(Dhalai:SPO!T299)</f>
        <v>0</v>
      </c>
      <c r="U299" s="697">
        <f>SUM(Dhalai:SPO!U299)</f>
        <v>0</v>
      </c>
      <c r="V299" s="697">
        <f>SUM(Dhalai:SPO!V299)</f>
        <v>0</v>
      </c>
      <c r="W299" s="697">
        <f>SUM(Dhalai:SPO!W299)</f>
        <v>0</v>
      </c>
      <c r="X299" s="729">
        <v>0.15961</v>
      </c>
      <c r="Y299" s="697">
        <f>SUM(Dhalai:SPO!Y299)</f>
        <v>119</v>
      </c>
      <c r="Z299" s="697">
        <f>SUM(Dhalai:SPO!Z299)</f>
        <v>227.92308000000003</v>
      </c>
      <c r="AA299" s="697">
        <f>SUM(Dhalai:SPO!AA299)</f>
        <v>119</v>
      </c>
      <c r="AB299" s="698">
        <f>SUM(Dhalai:SPO!AB299)</f>
        <v>227.92308000000003</v>
      </c>
      <c r="AC299" s="830"/>
      <c r="AD299" s="705"/>
      <c r="AF299" s="672">
        <f>SUM(Dhalai:SPO!AB299)</f>
        <v>227.92308000000003</v>
      </c>
      <c r="AH299" s="672" t="b">
        <f t="shared" si="82"/>
        <v>1</v>
      </c>
    </row>
    <row r="300" spans="1:34" ht="21">
      <c r="A300" s="685">
        <v>12.02</v>
      </c>
      <c r="B300" s="805" t="s">
        <v>183</v>
      </c>
      <c r="C300" s="697">
        <f>Dhalai!C300+Unakoti!C300+North!C300+Gomati!C300+South!C300+West!C300+Sepahijala!C300+Khowai!C300+SPO!C300</f>
        <v>0</v>
      </c>
      <c r="D300" s="698">
        <f>Dhalai!D300+Unakoti!D300+North!D300+Gomati!D300+South!D300+West!D300+Sepahijala!D300+Khowai!D300+SPO!D300</f>
        <v>0</v>
      </c>
      <c r="E300" s="697">
        <f>Dhalai!E300+Unakoti!E300+North!E300+Gomati!E300+South!E300+West!E300+Sepahijala!E300+Khowai!E300+SPO!E300</f>
        <v>0</v>
      </c>
      <c r="F300" s="698">
        <f>Dhalai!F300+Unakoti!F300+North!F300+Gomati!F300+South!F300+West!F300+Sepahijala!F300+Khowai!F300+SPO!F300</f>
        <v>0</v>
      </c>
      <c r="G300" s="699"/>
      <c r="H300" s="700"/>
      <c r="I300" s="701">
        <f t="shared" si="90"/>
        <v>0</v>
      </c>
      <c r="J300" s="702">
        <f t="shared" si="90"/>
        <v>0</v>
      </c>
      <c r="K300" s="697">
        <f>Dhalai!K300+Unakoti!K300+North!K300+Gomati!K300+South!K300+West!K300+Sepahijala!K300+Khowai!K300+SPO!K300</f>
        <v>0</v>
      </c>
      <c r="L300" s="698">
        <f>Dhalai!L300+Unakoti!L300+North!L300+Gomati!L300+South!L300+West!L300+Sepahijala!L300+Khowai!L300+SPO!L300</f>
        <v>0</v>
      </c>
      <c r="M300" s="697">
        <f>Dhalai!M300+Unakoti!M300+North!M300+Gomati!M300+South!M300+West!M300+Sepahijala!M300+Khowai!M300+SPO!M300</f>
        <v>0</v>
      </c>
      <c r="N300" s="698">
        <f>Dhalai!N300+Unakoti!N300+North!N300+Gomati!N300+South!N300+West!N300+Sepahijala!N300+Khowai!N300+SPO!N300</f>
        <v>0</v>
      </c>
      <c r="O300" s="729">
        <v>1</v>
      </c>
      <c r="P300" s="697">
        <f>Dhalai!P300+Unakoti!P300+North!P300+Gomati!P300+South!P300+West!P300+Sepahijala!P300+Khowai!P300+SPO!P300</f>
        <v>0</v>
      </c>
      <c r="Q300" s="698">
        <f>Dhalai!Q300+Unakoti!Q300+North!Q300+Gomati!Q300+South!Q300+West!Q300+Sepahijala!Q300+Khowai!Q300+SPO!Q300</f>
        <v>0</v>
      </c>
      <c r="R300" s="697">
        <f>Dhalai!R300+Unakoti!R300+North!R300+Gomati!R300+South!R300+West!R300+Sepahijala!R300+Khowai!R300+SPO!R300</f>
        <v>0</v>
      </c>
      <c r="S300" s="698">
        <f>Dhalai!S300+Unakoti!S300+North!S300+Gomati!S300+South!S300+West!S300+Sepahijala!S300+Khowai!S300+SPO!S300</f>
        <v>0</v>
      </c>
      <c r="T300" s="697">
        <f>SUM(Dhalai:SPO!T300)</f>
        <v>0</v>
      </c>
      <c r="U300" s="697">
        <f>SUM(Dhalai:SPO!U300)</f>
        <v>0</v>
      </c>
      <c r="V300" s="697">
        <f>SUM(Dhalai:SPO!V300)</f>
        <v>0</v>
      </c>
      <c r="W300" s="697">
        <f>SUM(Dhalai:SPO!W300)</f>
        <v>0</v>
      </c>
      <c r="X300" s="729">
        <v>1</v>
      </c>
      <c r="Y300" s="697">
        <f>SUM(Dhalai:SPO!Y300)</f>
        <v>0</v>
      </c>
      <c r="Z300" s="697">
        <f>SUM(Dhalai:SPO!Z300)</f>
        <v>0</v>
      </c>
      <c r="AA300" s="697">
        <f>SUM(Dhalai:SPO!AA300)</f>
        <v>0</v>
      </c>
      <c r="AB300" s="697">
        <f>SUM(Dhalai:SPO!AB300)</f>
        <v>0</v>
      </c>
      <c r="AC300" s="827"/>
      <c r="AD300" s="705"/>
      <c r="AF300" s="672">
        <f>SUM(Dhalai:SPO!AB300)</f>
        <v>0</v>
      </c>
      <c r="AH300" s="672" t="b">
        <f t="shared" si="82"/>
        <v>1</v>
      </c>
    </row>
    <row r="301" spans="1:34" ht="56.25">
      <c r="A301" s="685">
        <f>+A300+0.01</f>
        <v>12.03</v>
      </c>
      <c r="B301" s="805" t="s">
        <v>315</v>
      </c>
      <c r="C301" s="697">
        <f>Dhalai!C301+Unakoti!C301+North!C301+Gomati!C301+South!C301+West!C301+Sepahijala!C301+Khowai!C301+SPO!C301</f>
        <v>0</v>
      </c>
      <c r="D301" s="698">
        <f>Dhalai!D301+Unakoti!D301+North!D301+Gomati!D301+South!D301+West!D301+Sepahijala!D301+Khowai!D301+SPO!D301</f>
        <v>0</v>
      </c>
      <c r="E301" s="697">
        <f>Dhalai!E301+Unakoti!E301+North!E301+Gomati!E301+South!E301+West!E301+Sepahijala!E301+Khowai!E301+SPO!E301</f>
        <v>0</v>
      </c>
      <c r="F301" s="698">
        <f>Dhalai!F301+Unakoti!F301+North!F301+Gomati!F301+South!F301+West!F301+Sepahijala!F301+Khowai!F301+SPO!F301</f>
        <v>0</v>
      </c>
      <c r="G301" s="699"/>
      <c r="H301" s="700"/>
      <c r="I301" s="701">
        <f t="shared" si="90"/>
        <v>0</v>
      </c>
      <c r="J301" s="702">
        <f t="shared" si="90"/>
        <v>0</v>
      </c>
      <c r="K301" s="697">
        <f>Dhalai!K301+Unakoti!K301+North!K301+Gomati!K301+South!K301+West!K301+Sepahijala!K301+Khowai!K301+SPO!K301</f>
        <v>0</v>
      </c>
      <c r="L301" s="698">
        <f>Dhalai!L301+Unakoti!L301+North!L301+Gomati!L301+South!L301+West!L301+Sepahijala!L301+Khowai!L301+SPO!L301</f>
        <v>0</v>
      </c>
      <c r="M301" s="697">
        <f>Dhalai!M301+Unakoti!M301+North!M301+Gomati!M301+South!M301+West!M301+Sepahijala!M301+Khowai!M301+SPO!M301</f>
        <v>0</v>
      </c>
      <c r="N301" s="698">
        <f>Dhalai!N301+Unakoti!N301+North!N301+Gomati!N301+South!N301+West!N301+Sepahijala!N301+Khowai!N301+SPO!N301</f>
        <v>0</v>
      </c>
      <c r="O301" s="729">
        <v>1</v>
      </c>
      <c r="P301" s="697">
        <f>Dhalai!P301+Unakoti!P301+North!P301+Gomati!P301+South!P301+West!P301+Sepahijala!P301+Khowai!P301+SPO!P301</f>
        <v>41</v>
      </c>
      <c r="Q301" s="698">
        <f>Dhalai!Q301+Unakoti!Q301+North!Q301+Gomati!Q301+South!Q301+West!Q301+Sepahijala!Q301+Khowai!Q301+SPO!Q301</f>
        <v>41</v>
      </c>
      <c r="R301" s="697">
        <f>Dhalai!R301+Unakoti!R301+North!R301+Gomati!R301+South!R301+West!R301+Sepahijala!R301+Khowai!R301+SPO!R301</f>
        <v>41</v>
      </c>
      <c r="S301" s="698">
        <f>Dhalai!S301+Unakoti!S301+North!S301+Gomati!S301+South!S301+West!S301+Sepahijala!S301+Khowai!S301+SPO!S301</f>
        <v>41</v>
      </c>
      <c r="T301" s="697">
        <f>SUM(Dhalai:SPO!T301)</f>
        <v>0</v>
      </c>
      <c r="U301" s="697">
        <f>SUM(Dhalai:SPO!U301)</f>
        <v>0</v>
      </c>
      <c r="V301" s="697">
        <f>SUM(Dhalai:SPO!V301)</f>
        <v>0</v>
      </c>
      <c r="W301" s="697">
        <f>SUM(Dhalai:SPO!W301)</f>
        <v>0</v>
      </c>
      <c r="X301" s="729">
        <v>1</v>
      </c>
      <c r="Y301" s="697">
        <f>SUM(Dhalai:SPO!Y301)</f>
        <v>0</v>
      </c>
      <c r="Z301" s="697">
        <f>SUM(Dhalai:SPO!Z301)</f>
        <v>0</v>
      </c>
      <c r="AA301" s="697">
        <f>SUM(Dhalai:SPO!AA301)</f>
        <v>0</v>
      </c>
      <c r="AB301" s="698">
        <f>SUM(Dhalai:SPO!AB301)</f>
        <v>0</v>
      </c>
      <c r="AC301" s="827" t="s">
        <v>480</v>
      </c>
      <c r="AD301" s="705"/>
      <c r="AF301" s="672">
        <f>SUM(Dhalai:SPO!AB301)</f>
        <v>0</v>
      </c>
      <c r="AH301" s="672" t="b">
        <f t="shared" si="82"/>
        <v>1</v>
      </c>
    </row>
    <row r="302" spans="1:34" ht="21">
      <c r="A302" s="685">
        <f t="shared" ref="A302:A305" si="91">+A301+0.01</f>
        <v>12.04</v>
      </c>
      <c r="B302" s="696" t="s">
        <v>184</v>
      </c>
      <c r="C302" s="697">
        <f>Dhalai!C302+Unakoti!C302+North!C302+Gomati!C302+South!C302+West!C302+Sepahijala!C302+Khowai!C302+SPO!C302</f>
        <v>60</v>
      </c>
      <c r="D302" s="698">
        <f>Dhalai!D302+Unakoti!D302+North!D302+Gomati!D302+South!D302+West!D302+Sepahijala!D302+Khowai!D302+SPO!D302</f>
        <v>30</v>
      </c>
      <c r="E302" s="697">
        <f>Dhalai!E302+Unakoti!E302+North!E302+Gomati!E302+South!E302+West!E302+Sepahijala!E302+Khowai!E302+SPO!E302</f>
        <v>60</v>
      </c>
      <c r="F302" s="698">
        <f>Dhalai!F302+Unakoti!F302+North!F302+Gomati!F302+South!F302+West!F302+Sepahijala!F302+Khowai!F302+SPO!F302</f>
        <v>30</v>
      </c>
      <c r="G302" s="699">
        <f t="shared" si="76"/>
        <v>1</v>
      </c>
      <c r="H302" s="700">
        <f t="shared" si="76"/>
        <v>1</v>
      </c>
      <c r="I302" s="701">
        <f t="shared" si="90"/>
        <v>0</v>
      </c>
      <c r="J302" s="702">
        <f t="shared" si="90"/>
        <v>0</v>
      </c>
      <c r="K302" s="697">
        <f>Dhalai!K302+Unakoti!K302+North!K302+Gomati!K302+South!K302+West!K302+Sepahijala!K302+Khowai!K302+SPO!K302</f>
        <v>0</v>
      </c>
      <c r="L302" s="698">
        <f>Dhalai!L302+Unakoti!L302+North!L302+Gomati!L302+South!L302+West!L302+Sepahijala!L302+Khowai!L302+SPO!L302</f>
        <v>0</v>
      </c>
      <c r="M302" s="697">
        <f>Dhalai!M302+Unakoti!M302+North!M302+Gomati!M302+South!M302+West!M302+Sepahijala!M302+Khowai!M302+SPO!M302</f>
        <v>0</v>
      </c>
      <c r="N302" s="698">
        <f>Dhalai!N302+Unakoti!N302+North!N302+Gomati!N302+South!N302+West!N302+Sepahijala!N302+Khowai!N302+SPO!N302</f>
        <v>0</v>
      </c>
      <c r="O302" s="729">
        <v>0.5</v>
      </c>
      <c r="P302" s="697">
        <f>Dhalai!P302+Unakoti!P302+North!P302+Gomati!P302+South!P302+West!P302+Sepahijala!P302+Khowai!P302+SPO!P302</f>
        <v>60</v>
      </c>
      <c r="Q302" s="698">
        <f>Dhalai!Q302+Unakoti!Q302+North!Q302+Gomati!Q302+South!Q302+West!Q302+Sepahijala!Q302+Khowai!Q302+SPO!Q302</f>
        <v>30</v>
      </c>
      <c r="R302" s="697">
        <f>Dhalai!R302+Unakoti!R302+North!R302+Gomati!R302+South!R302+West!R302+Sepahijala!R302+Khowai!R302+SPO!R302</f>
        <v>60</v>
      </c>
      <c r="S302" s="698">
        <f>Dhalai!S302+Unakoti!S302+North!S302+Gomati!S302+South!S302+West!S302+Sepahijala!S302+Khowai!S302+SPO!S302</f>
        <v>30</v>
      </c>
      <c r="T302" s="697">
        <f>SUM(Dhalai:SPO!T302)</f>
        <v>0</v>
      </c>
      <c r="U302" s="697">
        <f>SUM(Dhalai:SPO!U302)</f>
        <v>0</v>
      </c>
      <c r="V302" s="697">
        <f>SUM(Dhalai:SPO!V302)</f>
        <v>0</v>
      </c>
      <c r="W302" s="697">
        <f>SUM(Dhalai:SPO!W302)</f>
        <v>0</v>
      </c>
      <c r="X302" s="729">
        <v>0.5</v>
      </c>
      <c r="Y302" s="697">
        <f>SUM(Dhalai:SPO!Y302)</f>
        <v>60</v>
      </c>
      <c r="Z302" s="697">
        <f>SUM(Dhalai:SPO!Z302)</f>
        <v>30</v>
      </c>
      <c r="AA302" s="697">
        <f>SUM(Dhalai:SPO!AA302)</f>
        <v>60</v>
      </c>
      <c r="AB302" s="698">
        <f>SUM(Dhalai:SPO!AB302)</f>
        <v>30</v>
      </c>
      <c r="AC302" s="822" t="s">
        <v>483</v>
      </c>
      <c r="AD302" s="705"/>
      <c r="AF302" s="672">
        <f>SUM(Dhalai:SPO!AB302)</f>
        <v>30</v>
      </c>
      <c r="AH302" s="672" t="b">
        <f t="shared" si="82"/>
        <v>1</v>
      </c>
    </row>
    <row r="303" spans="1:34" ht="37.5">
      <c r="A303" s="685">
        <f t="shared" si="91"/>
        <v>12.049999999999999</v>
      </c>
      <c r="B303" s="831" t="s">
        <v>185</v>
      </c>
      <c r="C303" s="697">
        <f>Dhalai!C303+Unakoti!C303+North!C303+Gomati!C303+South!C303+West!C303+Sepahijala!C303+Khowai!C303+SPO!C303</f>
        <v>41</v>
      </c>
      <c r="D303" s="698">
        <f>Dhalai!D303+Unakoti!D303+North!D303+Gomati!D303+South!D303+West!D303+Sepahijala!D303+Khowai!D303+SPO!D303</f>
        <v>12.3</v>
      </c>
      <c r="E303" s="697">
        <f>Dhalai!E303+Unakoti!E303+North!E303+Gomati!E303+South!E303+West!E303+Sepahijala!E303+Khowai!E303+SPO!E303</f>
        <v>41</v>
      </c>
      <c r="F303" s="698">
        <f>Dhalai!F303+Unakoti!F303+North!F303+Gomati!F303+South!F303+West!F303+Sepahijala!F303+Khowai!F303+SPO!F303</f>
        <v>12.3</v>
      </c>
      <c r="G303" s="699">
        <f t="shared" ref="G303:H366" si="92">E303/C303</f>
        <v>1</v>
      </c>
      <c r="H303" s="700">
        <f t="shared" si="92"/>
        <v>1</v>
      </c>
      <c r="I303" s="701">
        <f t="shared" si="90"/>
        <v>0</v>
      </c>
      <c r="J303" s="702">
        <f t="shared" si="90"/>
        <v>0</v>
      </c>
      <c r="K303" s="697">
        <f>Dhalai!K303+Unakoti!K303+North!K303+Gomati!K303+South!K303+West!K303+Sepahijala!K303+Khowai!K303+SPO!K303</f>
        <v>0</v>
      </c>
      <c r="L303" s="698">
        <f>Dhalai!L303+Unakoti!L303+North!L303+Gomati!L303+South!L303+West!L303+Sepahijala!L303+Khowai!L303+SPO!L303</f>
        <v>0</v>
      </c>
      <c r="M303" s="697">
        <f>Dhalai!M303+Unakoti!M303+North!M303+Gomati!M303+South!M303+West!M303+Sepahijala!M303+Khowai!M303+SPO!M303</f>
        <v>0</v>
      </c>
      <c r="N303" s="698">
        <f>Dhalai!N303+Unakoti!N303+North!N303+Gomati!N303+South!N303+West!N303+Sepahijala!N303+Khowai!N303+SPO!N303</f>
        <v>0</v>
      </c>
      <c r="O303" s="729">
        <v>0.3</v>
      </c>
      <c r="P303" s="697">
        <f>Dhalai!P303+Unakoti!P303+North!P303+Gomati!P303+South!P303+West!P303+Sepahijala!P303+Khowai!P303+SPO!P303</f>
        <v>60</v>
      </c>
      <c r="Q303" s="698">
        <f>Dhalai!Q303+Unakoti!Q303+North!Q303+Gomati!Q303+South!Q303+West!Q303+Sepahijala!Q303+Khowai!Q303+SPO!Q303</f>
        <v>18</v>
      </c>
      <c r="R303" s="697">
        <f>Dhalai!R303+Unakoti!R303+North!R303+Gomati!R303+South!R303+West!R303+Sepahijala!R303+Khowai!R303+SPO!R303</f>
        <v>60</v>
      </c>
      <c r="S303" s="698">
        <f>Dhalai!S303+Unakoti!S303+North!S303+Gomati!S303+South!S303+West!S303+Sepahijala!S303+Khowai!S303+SPO!S303</f>
        <v>18</v>
      </c>
      <c r="T303" s="697">
        <f>SUM(Dhalai:SPO!T303)</f>
        <v>0</v>
      </c>
      <c r="U303" s="697">
        <f>SUM(Dhalai:SPO!U303)</f>
        <v>0</v>
      </c>
      <c r="V303" s="697">
        <f>SUM(Dhalai:SPO!V303)</f>
        <v>0</v>
      </c>
      <c r="W303" s="697">
        <f>SUM(Dhalai:SPO!W303)</f>
        <v>0</v>
      </c>
      <c r="X303" s="729">
        <v>0.3</v>
      </c>
      <c r="Y303" s="697">
        <f>SUM(Dhalai:SPO!Y303)</f>
        <v>60</v>
      </c>
      <c r="Z303" s="697">
        <f>SUM(Dhalai:SPO!Z303)</f>
        <v>18</v>
      </c>
      <c r="AA303" s="697">
        <f>SUM(Dhalai:SPO!AA303)</f>
        <v>60</v>
      </c>
      <c r="AB303" s="698">
        <f>SUM(Dhalai:SPO!AB303)</f>
        <v>18</v>
      </c>
      <c r="AC303" s="824"/>
      <c r="AD303" s="705"/>
      <c r="AF303" s="672">
        <f>SUM(Dhalai:SPO!AB303)</f>
        <v>18</v>
      </c>
      <c r="AH303" s="672" t="b">
        <f t="shared" si="82"/>
        <v>1</v>
      </c>
    </row>
    <row r="304" spans="1:34" ht="21">
      <c r="A304" s="685">
        <f t="shared" si="91"/>
        <v>12.059999999999999</v>
      </c>
      <c r="B304" s="805" t="s">
        <v>186</v>
      </c>
      <c r="C304" s="697">
        <f>Dhalai!C304+Unakoti!C304+North!C304+Gomati!C304+South!C304+West!C304+Sepahijala!C304+Khowai!C304+SPO!C304</f>
        <v>0</v>
      </c>
      <c r="D304" s="698">
        <f>Dhalai!D304+Unakoti!D304+North!D304+Gomati!D304+South!D304+West!D304+Sepahijala!D304+Khowai!D304+SPO!D304</f>
        <v>0</v>
      </c>
      <c r="E304" s="697">
        <f>Dhalai!E304+Unakoti!E304+North!E304+Gomati!E304+South!E304+West!E304+Sepahijala!E304+Khowai!E304+SPO!E304</f>
        <v>0</v>
      </c>
      <c r="F304" s="698">
        <f>Dhalai!F304+Unakoti!F304+North!F304+Gomati!F304+South!F304+West!F304+Sepahijala!F304+Khowai!F304+SPO!F304</f>
        <v>0</v>
      </c>
      <c r="G304" s="699"/>
      <c r="H304" s="700"/>
      <c r="I304" s="701">
        <f t="shared" si="90"/>
        <v>0</v>
      </c>
      <c r="J304" s="702">
        <f t="shared" si="90"/>
        <v>0</v>
      </c>
      <c r="K304" s="697">
        <f>Dhalai!K304+Unakoti!K304+North!K304+Gomati!K304+South!K304+West!K304+Sepahijala!K304+Khowai!K304+SPO!K304</f>
        <v>0</v>
      </c>
      <c r="L304" s="698">
        <f>Dhalai!L304+Unakoti!L304+North!L304+Gomati!L304+South!L304+West!L304+Sepahijala!L304+Khowai!L304+SPO!L304</f>
        <v>0</v>
      </c>
      <c r="M304" s="697">
        <f>Dhalai!M304+Unakoti!M304+North!M304+Gomati!M304+South!M304+West!M304+Sepahijala!M304+Khowai!M304+SPO!M304</f>
        <v>0</v>
      </c>
      <c r="N304" s="698">
        <f>Dhalai!N304+Unakoti!N304+North!N304+Gomati!N304+South!N304+West!N304+Sepahijala!N304+Khowai!N304+SPO!N304</f>
        <v>0</v>
      </c>
      <c r="O304" s="729">
        <v>0.1</v>
      </c>
      <c r="P304" s="697">
        <f>Dhalai!P304+Unakoti!P304+North!P304+Gomati!P304+South!P304+West!P304+Sepahijala!P304+Khowai!P304+SPO!P304</f>
        <v>60</v>
      </c>
      <c r="Q304" s="698">
        <f>Dhalai!Q304+Unakoti!Q304+North!Q304+Gomati!Q304+South!Q304+West!Q304+Sepahijala!Q304+Khowai!Q304+SPO!Q304</f>
        <v>6</v>
      </c>
      <c r="R304" s="697">
        <f>Dhalai!R304+Unakoti!R304+North!R304+Gomati!R304+South!R304+West!R304+Sepahijala!R304+Khowai!R304+SPO!R304</f>
        <v>60</v>
      </c>
      <c r="S304" s="698">
        <f>Dhalai!S304+Unakoti!S304+North!S304+Gomati!S304+South!S304+West!S304+Sepahijala!S304+Khowai!S304+SPO!S304</f>
        <v>6</v>
      </c>
      <c r="T304" s="697">
        <f>SUM(Dhalai:SPO!T304)</f>
        <v>0</v>
      </c>
      <c r="U304" s="697">
        <f>SUM(Dhalai:SPO!U304)</f>
        <v>0</v>
      </c>
      <c r="V304" s="697">
        <f>SUM(Dhalai:SPO!V304)</f>
        <v>0</v>
      </c>
      <c r="W304" s="697">
        <f>SUM(Dhalai:SPO!W304)</f>
        <v>0</v>
      </c>
      <c r="X304" s="729">
        <v>0.1</v>
      </c>
      <c r="Y304" s="697">
        <f>SUM(Dhalai:SPO!Y304)</f>
        <v>0</v>
      </c>
      <c r="Z304" s="697">
        <f>SUM(Dhalai:SPO!Z304)</f>
        <v>0</v>
      </c>
      <c r="AA304" s="697">
        <f>SUM(Dhalai:SPO!AA304)</f>
        <v>0</v>
      </c>
      <c r="AB304" s="698">
        <f>SUM(Dhalai:SPO!AB304)</f>
        <v>0</v>
      </c>
      <c r="AC304" s="828" t="s">
        <v>480</v>
      </c>
      <c r="AD304" s="705"/>
      <c r="AF304" s="672">
        <f>SUM(Dhalai:SPO!AB304)</f>
        <v>0</v>
      </c>
      <c r="AH304" s="672" t="b">
        <f t="shared" si="82"/>
        <v>1</v>
      </c>
    </row>
    <row r="305" spans="1:34" ht="21">
      <c r="A305" s="685">
        <f t="shared" si="91"/>
        <v>12.069999999999999</v>
      </c>
      <c r="B305" s="706" t="s">
        <v>187</v>
      </c>
      <c r="C305" s="697">
        <f>Dhalai!C305+Unakoti!C305+North!C305+Gomati!C305+South!C305+West!C305+Sepahijala!C305+Khowai!C305+SPO!C305</f>
        <v>0</v>
      </c>
      <c r="D305" s="698">
        <f>Dhalai!D305+Unakoti!D305+North!D305+Gomati!D305+South!D305+West!D305+Sepahijala!D305+Khowai!D305+SPO!D305</f>
        <v>0</v>
      </c>
      <c r="E305" s="697">
        <f>Dhalai!E305+Unakoti!E305+North!E305+Gomati!E305+South!E305+West!E305+Sepahijala!E305+Khowai!E305+SPO!E305</f>
        <v>0</v>
      </c>
      <c r="F305" s="698">
        <f>Dhalai!F305+Unakoti!F305+North!F305+Gomati!F305+South!F305+West!F305+Sepahijala!F305+Khowai!F305+SPO!F305</f>
        <v>0</v>
      </c>
      <c r="G305" s="699"/>
      <c r="H305" s="700"/>
      <c r="I305" s="701">
        <f t="shared" si="90"/>
        <v>0</v>
      </c>
      <c r="J305" s="702">
        <f t="shared" si="90"/>
        <v>0</v>
      </c>
      <c r="K305" s="697">
        <f>Dhalai!K305+Unakoti!K305+North!K305+Gomati!K305+South!K305+West!K305+Sepahijala!K305+Khowai!K305+SPO!K305</f>
        <v>0</v>
      </c>
      <c r="L305" s="698">
        <f>Dhalai!L305+Unakoti!L305+North!L305+Gomati!L305+South!L305+West!L305+Sepahijala!L305+Khowai!L305+SPO!L305</f>
        <v>0</v>
      </c>
      <c r="M305" s="697">
        <f>Dhalai!M305+Unakoti!M305+North!M305+Gomati!M305+South!M305+West!M305+Sepahijala!M305+Khowai!M305+SPO!M305</f>
        <v>0</v>
      </c>
      <c r="N305" s="698">
        <f>Dhalai!N305+Unakoti!N305+North!N305+Gomati!N305+South!N305+West!N305+Sepahijala!N305+Khowai!N305+SPO!N305</f>
        <v>0</v>
      </c>
      <c r="O305" s="729">
        <v>0.1</v>
      </c>
      <c r="P305" s="697">
        <f>Dhalai!P305+Unakoti!P305+North!P305+Gomati!P305+South!P305+West!P305+Sepahijala!P305+Khowai!P305+SPO!P305</f>
        <v>41</v>
      </c>
      <c r="Q305" s="698">
        <f>Dhalai!Q305+Unakoti!Q305+North!Q305+Gomati!Q305+South!Q305+West!Q305+Sepahijala!Q305+Khowai!Q305+SPO!Q305</f>
        <v>4.1000000000000005</v>
      </c>
      <c r="R305" s="697">
        <f>Dhalai!R305+Unakoti!R305+North!R305+Gomati!R305+South!R305+West!R305+Sepahijala!R305+Khowai!R305+SPO!R305</f>
        <v>41</v>
      </c>
      <c r="S305" s="698">
        <f>Dhalai!S305+Unakoti!S305+North!S305+Gomati!S305+South!S305+West!S305+Sepahijala!S305+Khowai!S305+SPO!S305</f>
        <v>4.1000000000000005</v>
      </c>
      <c r="T305" s="697">
        <f>SUM(Dhalai:SPO!T305)</f>
        <v>0</v>
      </c>
      <c r="U305" s="697">
        <f>SUM(Dhalai:SPO!U305)</f>
        <v>0</v>
      </c>
      <c r="V305" s="697">
        <f>SUM(Dhalai:SPO!V305)</f>
        <v>0</v>
      </c>
      <c r="W305" s="697">
        <f>SUM(Dhalai:SPO!W305)</f>
        <v>0</v>
      </c>
      <c r="X305" s="729">
        <v>0.1</v>
      </c>
      <c r="Y305" s="697">
        <f>SUM(Dhalai:SPO!Y305)</f>
        <v>0</v>
      </c>
      <c r="Z305" s="697">
        <f>SUM(Dhalai:SPO!Z305)</f>
        <v>0</v>
      </c>
      <c r="AA305" s="697">
        <f>SUM(Dhalai:SPO!AA305)</f>
        <v>0</v>
      </c>
      <c r="AB305" s="698">
        <f>SUM(Dhalai:SPO!AB305)</f>
        <v>0</v>
      </c>
      <c r="AC305" s="829"/>
      <c r="AD305" s="705"/>
      <c r="AF305" s="672">
        <f>SUM(Dhalai:SPO!AB305)</f>
        <v>0</v>
      </c>
      <c r="AH305" s="672" t="b">
        <f t="shared" si="82"/>
        <v>1</v>
      </c>
    </row>
    <row r="306" spans="1:34" ht="112.5">
      <c r="A306" s="685">
        <v>12.08</v>
      </c>
      <c r="B306" s="804" t="s">
        <v>341</v>
      </c>
      <c r="C306" s="697"/>
      <c r="D306" s="698"/>
      <c r="E306" s="697"/>
      <c r="F306" s="698"/>
      <c r="G306" s="699"/>
      <c r="H306" s="700"/>
      <c r="I306" s="701"/>
      <c r="J306" s="702"/>
      <c r="K306" s="697">
        <f>Dhalai!K306+Unakoti!K306+North!K306+Gomati!K306+South!K306+West!K306+Sepahijala!K306+Khowai!K306+SPO!K306</f>
        <v>0</v>
      </c>
      <c r="L306" s="698">
        <f>Dhalai!L306+Unakoti!L306+North!L306+Gomati!L306+South!L306+West!L306+Sepahijala!L306+Khowai!L306+SPO!L306</f>
        <v>0</v>
      </c>
      <c r="M306" s="697">
        <f>Dhalai!M306+Unakoti!M306+North!M306+Gomati!M306+South!M306+West!M306+Sepahijala!M306+Khowai!M306+SPO!M306</f>
        <v>0</v>
      </c>
      <c r="N306" s="698">
        <f>Dhalai!N306+Unakoti!N306+North!N306+Gomati!N306+South!N306+West!N306+Sepahijala!N306+Khowai!N306+SPO!N306</f>
        <v>0</v>
      </c>
      <c r="O306" s="729">
        <v>2.0039999999999999E-2</v>
      </c>
      <c r="P306" s="697">
        <f>Dhalai!P306+Unakoti!P306+North!P306+Gomati!P306+South!P306+West!P306+Sepahijala!P306+Khowai!P306+SPO!P306</f>
        <v>599</v>
      </c>
      <c r="Q306" s="698">
        <f>Dhalai!Q306+Unakoti!Q306+North!Q306+Gomati!Q306+South!Q306+West!Q306+Sepahijala!Q306+Khowai!Q306+SPO!Q306</f>
        <v>144.04752000000002</v>
      </c>
      <c r="R306" s="697">
        <f>Dhalai!R306+Unakoti!R306+North!R306+Gomati!R306+South!R306+West!R306+Sepahijala!R306+Khowai!R306+SPO!R306</f>
        <v>599</v>
      </c>
      <c r="S306" s="698">
        <f>Dhalai!S306+Unakoti!S306+North!S306+Gomati!S306+South!S306+West!S306+Sepahijala!S306+Khowai!S306+SPO!S306</f>
        <v>144.04752000000002</v>
      </c>
      <c r="T306" s="697">
        <f>SUM(Dhalai:SPO!T306)</f>
        <v>0</v>
      </c>
      <c r="U306" s="697">
        <f>SUM(Dhalai:SPO!U306)</f>
        <v>0</v>
      </c>
      <c r="V306" s="697">
        <f>SUM(Dhalai:SPO!V306)</f>
        <v>0</v>
      </c>
      <c r="W306" s="697">
        <f>SUM(Dhalai:SPO!W306)</f>
        <v>0</v>
      </c>
      <c r="X306" s="729">
        <v>2.0039999999999999E-2</v>
      </c>
      <c r="Y306" s="697">
        <f>SUM(Dhalai:SPO!Y306)</f>
        <v>0</v>
      </c>
      <c r="Z306" s="697">
        <f>SUM(Dhalai:SPO!Z306)</f>
        <v>0</v>
      </c>
      <c r="AA306" s="697">
        <f>SUM(Dhalai:SPO!AA306)</f>
        <v>0</v>
      </c>
      <c r="AB306" s="698">
        <f>SUM(Dhalai:SPO!AB306)</f>
        <v>0</v>
      </c>
      <c r="AC306" s="829"/>
      <c r="AD306" s="705"/>
      <c r="AF306" s="672">
        <f>SUM(Dhalai:SPO!AB306)</f>
        <v>0</v>
      </c>
      <c r="AH306" s="672" t="b">
        <f t="shared" si="82"/>
        <v>1</v>
      </c>
    </row>
    <row r="307" spans="1:34" ht="150">
      <c r="A307" s="685">
        <v>12.09</v>
      </c>
      <c r="B307" s="804" t="s">
        <v>342</v>
      </c>
      <c r="C307" s="697"/>
      <c r="D307" s="698"/>
      <c r="E307" s="697"/>
      <c r="F307" s="698"/>
      <c r="G307" s="699"/>
      <c r="H307" s="700"/>
      <c r="I307" s="701"/>
      <c r="J307" s="702"/>
      <c r="K307" s="697">
        <f>Dhalai!K307+Unakoti!K307+North!K307+Gomati!K307+South!K307+West!K307+Sepahijala!K307+Khowai!K307+SPO!K307</f>
        <v>0</v>
      </c>
      <c r="L307" s="698">
        <f>Dhalai!L307+Unakoti!L307+North!L307+Gomati!L307+South!L307+West!L307+Sepahijala!L307+Khowai!L307+SPO!L307</f>
        <v>0</v>
      </c>
      <c r="M307" s="697">
        <f>Dhalai!M307+Unakoti!M307+North!M307+Gomati!M307+South!M307+West!M307+Sepahijala!M307+Khowai!M307+SPO!M307</f>
        <v>0</v>
      </c>
      <c r="N307" s="698">
        <f>Dhalai!N307+Unakoti!N307+North!N307+Gomati!N307+South!N307+West!N307+Sepahijala!N307+Khowai!N307+SPO!N307</f>
        <v>0</v>
      </c>
      <c r="O307" s="729">
        <v>2.0039999999999999E-2</v>
      </c>
      <c r="P307" s="697">
        <f>Dhalai!P307+Unakoti!P307+North!P307+Gomati!P307+South!P307+West!P307+Sepahijala!P307+Khowai!P307+SPO!P307</f>
        <v>447</v>
      </c>
      <c r="Q307" s="698">
        <f>Dhalai!Q307+Unakoti!Q307+North!Q307+Gomati!Q307+South!Q307+West!Q307+Sepahijala!Q307+Khowai!Q307+SPO!Q307</f>
        <v>214.98911999999999</v>
      </c>
      <c r="R307" s="697">
        <f>Dhalai!R307+Unakoti!R307+North!R307+Gomati!R307+South!R307+West!R307+Sepahijala!R307+Khowai!R307+SPO!R307</f>
        <v>447</v>
      </c>
      <c r="S307" s="698">
        <f>Dhalai!S307+Unakoti!S307+North!S307+Gomati!S307+South!S307+West!S307+Sepahijala!S307+Khowai!S307+SPO!S307</f>
        <v>214.98911999999999</v>
      </c>
      <c r="T307" s="697">
        <f>SUM(Dhalai:SPO!T307)</f>
        <v>0</v>
      </c>
      <c r="U307" s="697">
        <f>SUM(Dhalai:SPO!U307)</f>
        <v>0</v>
      </c>
      <c r="V307" s="697">
        <f>SUM(Dhalai:SPO!V307)</f>
        <v>0</v>
      </c>
      <c r="W307" s="697">
        <f>SUM(Dhalai:SPO!W307)</f>
        <v>0</v>
      </c>
      <c r="X307" s="729">
        <v>2.0039999999999999E-2</v>
      </c>
      <c r="Y307" s="697">
        <f>SUM(Dhalai:SPO!Y307)</f>
        <v>0</v>
      </c>
      <c r="Z307" s="697">
        <f>SUM(Dhalai:SPO!Z307)</f>
        <v>0</v>
      </c>
      <c r="AA307" s="697">
        <f>SUM(Dhalai:SPO!AA307)</f>
        <v>0</v>
      </c>
      <c r="AB307" s="698">
        <f>SUM(Dhalai:SPO!AB307)</f>
        <v>0</v>
      </c>
      <c r="AC307" s="830"/>
      <c r="AD307" s="705"/>
      <c r="AF307" s="672">
        <f>SUM(Dhalai:SPO!AB307)</f>
        <v>0</v>
      </c>
      <c r="AH307" s="672" t="b">
        <f t="shared" si="82"/>
        <v>1</v>
      </c>
    </row>
    <row r="308" spans="1:34" s="751" customFormat="1" ht="21">
      <c r="A308" s="679"/>
      <c r="B308" s="777" t="s">
        <v>107</v>
      </c>
      <c r="C308" s="687">
        <f>Dhalai!C308+Unakoti!C308+North!C308+Gomati!C308+South!C308+West!C308+Sepahijala!C308+Khowai!C308+SPO!C308</f>
        <v>60</v>
      </c>
      <c r="D308" s="688">
        <f>Dhalai!D308+Unakoti!D308+North!D308+Gomati!D308+South!D308+West!D308+Sepahijala!D308+Khowai!D308+SPO!D308</f>
        <v>1073.7124799999999</v>
      </c>
      <c r="E308" s="687">
        <f>Dhalai!E308+Unakoti!E308+North!E308+Gomati!E308+South!E308+West!E308+Sepahijala!E308+Khowai!E308+SPO!E308</f>
        <v>60</v>
      </c>
      <c r="F308" s="688">
        <f>Dhalai!F308+Unakoti!F308+North!F308+Gomati!F308+South!F308+West!F308+Sepahijala!F308+Khowai!F308+SPO!F308</f>
        <v>1073.7124799999999</v>
      </c>
      <c r="G308" s="783">
        <f t="shared" si="92"/>
        <v>1</v>
      </c>
      <c r="H308" s="784">
        <f t="shared" si="92"/>
        <v>1</v>
      </c>
      <c r="I308" s="832">
        <f t="shared" ref="I308:J308" si="93">SUM(I294:I305)</f>
        <v>0</v>
      </c>
      <c r="J308" s="833">
        <f t="shared" si="93"/>
        <v>0</v>
      </c>
      <c r="K308" s="687">
        <f>Dhalai!K308+Unakoti!K308+North!K308+Gomati!K308+South!K308+West!K308+Sepahijala!K308+Khowai!K308+SPO!K308</f>
        <v>0</v>
      </c>
      <c r="L308" s="688">
        <f>Dhalai!L308+Unakoti!L308+North!L308+Gomati!L308+South!L308+West!L308+Sepahijala!L308+Khowai!L308+SPO!L308</f>
        <v>0</v>
      </c>
      <c r="M308" s="687">
        <f>Dhalai!M308+Unakoti!M308+North!M308+Gomati!M308+South!M308+West!M308+Sepahijala!M308+Khowai!M308+SPO!M308</f>
        <v>0</v>
      </c>
      <c r="N308" s="688">
        <f>Dhalai!N308+Unakoti!N308+North!N308+Gomati!N308+South!N308+West!N308+Sepahijala!N308+Khowai!N308+SPO!N308</f>
        <v>0</v>
      </c>
      <c r="O308" s="834">
        <f t="shared" ref="O308" si="94">SUM(O294:O305)</f>
        <v>4.1345399999999994</v>
      </c>
      <c r="P308" s="687">
        <f>Dhalai!P308+Unakoti!P308+North!P308+Gomati!P308+South!P308+West!P308+Sepahijala!P308+Khowai!P308+SPO!P308</f>
        <v>60</v>
      </c>
      <c r="Q308" s="688">
        <f>Dhalai!Q308+Unakoti!Q308+North!Q308+Gomati!Q308+South!Q308+West!Q308+Sepahijala!Q308+Khowai!Q308+SPO!Q308</f>
        <v>2201.3309199999999</v>
      </c>
      <c r="R308" s="687">
        <f>Dhalai!R308+Unakoti!R308+North!R308+Gomati!R308+South!R308+West!R308+Sepahijala!R308+Khowai!R308+SPO!R308</f>
        <v>60</v>
      </c>
      <c r="S308" s="688">
        <f>Dhalai!S308+Unakoti!S308+North!S308+Gomati!S308+South!S308+West!S308+Sepahijala!S308+Khowai!S308+SPO!S308</f>
        <v>2201.3309199999999</v>
      </c>
      <c r="T308" s="687"/>
      <c r="U308" s="687">
        <f>SUM(Dhalai:SPO!U308)</f>
        <v>0</v>
      </c>
      <c r="V308" s="687"/>
      <c r="W308" s="687">
        <f>SUM(Dhalai:SPO!W308)</f>
        <v>0</v>
      </c>
      <c r="X308" s="834"/>
      <c r="Y308" s="687">
        <f>SUM(Dhalai:SPO!Y308)</f>
        <v>60</v>
      </c>
      <c r="Z308" s="687">
        <f>SUM(Dhalai:SPO!Z308)</f>
        <v>1701.93408</v>
      </c>
      <c r="AA308" s="689">
        <f>SUM(Dhalai:SPO!AA308)</f>
        <v>60</v>
      </c>
      <c r="AB308" s="688">
        <f>SUM(Dhalai:SPO!AB308)</f>
        <v>1701.93408</v>
      </c>
      <c r="AC308" s="778"/>
      <c r="AD308" s="705"/>
      <c r="AF308" s="672">
        <f>SUM(Dhalai:SPO!AB308)</f>
        <v>1701.93408</v>
      </c>
      <c r="AH308" s="672" t="b">
        <f t="shared" si="82"/>
        <v>1</v>
      </c>
    </row>
    <row r="309" spans="1:34" ht="56.25">
      <c r="A309" s="694">
        <v>13</v>
      </c>
      <c r="B309" s="686" t="s">
        <v>188</v>
      </c>
      <c r="C309" s="687"/>
      <c r="D309" s="688"/>
      <c r="E309" s="687"/>
      <c r="F309" s="688"/>
      <c r="G309" s="699"/>
      <c r="H309" s="700"/>
      <c r="I309" s="689"/>
      <c r="J309" s="688"/>
      <c r="K309" s="687"/>
      <c r="L309" s="688"/>
      <c r="M309" s="687"/>
      <c r="N309" s="688"/>
      <c r="O309" s="729"/>
      <c r="P309" s="687"/>
      <c r="Q309" s="688"/>
      <c r="R309" s="794"/>
      <c r="S309" s="795"/>
      <c r="T309" s="697"/>
      <c r="U309" s="697"/>
      <c r="V309" s="697"/>
      <c r="W309" s="697"/>
      <c r="X309" s="729"/>
      <c r="Y309" s="697"/>
      <c r="Z309" s="697"/>
      <c r="AA309" s="697"/>
      <c r="AB309" s="697"/>
      <c r="AC309" s="692"/>
      <c r="AD309" s="705"/>
      <c r="AF309" s="672">
        <f>SUM(Dhalai:SPO!AB309)</f>
        <v>0</v>
      </c>
      <c r="AH309" s="672" t="b">
        <f t="shared" si="82"/>
        <v>1</v>
      </c>
    </row>
    <row r="310" spans="1:34" ht="75">
      <c r="A310" s="685">
        <v>13.01</v>
      </c>
      <c r="B310" s="696" t="s">
        <v>307</v>
      </c>
      <c r="C310" s="697"/>
      <c r="D310" s="698"/>
      <c r="E310" s="697"/>
      <c r="F310" s="698"/>
      <c r="G310" s="699"/>
      <c r="H310" s="700"/>
      <c r="I310" s="701"/>
      <c r="J310" s="702"/>
      <c r="K310" s="697">
        <f>Dhalai!K310+Unakoti!K310+North!K310+Gomati!K310+South!K310+West!K310+Sepahijala!K310+Khowai!K310+SPO!K310</f>
        <v>0</v>
      </c>
      <c r="L310" s="698">
        <f>Dhalai!L310+Unakoti!L310+North!L310+Gomati!L310+South!L310+West!L310+Sepahijala!L310+Khowai!L310+SPO!L310</f>
        <v>0</v>
      </c>
      <c r="M310" s="697">
        <f>Dhalai!M310+Unakoti!M310+North!M310+Gomati!M310+South!M310+West!M310+Sepahijala!M310+Khowai!M310+SPO!M310</f>
        <v>0</v>
      </c>
      <c r="N310" s="698">
        <f>Dhalai!N310+Unakoti!N310+North!N310+Gomati!N310+South!N310+West!N310+Sepahijala!N310+Khowai!N310+SPO!N310</f>
        <v>0</v>
      </c>
      <c r="O310" s="729">
        <v>0.22084000000000001</v>
      </c>
      <c r="P310" s="697">
        <f>Dhalai!P310+Unakoti!P310+North!P310+Gomati!P310+South!P310+West!P310+Sepahijala!P310+Khowai!P310+SPO!P310</f>
        <v>150</v>
      </c>
      <c r="Q310" s="698">
        <f>Dhalai!Q310+Unakoti!Q310+North!Q310+Gomati!Q310+South!Q310+West!Q310+Sepahijala!Q310+Khowai!Q310+SPO!Q310</f>
        <v>397.512</v>
      </c>
      <c r="R310" s="697">
        <f>Dhalai!R310+Unakoti!R310+North!R310+Gomati!R310+South!R310+West!R310+Sepahijala!R310+Khowai!R310+SPO!R310</f>
        <v>150</v>
      </c>
      <c r="S310" s="698">
        <f>Dhalai!S310+Unakoti!S310+North!S310+Gomati!S310+South!S310+West!S310+Sepahijala!S310+Khowai!S310+SPO!S310</f>
        <v>397.512</v>
      </c>
      <c r="T310" s="697">
        <f>SUM(Dhalai:SPO!T310)</f>
        <v>0</v>
      </c>
      <c r="U310" s="697">
        <f>SUM(Dhalai:SPO!U310)</f>
        <v>0</v>
      </c>
      <c r="V310" s="697">
        <f>SUM(Dhalai:SPO!V310)</f>
        <v>0</v>
      </c>
      <c r="W310" s="697">
        <f>SUM(Dhalai:SPO!W310)</f>
        <v>0</v>
      </c>
      <c r="X310" s="729">
        <v>0.22084000000000001</v>
      </c>
      <c r="Y310" s="697">
        <f>SUM(Dhalai:SPO!Y310)</f>
        <v>150</v>
      </c>
      <c r="Z310" s="697">
        <f>SUM(Dhalai:SPO!Z310)</f>
        <v>397.512</v>
      </c>
      <c r="AA310" s="697">
        <f>SUM(Dhalai:SPO!AA310)</f>
        <v>150</v>
      </c>
      <c r="AB310" s="698">
        <f>SUM(Dhalai:SPO!AB310)</f>
        <v>397.512</v>
      </c>
      <c r="AC310" s="779" t="s">
        <v>483</v>
      </c>
      <c r="AD310" s="705"/>
      <c r="AF310" s="672">
        <f>SUM(Dhalai:SPO!AB310)</f>
        <v>397.512</v>
      </c>
      <c r="AH310" s="672" t="b">
        <f t="shared" si="82"/>
        <v>1</v>
      </c>
    </row>
    <row r="311" spans="1:34" ht="56.25">
      <c r="A311" s="685">
        <v>13.02</v>
      </c>
      <c r="B311" s="696" t="s">
        <v>308</v>
      </c>
      <c r="C311" s="697">
        <f>Dhalai!C311+Unakoti!C311+North!C311+Gomati!C311+South!C311+West!C311+Sepahijala!C311+Khowai!C311+SPO!C311</f>
        <v>332</v>
      </c>
      <c r="D311" s="698">
        <f>Dhalai!D311+Unakoti!D311+North!D311+Gomati!D311+South!D311+West!D311+Sepahijala!D311+Khowai!D311+SPO!D311</f>
        <v>684.73007999999993</v>
      </c>
      <c r="E311" s="697">
        <f>Dhalai!E311+Unakoti!E311+North!E311+Gomati!E311+South!E311+West!E311+Sepahijala!E311+Khowai!E311+SPO!E311</f>
        <v>332</v>
      </c>
      <c r="F311" s="698">
        <f>Dhalai!F311+Unakoti!F311+North!F311+Gomati!F311+South!F311+West!F311+Sepahijala!F311+Khowai!F311+SPO!F311</f>
        <v>684.73007999999993</v>
      </c>
      <c r="G311" s="699">
        <f t="shared" si="92"/>
        <v>1</v>
      </c>
      <c r="H311" s="700">
        <f t="shared" si="92"/>
        <v>1</v>
      </c>
      <c r="I311" s="701">
        <f t="shared" ref="I311:J317" si="95">C311-E311</f>
        <v>0</v>
      </c>
      <c r="J311" s="702">
        <f t="shared" si="95"/>
        <v>0</v>
      </c>
      <c r="K311" s="697">
        <f>Dhalai!K311+Unakoti!K311+North!K311+Gomati!K311+South!K311+West!K311+Sepahijala!K311+Khowai!K311+SPO!K311</f>
        <v>0</v>
      </c>
      <c r="L311" s="698">
        <f>Dhalai!L311+Unakoti!L311+North!L311+Gomati!L311+South!L311+West!L311+Sepahijala!L311+Khowai!L311+SPO!L311</f>
        <v>0</v>
      </c>
      <c r="M311" s="697">
        <f>Dhalai!M311+Unakoti!M311+North!M311+Gomati!M311+South!M311+West!M311+Sepahijala!M311+Khowai!M311+SPO!M311</f>
        <v>0</v>
      </c>
      <c r="N311" s="698">
        <f>Dhalai!N311+Unakoti!N311+North!N311+Gomati!N311+South!N311+West!N311+Sepahijala!N311+Khowai!N311+SPO!N311</f>
        <v>0</v>
      </c>
      <c r="O311" s="729">
        <v>0.19420999999999999</v>
      </c>
      <c r="P311" s="697">
        <f>Dhalai!P311+Unakoti!P311+North!P311+Gomati!P311+South!P311+West!P311+Sepahijala!P311+Khowai!P311+SPO!P311</f>
        <v>182</v>
      </c>
      <c r="Q311" s="698">
        <f>Dhalai!Q311+Unakoti!Q311+North!Q311+Gomati!Q311+South!Q311+West!Q311+Sepahijala!Q311+Khowai!Q311+SPO!Q311</f>
        <v>424.15463999999997</v>
      </c>
      <c r="R311" s="697">
        <f>Dhalai!R311+Unakoti!R311+North!R311+Gomati!R311+South!R311+West!R311+Sepahijala!R311+Khowai!R311+SPO!R311</f>
        <v>182</v>
      </c>
      <c r="S311" s="698">
        <f>Dhalai!S311+Unakoti!S311+North!S311+Gomati!S311+South!S311+West!S311+Sepahijala!S311+Khowai!S311+SPO!S311</f>
        <v>424.15463999999997</v>
      </c>
      <c r="T311" s="697">
        <f>SUM(Dhalai:SPO!T311)</f>
        <v>0</v>
      </c>
      <c r="U311" s="697">
        <f>SUM(Dhalai:SPO!U311)</f>
        <v>0</v>
      </c>
      <c r="V311" s="697">
        <f>SUM(Dhalai:SPO!V311)</f>
        <v>0</v>
      </c>
      <c r="W311" s="697">
        <f>SUM(Dhalai:SPO!W311)</f>
        <v>0</v>
      </c>
      <c r="X311" s="729">
        <v>0.19420999999999999</v>
      </c>
      <c r="Y311" s="697">
        <f>SUM(Dhalai:SPO!Y311)</f>
        <v>182</v>
      </c>
      <c r="Z311" s="697">
        <f>SUM(Dhalai:SPO!Z311)</f>
        <v>424.15463999999997</v>
      </c>
      <c r="AA311" s="697">
        <f>SUM(Dhalai:SPO!AA311)</f>
        <v>182</v>
      </c>
      <c r="AB311" s="698">
        <f>SUM(Dhalai:SPO!AB311)</f>
        <v>424.15463999999997</v>
      </c>
      <c r="AC311" s="782"/>
      <c r="AD311" s="705"/>
      <c r="AF311" s="672">
        <f>SUM(Dhalai:SPO!AB311)</f>
        <v>424.15463999999997</v>
      </c>
      <c r="AH311" s="672" t="b">
        <f t="shared" si="82"/>
        <v>1</v>
      </c>
    </row>
    <row r="312" spans="1:34" ht="21">
      <c r="A312" s="685">
        <v>13.03</v>
      </c>
      <c r="B312" s="805" t="s">
        <v>183</v>
      </c>
      <c r="C312" s="697">
        <f>Dhalai!C312+Unakoti!C312+North!C312+Gomati!C312+South!C312+West!C312+Sepahijala!C312+Khowai!C312+SPO!C312</f>
        <v>0</v>
      </c>
      <c r="D312" s="698">
        <f>Dhalai!D312+Unakoti!D312+North!D312+Gomati!D312+South!D312+West!D312+Sepahijala!D312+Khowai!D312+SPO!D312</f>
        <v>0</v>
      </c>
      <c r="E312" s="697">
        <f>Dhalai!E312+Unakoti!E312+North!E312+Gomati!E312+South!E312+West!E312+Sepahijala!E312+Khowai!E312+SPO!E312</f>
        <v>0</v>
      </c>
      <c r="F312" s="698">
        <f>Dhalai!F312+Unakoti!F312+North!F312+Gomati!F312+South!F312+West!F312+Sepahijala!F312+Khowai!F312+SPO!F312</f>
        <v>0</v>
      </c>
      <c r="G312" s="699"/>
      <c r="H312" s="700"/>
      <c r="I312" s="701">
        <f t="shared" si="95"/>
        <v>0</v>
      </c>
      <c r="J312" s="702">
        <f t="shared" si="95"/>
        <v>0</v>
      </c>
      <c r="K312" s="697">
        <f>Dhalai!K312+Unakoti!K312+North!K312+Gomati!K312+South!K312+West!K312+Sepahijala!K312+Khowai!K312+SPO!K312</f>
        <v>0</v>
      </c>
      <c r="L312" s="698">
        <f>Dhalai!L312+Unakoti!L312+North!L312+Gomati!L312+South!L312+West!L312+Sepahijala!L312+Khowai!L312+SPO!L312</f>
        <v>0</v>
      </c>
      <c r="M312" s="697">
        <f>Dhalai!M312+Unakoti!M312+North!M312+Gomati!M312+South!M312+West!M312+Sepahijala!M312+Khowai!M312+SPO!M312</f>
        <v>0</v>
      </c>
      <c r="N312" s="698">
        <f>Dhalai!N312+Unakoti!N312+North!N312+Gomati!N312+South!N312+West!N312+Sepahijala!N312+Khowai!N312+SPO!N312</f>
        <v>0</v>
      </c>
      <c r="O312" s="729">
        <v>0.1</v>
      </c>
      <c r="P312" s="697">
        <f>Dhalai!P312+Unakoti!P312+North!P312+Gomati!P312+South!P312+West!P312+Sepahijala!P312+Khowai!P312+SPO!P312</f>
        <v>0</v>
      </c>
      <c r="Q312" s="698">
        <f>Dhalai!Q312+Unakoti!Q312+North!Q312+Gomati!Q312+South!Q312+West!Q312+Sepahijala!Q312+Khowai!Q312+SPO!Q312</f>
        <v>0</v>
      </c>
      <c r="R312" s="697">
        <f>Dhalai!R312+Unakoti!R312+North!R312+Gomati!R312+South!R312+West!R312+Sepahijala!R312+Khowai!R312+SPO!R312</f>
        <v>0</v>
      </c>
      <c r="S312" s="698">
        <f>Dhalai!S312+Unakoti!S312+North!S312+Gomati!S312+South!S312+West!S312+Sepahijala!S312+Khowai!S312+SPO!S312</f>
        <v>0</v>
      </c>
      <c r="T312" s="697">
        <f>SUM(Dhalai:SPO!T312)</f>
        <v>0</v>
      </c>
      <c r="U312" s="697">
        <f>SUM(Dhalai:SPO!U312)</f>
        <v>0</v>
      </c>
      <c r="V312" s="697">
        <f>SUM(Dhalai:SPO!V312)</f>
        <v>0</v>
      </c>
      <c r="W312" s="697">
        <f>SUM(Dhalai:SPO!W312)</f>
        <v>0</v>
      </c>
      <c r="X312" s="729">
        <v>0.1</v>
      </c>
      <c r="Y312" s="697">
        <f>SUM(Dhalai:SPO!Y312)</f>
        <v>0</v>
      </c>
      <c r="Z312" s="697">
        <f>SUM(Dhalai:SPO!Z312)</f>
        <v>0</v>
      </c>
      <c r="AA312" s="697">
        <f>SUM(Dhalai:SPO!AA312)</f>
        <v>0</v>
      </c>
      <c r="AB312" s="697">
        <f>SUM(Dhalai:SPO!AB312)</f>
        <v>0</v>
      </c>
      <c r="AC312" s="827"/>
      <c r="AD312" s="705"/>
      <c r="AF312" s="672">
        <f>SUM(Dhalai:SPO!AB312)</f>
        <v>0</v>
      </c>
      <c r="AH312" s="672" t="b">
        <f t="shared" si="82"/>
        <v>1</v>
      </c>
    </row>
    <row r="313" spans="1:34" ht="56.25">
      <c r="A313" s="685">
        <f t="shared" ref="A313:A317" si="96">+A312+0.01</f>
        <v>13.04</v>
      </c>
      <c r="B313" s="805" t="s">
        <v>314</v>
      </c>
      <c r="C313" s="697">
        <f>Dhalai!C313+Unakoti!C313+North!C313+Gomati!C313+South!C313+West!C313+Sepahijala!C313+Khowai!C313+SPO!C313</f>
        <v>0</v>
      </c>
      <c r="D313" s="698">
        <f>Dhalai!D313+Unakoti!D313+North!D313+Gomati!D313+South!D313+West!D313+Sepahijala!D313+Khowai!D313+SPO!D313</f>
        <v>0</v>
      </c>
      <c r="E313" s="697">
        <f>Dhalai!E313+Unakoti!E313+North!E313+Gomati!E313+South!E313+West!E313+Sepahijala!E313+Khowai!E313+SPO!E313</f>
        <v>0</v>
      </c>
      <c r="F313" s="698">
        <f>Dhalai!F313+Unakoti!F313+North!F313+Gomati!F313+South!F313+West!F313+Sepahijala!F313+Khowai!F313+SPO!F313</f>
        <v>0</v>
      </c>
      <c r="G313" s="699"/>
      <c r="H313" s="700"/>
      <c r="I313" s="701">
        <f t="shared" si="95"/>
        <v>0</v>
      </c>
      <c r="J313" s="702">
        <f t="shared" si="95"/>
        <v>0</v>
      </c>
      <c r="K313" s="697">
        <f>Dhalai!K313+Unakoti!K313+North!K313+Gomati!K313+South!K313+West!K313+Sepahijala!K313+Khowai!K313+SPO!K313</f>
        <v>0</v>
      </c>
      <c r="L313" s="698">
        <f>Dhalai!L313+Unakoti!L313+North!L313+Gomati!L313+South!L313+West!L313+Sepahijala!L313+Khowai!L313+SPO!L313</f>
        <v>0</v>
      </c>
      <c r="M313" s="697">
        <f>Dhalai!M313+Unakoti!M313+North!M313+Gomati!M313+South!M313+West!M313+Sepahijala!M313+Khowai!M313+SPO!M313</f>
        <v>0</v>
      </c>
      <c r="N313" s="698">
        <f>Dhalai!N313+Unakoti!N313+North!N313+Gomati!N313+South!N313+West!N313+Sepahijala!N313+Khowai!N313+SPO!N313</f>
        <v>0</v>
      </c>
      <c r="O313" s="729">
        <v>0.1</v>
      </c>
      <c r="P313" s="697">
        <f>Dhalai!P313+Unakoti!P313+North!P313+Gomati!P313+South!P313+West!P313+Sepahijala!P313+Khowai!P313+SPO!P313</f>
        <v>332</v>
      </c>
      <c r="Q313" s="698">
        <f>Dhalai!Q313+Unakoti!Q313+North!Q313+Gomati!Q313+South!Q313+West!Q313+Sepahijala!Q313+Khowai!Q313+SPO!Q313</f>
        <v>33.200000000000003</v>
      </c>
      <c r="R313" s="697">
        <f>Dhalai!R313+Unakoti!R313+North!R313+Gomati!R313+South!R313+West!R313+Sepahijala!R313+Khowai!R313+SPO!R313</f>
        <v>332</v>
      </c>
      <c r="S313" s="698">
        <f>Dhalai!S313+Unakoti!S313+North!S313+Gomati!S313+South!S313+West!S313+Sepahijala!S313+Khowai!S313+SPO!S313</f>
        <v>33.200000000000003</v>
      </c>
      <c r="T313" s="697">
        <f>SUM(Dhalai:SPO!T313)</f>
        <v>0</v>
      </c>
      <c r="U313" s="697">
        <f>SUM(Dhalai:SPO!U313)</f>
        <v>0</v>
      </c>
      <c r="V313" s="697">
        <f>SUM(Dhalai:SPO!V313)</f>
        <v>0</v>
      </c>
      <c r="W313" s="697">
        <f>SUM(Dhalai:SPO!W313)</f>
        <v>0</v>
      </c>
      <c r="X313" s="729">
        <v>0.1</v>
      </c>
      <c r="Y313" s="697">
        <f>SUM(Dhalai:SPO!Y313)</f>
        <v>0</v>
      </c>
      <c r="Z313" s="697">
        <f>SUM(Dhalai:SPO!Z313)</f>
        <v>0</v>
      </c>
      <c r="AA313" s="697">
        <f>SUM(Dhalai:SPO!AA313)</f>
        <v>0</v>
      </c>
      <c r="AB313" s="697">
        <f>SUM(Dhalai:SPO!AB313)</f>
        <v>0</v>
      </c>
      <c r="AC313" s="827" t="s">
        <v>480</v>
      </c>
      <c r="AD313" s="705"/>
      <c r="AF313" s="672">
        <f>SUM(Dhalai:SPO!AB313)</f>
        <v>0</v>
      </c>
      <c r="AH313" s="672" t="b">
        <f t="shared" si="82"/>
        <v>1</v>
      </c>
    </row>
    <row r="314" spans="1:34" ht="21">
      <c r="A314" s="685">
        <f t="shared" si="96"/>
        <v>13.049999999999999</v>
      </c>
      <c r="B314" s="696" t="s">
        <v>184</v>
      </c>
      <c r="C314" s="697">
        <f>Dhalai!C314+Unakoti!C314+North!C314+Gomati!C314+South!C314+West!C314+Sepahijala!C314+Khowai!C314+SPO!C314</f>
        <v>332</v>
      </c>
      <c r="D314" s="698">
        <f>Dhalai!D314+Unakoti!D314+North!D314+Gomati!D314+South!D314+West!D314+Sepahijala!D314+Khowai!D314+SPO!D314</f>
        <v>33.200000000000003</v>
      </c>
      <c r="E314" s="697">
        <f>Dhalai!E314+Unakoti!E314+North!E314+Gomati!E314+South!E314+West!E314+Sepahijala!E314+Khowai!E314+SPO!E314</f>
        <v>332</v>
      </c>
      <c r="F314" s="698">
        <f>Dhalai!F314+Unakoti!F314+North!F314+Gomati!F314+South!F314+West!F314+Sepahijala!F314+Khowai!F314+SPO!F314</f>
        <v>33.200000000000003</v>
      </c>
      <c r="G314" s="699">
        <f t="shared" si="92"/>
        <v>1</v>
      </c>
      <c r="H314" s="700">
        <f t="shared" si="92"/>
        <v>1</v>
      </c>
      <c r="I314" s="701">
        <f t="shared" si="95"/>
        <v>0</v>
      </c>
      <c r="J314" s="702">
        <f t="shared" si="95"/>
        <v>0</v>
      </c>
      <c r="K314" s="697">
        <f>Dhalai!K314+Unakoti!K314+North!K314+Gomati!K314+South!K314+West!K314+Sepahijala!K314+Khowai!K314+SPO!K314</f>
        <v>0</v>
      </c>
      <c r="L314" s="698">
        <f>Dhalai!L314+Unakoti!L314+North!L314+Gomati!L314+South!L314+West!L314+Sepahijala!L314+Khowai!L314+SPO!L314</f>
        <v>0</v>
      </c>
      <c r="M314" s="697">
        <f>Dhalai!M314+Unakoti!M314+North!M314+Gomati!M314+South!M314+West!M314+Sepahijala!M314+Khowai!M314+SPO!M314</f>
        <v>0</v>
      </c>
      <c r="N314" s="698">
        <f>Dhalai!N314+Unakoti!N314+North!N314+Gomati!N314+South!N314+West!N314+Sepahijala!N314+Khowai!N314+SPO!N314</f>
        <v>0</v>
      </c>
      <c r="O314" s="729">
        <v>0.1</v>
      </c>
      <c r="P314" s="697">
        <f>Dhalai!P314+Unakoti!P314+North!P314+Gomati!P314+South!P314+West!P314+Sepahijala!P314+Khowai!P314+SPO!P314</f>
        <v>332</v>
      </c>
      <c r="Q314" s="698">
        <f>Dhalai!Q314+Unakoti!Q314+North!Q314+Gomati!Q314+South!Q314+West!Q314+Sepahijala!Q314+Khowai!Q314+SPO!Q314</f>
        <v>33.200000000000003</v>
      </c>
      <c r="R314" s="697">
        <f>Dhalai!R314+Unakoti!R314+North!R314+Gomati!R314+South!R314+West!R314+Sepahijala!R314+Khowai!R314+SPO!R314</f>
        <v>332</v>
      </c>
      <c r="S314" s="698">
        <f>Dhalai!S314+Unakoti!S314+North!S314+Gomati!S314+South!S314+West!S314+Sepahijala!S314+Khowai!S314+SPO!S314</f>
        <v>33.200000000000003</v>
      </c>
      <c r="T314" s="697">
        <f>SUM(Dhalai:SPO!T314)</f>
        <v>0</v>
      </c>
      <c r="U314" s="697">
        <f>SUM(Dhalai:SPO!U314)</f>
        <v>0</v>
      </c>
      <c r="V314" s="697">
        <f>SUM(Dhalai:SPO!V314)</f>
        <v>0</v>
      </c>
      <c r="W314" s="697">
        <f>SUM(Dhalai:SPO!W314)</f>
        <v>0</v>
      </c>
      <c r="X314" s="729">
        <v>0.1</v>
      </c>
      <c r="Y314" s="697">
        <f>SUM(Dhalai:SPO!Y314)</f>
        <v>332</v>
      </c>
      <c r="Z314" s="697">
        <f>SUM(Dhalai:SPO!Z314)</f>
        <v>33.200000000000003</v>
      </c>
      <c r="AA314" s="697">
        <f>SUM(Dhalai:SPO!AA314)</f>
        <v>332</v>
      </c>
      <c r="AB314" s="697">
        <f>SUM(Dhalai:SPO!AB314)</f>
        <v>33.200000000000003</v>
      </c>
      <c r="AC314" s="779" t="s">
        <v>483</v>
      </c>
      <c r="AD314" s="705"/>
      <c r="AF314" s="672">
        <f>SUM(Dhalai:SPO!AB314)</f>
        <v>33.200000000000003</v>
      </c>
      <c r="AH314" s="672" t="b">
        <f t="shared" si="82"/>
        <v>1</v>
      </c>
    </row>
    <row r="315" spans="1:34" ht="37.5">
      <c r="A315" s="685">
        <f t="shared" si="96"/>
        <v>13.059999999999999</v>
      </c>
      <c r="B315" s="805" t="s">
        <v>189</v>
      </c>
      <c r="C315" s="697">
        <f>Dhalai!C315+Unakoti!C315+North!C315+Gomati!C315+South!C315+West!C315+Sepahijala!C315+Khowai!C315+SPO!C315</f>
        <v>332</v>
      </c>
      <c r="D315" s="698">
        <f>Dhalai!D315+Unakoti!D315+North!D315+Gomati!D315+South!D315+West!D315+Sepahijala!D315+Khowai!D315+SPO!D315</f>
        <v>39.840000000000003</v>
      </c>
      <c r="E315" s="697">
        <f>Dhalai!E315+Unakoti!E315+North!E315+Gomati!E315+South!E315+West!E315+Sepahijala!E315+Khowai!E315+SPO!E315</f>
        <v>332</v>
      </c>
      <c r="F315" s="698">
        <f>Dhalai!F315+Unakoti!F315+North!F315+Gomati!F315+South!F315+West!F315+Sepahijala!F315+Khowai!F315+SPO!F315</f>
        <v>39.840000000000003</v>
      </c>
      <c r="G315" s="699">
        <f t="shared" si="92"/>
        <v>1</v>
      </c>
      <c r="H315" s="700">
        <f t="shared" si="92"/>
        <v>1</v>
      </c>
      <c r="I315" s="701">
        <f t="shared" si="95"/>
        <v>0</v>
      </c>
      <c r="J315" s="702">
        <f t="shared" si="95"/>
        <v>0</v>
      </c>
      <c r="K315" s="697">
        <f>Dhalai!K315+Unakoti!K315+North!K315+Gomati!K315+South!K315+West!K315+Sepahijala!K315+Khowai!K315+SPO!K315</f>
        <v>0</v>
      </c>
      <c r="L315" s="698">
        <f>Dhalai!L315+Unakoti!L315+North!L315+Gomati!L315+South!L315+West!L315+Sepahijala!L315+Khowai!L315+SPO!L315</f>
        <v>0</v>
      </c>
      <c r="M315" s="697">
        <f>Dhalai!M315+Unakoti!M315+North!M315+Gomati!M315+South!M315+West!M315+Sepahijala!M315+Khowai!M315+SPO!M315</f>
        <v>0</v>
      </c>
      <c r="N315" s="698">
        <f>Dhalai!N315+Unakoti!N315+North!N315+Gomati!N315+South!N315+West!N315+Sepahijala!N315+Khowai!N315+SPO!N315</f>
        <v>0</v>
      </c>
      <c r="O315" s="729">
        <f>0.01*12</f>
        <v>0.12</v>
      </c>
      <c r="P315" s="697">
        <f>Dhalai!P315+Unakoti!P315+North!P315+Gomati!P315+South!P315+West!P315+Sepahijala!P315+Khowai!P315+SPO!P315</f>
        <v>332</v>
      </c>
      <c r="Q315" s="698">
        <f>Dhalai!Q315+Unakoti!Q315+North!Q315+Gomati!Q315+South!Q315+West!Q315+Sepahijala!Q315+Khowai!Q315+SPO!Q315</f>
        <v>39.840000000000003</v>
      </c>
      <c r="R315" s="697">
        <f>Dhalai!R315+Unakoti!R315+North!R315+Gomati!R315+South!R315+West!R315+Sepahijala!R315+Khowai!R315+SPO!R315</f>
        <v>332</v>
      </c>
      <c r="S315" s="698">
        <f>Dhalai!S315+Unakoti!S315+North!S315+Gomati!S315+South!S315+West!S315+Sepahijala!S315+Khowai!S315+SPO!S315</f>
        <v>39.840000000000003</v>
      </c>
      <c r="T315" s="697">
        <f>SUM(Dhalai:SPO!T315)</f>
        <v>0</v>
      </c>
      <c r="U315" s="697">
        <f>SUM(Dhalai:SPO!U315)</f>
        <v>0</v>
      </c>
      <c r="V315" s="697">
        <f>SUM(Dhalai:SPO!V315)</f>
        <v>0</v>
      </c>
      <c r="W315" s="697">
        <f>SUM(Dhalai:SPO!W315)</f>
        <v>0</v>
      </c>
      <c r="X315" s="729">
        <f>0.01*12</f>
        <v>0.12</v>
      </c>
      <c r="Y315" s="697">
        <f>SUM(Dhalai:SPO!Y315)</f>
        <v>332</v>
      </c>
      <c r="Z315" s="697">
        <f>SUM(Dhalai:SPO!Z315)</f>
        <v>39.840000000000003</v>
      </c>
      <c r="AA315" s="697">
        <f>SUM(Dhalai:SPO!AA315)</f>
        <v>332</v>
      </c>
      <c r="AB315" s="697">
        <f>SUM(Dhalai:SPO!AB315)</f>
        <v>39.840000000000003</v>
      </c>
      <c r="AC315" s="782"/>
      <c r="AD315" s="705"/>
      <c r="AF315" s="672">
        <f>SUM(Dhalai:SPO!AB315)</f>
        <v>39.840000000000003</v>
      </c>
      <c r="AH315" s="672" t="b">
        <f t="shared" si="82"/>
        <v>1</v>
      </c>
    </row>
    <row r="316" spans="1:34" ht="21">
      <c r="A316" s="685">
        <f t="shared" si="96"/>
        <v>13.069999999999999</v>
      </c>
      <c r="B316" s="805" t="s">
        <v>186</v>
      </c>
      <c r="C316" s="697">
        <f>Dhalai!C316+Unakoti!C316+North!C316+Gomati!C316+South!C316+West!C316+Sepahijala!C316+Khowai!C316+SPO!C316</f>
        <v>0</v>
      </c>
      <c r="D316" s="698">
        <f>Dhalai!D316+Unakoti!D316+North!D316+Gomati!D316+South!D316+West!D316+Sepahijala!D316+Khowai!D316+SPO!D316</f>
        <v>0</v>
      </c>
      <c r="E316" s="697">
        <f>Dhalai!E316+Unakoti!E316+North!E316+Gomati!E316+South!E316+West!E316+Sepahijala!E316+Khowai!E316+SPO!E316</f>
        <v>0</v>
      </c>
      <c r="F316" s="698">
        <f>Dhalai!F316+Unakoti!F316+North!F316+Gomati!F316+South!F316+West!F316+Sepahijala!F316+Khowai!F316+SPO!F316</f>
        <v>0</v>
      </c>
      <c r="G316" s="699"/>
      <c r="H316" s="700"/>
      <c r="I316" s="701">
        <f t="shared" si="95"/>
        <v>0</v>
      </c>
      <c r="J316" s="702">
        <f t="shared" si="95"/>
        <v>0</v>
      </c>
      <c r="K316" s="697">
        <f>Dhalai!K316+Unakoti!K316+North!K316+Gomati!K316+South!K316+West!K316+Sepahijala!K316+Khowai!K316+SPO!K316</f>
        <v>0</v>
      </c>
      <c r="L316" s="698">
        <f>Dhalai!L316+Unakoti!L316+North!L316+Gomati!L316+South!L316+West!L316+Sepahijala!L316+Khowai!L316+SPO!L316</f>
        <v>0</v>
      </c>
      <c r="M316" s="697">
        <f>Dhalai!M316+Unakoti!M316+North!M316+Gomati!M316+South!M316+West!M316+Sepahijala!M316+Khowai!M316+SPO!M316</f>
        <v>0</v>
      </c>
      <c r="N316" s="698">
        <f>Dhalai!N316+Unakoti!N316+North!N316+Gomati!N316+South!N316+West!N316+Sepahijala!N316+Khowai!N316+SPO!N316</f>
        <v>0</v>
      </c>
      <c r="O316" s="729">
        <v>0.03</v>
      </c>
      <c r="P316" s="697">
        <f>Dhalai!P316+Unakoti!P316+North!P316+Gomati!P316+South!P316+West!P316+Sepahijala!P316+Khowai!P316+SPO!P316</f>
        <v>332</v>
      </c>
      <c r="Q316" s="698">
        <f>Dhalai!Q316+Unakoti!Q316+North!Q316+Gomati!Q316+South!Q316+West!Q316+Sepahijala!Q316+Khowai!Q316+SPO!Q316</f>
        <v>9.9600000000000009</v>
      </c>
      <c r="R316" s="697">
        <f>Dhalai!R316+Unakoti!R316+North!R316+Gomati!R316+South!R316+West!R316+Sepahijala!R316+Khowai!R316+SPO!R316</f>
        <v>332</v>
      </c>
      <c r="S316" s="698">
        <f>Dhalai!S316+Unakoti!S316+North!S316+Gomati!S316+South!S316+West!S316+Sepahijala!S316+Khowai!S316+SPO!S316</f>
        <v>9.9600000000000009</v>
      </c>
      <c r="T316" s="697">
        <f>SUM(Dhalai:SPO!T316)</f>
        <v>0</v>
      </c>
      <c r="U316" s="697">
        <f>SUM(Dhalai:SPO!U316)</f>
        <v>0</v>
      </c>
      <c r="V316" s="697">
        <f>SUM(Dhalai:SPO!V316)</f>
        <v>0</v>
      </c>
      <c r="W316" s="697">
        <f>SUM(Dhalai:SPO!W316)</f>
        <v>0</v>
      </c>
      <c r="X316" s="729">
        <v>0.03</v>
      </c>
      <c r="Y316" s="697">
        <f>SUM(Dhalai:SPO!Y316)</f>
        <v>0</v>
      </c>
      <c r="Z316" s="697">
        <f>SUM(Dhalai:SPO!Z316)</f>
        <v>0</v>
      </c>
      <c r="AA316" s="697">
        <f>SUM(Dhalai:SPO!AA316)</f>
        <v>0</v>
      </c>
      <c r="AB316" s="697">
        <f>SUM(Dhalai:SPO!AB316)</f>
        <v>0</v>
      </c>
      <c r="AC316" s="828" t="s">
        <v>480</v>
      </c>
      <c r="AD316" s="705"/>
      <c r="AF316" s="672">
        <f>SUM(Dhalai:SPO!AB316)</f>
        <v>0</v>
      </c>
      <c r="AH316" s="672" t="b">
        <f t="shared" si="82"/>
        <v>1</v>
      </c>
    </row>
    <row r="317" spans="1:34" ht="21">
      <c r="A317" s="685">
        <f t="shared" si="96"/>
        <v>13.079999999999998</v>
      </c>
      <c r="B317" s="706" t="s">
        <v>187</v>
      </c>
      <c r="C317" s="697">
        <f>Dhalai!C317+Unakoti!C317+North!C317+Gomati!C317+South!C317+West!C317+Sepahijala!C317+Khowai!C317+SPO!C317</f>
        <v>0</v>
      </c>
      <c r="D317" s="698">
        <f>Dhalai!D317+Unakoti!D317+North!D317+Gomati!D317+South!D317+West!D317+Sepahijala!D317+Khowai!D317+SPO!D317</f>
        <v>0</v>
      </c>
      <c r="E317" s="697">
        <f>Dhalai!E317+Unakoti!E317+North!E317+Gomati!E317+South!E317+West!E317+Sepahijala!E317+Khowai!E317+SPO!E317</f>
        <v>0</v>
      </c>
      <c r="F317" s="698">
        <f>Dhalai!F317+Unakoti!F317+North!F317+Gomati!F317+South!F317+West!F317+Sepahijala!F317+Khowai!F317+SPO!F317</f>
        <v>0</v>
      </c>
      <c r="G317" s="699"/>
      <c r="H317" s="700"/>
      <c r="I317" s="701">
        <f t="shared" si="95"/>
        <v>0</v>
      </c>
      <c r="J317" s="702">
        <f t="shared" si="95"/>
        <v>0</v>
      </c>
      <c r="K317" s="697">
        <f>Dhalai!K317+Unakoti!K317+North!K317+Gomati!K317+South!K317+West!K317+Sepahijala!K317+Khowai!K317+SPO!K317</f>
        <v>0</v>
      </c>
      <c r="L317" s="698">
        <f>Dhalai!L317+Unakoti!L317+North!L317+Gomati!L317+South!L317+West!L317+Sepahijala!L317+Khowai!L317+SPO!L317</f>
        <v>0</v>
      </c>
      <c r="M317" s="697">
        <f>Dhalai!M317+Unakoti!M317+North!M317+Gomati!M317+South!M317+West!M317+Sepahijala!M317+Khowai!M317+SPO!M317</f>
        <v>0</v>
      </c>
      <c r="N317" s="698">
        <f>Dhalai!N317+Unakoti!N317+North!N317+Gomati!N317+South!N317+West!N317+Sepahijala!N317+Khowai!N317+SPO!N317</f>
        <v>0</v>
      </c>
      <c r="O317" s="729">
        <v>0.02</v>
      </c>
      <c r="P317" s="697">
        <f>Dhalai!P317+Unakoti!P317+North!P317+Gomati!P317+South!P317+West!P317+Sepahijala!P317+Khowai!P317+SPO!P317</f>
        <v>332</v>
      </c>
      <c r="Q317" s="698">
        <f>Dhalai!Q317+Unakoti!Q317+North!Q317+Gomati!Q317+South!Q317+West!Q317+Sepahijala!Q317+Khowai!Q317+SPO!Q317</f>
        <v>6.6400000000000006</v>
      </c>
      <c r="R317" s="697">
        <f>Dhalai!R317+Unakoti!R317+North!R317+Gomati!R317+South!R317+West!R317+Sepahijala!R317+Khowai!R317+SPO!R317</f>
        <v>332</v>
      </c>
      <c r="S317" s="698">
        <f>Dhalai!S317+Unakoti!S317+North!S317+Gomati!S317+South!S317+West!S317+Sepahijala!S317+Khowai!S317+SPO!S317</f>
        <v>6.6400000000000006</v>
      </c>
      <c r="T317" s="697">
        <f>SUM(Dhalai:SPO!T317)</f>
        <v>0</v>
      </c>
      <c r="U317" s="697">
        <f>SUM(Dhalai:SPO!U317)</f>
        <v>0</v>
      </c>
      <c r="V317" s="697">
        <f>SUM(Dhalai:SPO!V317)</f>
        <v>0</v>
      </c>
      <c r="W317" s="697">
        <f>SUM(Dhalai:SPO!W317)</f>
        <v>0</v>
      </c>
      <c r="X317" s="729">
        <v>0.02</v>
      </c>
      <c r="Y317" s="697">
        <f>SUM(Dhalai:SPO!Y317)</f>
        <v>0</v>
      </c>
      <c r="Z317" s="697">
        <f>SUM(Dhalai:SPO!Z317)</f>
        <v>0</v>
      </c>
      <c r="AA317" s="697">
        <f>SUM(Dhalai:SPO!AA317)</f>
        <v>0</v>
      </c>
      <c r="AB317" s="697">
        <f>SUM(Dhalai:SPO!AB317)</f>
        <v>0</v>
      </c>
      <c r="AC317" s="829"/>
      <c r="AD317" s="705"/>
      <c r="AF317" s="672">
        <f>SUM(Dhalai:SPO!AB317)</f>
        <v>0</v>
      </c>
      <c r="AH317" s="672" t="b">
        <f t="shared" si="82"/>
        <v>1</v>
      </c>
    </row>
    <row r="318" spans="1:34" ht="56.25">
      <c r="A318" s="685">
        <v>13.09</v>
      </c>
      <c r="B318" s="804" t="s">
        <v>339</v>
      </c>
      <c r="C318" s="697"/>
      <c r="D318" s="698"/>
      <c r="E318" s="697"/>
      <c r="F318" s="698"/>
      <c r="G318" s="699"/>
      <c r="H318" s="700"/>
      <c r="I318" s="701">
        <f t="shared" ref="I318:I319" si="97">C318-E318</f>
        <v>0</v>
      </c>
      <c r="J318" s="702">
        <f t="shared" ref="J318:J319" si="98">D318-F318</f>
        <v>0</v>
      </c>
      <c r="K318" s="697">
        <f>Dhalai!K318+Unakoti!K318+North!K318+Gomati!K318+South!K318+West!K318+Sepahijala!K318+Khowai!K318+SPO!K318</f>
        <v>0</v>
      </c>
      <c r="L318" s="698">
        <f>Dhalai!L318+Unakoti!L318+North!L318+Gomati!L318+South!L318+West!L318+Sepahijala!L318+Khowai!L318+SPO!L318</f>
        <v>0</v>
      </c>
      <c r="M318" s="697">
        <f>Dhalai!M318+Unakoti!M318+North!M318+Gomati!M318+South!M318+West!M318+Sepahijala!M318+Khowai!M318+SPO!M318</f>
        <v>0</v>
      </c>
      <c r="N318" s="698">
        <f>Dhalai!N318+Unakoti!N318+North!N318+Gomati!N318+South!N318+West!N318+Sepahijala!N318+Khowai!N318+SPO!N318</f>
        <v>0</v>
      </c>
      <c r="O318" s="729">
        <v>2.0039999999999999E-2</v>
      </c>
      <c r="P318" s="697">
        <f>Dhalai!P318+Unakoti!P318+North!P318+Gomati!P318+South!P318+West!P318+Sepahijala!P318+Khowai!P318+SPO!P318</f>
        <v>332</v>
      </c>
      <c r="Q318" s="698">
        <f>Dhalai!Q318+Unakoti!Q318+North!Q318+Gomati!Q318+South!Q318+West!Q318+Sepahijala!Q318+Khowai!Q318+SPO!Q318</f>
        <v>79.839359999999985</v>
      </c>
      <c r="R318" s="697">
        <f>Dhalai!R318+Unakoti!R318+North!R318+Gomati!R318+South!R318+West!R318+Sepahijala!R318+Khowai!R318+SPO!R318</f>
        <v>332</v>
      </c>
      <c r="S318" s="698">
        <f>Dhalai!S318+Unakoti!S318+North!S318+Gomati!S318+South!S318+West!S318+Sepahijala!S318+Khowai!S318+SPO!S318</f>
        <v>79.839359999999985</v>
      </c>
      <c r="T318" s="697">
        <f>SUM(Dhalai:SPO!T318)</f>
        <v>0</v>
      </c>
      <c r="U318" s="697">
        <f>SUM(Dhalai:SPO!U318)</f>
        <v>0</v>
      </c>
      <c r="V318" s="697">
        <f>SUM(Dhalai:SPO!V318)</f>
        <v>0</v>
      </c>
      <c r="W318" s="697">
        <f>SUM(Dhalai:SPO!W318)</f>
        <v>0</v>
      </c>
      <c r="X318" s="729">
        <v>2.0039999999999999E-2</v>
      </c>
      <c r="Y318" s="697">
        <f>SUM(Dhalai:SPO!Y318)</f>
        <v>0</v>
      </c>
      <c r="Z318" s="697">
        <f>SUM(Dhalai:SPO!Z318)</f>
        <v>0</v>
      </c>
      <c r="AA318" s="697">
        <f>SUM(Dhalai:SPO!AA318)</f>
        <v>0</v>
      </c>
      <c r="AB318" s="698">
        <f>SUM(Dhalai:SPO!AB318)</f>
        <v>0</v>
      </c>
      <c r="AC318" s="829"/>
      <c r="AD318" s="705"/>
      <c r="AF318" s="672">
        <f>SUM(Dhalai:SPO!AB318)</f>
        <v>0</v>
      </c>
      <c r="AH318" s="672" t="b">
        <f t="shared" si="82"/>
        <v>1</v>
      </c>
    </row>
    <row r="319" spans="1:34" ht="75">
      <c r="A319" s="685">
        <v>13.1</v>
      </c>
      <c r="B319" s="804" t="s">
        <v>340</v>
      </c>
      <c r="C319" s="697"/>
      <c r="D319" s="698"/>
      <c r="E319" s="697"/>
      <c r="F319" s="698"/>
      <c r="G319" s="699"/>
      <c r="H319" s="700"/>
      <c r="I319" s="701">
        <f t="shared" si="97"/>
        <v>0</v>
      </c>
      <c r="J319" s="702">
        <f t="shared" si="98"/>
        <v>0</v>
      </c>
      <c r="K319" s="697">
        <f>Dhalai!K319+Unakoti!K319+North!K319+Gomati!K319+South!K319+West!K319+Sepahijala!K319+Khowai!K319+SPO!K319</f>
        <v>0</v>
      </c>
      <c r="L319" s="698">
        <f>Dhalai!L319+Unakoti!L319+North!L319+Gomati!L319+South!L319+West!L319+Sepahijala!L319+Khowai!L319+SPO!L319</f>
        <v>0</v>
      </c>
      <c r="M319" s="697">
        <f>Dhalai!M319+Unakoti!M319+North!M319+Gomati!M319+South!M319+West!M319+Sepahijala!M319+Khowai!M319+SPO!M319</f>
        <v>0</v>
      </c>
      <c r="N319" s="698">
        <f>Dhalai!N319+Unakoti!N319+North!N319+Gomati!N319+South!N319+West!N319+Sepahijala!N319+Khowai!N319+SPO!N319</f>
        <v>0</v>
      </c>
      <c r="O319" s="729">
        <v>2.0039999999999999E-2</v>
      </c>
      <c r="P319" s="697">
        <f>Dhalai!P319+Unakoti!P319+North!P319+Gomati!P319+South!P319+West!P319+Sepahijala!P319+Khowai!P319+SPO!P319</f>
        <v>332</v>
      </c>
      <c r="Q319" s="698">
        <f>Dhalai!Q319+Unakoti!Q319+North!Q319+Gomati!Q319+South!Q319+West!Q319+Sepahijala!Q319+Khowai!Q319+SPO!Q319</f>
        <v>159.67871999999997</v>
      </c>
      <c r="R319" s="697">
        <f>Dhalai!R319+Unakoti!R319+North!R319+Gomati!R319+South!R319+West!R319+Sepahijala!R319+Khowai!R319+SPO!R319</f>
        <v>332</v>
      </c>
      <c r="S319" s="698">
        <f>Dhalai!S319+Unakoti!S319+North!S319+Gomati!S319+South!S319+West!S319+Sepahijala!S319+Khowai!S319+SPO!S319</f>
        <v>159.67871999999997</v>
      </c>
      <c r="T319" s="697">
        <f>SUM(Dhalai:SPO!T319)</f>
        <v>0</v>
      </c>
      <c r="U319" s="697">
        <f>SUM(Dhalai:SPO!U319)</f>
        <v>0</v>
      </c>
      <c r="V319" s="697">
        <f>SUM(Dhalai:SPO!V319)</f>
        <v>0</v>
      </c>
      <c r="W319" s="697">
        <f>SUM(Dhalai:SPO!W319)</f>
        <v>0</v>
      </c>
      <c r="X319" s="729">
        <v>2.0039999999999999E-2</v>
      </c>
      <c r="Y319" s="697">
        <f>SUM(Dhalai:SPO!Y319)</f>
        <v>0</v>
      </c>
      <c r="Z319" s="697">
        <f>SUM(Dhalai:SPO!Z319)</f>
        <v>0</v>
      </c>
      <c r="AA319" s="697">
        <f>SUM(Dhalai:SPO!AA319)</f>
        <v>0</v>
      </c>
      <c r="AB319" s="698">
        <f>SUM(Dhalai:SPO!AB319)</f>
        <v>0</v>
      </c>
      <c r="AC319" s="830"/>
      <c r="AD319" s="705"/>
      <c r="AF319" s="672">
        <f>SUM(Dhalai:SPO!AB319)</f>
        <v>0</v>
      </c>
      <c r="AH319" s="672" t="b">
        <f t="shared" si="82"/>
        <v>1</v>
      </c>
    </row>
    <row r="320" spans="1:34" s="751" customFormat="1" ht="21">
      <c r="A320" s="679"/>
      <c r="B320" s="777" t="s">
        <v>107</v>
      </c>
      <c r="C320" s="687">
        <f>Dhalai!C320+Unakoti!C320+North!C320+Gomati!C320+South!C320+West!C320+Sepahijala!C320+Khowai!C320+SPO!C320</f>
        <v>332</v>
      </c>
      <c r="D320" s="688">
        <f>Dhalai!D320+Unakoti!D320+North!D320+Gomati!D320+South!D320+West!D320+Sepahijala!D320+Khowai!D320+SPO!D320</f>
        <v>757.77008000000012</v>
      </c>
      <c r="E320" s="687">
        <f>Dhalai!E320+Unakoti!E320+North!E320+Gomati!E320+South!E320+West!E320+Sepahijala!E320+Khowai!E320+SPO!E320</f>
        <v>332</v>
      </c>
      <c r="F320" s="688">
        <f>Dhalai!F320+Unakoti!F320+North!F320+Gomati!F320+South!F320+West!F320+Sepahijala!F320+Khowai!F320+SPO!F320</f>
        <v>757.77008000000012</v>
      </c>
      <c r="G320" s="783">
        <f t="shared" si="92"/>
        <v>1</v>
      </c>
      <c r="H320" s="784">
        <f t="shared" si="92"/>
        <v>1</v>
      </c>
      <c r="I320" s="796">
        <f t="shared" ref="I320:J320" si="99">SUM(I310:I317)</f>
        <v>0</v>
      </c>
      <c r="J320" s="797">
        <f t="shared" si="99"/>
        <v>0</v>
      </c>
      <c r="K320" s="687">
        <f>Dhalai!K320+Unakoti!K320+North!K320+Gomati!K320+South!K320+West!K320+Sepahijala!K320+Khowai!K320+SPO!K320</f>
        <v>0</v>
      </c>
      <c r="L320" s="688">
        <f>Dhalai!L320+Unakoti!L320+North!L320+Gomati!L320+South!L320+West!L320+Sepahijala!L320+Khowai!L320+SPO!L320</f>
        <v>0</v>
      </c>
      <c r="M320" s="687">
        <f>Dhalai!M320+Unakoti!M320+North!M320+Gomati!M320+South!M320+West!M320+Sepahijala!M320+Khowai!M320+SPO!M320</f>
        <v>0</v>
      </c>
      <c r="N320" s="688">
        <f>Dhalai!N320+Unakoti!N320+North!N320+Gomati!N320+South!N320+West!N320+Sepahijala!N320+Khowai!N320+SPO!N320</f>
        <v>0</v>
      </c>
      <c r="O320" s="798">
        <f t="shared" ref="O320" si="100">SUM(O310:O317)</f>
        <v>0.88505</v>
      </c>
      <c r="P320" s="687">
        <f>Dhalai!P320+Unakoti!P320+North!P320+Gomati!P320+South!P320+West!P320+Sepahijala!P320+Khowai!P320+SPO!P320</f>
        <v>332</v>
      </c>
      <c r="Q320" s="688">
        <f>Dhalai!Q320+Unakoti!Q320+North!Q320+Gomati!Q320+South!Q320+West!Q320+Sepahijala!Q320+Khowai!Q320+SPO!Q320</f>
        <v>1184.0247200000001</v>
      </c>
      <c r="R320" s="687">
        <f>Dhalai!R320+Unakoti!R320+North!R320+Gomati!R320+South!R320+West!R320+Sepahijala!R320+Khowai!R320+SPO!R320</f>
        <v>332</v>
      </c>
      <c r="S320" s="688">
        <f>Dhalai!S320+Unakoti!S320+North!S320+Gomati!S320+South!S320+West!S320+Sepahijala!S320+Khowai!S320+SPO!S320</f>
        <v>1184.0247200000001</v>
      </c>
      <c r="T320" s="687"/>
      <c r="U320" s="687">
        <f>SUM(Dhalai:SPO!U320)</f>
        <v>0</v>
      </c>
      <c r="V320" s="687"/>
      <c r="W320" s="687">
        <f>SUM(Dhalai:SPO!W320)</f>
        <v>0</v>
      </c>
      <c r="X320" s="798"/>
      <c r="Y320" s="687">
        <f>SUM(Dhalai:SPO!Y320)</f>
        <v>332</v>
      </c>
      <c r="Z320" s="687">
        <f>SUM(Dhalai:SPO!Z320)</f>
        <v>894.70663999999988</v>
      </c>
      <c r="AA320" s="689">
        <f>SUM(Dhalai:SPO!AA320)</f>
        <v>332</v>
      </c>
      <c r="AB320" s="688">
        <f>SUM(Dhalai:SPO!AB320)</f>
        <v>894.70663999999988</v>
      </c>
      <c r="AC320" s="778"/>
      <c r="AD320" s="705"/>
      <c r="AF320" s="672">
        <f>SUM(Dhalai:SPO!AB320)</f>
        <v>894.70663999999988</v>
      </c>
      <c r="AH320" s="672" t="b">
        <f t="shared" si="82"/>
        <v>1</v>
      </c>
    </row>
    <row r="321" spans="1:34" ht="21">
      <c r="A321" s="694">
        <v>14</v>
      </c>
      <c r="B321" s="686" t="s">
        <v>492</v>
      </c>
      <c r="C321" s="687"/>
      <c r="D321" s="688"/>
      <c r="E321" s="687"/>
      <c r="F321" s="688"/>
      <c r="G321" s="699"/>
      <c r="H321" s="700"/>
      <c r="I321" s="689"/>
      <c r="J321" s="688"/>
      <c r="K321" s="687"/>
      <c r="L321" s="688"/>
      <c r="M321" s="687"/>
      <c r="N321" s="688"/>
      <c r="O321" s="754"/>
      <c r="P321" s="687"/>
      <c r="Q321" s="688"/>
      <c r="R321" s="794"/>
      <c r="S321" s="795"/>
      <c r="T321" s="697"/>
      <c r="U321" s="697"/>
      <c r="V321" s="697"/>
      <c r="W321" s="697"/>
      <c r="X321" s="754"/>
      <c r="Y321" s="697"/>
      <c r="Z321" s="697"/>
      <c r="AA321" s="697"/>
      <c r="AB321" s="697"/>
      <c r="AC321" s="692"/>
      <c r="AD321" s="705"/>
      <c r="AF321" s="672">
        <f>SUM(Dhalai:SPO!AB321)</f>
        <v>0</v>
      </c>
      <c r="AH321" s="672" t="b">
        <f t="shared" si="82"/>
        <v>1</v>
      </c>
    </row>
    <row r="322" spans="1:34" ht="93.75">
      <c r="A322" s="685">
        <v>14.01</v>
      </c>
      <c r="B322" s="696" t="s">
        <v>346</v>
      </c>
      <c r="C322" s="697"/>
      <c r="D322" s="698"/>
      <c r="E322" s="697"/>
      <c r="F322" s="698"/>
      <c r="G322" s="699"/>
      <c r="H322" s="700"/>
      <c r="I322" s="701"/>
      <c r="J322" s="702"/>
      <c r="K322" s="697"/>
      <c r="L322" s="698"/>
      <c r="M322" s="697"/>
      <c r="N322" s="698"/>
      <c r="O322" s="703"/>
      <c r="P322" s="697"/>
      <c r="Q322" s="698"/>
      <c r="R322" s="697"/>
      <c r="S322" s="698"/>
      <c r="T322" s="697"/>
      <c r="U322" s="697"/>
      <c r="V322" s="697"/>
      <c r="W322" s="697"/>
      <c r="X322" s="703"/>
      <c r="Y322" s="697"/>
      <c r="Z322" s="697"/>
      <c r="AA322" s="697"/>
      <c r="AB322" s="697"/>
      <c r="AC322" s="704"/>
      <c r="AD322" s="705"/>
      <c r="AF322" s="672">
        <f>SUM(Dhalai:SPO!AB322)</f>
        <v>0</v>
      </c>
      <c r="AH322" s="672" t="b">
        <f t="shared" si="82"/>
        <v>1</v>
      </c>
    </row>
    <row r="323" spans="1:34" ht="37.5">
      <c r="A323" s="685"/>
      <c r="B323" s="696" t="s">
        <v>345</v>
      </c>
      <c r="C323" s="697">
        <f>Dhalai!C323+Unakoti!C323+North!C323+Gomati!C323+South!C323+West!C323+Sepahijala!C323+Khowai!C323+SPO!C323</f>
        <v>0</v>
      </c>
      <c r="D323" s="698">
        <f>Dhalai!D323+Unakoti!D323+North!D323+Gomati!D323+South!D323+West!D323+Sepahijala!D323+Khowai!D323+SPO!D323</f>
        <v>0</v>
      </c>
      <c r="E323" s="697">
        <f>Dhalai!E323+Unakoti!E323+North!E323+Gomati!E323+South!E323+West!E323+Sepahijala!E323+Khowai!E323+SPO!E323</f>
        <v>0</v>
      </c>
      <c r="F323" s="698">
        <f>Dhalai!F323+Unakoti!F323+North!F323+Gomati!F323+South!F323+West!F323+Sepahijala!F323+Khowai!F323+SPO!F323</f>
        <v>0</v>
      </c>
      <c r="G323" s="699"/>
      <c r="H323" s="700"/>
      <c r="I323" s="701">
        <f t="shared" ref="I323:J324" si="101">C323-E323</f>
        <v>0</v>
      </c>
      <c r="J323" s="702">
        <f t="shared" si="101"/>
        <v>0</v>
      </c>
      <c r="K323" s="697">
        <f>Dhalai!K323+Unakoti!K323+North!K323+Gomati!K323+South!K323+West!K323+Sepahijala!K323+Khowai!K323+SPO!K323</f>
        <v>0</v>
      </c>
      <c r="L323" s="698">
        <f>Dhalai!L323+Unakoti!L323+North!L323+Gomati!L323+South!L323+West!L323+Sepahijala!L323+Khowai!L323+SPO!L323</f>
        <v>0</v>
      </c>
      <c r="M323" s="697">
        <f>Dhalai!M323+Unakoti!M323+North!M323+Gomati!M323+South!M323+West!M323+Sepahijala!M323+Khowai!M323+SPO!M323</f>
        <v>0</v>
      </c>
      <c r="N323" s="698">
        <f>Dhalai!N323+Unakoti!N323+North!N323+Gomati!N323+South!N323+West!N323+Sepahijala!N323+Khowai!N323+SPO!N323</f>
        <v>0</v>
      </c>
      <c r="O323" s="703"/>
      <c r="P323" s="697">
        <f>Dhalai!P323+Unakoti!P323+North!P323+Gomati!P323+South!P323+West!P323+Sepahijala!P323+Khowai!P323+SPO!P323</f>
        <v>960</v>
      </c>
      <c r="Q323" s="698">
        <f>Dhalai!Q323+Unakoti!Q323+North!Q323+Gomati!Q323+South!Q323+West!Q323+Sepahijala!Q323+Khowai!Q323+SPO!Q323</f>
        <v>330</v>
      </c>
      <c r="R323" s="697">
        <f>Dhalai!R323+Unakoti!R323+North!R323+Gomati!R323+South!R323+West!R323+Sepahijala!R323+Khowai!R323+SPO!R323</f>
        <v>960</v>
      </c>
      <c r="S323" s="698">
        <f>Dhalai!S323+Unakoti!S323+North!S323+Gomati!S323+South!S323+West!S323+Sepahijala!S323+Khowai!S323+SPO!S323</f>
        <v>330</v>
      </c>
      <c r="T323" s="697">
        <f>SUM(Dhalai:SPO!T323)</f>
        <v>0</v>
      </c>
      <c r="U323" s="697">
        <f>SUM(Dhalai:SPO!U323)</f>
        <v>0</v>
      </c>
      <c r="V323" s="697">
        <f>SUM(Dhalai:SPO!V323)</f>
        <v>0</v>
      </c>
      <c r="W323" s="697">
        <f>SUM(Dhalai:SPO!W323)</f>
        <v>0</v>
      </c>
      <c r="X323" s="703">
        <v>0.20833299999999999</v>
      </c>
      <c r="Y323" s="697">
        <f>SUM(Dhalai:SPO!Y323)</f>
        <v>960</v>
      </c>
      <c r="Z323" s="698">
        <f>SUM(Dhalai:SPO!Z323)</f>
        <v>199.99967999999998</v>
      </c>
      <c r="AA323" s="697">
        <f>SUM(Dhalai:SPO!AA323)</f>
        <v>960</v>
      </c>
      <c r="AB323" s="698">
        <f>SUM(Dhalai:SPO!AB323)</f>
        <v>199.99967999999998</v>
      </c>
      <c r="AC323" s="704" t="s">
        <v>491</v>
      </c>
      <c r="AD323" s="705"/>
      <c r="AF323" s="672">
        <f>SUM(Dhalai:SPO!AB323)</f>
        <v>199.99967999999998</v>
      </c>
      <c r="AH323" s="672" t="b">
        <f t="shared" si="82"/>
        <v>1</v>
      </c>
    </row>
    <row r="324" spans="1:34" ht="90">
      <c r="A324" s="685"/>
      <c r="B324" s="696" t="s">
        <v>344</v>
      </c>
      <c r="C324" s="697">
        <f>Dhalai!C324+Unakoti!C324+North!C324+Gomati!C324+South!C324+West!C324+Sepahijala!C324+Khowai!C324+SPO!C324</f>
        <v>65</v>
      </c>
      <c r="D324" s="698">
        <f>Dhalai!D324+Unakoti!D324+North!D324+Gomati!D324+South!D324+West!D324+Sepahijala!D324+Khowai!D324+SPO!D324</f>
        <v>348.33699999999999</v>
      </c>
      <c r="E324" s="697">
        <f>Dhalai!E324+Unakoti!E324+North!E324+Gomati!E324+South!E324+West!E324+Sepahijala!E324+Khowai!E324+SPO!E324</f>
        <v>65</v>
      </c>
      <c r="F324" s="698">
        <f>Dhalai!F324+Unakoti!F324+North!F324+Gomati!F324+South!F324+West!F324+Sepahijala!F324+Khowai!F324+SPO!F324</f>
        <v>348.33699999999999</v>
      </c>
      <c r="G324" s="699">
        <f t="shared" ref="G324:G325" si="102">E324/C324</f>
        <v>1</v>
      </c>
      <c r="H324" s="700">
        <f t="shared" ref="H324:H325" si="103">F324/D324</f>
        <v>1</v>
      </c>
      <c r="I324" s="701">
        <f t="shared" si="101"/>
        <v>0</v>
      </c>
      <c r="J324" s="702">
        <f t="shared" si="101"/>
        <v>0</v>
      </c>
      <c r="K324" s="697">
        <f>Dhalai!K324+Unakoti!K324+North!K324+Gomati!K324+South!K324+West!K324+Sepahijala!K324+Khowai!K324+SPO!K324</f>
        <v>0</v>
      </c>
      <c r="L324" s="698">
        <f>Dhalai!L324+Unakoti!L324+North!L324+Gomati!L324+South!L324+West!L324+Sepahijala!L324+Khowai!L324+SPO!L324</f>
        <v>0</v>
      </c>
      <c r="M324" s="697">
        <f>Dhalai!M324+Unakoti!M324+North!M324+Gomati!M324+South!M324+West!M324+Sepahijala!M324+Khowai!M324+SPO!M324</f>
        <v>0</v>
      </c>
      <c r="N324" s="698">
        <f>Dhalai!N324+Unakoti!N324+North!N324+Gomati!N324+South!N324+West!N324+Sepahijala!N324+Khowai!N324+SPO!N324</f>
        <v>0</v>
      </c>
      <c r="O324" s="703">
        <v>7.1428000000000003</v>
      </c>
      <c r="P324" s="697">
        <f>Dhalai!P324+Unakoti!P324+North!P324+Gomati!P324+South!P324+West!P324+Sepahijala!P324+Khowai!P324+SPO!P324</f>
        <v>28</v>
      </c>
      <c r="Q324" s="698">
        <f>Dhalai!Q324+Unakoti!Q324+North!Q324+Gomati!Q324+South!Q324+West!Q324+Sepahijala!Q324+Khowai!Q324+SPO!Q324</f>
        <v>199.9984</v>
      </c>
      <c r="R324" s="697">
        <f>Dhalai!R324+Unakoti!R324+North!R324+Gomati!R324+South!R324+West!R324+Sepahijala!R324+Khowai!R324+SPO!R324</f>
        <v>28</v>
      </c>
      <c r="S324" s="698">
        <f>Dhalai!S324+Unakoti!S324+North!S324+Gomati!S324+South!S324+West!S324+Sepahijala!S324+Khowai!S324+SPO!S324</f>
        <v>199.9984</v>
      </c>
      <c r="T324" s="697">
        <f>SUM(Dhalai:SPO!T324)</f>
        <v>0</v>
      </c>
      <c r="U324" s="697">
        <f>SUM(Dhalai:SPO!U324)</f>
        <v>0</v>
      </c>
      <c r="V324" s="697">
        <f>SUM(Dhalai:SPO!V324)</f>
        <v>0</v>
      </c>
      <c r="W324" s="697">
        <f>SUM(Dhalai:SPO!W324)</f>
        <v>0</v>
      </c>
      <c r="X324" s="703">
        <v>7.1428000000000003</v>
      </c>
      <c r="Y324" s="697">
        <f>SUM(Dhalai:SPO!Y324)</f>
        <v>28</v>
      </c>
      <c r="Z324" s="697">
        <f>SUM(Dhalai:SPO!Z324)</f>
        <v>199.9984</v>
      </c>
      <c r="AA324" s="697">
        <f>SUM(Dhalai:SPO!AA324)</f>
        <v>28</v>
      </c>
      <c r="AB324" s="698">
        <f>SUM(Dhalai:SPO!AB324)</f>
        <v>199.9984</v>
      </c>
      <c r="AC324" s="704" t="s">
        <v>497</v>
      </c>
      <c r="AD324" s="705"/>
      <c r="AF324" s="672">
        <f>SUM(Dhalai:SPO!AB324)</f>
        <v>199.9984</v>
      </c>
      <c r="AH324" s="672" t="b">
        <f t="shared" si="82"/>
        <v>1</v>
      </c>
    </row>
    <row r="325" spans="1:34" s="751" customFormat="1" ht="21">
      <c r="A325" s="679"/>
      <c r="B325" s="777" t="s">
        <v>105</v>
      </c>
      <c r="C325" s="687">
        <f>Dhalai!C325+Unakoti!C325+North!C325+Gomati!C325+South!C325+West!C325+Sepahijala!C325+Khowai!C325+SPO!C325</f>
        <v>65</v>
      </c>
      <c r="D325" s="688">
        <f>Dhalai!D325+Unakoti!D325+North!D325+Gomati!D325+South!D325+West!D325+Sepahijala!D325+Khowai!D325+SPO!D325</f>
        <v>348.33699999999999</v>
      </c>
      <c r="E325" s="687">
        <f>Dhalai!E325+Unakoti!E325+North!E325+Gomati!E325+South!E325+West!E325+Sepahijala!E325+Khowai!E325+SPO!E325</f>
        <v>65</v>
      </c>
      <c r="F325" s="688">
        <f>Dhalai!F325+Unakoti!F325+North!F325+Gomati!F325+South!F325+West!F325+Sepahijala!F325+Khowai!F325+SPO!F325</f>
        <v>348.33699999999999</v>
      </c>
      <c r="G325" s="783">
        <f t="shared" si="102"/>
        <v>1</v>
      </c>
      <c r="H325" s="784">
        <f t="shared" si="103"/>
        <v>1</v>
      </c>
      <c r="I325" s="791">
        <f t="shared" ref="I325" si="104">C325-E325</f>
        <v>0</v>
      </c>
      <c r="J325" s="792">
        <f t="shared" ref="J325" si="105">D325-F325</f>
        <v>0</v>
      </c>
      <c r="K325" s="687">
        <f>Dhalai!K325+Unakoti!K325+North!K325+Gomati!K325+South!K325+West!K325+Sepahijala!K325+Khowai!K325+SPO!K325</f>
        <v>0</v>
      </c>
      <c r="L325" s="688">
        <f>Dhalai!L325+Unakoti!L325+North!L325+Gomati!L325+South!L325+West!L325+Sepahijala!L325+Khowai!L325+SPO!L325</f>
        <v>0</v>
      </c>
      <c r="M325" s="687">
        <f>Dhalai!M325+Unakoti!M325+North!M325+Gomati!M325+South!M325+West!M325+Sepahijala!M325+Khowai!M325+SPO!M325</f>
        <v>0</v>
      </c>
      <c r="N325" s="688">
        <f>Dhalai!N325+Unakoti!N325+North!N325+Gomati!N325+South!N325+West!N325+Sepahijala!N325+Khowai!N325+SPO!N325</f>
        <v>0</v>
      </c>
      <c r="O325" s="754"/>
      <c r="P325" s="687">
        <f>Dhalai!P325+Unakoti!P325+North!P325+Gomati!P325+South!P325+West!P325+Sepahijala!P325+Khowai!P325+SPO!P325</f>
        <v>988</v>
      </c>
      <c r="Q325" s="688">
        <f>Dhalai!Q325+Unakoti!Q325+North!Q325+Gomati!Q325+South!Q325+West!Q325+Sepahijala!Q325+Khowai!Q325+SPO!Q325</f>
        <v>529.99839999999995</v>
      </c>
      <c r="R325" s="687">
        <f>Dhalai!R325+Unakoti!R325+North!R325+Gomati!R325+South!R325+West!R325+Sepahijala!R325+Khowai!R325+SPO!R325</f>
        <v>988</v>
      </c>
      <c r="S325" s="688">
        <f>Dhalai!S325+Unakoti!S325+North!S325+Gomati!S325+South!S325+West!S325+Sepahijala!S325+Khowai!S325+SPO!S325</f>
        <v>529.99839999999995</v>
      </c>
      <c r="T325" s="687"/>
      <c r="U325" s="687">
        <f>SUM(Dhalai:SPO!U325)</f>
        <v>0</v>
      </c>
      <c r="V325" s="687"/>
      <c r="W325" s="687">
        <f>SUM(Dhalai:SPO!W325)</f>
        <v>0</v>
      </c>
      <c r="X325" s="754"/>
      <c r="Y325" s="687"/>
      <c r="Z325" s="687">
        <f>SUM(Dhalai:SPO!Z325)</f>
        <v>399.99808000000002</v>
      </c>
      <c r="AA325" s="687"/>
      <c r="AB325" s="688">
        <f>SUM(Dhalai:SPO!AB325)</f>
        <v>399.99808000000002</v>
      </c>
      <c r="AC325" s="778"/>
      <c r="AD325" s="705"/>
      <c r="AF325" s="672">
        <f>SUM(Dhalai:SPO!AB325)</f>
        <v>399.99808000000002</v>
      </c>
      <c r="AH325" s="672" t="b">
        <f t="shared" si="82"/>
        <v>1</v>
      </c>
    </row>
    <row r="326" spans="1:34" ht="21">
      <c r="A326" s="694">
        <v>15</v>
      </c>
      <c r="B326" s="686" t="s">
        <v>190</v>
      </c>
      <c r="C326" s="687"/>
      <c r="D326" s="688"/>
      <c r="E326" s="687"/>
      <c r="F326" s="688"/>
      <c r="G326" s="699"/>
      <c r="H326" s="700"/>
      <c r="I326" s="689"/>
      <c r="J326" s="688"/>
      <c r="K326" s="687"/>
      <c r="L326" s="688"/>
      <c r="M326" s="687"/>
      <c r="N326" s="688"/>
      <c r="O326" s="754"/>
      <c r="P326" s="687"/>
      <c r="Q326" s="688"/>
      <c r="R326" s="794"/>
      <c r="S326" s="795"/>
      <c r="T326" s="697"/>
      <c r="U326" s="697"/>
      <c r="V326" s="697"/>
      <c r="W326" s="697"/>
      <c r="X326" s="754"/>
      <c r="Y326" s="697"/>
      <c r="Z326" s="697"/>
      <c r="AA326" s="697"/>
      <c r="AB326" s="697"/>
      <c r="AC326" s="692"/>
      <c r="AD326" s="705"/>
      <c r="AF326" s="672">
        <f>SUM(Dhalai:SPO!AB326)</f>
        <v>0</v>
      </c>
      <c r="AH326" s="672" t="b">
        <f t="shared" si="82"/>
        <v>1</v>
      </c>
    </row>
    <row r="327" spans="1:34" ht="21">
      <c r="A327" s="685">
        <v>15.01</v>
      </c>
      <c r="B327" s="696" t="s">
        <v>191</v>
      </c>
      <c r="C327" s="697">
        <f>Dhalai!C327+Unakoti!C327+North!C327+Gomati!C327+South!C327+West!C327+Sepahijala!C327+Khowai!C327+SPO!C327</f>
        <v>1607</v>
      </c>
      <c r="D327" s="698">
        <f>Dhalai!D327+Unakoti!D327+North!D327+Gomati!D327+South!D327+West!D327+Sepahijala!D327+Khowai!D327+SPO!D327</f>
        <v>48.21</v>
      </c>
      <c r="E327" s="697">
        <f>Dhalai!E327+Unakoti!E327+North!E327+Gomati!E327+South!E327+West!E327+Sepahijala!E327+Khowai!E327+SPO!E327</f>
        <v>1607</v>
      </c>
      <c r="F327" s="698">
        <f>Dhalai!F327+Unakoti!F327+North!F327+Gomati!F327+South!F327+West!F327+Sepahijala!F327+Khowai!F327+SPO!F327</f>
        <v>48.21</v>
      </c>
      <c r="G327" s="699">
        <f t="shared" ref="G327:G329" si="106">E327/C327</f>
        <v>1</v>
      </c>
      <c r="H327" s="700">
        <f t="shared" ref="H327:H329" si="107">F327/D327</f>
        <v>1</v>
      </c>
      <c r="I327" s="701">
        <f t="shared" ref="I327:J328" si="108">C327-E327</f>
        <v>0</v>
      </c>
      <c r="J327" s="702">
        <f t="shared" si="108"/>
        <v>0</v>
      </c>
      <c r="K327" s="697">
        <f>Dhalai!K327+Unakoti!K327+North!K327+Gomati!K327+South!K327+West!K327+Sepahijala!K327+Khowai!K327+SPO!K327</f>
        <v>0</v>
      </c>
      <c r="L327" s="698">
        <f>Dhalai!L327+Unakoti!L327+North!L327+Gomati!L327+South!L327+West!L327+Sepahijala!L327+Khowai!L327+SPO!L327</f>
        <v>0</v>
      </c>
      <c r="M327" s="697">
        <f>Dhalai!M327+Unakoti!M327+North!M327+Gomati!M327+South!M327+West!M327+Sepahijala!M327+Khowai!M327+SPO!M327</f>
        <v>0</v>
      </c>
      <c r="N327" s="698">
        <f>Dhalai!N327+Unakoti!N327+North!N327+Gomati!N327+South!N327+West!N327+Sepahijala!N327+Khowai!N327+SPO!N327</f>
        <v>0</v>
      </c>
      <c r="O327" s="729">
        <v>0.03</v>
      </c>
      <c r="P327" s="697">
        <f>Dhalai!P327+Unakoti!P327+North!P327+Gomati!P327+South!P327+West!P327+Sepahijala!P327+Khowai!P327+SPO!P327</f>
        <v>115</v>
      </c>
      <c r="Q327" s="698">
        <f>Dhalai!Q327+Unakoti!Q327+North!Q327+Gomati!Q327+South!Q327+West!Q327+Sepahijala!Q327+Khowai!Q327+SPO!Q327</f>
        <v>3.45</v>
      </c>
      <c r="R327" s="697">
        <f>Dhalai!R327+Unakoti!R327+North!R327+Gomati!R327+South!R327+West!R327+Sepahijala!R327+Khowai!R327+SPO!R327</f>
        <v>115</v>
      </c>
      <c r="S327" s="698">
        <f>Dhalai!S327+Unakoti!S327+North!S327+Gomati!S327+South!S327+West!S327+Sepahijala!S327+Khowai!S327+SPO!S327</f>
        <v>3.45</v>
      </c>
      <c r="T327" s="697">
        <f>SUM(Dhalai:SPO!T327)</f>
        <v>0</v>
      </c>
      <c r="U327" s="697">
        <f>SUM(Dhalai:SPO!U327)</f>
        <v>0</v>
      </c>
      <c r="V327" s="697">
        <f>SUM(Dhalai:SPO!V327)</f>
        <v>0</v>
      </c>
      <c r="W327" s="697">
        <f>SUM(Dhalai:SPO!W327)</f>
        <v>0</v>
      </c>
      <c r="X327" s="729">
        <v>0.03</v>
      </c>
      <c r="Y327" s="697">
        <f>SUM(Dhalai:SPO!Y327)</f>
        <v>115</v>
      </c>
      <c r="Z327" s="697">
        <f>SUM(Dhalai:SPO!Z327)</f>
        <v>3.45</v>
      </c>
      <c r="AA327" s="697">
        <f>SUM(Dhalai:SPO!AA327)</f>
        <v>115</v>
      </c>
      <c r="AB327" s="698">
        <f>SUM(Dhalai:SPO!AB327)</f>
        <v>3.45</v>
      </c>
      <c r="AC327" s="779" t="s">
        <v>483</v>
      </c>
      <c r="AD327" s="705"/>
      <c r="AF327" s="672">
        <f>SUM(Dhalai:SPO!AB327)</f>
        <v>3.45</v>
      </c>
      <c r="AH327" s="672" t="b">
        <f t="shared" si="82"/>
        <v>1</v>
      </c>
    </row>
    <row r="328" spans="1:34" ht="21">
      <c r="A328" s="685">
        <v>15.02</v>
      </c>
      <c r="B328" s="696" t="s">
        <v>192</v>
      </c>
      <c r="C328" s="697">
        <f>Dhalai!C328+Unakoti!C328+North!C328+Gomati!C328+South!C328+West!C328+Sepahijala!C328+Khowai!C328+SPO!C328</f>
        <v>750</v>
      </c>
      <c r="D328" s="698">
        <f>Dhalai!D328+Unakoti!D328+North!D328+Gomati!D328+South!D328+West!D328+Sepahijala!D328+Khowai!D328+SPO!D328</f>
        <v>75</v>
      </c>
      <c r="E328" s="697">
        <f>Dhalai!E328+Unakoti!E328+North!E328+Gomati!E328+South!E328+West!E328+Sepahijala!E328+Khowai!E328+SPO!E328</f>
        <v>750</v>
      </c>
      <c r="F328" s="698">
        <f>Dhalai!F328+Unakoti!F328+North!F328+Gomati!F328+South!F328+West!F328+Sepahijala!F328+Khowai!F328+SPO!F328</f>
        <v>75</v>
      </c>
      <c r="G328" s="699">
        <f t="shared" si="106"/>
        <v>1</v>
      </c>
      <c r="H328" s="700">
        <f t="shared" si="107"/>
        <v>1</v>
      </c>
      <c r="I328" s="701">
        <f t="shared" si="108"/>
        <v>0</v>
      </c>
      <c r="J328" s="702">
        <f t="shared" si="108"/>
        <v>0</v>
      </c>
      <c r="K328" s="697">
        <f>Dhalai!K328+Unakoti!K328+North!K328+Gomati!K328+South!K328+West!K328+Sepahijala!K328+Khowai!K328+SPO!K328</f>
        <v>0</v>
      </c>
      <c r="L328" s="698">
        <f>Dhalai!L328+Unakoti!L328+North!L328+Gomati!L328+South!L328+West!L328+Sepahijala!L328+Khowai!L328+SPO!L328</f>
        <v>0</v>
      </c>
      <c r="M328" s="697">
        <f>Dhalai!M328+Unakoti!M328+North!M328+Gomati!M328+South!M328+West!M328+Sepahijala!M328+Khowai!M328+SPO!M328</f>
        <v>0</v>
      </c>
      <c r="N328" s="698">
        <f>Dhalai!N328+Unakoti!N328+North!N328+Gomati!N328+South!N328+West!N328+Sepahijala!N328+Khowai!N328+SPO!N328</f>
        <v>0</v>
      </c>
      <c r="O328" s="729">
        <v>0.1</v>
      </c>
      <c r="P328" s="697">
        <f>Dhalai!P328+Unakoti!P328+North!P328+Gomati!P328+South!P328+West!P328+Sepahijala!P328+Khowai!P328+SPO!P328</f>
        <v>340</v>
      </c>
      <c r="Q328" s="698">
        <f>Dhalai!Q328+Unakoti!Q328+North!Q328+Gomati!Q328+South!Q328+West!Q328+Sepahijala!Q328+Khowai!Q328+SPO!Q328</f>
        <v>34</v>
      </c>
      <c r="R328" s="697">
        <f>Dhalai!R328+Unakoti!R328+North!R328+Gomati!R328+South!R328+West!R328+Sepahijala!R328+Khowai!R328+SPO!R328</f>
        <v>340</v>
      </c>
      <c r="S328" s="698">
        <f>Dhalai!S328+Unakoti!S328+North!S328+Gomati!S328+South!S328+West!S328+Sepahijala!S328+Khowai!S328+SPO!S328</f>
        <v>34</v>
      </c>
      <c r="T328" s="697">
        <f>SUM(Dhalai:SPO!T328)</f>
        <v>0</v>
      </c>
      <c r="U328" s="697">
        <f>SUM(Dhalai:SPO!U328)</f>
        <v>0</v>
      </c>
      <c r="V328" s="697">
        <f>SUM(Dhalai:SPO!V328)</f>
        <v>0</v>
      </c>
      <c r="W328" s="697">
        <f>SUM(Dhalai:SPO!W328)</f>
        <v>0</v>
      </c>
      <c r="X328" s="729">
        <v>0.1</v>
      </c>
      <c r="Y328" s="697">
        <f>SUM(Dhalai:SPO!Y328)</f>
        <v>340</v>
      </c>
      <c r="Z328" s="698">
        <f>SUM(Dhalai:SPO!Z328)</f>
        <v>34</v>
      </c>
      <c r="AA328" s="697">
        <f>SUM(Dhalai:SPO!AA328)</f>
        <v>340</v>
      </c>
      <c r="AB328" s="698">
        <f>SUM(Dhalai:SPO!AB328)</f>
        <v>34</v>
      </c>
      <c r="AC328" s="782"/>
      <c r="AD328" s="705"/>
      <c r="AF328" s="672">
        <f>SUM(Dhalai:SPO!AB328)</f>
        <v>34</v>
      </c>
      <c r="AH328" s="672" t="b">
        <f t="shared" ref="AH328:AH391" si="109">AB328=AF328</f>
        <v>1</v>
      </c>
    </row>
    <row r="329" spans="1:34" s="751" customFormat="1" ht="21">
      <c r="A329" s="679"/>
      <c r="B329" s="777" t="s">
        <v>105</v>
      </c>
      <c r="C329" s="687">
        <f>Dhalai!C329+Unakoti!C329+North!C329+Gomati!C329+South!C329+West!C329+Sepahijala!C329+Khowai!C329+SPO!C329</f>
        <v>2357</v>
      </c>
      <c r="D329" s="688">
        <f>Dhalai!D329+Unakoti!D329+North!D329+Gomati!D329+South!D329+West!D329+Sepahijala!D329+Khowai!D329+SPO!D329</f>
        <v>123.21000000000001</v>
      </c>
      <c r="E329" s="687">
        <f>Dhalai!E329+Unakoti!E329+North!E329+Gomati!E329+South!E329+West!E329+Sepahijala!E329+Khowai!E329+SPO!E329</f>
        <v>2357</v>
      </c>
      <c r="F329" s="688">
        <f>Dhalai!F329+Unakoti!F329+North!F329+Gomati!F329+South!F329+West!F329+Sepahijala!F329+Khowai!F329+SPO!F329</f>
        <v>123.21000000000001</v>
      </c>
      <c r="G329" s="783">
        <f t="shared" si="106"/>
        <v>1</v>
      </c>
      <c r="H329" s="784">
        <f t="shared" si="107"/>
        <v>1</v>
      </c>
      <c r="I329" s="791">
        <f t="shared" ref="I329" si="110">C329-E329</f>
        <v>0</v>
      </c>
      <c r="J329" s="792">
        <f t="shared" ref="J329" si="111">D329-F329</f>
        <v>0</v>
      </c>
      <c r="K329" s="687">
        <f>Dhalai!K329+Unakoti!K329+North!K329+Gomati!K329+South!K329+West!K329+Sepahijala!K329+Khowai!K329+SPO!K329</f>
        <v>0</v>
      </c>
      <c r="L329" s="688">
        <f>Dhalai!L329+Unakoti!L329+North!L329+Gomati!L329+South!L329+West!L329+Sepahijala!L329+Khowai!L329+SPO!L329</f>
        <v>0</v>
      </c>
      <c r="M329" s="687">
        <f>Dhalai!M329+Unakoti!M329+North!M329+Gomati!M329+South!M329+West!M329+Sepahijala!M329+Khowai!M329+SPO!M329</f>
        <v>0</v>
      </c>
      <c r="N329" s="688">
        <f>Dhalai!N329+Unakoti!N329+North!N329+Gomati!N329+South!N329+West!N329+Sepahijala!N329+Khowai!N329+SPO!N329</f>
        <v>0</v>
      </c>
      <c r="O329" s="800">
        <v>1.1000000000000001</v>
      </c>
      <c r="P329" s="687">
        <f>Dhalai!P329+Unakoti!P329+North!P329+Gomati!P329+South!P329+West!P329+Sepahijala!P329+Khowai!P329+SPO!P329</f>
        <v>455</v>
      </c>
      <c r="Q329" s="688">
        <f>Dhalai!Q329+Unakoti!Q329+North!Q329+Gomati!Q329+South!Q329+West!Q329+Sepahijala!Q329+Khowai!Q329+SPO!Q329</f>
        <v>37.450000000000003</v>
      </c>
      <c r="R329" s="687">
        <f>Dhalai!R329+Unakoti!R329+North!R329+Gomati!R329+South!R329+West!R329+Sepahijala!R329+Khowai!R329+SPO!R329</f>
        <v>455</v>
      </c>
      <c r="S329" s="688">
        <f>Dhalai!S329+Unakoti!S329+North!S329+Gomati!S329+South!S329+West!S329+Sepahijala!S329+Khowai!S329+SPO!S329</f>
        <v>37.450000000000003</v>
      </c>
      <c r="T329" s="687"/>
      <c r="U329" s="687">
        <f>SUM(Dhalai:SPO!U329)</f>
        <v>0</v>
      </c>
      <c r="V329" s="687"/>
      <c r="W329" s="687">
        <f>SUM(Dhalai:SPO!W329)</f>
        <v>0</v>
      </c>
      <c r="X329" s="800"/>
      <c r="Y329" s="687">
        <f>SUM(Dhalai:SPO!Y329)</f>
        <v>455</v>
      </c>
      <c r="Z329" s="687">
        <f>SUM(Dhalai:SPO!Z329)</f>
        <v>37.450000000000003</v>
      </c>
      <c r="AA329" s="689">
        <f>SUM(Dhalai:SPO!AA329)</f>
        <v>455</v>
      </c>
      <c r="AB329" s="688">
        <f>SUM(Dhalai:SPO!AB329)</f>
        <v>37.450000000000003</v>
      </c>
      <c r="AC329" s="778"/>
      <c r="AD329" s="705"/>
      <c r="AF329" s="672">
        <f>SUM(Dhalai:SPO!AB329)</f>
        <v>37.450000000000003</v>
      </c>
      <c r="AH329" s="672" t="b">
        <f t="shared" si="109"/>
        <v>1</v>
      </c>
    </row>
    <row r="330" spans="1:34" ht="21">
      <c r="A330" s="679" t="s">
        <v>193</v>
      </c>
      <c r="B330" s="686" t="s">
        <v>194</v>
      </c>
      <c r="C330" s="687"/>
      <c r="D330" s="688"/>
      <c r="E330" s="687"/>
      <c r="F330" s="688"/>
      <c r="G330" s="699"/>
      <c r="H330" s="700"/>
      <c r="I330" s="689"/>
      <c r="J330" s="688"/>
      <c r="K330" s="687"/>
      <c r="L330" s="688"/>
      <c r="M330" s="687"/>
      <c r="N330" s="688"/>
      <c r="O330" s="754"/>
      <c r="P330" s="687"/>
      <c r="Q330" s="688"/>
      <c r="R330" s="794"/>
      <c r="S330" s="795"/>
      <c r="T330" s="697"/>
      <c r="U330" s="697"/>
      <c r="V330" s="697"/>
      <c r="W330" s="697"/>
      <c r="X330" s="754"/>
      <c r="Y330" s="697"/>
      <c r="Z330" s="697"/>
      <c r="AA330" s="697"/>
      <c r="AB330" s="697"/>
      <c r="AC330" s="692"/>
      <c r="AD330" s="705"/>
      <c r="AF330" s="672">
        <f>SUM(Dhalai:SPO!AB330)</f>
        <v>0</v>
      </c>
      <c r="AH330" s="672" t="b">
        <f t="shared" si="109"/>
        <v>1</v>
      </c>
    </row>
    <row r="331" spans="1:34" ht="21">
      <c r="A331" s="694">
        <v>16</v>
      </c>
      <c r="B331" s="686" t="s">
        <v>195</v>
      </c>
      <c r="C331" s="687"/>
      <c r="D331" s="688"/>
      <c r="E331" s="687"/>
      <c r="F331" s="688"/>
      <c r="G331" s="699"/>
      <c r="H331" s="700"/>
      <c r="I331" s="689"/>
      <c r="J331" s="688"/>
      <c r="K331" s="687"/>
      <c r="L331" s="688"/>
      <c r="M331" s="687"/>
      <c r="N331" s="688"/>
      <c r="O331" s="754"/>
      <c r="P331" s="687"/>
      <c r="Q331" s="688"/>
      <c r="R331" s="794"/>
      <c r="S331" s="795"/>
      <c r="T331" s="697"/>
      <c r="U331" s="697"/>
      <c r="V331" s="697"/>
      <c r="W331" s="697"/>
      <c r="X331" s="754"/>
      <c r="Y331" s="697"/>
      <c r="Z331" s="697"/>
      <c r="AA331" s="697"/>
      <c r="AB331" s="697"/>
      <c r="AC331" s="692"/>
      <c r="AD331" s="705"/>
      <c r="AF331" s="672">
        <f>SUM(Dhalai:SPO!AB331)</f>
        <v>0</v>
      </c>
      <c r="AH331" s="672" t="b">
        <f t="shared" si="109"/>
        <v>1</v>
      </c>
    </row>
    <row r="332" spans="1:34" ht="21">
      <c r="A332" s="685">
        <v>16.010000000000002</v>
      </c>
      <c r="B332" s="696" t="s">
        <v>196</v>
      </c>
      <c r="C332" s="697">
        <f>Dhalai!C332+Unakoti!C332+North!C332+Gomati!C332+South!C332+West!C332+Sepahijala!C332+Khowai!C332+SPO!C332</f>
        <v>0</v>
      </c>
      <c r="D332" s="698">
        <f>Dhalai!D332+Unakoti!D332+North!D332+Gomati!D332+South!D332+West!D332+Sepahijala!D332+Khowai!D332+SPO!D332</f>
        <v>0</v>
      </c>
      <c r="E332" s="697">
        <f>Dhalai!E332+Unakoti!E332+North!E332+Gomati!E332+South!E332+West!E332+Sepahijala!E332+Khowai!E332+SPO!E332</f>
        <v>0</v>
      </c>
      <c r="F332" s="698">
        <f>Dhalai!F332+Unakoti!F332+North!F332+Gomati!F332+South!F332+West!F332+Sepahijala!F332+Khowai!F332+SPO!F332</f>
        <v>0</v>
      </c>
      <c r="G332" s="699"/>
      <c r="H332" s="700"/>
      <c r="I332" s="707"/>
      <c r="J332" s="698"/>
      <c r="K332" s="697">
        <f>Dhalai!K332+Unakoti!K332+North!K332+Gomati!K332+South!K332+West!K332+Sepahijala!K332+Khowai!K332+SPO!K332</f>
        <v>0</v>
      </c>
      <c r="L332" s="698">
        <f>Dhalai!L332+Unakoti!L332+North!L332+Gomati!L332+South!L332+West!L332+Sepahijala!L332+Khowai!L332+SPO!L332</f>
        <v>0</v>
      </c>
      <c r="M332" s="697">
        <f>Dhalai!M332+Unakoti!M332+North!M332+Gomati!M332+South!M332+West!M332+Sepahijala!M332+Khowai!M332+SPO!M332</f>
        <v>0</v>
      </c>
      <c r="N332" s="698">
        <f>Dhalai!N332+Unakoti!N332+North!N332+Gomati!N332+South!N332+West!N332+Sepahijala!N332+Khowai!N332+SPO!N332</f>
        <v>0</v>
      </c>
      <c r="O332" s="703"/>
      <c r="P332" s="697">
        <f>Dhalai!P332+Unakoti!P332+North!P332+Gomati!P332+South!P332+West!P332+Sepahijala!P332+Khowai!P332+SPO!P332</f>
        <v>0</v>
      </c>
      <c r="Q332" s="698">
        <f>Dhalai!Q332+Unakoti!Q332+North!Q332+Gomati!Q332+South!Q332+West!Q332+Sepahijala!Q332+Khowai!Q332+SPO!Q332</f>
        <v>0</v>
      </c>
      <c r="R332" s="697">
        <f>Dhalai!R332+Unakoti!R332+North!R332+Gomati!R332+South!R332+West!R332+Sepahijala!R332+Khowai!R332+SPO!R332</f>
        <v>0</v>
      </c>
      <c r="S332" s="698">
        <f>Dhalai!S332+Unakoti!S332+North!S332+Gomati!S332+South!S332+West!S332+Sepahijala!S332+Khowai!S332+SPO!S332</f>
        <v>0</v>
      </c>
      <c r="T332" s="697"/>
      <c r="U332" s="697"/>
      <c r="V332" s="697"/>
      <c r="W332" s="697"/>
      <c r="X332" s="703"/>
      <c r="Y332" s="697"/>
      <c r="Z332" s="697"/>
      <c r="AA332" s="697"/>
      <c r="AB332" s="697"/>
      <c r="AC332" s="704"/>
      <c r="AD332" s="705"/>
      <c r="AF332" s="672">
        <f>SUM(Dhalai:SPO!AB332)</f>
        <v>0</v>
      </c>
      <c r="AH332" s="672" t="b">
        <f t="shared" si="109"/>
        <v>1</v>
      </c>
    </row>
    <row r="333" spans="1:34" ht="21">
      <c r="A333" s="685"/>
      <c r="B333" s="696" t="s">
        <v>124</v>
      </c>
      <c r="C333" s="697">
        <f>Dhalai!C333+Unakoti!C333+North!C333+Gomati!C333+South!C333+West!C333+Sepahijala!C333+Khowai!C333+SPO!C333</f>
        <v>9803</v>
      </c>
      <c r="D333" s="698">
        <f>Dhalai!D333+Unakoti!D333+North!D333+Gomati!D333+South!D333+West!D333+Sepahijala!D333+Khowai!D333+SPO!D333</f>
        <v>47.52</v>
      </c>
      <c r="E333" s="697">
        <f>Dhalai!E333+Unakoti!E333+North!E333+Gomati!E333+South!E333+West!E333+Sepahijala!E333+Khowai!E333+SPO!E333</f>
        <v>9803</v>
      </c>
      <c r="F333" s="698">
        <f>Dhalai!F333+Unakoti!F333+North!F333+Gomati!F333+South!F333+West!F333+Sepahijala!F333+Khowai!F333+SPO!F333</f>
        <v>47.52</v>
      </c>
      <c r="G333" s="699">
        <f t="shared" ref="G333:G334" si="112">E333/C333</f>
        <v>1</v>
      </c>
      <c r="H333" s="700">
        <f t="shared" ref="H333:H334" si="113">F333/D333</f>
        <v>1</v>
      </c>
      <c r="I333" s="701">
        <f t="shared" ref="I333:J335" si="114">C333-E333</f>
        <v>0</v>
      </c>
      <c r="J333" s="702">
        <f t="shared" si="114"/>
        <v>0</v>
      </c>
      <c r="K333" s="697">
        <f>Dhalai!K333+Unakoti!K333+North!K333+Gomati!K333+South!K333+West!K333+Sepahijala!K333+Khowai!K333+SPO!K333</f>
        <v>0</v>
      </c>
      <c r="L333" s="698">
        <f>Dhalai!L333+Unakoti!L333+North!L333+Gomati!L333+South!L333+West!L333+Sepahijala!L333+Khowai!L333+SPO!L333</f>
        <v>0</v>
      </c>
      <c r="M333" s="697">
        <f>Dhalai!M333+Unakoti!M333+North!M333+Gomati!M333+South!M333+West!M333+Sepahijala!M333+Khowai!M333+SPO!M333</f>
        <v>0</v>
      </c>
      <c r="N333" s="698">
        <f>Dhalai!N333+Unakoti!N333+North!N333+Gomati!N333+South!N333+West!N333+Sepahijala!N333+Khowai!N333+SPO!N333</f>
        <v>0</v>
      </c>
      <c r="O333" s="729">
        <v>5.0000000000000001E-3</v>
      </c>
      <c r="P333" s="697">
        <f>Dhalai!P333+Unakoti!P333+North!P333+Gomati!P333+South!P333+West!P333+Sepahijala!P333+Khowai!P333+SPO!P333</f>
        <v>8632</v>
      </c>
      <c r="Q333" s="698">
        <f>Dhalai!Q333+Unakoti!Q333+North!Q333+Gomati!Q333+South!Q333+West!Q333+Sepahijala!Q333+Khowai!Q333+SPO!Q333</f>
        <v>43.160000000000004</v>
      </c>
      <c r="R333" s="697">
        <f>Dhalai!R333+Unakoti!R333+North!R333+Gomati!R333+South!R333+West!R333+Sepahijala!R333+Khowai!R333+SPO!R333</f>
        <v>8632</v>
      </c>
      <c r="S333" s="698">
        <f>Dhalai!S333+Unakoti!S333+North!S333+Gomati!S333+South!S333+West!S333+Sepahijala!S333+Khowai!S333+SPO!S333</f>
        <v>43.160000000000004</v>
      </c>
      <c r="T333" s="697">
        <f>SUM(Dhalai:SPO!T333)</f>
        <v>0</v>
      </c>
      <c r="U333" s="697">
        <f>SUM(Dhalai:SPO!U333)</f>
        <v>0</v>
      </c>
      <c r="V333" s="697">
        <f>SUM(Dhalai:SPO!V333)</f>
        <v>0</v>
      </c>
      <c r="W333" s="697">
        <f>SUM(Dhalai:SPO!W333)</f>
        <v>0</v>
      </c>
      <c r="X333" s="729">
        <v>5.0000000000000001E-3</v>
      </c>
      <c r="Y333" s="697">
        <f>SUM(Dhalai:SPO!Y333)</f>
        <v>8632</v>
      </c>
      <c r="Z333" s="697">
        <f>SUM(Dhalai:SPO!Z333)</f>
        <v>43.160000000000004</v>
      </c>
      <c r="AA333" s="697">
        <f>SUM(Dhalai:SPO!AA333)</f>
        <v>8632</v>
      </c>
      <c r="AB333" s="697">
        <f>SUM(Dhalai:SPO!AB333)</f>
        <v>43.160000000000004</v>
      </c>
      <c r="AC333" s="779" t="s">
        <v>483</v>
      </c>
      <c r="AD333" s="705"/>
      <c r="AF333" s="672">
        <f>SUM(Dhalai:SPO!AB333)</f>
        <v>43.160000000000004</v>
      </c>
      <c r="AH333" s="672" t="b">
        <f t="shared" si="109"/>
        <v>1</v>
      </c>
    </row>
    <row r="334" spans="1:34" ht="21">
      <c r="A334" s="685"/>
      <c r="B334" s="696" t="s">
        <v>173</v>
      </c>
      <c r="C334" s="697">
        <f>Dhalai!C334+Unakoti!C334+North!C334+Gomati!C334+South!C334+West!C334+Sepahijala!C334+Khowai!C334+SPO!C334</f>
        <v>11857</v>
      </c>
      <c r="D334" s="698">
        <f>Dhalai!D334+Unakoti!D334+North!D334+Gomati!D334+South!D334+West!D334+Sepahijala!D334+Khowai!D334+SPO!D334</f>
        <v>59.279631999999999</v>
      </c>
      <c r="E334" s="697">
        <f>Dhalai!E334+Unakoti!E334+North!E334+Gomati!E334+South!E334+West!E334+Sepahijala!E334+Khowai!E334+SPO!E334</f>
        <v>11857</v>
      </c>
      <c r="F334" s="698">
        <f>Dhalai!F334+Unakoti!F334+North!F334+Gomati!F334+South!F334+West!F334+Sepahijala!F334+Khowai!F334+SPO!F334</f>
        <v>59.279631999999999</v>
      </c>
      <c r="G334" s="699">
        <f t="shared" si="112"/>
        <v>1</v>
      </c>
      <c r="H334" s="700">
        <f t="shared" si="113"/>
        <v>1</v>
      </c>
      <c r="I334" s="701">
        <f t="shared" si="114"/>
        <v>0</v>
      </c>
      <c r="J334" s="702">
        <f t="shared" si="114"/>
        <v>0</v>
      </c>
      <c r="K334" s="697">
        <f>Dhalai!K334+Unakoti!K334+North!K334+Gomati!K334+South!K334+West!K334+Sepahijala!K334+Khowai!K334+SPO!K334</f>
        <v>0</v>
      </c>
      <c r="L334" s="698">
        <f>Dhalai!L334+Unakoti!L334+North!L334+Gomati!L334+South!L334+West!L334+Sepahijala!L334+Khowai!L334+SPO!L334</f>
        <v>0</v>
      </c>
      <c r="M334" s="697">
        <f>Dhalai!M334+Unakoti!M334+North!M334+Gomati!M334+South!M334+West!M334+Sepahijala!M334+Khowai!M334+SPO!M334</f>
        <v>0</v>
      </c>
      <c r="N334" s="698">
        <f>Dhalai!N334+Unakoti!N334+North!N334+Gomati!N334+South!N334+West!N334+Sepahijala!N334+Khowai!N334+SPO!N334</f>
        <v>0</v>
      </c>
      <c r="O334" s="729">
        <v>5.0000000000000001E-3</v>
      </c>
      <c r="P334" s="697">
        <f>Dhalai!P334+Unakoti!P334+North!P334+Gomati!P334+South!P334+West!P334+Sepahijala!P334+Khowai!P334+SPO!P334</f>
        <v>11715</v>
      </c>
      <c r="Q334" s="698">
        <f>Dhalai!Q334+Unakoti!Q334+North!Q334+Gomati!Q334+South!Q334+West!Q334+Sepahijala!Q334+Khowai!Q334+SPO!Q334</f>
        <v>58.575000000000003</v>
      </c>
      <c r="R334" s="697">
        <f>Dhalai!R334+Unakoti!R334+North!R334+Gomati!R334+South!R334+West!R334+Sepahijala!R334+Khowai!R334+SPO!R334</f>
        <v>11715</v>
      </c>
      <c r="S334" s="698">
        <f>Dhalai!S334+Unakoti!S334+North!S334+Gomati!S334+South!S334+West!S334+Sepahijala!S334+Khowai!S334+SPO!S334</f>
        <v>58.575000000000003</v>
      </c>
      <c r="T334" s="697">
        <f>SUM(Dhalai:SPO!T334)</f>
        <v>0</v>
      </c>
      <c r="U334" s="697">
        <f>SUM(Dhalai:SPO!U334)</f>
        <v>0</v>
      </c>
      <c r="V334" s="697">
        <f>SUM(Dhalai:SPO!V334)</f>
        <v>0</v>
      </c>
      <c r="W334" s="697">
        <f>SUM(Dhalai:SPO!W334)</f>
        <v>0</v>
      </c>
      <c r="X334" s="729">
        <v>5.0000000000000001E-3</v>
      </c>
      <c r="Y334" s="697">
        <f>SUM(Dhalai:SPO!Y334)</f>
        <v>11715</v>
      </c>
      <c r="Z334" s="697">
        <f>SUM(Dhalai:SPO!Z334)</f>
        <v>58.575000000000003</v>
      </c>
      <c r="AA334" s="697">
        <f>SUM(Dhalai:SPO!AA334)</f>
        <v>11715</v>
      </c>
      <c r="AB334" s="698">
        <f>SUM(Dhalai:SPO!AB334)</f>
        <v>58.575000000000003</v>
      </c>
      <c r="AC334" s="780"/>
      <c r="AD334" s="705"/>
      <c r="AF334" s="672">
        <f>SUM(Dhalai:SPO!AB334)</f>
        <v>58.575000000000003</v>
      </c>
      <c r="AH334" s="672" t="b">
        <f t="shared" si="109"/>
        <v>1</v>
      </c>
    </row>
    <row r="335" spans="1:34" ht="37.5">
      <c r="A335" s="685">
        <v>16.02</v>
      </c>
      <c r="B335" s="696" t="s">
        <v>197</v>
      </c>
      <c r="C335" s="707">
        <f>Dhalai!C335+Unakoti!C335+North!C335+Gomati!C335+South!C335+West!C335+Sepahijala!C335+Khowai!C335+SPO!C335</f>
        <v>11642</v>
      </c>
      <c r="D335" s="698">
        <f>Dhalai!D335+Unakoti!D335+North!D335+Gomati!D335+South!D335+West!D335+Sepahijala!D335+Khowai!D335+SPO!D335</f>
        <v>58.214074999999994</v>
      </c>
      <c r="E335" s="697">
        <f>Dhalai!E335+Unakoti!E335+North!E335+Gomati!E335+South!E335+West!E335+Sepahijala!E335+Khowai!E335+SPO!E335</f>
        <v>11642</v>
      </c>
      <c r="F335" s="698">
        <f>Dhalai!F335+Unakoti!F335+North!F335+Gomati!F335+South!F335+West!F335+Sepahijala!F335+Khowai!F335+SPO!F335</f>
        <v>58.214545000000001</v>
      </c>
      <c r="G335" s="699">
        <f t="shared" ref="G335:G336" si="115">E335/C335</f>
        <v>1</v>
      </c>
      <c r="H335" s="700">
        <f t="shared" ref="H335:H336" si="116">F335/D335</f>
        <v>1.0000080736488557</v>
      </c>
      <c r="I335" s="701">
        <f t="shared" si="114"/>
        <v>0</v>
      </c>
      <c r="J335" s="702">
        <f t="shared" si="114"/>
        <v>-4.7000000000707587E-4</v>
      </c>
      <c r="K335" s="697">
        <f>Dhalai!K335+Unakoti!K335+North!K335+Gomati!K335+South!K335+West!K335+Sepahijala!K335+Khowai!K335+SPO!K335</f>
        <v>0</v>
      </c>
      <c r="L335" s="698">
        <f>Dhalai!L335+Unakoti!L335+North!L335+Gomati!L335+South!L335+West!L335+Sepahijala!L335+Khowai!L335+SPO!L335</f>
        <v>0</v>
      </c>
      <c r="M335" s="697">
        <f>Dhalai!M335+Unakoti!M335+North!M335+Gomati!M335+South!M335+West!M335+Sepahijala!M335+Khowai!M335+SPO!M335</f>
        <v>0</v>
      </c>
      <c r="N335" s="698">
        <f>Dhalai!N335+Unakoti!N335+North!N335+Gomati!N335+South!N335+West!N335+Sepahijala!N335+Khowai!N335+SPO!N335</f>
        <v>0</v>
      </c>
      <c r="O335" s="703">
        <v>5.0000000000000001E-3</v>
      </c>
      <c r="P335" s="697">
        <f>Dhalai!P335+Unakoti!P335+North!P335+Gomati!P335+South!P335+West!P335+Sepahijala!P335+Khowai!P335+SPO!P335</f>
        <v>11092</v>
      </c>
      <c r="Q335" s="698">
        <f>Dhalai!Q335+Unakoti!Q335+North!Q335+Gomati!Q335+South!Q335+West!Q335+Sepahijala!Q335+Khowai!Q335+SPO!Q335</f>
        <v>55.46</v>
      </c>
      <c r="R335" s="697">
        <f>Dhalai!R335+Unakoti!R335+North!R335+Gomati!R335+South!R335+West!R335+Sepahijala!R335+Khowai!R335+SPO!R335</f>
        <v>11092</v>
      </c>
      <c r="S335" s="698">
        <f>Dhalai!S335+Unakoti!S335+North!S335+Gomati!S335+South!S335+West!S335+Sepahijala!S335+Khowai!S335+SPO!S335</f>
        <v>55.46</v>
      </c>
      <c r="T335" s="697">
        <f>SUM(Dhalai:SPO!T335)</f>
        <v>0</v>
      </c>
      <c r="U335" s="697">
        <f>SUM(Dhalai:SPO!U335)</f>
        <v>0</v>
      </c>
      <c r="V335" s="697">
        <f>SUM(Dhalai:SPO!V335)</f>
        <v>0</v>
      </c>
      <c r="W335" s="697">
        <f>SUM(Dhalai:SPO!W335)</f>
        <v>0</v>
      </c>
      <c r="X335" s="703">
        <v>5.0000000000000001E-3</v>
      </c>
      <c r="Y335" s="697">
        <f>SUM(Dhalai:SPO!Y335)</f>
        <v>11092</v>
      </c>
      <c r="Z335" s="697">
        <f>SUM(Dhalai:SPO!Z335)</f>
        <v>55.46</v>
      </c>
      <c r="AA335" s="697">
        <f>SUM(Dhalai:SPO!AA335)</f>
        <v>11092</v>
      </c>
      <c r="AB335" s="697">
        <f>SUM(Dhalai:SPO!AB335)</f>
        <v>55.46</v>
      </c>
      <c r="AC335" s="782"/>
      <c r="AD335" s="705"/>
      <c r="AF335" s="672">
        <f>SUM(Dhalai:SPO!AB335)</f>
        <v>55.46</v>
      </c>
      <c r="AH335" s="672" t="b">
        <f t="shared" si="109"/>
        <v>1</v>
      </c>
    </row>
    <row r="336" spans="1:34" s="751" customFormat="1" ht="21">
      <c r="A336" s="679"/>
      <c r="B336" s="777" t="s">
        <v>107</v>
      </c>
      <c r="C336" s="689">
        <f>Dhalai!C336+Unakoti!C336+North!C336+Gomati!C336+South!C336+West!C336+Sepahijala!C336+Khowai!C336+SPO!C336</f>
        <v>33302</v>
      </c>
      <c r="D336" s="688">
        <f>Dhalai!D336+Unakoti!D336+North!D336+Gomati!D336+South!D336+West!D336+Sepahijala!D336+Khowai!D336+SPO!D336</f>
        <v>165.01370700000001</v>
      </c>
      <c r="E336" s="687">
        <f>Dhalai!E336+Unakoti!E336+North!E336+Gomati!E336+South!E336+West!E336+Sepahijala!E336+Khowai!E336+SPO!E336</f>
        <v>33302</v>
      </c>
      <c r="F336" s="688">
        <f>Dhalai!F336+Unakoti!F336+North!F336+Gomati!F336+South!F336+West!F336+Sepahijala!F336+Khowai!F336+SPO!F336</f>
        <v>165.01417700000002</v>
      </c>
      <c r="G336" s="783">
        <f t="shared" si="115"/>
        <v>1</v>
      </c>
      <c r="H336" s="784">
        <f t="shared" si="116"/>
        <v>1.0000028482482368</v>
      </c>
      <c r="I336" s="796">
        <f t="shared" ref="I336:J336" si="117">SUM(I332:I335)</f>
        <v>0</v>
      </c>
      <c r="J336" s="797">
        <f t="shared" si="117"/>
        <v>-4.7000000000707587E-4</v>
      </c>
      <c r="K336" s="687">
        <f>Dhalai!K336+Unakoti!K336+North!K336+Gomati!K336+South!K336+West!K336+Sepahijala!K336+Khowai!K336+SPO!K336</f>
        <v>0</v>
      </c>
      <c r="L336" s="688">
        <f>Dhalai!L336+Unakoti!L336+North!L336+Gomati!L336+South!L336+West!L336+Sepahijala!L336+Khowai!L336+SPO!L336</f>
        <v>0</v>
      </c>
      <c r="M336" s="687">
        <f>Dhalai!M336+Unakoti!M336+North!M336+Gomati!M336+South!M336+West!M336+Sepahijala!M336+Khowai!M336+SPO!M336</f>
        <v>0</v>
      </c>
      <c r="N336" s="688">
        <f>Dhalai!N336+Unakoti!N336+North!N336+Gomati!N336+South!N336+West!N336+Sepahijala!N336+Khowai!N336+SPO!N336</f>
        <v>0</v>
      </c>
      <c r="O336" s="798">
        <f t="shared" ref="O336" si="118">SUM(O332:O335)</f>
        <v>1.4999999999999999E-2</v>
      </c>
      <c r="P336" s="687">
        <f>Dhalai!P336+Unakoti!P336+North!P336+Gomati!P336+South!P336+West!P336+Sepahijala!P336+Khowai!P336+SPO!P336</f>
        <v>31439</v>
      </c>
      <c r="Q336" s="688">
        <f>Dhalai!Q336+Unakoti!Q336+North!Q336+Gomati!Q336+South!Q336+West!Q336+Sepahijala!Q336+Khowai!Q336+SPO!Q336</f>
        <v>157.19499999999999</v>
      </c>
      <c r="R336" s="687">
        <f>Dhalai!R336+Unakoti!R336+North!R336+Gomati!R336+South!R336+West!R336+Sepahijala!R336+Khowai!R336+SPO!R336</f>
        <v>31439</v>
      </c>
      <c r="S336" s="688">
        <f>Dhalai!S336+Unakoti!S336+North!S336+Gomati!S336+South!S336+West!S336+Sepahijala!S336+Khowai!S336+SPO!S336</f>
        <v>157.19499999999999</v>
      </c>
      <c r="T336" s="687"/>
      <c r="U336" s="687">
        <f>SUM(Dhalai:SPO!U336)</f>
        <v>0</v>
      </c>
      <c r="V336" s="687"/>
      <c r="W336" s="687">
        <f>SUM(Dhalai:SPO!W336)</f>
        <v>0</v>
      </c>
      <c r="X336" s="798"/>
      <c r="Y336" s="689">
        <f>SUM(Dhalai:SPO!Y336)</f>
        <v>31439</v>
      </c>
      <c r="Z336" s="688">
        <f>SUM(Dhalai:SPO!Z336)</f>
        <v>157.19499999999999</v>
      </c>
      <c r="AA336" s="689">
        <f>SUM(Dhalai:SPO!AA336)</f>
        <v>31439</v>
      </c>
      <c r="AB336" s="688">
        <f>SUM(Dhalai:SPO!AB336)</f>
        <v>157.19499999999999</v>
      </c>
      <c r="AC336" s="778"/>
      <c r="AD336" s="705"/>
      <c r="AF336" s="672">
        <f>SUM(Dhalai:SPO!AB336)</f>
        <v>157.19499999999999</v>
      </c>
      <c r="AH336" s="672" t="b">
        <f t="shared" si="109"/>
        <v>1</v>
      </c>
    </row>
    <row r="337" spans="1:34" ht="21">
      <c r="A337" s="694">
        <v>17</v>
      </c>
      <c r="B337" s="686" t="s">
        <v>198</v>
      </c>
      <c r="C337" s="687"/>
      <c r="D337" s="688"/>
      <c r="E337" s="687"/>
      <c r="F337" s="688"/>
      <c r="G337" s="699"/>
      <c r="H337" s="700"/>
      <c r="I337" s="689"/>
      <c r="J337" s="688"/>
      <c r="K337" s="687"/>
      <c r="L337" s="688"/>
      <c r="M337" s="687"/>
      <c r="N337" s="688"/>
      <c r="O337" s="754"/>
      <c r="P337" s="687"/>
      <c r="Q337" s="688"/>
      <c r="R337" s="794"/>
      <c r="S337" s="795"/>
      <c r="T337" s="697"/>
      <c r="U337" s="697"/>
      <c r="V337" s="697"/>
      <c r="W337" s="697"/>
      <c r="X337" s="754"/>
      <c r="Y337" s="697"/>
      <c r="Z337" s="697"/>
      <c r="AA337" s="697"/>
      <c r="AB337" s="697"/>
      <c r="AC337" s="692"/>
      <c r="AD337" s="705"/>
      <c r="AF337" s="672">
        <f>SUM(Dhalai:SPO!AB337)</f>
        <v>0</v>
      </c>
      <c r="AH337" s="672" t="b">
        <f t="shared" si="109"/>
        <v>1</v>
      </c>
    </row>
    <row r="338" spans="1:34" ht="21">
      <c r="A338" s="685">
        <v>17.010000000000002</v>
      </c>
      <c r="B338" s="696" t="s">
        <v>196</v>
      </c>
      <c r="C338" s="697">
        <f>Dhalai!C338+Unakoti!C338+North!C338+Gomati!C338+South!C338+West!C338+Sepahijala!C338+Khowai!C338+SPO!C338</f>
        <v>4332</v>
      </c>
      <c r="D338" s="698">
        <f>Dhalai!D338+Unakoti!D338+North!D338+Gomati!D338+South!D338+West!D338+Sepahijala!D338+Khowai!D338+SPO!D338</f>
        <v>216.6</v>
      </c>
      <c r="E338" s="697">
        <f>Dhalai!E338+Unakoti!E338+North!E338+Gomati!E338+South!E338+West!E338+Sepahijala!E338+Khowai!E338+SPO!E338</f>
        <v>4332</v>
      </c>
      <c r="F338" s="698">
        <f>Dhalai!F338+Unakoti!F338+North!F338+Gomati!F338+South!F338+West!F338+Sepahijala!F338+Khowai!F338+SPO!F338</f>
        <v>216.6</v>
      </c>
      <c r="G338" s="699">
        <f t="shared" si="92"/>
        <v>1</v>
      </c>
      <c r="H338" s="700">
        <f t="shared" si="92"/>
        <v>1</v>
      </c>
      <c r="I338" s="701">
        <f t="shared" ref="I338:J339" si="119">C338-E338</f>
        <v>0</v>
      </c>
      <c r="J338" s="702">
        <f t="shared" si="119"/>
        <v>0</v>
      </c>
      <c r="K338" s="697">
        <f>Dhalai!K338+Unakoti!K338+North!K338+Gomati!K338+South!K338+West!K338+Sepahijala!K338+Khowai!K338+SPO!K338</f>
        <v>0</v>
      </c>
      <c r="L338" s="698">
        <f>Dhalai!L338+Unakoti!L338+North!L338+Gomati!L338+South!L338+West!L338+Sepahijala!L338+Khowai!L338+SPO!L338</f>
        <v>0</v>
      </c>
      <c r="M338" s="697">
        <f>Dhalai!M338+Unakoti!M338+North!M338+Gomati!M338+South!M338+West!M338+Sepahijala!M338+Khowai!M338+SPO!M338</f>
        <v>0</v>
      </c>
      <c r="N338" s="698">
        <f>Dhalai!N338+Unakoti!N338+North!N338+Gomati!N338+South!N338+West!N338+Sepahijala!N338+Khowai!N338+SPO!N338</f>
        <v>0</v>
      </c>
      <c r="O338" s="729">
        <v>0.05</v>
      </c>
      <c r="P338" s="697">
        <f>Dhalai!P338+Unakoti!P338+North!P338+Gomati!P338+South!P338+West!P338+Sepahijala!P338+Khowai!P338+SPO!P338</f>
        <v>4329</v>
      </c>
      <c r="Q338" s="698">
        <f>Dhalai!Q338+Unakoti!Q338+North!Q338+Gomati!Q338+South!Q338+West!Q338+Sepahijala!Q338+Khowai!Q338+SPO!Q338</f>
        <v>216.45000000000002</v>
      </c>
      <c r="R338" s="697">
        <f>Dhalai!R338+Unakoti!R338+North!R338+Gomati!R338+South!R338+West!R338+Sepahijala!R338+Khowai!R338+SPO!R338</f>
        <v>4329</v>
      </c>
      <c r="S338" s="698">
        <f>Dhalai!S338+Unakoti!S338+North!S338+Gomati!S338+South!S338+West!S338+Sepahijala!S338+Khowai!S338+SPO!S338</f>
        <v>216.45000000000002</v>
      </c>
      <c r="T338" s="697">
        <f>SUM(Dhalai:SPO!T338)</f>
        <v>0</v>
      </c>
      <c r="U338" s="697">
        <f>SUM(Dhalai:SPO!U338)</f>
        <v>0</v>
      </c>
      <c r="V338" s="697">
        <f>SUM(Dhalai:SPO!V338)</f>
        <v>0</v>
      </c>
      <c r="W338" s="697">
        <f>SUM(Dhalai:SPO!W338)</f>
        <v>0</v>
      </c>
      <c r="X338" s="729">
        <v>0.05</v>
      </c>
      <c r="Y338" s="697">
        <f>SUM(Dhalai:SPO!Y338)</f>
        <v>4329</v>
      </c>
      <c r="Z338" s="697">
        <f>SUM(Dhalai:SPO!Z338)</f>
        <v>216.45000000000002</v>
      </c>
      <c r="AA338" s="697">
        <f>SUM(Dhalai:SPO!AA338)</f>
        <v>4329</v>
      </c>
      <c r="AB338" s="697">
        <f>SUM(Dhalai:SPO!AB338)</f>
        <v>216.45000000000002</v>
      </c>
      <c r="AC338" s="779" t="s">
        <v>483</v>
      </c>
      <c r="AD338" s="705"/>
      <c r="AF338" s="672">
        <f>SUM(Dhalai:SPO!AB338)</f>
        <v>216.45000000000002</v>
      </c>
      <c r="AH338" s="672" t="b">
        <f t="shared" si="109"/>
        <v>1</v>
      </c>
    </row>
    <row r="339" spans="1:34" ht="21">
      <c r="A339" s="685">
        <v>17.02</v>
      </c>
      <c r="B339" s="696" t="s">
        <v>192</v>
      </c>
      <c r="C339" s="697">
        <f>Dhalai!C339+Unakoti!C339+North!C339+Gomati!C339+South!C339+West!C339+Sepahijala!C339+Khowai!C339+SPO!C339</f>
        <v>2099</v>
      </c>
      <c r="D339" s="698">
        <f>Dhalai!D339+Unakoti!D339+North!D339+Gomati!D339+South!D339+West!D339+Sepahijala!D339+Khowai!D339+SPO!D339</f>
        <v>146.93</v>
      </c>
      <c r="E339" s="697">
        <f>Dhalai!E339+Unakoti!E339+North!E339+Gomati!E339+South!E339+West!E339+Sepahijala!E339+Khowai!E339+SPO!E339</f>
        <v>2099</v>
      </c>
      <c r="F339" s="698">
        <f>Dhalai!F339+Unakoti!F339+North!F339+Gomati!F339+South!F339+West!F339+Sepahijala!F339+Khowai!F339+SPO!F339</f>
        <v>146.93</v>
      </c>
      <c r="G339" s="699">
        <f t="shared" si="92"/>
        <v>1</v>
      </c>
      <c r="H339" s="700">
        <f t="shared" si="92"/>
        <v>1</v>
      </c>
      <c r="I339" s="701">
        <f t="shared" si="119"/>
        <v>0</v>
      </c>
      <c r="J339" s="702">
        <f t="shared" si="119"/>
        <v>0</v>
      </c>
      <c r="K339" s="697">
        <f>Dhalai!K339+Unakoti!K339+North!K339+Gomati!K339+South!K339+West!K339+Sepahijala!K339+Khowai!K339+SPO!K339</f>
        <v>0</v>
      </c>
      <c r="L339" s="698">
        <f>Dhalai!L339+Unakoti!L339+North!L339+Gomati!L339+South!L339+West!L339+Sepahijala!L339+Khowai!L339+SPO!L339</f>
        <v>0</v>
      </c>
      <c r="M339" s="697">
        <f>Dhalai!M339+Unakoti!M339+North!M339+Gomati!M339+South!M339+West!M339+Sepahijala!M339+Khowai!M339+SPO!M339</f>
        <v>0</v>
      </c>
      <c r="N339" s="698">
        <f>Dhalai!N339+Unakoti!N339+North!N339+Gomati!N339+South!N339+West!N339+Sepahijala!N339+Khowai!N339+SPO!N339</f>
        <v>0</v>
      </c>
      <c r="O339" s="729">
        <v>7.0000000000000007E-2</v>
      </c>
      <c r="P339" s="697">
        <f>Dhalai!P339+Unakoti!P339+North!P339+Gomati!P339+South!P339+West!P339+Sepahijala!P339+Khowai!P339+SPO!P339</f>
        <v>2109</v>
      </c>
      <c r="Q339" s="698">
        <f>Dhalai!Q339+Unakoti!Q339+North!Q339+Gomati!Q339+South!Q339+West!Q339+Sepahijala!Q339+Khowai!Q339+SPO!Q339</f>
        <v>147.63</v>
      </c>
      <c r="R339" s="697">
        <f>Dhalai!R339+Unakoti!R339+North!R339+Gomati!R339+South!R339+West!R339+Sepahijala!R339+Khowai!R339+SPO!R339</f>
        <v>2109</v>
      </c>
      <c r="S339" s="698">
        <f>Dhalai!S339+Unakoti!S339+North!S339+Gomati!S339+South!S339+West!S339+Sepahijala!S339+Khowai!S339+SPO!S339</f>
        <v>147.63</v>
      </c>
      <c r="T339" s="697">
        <f>SUM(Dhalai:SPO!T339)</f>
        <v>0</v>
      </c>
      <c r="U339" s="697">
        <f>SUM(Dhalai:SPO!U339)</f>
        <v>0</v>
      </c>
      <c r="V339" s="697">
        <f>SUM(Dhalai:SPO!V339)</f>
        <v>0</v>
      </c>
      <c r="W339" s="697">
        <f>SUM(Dhalai:SPO!W339)</f>
        <v>0</v>
      </c>
      <c r="X339" s="729">
        <v>7.0000000000000007E-2</v>
      </c>
      <c r="Y339" s="697">
        <f>SUM(Dhalai:SPO!Y339)</f>
        <v>2109</v>
      </c>
      <c r="Z339" s="697">
        <f>SUM(Dhalai:SPO!Z339)</f>
        <v>147.63</v>
      </c>
      <c r="AA339" s="697">
        <f>SUM(Dhalai:SPO!AA339)</f>
        <v>2109</v>
      </c>
      <c r="AB339" s="697">
        <f>SUM(Dhalai:SPO!AB339)</f>
        <v>147.63</v>
      </c>
      <c r="AC339" s="782"/>
      <c r="AD339" s="705"/>
      <c r="AF339" s="672">
        <f>SUM(Dhalai:SPO!AB339)</f>
        <v>147.63</v>
      </c>
      <c r="AH339" s="672" t="b">
        <f t="shared" si="109"/>
        <v>1</v>
      </c>
    </row>
    <row r="340" spans="1:34" s="751" customFormat="1" ht="21">
      <c r="A340" s="679"/>
      <c r="B340" s="777" t="s">
        <v>107</v>
      </c>
      <c r="C340" s="687">
        <f>Dhalai!C340+Unakoti!C340+North!C340+Gomati!C340+South!C340+West!C340+Sepahijala!C340+Khowai!C340+SPO!C340</f>
        <v>6431</v>
      </c>
      <c r="D340" s="688">
        <f>Dhalai!D340+Unakoti!D340+North!D340+Gomati!D340+South!D340+West!D340+Sepahijala!D340+Khowai!D340+SPO!D340</f>
        <v>363.53000000000003</v>
      </c>
      <c r="E340" s="687">
        <f>Dhalai!E340+Unakoti!E340+North!E340+Gomati!E340+South!E340+West!E340+Sepahijala!E340+Khowai!E340+SPO!E340</f>
        <v>6431</v>
      </c>
      <c r="F340" s="688">
        <f>Dhalai!F340+Unakoti!F340+North!F340+Gomati!F340+South!F340+West!F340+Sepahijala!F340+Khowai!F340+SPO!F340</f>
        <v>363.53000000000003</v>
      </c>
      <c r="G340" s="783">
        <f>E340/C340</f>
        <v>1</v>
      </c>
      <c r="H340" s="784">
        <f t="shared" si="92"/>
        <v>1</v>
      </c>
      <c r="I340" s="796">
        <f t="shared" ref="I340:J340" si="120">SUM(I338:I339)</f>
        <v>0</v>
      </c>
      <c r="J340" s="797">
        <f t="shared" si="120"/>
        <v>0</v>
      </c>
      <c r="K340" s="687">
        <f>Dhalai!K340+Unakoti!K340+North!K340+Gomati!K340+South!K340+West!K340+Sepahijala!K340+Khowai!K340+SPO!K340</f>
        <v>0</v>
      </c>
      <c r="L340" s="688">
        <f>Dhalai!L340+Unakoti!L340+North!L340+Gomati!L340+South!L340+West!L340+Sepahijala!L340+Khowai!L340+SPO!L340</f>
        <v>0</v>
      </c>
      <c r="M340" s="687">
        <f>Dhalai!M340+Unakoti!M340+North!M340+Gomati!M340+South!M340+West!M340+Sepahijala!M340+Khowai!M340+SPO!M340</f>
        <v>0</v>
      </c>
      <c r="N340" s="688">
        <f>Dhalai!N340+Unakoti!N340+North!N340+Gomati!N340+South!N340+West!N340+Sepahijala!N340+Khowai!N340+SPO!N340</f>
        <v>0</v>
      </c>
      <c r="O340" s="798">
        <f t="shared" ref="O340" si="121">SUM(O338:O339)</f>
        <v>0.12000000000000001</v>
      </c>
      <c r="P340" s="687">
        <f>Dhalai!P340+Unakoti!P340+North!P340+Gomati!P340+South!P340+West!P340+Sepahijala!P340+Khowai!P340+SPO!P340</f>
        <v>6438</v>
      </c>
      <c r="Q340" s="688">
        <f>Dhalai!Q340+Unakoti!Q340+North!Q340+Gomati!Q340+South!Q340+West!Q340+Sepahijala!Q340+Khowai!Q340+SPO!Q340</f>
        <v>364.08</v>
      </c>
      <c r="R340" s="687">
        <f>Dhalai!R340+Unakoti!R340+North!R340+Gomati!R340+South!R340+West!R340+Sepahijala!R340+Khowai!R340+SPO!R340</f>
        <v>6438</v>
      </c>
      <c r="S340" s="688">
        <f>Dhalai!S340+Unakoti!S340+North!S340+Gomati!S340+South!S340+West!S340+Sepahijala!S340+Khowai!S340+SPO!S340</f>
        <v>364.08</v>
      </c>
      <c r="T340" s="687"/>
      <c r="U340" s="687">
        <f>SUM(Dhalai:SPO!U340)</f>
        <v>0</v>
      </c>
      <c r="V340" s="687"/>
      <c r="W340" s="687">
        <f>SUM(Dhalai:SPO!W340)</f>
        <v>0</v>
      </c>
      <c r="X340" s="798"/>
      <c r="Y340" s="687">
        <f>SUM(Dhalai:SPO!Y340)</f>
        <v>6438</v>
      </c>
      <c r="Z340" s="687">
        <f>SUM(Dhalai:SPO!Z340)</f>
        <v>364.08</v>
      </c>
      <c r="AA340" s="687">
        <f>SUM(Dhalai:SPO!AA340)</f>
        <v>6438</v>
      </c>
      <c r="AB340" s="687">
        <f>SUM(Dhalai:SPO!AB340)</f>
        <v>364.08</v>
      </c>
      <c r="AC340" s="778"/>
      <c r="AD340" s="705"/>
      <c r="AF340" s="672">
        <f>SUM(Dhalai:SPO!AB340)</f>
        <v>364.08</v>
      </c>
      <c r="AH340" s="672" t="b">
        <f t="shared" si="109"/>
        <v>1</v>
      </c>
    </row>
    <row r="341" spans="1:34" ht="56.25">
      <c r="A341" s="694">
        <v>18</v>
      </c>
      <c r="B341" s="686" t="s">
        <v>199</v>
      </c>
      <c r="C341" s="687"/>
      <c r="D341" s="688"/>
      <c r="E341" s="687"/>
      <c r="F341" s="688"/>
      <c r="G341" s="699"/>
      <c r="H341" s="700"/>
      <c r="I341" s="689"/>
      <c r="J341" s="688"/>
      <c r="K341" s="687"/>
      <c r="L341" s="688"/>
      <c r="M341" s="687"/>
      <c r="N341" s="688"/>
      <c r="O341" s="754"/>
      <c r="P341" s="687"/>
      <c r="Q341" s="688"/>
      <c r="R341" s="794"/>
      <c r="S341" s="795"/>
      <c r="T341" s="697"/>
      <c r="U341" s="697"/>
      <c r="V341" s="697"/>
      <c r="W341" s="697"/>
      <c r="X341" s="754"/>
      <c r="Y341" s="697"/>
      <c r="Z341" s="697"/>
      <c r="AA341" s="697"/>
      <c r="AB341" s="697"/>
      <c r="AC341" s="692"/>
      <c r="AD341" s="705"/>
      <c r="AF341" s="672">
        <f>SUM(Dhalai:SPO!AB341)</f>
        <v>0</v>
      </c>
      <c r="AH341" s="672" t="b">
        <f t="shared" si="109"/>
        <v>1</v>
      </c>
    </row>
    <row r="342" spans="1:34" ht="36">
      <c r="A342" s="685">
        <v>18.010000000000002</v>
      </c>
      <c r="B342" s="696" t="s">
        <v>200</v>
      </c>
      <c r="C342" s="697">
        <f>Dhalai!C342+Unakoti!C342+North!C342+Gomati!C342+South!C342+West!C342+Sepahijala!C342+Khowai!C342+SPO!C342</f>
        <v>0</v>
      </c>
      <c r="D342" s="698">
        <f>Dhalai!D342+Unakoti!D342+North!D342+Gomati!D342+South!D342+West!D342+Sepahijala!D342+Khowai!D342+SPO!D342</f>
        <v>0</v>
      </c>
      <c r="E342" s="697">
        <f>Dhalai!E342+Unakoti!E342+North!E342+Gomati!E342+South!E342+West!E342+Sepahijala!E342+Khowai!E342+SPO!E342</f>
        <v>0</v>
      </c>
      <c r="F342" s="698">
        <f>Dhalai!F342+Unakoti!F342+North!F342+Gomati!F342+South!F342+West!F342+Sepahijala!F342+Khowai!F342+SPO!F342</f>
        <v>0</v>
      </c>
      <c r="G342" s="699"/>
      <c r="H342" s="700"/>
      <c r="I342" s="701">
        <f t="shared" ref="I342:J343" si="122">C342-E342</f>
        <v>0</v>
      </c>
      <c r="J342" s="702">
        <f t="shared" si="122"/>
        <v>0</v>
      </c>
      <c r="K342" s="697">
        <f>Dhalai!K342+Unakoti!K342+North!K342+Gomati!K342+South!K342+West!K342+Sepahijala!K342+Khowai!K342+SPO!K342</f>
        <v>0</v>
      </c>
      <c r="L342" s="698">
        <f>Dhalai!L342+Unakoti!L342+North!L342+Gomati!L342+South!L342+West!L342+Sepahijala!L342+Khowai!L342+SPO!L342</f>
        <v>0</v>
      </c>
      <c r="M342" s="697">
        <f>Dhalai!M342+Unakoti!M342+North!M342+Gomati!M342+South!M342+West!M342+Sepahijala!M342+Khowai!M342+SPO!M342</f>
        <v>0</v>
      </c>
      <c r="N342" s="698">
        <f>Dhalai!N342+Unakoti!N342+North!N342+Gomati!N342+South!N342+West!N342+Sepahijala!N342+Khowai!N342+SPO!N342</f>
        <v>0</v>
      </c>
      <c r="O342" s="703">
        <v>7.0000000000000001E-3</v>
      </c>
      <c r="P342" s="697">
        <f>Dhalai!P342+Unakoti!P342+North!P342+Gomati!P342+South!P342+West!P342+Sepahijala!P342+Khowai!P342+SPO!P342</f>
        <v>6304</v>
      </c>
      <c r="Q342" s="698">
        <f>Dhalai!Q342+Unakoti!Q342+North!Q342+Gomati!Q342+South!Q342+West!Q342+Sepahijala!Q342+Khowai!Q342+SPO!Q342</f>
        <v>44.128000000000007</v>
      </c>
      <c r="R342" s="697">
        <f>Dhalai!R342+Unakoti!R342+North!R342+Gomati!R342+South!R342+West!R342+Sepahijala!R342+Khowai!R342+SPO!R342</f>
        <v>6304</v>
      </c>
      <c r="S342" s="698">
        <f>Dhalai!S342+Unakoti!S342+North!S342+Gomati!S342+South!S342+West!S342+Sepahijala!S342+Khowai!S342+SPO!S342</f>
        <v>44.128000000000007</v>
      </c>
      <c r="T342" s="697">
        <f>SUM(Dhalai:SPO!T342)</f>
        <v>0</v>
      </c>
      <c r="U342" s="697">
        <f>SUM(Dhalai:SPO!U342)</f>
        <v>0</v>
      </c>
      <c r="V342" s="697">
        <f>SUM(Dhalai:SPO!V342)</f>
        <v>0</v>
      </c>
      <c r="W342" s="697">
        <f>SUM(Dhalai:SPO!W342)</f>
        <v>0</v>
      </c>
      <c r="X342" s="703">
        <v>7.0000000000000001E-3</v>
      </c>
      <c r="Y342" s="697">
        <f>SUM(Dhalai:SPO!Y342)</f>
        <v>0</v>
      </c>
      <c r="Z342" s="698">
        <f>SUM(Dhalai:SPO!Z342)</f>
        <v>0</v>
      </c>
      <c r="AA342" s="697">
        <f>SUM(Dhalai:SPO!AA342)</f>
        <v>0</v>
      </c>
      <c r="AB342" s="698">
        <f>SUM(Dhalai:SPO!AB342)</f>
        <v>0</v>
      </c>
      <c r="AC342" s="704" t="s">
        <v>480</v>
      </c>
      <c r="AD342" s="705"/>
      <c r="AF342" s="672">
        <f>SUM(Dhalai:SPO!AB342)</f>
        <v>0</v>
      </c>
      <c r="AH342" s="672" t="b">
        <f t="shared" si="109"/>
        <v>1</v>
      </c>
    </row>
    <row r="343" spans="1:34" ht="21">
      <c r="A343" s="685">
        <f>+A342+0.01</f>
        <v>18.020000000000003</v>
      </c>
      <c r="B343" s="696" t="s">
        <v>201</v>
      </c>
      <c r="C343" s="697">
        <f>Dhalai!C343+Unakoti!C343+North!C343+Gomati!C343+South!C343+West!C343+Sepahijala!C343+Khowai!C343+SPO!C343</f>
        <v>0</v>
      </c>
      <c r="D343" s="698">
        <f>Dhalai!D343+Unakoti!D343+North!D343+Gomati!D343+South!D343+West!D343+Sepahijala!D343+Khowai!D343+SPO!D343</f>
        <v>0</v>
      </c>
      <c r="E343" s="697">
        <f>Dhalai!E343+Unakoti!E343+North!E343+Gomati!E343+South!E343+West!E343+Sepahijala!E343+Khowai!E343+SPO!E343</f>
        <v>0</v>
      </c>
      <c r="F343" s="698">
        <f>Dhalai!F343+Unakoti!F343+North!F343+Gomati!F343+South!F343+West!F343+Sepahijala!F343+Khowai!F343+SPO!F343</f>
        <v>0</v>
      </c>
      <c r="G343" s="699"/>
      <c r="H343" s="700"/>
      <c r="I343" s="701">
        <f t="shared" si="122"/>
        <v>0</v>
      </c>
      <c r="J343" s="702">
        <f t="shared" si="122"/>
        <v>0</v>
      </c>
      <c r="K343" s="697">
        <f>Dhalai!K343+Unakoti!K343+North!K343+Gomati!K343+South!K343+West!K343+Sepahijala!K343+Khowai!K343+SPO!K343</f>
        <v>0</v>
      </c>
      <c r="L343" s="698">
        <f>Dhalai!L343+Unakoti!L343+North!L343+Gomati!L343+South!L343+West!L343+Sepahijala!L343+Khowai!L343+SPO!L343</f>
        <v>0</v>
      </c>
      <c r="M343" s="697">
        <f>Dhalai!M343+Unakoti!M343+North!M343+Gomati!M343+South!M343+West!M343+Sepahijala!M343+Khowai!M343+SPO!M343</f>
        <v>0</v>
      </c>
      <c r="N343" s="698">
        <f>Dhalai!N343+Unakoti!N343+North!N343+Gomati!N343+South!N343+West!N343+Sepahijala!N343+Khowai!N343+SPO!N343</f>
        <v>0</v>
      </c>
      <c r="O343" s="703"/>
      <c r="P343" s="697">
        <f>Dhalai!P343+Unakoti!P343+North!P343+Gomati!P343+South!P343+West!P343+Sepahijala!P343+Khowai!P343+SPO!P343</f>
        <v>0</v>
      </c>
      <c r="Q343" s="698">
        <f>Dhalai!Q343+Unakoti!Q343+North!Q343+Gomati!Q343+South!Q343+West!Q343+Sepahijala!Q343+Khowai!Q343+SPO!Q343</f>
        <v>0</v>
      </c>
      <c r="R343" s="697">
        <f>Dhalai!R343+Unakoti!R343+North!R343+Gomati!R343+South!R343+West!R343+Sepahijala!R343+Khowai!R343+SPO!R343</f>
        <v>0</v>
      </c>
      <c r="S343" s="698">
        <f>Dhalai!S343+Unakoti!S343+North!S343+Gomati!S343+South!S343+West!S343+Sepahijala!S343+Khowai!S343+SPO!S343</f>
        <v>0</v>
      </c>
      <c r="T343" s="697">
        <f>SUM(Dhalai:SPO!T343)</f>
        <v>0</v>
      </c>
      <c r="U343" s="697">
        <f>SUM(Dhalai:SPO!U343)</f>
        <v>0</v>
      </c>
      <c r="V343" s="697">
        <f>SUM(Dhalai:SPO!V343)</f>
        <v>0</v>
      </c>
      <c r="W343" s="697">
        <f>SUM(Dhalai:SPO!W343)</f>
        <v>0</v>
      </c>
      <c r="X343" s="703"/>
      <c r="Y343" s="697">
        <f>SUM(Dhalai:SPO!Y343)</f>
        <v>0</v>
      </c>
      <c r="Z343" s="697">
        <f>SUM(Dhalai:SPO!Z343)</f>
        <v>0</v>
      </c>
      <c r="AA343" s="697">
        <f>SUM(Dhalai:SPO!AA343)</f>
        <v>0</v>
      </c>
      <c r="AB343" s="697">
        <f>SUM(Dhalai:SPO!AB343)</f>
        <v>0</v>
      </c>
      <c r="AC343" s="704"/>
      <c r="AD343" s="705"/>
      <c r="AF343" s="672">
        <f>SUM(Dhalai:SPO!AB343)</f>
        <v>0</v>
      </c>
      <c r="AH343" s="672" t="b">
        <f t="shared" si="109"/>
        <v>1</v>
      </c>
    </row>
    <row r="344" spans="1:34" s="751" customFormat="1" ht="21">
      <c r="A344" s="679"/>
      <c r="B344" s="777" t="s">
        <v>107</v>
      </c>
      <c r="C344" s="687">
        <f>Dhalai!C344+Unakoti!C344+North!C344+Gomati!C344+South!C344+West!C344+Sepahijala!C344+Khowai!C344+SPO!C344</f>
        <v>0</v>
      </c>
      <c r="D344" s="688">
        <f>Dhalai!D344+Unakoti!D344+North!D344+Gomati!D344+South!D344+West!D344+Sepahijala!D344+Khowai!D344+SPO!D344</f>
        <v>0</v>
      </c>
      <c r="E344" s="687">
        <f>Dhalai!E344+Unakoti!E344+North!E344+Gomati!E344+South!E344+West!E344+Sepahijala!E344+Khowai!E344+SPO!E344</f>
        <v>0</v>
      </c>
      <c r="F344" s="688">
        <f>Dhalai!F344+Unakoti!F344+North!F344+Gomati!F344+South!F344+West!F344+Sepahijala!F344+Khowai!F344+SPO!F344</f>
        <v>0</v>
      </c>
      <c r="G344" s="783"/>
      <c r="H344" s="784"/>
      <c r="I344" s="796">
        <f t="shared" ref="I344:J344" si="123">SUM(I342:I343)</f>
        <v>0</v>
      </c>
      <c r="J344" s="797">
        <f t="shared" si="123"/>
        <v>0</v>
      </c>
      <c r="K344" s="687">
        <f>Dhalai!K344+Unakoti!K344+North!K344+Gomati!K344+South!K344+West!K344+Sepahijala!K344+Khowai!K344+SPO!K344</f>
        <v>0</v>
      </c>
      <c r="L344" s="688">
        <f>Dhalai!L344+Unakoti!L344+North!L344+Gomati!L344+South!L344+West!L344+Sepahijala!L344+Khowai!L344+SPO!L344</f>
        <v>0</v>
      </c>
      <c r="M344" s="687">
        <f>Dhalai!M344+Unakoti!M344+North!M344+Gomati!M344+South!M344+West!M344+Sepahijala!M344+Khowai!M344+SPO!M344</f>
        <v>0</v>
      </c>
      <c r="N344" s="688">
        <f>Dhalai!N344+Unakoti!N344+North!N344+Gomati!N344+South!N344+West!N344+Sepahijala!N344+Khowai!N344+SPO!N344</f>
        <v>0</v>
      </c>
      <c r="O344" s="798">
        <f t="shared" ref="O344" si="124">SUM(O342:O343)</f>
        <v>7.0000000000000001E-3</v>
      </c>
      <c r="P344" s="687">
        <f>Dhalai!P344+Unakoti!P344+North!P344+Gomati!P344+South!P344+West!P344+Sepahijala!P344+Khowai!P344+SPO!P344</f>
        <v>6304</v>
      </c>
      <c r="Q344" s="688">
        <f>Dhalai!Q344+Unakoti!Q344+North!Q344+Gomati!Q344+South!Q344+West!Q344+Sepahijala!Q344+Khowai!Q344+SPO!Q344</f>
        <v>44.128000000000007</v>
      </c>
      <c r="R344" s="687">
        <f>Dhalai!R344+Unakoti!R344+North!R344+Gomati!R344+South!R344+West!R344+Sepahijala!R344+Khowai!R344+SPO!R344</f>
        <v>6304</v>
      </c>
      <c r="S344" s="688">
        <f>Dhalai!S344+Unakoti!S344+North!S344+Gomati!S344+South!S344+West!S344+Sepahijala!S344+Khowai!S344+SPO!S344</f>
        <v>44.128000000000007</v>
      </c>
      <c r="T344" s="687"/>
      <c r="U344" s="687">
        <f>SUM(Dhalai:SPO!U344)</f>
        <v>0</v>
      </c>
      <c r="V344" s="687"/>
      <c r="W344" s="687">
        <f>SUM(Dhalai:SPO!W344)</f>
        <v>0</v>
      </c>
      <c r="X344" s="798"/>
      <c r="Y344" s="687"/>
      <c r="Z344" s="688">
        <f>SUM(Dhalai:SPO!Z344)</f>
        <v>0</v>
      </c>
      <c r="AA344" s="687"/>
      <c r="AB344" s="688">
        <f>SUM(Dhalai:SPO!AB344)</f>
        <v>0</v>
      </c>
      <c r="AC344" s="778"/>
      <c r="AD344" s="705"/>
      <c r="AF344" s="672">
        <f>SUM(Dhalai:SPO!AB344)</f>
        <v>0</v>
      </c>
      <c r="AH344" s="672" t="b">
        <f t="shared" si="109"/>
        <v>1</v>
      </c>
    </row>
    <row r="345" spans="1:34" ht="21">
      <c r="A345" s="694">
        <v>19</v>
      </c>
      <c r="B345" s="686" t="s">
        <v>202</v>
      </c>
      <c r="C345" s="687"/>
      <c r="D345" s="688"/>
      <c r="E345" s="687"/>
      <c r="F345" s="688"/>
      <c r="G345" s="699"/>
      <c r="H345" s="700"/>
      <c r="I345" s="689"/>
      <c r="J345" s="688"/>
      <c r="K345" s="687"/>
      <c r="L345" s="688"/>
      <c r="M345" s="687"/>
      <c r="N345" s="688"/>
      <c r="O345" s="754"/>
      <c r="P345" s="687"/>
      <c r="Q345" s="688"/>
      <c r="R345" s="794"/>
      <c r="S345" s="795"/>
      <c r="T345" s="697"/>
      <c r="U345" s="697"/>
      <c r="V345" s="697"/>
      <c r="W345" s="697"/>
      <c r="X345" s="754"/>
      <c r="Y345" s="697"/>
      <c r="Z345" s="697"/>
      <c r="AA345" s="697"/>
      <c r="AB345" s="697"/>
      <c r="AC345" s="692"/>
      <c r="AD345" s="705"/>
      <c r="AF345" s="672">
        <f>SUM(Dhalai:SPO!AB345)</f>
        <v>0</v>
      </c>
      <c r="AH345" s="672" t="b">
        <f t="shared" si="109"/>
        <v>1</v>
      </c>
    </row>
    <row r="346" spans="1:34" ht="37.5">
      <c r="A346" s="685">
        <v>19.010000000000002</v>
      </c>
      <c r="B346" s="696" t="s">
        <v>203</v>
      </c>
      <c r="C346" s="697">
        <f>Dhalai!C346+Unakoti!C346+North!C346+Gomati!C346+South!C346+West!C346+Sepahijala!C346+Khowai!C346+SPO!C346</f>
        <v>6295</v>
      </c>
      <c r="D346" s="698">
        <f>Dhalai!D346+Unakoti!D346+North!D346+Gomati!D346+South!D346+West!D346+Sepahijala!D346+Khowai!D346+SPO!D346</f>
        <v>472.12499999999994</v>
      </c>
      <c r="E346" s="697">
        <f>Dhalai!E346+Unakoti!E346+North!E346+Gomati!E346+South!E346+West!E346+Sepahijala!E346+Khowai!E346+SPO!E346</f>
        <v>6295</v>
      </c>
      <c r="F346" s="698">
        <f>Dhalai!F346+Unakoti!F346+North!F346+Gomati!F346+South!F346+West!F346+Sepahijala!F346+Khowai!F346+SPO!F346</f>
        <v>472.12499999999994</v>
      </c>
      <c r="G346" s="699">
        <f t="shared" si="92"/>
        <v>1</v>
      </c>
      <c r="H346" s="700">
        <f t="shared" si="92"/>
        <v>1</v>
      </c>
      <c r="I346" s="701">
        <f t="shared" ref="I346:J346" si="125">C346-E346</f>
        <v>0</v>
      </c>
      <c r="J346" s="702">
        <f t="shared" si="125"/>
        <v>0</v>
      </c>
      <c r="K346" s="697">
        <f>Dhalai!K346+Unakoti!K346+North!K346+Gomati!K346+South!K346+West!K346+Sepahijala!K346+Khowai!K346+SPO!K346</f>
        <v>0</v>
      </c>
      <c r="L346" s="698">
        <f>Dhalai!L346+Unakoti!L346+North!L346+Gomati!L346+South!L346+West!L346+Sepahijala!L346+Khowai!L346+SPO!L346</f>
        <v>0</v>
      </c>
      <c r="M346" s="697">
        <f>Dhalai!M346+Unakoti!M346+North!M346+Gomati!M346+South!M346+West!M346+Sepahijala!M346+Khowai!M346+SPO!M346</f>
        <v>0</v>
      </c>
      <c r="N346" s="698">
        <f>Dhalai!N346+Unakoti!N346+North!N346+Gomati!N346+South!N346+West!N346+Sepahijala!N346+Khowai!N346+SPO!N346</f>
        <v>0</v>
      </c>
      <c r="O346" s="703">
        <v>7.4999999999999997E-2</v>
      </c>
      <c r="P346" s="697">
        <f>Dhalai!P346+Unakoti!P346+North!P346+Gomati!P346+South!P346+West!P346+Sepahijala!P346+Khowai!P346+SPO!P346</f>
        <v>6304</v>
      </c>
      <c r="Q346" s="698">
        <f>Dhalai!Q346+Unakoti!Q346+North!Q346+Gomati!Q346+South!Q346+West!Q346+Sepahijala!Q346+Khowai!Q346+SPO!Q346</f>
        <v>472.8</v>
      </c>
      <c r="R346" s="697">
        <f>Dhalai!R346+Unakoti!R346+North!R346+Gomati!R346+South!R346+West!R346+Sepahijala!R346+Khowai!R346+SPO!R346</f>
        <v>6304</v>
      </c>
      <c r="S346" s="698">
        <f>Dhalai!S346+Unakoti!S346+North!S346+Gomati!S346+South!S346+West!S346+Sepahijala!S346+Khowai!S346+SPO!S346</f>
        <v>472.8</v>
      </c>
      <c r="T346" s="697">
        <f>SUM(Dhalai:SPO!T346)</f>
        <v>0</v>
      </c>
      <c r="U346" s="697">
        <f>SUM(Dhalai:SPO!U346)</f>
        <v>0</v>
      </c>
      <c r="V346" s="697">
        <f>SUM(Dhalai:SPO!V346)</f>
        <v>0</v>
      </c>
      <c r="W346" s="697">
        <f>SUM(Dhalai:SPO!W346)</f>
        <v>0</v>
      </c>
      <c r="X346" s="703">
        <v>7.4999999999999997E-2</v>
      </c>
      <c r="Y346" s="697">
        <f>SUM(Dhalai:SPO!Y346)</f>
        <v>6304</v>
      </c>
      <c r="Z346" s="697">
        <f>SUM(Dhalai:SPO!Z346)</f>
        <v>472.8</v>
      </c>
      <c r="AA346" s="697">
        <f>SUM(Dhalai:SPO!AA346)</f>
        <v>6304</v>
      </c>
      <c r="AB346" s="697">
        <f>SUM(Dhalai:SPO!AB346)</f>
        <v>472.8</v>
      </c>
      <c r="AC346" s="704" t="s">
        <v>483</v>
      </c>
      <c r="AD346" s="705"/>
      <c r="AF346" s="672">
        <f>SUM(Dhalai:SPO!AB346)</f>
        <v>472.8</v>
      </c>
      <c r="AH346" s="672" t="b">
        <f t="shared" si="109"/>
        <v>1</v>
      </c>
    </row>
    <row r="347" spans="1:34" s="751" customFormat="1" ht="21">
      <c r="A347" s="679"/>
      <c r="B347" s="777" t="s">
        <v>107</v>
      </c>
      <c r="C347" s="687">
        <f>Dhalai!C347+Unakoti!C347+North!C347+Gomati!C347+South!C347+West!C347+Sepahijala!C347+Khowai!C347+SPO!C347</f>
        <v>6295</v>
      </c>
      <c r="D347" s="688">
        <f>Dhalai!D347+Unakoti!D347+North!D347+Gomati!D347+South!D347+West!D347+Sepahijala!D347+Khowai!D347+SPO!D347</f>
        <v>472.12499999999994</v>
      </c>
      <c r="E347" s="687">
        <f>Dhalai!E347+Unakoti!E347+North!E347+Gomati!E347+South!E347+West!E347+Sepahijala!E347+Khowai!E347+SPO!E347</f>
        <v>6295</v>
      </c>
      <c r="F347" s="688">
        <f>Dhalai!F347+Unakoti!F347+North!F347+Gomati!F347+South!F347+West!F347+Sepahijala!F347+Khowai!F347+SPO!F347</f>
        <v>472.12499999999994</v>
      </c>
      <c r="G347" s="783">
        <f t="shared" si="92"/>
        <v>1</v>
      </c>
      <c r="H347" s="784">
        <f t="shared" si="92"/>
        <v>1</v>
      </c>
      <c r="I347" s="689">
        <f t="shared" ref="I347:J347" si="126">I346</f>
        <v>0</v>
      </c>
      <c r="J347" s="688">
        <f t="shared" si="126"/>
        <v>0</v>
      </c>
      <c r="K347" s="687">
        <f>Dhalai!K347+Unakoti!K347+North!K347+Gomati!K347+South!K347+West!K347+Sepahijala!K347+Khowai!K347+SPO!K347</f>
        <v>0</v>
      </c>
      <c r="L347" s="688">
        <f>Dhalai!L347+Unakoti!L347+North!L347+Gomati!L347+South!L347+West!L347+Sepahijala!L347+Khowai!L347+SPO!L347</f>
        <v>0</v>
      </c>
      <c r="M347" s="687">
        <f>Dhalai!M347+Unakoti!M347+North!M347+Gomati!M347+South!M347+West!M347+Sepahijala!M347+Khowai!M347+SPO!M347</f>
        <v>0</v>
      </c>
      <c r="N347" s="688">
        <f>Dhalai!N347+Unakoti!N347+North!N347+Gomati!N347+South!N347+West!N347+Sepahijala!N347+Khowai!N347+SPO!N347</f>
        <v>0</v>
      </c>
      <c r="O347" s="754">
        <f t="shared" ref="O347" si="127">O346</f>
        <v>7.4999999999999997E-2</v>
      </c>
      <c r="P347" s="687">
        <f>Dhalai!P347+Unakoti!P347+North!P347+Gomati!P347+South!P347+West!P347+Sepahijala!P347+Khowai!P347+SPO!P347</f>
        <v>6304</v>
      </c>
      <c r="Q347" s="688">
        <f>Dhalai!Q347+Unakoti!Q347+North!Q347+Gomati!Q347+South!Q347+West!Q347+Sepahijala!Q347+Khowai!Q347+SPO!Q347</f>
        <v>472.8</v>
      </c>
      <c r="R347" s="687">
        <f>Dhalai!R347+Unakoti!R347+North!R347+Gomati!R347+South!R347+West!R347+Sepahijala!R347+Khowai!R347+SPO!R347</f>
        <v>6304</v>
      </c>
      <c r="S347" s="688">
        <f>Dhalai!S347+Unakoti!S347+North!S347+Gomati!S347+South!S347+West!S347+Sepahijala!S347+Khowai!S347+SPO!S347</f>
        <v>472.8</v>
      </c>
      <c r="T347" s="687"/>
      <c r="U347" s="687">
        <f>SUM(Dhalai:SPO!U347)</f>
        <v>0</v>
      </c>
      <c r="V347" s="687"/>
      <c r="W347" s="687">
        <f>SUM(Dhalai:SPO!W347)</f>
        <v>0</v>
      </c>
      <c r="X347" s="754"/>
      <c r="Y347" s="689">
        <f>SUM(Dhalai:SPO!Y347)</f>
        <v>6304</v>
      </c>
      <c r="Z347" s="688">
        <f>SUM(Dhalai:SPO!Z347)</f>
        <v>472.8</v>
      </c>
      <c r="AA347" s="689">
        <f>SUM(Dhalai:SPO!AA347)</f>
        <v>6304</v>
      </c>
      <c r="AB347" s="688">
        <f>SUM(Dhalai:SPO!AB347)</f>
        <v>472.8</v>
      </c>
      <c r="AC347" s="778"/>
      <c r="AD347" s="705"/>
      <c r="AF347" s="672">
        <f>SUM(Dhalai:SPO!AB347)</f>
        <v>472.8</v>
      </c>
      <c r="AH347" s="672" t="b">
        <f t="shared" si="109"/>
        <v>1</v>
      </c>
    </row>
    <row r="348" spans="1:34" ht="56.25">
      <c r="A348" s="685" t="s">
        <v>204</v>
      </c>
      <c r="B348" s="686" t="s">
        <v>205</v>
      </c>
      <c r="C348" s="687"/>
      <c r="D348" s="688"/>
      <c r="E348" s="687"/>
      <c r="F348" s="688"/>
      <c r="G348" s="699"/>
      <c r="H348" s="700"/>
      <c r="I348" s="689"/>
      <c r="J348" s="688"/>
      <c r="K348" s="687"/>
      <c r="L348" s="688"/>
      <c r="M348" s="687"/>
      <c r="N348" s="688"/>
      <c r="O348" s="754"/>
      <c r="P348" s="687"/>
      <c r="Q348" s="688"/>
      <c r="R348" s="794"/>
      <c r="S348" s="795"/>
      <c r="T348" s="697"/>
      <c r="U348" s="697"/>
      <c r="V348" s="697"/>
      <c r="W348" s="697"/>
      <c r="X348" s="754"/>
      <c r="Y348" s="697"/>
      <c r="Z348" s="697"/>
      <c r="AA348" s="697"/>
      <c r="AB348" s="697"/>
      <c r="AC348" s="692"/>
      <c r="AD348" s="705"/>
      <c r="AF348" s="672">
        <f>SUM(Dhalai:SPO!AB348)</f>
        <v>0</v>
      </c>
      <c r="AH348" s="672" t="b">
        <f t="shared" si="109"/>
        <v>1</v>
      </c>
    </row>
    <row r="349" spans="1:34" ht="21">
      <c r="A349" s="694">
        <v>20</v>
      </c>
      <c r="B349" s="686" t="s">
        <v>206</v>
      </c>
      <c r="C349" s="687"/>
      <c r="D349" s="688"/>
      <c r="E349" s="687"/>
      <c r="F349" s="688"/>
      <c r="G349" s="699"/>
      <c r="H349" s="700"/>
      <c r="I349" s="689"/>
      <c r="J349" s="688"/>
      <c r="K349" s="687"/>
      <c r="L349" s="688"/>
      <c r="M349" s="687"/>
      <c r="N349" s="688"/>
      <c r="O349" s="754"/>
      <c r="P349" s="687"/>
      <c r="Q349" s="688"/>
      <c r="R349" s="794"/>
      <c r="S349" s="795"/>
      <c r="T349" s="697"/>
      <c r="U349" s="697"/>
      <c r="V349" s="697"/>
      <c r="W349" s="697"/>
      <c r="X349" s="754"/>
      <c r="Y349" s="697"/>
      <c r="Z349" s="697"/>
      <c r="AA349" s="697"/>
      <c r="AB349" s="697"/>
      <c r="AC349" s="692"/>
      <c r="AD349" s="705"/>
      <c r="AF349" s="672">
        <f>SUM(Dhalai:SPO!AB349)</f>
        <v>0</v>
      </c>
      <c r="AH349" s="672" t="b">
        <f t="shared" si="109"/>
        <v>1</v>
      </c>
    </row>
    <row r="350" spans="1:34" ht="37.5">
      <c r="A350" s="835">
        <v>20.010000000000002</v>
      </c>
      <c r="B350" s="696" t="s">
        <v>207</v>
      </c>
      <c r="C350" s="697">
        <f>Dhalai!C350+Unakoti!C350+North!C350+Gomati!C350+South!C350+West!C350+Sepahijala!C350+Khowai!C350+SPO!C350</f>
        <v>3923</v>
      </c>
      <c r="D350" s="698">
        <f>Dhalai!D350+Unakoti!D350+North!D350+Gomati!D350+South!D350+West!D350+Sepahijala!D350+Khowai!D350+SPO!D350</f>
        <v>117.68999999999998</v>
      </c>
      <c r="E350" s="697">
        <f>Dhalai!E350+Unakoti!E350+North!E350+Gomati!E350+South!E350+West!E350+Sepahijala!E350+Khowai!E350+SPO!E350</f>
        <v>3923</v>
      </c>
      <c r="F350" s="698">
        <f>Dhalai!F350+Unakoti!F350+North!F350+Gomati!F350+South!F350+West!F350+Sepahijala!F350+Khowai!F350+SPO!F350</f>
        <v>117.68999999999998</v>
      </c>
      <c r="G350" s="699">
        <f>E350/C350</f>
        <v>1</v>
      </c>
      <c r="H350" s="700">
        <f t="shared" si="92"/>
        <v>1</v>
      </c>
      <c r="I350" s="701">
        <f>C350-E350</f>
        <v>0</v>
      </c>
      <c r="J350" s="702">
        <f t="shared" ref="J350" si="128">D350-F350</f>
        <v>0</v>
      </c>
      <c r="K350" s="697">
        <f>Dhalai!K350+Unakoti!K350+North!K350+Gomati!K350+South!K350+West!K350+Sepahijala!K350+Khowai!K350+SPO!K350</f>
        <v>0</v>
      </c>
      <c r="L350" s="698">
        <f>Dhalai!L350+Unakoti!L350+North!L350+Gomati!L350+South!L350+West!L350+Sepahijala!L350+Khowai!L350+SPO!L350</f>
        <v>0</v>
      </c>
      <c r="M350" s="697">
        <f>Dhalai!M350+Unakoti!M350+North!M350+Gomati!M350+South!M350+West!M350+Sepahijala!M350+Khowai!M350+SPO!M350</f>
        <v>0</v>
      </c>
      <c r="N350" s="698">
        <f>Dhalai!N350+Unakoti!N350+North!N350+Gomati!N350+South!N350+West!N350+Sepahijala!N350+Khowai!N350+SPO!N350</f>
        <v>0</v>
      </c>
      <c r="O350" s="729">
        <v>0.03</v>
      </c>
      <c r="P350" s="697">
        <f>Dhalai!P350+Unakoti!P350+North!P350+Gomati!P350+South!P350+West!P350+Sepahijala!P350+Khowai!P350+SPO!P350</f>
        <v>3565</v>
      </c>
      <c r="Q350" s="698">
        <f>Dhalai!Q350+Unakoti!Q350+North!Q350+Gomati!Q350+South!Q350+West!Q350+Sepahijala!Q350+Khowai!Q350+SPO!Q350</f>
        <v>106.94999999999997</v>
      </c>
      <c r="R350" s="697">
        <f>Dhalai!R350+Unakoti!R350+North!R350+Gomati!R350+South!R350+West!R350+Sepahijala!R350+Khowai!R350+SPO!R350</f>
        <v>3565</v>
      </c>
      <c r="S350" s="698">
        <f>Dhalai!S350+Unakoti!S350+North!S350+Gomati!S350+South!S350+West!S350+Sepahijala!S350+Khowai!S350+SPO!S350</f>
        <v>106.94999999999997</v>
      </c>
      <c r="T350" s="697">
        <f>SUM(Dhalai:SPO!T350)</f>
        <v>0</v>
      </c>
      <c r="U350" s="697">
        <f>SUM(Dhalai:SPO!U350)</f>
        <v>0</v>
      </c>
      <c r="V350" s="697">
        <f>SUM(Dhalai:SPO!V350)</f>
        <v>0</v>
      </c>
      <c r="W350" s="697">
        <f>SUM(Dhalai:SPO!W350)</f>
        <v>0</v>
      </c>
      <c r="X350" s="729">
        <v>0.03</v>
      </c>
      <c r="Y350" s="697">
        <f>SUM(Dhalai:SPO!Y350)</f>
        <v>3380</v>
      </c>
      <c r="Z350" s="698">
        <f>SUM(Dhalai:SPO!Z350)</f>
        <v>101.39999999999999</v>
      </c>
      <c r="AA350" s="697"/>
      <c r="AB350" s="698">
        <f>SUM(Dhalai:SPO!AB350)</f>
        <v>101.39999999999999</v>
      </c>
      <c r="AC350" s="704" t="s">
        <v>481</v>
      </c>
      <c r="AD350" s="705"/>
      <c r="AF350" s="672">
        <f>SUM(Dhalai:SPO!AB350)</f>
        <v>101.39999999999999</v>
      </c>
      <c r="AH350" s="672" t="b">
        <f t="shared" si="109"/>
        <v>1</v>
      </c>
    </row>
    <row r="351" spans="1:34" s="751" customFormat="1" ht="21">
      <c r="A351" s="679"/>
      <c r="B351" s="777" t="s">
        <v>107</v>
      </c>
      <c r="C351" s="687">
        <f>Dhalai!C351+Unakoti!C351+North!C351+Gomati!C351+South!C351+West!C351+Sepahijala!C351+Khowai!C351+SPO!C351</f>
        <v>3923</v>
      </c>
      <c r="D351" s="688">
        <f>Dhalai!D351+Unakoti!D351+North!D351+Gomati!D351+South!D351+West!D351+Sepahijala!D351+Khowai!D351+SPO!D351</f>
        <v>117.68999999999998</v>
      </c>
      <c r="E351" s="687">
        <f>Dhalai!E351+Unakoti!E351+North!E351+Gomati!E351+South!E351+West!E351+Sepahijala!E351+Khowai!E351+SPO!E351</f>
        <v>3923</v>
      </c>
      <c r="F351" s="688">
        <f>Dhalai!F351+Unakoti!F351+North!F351+Gomati!F351+South!F351+West!F351+Sepahijala!F351+Khowai!F351+SPO!F351</f>
        <v>117.68999999999998</v>
      </c>
      <c r="G351" s="783">
        <f t="shared" si="92"/>
        <v>1</v>
      </c>
      <c r="H351" s="784">
        <f t="shared" si="92"/>
        <v>1</v>
      </c>
      <c r="I351" s="689">
        <f t="shared" ref="I351:J351" si="129">I350</f>
        <v>0</v>
      </c>
      <c r="J351" s="688">
        <f t="shared" si="129"/>
        <v>0</v>
      </c>
      <c r="K351" s="687">
        <f>Dhalai!K351+Unakoti!K351+North!K351+Gomati!K351+South!K351+West!K351+Sepahijala!K351+Khowai!K351+SPO!K351</f>
        <v>0</v>
      </c>
      <c r="L351" s="688">
        <f>Dhalai!L351+Unakoti!L351+North!L351+Gomati!L351+South!L351+West!L351+Sepahijala!L351+Khowai!L351+SPO!L351</f>
        <v>0</v>
      </c>
      <c r="M351" s="687">
        <f>Dhalai!M351+Unakoti!M351+North!M351+Gomati!M351+South!M351+West!M351+Sepahijala!M351+Khowai!M351+SPO!M351</f>
        <v>0</v>
      </c>
      <c r="N351" s="688">
        <f>Dhalai!N351+Unakoti!N351+North!N351+Gomati!N351+South!N351+West!N351+Sepahijala!N351+Khowai!N351+SPO!N351</f>
        <v>0</v>
      </c>
      <c r="O351" s="754">
        <f t="shared" ref="O351" si="130">O350</f>
        <v>0.03</v>
      </c>
      <c r="P351" s="687">
        <f>Dhalai!P351+Unakoti!P351+North!P351+Gomati!P351+South!P351+West!P351+Sepahijala!P351+Khowai!P351+SPO!P351</f>
        <v>3565</v>
      </c>
      <c r="Q351" s="688">
        <f>Dhalai!Q351+Unakoti!Q351+North!Q351+Gomati!Q351+South!Q351+West!Q351+Sepahijala!Q351+Khowai!Q351+SPO!Q351</f>
        <v>106.94999999999997</v>
      </c>
      <c r="R351" s="687">
        <f>Dhalai!R351+Unakoti!R351+North!R351+Gomati!R351+South!R351+West!R351+Sepahijala!R351+Khowai!R351+SPO!R351</f>
        <v>3565</v>
      </c>
      <c r="S351" s="688">
        <f>Dhalai!S351+Unakoti!S351+North!S351+Gomati!S351+South!S351+West!S351+Sepahijala!S351+Khowai!S351+SPO!S351</f>
        <v>106.94999999999997</v>
      </c>
      <c r="T351" s="687"/>
      <c r="U351" s="687">
        <f>SUM(Dhalai:SPO!U351)</f>
        <v>0</v>
      </c>
      <c r="V351" s="687"/>
      <c r="W351" s="687">
        <f>SUM(Dhalai:SPO!W351)</f>
        <v>0</v>
      </c>
      <c r="X351" s="754"/>
      <c r="Y351" s="687"/>
      <c r="Z351" s="687">
        <f>SUM(Dhalai:SPO!Z351)</f>
        <v>101.39999999999999</v>
      </c>
      <c r="AA351" s="687"/>
      <c r="AB351" s="688">
        <f>SUM(Dhalai:SPO!AB351)</f>
        <v>101.39999999999999</v>
      </c>
      <c r="AC351" s="778"/>
      <c r="AD351" s="705"/>
      <c r="AF351" s="672">
        <f>SUM(Dhalai:SPO!AB351)</f>
        <v>101.39999999999999</v>
      </c>
      <c r="AH351" s="672" t="b">
        <f t="shared" si="109"/>
        <v>1</v>
      </c>
    </row>
    <row r="352" spans="1:34" ht="37.5">
      <c r="A352" s="694">
        <v>21</v>
      </c>
      <c r="B352" s="686" t="s">
        <v>208</v>
      </c>
      <c r="C352" s="687"/>
      <c r="D352" s="688"/>
      <c r="E352" s="687"/>
      <c r="F352" s="688"/>
      <c r="G352" s="699"/>
      <c r="H352" s="700"/>
      <c r="I352" s="689"/>
      <c r="J352" s="688"/>
      <c r="K352" s="687"/>
      <c r="L352" s="688"/>
      <c r="M352" s="687"/>
      <c r="N352" s="688"/>
      <c r="O352" s="754"/>
      <c r="P352" s="687"/>
      <c r="Q352" s="688"/>
      <c r="R352" s="794"/>
      <c r="S352" s="795"/>
      <c r="T352" s="697"/>
      <c r="U352" s="697"/>
      <c r="V352" s="697"/>
      <c r="W352" s="697"/>
      <c r="X352" s="754"/>
      <c r="Y352" s="697"/>
      <c r="Z352" s="697"/>
      <c r="AA352" s="697"/>
      <c r="AB352" s="697"/>
      <c r="AC352" s="692"/>
      <c r="AD352" s="705"/>
      <c r="AF352" s="672">
        <f>SUM(Dhalai:SPO!AB352)</f>
        <v>0</v>
      </c>
      <c r="AH352" s="672" t="b">
        <f t="shared" si="109"/>
        <v>1</v>
      </c>
    </row>
    <row r="353" spans="1:34" ht="21">
      <c r="A353" s="685">
        <v>21.01</v>
      </c>
      <c r="B353" s="696" t="s">
        <v>209</v>
      </c>
      <c r="C353" s="697">
        <f>Dhalai!C353+Unakoti!C353+North!C353+Gomati!C353+South!C353+West!C353+Sepahijala!C353+Khowai!C353+SPO!C353</f>
        <v>8</v>
      </c>
      <c r="D353" s="698">
        <f>Dhalai!D353+Unakoti!D353+North!D353+Gomati!D353+South!D353+West!D353+Sepahijala!D353+Khowai!D353+SPO!D353</f>
        <v>100</v>
      </c>
      <c r="E353" s="697">
        <f>Dhalai!E353+Unakoti!E353+North!E353+Gomati!E353+South!E353+West!E353+Sepahijala!E353+Khowai!E353+SPO!E353</f>
        <v>8</v>
      </c>
      <c r="F353" s="698">
        <f>Dhalai!F353+Unakoti!F353+North!F353+Gomati!F353+South!F353+West!F353+Sepahijala!F353+Khowai!F353+SPO!F353</f>
        <v>100</v>
      </c>
      <c r="G353" s="699">
        <f t="shared" si="92"/>
        <v>1</v>
      </c>
      <c r="H353" s="700">
        <f t="shared" si="92"/>
        <v>1</v>
      </c>
      <c r="I353" s="701">
        <f t="shared" ref="I353:J356" si="131">C353-E353</f>
        <v>0</v>
      </c>
      <c r="J353" s="702">
        <f t="shared" si="131"/>
        <v>0</v>
      </c>
      <c r="K353" s="697">
        <f>Dhalai!K353+Unakoti!K353+North!K353+Gomati!K353+South!K353+West!K353+Sepahijala!K353+Khowai!K353+SPO!K353</f>
        <v>0</v>
      </c>
      <c r="L353" s="698">
        <f>Dhalai!L353+Unakoti!L353+North!L353+Gomati!L353+South!L353+West!L353+Sepahijala!L353+Khowai!L353+SPO!L353</f>
        <v>0</v>
      </c>
      <c r="M353" s="697">
        <f>Dhalai!M353+Unakoti!M353+North!M353+Gomati!M353+South!M353+West!M353+Sepahijala!M353+Khowai!M353+SPO!M353</f>
        <v>0</v>
      </c>
      <c r="N353" s="698">
        <f>Dhalai!N353+Unakoti!N353+North!N353+Gomati!N353+South!N353+West!N353+Sepahijala!N353+Khowai!N353+SPO!N353</f>
        <v>0</v>
      </c>
      <c r="O353" s="729"/>
      <c r="P353" s="697">
        <f>Dhalai!P353+Unakoti!P353+North!P353+Gomati!P353+South!P353+West!P353+Sepahijala!P353+Khowai!P353+SPO!P353</f>
        <v>0</v>
      </c>
      <c r="Q353" s="698">
        <f>Dhalai!Q353+Unakoti!Q353+North!Q353+Gomati!Q353+South!Q353+West!Q353+Sepahijala!Q353+Khowai!Q353+SPO!Q353</f>
        <v>133.28</v>
      </c>
      <c r="R353" s="697">
        <f>Dhalai!R353+Unakoti!R353+North!R353+Gomati!R353+South!R353+West!R353+Sepahijala!R353+Khowai!R353+SPO!R353</f>
        <v>0</v>
      </c>
      <c r="S353" s="698">
        <f>Dhalai!S353+Unakoti!S353+North!S353+Gomati!S353+South!S353+West!S353+Sepahijala!S353+Khowai!S353+SPO!S353</f>
        <v>133.28</v>
      </c>
      <c r="T353" s="697">
        <f>SUM(Dhalai:SPO!T353)</f>
        <v>0</v>
      </c>
      <c r="U353" s="697">
        <f>SUM(Dhalai:SPO!U353)</f>
        <v>0</v>
      </c>
      <c r="V353" s="697">
        <f>SUM(Dhalai:SPO!V353)</f>
        <v>0</v>
      </c>
      <c r="W353" s="697">
        <f>SUM(Dhalai:SPO!W353)</f>
        <v>0</v>
      </c>
      <c r="X353" s="729"/>
      <c r="Y353" s="697">
        <f>SUM(Dhalai:SPO!Y353)</f>
        <v>0</v>
      </c>
      <c r="Z353" s="698">
        <f>SUM(Dhalai:SPO!Z353)</f>
        <v>100</v>
      </c>
      <c r="AA353" s="697">
        <f>SUM(Dhalai:SPO!AA353)</f>
        <v>0</v>
      </c>
      <c r="AB353" s="698">
        <f>SUM(Dhalai:SPO!AB353)</f>
        <v>100</v>
      </c>
      <c r="AC353" s="836" t="s">
        <v>501</v>
      </c>
      <c r="AD353" s="705"/>
      <c r="AF353" s="672">
        <f>SUM(Dhalai:SPO!AB353)</f>
        <v>100</v>
      </c>
      <c r="AH353" s="672" t="b">
        <f t="shared" si="109"/>
        <v>1</v>
      </c>
    </row>
    <row r="354" spans="1:34" ht="37.5">
      <c r="A354" s="685">
        <v>21.02</v>
      </c>
      <c r="B354" s="696" t="s">
        <v>210</v>
      </c>
      <c r="C354" s="697">
        <f>Dhalai!C354+Unakoti!C354+North!C354+Gomati!C354+South!C354+West!C354+Sepahijala!C354+Khowai!C354+SPO!C354</f>
        <v>8</v>
      </c>
      <c r="D354" s="698">
        <f>Dhalai!D354+Unakoti!D354+North!D354+Gomati!D354+South!D354+West!D354+Sepahijala!D354+Khowai!D354+SPO!D354</f>
        <v>100</v>
      </c>
      <c r="E354" s="697">
        <f>Dhalai!E354+Unakoti!E354+North!E354+Gomati!E354+South!E354+West!E354+Sepahijala!E354+Khowai!E354+SPO!E354</f>
        <v>8</v>
      </c>
      <c r="F354" s="698">
        <f>Dhalai!F354+Unakoti!F354+North!F354+Gomati!F354+South!F354+West!F354+Sepahijala!F354+Khowai!F354+SPO!F354</f>
        <v>100</v>
      </c>
      <c r="G354" s="699">
        <f t="shared" si="92"/>
        <v>1</v>
      </c>
      <c r="H354" s="700">
        <f t="shared" si="92"/>
        <v>1</v>
      </c>
      <c r="I354" s="701">
        <f t="shared" si="131"/>
        <v>0</v>
      </c>
      <c r="J354" s="702">
        <f t="shared" si="131"/>
        <v>0</v>
      </c>
      <c r="K354" s="697">
        <f>Dhalai!K354+Unakoti!K354+North!K354+Gomati!K354+South!K354+West!K354+Sepahijala!K354+Khowai!K354+SPO!K354</f>
        <v>0</v>
      </c>
      <c r="L354" s="698">
        <f>Dhalai!L354+Unakoti!L354+North!L354+Gomati!L354+South!L354+West!L354+Sepahijala!L354+Khowai!L354+SPO!L354</f>
        <v>0</v>
      </c>
      <c r="M354" s="697">
        <f>Dhalai!M354+Unakoti!M354+North!M354+Gomati!M354+South!M354+West!M354+Sepahijala!M354+Khowai!M354+SPO!M354</f>
        <v>0</v>
      </c>
      <c r="N354" s="698">
        <f>Dhalai!N354+Unakoti!N354+North!N354+Gomati!N354+South!N354+West!N354+Sepahijala!N354+Khowai!N354+SPO!N354</f>
        <v>0</v>
      </c>
      <c r="O354" s="729"/>
      <c r="P354" s="697">
        <f>Dhalai!P354+Unakoti!P354+North!P354+Gomati!P354+South!P354+West!P354+Sepahijala!P354+Khowai!P354+SPO!P354</f>
        <v>0</v>
      </c>
      <c r="Q354" s="698">
        <f>Dhalai!Q354+Unakoti!Q354+North!Q354+Gomati!Q354+South!Q354+West!Q354+Sepahijala!Q354+Khowai!Q354+SPO!Q354</f>
        <v>133.36000000000001</v>
      </c>
      <c r="R354" s="697">
        <f>Dhalai!R354+Unakoti!R354+North!R354+Gomati!R354+South!R354+West!R354+Sepahijala!R354+Khowai!R354+SPO!R354</f>
        <v>0</v>
      </c>
      <c r="S354" s="698">
        <f>Dhalai!S354+Unakoti!S354+North!S354+Gomati!S354+South!S354+West!S354+Sepahijala!S354+Khowai!S354+SPO!S354</f>
        <v>133.36000000000001</v>
      </c>
      <c r="T354" s="697">
        <f>SUM(Dhalai:SPO!T354)</f>
        <v>0</v>
      </c>
      <c r="U354" s="697">
        <f>SUM(Dhalai:SPO!U354)</f>
        <v>0</v>
      </c>
      <c r="V354" s="697">
        <f>SUM(Dhalai:SPO!V354)</f>
        <v>0</v>
      </c>
      <c r="W354" s="697">
        <f>SUM(Dhalai:SPO!W354)</f>
        <v>0</v>
      </c>
      <c r="X354" s="729"/>
      <c r="Y354" s="697">
        <f>SUM(Dhalai:SPO!Y354)</f>
        <v>0</v>
      </c>
      <c r="Z354" s="698">
        <f>SUM(Dhalai:SPO!Z354)</f>
        <v>100</v>
      </c>
      <c r="AA354" s="697">
        <f>SUM(Dhalai:SPO!AA354)</f>
        <v>0</v>
      </c>
      <c r="AB354" s="698">
        <f>SUM(Dhalai:SPO!AB354)</f>
        <v>100</v>
      </c>
      <c r="AC354" s="837"/>
      <c r="AD354" s="705"/>
      <c r="AF354" s="672">
        <f>SUM(Dhalai:SPO!AB354)</f>
        <v>100</v>
      </c>
      <c r="AH354" s="672" t="b">
        <f t="shared" si="109"/>
        <v>1</v>
      </c>
    </row>
    <row r="355" spans="1:34" ht="37.5">
      <c r="A355" s="685">
        <f t="shared" ref="A355:A356" si="132">+A354+0.01</f>
        <v>21.03</v>
      </c>
      <c r="B355" s="696" t="s">
        <v>211</v>
      </c>
      <c r="C355" s="697">
        <f>Dhalai!C355+Unakoti!C355+North!C355+Gomati!C355+South!C355+West!C355+Sepahijala!C355+Khowai!C355+SPO!C355</f>
        <v>8</v>
      </c>
      <c r="D355" s="698">
        <f>Dhalai!D355+Unakoti!D355+North!D355+Gomati!D355+South!D355+West!D355+Sepahijala!D355+Khowai!D355+SPO!D355</f>
        <v>100</v>
      </c>
      <c r="E355" s="697">
        <f>Dhalai!E355+Unakoti!E355+North!E355+Gomati!E355+South!E355+West!E355+Sepahijala!E355+Khowai!E355+SPO!E355</f>
        <v>8</v>
      </c>
      <c r="F355" s="698">
        <f>Dhalai!F355+Unakoti!F355+North!F355+Gomati!F355+South!F355+West!F355+Sepahijala!F355+Khowai!F355+SPO!F355</f>
        <v>100</v>
      </c>
      <c r="G355" s="699">
        <f t="shared" si="92"/>
        <v>1</v>
      </c>
      <c r="H355" s="700">
        <f t="shared" si="92"/>
        <v>1</v>
      </c>
      <c r="I355" s="701">
        <f t="shared" si="131"/>
        <v>0</v>
      </c>
      <c r="J355" s="702">
        <f t="shared" si="131"/>
        <v>0</v>
      </c>
      <c r="K355" s="697">
        <f>Dhalai!K355+Unakoti!K355+North!K355+Gomati!K355+South!K355+West!K355+Sepahijala!K355+Khowai!K355+SPO!K355</f>
        <v>0</v>
      </c>
      <c r="L355" s="698">
        <f>Dhalai!L355+Unakoti!L355+North!L355+Gomati!L355+South!L355+West!L355+Sepahijala!L355+Khowai!L355+SPO!L355</f>
        <v>0</v>
      </c>
      <c r="M355" s="697">
        <f>Dhalai!M355+Unakoti!M355+North!M355+Gomati!M355+South!M355+West!M355+Sepahijala!M355+Khowai!M355+SPO!M355</f>
        <v>0</v>
      </c>
      <c r="N355" s="698">
        <f>Dhalai!N355+Unakoti!N355+North!N355+Gomati!N355+South!N355+West!N355+Sepahijala!N355+Khowai!N355+SPO!N355</f>
        <v>0</v>
      </c>
      <c r="O355" s="729"/>
      <c r="P355" s="697">
        <f>Dhalai!P355+Unakoti!P355+North!P355+Gomati!P355+South!P355+West!P355+Sepahijala!P355+Khowai!P355+SPO!P355</f>
        <v>0</v>
      </c>
      <c r="Q355" s="698">
        <f>Dhalai!Q355+Unakoti!Q355+North!Q355+Gomati!Q355+South!Q355+West!Q355+Sepahijala!Q355+Khowai!Q355+SPO!Q355</f>
        <v>133.36000000000001</v>
      </c>
      <c r="R355" s="697">
        <f>Dhalai!R355+Unakoti!R355+North!R355+Gomati!R355+South!R355+West!R355+Sepahijala!R355+Khowai!R355+SPO!R355</f>
        <v>0</v>
      </c>
      <c r="S355" s="698">
        <f>Dhalai!S355+Unakoti!S355+North!S355+Gomati!S355+South!S355+West!S355+Sepahijala!S355+Khowai!S355+SPO!S355</f>
        <v>133.36000000000001</v>
      </c>
      <c r="T355" s="697">
        <f>SUM(Dhalai:SPO!T355)</f>
        <v>0</v>
      </c>
      <c r="U355" s="697">
        <f>SUM(Dhalai:SPO!U355)</f>
        <v>0</v>
      </c>
      <c r="V355" s="697">
        <f>SUM(Dhalai:SPO!V355)</f>
        <v>0</v>
      </c>
      <c r="W355" s="697">
        <f>SUM(Dhalai:SPO!W355)</f>
        <v>0</v>
      </c>
      <c r="X355" s="729"/>
      <c r="Y355" s="697">
        <f>SUM(Dhalai:SPO!Y355)</f>
        <v>0</v>
      </c>
      <c r="Z355" s="698">
        <f>SUM(Dhalai:SPO!Z355)</f>
        <v>100</v>
      </c>
      <c r="AA355" s="697">
        <f>SUM(Dhalai:SPO!AA355)</f>
        <v>0</v>
      </c>
      <c r="AB355" s="698">
        <f>SUM(Dhalai:SPO!AB355)</f>
        <v>100</v>
      </c>
      <c r="AC355" s="837"/>
      <c r="AD355" s="705"/>
      <c r="AF355" s="672">
        <f>SUM(Dhalai:SPO!AB355)</f>
        <v>100</v>
      </c>
      <c r="AH355" s="672" t="b">
        <f t="shared" si="109"/>
        <v>1</v>
      </c>
    </row>
    <row r="356" spans="1:34" ht="37.5">
      <c r="A356" s="685">
        <f t="shared" si="132"/>
        <v>21.040000000000003</v>
      </c>
      <c r="B356" s="696" t="s">
        <v>212</v>
      </c>
      <c r="C356" s="697">
        <f>Dhalai!C356+Unakoti!C356+North!C356+Gomati!C356+South!C356+West!C356+Sepahijala!C356+Khowai!C356+SPO!C356</f>
        <v>8</v>
      </c>
      <c r="D356" s="698">
        <f>Dhalai!D356+Unakoti!D356+North!D356+Gomati!D356+South!D356+West!D356+Sepahijala!D356+Khowai!D356+SPO!D356</f>
        <v>100</v>
      </c>
      <c r="E356" s="697">
        <f>Dhalai!E356+Unakoti!E356+North!E356+Gomati!E356+South!E356+West!E356+Sepahijala!E356+Khowai!E356+SPO!E356</f>
        <v>8</v>
      </c>
      <c r="F356" s="698">
        <f>Dhalai!F356+Unakoti!F356+North!F356+Gomati!F356+South!F356+West!F356+Sepahijala!F356+Khowai!F356+SPO!F356</f>
        <v>100</v>
      </c>
      <c r="G356" s="699">
        <f t="shared" si="92"/>
        <v>1</v>
      </c>
      <c r="H356" s="700">
        <f t="shared" si="92"/>
        <v>1</v>
      </c>
      <c r="I356" s="701">
        <f t="shared" si="131"/>
        <v>0</v>
      </c>
      <c r="J356" s="702">
        <f t="shared" si="131"/>
        <v>0</v>
      </c>
      <c r="K356" s="697">
        <f>Dhalai!K356+Unakoti!K356+North!K356+Gomati!K356+South!K356+West!K356+Sepahijala!K356+Khowai!K356+SPO!K356</f>
        <v>0</v>
      </c>
      <c r="L356" s="698">
        <f>Dhalai!L356+Unakoti!L356+North!L356+Gomati!L356+South!L356+West!L356+Sepahijala!L356+Khowai!L356+SPO!L356</f>
        <v>0</v>
      </c>
      <c r="M356" s="697">
        <f>Dhalai!M356+Unakoti!M356+North!M356+Gomati!M356+South!M356+West!M356+Sepahijala!M356+Khowai!M356+SPO!M356</f>
        <v>0</v>
      </c>
      <c r="N356" s="698">
        <f>Dhalai!N356+Unakoti!N356+North!N356+Gomati!N356+South!N356+West!N356+Sepahijala!N356+Khowai!N356+SPO!N356</f>
        <v>0</v>
      </c>
      <c r="O356" s="729"/>
      <c r="P356" s="697">
        <f>Dhalai!P356+Unakoti!P356+North!P356+Gomati!P356+South!P356+West!P356+Sepahijala!P356+Khowai!P356+SPO!P356</f>
        <v>0</v>
      </c>
      <c r="Q356" s="698">
        <f>Dhalai!Q356+Unakoti!Q356+North!Q356+Gomati!Q356+South!Q356+West!Q356+Sepahijala!Q356+Khowai!Q356+SPO!Q356</f>
        <v>133.36000000000001</v>
      </c>
      <c r="R356" s="697">
        <f>Dhalai!R356+Unakoti!R356+North!R356+Gomati!R356+South!R356+West!R356+Sepahijala!R356+Khowai!R356+SPO!R356</f>
        <v>0</v>
      </c>
      <c r="S356" s="698">
        <f>Dhalai!S356+Unakoti!S356+North!S356+Gomati!S356+South!S356+West!S356+Sepahijala!S356+Khowai!S356+SPO!S356</f>
        <v>133.36000000000001</v>
      </c>
      <c r="T356" s="697">
        <f>SUM(Dhalai:SPO!T356)</f>
        <v>0</v>
      </c>
      <c r="U356" s="697">
        <f>SUM(Dhalai:SPO!U356)</f>
        <v>0</v>
      </c>
      <c r="V356" s="697">
        <f>SUM(Dhalai:SPO!V356)</f>
        <v>0</v>
      </c>
      <c r="W356" s="697">
        <f>SUM(Dhalai:SPO!W356)</f>
        <v>0</v>
      </c>
      <c r="X356" s="729"/>
      <c r="Y356" s="697">
        <f>SUM(Dhalai:SPO!Y356)</f>
        <v>0</v>
      </c>
      <c r="Z356" s="697">
        <f>SUM(Dhalai:SPO!Z356)</f>
        <v>100</v>
      </c>
      <c r="AA356" s="697">
        <f>SUM(Dhalai:SPO!AA356)</f>
        <v>0</v>
      </c>
      <c r="AB356" s="697">
        <f>SUM(Dhalai:SPO!AB356)</f>
        <v>100</v>
      </c>
      <c r="AC356" s="838"/>
      <c r="AD356" s="705"/>
      <c r="AF356" s="672">
        <f>SUM(Dhalai:SPO!AB356)</f>
        <v>100</v>
      </c>
      <c r="AH356" s="672" t="b">
        <f t="shared" si="109"/>
        <v>1</v>
      </c>
    </row>
    <row r="357" spans="1:34" s="751" customFormat="1" ht="21">
      <c r="A357" s="679"/>
      <c r="B357" s="777" t="s">
        <v>107</v>
      </c>
      <c r="C357" s="687">
        <f>Dhalai!C357+Unakoti!C357+North!C357+Gomati!C357+South!C357+West!C357+Sepahijala!C357+Khowai!C357+SPO!C357</f>
        <v>23</v>
      </c>
      <c r="D357" s="688">
        <f>Dhalai!D357+Unakoti!D357+North!D357+Gomati!D357+South!D357+West!D357+Sepahijala!D357+Khowai!D357+SPO!D357</f>
        <v>400</v>
      </c>
      <c r="E357" s="687">
        <f>Dhalai!E357+Unakoti!E357+North!E357+Gomati!E357+South!E357+West!E357+Sepahijala!E357+Khowai!E357+SPO!E357</f>
        <v>20</v>
      </c>
      <c r="F357" s="688">
        <f>Dhalai!F357+Unakoti!F357+North!F357+Gomati!F357+South!F357+West!F357+Sepahijala!F357+Khowai!F357+SPO!F357</f>
        <v>400</v>
      </c>
      <c r="G357" s="783">
        <f t="shared" si="92"/>
        <v>0.86956521739130432</v>
      </c>
      <c r="H357" s="784">
        <f t="shared" si="92"/>
        <v>1</v>
      </c>
      <c r="I357" s="796">
        <f t="shared" ref="I357:J357" si="133">SUM(I353:I356)</f>
        <v>0</v>
      </c>
      <c r="J357" s="797">
        <f t="shared" si="133"/>
        <v>0</v>
      </c>
      <c r="K357" s="687">
        <f>Dhalai!K357+Unakoti!K357+North!K357+Gomati!K357+South!K357+West!K357+Sepahijala!K357+Khowai!K357+SPO!K357</f>
        <v>0</v>
      </c>
      <c r="L357" s="688">
        <f>Dhalai!L357+Unakoti!L357+North!L357+Gomati!L357+South!L357+West!L357+Sepahijala!L357+Khowai!L357+SPO!L357</f>
        <v>0</v>
      </c>
      <c r="M357" s="687">
        <f>Dhalai!M357+Unakoti!M357+North!M357+Gomati!M357+South!M357+West!M357+Sepahijala!M357+Khowai!M357+SPO!M357</f>
        <v>0</v>
      </c>
      <c r="N357" s="688">
        <f>Dhalai!N357+Unakoti!N357+North!N357+Gomati!N357+South!N357+West!N357+Sepahijala!N357+Khowai!N357+SPO!N357</f>
        <v>0</v>
      </c>
      <c r="O357" s="798">
        <f>SUM(O353:O356)</f>
        <v>0</v>
      </c>
      <c r="P357" s="687">
        <f>Dhalai!P357+Unakoti!P357+North!P357+Gomati!P357+South!P357+West!P357+Sepahijala!P357+Khowai!P357+SPO!P357</f>
        <v>0</v>
      </c>
      <c r="Q357" s="688">
        <f>Dhalai!Q357+Unakoti!Q357+North!Q357+Gomati!Q357+South!Q357+West!Q357+Sepahijala!Q357+Khowai!Q357+SPO!Q357</f>
        <v>533.36</v>
      </c>
      <c r="R357" s="687">
        <f>Dhalai!R357+Unakoti!R357+North!R357+Gomati!R357+South!R357+West!R357+Sepahijala!R357+Khowai!R357+SPO!R357</f>
        <v>0</v>
      </c>
      <c r="S357" s="688">
        <f>Dhalai!S357+Unakoti!S357+North!S357+Gomati!S357+South!S357+West!S357+Sepahijala!S357+Khowai!S357+SPO!S357</f>
        <v>533.36</v>
      </c>
      <c r="T357" s="687"/>
      <c r="U357" s="687">
        <f>SUM(Dhalai:SPO!U357)</f>
        <v>0</v>
      </c>
      <c r="V357" s="687"/>
      <c r="W357" s="687">
        <f>SUM(Dhalai:SPO!W357)</f>
        <v>0</v>
      </c>
      <c r="X357" s="798"/>
      <c r="Y357" s="687"/>
      <c r="Z357" s="688">
        <f>SUM(Dhalai:SPO!Z357)</f>
        <v>400</v>
      </c>
      <c r="AA357" s="688"/>
      <c r="AB357" s="688">
        <f>SUM(Dhalai:SPO!AB357)</f>
        <v>400</v>
      </c>
      <c r="AC357" s="778"/>
      <c r="AD357" s="705"/>
      <c r="AF357" s="672">
        <f>SUM(Dhalai:SPO!AB357)</f>
        <v>400</v>
      </c>
      <c r="AH357" s="672" t="b">
        <f t="shared" si="109"/>
        <v>1</v>
      </c>
    </row>
    <row r="358" spans="1:34" ht="21">
      <c r="A358" s="694">
        <v>22</v>
      </c>
      <c r="B358" s="686" t="s">
        <v>213</v>
      </c>
      <c r="C358" s="687"/>
      <c r="D358" s="688"/>
      <c r="E358" s="687"/>
      <c r="F358" s="688"/>
      <c r="G358" s="699"/>
      <c r="H358" s="700"/>
      <c r="I358" s="689"/>
      <c r="J358" s="688"/>
      <c r="K358" s="687"/>
      <c r="L358" s="688"/>
      <c r="M358" s="687"/>
      <c r="N358" s="688"/>
      <c r="O358" s="754"/>
      <c r="P358" s="687"/>
      <c r="Q358" s="688"/>
      <c r="R358" s="794"/>
      <c r="S358" s="795"/>
      <c r="T358" s="697"/>
      <c r="U358" s="697"/>
      <c r="V358" s="697"/>
      <c r="W358" s="697"/>
      <c r="X358" s="754"/>
      <c r="Y358" s="697"/>
      <c r="Z358" s="697"/>
      <c r="AA358" s="697"/>
      <c r="AB358" s="697"/>
      <c r="AC358" s="692"/>
      <c r="AD358" s="705"/>
      <c r="AF358" s="672">
        <f>SUM(Dhalai:SPO!AB358)</f>
        <v>0</v>
      </c>
      <c r="AH358" s="672" t="b">
        <f t="shared" si="109"/>
        <v>1</v>
      </c>
    </row>
    <row r="359" spans="1:34" ht="21">
      <c r="A359" s="685">
        <v>22.01</v>
      </c>
      <c r="B359" s="696" t="s">
        <v>214</v>
      </c>
      <c r="C359" s="697">
        <f>Dhalai!C359+Unakoti!C359+North!C359+Gomati!C359+South!C359+West!C359+Sepahijala!C359+Khowai!C359+SPO!C359</f>
        <v>0</v>
      </c>
      <c r="D359" s="698">
        <f>Dhalai!D359+Unakoti!D359+North!D359+Gomati!D359+South!D359+West!D359+Sepahijala!D359+Khowai!D359+SPO!D359</f>
        <v>0</v>
      </c>
      <c r="E359" s="697">
        <f>Dhalai!E359+Unakoti!E359+North!E359+Gomati!E359+South!E359+West!E359+Sepahijala!E359+Khowai!E359+SPO!E359</f>
        <v>0</v>
      </c>
      <c r="F359" s="698">
        <f>Dhalai!F359+Unakoti!F359+North!F359+Gomati!F359+South!F359+West!F359+Sepahijala!F359+Khowai!F359+SPO!F359</f>
        <v>0</v>
      </c>
      <c r="G359" s="699"/>
      <c r="H359" s="700"/>
      <c r="I359" s="701">
        <f t="shared" ref="I359:J360" si="134">C359-E359</f>
        <v>0</v>
      </c>
      <c r="J359" s="702">
        <f t="shared" si="134"/>
        <v>0</v>
      </c>
      <c r="K359" s="697">
        <f>Dhalai!K359+Unakoti!K359+North!K359+Gomati!K359+South!K359+West!K359+Sepahijala!K359+Khowai!K359+SPO!K359</f>
        <v>0</v>
      </c>
      <c r="L359" s="698">
        <f>Dhalai!L359+Unakoti!L359+North!L359+Gomati!L359+South!L359+West!L359+Sepahijala!L359+Khowai!L359+SPO!L359</f>
        <v>0</v>
      </c>
      <c r="M359" s="697">
        <f>Dhalai!M359+Unakoti!M359+North!M359+Gomati!M359+South!M359+West!M359+Sepahijala!M359+Khowai!M359+SPO!M359</f>
        <v>0</v>
      </c>
      <c r="N359" s="698">
        <f>Dhalai!N359+Unakoti!N359+North!N359+Gomati!N359+South!N359+West!N359+Sepahijala!N359+Khowai!N359+SPO!N359</f>
        <v>0</v>
      </c>
      <c r="O359" s="729">
        <v>6.0000000000000001E-3</v>
      </c>
      <c r="P359" s="697">
        <f>Dhalai!P359+Unakoti!P359+North!P359+Gomati!P359+South!P359+West!P359+Sepahijala!P359+Khowai!P359+SPO!P359</f>
        <v>0</v>
      </c>
      <c r="Q359" s="698">
        <f>Dhalai!Q359+Unakoti!Q359+North!Q359+Gomati!Q359+South!Q359+West!Q359+Sepahijala!Q359+Khowai!Q359+SPO!Q359</f>
        <v>0</v>
      </c>
      <c r="R359" s="697">
        <f>Dhalai!R359+Unakoti!R359+North!R359+Gomati!R359+South!R359+West!R359+Sepahijala!R359+Khowai!R359+SPO!R359</f>
        <v>0</v>
      </c>
      <c r="S359" s="698">
        <f>Dhalai!S359+Unakoti!S359+North!S359+Gomati!S359+South!S359+West!S359+Sepahijala!S359+Khowai!S359+SPO!S359</f>
        <v>0</v>
      </c>
      <c r="T359" s="697">
        <f>SUM(Dhalai:SPO!T359)</f>
        <v>0</v>
      </c>
      <c r="U359" s="697">
        <f>SUM(Dhalai:SPO!U359)</f>
        <v>0</v>
      </c>
      <c r="V359" s="697">
        <f>SUM(Dhalai:SPO!V359)</f>
        <v>0</v>
      </c>
      <c r="W359" s="697">
        <f>SUM(Dhalai:SPO!W359)</f>
        <v>0</v>
      </c>
      <c r="X359" s="729">
        <v>6.0000000000000001E-3</v>
      </c>
      <c r="Y359" s="697">
        <f>SUM(Dhalai:SPO!Y359)</f>
        <v>0</v>
      </c>
      <c r="Z359" s="697">
        <f>SUM(Dhalai:SPO!Z359)</f>
        <v>0</v>
      </c>
      <c r="AA359" s="697">
        <f>SUM(Dhalai:SPO!AA359)</f>
        <v>0</v>
      </c>
      <c r="AB359" s="697">
        <f>SUM(Dhalai:SPO!AB359)</f>
        <v>0</v>
      </c>
      <c r="AC359" s="704"/>
      <c r="AD359" s="705"/>
      <c r="AF359" s="672">
        <f>SUM(Dhalai:SPO!AB359)</f>
        <v>0</v>
      </c>
      <c r="AH359" s="672" t="b">
        <f t="shared" si="109"/>
        <v>1</v>
      </c>
    </row>
    <row r="360" spans="1:34" ht="36">
      <c r="A360" s="685">
        <v>22.02</v>
      </c>
      <c r="B360" s="696" t="s">
        <v>215</v>
      </c>
      <c r="C360" s="697">
        <f>Dhalai!C360+Unakoti!C360+North!C360+Gomati!C360+South!C360+West!C360+Sepahijala!C360+Khowai!C360+SPO!C360</f>
        <v>25848</v>
      </c>
      <c r="D360" s="698">
        <f>Dhalai!D360+Unakoti!D360+North!D360+Gomati!D360+South!D360+West!D360+Sepahijala!D360+Khowai!D360+SPO!D360</f>
        <v>77.544000000000011</v>
      </c>
      <c r="E360" s="697">
        <f>Dhalai!E360+Unakoti!E360+North!E360+Gomati!E360+South!E360+West!E360+Sepahijala!E360+Khowai!E360+SPO!E360</f>
        <v>25848</v>
      </c>
      <c r="F360" s="698">
        <f>Dhalai!F360+Unakoti!F360+North!F360+Gomati!F360+South!F360+West!F360+Sepahijala!F360+Khowai!F360+SPO!F360</f>
        <v>77.544000000000011</v>
      </c>
      <c r="G360" s="699">
        <f t="shared" si="92"/>
        <v>1</v>
      </c>
      <c r="H360" s="700">
        <f t="shared" si="92"/>
        <v>1</v>
      </c>
      <c r="I360" s="701">
        <f t="shared" si="134"/>
        <v>0</v>
      </c>
      <c r="J360" s="702">
        <f t="shared" si="134"/>
        <v>0</v>
      </c>
      <c r="K360" s="697">
        <f>Dhalai!K360+Unakoti!K360+North!K360+Gomati!K360+South!K360+West!K360+Sepahijala!K360+Khowai!K360+SPO!K360</f>
        <v>0</v>
      </c>
      <c r="L360" s="698">
        <f>Dhalai!L360+Unakoti!L360+North!L360+Gomati!L360+South!L360+West!L360+Sepahijala!L360+Khowai!L360+SPO!L360</f>
        <v>0</v>
      </c>
      <c r="M360" s="697">
        <f>Dhalai!M360+Unakoti!M360+North!M360+Gomati!M360+South!M360+West!M360+Sepahijala!M360+Khowai!M360+SPO!M360</f>
        <v>0</v>
      </c>
      <c r="N360" s="698">
        <f>Dhalai!N360+Unakoti!N360+North!N360+Gomati!N360+South!N360+West!N360+Sepahijala!N360+Khowai!N360+SPO!N360</f>
        <v>0</v>
      </c>
      <c r="O360" s="729">
        <v>6.0000000000000001E-3</v>
      </c>
      <c r="P360" s="697">
        <f>Dhalai!P360+Unakoti!P360+North!P360+Gomati!P360+South!P360+West!P360+Sepahijala!P360+Khowai!P360+SPO!P360</f>
        <v>26418</v>
      </c>
      <c r="Q360" s="698">
        <f>Dhalai!Q360+Unakoti!Q360+North!Q360+Gomati!Q360+South!Q360+West!Q360+Sepahijala!Q360+Khowai!Q360+SPO!Q360</f>
        <v>158.50799999999998</v>
      </c>
      <c r="R360" s="697">
        <f>Dhalai!R360+Unakoti!R360+North!R360+Gomati!R360+South!R360+West!R360+Sepahijala!R360+Khowai!R360+SPO!R360</f>
        <v>26418</v>
      </c>
      <c r="S360" s="698">
        <f>Dhalai!S360+Unakoti!S360+North!S360+Gomati!S360+South!S360+West!S360+Sepahijala!S360+Khowai!S360+SPO!S360</f>
        <v>158.50799999999998</v>
      </c>
      <c r="T360" s="697">
        <f>SUM(Dhalai:SPO!T360)</f>
        <v>0</v>
      </c>
      <c r="U360" s="697">
        <f>SUM(Dhalai:SPO!U360)</f>
        <v>0</v>
      </c>
      <c r="V360" s="697">
        <f>SUM(Dhalai:SPO!V360)</f>
        <v>0</v>
      </c>
      <c r="W360" s="697">
        <f>SUM(Dhalai:SPO!W360)</f>
        <v>0</v>
      </c>
      <c r="X360" s="729">
        <v>3.0000000000000001E-3</v>
      </c>
      <c r="Y360" s="697">
        <f>SUM(Dhalai:SPO!Y360)</f>
        <v>25842</v>
      </c>
      <c r="Z360" s="697">
        <f>SUM(Dhalai:SPO!Z360)</f>
        <v>77.52600000000001</v>
      </c>
      <c r="AA360" s="697">
        <f>SUM(Dhalai:SPO!AA360)</f>
        <v>25842</v>
      </c>
      <c r="AB360" s="698">
        <f>SUM(Dhalai:SPO!AB360)</f>
        <v>77.52600000000001</v>
      </c>
      <c r="AC360" s="704" t="s">
        <v>481</v>
      </c>
      <c r="AD360" s="705"/>
      <c r="AF360" s="672">
        <f>SUM(Dhalai:SPO!AB360)</f>
        <v>77.52600000000001</v>
      </c>
      <c r="AH360" s="672" t="b">
        <f t="shared" si="109"/>
        <v>1</v>
      </c>
    </row>
    <row r="361" spans="1:34" s="751" customFormat="1" ht="21">
      <c r="A361" s="679"/>
      <c r="B361" s="730" t="s">
        <v>105</v>
      </c>
      <c r="C361" s="687">
        <f>Dhalai!C361+Unakoti!C361+North!C361+Gomati!C361+South!C361+West!C361+Sepahijala!C361+Khowai!C361+SPO!C361</f>
        <v>25848</v>
      </c>
      <c r="D361" s="688">
        <f>Dhalai!D361+Unakoti!D361+North!D361+Gomati!D361+South!D361+West!D361+Sepahijala!D361+Khowai!D361+SPO!D361</f>
        <v>77.544000000000011</v>
      </c>
      <c r="E361" s="687">
        <f>Dhalai!E361+Unakoti!E361+North!E361+Gomati!E361+South!E361+West!E361+Sepahijala!E361+Khowai!E361+SPO!E361</f>
        <v>25848</v>
      </c>
      <c r="F361" s="688">
        <f>Dhalai!F361+Unakoti!F361+North!F361+Gomati!F361+South!F361+West!F361+Sepahijala!F361+Khowai!F361+SPO!F361</f>
        <v>77.544000000000011</v>
      </c>
      <c r="G361" s="783">
        <f t="shared" si="92"/>
        <v>1</v>
      </c>
      <c r="H361" s="784">
        <f t="shared" si="92"/>
        <v>1</v>
      </c>
      <c r="I361" s="796">
        <f t="shared" ref="I361:J361" si="135">SUM(I359:I360)</f>
        <v>0</v>
      </c>
      <c r="J361" s="797">
        <f t="shared" si="135"/>
        <v>0</v>
      </c>
      <c r="K361" s="687">
        <f>Dhalai!K361+Unakoti!K361+North!K361+Gomati!K361+South!K361+West!K361+Sepahijala!K361+Khowai!K361+SPO!K361</f>
        <v>0</v>
      </c>
      <c r="L361" s="688">
        <f>Dhalai!L361+Unakoti!L361+North!L361+Gomati!L361+South!L361+West!L361+Sepahijala!L361+Khowai!L361+SPO!L361</f>
        <v>0</v>
      </c>
      <c r="M361" s="687">
        <f>Dhalai!M361+Unakoti!M361+North!M361+Gomati!M361+South!M361+West!M361+Sepahijala!M361+Khowai!M361+SPO!M361</f>
        <v>0</v>
      </c>
      <c r="N361" s="688">
        <f>Dhalai!N361+Unakoti!N361+North!N361+Gomati!N361+South!N361+West!N361+Sepahijala!N361+Khowai!N361+SPO!N361</f>
        <v>0</v>
      </c>
      <c r="O361" s="798">
        <f t="shared" ref="O361" si="136">SUM(O359:O360)</f>
        <v>1.2E-2</v>
      </c>
      <c r="P361" s="687">
        <f>Dhalai!P361+Unakoti!P361+North!P361+Gomati!P361+South!P361+West!P361+Sepahijala!P361+Khowai!P361+SPO!P361</f>
        <v>26418</v>
      </c>
      <c r="Q361" s="688">
        <f>Dhalai!Q361+Unakoti!Q361+North!Q361+Gomati!Q361+South!Q361+West!Q361+Sepahijala!Q361+Khowai!Q361+SPO!Q361</f>
        <v>158.50799999999998</v>
      </c>
      <c r="R361" s="687">
        <f>Dhalai!R361+Unakoti!R361+North!R361+Gomati!R361+South!R361+West!R361+Sepahijala!R361+Khowai!R361+SPO!R361</f>
        <v>26418</v>
      </c>
      <c r="S361" s="688">
        <f>Dhalai!S361+Unakoti!S361+North!S361+Gomati!S361+South!S361+West!S361+Sepahijala!S361+Khowai!S361+SPO!S361</f>
        <v>158.50799999999998</v>
      </c>
      <c r="T361" s="687"/>
      <c r="U361" s="687">
        <f>SUM(Dhalai:SPO!U361)</f>
        <v>0</v>
      </c>
      <c r="V361" s="687"/>
      <c r="W361" s="687">
        <f>SUM(Dhalai:SPO!W361)</f>
        <v>0</v>
      </c>
      <c r="X361" s="798"/>
      <c r="Y361" s="687"/>
      <c r="Z361" s="688">
        <f>SUM(Dhalai:SPO!Z361)</f>
        <v>77.52600000000001</v>
      </c>
      <c r="AA361" s="687"/>
      <c r="AB361" s="688">
        <f>SUM(Dhalai:SPO!AB361)</f>
        <v>77.52600000000001</v>
      </c>
      <c r="AC361" s="731"/>
      <c r="AD361" s="705"/>
      <c r="AF361" s="672">
        <f>SUM(Dhalai:SPO!AB361)</f>
        <v>77.52600000000001</v>
      </c>
      <c r="AH361" s="672" t="b">
        <f t="shared" si="109"/>
        <v>1</v>
      </c>
    </row>
    <row r="362" spans="1:34" ht="37.5">
      <c r="A362" s="679" t="s">
        <v>204</v>
      </c>
      <c r="B362" s="686" t="s">
        <v>216</v>
      </c>
      <c r="C362" s="687"/>
      <c r="D362" s="688"/>
      <c r="E362" s="687"/>
      <c r="F362" s="688"/>
      <c r="G362" s="699"/>
      <c r="H362" s="700"/>
      <c r="I362" s="689"/>
      <c r="J362" s="688"/>
      <c r="K362" s="687"/>
      <c r="L362" s="688"/>
      <c r="M362" s="687"/>
      <c r="N362" s="688"/>
      <c r="O362" s="754"/>
      <c r="P362" s="687"/>
      <c r="Q362" s="688"/>
      <c r="R362" s="794"/>
      <c r="S362" s="795"/>
      <c r="T362" s="697"/>
      <c r="U362" s="697"/>
      <c r="V362" s="697"/>
      <c r="W362" s="697"/>
      <c r="X362" s="754"/>
      <c r="Y362" s="697"/>
      <c r="Z362" s="697"/>
      <c r="AA362" s="697"/>
      <c r="AB362" s="697"/>
      <c r="AC362" s="692"/>
      <c r="AD362" s="705"/>
      <c r="AF362" s="672">
        <f>SUM(Dhalai:SPO!AB362)</f>
        <v>0</v>
      </c>
      <c r="AH362" s="672" t="b">
        <f t="shared" si="109"/>
        <v>1</v>
      </c>
    </row>
    <row r="363" spans="1:34" ht="37.5">
      <c r="A363" s="694">
        <v>23</v>
      </c>
      <c r="B363" s="686" t="s">
        <v>217</v>
      </c>
      <c r="C363" s="687"/>
      <c r="D363" s="688"/>
      <c r="E363" s="687"/>
      <c r="F363" s="688"/>
      <c r="G363" s="699"/>
      <c r="H363" s="700"/>
      <c r="I363" s="689"/>
      <c r="J363" s="688"/>
      <c r="K363" s="687"/>
      <c r="L363" s="688"/>
      <c r="M363" s="687"/>
      <c r="N363" s="688"/>
      <c r="O363" s="754"/>
      <c r="P363" s="687"/>
      <c r="Q363" s="688"/>
      <c r="R363" s="794"/>
      <c r="S363" s="795"/>
      <c r="T363" s="697"/>
      <c r="U363" s="697"/>
      <c r="V363" s="697"/>
      <c r="W363" s="697"/>
      <c r="X363" s="754"/>
      <c r="Y363" s="697"/>
      <c r="Z363" s="697"/>
      <c r="AA363" s="697"/>
      <c r="AB363" s="697"/>
      <c r="AC363" s="692"/>
      <c r="AD363" s="705"/>
      <c r="AF363" s="672">
        <f>SUM(Dhalai:SPO!AB363)</f>
        <v>0</v>
      </c>
      <c r="AH363" s="672" t="b">
        <f t="shared" si="109"/>
        <v>1</v>
      </c>
    </row>
    <row r="364" spans="1:34" ht="21">
      <c r="A364" s="685">
        <v>23.01</v>
      </c>
      <c r="B364" s="696" t="s">
        <v>218</v>
      </c>
      <c r="C364" s="697">
        <f>Dhalai!C364+Unakoti!C364+North!C364+Gomati!C364+South!C364+West!C364+Sepahijala!C364+Khowai!C364+SPO!C364</f>
        <v>19</v>
      </c>
      <c r="D364" s="698">
        <f>Dhalai!D364+Unakoti!D364+North!D364+Gomati!D364+South!D364+West!D364+Sepahijala!D364+Khowai!D364+SPO!D364</f>
        <v>325.166</v>
      </c>
      <c r="E364" s="697">
        <f>Dhalai!E364+Unakoti!E364+North!E364+Gomati!E364+South!E364+West!E364+Sepahijala!E364+Khowai!E364+SPO!E364</f>
        <v>19</v>
      </c>
      <c r="F364" s="698">
        <f>Dhalai!F364+Unakoti!F364+North!F364+Gomati!F364+South!F364+West!F364+Sepahijala!F364+Khowai!F364+SPO!F364</f>
        <v>325.166</v>
      </c>
      <c r="G364" s="699">
        <f t="shared" ref="G364" si="137">E364/C364</f>
        <v>1</v>
      </c>
      <c r="H364" s="700">
        <f t="shared" ref="H364" si="138">F364/D364</f>
        <v>1</v>
      </c>
      <c r="I364" s="701">
        <f t="shared" ref="I364:J400" si="139">C364-E364</f>
        <v>0</v>
      </c>
      <c r="J364" s="702">
        <f t="shared" si="139"/>
        <v>0</v>
      </c>
      <c r="K364" s="697">
        <f>Dhalai!K364+Unakoti!K364+North!K364+Gomati!K364+South!K364+West!K364+Sepahijala!K364+Khowai!K364+SPO!K364</f>
        <v>0</v>
      </c>
      <c r="L364" s="698">
        <f>Dhalai!L364+Unakoti!L364+North!L364+Gomati!L364+South!L364+West!L364+Sepahijala!L364+Khowai!L364+SPO!L364</f>
        <v>0</v>
      </c>
      <c r="M364" s="697">
        <f>Dhalai!M364+Unakoti!M364+North!M364+Gomati!M364+South!M364+West!M364+Sepahijala!M364+Khowai!M364+SPO!M364</f>
        <v>0</v>
      </c>
      <c r="N364" s="698">
        <f>Dhalai!N364+Unakoti!N364+North!N364+Gomati!N364+South!N364+West!N364+Sepahijala!N364+Khowai!N364+SPO!N364</f>
        <v>0</v>
      </c>
      <c r="O364" s="839"/>
      <c r="P364" s="697">
        <f>Dhalai!P364+Unakoti!P364+North!P364+Gomati!P364+South!P364+West!P364+Sepahijala!P364+Khowai!P364+SPO!P364</f>
        <v>0</v>
      </c>
      <c r="Q364" s="698">
        <f>Dhalai!Q364+Unakoti!Q364+North!Q364+Gomati!Q364+South!Q364+West!Q364+Sepahijala!Q364+Khowai!Q364+SPO!Q364</f>
        <v>0</v>
      </c>
      <c r="R364" s="697">
        <f>Dhalai!R364+Unakoti!R364+North!R364+Gomati!R364+South!R364+West!R364+Sepahijala!R364+Khowai!R364+SPO!R364</f>
        <v>0</v>
      </c>
      <c r="S364" s="698">
        <f>Dhalai!S364+Unakoti!S364+North!S364+Gomati!S364+South!S364+West!S364+Sepahijala!S364+Khowai!S364+SPO!S364</f>
        <v>0</v>
      </c>
      <c r="T364" s="697">
        <f>SUM(Dhalai:SPO!T364)</f>
        <v>0</v>
      </c>
      <c r="U364" s="697">
        <f>SUM(Dhalai:SPO!U364)</f>
        <v>0</v>
      </c>
      <c r="V364" s="697">
        <f>SUM(Dhalai:SPO!V364)</f>
        <v>0</v>
      </c>
      <c r="W364" s="697">
        <f>SUM(Dhalai:SPO!W364)</f>
        <v>0</v>
      </c>
      <c r="X364" s="839"/>
      <c r="Y364" s="697">
        <f>SUM(Dhalai:SPO!Y364)</f>
        <v>0</v>
      </c>
      <c r="Z364" s="697">
        <f>SUM(Dhalai:SPO!Z364)</f>
        <v>0</v>
      </c>
      <c r="AA364" s="697">
        <f>SUM(Dhalai:SPO!AA364)</f>
        <v>0</v>
      </c>
      <c r="AB364" s="697">
        <f>SUM(Dhalai:SPO!AB364)</f>
        <v>0</v>
      </c>
      <c r="AC364" s="692"/>
      <c r="AD364" s="705"/>
      <c r="AF364" s="672">
        <f>SUM(Dhalai:SPO!AB364)</f>
        <v>0</v>
      </c>
      <c r="AH364" s="672" t="b">
        <f t="shared" si="109"/>
        <v>1</v>
      </c>
    </row>
    <row r="365" spans="1:34" ht="21">
      <c r="A365" s="685">
        <f t="shared" ref="A365:A370" si="140">+A364+0.01</f>
        <v>23.020000000000003</v>
      </c>
      <c r="B365" s="696" t="s">
        <v>219</v>
      </c>
      <c r="C365" s="697">
        <f>Dhalai!C365+Unakoti!C365+North!C365+Gomati!C365+South!C365+West!C365+Sepahijala!C365+Khowai!C365+SPO!C365</f>
        <v>0</v>
      </c>
      <c r="D365" s="698">
        <f>Dhalai!D365+Unakoti!D365+North!D365+Gomati!D365+South!D365+West!D365+Sepahijala!D365+Khowai!D365+SPO!D365</f>
        <v>0</v>
      </c>
      <c r="E365" s="697">
        <f>Dhalai!E365+Unakoti!E365+North!E365+Gomati!E365+South!E365+West!E365+Sepahijala!E365+Khowai!E365+SPO!E365</f>
        <v>0</v>
      </c>
      <c r="F365" s="698">
        <f>Dhalai!F365+Unakoti!F365+North!F365+Gomati!F365+South!F365+West!F365+Sepahijala!F365+Khowai!F365+SPO!F365</f>
        <v>0</v>
      </c>
      <c r="G365" s="699"/>
      <c r="H365" s="700"/>
      <c r="I365" s="701">
        <f t="shared" si="139"/>
        <v>0</v>
      </c>
      <c r="J365" s="702">
        <f t="shared" si="139"/>
        <v>0</v>
      </c>
      <c r="K365" s="697">
        <f>Dhalai!K365+Unakoti!K365+North!K365+Gomati!K365+South!K365+West!K365+Sepahijala!K365+Khowai!K365+SPO!K365</f>
        <v>0</v>
      </c>
      <c r="L365" s="698">
        <f>Dhalai!L365+Unakoti!L365+North!L365+Gomati!L365+South!L365+West!L365+Sepahijala!L365+Khowai!L365+SPO!L365</f>
        <v>0</v>
      </c>
      <c r="M365" s="697">
        <f>Dhalai!M365+Unakoti!M365+North!M365+Gomati!M365+South!M365+West!M365+Sepahijala!M365+Khowai!M365+SPO!M365</f>
        <v>0</v>
      </c>
      <c r="N365" s="698">
        <f>Dhalai!N365+Unakoti!N365+North!N365+Gomati!N365+South!N365+West!N365+Sepahijala!N365+Khowai!N365+SPO!N365</f>
        <v>0</v>
      </c>
      <c r="O365" s="839"/>
      <c r="P365" s="697">
        <f>Dhalai!P365+Unakoti!P365+North!P365+Gomati!P365+South!P365+West!P365+Sepahijala!P365+Khowai!P365+SPO!P365</f>
        <v>0</v>
      </c>
      <c r="Q365" s="698">
        <f>Dhalai!Q365+Unakoti!Q365+North!Q365+Gomati!Q365+South!Q365+West!Q365+Sepahijala!Q365+Khowai!Q365+SPO!Q365</f>
        <v>0</v>
      </c>
      <c r="R365" s="697">
        <f>Dhalai!R365+Unakoti!R365+North!R365+Gomati!R365+South!R365+West!R365+Sepahijala!R365+Khowai!R365+SPO!R365</f>
        <v>0</v>
      </c>
      <c r="S365" s="698">
        <f>Dhalai!S365+Unakoti!S365+North!S365+Gomati!S365+South!S365+West!S365+Sepahijala!S365+Khowai!S365+SPO!S365</f>
        <v>0</v>
      </c>
      <c r="T365" s="697">
        <f>SUM(Dhalai:SPO!T365)</f>
        <v>0</v>
      </c>
      <c r="U365" s="697">
        <f>SUM(Dhalai:SPO!U365)</f>
        <v>0</v>
      </c>
      <c r="V365" s="697">
        <f>SUM(Dhalai:SPO!V365)</f>
        <v>0</v>
      </c>
      <c r="W365" s="697">
        <f>SUM(Dhalai:SPO!W365)</f>
        <v>0</v>
      </c>
      <c r="X365" s="839"/>
      <c r="Y365" s="697">
        <f>SUM(Dhalai:SPO!Y365)</f>
        <v>0</v>
      </c>
      <c r="Z365" s="697">
        <f>SUM(Dhalai:SPO!Z365)</f>
        <v>0</v>
      </c>
      <c r="AA365" s="697">
        <f>SUM(Dhalai:SPO!AA365)</f>
        <v>0</v>
      </c>
      <c r="AB365" s="697">
        <f>SUM(Dhalai:SPO!AB365)</f>
        <v>0</v>
      </c>
      <c r="AC365" s="692"/>
      <c r="AD365" s="705"/>
      <c r="AF365" s="672">
        <f>SUM(Dhalai:SPO!AB365)</f>
        <v>0</v>
      </c>
      <c r="AH365" s="672" t="b">
        <f t="shared" si="109"/>
        <v>1</v>
      </c>
    </row>
    <row r="366" spans="1:34" ht="37.5">
      <c r="A366" s="685">
        <f t="shared" si="140"/>
        <v>23.030000000000005</v>
      </c>
      <c r="B366" s="696" t="s">
        <v>220</v>
      </c>
      <c r="C366" s="697">
        <f>Dhalai!C366+Unakoti!C366+North!C366+Gomati!C366+South!C366+West!C366+Sepahijala!C366+Khowai!C366+SPO!C366</f>
        <v>24</v>
      </c>
      <c r="D366" s="698">
        <f>Dhalai!D366+Unakoti!D366+North!D366+Gomati!D366+South!D366+West!D366+Sepahijala!D366+Khowai!D366+SPO!D366</f>
        <v>339.96</v>
      </c>
      <c r="E366" s="697">
        <f>Dhalai!E366+Unakoti!E366+North!E366+Gomati!E366+South!E366+West!E366+Sepahijala!E366+Khowai!E366+SPO!E366</f>
        <v>0</v>
      </c>
      <c r="F366" s="698">
        <f>Dhalai!F366+Unakoti!F366+North!F366+Gomati!F366+South!F366+West!F366+Sepahijala!F366+Khowai!F366+SPO!F366</f>
        <v>0</v>
      </c>
      <c r="G366" s="699">
        <f t="shared" si="92"/>
        <v>0</v>
      </c>
      <c r="H366" s="700">
        <f t="shared" si="92"/>
        <v>0</v>
      </c>
      <c r="I366" s="701">
        <f t="shared" si="139"/>
        <v>24</v>
      </c>
      <c r="J366" s="702">
        <f t="shared" si="139"/>
        <v>339.96</v>
      </c>
      <c r="K366" s="697">
        <f>Dhalai!K366+Unakoti!K366+North!K366+Gomati!K366+South!K366+West!K366+Sepahijala!K366+Khowai!K366+SPO!K366</f>
        <v>0</v>
      </c>
      <c r="L366" s="698">
        <f>Dhalai!L366+Unakoti!L366+North!L366+Gomati!L366+South!L366+West!L366+Sepahijala!L366+Khowai!L366+SPO!L366</f>
        <v>0</v>
      </c>
      <c r="M366" s="697">
        <f>Dhalai!M366+Unakoti!M366+North!M366+Gomati!M366+South!M366+West!M366+Sepahijala!M366+Khowai!M366+SPO!M366</f>
        <v>0</v>
      </c>
      <c r="N366" s="698">
        <f>Dhalai!N366+Unakoti!N366+North!N366+Gomati!N366+South!N366+West!N366+Sepahijala!N366+Khowai!N366+SPO!N366</f>
        <v>0</v>
      </c>
      <c r="O366" s="729"/>
      <c r="P366" s="697">
        <f>Dhalai!P366+Unakoti!P366+North!P366+Gomati!P366+South!P366+West!P366+Sepahijala!P366+Khowai!P366+SPO!P366</f>
        <v>0</v>
      </c>
      <c r="Q366" s="698">
        <f>Dhalai!Q366+Unakoti!Q366+North!Q366+Gomati!Q366+South!Q366+West!Q366+Sepahijala!Q366+Khowai!Q366+SPO!Q366</f>
        <v>0</v>
      </c>
      <c r="R366" s="697">
        <f>Dhalai!R366+Unakoti!R366+North!R366+Gomati!R366+South!R366+West!R366+Sepahijala!R366+Khowai!R366+SPO!R366</f>
        <v>0</v>
      </c>
      <c r="S366" s="698">
        <f>Dhalai!S366+Unakoti!S366+North!S366+Gomati!S366+South!S366+West!S366+Sepahijala!S366+Khowai!S366+SPO!S366</f>
        <v>0</v>
      </c>
      <c r="T366" s="697">
        <f>SUM(Dhalai:SPO!T366)</f>
        <v>0</v>
      </c>
      <c r="U366" s="697">
        <f>SUM(Dhalai:SPO!U366)</f>
        <v>0</v>
      </c>
      <c r="V366" s="697">
        <f>SUM(Dhalai:SPO!V366)</f>
        <v>0</v>
      </c>
      <c r="W366" s="697">
        <f>SUM(Dhalai:SPO!W366)</f>
        <v>0</v>
      </c>
      <c r="X366" s="729"/>
      <c r="Y366" s="697">
        <f>SUM(Dhalai:SPO!Y366)</f>
        <v>0</v>
      </c>
      <c r="Z366" s="697">
        <f>SUM(Dhalai:SPO!Z366)</f>
        <v>0</v>
      </c>
      <c r="AA366" s="697">
        <f>SUM(Dhalai:SPO!AA366)</f>
        <v>0</v>
      </c>
      <c r="AB366" s="697">
        <f>SUM(Dhalai:SPO!AB366)</f>
        <v>0</v>
      </c>
      <c r="AC366" s="704"/>
      <c r="AD366" s="705"/>
      <c r="AF366" s="672">
        <f>SUM(Dhalai:SPO!AB366)</f>
        <v>0</v>
      </c>
      <c r="AH366" s="672" t="b">
        <f t="shared" si="109"/>
        <v>1</v>
      </c>
    </row>
    <row r="367" spans="1:34" ht="37.5">
      <c r="A367" s="685">
        <f t="shared" si="140"/>
        <v>23.040000000000006</v>
      </c>
      <c r="B367" s="696" t="s">
        <v>221</v>
      </c>
      <c r="C367" s="697">
        <f>Dhalai!C367+Unakoti!C367+North!C367+Gomati!C367+South!C367+West!C367+Sepahijala!C367+Khowai!C367+SPO!C367</f>
        <v>0</v>
      </c>
      <c r="D367" s="698">
        <f>Dhalai!D367+Unakoti!D367+North!D367+Gomati!D367+South!D367+West!D367+Sepahijala!D367+Khowai!D367+SPO!D367</f>
        <v>0</v>
      </c>
      <c r="E367" s="697">
        <f>Dhalai!E367+Unakoti!E367+North!E367+Gomati!E367+South!E367+West!E367+Sepahijala!E367+Khowai!E367+SPO!E367</f>
        <v>0</v>
      </c>
      <c r="F367" s="698">
        <f>Dhalai!F367+Unakoti!F367+North!F367+Gomati!F367+South!F367+West!F367+Sepahijala!F367+Khowai!F367+SPO!F367</f>
        <v>0</v>
      </c>
      <c r="G367" s="699"/>
      <c r="H367" s="700"/>
      <c r="I367" s="701">
        <f t="shared" si="139"/>
        <v>0</v>
      </c>
      <c r="J367" s="702">
        <f t="shared" si="139"/>
        <v>0</v>
      </c>
      <c r="K367" s="697">
        <f>Dhalai!K367+Unakoti!K367+North!K367+Gomati!K367+South!K367+West!K367+Sepahijala!K367+Khowai!K367+SPO!K367</f>
        <v>0</v>
      </c>
      <c r="L367" s="698">
        <f>Dhalai!L367+Unakoti!L367+North!L367+Gomati!L367+South!L367+West!L367+Sepahijala!L367+Khowai!L367+SPO!L367</f>
        <v>0</v>
      </c>
      <c r="M367" s="697">
        <f>Dhalai!M367+Unakoti!M367+North!M367+Gomati!M367+South!M367+West!M367+Sepahijala!M367+Khowai!M367+SPO!M367</f>
        <v>0</v>
      </c>
      <c r="N367" s="698">
        <f>Dhalai!N367+Unakoti!N367+North!N367+Gomati!N367+South!N367+West!N367+Sepahijala!N367+Khowai!N367+SPO!N367</f>
        <v>0</v>
      </c>
      <c r="O367" s="729"/>
      <c r="P367" s="697">
        <f>Dhalai!P367+Unakoti!P367+North!P367+Gomati!P367+South!P367+West!P367+Sepahijala!P367+Khowai!P367+SPO!P367</f>
        <v>0</v>
      </c>
      <c r="Q367" s="698">
        <f>Dhalai!Q367+Unakoti!Q367+North!Q367+Gomati!Q367+South!Q367+West!Q367+Sepahijala!Q367+Khowai!Q367+SPO!Q367</f>
        <v>0</v>
      </c>
      <c r="R367" s="697">
        <f>Dhalai!R367+Unakoti!R367+North!R367+Gomati!R367+South!R367+West!R367+Sepahijala!R367+Khowai!R367+SPO!R367</f>
        <v>0</v>
      </c>
      <c r="S367" s="698">
        <f>Dhalai!S367+Unakoti!S367+North!S367+Gomati!S367+South!S367+West!S367+Sepahijala!S367+Khowai!S367+SPO!S367</f>
        <v>0</v>
      </c>
      <c r="T367" s="697">
        <f>SUM(Dhalai:SPO!T367)</f>
        <v>0</v>
      </c>
      <c r="U367" s="697">
        <f>SUM(Dhalai:SPO!U367)</f>
        <v>0</v>
      </c>
      <c r="V367" s="697">
        <f>SUM(Dhalai:SPO!V367)</f>
        <v>0</v>
      </c>
      <c r="W367" s="697">
        <f>SUM(Dhalai:SPO!W367)</f>
        <v>0</v>
      </c>
      <c r="X367" s="729"/>
      <c r="Y367" s="697">
        <f>SUM(Dhalai:SPO!Y367)</f>
        <v>0</v>
      </c>
      <c r="Z367" s="697">
        <f>SUM(Dhalai:SPO!Z367)</f>
        <v>0</v>
      </c>
      <c r="AA367" s="697">
        <f>SUM(Dhalai:SPO!AA367)</f>
        <v>0</v>
      </c>
      <c r="AB367" s="697">
        <f>SUM(Dhalai:SPO!AB367)</f>
        <v>0</v>
      </c>
      <c r="AC367" s="704"/>
      <c r="AD367" s="705"/>
      <c r="AF367" s="672">
        <f>SUM(Dhalai:SPO!AB367)</f>
        <v>0</v>
      </c>
      <c r="AH367" s="672" t="b">
        <f t="shared" si="109"/>
        <v>1</v>
      </c>
    </row>
    <row r="368" spans="1:34" ht="36">
      <c r="A368" s="685">
        <f t="shared" si="140"/>
        <v>23.050000000000008</v>
      </c>
      <c r="B368" s="696" t="s">
        <v>141</v>
      </c>
      <c r="C368" s="697">
        <f>Dhalai!C368+Unakoti!C368+North!C368+Gomati!C368+South!C368+West!C368+Sepahijala!C368+Khowai!C368+SPO!C368</f>
        <v>0</v>
      </c>
      <c r="D368" s="698">
        <f>Dhalai!D368+Unakoti!D368+North!D368+Gomati!D368+South!D368+West!D368+Sepahijala!D368+Khowai!D368+SPO!D368</f>
        <v>0</v>
      </c>
      <c r="E368" s="697">
        <f>Dhalai!E368+Unakoti!E368+North!E368+Gomati!E368+South!E368+West!E368+Sepahijala!E368+Khowai!E368+SPO!E368</f>
        <v>0</v>
      </c>
      <c r="F368" s="698">
        <f>Dhalai!F368+Unakoti!F368+North!F368+Gomati!F368+South!F368+West!F368+Sepahijala!F368+Khowai!F368+SPO!F368</f>
        <v>0</v>
      </c>
      <c r="G368" s="699"/>
      <c r="H368" s="700"/>
      <c r="I368" s="701">
        <f t="shared" si="139"/>
        <v>0</v>
      </c>
      <c r="J368" s="702">
        <f t="shared" si="139"/>
        <v>0</v>
      </c>
      <c r="K368" s="697">
        <f>Dhalai!K368+Unakoti!K368+North!K368+Gomati!K368+South!K368+West!K368+Sepahijala!K368+Khowai!K368+SPO!K368</f>
        <v>0</v>
      </c>
      <c r="L368" s="698">
        <f>Dhalai!L368+Unakoti!L368+North!L368+Gomati!L368+South!L368+West!L368+Sepahijala!L368+Khowai!L368+SPO!L368</f>
        <v>0</v>
      </c>
      <c r="M368" s="697">
        <f>Dhalai!M368+Unakoti!M368+North!M368+Gomati!M368+South!M368+West!M368+Sepahijala!M368+Khowai!M368+SPO!M368</f>
        <v>0</v>
      </c>
      <c r="N368" s="698">
        <f>Dhalai!N368+Unakoti!N368+North!N368+Gomati!N368+South!N368+West!N368+Sepahijala!N368+Khowai!N368+SPO!N368</f>
        <v>0</v>
      </c>
      <c r="O368" s="729">
        <v>21.6</v>
      </c>
      <c r="P368" s="697">
        <f>Dhalai!P368+Unakoti!P368+North!P368+Gomati!P368+South!P368+West!P368+Sepahijala!P368+Khowai!P368+SPO!P368</f>
        <v>53</v>
      </c>
      <c r="Q368" s="698">
        <f>Dhalai!Q368+Unakoti!Q368+North!Q368+Gomati!Q368+South!Q368+West!Q368+Sepahijala!Q368+Khowai!Q368+SPO!Q368</f>
        <v>1144.8</v>
      </c>
      <c r="R368" s="697">
        <f>Dhalai!R368+Unakoti!R368+North!R368+Gomati!R368+South!R368+West!R368+Sepahijala!R368+Khowai!R368+SPO!R368</f>
        <v>53</v>
      </c>
      <c r="S368" s="698">
        <f>Dhalai!S368+Unakoti!S368+North!S368+Gomati!S368+South!S368+West!S368+Sepahijala!S368+Khowai!S368+SPO!S368</f>
        <v>1144.8</v>
      </c>
      <c r="T368" s="697">
        <f>SUM(Dhalai:SPO!T368)</f>
        <v>0</v>
      </c>
      <c r="U368" s="697">
        <f>SUM(Dhalai:SPO!U368)</f>
        <v>0</v>
      </c>
      <c r="V368" s="697">
        <f>SUM(Dhalai:SPO!V368)</f>
        <v>0</v>
      </c>
      <c r="W368" s="697">
        <f>SUM(Dhalai:SPO!W368)</f>
        <v>0</v>
      </c>
      <c r="X368" s="729">
        <v>21.6</v>
      </c>
      <c r="Y368" s="697">
        <f>SUM(Dhalai:SPO!Y368)</f>
        <v>0</v>
      </c>
      <c r="Z368" s="698">
        <f>SUM(Dhalai:SPO!Z368)</f>
        <v>0</v>
      </c>
      <c r="AA368" s="697">
        <f>SUM(Dhalai:SPO!AA368)</f>
        <v>0</v>
      </c>
      <c r="AB368" s="698">
        <f>SUM(Dhalai:SPO!AB368)</f>
        <v>0</v>
      </c>
      <c r="AC368" s="704" t="s">
        <v>480</v>
      </c>
      <c r="AD368" s="705"/>
      <c r="AF368" s="672">
        <f>SUM(Dhalai:SPO!AB368)</f>
        <v>0</v>
      </c>
      <c r="AH368" s="672" t="b">
        <f t="shared" si="109"/>
        <v>1</v>
      </c>
    </row>
    <row r="369" spans="1:34" ht="37.5">
      <c r="A369" s="685">
        <f t="shared" si="140"/>
        <v>23.060000000000009</v>
      </c>
      <c r="B369" s="696" t="s">
        <v>222</v>
      </c>
      <c r="C369" s="697">
        <f>Dhalai!C369+Unakoti!C369+North!C369+Gomati!C369+South!C369+West!C369+Sepahijala!C369+Khowai!C369+SPO!C369</f>
        <v>0</v>
      </c>
      <c r="D369" s="698">
        <f>Dhalai!D369+Unakoti!D369+North!D369+Gomati!D369+South!D369+West!D369+Sepahijala!D369+Khowai!D369+SPO!D369</f>
        <v>0</v>
      </c>
      <c r="E369" s="697">
        <f>Dhalai!E369+Unakoti!E369+North!E369+Gomati!E369+South!E369+West!E369+Sepahijala!E369+Khowai!E369+SPO!E369</f>
        <v>0</v>
      </c>
      <c r="F369" s="698">
        <f>Dhalai!F369+Unakoti!F369+North!F369+Gomati!F369+South!F369+West!F369+Sepahijala!F369+Khowai!F369+SPO!F369</f>
        <v>0</v>
      </c>
      <c r="G369" s="699"/>
      <c r="H369" s="700"/>
      <c r="I369" s="701">
        <f t="shared" si="139"/>
        <v>0</v>
      </c>
      <c r="J369" s="702">
        <f t="shared" si="139"/>
        <v>0</v>
      </c>
      <c r="K369" s="697">
        <f>Dhalai!K369+Unakoti!K369+North!K369+Gomati!K369+South!K369+West!K369+Sepahijala!K369+Khowai!K369+SPO!K369</f>
        <v>0</v>
      </c>
      <c r="L369" s="698">
        <f>Dhalai!L369+Unakoti!L369+North!L369+Gomati!L369+South!L369+West!L369+Sepahijala!L369+Khowai!L369+SPO!L369</f>
        <v>0</v>
      </c>
      <c r="M369" s="697">
        <f>Dhalai!M369+Unakoti!M369+North!M369+Gomati!M369+South!M369+West!M369+Sepahijala!M369+Khowai!M369+SPO!M369</f>
        <v>0</v>
      </c>
      <c r="N369" s="698">
        <f>Dhalai!N369+Unakoti!N369+North!N369+Gomati!N369+South!N369+West!N369+Sepahijala!N369+Khowai!N369+SPO!N369</f>
        <v>0</v>
      </c>
      <c r="O369" s="729"/>
      <c r="P369" s="697">
        <f>Dhalai!P369+Unakoti!P369+North!P369+Gomati!P369+South!P369+West!P369+Sepahijala!P369+Khowai!P369+SPO!P369</f>
        <v>0</v>
      </c>
      <c r="Q369" s="698">
        <f>Dhalai!Q369+Unakoti!Q369+North!Q369+Gomati!Q369+South!Q369+West!Q369+Sepahijala!Q369+Khowai!Q369+SPO!Q369</f>
        <v>0</v>
      </c>
      <c r="R369" s="697">
        <f>Dhalai!R369+Unakoti!R369+North!R369+Gomati!R369+South!R369+West!R369+Sepahijala!R369+Khowai!R369+SPO!R369</f>
        <v>0</v>
      </c>
      <c r="S369" s="698">
        <f>Dhalai!S369+Unakoti!S369+North!S369+Gomati!S369+South!S369+West!S369+Sepahijala!S369+Khowai!S369+SPO!S369</f>
        <v>0</v>
      </c>
      <c r="T369" s="697">
        <f>SUM(Dhalai:SPO!T369)</f>
        <v>0</v>
      </c>
      <c r="U369" s="697">
        <f>SUM(Dhalai:SPO!U369)</f>
        <v>0</v>
      </c>
      <c r="V369" s="697">
        <f>SUM(Dhalai:SPO!V369)</f>
        <v>0</v>
      </c>
      <c r="W369" s="697">
        <f>SUM(Dhalai:SPO!W369)</f>
        <v>0</v>
      </c>
      <c r="X369" s="729"/>
      <c r="Y369" s="697">
        <f>SUM(Dhalai:SPO!Y369)</f>
        <v>0</v>
      </c>
      <c r="Z369" s="697">
        <f>SUM(Dhalai:SPO!Z369)</f>
        <v>0</v>
      </c>
      <c r="AA369" s="697">
        <f>SUM(Dhalai:SPO!AA369)</f>
        <v>0</v>
      </c>
      <c r="AB369" s="697">
        <f>SUM(Dhalai:SPO!AB369)</f>
        <v>0</v>
      </c>
      <c r="AC369" s="704"/>
      <c r="AD369" s="705"/>
      <c r="AF369" s="672">
        <f>SUM(Dhalai:SPO!AB369)</f>
        <v>0</v>
      </c>
      <c r="AH369" s="672" t="b">
        <f t="shared" si="109"/>
        <v>1</v>
      </c>
    </row>
    <row r="370" spans="1:34" ht="37.5">
      <c r="A370" s="685">
        <f t="shared" si="140"/>
        <v>23.070000000000011</v>
      </c>
      <c r="B370" s="696" t="s">
        <v>22</v>
      </c>
      <c r="C370" s="697">
        <f>Dhalai!C370+Unakoti!C370+North!C370+Gomati!C370+South!C370+West!C370+Sepahijala!C370+Khowai!C370+SPO!C370</f>
        <v>12</v>
      </c>
      <c r="D370" s="698">
        <f>Dhalai!D370+Unakoti!D370+North!D370+Gomati!D370+South!D370+West!D370+Sepahijala!D370+Khowai!D370+SPO!D370</f>
        <v>124.18</v>
      </c>
      <c r="E370" s="697">
        <f>Dhalai!E370+Unakoti!E370+North!E370+Gomati!E370+South!E370+West!E370+Sepahijala!E370+Khowai!E370+SPO!E370</f>
        <v>5</v>
      </c>
      <c r="F370" s="698">
        <f>Dhalai!F370+Unakoti!F370+North!F370+Gomati!F370+South!F370+West!F370+Sepahijala!F370+Khowai!F370+SPO!F370</f>
        <v>51.74</v>
      </c>
      <c r="G370" s="699">
        <f t="shared" ref="G370" si="141">E370/C370</f>
        <v>0.41666666666666669</v>
      </c>
      <c r="H370" s="700">
        <f t="shared" ref="H370" si="142">F370/D370</f>
        <v>0.41665324528909647</v>
      </c>
      <c r="I370" s="701">
        <f t="shared" si="139"/>
        <v>7</v>
      </c>
      <c r="J370" s="702">
        <f t="shared" si="139"/>
        <v>72.44</v>
      </c>
      <c r="K370" s="697">
        <f>Dhalai!K370+Unakoti!K370+North!K370+Gomati!K370+South!K370+West!K370+Sepahijala!K370+Khowai!K370+SPO!K370</f>
        <v>7</v>
      </c>
      <c r="L370" s="698">
        <f>Dhalai!L370+Unakoti!L370+North!L370+Gomati!L370+South!L370+West!L370+Sepahijala!L370+Khowai!L370+SPO!L370</f>
        <v>72.44</v>
      </c>
      <c r="M370" s="697">
        <f>Dhalai!M370+Unakoti!M370+North!M370+Gomati!M370+South!M370+West!M370+Sepahijala!M370+Khowai!M370+SPO!M370</f>
        <v>0</v>
      </c>
      <c r="N370" s="698">
        <f>Dhalai!N370+Unakoti!N370+North!N370+Gomati!N370+South!N370+West!N370+Sepahijala!N370+Khowai!N370+SPO!N370</f>
        <v>0</v>
      </c>
      <c r="O370" s="729"/>
      <c r="P370" s="697">
        <f>Dhalai!P370+Unakoti!P370+North!P370+Gomati!P370+South!P370+West!P370+Sepahijala!P370+Khowai!P370+SPO!P370</f>
        <v>0</v>
      </c>
      <c r="Q370" s="698">
        <f>Dhalai!Q370+Unakoti!Q370+North!Q370+Gomati!Q370+South!Q370+West!Q370+Sepahijala!Q370+Khowai!Q370+SPO!Q370</f>
        <v>0</v>
      </c>
      <c r="R370" s="697">
        <f>Dhalai!R370+Unakoti!R370+North!R370+Gomati!R370+South!R370+West!R370+Sepahijala!R370+Khowai!R370+SPO!R370</f>
        <v>7</v>
      </c>
      <c r="S370" s="698">
        <f>Dhalai!S370+Unakoti!S370+North!S370+Gomati!S370+South!S370+West!S370+Sepahijala!S370+Khowai!S370+SPO!S370</f>
        <v>72.44</v>
      </c>
      <c r="T370" s="697">
        <f>SUM(Dhalai:SPO!T370)</f>
        <v>7</v>
      </c>
      <c r="U370" s="697">
        <f>SUM(Dhalai:SPO!U370)</f>
        <v>72.44</v>
      </c>
      <c r="V370" s="697">
        <f>SUM(Dhalai:SPO!V370)</f>
        <v>0</v>
      </c>
      <c r="W370" s="697">
        <f>SUM(Dhalai:SPO!W370)</f>
        <v>0</v>
      </c>
      <c r="X370" s="729"/>
      <c r="Y370" s="697">
        <f>SUM(Dhalai:SPO!Y370)</f>
        <v>0</v>
      </c>
      <c r="Z370" s="697">
        <f>SUM(Dhalai:SPO!Z370)</f>
        <v>0</v>
      </c>
      <c r="AA370" s="697">
        <f>SUM(Dhalai:SPO!AA370)</f>
        <v>7</v>
      </c>
      <c r="AB370" s="697">
        <f>SUM(Dhalai:SPO!AB370)</f>
        <v>72.44</v>
      </c>
      <c r="AC370" s="704" t="s">
        <v>483</v>
      </c>
      <c r="AD370" s="705"/>
      <c r="AF370" s="672">
        <f>SUM(Dhalai:SPO!AB370)</f>
        <v>72.44</v>
      </c>
      <c r="AH370" s="672" t="b">
        <f t="shared" si="109"/>
        <v>1</v>
      </c>
    </row>
    <row r="371" spans="1:34" ht="37.5">
      <c r="A371" s="685">
        <f>+A370+0.01</f>
        <v>23.080000000000013</v>
      </c>
      <c r="B371" s="696" t="s">
        <v>223</v>
      </c>
      <c r="C371" s="697">
        <f>Dhalai!C371+Unakoti!C371+North!C371+Gomati!C371+South!C371+West!C371+Sepahijala!C371+Khowai!C371+SPO!C371</f>
        <v>0</v>
      </c>
      <c r="D371" s="698">
        <f>Dhalai!D371+Unakoti!D371+North!D371+Gomati!D371+South!D371+West!D371+Sepahijala!D371+Khowai!D371+SPO!D371</f>
        <v>0</v>
      </c>
      <c r="E371" s="697">
        <f>Dhalai!E371+Unakoti!E371+North!E371+Gomati!E371+South!E371+West!E371+Sepahijala!E371+Khowai!E371+SPO!E371</f>
        <v>0</v>
      </c>
      <c r="F371" s="698">
        <f>Dhalai!F371+Unakoti!F371+North!F371+Gomati!F371+South!F371+West!F371+Sepahijala!F371+Khowai!F371+SPO!F371</f>
        <v>0</v>
      </c>
      <c r="G371" s="699"/>
      <c r="H371" s="700"/>
      <c r="I371" s="701">
        <f t="shared" si="139"/>
        <v>0</v>
      </c>
      <c r="J371" s="702">
        <f t="shared" si="139"/>
        <v>0</v>
      </c>
      <c r="K371" s="697">
        <f>Dhalai!K371+Unakoti!K371+North!K371+Gomati!K371+South!K371+West!K371+Sepahijala!K371+Khowai!K371+SPO!K371</f>
        <v>0</v>
      </c>
      <c r="L371" s="698">
        <f>Dhalai!L371+Unakoti!L371+North!L371+Gomati!L371+South!L371+West!L371+Sepahijala!L371+Khowai!L371+SPO!L371</f>
        <v>0</v>
      </c>
      <c r="M371" s="697">
        <f>Dhalai!M371+Unakoti!M371+North!M371+Gomati!M371+South!M371+West!M371+Sepahijala!M371+Khowai!M371+SPO!M371</f>
        <v>0</v>
      </c>
      <c r="N371" s="698">
        <f>Dhalai!N371+Unakoti!N371+North!N371+Gomati!N371+South!N371+West!N371+Sepahijala!N371+Khowai!N371+SPO!N371</f>
        <v>0</v>
      </c>
      <c r="O371" s="729">
        <v>7.2</v>
      </c>
      <c r="P371" s="697">
        <f>Dhalai!P371+Unakoti!P371+North!P371+Gomati!P371+South!P371+West!P371+Sepahijala!P371+Khowai!P371+SPO!P371</f>
        <v>0</v>
      </c>
      <c r="Q371" s="698">
        <f>Dhalai!Q371+Unakoti!Q371+North!Q371+Gomati!Q371+South!Q371+West!Q371+Sepahijala!Q371+Khowai!Q371+SPO!Q371</f>
        <v>0</v>
      </c>
      <c r="R371" s="697">
        <f>Dhalai!R371+Unakoti!R371+North!R371+Gomati!R371+South!R371+West!R371+Sepahijala!R371+Khowai!R371+SPO!R371</f>
        <v>0</v>
      </c>
      <c r="S371" s="698">
        <f>Dhalai!S371+Unakoti!S371+North!S371+Gomati!S371+South!S371+West!S371+Sepahijala!S371+Khowai!S371+SPO!S371</f>
        <v>0</v>
      </c>
      <c r="T371" s="697">
        <f>SUM(Dhalai:SPO!T371)</f>
        <v>0</v>
      </c>
      <c r="U371" s="697">
        <f>SUM(Dhalai:SPO!U371)</f>
        <v>0</v>
      </c>
      <c r="V371" s="697">
        <f>SUM(Dhalai:SPO!V371)</f>
        <v>0</v>
      </c>
      <c r="W371" s="697">
        <f>SUM(Dhalai:SPO!W371)</f>
        <v>0</v>
      </c>
      <c r="X371" s="729">
        <v>7.2</v>
      </c>
      <c r="Y371" s="697">
        <f>SUM(Dhalai:SPO!Y371)</f>
        <v>0</v>
      </c>
      <c r="Z371" s="697">
        <f>SUM(Dhalai:SPO!Z371)</f>
        <v>0</v>
      </c>
      <c r="AA371" s="697">
        <f>SUM(Dhalai:SPO!AA371)</f>
        <v>0</v>
      </c>
      <c r="AB371" s="697">
        <f>SUM(Dhalai:SPO!AB371)</f>
        <v>0</v>
      </c>
      <c r="AC371" s="704"/>
      <c r="AD371" s="705"/>
      <c r="AF371" s="672">
        <f>SUM(Dhalai:SPO!AB371)</f>
        <v>0</v>
      </c>
      <c r="AH371" s="672" t="b">
        <f t="shared" si="109"/>
        <v>1</v>
      </c>
    </row>
    <row r="372" spans="1:34" ht="37.5">
      <c r="A372" s="685">
        <v>23.09</v>
      </c>
      <c r="B372" s="696" t="s">
        <v>347</v>
      </c>
      <c r="C372" s="697">
        <f>Dhalai!C372+Unakoti!C372+North!C372+Gomati!C372+South!C372+West!C372+Sepahijala!C372+Khowai!C372+SPO!C372</f>
        <v>120</v>
      </c>
      <c r="D372" s="698">
        <f>Dhalai!D372+Unakoti!D372+North!D372+Gomati!D372+South!D372+West!D372+Sepahijala!D372+Khowai!D372+SPO!D372</f>
        <v>449.44400000000007</v>
      </c>
      <c r="E372" s="697">
        <f>Dhalai!E372+Unakoti!E372+North!E372+Gomati!E372+South!E372+West!E372+Sepahijala!E372+Khowai!E372+SPO!E372</f>
        <v>120</v>
      </c>
      <c r="F372" s="698">
        <f>Dhalai!F372+Unakoti!F372+North!F372+Gomati!F372+South!F372+West!F372+Sepahijala!F372+Khowai!F372+SPO!F372</f>
        <v>449.44400000000007</v>
      </c>
      <c r="G372" s="699">
        <f t="shared" ref="G372:H444" si="143">E372/C372</f>
        <v>1</v>
      </c>
      <c r="H372" s="700">
        <f t="shared" si="143"/>
        <v>1</v>
      </c>
      <c r="I372" s="701">
        <f t="shared" si="139"/>
        <v>0</v>
      </c>
      <c r="J372" s="702">
        <f t="shared" si="139"/>
        <v>0</v>
      </c>
      <c r="K372" s="697">
        <f>Dhalai!K372+Unakoti!K372+North!K372+Gomati!K372+South!K372+West!K372+Sepahijala!K372+Khowai!K372+SPO!K372</f>
        <v>0</v>
      </c>
      <c r="L372" s="698">
        <f>Dhalai!L372+Unakoti!L372+North!L372+Gomati!L372+South!L372+West!L372+Sepahijala!L372+Khowai!L372+SPO!L372</f>
        <v>0</v>
      </c>
      <c r="M372" s="697">
        <f>Dhalai!M372+Unakoti!M372+North!M372+Gomati!M372+South!M372+West!M372+Sepahijala!M372+Khowai!M372+SPO!M372</f>
        <v>0</v>
      </c>
      <c r="N372" s="698">
        <f>Dhalai!N372+Unakoti!N372+North!N372+Gomati!N372+South!N372+West!N372+Sepahijala!N372+Khowai!N372+SPO!N372</f>
        <v>0</v>
      </c>
      <c r="O372" s="729">
        <v>7.2</v>
      </c>
      <c r="P372" s="697">
        <f>Dhalai!P372+Unakoti!P372+North!P372+Gomati!P372+South!P372+West!P372+Sepahijala!P372+Khowai!P372+SPO!P372</f>
        <v>80</v>
      </c>
      <c r="Q372" s="698">
        <f>Dhalai!Q372+Unakoti!Q372+North!Q372+Gomati!Q372+South!Q372+West!Q372+Sepahijala!Q372+Khowai!Q372+SPO!Q372</f>
        <v>576.00000000000011</v>
      </c>
      <c r="R372" s="697">
        <f>Dhalai!R372+Unakoti!R372+North!R372+Gomati!R372+South!R372+West!R372+Sepahijala!R372+Khowai!R372+SPO!R372</f>
        <v>80</v>
      </c>
      <c r="S372" s="698">
        <f>Dhalai!S372+Unakoti!S372+North!S372+Gomati!S372+South!S372+West!S372+Sepahijala!S372+Khowai!S372+SPO!S372</f>
        <v>576.00000000000011</v>
      </c>
      <c r="T372" s="697">
        <f>SUM(Dhalai:SPO!T372)</f>
        <v>0</v>
      </c>
      <c r="U372" s="697">
        <f>SUM(Dhalai:SPO!U372)</f>
        <v>0</v>
      </c>
      <c r="V372" s="697">
        <f>SUM(Dhalai:SPO!V372)</f>
        <v>0</v>
      </c>
      <c r="W372" s="697">
        <f>SUM(Dhalai:SPO!W372)</f>
        <v>0</v>
      </c>
      <c r="X372" s="729">
        <v>7.2</v>
      </c>
      <c r="Y372" s="697">
        <f>SUM(Dhalai:SPO!Y372)</f>
        <v>50</v>
      </c>
      <c r="Z372" s="698">
        <f>SUM(Dhalai:SPO!Z372)</f>
        <v>360</v>
      </c>
      <c r="AA372" s="697">
        <f>SUM(Dhalai:SPO!AA372)</f>
        <v>50</v>
      </c>
      <c r="AB372" s="698">
        <f>SUM(Dhalai:SPO!AB372)</f>
        <v>360</v>
      </c>
      <c r="AC372" s="704" t="s">
        <v>481</v>
      </c>
      <c r="AD372" s="705"/>
      <c r="AF372" s="672">
        <f>SUM(Dhalai:SPO!AB372)</f>
        <v>360</v>
      </c>
      <c r="AH372" s="672" t="b">
        <f t="shared" si="109"/>
        <v>1</v>
      </c>
    </row>
    <row r="373" spans="1:34" ht="37.5">
      <c r="A373" s="685">
        <f t="shared" ref="A373:A386" si="144">+A372+0.01</f>
        <v>23.1</v>
      </c>
      <c r="B373" s="696" t="s">
        <v>294</v>
      </c>
      <c r="C373" s="697">
        <f>Dhalai!C373+Unakoti!C373+North!C373+Gomati!C373+South!C373+West!C373+Sepahijala!C373+Khowai!C373+SPO!C373</f>
        <v>2</v>
      </c>
      <c r="D373" s="698">
        <f>Dhalai!D373+Unakoti!D373+North!D373+Gomati!D373+South!D373+West!D373+Sepahijala!D373+Khowai!D373+SPO!D373</f>
        <v>9.6</v>
      </c>
      <c r="E373" s="697">
        <f>Dhalai!E373+Unakoti!E373+North!E373+Gomati!E373+South!E373+West!E373+Sepahijala!E373+Khowai!E373+SPO!E373</f>
        <v>2</v>
      </c>
      <c r="F373" s="698">
        <f>Dhalai!F373+Unakoti!F373+North!F373+Gomati!F373+South!F373+West!F373+Sepahijala!F373+Khowai!F373+SPO!F373</f>
        <v>9.6</v>
      </c>
      <c r="G373" s="699">
        <f t="shared" ref="G373:G375" si="145">E373/C373</f>
        <v>1</v>
      </c>
      <c r="H373" s="700">
        <f t="shared" ref="H373:H375" si="146">F373/D373</f>
        <v>1</v>
      </c>
      <c r="I373" s="701"/>
      <c r="J373" s="702"/>
      <c r="K373" s="697">
        <f>Dhalai!K373+Unakoti!K373+North!K373+Gomati!K373+South!K373+West!K373+Sepahijala!K373+Khowai!K373+SPO!K373</f>
        <v>0</v>
      </c>
      <c r="L373" s="698">
        <f>Dhalai!L373+Unakoti!L373+North!L373+Gomati!L373+South!L373+West!L373+Sepahijala!L373+Khowai!L373+SPO!L373</f>
        <v>0</v>
      </c>
      <c r="M373" s="697">
        <f>Dhalai!M373+Unakoti!M373+North!M373+Gomati!M373+South!M373+West!M373+Sepahijala!M373+Khowai!M373+SPO!M373</f>
        <v>0</v>
      </c>
      <c r="N373" s="698">
        <f>Dhalai!N373+Unakoti!N373+North!N373+Gomati!N373+South!N373+West!N373+Sepahijala!N373+Khowai!N373+SPO!N373</f>
        <v>0</v>
      </c>
      <c r="O373" s="729">
        <v>7.2</v>
      </c>
      <c r="P373" s="697">
        <f>Dhalai!P373+Unakoti!P373+North!P373+Gomati!P373+South!P373+West!P373+Sepahijala!P373+Khowai!P373+SPO!P373</f>
        <v>0</v>
      </c>
      <c r="Q373" s="698">
        <f>Dhalai!Q373+Unakoti!Q373+North!Q373+Gomati!Q373+South!Q373+West!Q373+Sepahijala!Q373+Khowai!Q373+SPO!Q373</f>
        <v>0</v>
      </c>
      <c r="R373" s="697">
        <f>Dhalai!R373+Unakoti!R373+North!R373+Gomati!R373+South!R373+West!R373+Sepahijala!R373+Khowai!R373+SPO!R373</f>
        <v>0</v>
      </c>
      <c r="S373" s="698">
        <f>Dhalai!S373+Unakoti!S373+North!S373+Gomati!S373+South!S373+West!S373+Sepahijala!S373+Khowai!S373+SPO!S373</f>
        <v>0</v>
      </c>
      <c r="T373" s="697">
        <f>SUM(Dhalai:SPO!T373)</f>
        <v>0</v>
      </c>
      <c r="U373" s="697">
        <f>SUM(Dhalai:SPO!U373)</f>
        <v>0</v>
      </c>
      <c r="V373" s="697">
        <f>SUM(Dhalai:SPO!V373)</f>
        <v>0</v>
      </c>
      <c r="W373" s="697">
        <f>SUM(Dhalai:SPO!W373)</f>
        <v>0</v>
      </c>
      <c r="X373" s="729">
        <v>7.2</v>
      </c>
      <c r="Y373" s="697">
        <f>SUM(Dhalai:SPO!Y373)</f>
        <v>0</v>
      </c>
      <c r="Z373" s="698">
        <f>SUM(Dhalai:SPO!Z373)</f>
        <v>0</v>
      </c>
      <c r="AA373" s="697">
        <f>SUM(Dhalai:SPO!AA373)</f>
        <v>0</v>
      </c>
      <c r="AB373" s="707">
        <f>SUM(Dhalai:SPO!AB373)</f>
        <v>0</v>
      </c>
      <c r="AC373" s="704"/>
      <c r="AD373" s="705"/>
      <c r="AF373" s="672">
        <f>SUM(Dhalai:SPO!AB373)</f>
        <v>0</v>
      </c>
      <c r="AH373" s="672" t="b">
        <f t="shared" si="109"/>
        <v>1</v>
      </c>
    </row>
    <row r="374" spans="1:34" ht="37.5">
      <c r="A374" s="685">
        <f t="shared" si="144"/>
        <v>23.110000000000003</v>
      </c>
      <c r="B374" s="696" t="s">
        <v>348</v>
      </c>
      <c r="C374" s="697">
        <f>Dhalai!C374+Unakoti!C374+North!C374+Gomati!C374+South!C374+West!C374+Sepahijala!C374+Khowai!C374+SPO!C374</f>
        <v>93</v>
      </c>
      <c r="D374" s="698">
        <f>Dhalai!D374+Unakoti!D374+North!D374+Gomati!D374+South!D374+West!D374+Sepahijala!D374+Khowai!D374+SPO!D374</f>
        <v>503.6880000000001</v>
      </c>
      <c r="E374" s="697">
        <f>Dhalai!E374+Unakoti!E374+North!E374+Gomati!E374+South!E374+West!E374+Sepahijala!E374+Khowai!E374+SPO!E374</f>
        <v>93</v>
      </c>
      <c r="F374" s="698">
        <f>Dhalai!F374+Unakoti!F374+North!F374+Gomati!F374+South!F374+West!F374+Sepahijala!F374+Khowai!F374+SPO!F374</f>
        <v>503.6880000000001</v>
      </c>
      <c r="G374" s="699">
        <f t="shared" si="145"/>
        <v>1</v>
      </c>
      <c r="H374" s="700">
        <f t="shared" si="146"/>
        <v>1</v>
      </c>
      <c r="I374" s="701">
        <f t="shared" si="139"/>
        <v>0</v>
      </c>
      <c r="J374" s="702">
        <f t="shared" si="139"/>
        <v>0</v>
      </c>
      <c r="K374" s="697">
        <f>Dhalai!K374+Unakoti!K374+North!K374+Gomati!K374+South!K374+West!K374+Sepahijala!K374+Khowai!K374+SPO!K374</f>
        <v>0</v>
      </c>
      <c r="L374" s="698">
        <f>Dhalai!L374+Unakoti!L374+North!L374+Gomati!L374+South!L374+West!L374+Sepahijala!L374+Khowai!L374+SPO!L374</f>
        <v>0</v>
      </c>
      <c r="M374" s="697">
        <f>Dhalai!M374+Unakoti!M374+North!M374+Gomati!M374+South!M374+West!M374+Sepahijala!M374+Khowai!M374+SPO!M374</f>
        <v>0</v>
      </c>
      <c r="N374" s="698">
        <f>Dhalai!N374+Unakoti!N374+North!N374+Gomati!N374+South!N374+West!N374+Sepahijala!N374+Khowai!N374+SPO!N374</f>
        <v>0</v>
      </c>
      <c r="O374" s="729">
        <v>7.2</v>
      </c>
      <c r="P374" s="697">
        <f>Dhalai!P374+Unakoti!P374+North!P374+Gomati!P374+South!P374+West!P374+Sepahijala!P374+Khowai!P374+SPO!P374</f>
        <v>1667</v>
      </c>
      <c r="Q374" s="698">
        <f>Dhalai!Q374+Unakoti!Q374+North!Q374+Gomati!Q374+South!Q374+West!Q374+Sepahijala!Q374+Khowai!Q374+SPO!Q374</f>
        <v>12002.400000000001</v>
      </c>
      <c r="R374" s="697">
        <f>Dhalai!R374+Unakoti!R374+North!R374+Gomati!R374+South!R374+West!R374+Sepahijala!R374+Khowai!R374+SPO!R374</f>
        <v>1667</v>
      </c>
      <c r="S374" s="698">
        <f>Dhalai!S374+Unakoti!S374+North!S374+Gomati!S374+South!S374+West!S374+Sepahijala!S374+Khowai!S374+SPO!S374</f>
        <v>12002.400000000001</v>
      </c>
      <c r="T374" s="697">
        <f>SUM(Dhalai:SPO!T374)</f>
        <v>0</v>
      </c>
      <c r="U374" s="697">
        <f>SUM(Dhalai:SPO!U374)</f>
        <v>0</v>
      </c>
      <c r="V374" s="697">
        <f>SUM(Dhalai:SPO!V374)</f>
        <v>0</v>
      </c>
      <c r="W374" s="697">
        <f>SUM(Dhalai:SPO!W374)</f>
        <v>0</v>
      </c>
      <c r="X374" s="729">
        <v>7.2</v>
      </c>
      <c r="Y374" s="697">
        <f>SUM(Dhalai:SPO!Y374)</f>
        <v>570</v>
      </c>
      <c r="Z374" s="698">
        <f>SUM(Dhalai:SPO!Z374)</f>
        <v>4104</v>
      </c>
      <c r="AA374" s="697">
        <f>SUM(Dhalai:SPO!AA374)</f>
        <v>570</v>
      </c>
      <c r="AB374" s="698">
        <f>SUM(Dhalai:SPO!AB374)</f>
        <v>4104</v>
      </c>
      <c r="AC374" s="704" t="s">
        <v>481</v>
      </c>
      <c r="AD374" s="705"/>
      <c r="AF374" s="672">
        <f>SUM(Dhalai:SPO!AB374)</f>
        <v>4104</v>
      </c>
      <c r="AH374" s="672" t="b">
        <f t="shared" si="109"/>
        <v>1</v>
      </c>
    </row>
    <row r="375" spans="1:34" ht="37.5">
      <c r="A375" s="685">
        <f t="shared" si="144"/>
        <v>23.120000000000005</v>
      </c>
      <c r="B375" s="696" t="s">
        <v>295</v>
      </c>
      <c r="C375" s="697">
        <f>Dhalai!C375+Unakoti!C375+North!C375+Gomati!C375+South!C375+West!C375+Sepahijala!C375+Khowai!C375+SPO!C375</f>
        <v>14</v>
      </c>
      <c r="D375" s="698">
        <f>Dhalai!D375+Unakoti!D375+North!D375+Gomati!D375+South!D375+West!D375+Sepahijala!D375+Khowai!D375+SPO!D375</f>
        <v>75.824000000000012</v>
      </c>
      <c r="E375" s="697">
        <f>Dhalai!E375+Unakoti!E375+North!E375+Gomati!E375+South!E375+West!E375+Sepahijala!E375+Khowai!E375+SPO!E375</f>
        <v>14</v>
      </c>
      <c r="F375" s="698">
        <f>Dhalai!F375+Unakoti!F375+North!F375+Gomati!F375+South!F375+West!F375+Sepahijala!F375+Khowai!F375+SPO!F375</f>
        <v>75.824000000000012</v>
      </c>
      <c r="G375" s="699">
        <f t="shared" si="145"/>
        <v>1</v>
      </c>
      <c r="H375" s="700">
        <f t="shared" si="146"/>
        <v>1</v>
      </c>
      <c r="I375" s="701"/>
      <c r="J375" s="702"/>
      <c r="K375" s="697">
        <f>Dhalai!K375+Unakoti!K375+North!K375+Gomati!K375+South!K375+West!K375+Sepahijala!K375+Khowai!K375+SPO!K375</f>
        <v>0</v>
      </c>
      <c r="L375" s="698">
        <f>Dhalai!L375+Unakoti!L375+North!L375+Gomati!L375+South!L375+West!L375+Sepahijala!L375+Khowai!L375+SPO!L375</f>
        <v>0</v>
      </c>
      <c r="M375" s="697">
        <f>Dhalai!M375+Unakoti!M375+North!M375+Gomati!M375+South!M375+West!M375+Sepahijala!M375+Khowai!M375+SPO!M375</f>
        <v>0</v>
      </c>
      <c r="N375" s="698">
        <f>Dhalai!N375+Unakoti!N375+North!N375+Gomati!N375+South!N375+West!N375+Sepahijala!N375+Khowai!N375+SPO!N375</f>
        <v>0</v>
      </c>
      <c r="O375" s="729">
        <v>7.2</v>
      </c>
      <c r="P375" s="697">
        <f>Dhalai!P375+Unakoti!P375+North!P375+Gomati!P375+South!P375+West!P375+Sepahijala!P375+Khowai!P375+SPO!P375</f>
        <v>0</v>
      </c>
      <c r="Q375" s="698">
        <f>Dhalai!Q375+Unakoti!Q375+North!Q375+Gomati!Q375+South!Q375+West!Q375+Sepahijala!Q375+Khowai!Q375+SPO!Q375</f>
        <v>0</v>
      </c>
      <c r="R375" s="697">
        <f>Dhalai!R375+Unakoti!R375+North!R375+Gomati!R375+South!R375+West!R375+Sepahijala!R375+Khowai!R375+SPO!R375</f>
        <v>0</v>
      </c>
      <c r="S375" s="698">
        <f>Dhalai!S375+Unakoti!S375+North!S375+Gomati!S375+South!S375+West!S375+Sepahijala!S375+Khowai!S375+SPO!S375</f>
        <v>0</v>
      </c>
      <c r="T375" s="697">
        <f>SUM(Dhalai:SPO!T375)</f>
        <v>0</v>
      </c>
      <c r="U375" s="697">
        <f>SUM(Dhalai:SPO!U375)</f>
        <v>0</v>
      </c>
      <c r="V375" s="697">
        <f>SUM(Dhalai:SPO!V375)</f>
        <v>0</v>
      </c>
      <c r="W375" s="697">
        <f>SUM(Dhalai:SPO!W375)</f>
        <v>0</v>
      </c>
      <c r="X375" s="729">
        <v>7.2</v>
      </c>
      <c r="Y375" s="697">
        <f>SUM(Dhalai:SPO!Y375)</f>
        <v>0</v>
      </c>
      <c r="Z375" s="697">
        <f>SUM(Dhalai:SPO!Z375)</f>
        <v>0</v>
      </c>
      <c r="AA375" s="697">
        <f>SUM(Dhalai:SPO!AA375)</f>
        <v>0</v>
      </c>
      <c r="AB375" s="697">
        <f>SUM(Dhalai:SPO!AB375)</f>
        <v>0</v>
      </c>
      <c r="AC375" s="704"/>
      <c r="AD375" s="705"/>
      <c r="AF375" s="672">
        <f>SUM(Dhalai:SPO!AB375)</f>
        <v>0</v>
      </c>
      <c r="AH375" s="672" t="b">
        <f t="shared" si="109"/>
        <v>1</v>
      </c>
    </row>
    <row r="376" spans="1:34" ht="37.5">
      <c r="A376" s="685">
        <f t="shared" si="144"/>
        <v>23.130000000000006</v>
      </c>
      <c r="B376" s="696" t="s">
        <v>224</v>
      </c>
      <c r="C376" s="697"/>
      <c r="D376" s="698"/>
      <c r="E376" s="697"/>
      <c r="F376" s="698"/>
      <c r="G376" s="699"/>
      <c r="H376" s="700"/>
      <c r="I376" s="701"/>
      <c r="J376" s="702"/>
      <c r="K376" s="697"/>
      <c r="L376" s="698"/>
      <c r="M376" s="697"/>
      <c r="N376" s="698"/>
      <c r="O376" s="729"/>
      <c r="P376" s="697"/>
      <c r="Q376" s="698"/>
      <c r="R376" s="697"/>
      <c r="S376" s="698"/>
      <c r="T376" s="697">
        <f>SUM(Dhalai:SPO!T376)</f>
        <v>0</v>
      </c>
      <c r="U376" s="697">
        <f>SUM(Dhalai:SPO!U376)</f>
        <v>0</v>
      </c>
      <c r="V376" s="697">
        <f>SUM(Dhalai:SPO!V376)</f>
        <v>0</v>
      </c>
      <c r="W376" s="697">
        <f>SUM(Dhalai:SPO!W376)</f>
        <v>0</v>
      </c>
      <c r="X376" s="729"/>
      <c r="Y376" s="697">
        <f>SUM(Dhalai:SPO!Y376)</f>
        <v>0</v>
      </c>
      <c r="Z376" s="697">
        <f>SUM(Dhalai:SPO!Z376)</f>
        <v>0</v>
      </c>
      <c r="AA376" s="697">
        <f>SUM(Dhalai:SPO!AA376)</f>
        <v>0</v>
      </c>
      <c r="AB376" s="697">
        <f>SUM(Dhalai:SPO!AB376)</f>
        <v>0</v>
      </c>
      <c r="AC376" s="704"/>
      <c r="AD376" s="705"/>
      <c r="AF376" s="672">
        <f>SUM(Dhalai:SPO!AB376)</f>
        <v>0</v>
      </c>
      <c r="AH376" s="672" t="b">
        <f t="shared" si="109"/>
        <v>1</v>
      </c>
    </row>
    <row r="377" spans="1:34" ht="37.5">
      <c r="A377" s="685">
        <f t="shared" si="144"/>
        <v>23.140000000000008</v>
      </c>
      <c r="B377" s="696" t="s">
        <v>225</v>
      </c>
      <c r="C377" s="697"/>
      <c r="D377" s="698"/>
      <c r="E377" s="697"/>
      <c r="F377" s="698"/>
      <c r="G377" s="699"/>
      <c r="H377" s="700"/>
      <c r="I377" s="701"/>
      <c r="J377" s="702"/>
      <c r="K377" s="697"/>
      <c r="L377" s="698"/>
      <c r="M377" s="697"/>
      <c r="N377" s="698"/>
      <c r="O377" s="729"/>
      <c r="P377" s="697"/>
      <c r="Q377" s="698"/>
      <c r="R377" s="697"/>
      <c r="S377" s="698"/>
      <c r="T377" s="697">
        <f>SUM(Dhalai:SPO!T377)</f>
        <v>0</v>
      </c>
      <c r="U377" s="697">
        <f>SUM(Dhalai:SPO!U377)</f>
        <v>0</v>
      </c>
      <c r="V377" s="697">
        <f>SUM(Dhalai:SPO!V377)</f>
        <v>0</v>
      </c>
      <c r="W377" s="697">
        <f>SUM(Dhalai:SPO!W377)</f>
        <v>0</v>
      </c>
      <c r="X377" s="729"/>
      <c r="Y377" s="697">
        <f>SUM(Dhalai:SPO!Y377)</f>
        <v>0</v>
      </c>
      <c r="Z377" s="697">
        <f>SUM(Dhalai:SPO!Z377)</f>
        <v>0</v>
      </c>
      <c r="AA377" s="697">
        <f>SUM(Dhalai:SPO!AA377)</f>
        <v>0</v>
      </c>
      <c r="AB377" s="697">
        <f>SUM(Dhalai:SPO!AB377)</f>
        <v>0</v>
      </c>
      <c r="AC377" s="704"/>
      <c r="AD377" s="705"/>
      <c r="AF377" s="672">
        <f>SUM(Dhalai:SPO!AB377)</f>
        <v>0</v>
      </c>
      <c r="AH377" s="672" t="b">
        <f t="shared" si="109"/>
        <v>1</v>
      </c>
    </row>
    <row r="378" spans="1:34" ht="21">
      <c r="A378" s="685">
        <f t="shared" si="144"/>
        <v>23.150000000000009</v>
      </c>
      <c r="B378" s="696" t="s">
        <v>226</v>
      </c>
      <c r="C378" s="697"/>
      <c r="D378" s="698"/>
      <c r="E378" s="697"/>
      <c r="F378" s="698"/>
      <c r="G378" s="699"/>
      <c r="H378" s="700"/>
      <c r="I378" s="701"/>
      <c r="J378" s="702"/>
      <c r="K378" s="697"/>
      <c r="L378" s="698"/>
      <c r="M378" s="697"/>
      <c r="N378" s="698"/>
      <c r="O378" s="729"/>
      <c r="P378" s="697"/>
      <c r="Q378" s="698"/>
      <c r="R378" s="697"/>
      <c r="S378" s="698"/>
      <c r="T378" s="697">
        <f>SUM(Dhalai:SPO!T378)</f>
        <v>0</v>
      </c>
      <c r="U378" s="697">
        <f>SUM(Dhalai:SPO!U378)</f>
        <v>0</v>
      </c>
      <c r="V378" s="697">
        <f>SUM(Dhalai:SPO!V378)</f>
        <v>0</v>
      </c>
      <c r="W378" s="697">
        <f>SUM(Dhalai:SPO!W378)</f>
        <v>0</v>
      </c>
      <c r="X378" s="729"/>
      <c r="Y378" s="697">
        <f>SUM(Dhalai:SPO!Y378)</f>
        <v>0</v>
      </c>
      <c r="Z378" s="697">
        <f>SUM(Dhalai:SPO!Z378)</f>
        <v>0</v>
      </c>
      <c r="AA378" s="697">
        <f>SUM(Dhalai:SPO!AA378)</f>
        <v>0</v>
      </c>
      <c r="AB378" s="697">
        <f>SUM(Dhalai:SPO!AB378)</f>
        <v>0</v>
      </c>
      <c r="AC378" s="704"/>
      <c r="AD378" s="705"/>
      <c r="AF378" s="672">
        <f>SUM(Dhalai:SPO!AB378)</f>
        <v>0</v>
      </c>
      <c r="AH378" s="672" t="b">
        <f t="shared" si="109"/>
        <v>1</v>
      </c>
    </row>
    <row r="379" spans="1:34" ht="21">
      <c r="A379" s="685">
        <f t="shared" si="144"/>
        <v>23.160000000000011</v>
      </c>
      <c r="B379" s="696" t="s">
        <v>290</v>
      </c>
      <c r="C379" s="697"/>
      <c r="D379" s="698"/>
      <c r="E379" s="697"/>
      <c r="F379" s="698"/>
      <c r="G379" s="699"/>
      <c r="H379" s="700"/>
      <c r="I379" s="701"/>
      <c r="J379" s="702"/>
      <c r="K379" s="697"/>
      <c r="L379" s="698"/>
      <c r="M379" s="697"/>
      <c r="N379" s="698"/>
      <c r="O379" s="729"/>
      <c r="P379" s="697"/>
      <c r="Q379" s="698"/>
      <c r="R379" s="697"/>
      <c r="S379" s="698"/>
      <c r="T379" s="697">
        <f>SUM(Dhalai:SPO!T379)</f>
        <v>0</v>
      </c>
      <c r="U379" s="697">
        <f>SUM(Dhalai:SPO!U379)</f>
        <v>0</v>
      </c>
      <c r="V379" s="697">
        <f>SUM(Dhalai:SPO!V379)</f>
        <v>0</v>
      </c>
      <c r="W379" s="697">
        <f>SUM(Dhalai:SPO!W379)</f>
        <v>0</v>
      </c>
      <c r="X379" s="729"/>
      <c r="Y379" s="697">
        <f>SUM(Dhalai:SPO!Y379)</f>
        <v>0</v>
      </c>
      <c r="Z379" s="697">
        <f>SUM(Dhalai:SPO!Z379)</f>
        <v>0</v>
      </c>
      <c r="AA379" s="697">
        <f>SUM(Dhalai:SPO!AA379)</f>
        <v>0</v>
      </c>
      <c r="AB379" s="697">
        <f>SUM(Dhalai:SPO!AB379)</f>
        <v>0</v>
      </c>
      <c r="AC379" s="704"/>
      <c r="AD379" s="705"/>
      <c r="AF379" s="672">
        <f>SUM(Dhalai:SPO!AB379)</f>
        <v>0</v>
      </c>
      <c r="AH379" s="672" t="b">
        <f t="shared" si="109"/>
        <v>1</v>
      </c>
    </row>
    <row r="380" spans="1:34" ht="36">
      <c r="A380" s="685">
        <f t="shared" si="144"/>
        <v>23.170000000000012</v>
      </c>
      <c r="B380" s="696" t="s">
        <v>227</v>
      </c>
      <c r="C380" s="697">
        <f>Dhalai!C380+Unakoti!C380+North!C380+Gomati!C380+South!C380+West!C380+Sepahijala!C380+Khowai!C380+SPO!C380</f>
        <v>0</v>
      </c>
      <c r="D380" s="698">
        <f>Dhalai!D380+Unakoti!D380+North!D380+Gomati!D380+South!D380+West!D380+Sepahijala!D380+Khowai!D380+SPO!D380</f>
        <v>0</v>
      </c>
      <c r="E380" s="697">
        <f>Dhalai!E380+Unakoti!E380+North!E380+Gomati!E380+South!E380+West!E380+Sepahijala!E380+Khowai!E380+SPO!E380</f>
        <v>0</v>
      </c>
      <c r="F380" s="698">
        <f>Dhalai!F380+Unakoti!F380+North!F380+Gomati!F380+South!F380+West!F380+Sepahijala!F380+Khowai!F380+SPO!F380</f>
        <v>0</v>
      </c>
      <c r="G380" s="699"/>
      <c r="H380" s="700"/>
      <c r="I380" s="701">
        <f t="shared" si="139"/>
        <v>0</v>
      </c>
      <c r="J380" s="702">
        <f t="shared" si="139"/>
        <v>0</v>
      </c>
      <c r="K380" s="697">
        <f>Dhalai!K380+Unakoti!K380+North!K380+Gomati!K380+South!K380+West!K380+Sepahijala!K380+Khowai!K380+SPO!K380</f>
        <v>0</v>
      </c>
      <c r="L380" s="698">
        <f>Dhalai!L380+Unakoti!L380+North!L380+Gomati!L380+South!L380+West!L380+Sepahijala!L380+Khowai!L380+SPO!L380</f>
        <v>0</v>
      </c>
      <c r="M380" s="697">
        <f>Dhalai!M380+Unakoti!M380+North!M380+Gomati!M380+South!M380+West!M380+Sepahijala!M380+Khowai!M380+SPO!M380</f>
        <v>0</v>
      </c>
      <c r="N380" s="698">
        <f>Dhalai!N380+Unakoti!N380+North!N380+Gomati!N380+South!N380+West!N380+Sepahijala!N380+Khowai!N380+SPO!N380</f>
        <v>0</v>
      </c>
      <c r="O380" s="729">
        <v>2.09</v>
      </c>
      <c r="P380" s="697">
        <f>Dhalai!P380+Unakoti!P380+North!P380+Gomati!P380+South!P380+West!P380+Sepahijala!P380+Khowai!P380+SPO!P380</f>
        <v>422</v>
      </c>
      <c r="Q380" s="698">
        <f>Dhalai!Q380+Unakoti!Q380+North!Q380+Gomati!Q380+South!Q380+West!Q380+Sepahijala!Q380+Khowai!Q380+SPO!Q380</f>
        <v>881.9799999999999</v>
      </c>
      <c r="R380" s="697">
        <f>Dhalai!R380+Unakoti!R380+North!R380+Gomati!R380+South!R380+West!R380+Sepahijala!R380+Khowai!R380+SPO!R380</f>
        <v>422</v>
      </c>
      <c r="S380" s="698">
        <f>Dhalai!S380+Unakoti!S380+North!S380+Gomati!S380+South!S380+West!S380+Sepahijala!S380+Khowai!S380+SPO!S380</f>
        <v>881.9799999999999</v>
      </c>
      <c r="T380" s="697">
        <f>SUM(Dhalai:SPO!T380)</f>
        <v>0</v>
      </c>
      <c r="U380" s="697">
        <f>SUM(Dhalai:SPO!U380)</f>
        <v>0</v>
      </c>
      <c r="V380" s="697">
        <f>SUM(Dhalai:SPO!V380)</f>
        <v>0</v>
      </c>
      <c r="W380" s="697">
        <f>SUM(Dhalai:SPO!W380)</f>
        <v>0</v>
      </c>
      <c r="X380" s="729">
        <v>2.09</v>
      </c>
      <c r="Y380" s="697">
        <f>SUM(Dhalai:SPO!Y380)</f>
        <v>0</v>
      </c>
      <c r="Z380" s="697">
        <f>SUM(Dhalai:SPO!Z380)</f>
        <v>0</v>
      </c>
      <c r="AA380" s="697">
        <f>SUM(Dhalai:SPO!AA380)</f>
        <v>0</v>
      </c>
      <c r="AB380" s="697">
        <f>SUM(Dhalai:SPO!AB380)</f>
        <v>0</v>
      </c>
      <c r="AC380" s="704" t="s">
        <v>480</v>
      </c>
      <c r="AD380" s="705"/>
      <c r="AF380" s="672">
        <f>SUM(Dhalai:SPO!AB380)</f>
        <v>0</v>
      </c>
      <c r="AH380" s="672" t="b">
        <f t="shared" si="109"/>
        <v>1</v>
      </c>
    </row>
    <row r="381" spans="1:34" ht="21">
      <c r="A381" s="685">
        <f t="shared" si="144"/>
        <v>23.180000000000014</v>
      </c>
      <c r="B381" s="696" t="s">
        <v>228</v>
      </c>
      <c r="C381" s="697">
        <f>Dhalai!C381+Unakoti!C381+North!C381+Gomati!C381+South!C381+West!C381+Sepahijala!C381+Khowai!C381+SPO!C381</f>
        <v>4</v>
      </c>
      <c r="D381" s="698">
        <f>Dhalai!D381+Unakoti!D381+North!D381+Gomati!D381+South!D381+West!D381+Sepahijala!D381+Khowai!D381+SPO!D381</f>
        <v>4.4320000000000004</v>
      </c>
      <c r="E381" s="697">
        <f>Dhalai!E381+Unakoti!E381+North!E381+Gomati!E381+South!E381+West!E381+Sepahijala!E381+Khowai!E381+SPO!E381</f>
        <v>4</v>
      </c>
      <c r="F381" s="698">
        <f>Dhalai!F381+Unakoti!F381+North!F381+Gomati!F381+South!F381+West!F381+Sepahijala!F381+Khowai!F381+SPO!F381</f>
        <v>4.4320000000000004</v>
      </c>
      <c r="G381" s="699">
        <f t="shared" ref="G381:G384" si="147">E381/C381</f>
        <v>1</v>
      </c>
      <c r="H381" s="700">
        <f t="shared" ref="H381:H384" si="148">F381/D381</f>
        <v>1</v>
      </c>
      <c r="I381" s="701">
        <f t="shared" si="139"/>
        <v>0</v>
      </c>
      <c r="J381" s="702">
        <f t="shared" si="139"/>
        <v>0</v>
      </c>
      <c r="K381" s="697">
        <f>Dhalai!K381+Unakoti!K381+North!K381+Gomati!K381+South!K381+West!K381+Sepahijala!K381+Khowai!K381+SPO!K381</f>
        <v>0</v>
      </c>
      <c r="L381" s="698">
        <f>Dhalai!L381+Unakoti!L381+North!L381+Gomati!L381+South!L381+West!L381+Sepahijala!L381+Khowai!L381+SPO!L381</f>
        <v>0</v>
      </c>
      <c r="M381" s="697">
        <f>Dhalai!M381+Unakoti!M381+North!M381+Gomati!M381+South!M381+West!M381+Sepahijala!M381+Khowai!M381+SPO!M381</f>
        <v>0</v>
      </c>
      <c r="N381" s="698">
        <f>Dhalai!N381+Unakoti!N381+North!N381+Gomati!N381+South!N381+West!N381+Sepahijala!N381+Khowai!N381+SPO!N381</f>
        <v>0</v>
      </c>
      <c r="O381" s="729">
        <v>1.1100000000000001</v>
      </c>
      <c r="P381" s="697">
        <f>Dhalai!P381+Unakoti!P381+North!P381+Gomati!P381+South!P381+West!P381+Sepahijala!P381+Khowai!P381+SPO!P381</f>
        <v>0</v>
      </c>
      <c r="Q381" s="698">
        <f>Dhalai!Q381+Unakoti!Q381+North!Q381+Gomati!Q381+South!Q381+West!Q381+Sepahijala!Q381+Khowai!Q381+SPO!Q381</f>
        <v>0</v>
      </c>
      <c r="R381" s="697">
        <f>Dhalai!R381+Unakoti!R381+North!R381+Gomati!R381+South!R381+West!R381+Sepahijala!R381+Khowai!R381+SPO!R381</f>
        <v>0</v>
      </c>
      <c r="S381" s="698">
        <f>Dhalai!S381+Unakoti!S381+North!S381+Gomati!S381+South!S381+West!S381+Sepahijala!S381+Khowai!S381+SPO!S381</f>
        <v>0</v>
      </c>
      <c r="T381" s="697">
        <f>SUM(Dhalai:SPO!T381)</f>
        <v>0</v>
      </c>
      <c r="U381" s="697">
        <f>SUM(Dhalai:SPO!U381)</f>
        <v>0</v>
      </c>
      <c r="V381" s="697">
        <f>SUM(Dhalai:SPO!V381)</f>
        <v>0</v>
      </c>
      <c r="W381" s="697">
        <f>SUM(Dhalai:SPO!W381)</f>
        <v>0</v>
      </c>
      <c r="X381" s="729">
        <v>1.1100000000000001</v>
      </c>
      <c r="Y381" s="697">
        <f>SUM(Dhalai:SPO!Y381)</f>
        <v>0</v>
      </c>
      <c r="Z381" s="697">
        <f>SUM(Dhalai:SPO!Z381)</f>
        <v>0</v>
      </c>
      <c r="AA381" s="697">
        <f>SUM(Dhalai:SPO!AA381)</f>
        <v>0</v>
      </c>
      <c r="AB381" s="697">
        <f>SUM(Dhalai:SPO!AB381)</f>
        <v>0</v>
      </c>
      <c r="AC381" s="704"/>
      <c r="AD381" s="705"/>
      <c r="AF381" s="672">
        <f>SUM(Dhalai:SPO!AB381)</f>
        <v>0</v>
      </c>
      <c r="AH381" s="672" t="b">
        <f t="shared" si="109"/>
        <v>1</v>
      </c>
    </row>
    <row r="382" spans="1:34" ht="37.5">
      <c r="A382" s="685">
        <f t="shared" si="144"/>
        <v>23.190000000000015</v>
      </c>
      <c r="B382" s="696" t="s">
        <v>317</v>
      </c>
      <c r="C382" s="697">
        <f>Dhalai!C382+Unakoti!C382+North!C382+Gomati!C382+South!C382+West!C382+Sepahijala!C382+Khowai!C382+SPO!C382</f>
        <v>0</v>
      </c>
      <c r="D382" s="698">
        <f>Dhalai!D382+Unakoti!D382+North!D382+Gomati!D382+South!D382+West!D382+Sepahijala!D382+Khowai!D382+SPO!D382</f>
        <v>0</v>
      </c>
      <c r="E382" s="697">
        <f>Dhalai!E382+Unakoti!E382+North!E382+Gomati!E382+South!E382+West!E382+Sepahijala!E382+Khowai!E382+SPO!E382</f>
        <v>0</v>
      </c>
      <c r="F382" s="698">
        <f>Dhalai!F382+Unakoti!F382+North!F382+Gomati!F382+South!F382+West!F382+Sepahijala!F382+Khowai!F382+SPO!F382</f>
        <v>0</v>
      </c>
      <c r="G382" s="699"/>
      <c r="H382" s="700"/>
      <c r="I382" s="701">
        <f t="shared" si="139"/>
        <v>0</v>
      </c>
      <c r="J382" s="702">
        <f t="shared" si="139"/>
        <v>0</v>
      </c>
      <c r="K382" s="697">
        <f>Dhalai!K382+Unakoti!K382+North!K382+Gomati!K382+South!K382+West!K382+Sepahijala!K382+Khowai!K382+SPO!K382</f>
        <v>0</v>
      </c>
      <c r="L382" s="698">
        <f>Dhalai!L382+Unakoti!L382+North!L382+Gomati!L382+South!L382+West!L382+Sepahijala!L382+Khowai!L382+SPO!L382</f>
        <v>0</v>
      </c>
      <c r="M382" s="697">
        <f>Dhalai!M382+Unakoti!M382+North!M382+Gomati!M382+South!M382+West!M382+Sepahijala!M382+Khowai!M382+SPO!M382</f>
        <v>0</v>
      </c>
      <c r="N382" s="698">
        <f>Dhalai!N382+Unakoti!N382+North!N382+Gomati!N382+South!N382+West!N382+Sepahijala!N382+Khowai!N382+SPO!N382</f>
        <v>0</v>
      </c>
      <c r="O382" s="729">
        <v>1.6E-2</v>
      </c>
      <c r="P382" s="697">
        <f>Dhalai!P382+Unakoti!P382+North!P382+Gomati!P382+South!P382+West!P382+Sepahijala!P382+Khowai!P382+SPO!P382</f>
        <v>36462</v>
      </c>
      <c r="Q382" s="698">
        <f>Dhalai!Q382+Unakoti!Q382+North!Q382+Gomati!Q382+South!Q382+West!Q382+Sepahijala!Q382+Khowai!Q382+SPO!Q382</f>
        <v>583.39200000000005</v>
      </c>
      <c r="R382" s="697">
        <f>Dhalai!R382+Unakoti!R382+North!R382+Gomati!R382+South!R382+West!R382+Sepahijala!R382+Khowai!R382+SPO!R382</f>
        <v>36462</v>
      </c>
      <c r="S382" s="698">
        <f>Dhalai!S382+Unakoti!S382+North!S382+Gomati!S382+South!S382+West!S382+Sepahijala!S382+Khowai!S382+SPO!S382</f>
        <v>583.39200000000005</v>
      </c>
      <c r="T382" s="697">
        <f>SUM(Dhalai:SPO!T382)</f>
        <v>0</v>
      </c>
      <c r="U382" s="697">
        <f>SUM(Dhalai:SPO!U382)</f>
        <v>0</v>
      </c>
      <c r="V382" s="697">
        <f>SUM(Dhalai:SPO!V382)</f>
        <v>0</v>
      </c>
      <c r="W382" s="697">
        <f>SUM(Dhalai:SPO!W382)</f>
        <v>0</v>
      </c>
      <c r="X382" s="729">
        <v>1.6E-2</v>
      </c>
      <c r="Y382" s="697">
        <f>SUM(Dhalai:SPO!Y382)</f>
        <v>0</v>
      </c>
      <c r="Z382" s="697">
        <f>SUM(Dhalai:SPO!Z382)</f>
        <v>0</v>
      </c>
      <c r="AA382" s="697">
        <f>SUM(Dhalai:SPO!AA382)</f>
        <v>0</v>
      </c>
      <c r="AB382" s="697">
        <f>SUM(Dhalai:SPO!AB382)</f>
        <v>0</v>
      </c>
      <c r="AC382" s="704" t="s">
        <v>480</v>
      </c>
      <c r="AD382" s="705"/>
      <c r="AF382" s="672">
        <f>SUM(Dhalai:SPO!AB382)</f>
        <v>0</v>
      </c>
      <c r="AH382" s="672" t="b">
        <f t="shared" si="109"/>
        <v>1</v>
      </c>
    </row>
    <row r="383" spans="1:34" ht="21">
      <c r="A383" s="685">
        <f t="shared" si="144"/>
        <v>23.200000000000017</v>
      </c>
      <c r="B383" s="711" t="s">
        <v>229</v>
      </c>
      <c r="C383" s="697">
        <f>Dhalai!C383+Unakoti!C383+North!C383+Gomati!C383+South!C383+West!C383+Sepahijala!C383+Khowai!C383+SPO!C383</f>
        <v>0</v>
      </c>
      <c r="D383" s="698">
        <f>Dhalai!D383+Unakoti!D383+North!D383+Gomati!D383+South!D383+West!D383+Sepahijala!D383+Khowai!D383+SPO!D383</f>
        <v>0</v>
      </c>
      <c r="E383" s="697">
        <f>Dhalai!E383+Unakoti!E383+North!E383+Gomati!E383+South!E383+West!E383+Sepahijala!E383+Khowai!E383+SPO!E383</f>
        <v>0</v>
      </c>
      <c r="F383" s="698">
        <f>Dhalai!F383+Unakoti!F383+North!F383+Gomati!F383+South!F383+West!F383+Sepahijala!F383+Khowai!F383+SPO!F383</f>
        <v>0</v>
      </c>
      <c r="G383" s="699"/>
      <c r="H383" s="700"/>
      <c r="I383" s="701">
        <f t="shared" si="139"/>
        <v>0</v>
      </c>
      <c r="J383" s="702">
        <f t="shared" si="139"/>
        <v>0</v>
      </c>
      <c r="K383" s="697">
        <f>Dhalai!K383+Unakoti!K383+North!K383+Gomati!K383+South!K383+West!K383+Sepahijala!K383+Khowai!K383+SPO!K383</f>
        <v>0</v>
      </c>
      <c r="L383" s="698">
        <f>Dhalai!L383+Unakoti!L383+North!L383+Gomati!L383+South!L383+West!L383+Sepahijala!L383+Khowai!L383+SPO!L383</f>
        <v>0</v>
      </c>
      <c r="M383" s="697">
        <f>Dhalai!M383+Unakoti!M383+North!M383+Gomati!M383+South!M383+West!M383+Sepahijala!M383+Khowai!M383+SPO!M383</f>
        <v>0</v>
      </c>
      <c r="N383" s="698">
        <f>Dhalai!N383+Unakoti!N383+North!N383+Gomati!N383+South!N383+West!N383+Sepahijala!N383+Khowai!N383+SPO!N383</f>
        <v>0</v>
      </c>
      <c r="O383" s="839"/>
      <c r="P383" s="697">
        <f>Dhalai!P383+Unakoti!P383+North!P383+Gomati!P383+South!P383+West!P383+Sepahijala!P383+Khowai!P383+SPO!P383</f>
        <v>0</v>
      </c>
      <c r="Q383" s="698">
        <f>Dhalai!Q383+Unakoti!Q383+North!Q383+Gomati!Q383+South!Q383+West!Q383+Sepahijala!Q383+Khowai!Q383+SPO!Q383</f>
        <v>0</v>
      </c>
      <c r="R383" s="697">
        <f>Dhalai!R383+Unakoti!R383+North!R383+Gomati!R383+South!R383+West!R383+Sepahijala!R383+Khowai!R383+SPO!R383</f>
        <v>0</v>
      </c>
      <c r="S383" s="698">
        <f>Dhalai!S383+Unakoti!S383+North!S383+Gomati!S383+South!S383+West!S383+Sepahijala!S383+Khowai!S383+SPO!S383</f>
        <v>0</v>
      </c>
      <c r="T383" s="697">
        <f>SUM(Dhalai:SPO!T383)</f>
        <v>0</v>
      </c>
      <c r="U383" s="697">
        <f>SUM(Dhalai:SPO!U383)</f>
        <v>0</v>
      </c>
      <c r="V383" s="697">
        <f>SUM(Dhalai:SPO!V383)</f>
        <v>0</v>
      </c>
      <c r="W383" s="697">
        <f>SUM(Dhalai:SPO!W383)</f>
        <v>0</v>
      </c>
      <c r="X383" s="839"/>
      <c r="Y383" s="697">
        <f>SUM(Dhalai:SPO!Y383)</f>
        <v>0</v>
      </c>
      <c r="Z383" s="697">
        <f>SUM(Dhalai:SPO!Z383)</f>
        <v>0</v>
      </c>
      <c r="AA383" s="697">
        <f>SUM(Dhalai:SPO!AA383)</f>
        <v>0</v>
      </c>
      <c r="AB383" s="697">
        <f>SUM(Dhalai:SPO!AB383)</f>
        <v>0</v>
      </c>
      <c r="AC383" s="716"/>
      <c r="AD383" s="705"/>
      <c r="AF383" s="672">
        <f>SUM(Dhalai:SPO!AB383)</f>
        <v>0</v>
      </c>
      <c r="AH383" s="672" t="b">
        <f t="shared" si="109"/>
        <v>1</v>
      </c>
    </row>
    <row r="384" spans="1:34" ht="56.25">
      <c r="A384" s="685">
        <f t="shared" si="144"/>
        <v>23.210000000000019</v>
      </c>
      <c r="B384" s="804" t="s">
        <v>230</v>
      </c>
      <c r="C384" s="697">
        <f>Dhalai!C384+Unakoti!C384+North!C384+Gomati!C384+South!C384+West!C384+Sepahijala!C384+Khowai!C384+SPO!C384</f>
        <v>248</v>
      </c>
      <c r="D384" s="698">
        <f>Dhalai!D384+Unakoti!D384+North!D384+Gomati!D384+South!D384+West!D384+Sepahijala!D384+Khowai!D384+SPO!D384</f>
        <v>694.39999999999986</v>
      </c>
      <c r="E384" s="697">
        <f>Dhalai!E384+Unakoti!E384+North!E384+Gomati!E384+South!E384+West!E384+Sepahijala!E384+Khowai!E384+SPO!E384</f>
        <v>0</v>
      </c>
      <c r="F384" s="698">
        <f>Dhalai!F384+Unakoti!F384+North!F384+Gomati!F384+South!F384+West!F384+Sepahijala!F384+Khowai!F384+SPO!F384</f>
        <v>0</v>
      </c>
      <c r="G384" s="699">
        <f t="shared" si="147"/>
        <v>0</v>
      </c>
      <c r="H384" s="700">
        <f t="shared" si="148"/>
        <v>0</v>
      </c>
      <c r="I384" s="701">
        <f t="shared" si="139"/>
        <v>248</v>
      </c>
      <c r="J384" s="702">
        <f t="shared" si="139"/>
        <v>694.39999999999986</v>
      </c>
      <c r="K384" s="697">
        <f>Dhalai!K384+Unakoti!K384+North!K384+Gomati!K384+South!K384+West!K384+Sepahijala!K384+Khowai!K384+SPO!K384</f>
        <v>0</v>
      </c>
      <c r="L384" s="698">
        <f>Dhalai!L384+Unakoti!L384+North!L384+Gomati!L384+South!L384+West!L384+Sepahijala!L384+Khowai!L384+SPO!L384</f>
        <v>0</v>
      </c>
      <c r="M384" s="697">
        <f>Dhalai!M384+Unakoti!M384+North!M384+Gomati!M384+South!M384+West!M384+Sepahijala!M384+Khowai!M384+SPO!M384</f>
        <v>0</v>
      </c>
      <c r="N384" s="698">
        <f>Dhalai!N384+Unakoti!N384+North!N384+Gomati!N384+South!N384+West!N384+Sepahijala!N384+Khowai!N384+SPO!N384</f>
        <v>0</v>
      </c>
      <c r="O384" s="806"/>
      <c r="P384" s="697">
        <f>Dhalai!P384+Unakoti!P384+North!P384+Gomati!P384+South!P384+West!P384+Sepahijala!P384+Khowai!P384+SPO!P384</f>
        <v>0</v>
      </c>
      <c r="Q384" s="698">
        <f>Dhalai!Q384+Unakoti!Q384+North!Q384+Gomati!Q384+South!Q384+West!Q384+Sepahijala!Q384+Khowai!Q384+SPO!Q384</f>
        <v>0</v>
      </c>
      <c r="R384" s="697">
        <f>Dhalai!R384+Unakoti!R384+North!R384+Gomati!R384+South!R384+West!R384+Sepahijala!R384+Khowai!R384+SPO!R384</f>
        <v>0</v>
      </c>
      <c r="S384" s="698">
        <f>Dhalai!S384+Unakoti!S384+North!S384+Gomati!S384+South!S384+West!S384+Sepahijala!S384+Khowai!S384+SPO!S384</f>
        <v>0</v>
      </c>
      <c r="T384" s="697">
        <f>SUM(Dhalai:SPO!T384)</f>
        <v>0</v>
      </c>
      <c r="U384" s="697">
        <f>SUM(Dhalai:SPO!U384)</f>
        <v>0</v>
      </c>
      <c r="V384" s="697">
        <f>SUM(Dhalai:SPO!V384)</f>
        <v>0</v>
      </c>
      <c r="W384" s="697">
        <f>SUM(Dhalai:SPO!W384)</f>
        <v>0</v>
      </c>
      <c r="X384" s="806"/>
      <c r="Y384" s="697">
        <f>SUM(Dhalai:SPO!Y384)</f>
        <v>0</v>
      </c>
      <c r="Z384" s="697">
        <f>SUM(Dhalai:SPO!Z384)</f>
        <v>0</v>
      </c>
      <c r="AA384" s="697">
        <f>SUM(Dhalai:SPO!AA384)</f>
        <v>0</v>
      </c>
      <c r="AB384" s="697">
        <f>SUM(Dhalai:SPO!AB384)</f>
        <v>0</v>
      </c>
      <c r="AC384" s="840"/>
      <c r="AD384" s="705"/>
      <c r="AF384" s="672">
        <f>SUM(Dhalai:SPO!AB384)</f>
        <v>0</v>
      </c>
      <c r="AH384" s="672" t="b">
        <f t="shared" si="109"/>
        <v>1</v>
      </c>
    </row>
    <row r="385" spans="1:34" ht="56.25">
      <c r="A385" s="685">
        <f t="shared" si="144"/>
        <v>23.22000000000002</v>
      </c>
      <c r="B385" s="804" t="s">
        <v>231</v>
      </c>
      <c r="C385" s="697">
        <f>Dhalai!C385+Unakoti!C385+North!C385+Gomati!C385+South!C385+West!C385+Sepahijala!C385+Khowai!C385+SPO!C385</f>
        <v>0</v>
      </c>
      <c r="D385" s="698">
        <f>Dhalai!D385+Unakoti!D385+North!D385+Gomati!D385+South!D385+West!D385+Sepahijala!D385+Khowai!D385+SPO!D385</f>
        <v>0</v>
      </c>
      <c r="E385" s="697">
        <f>Dhalai!E385+Unakoti!E385+North!E385+Gomati!E385+South!E385+West!E385+Sepahijala!E385+Khowai!E385+SPO!E385</f>
        <v>0</v>
      </c>
      <c r="F385" s="698">
        <f>Dhalai!F385+Unakoti!F385+North!F385+Gomati!F385+South!F385+West!F385+Sepahijala!F385+Khowai!F385+SPO!F385</f>
        <v>0</v>
      </c>
      <c r="G385" s="699"/>
      <c r="H385" s="700"/>
      <c r="I385" s="701">
        <f t="shared" si="139"/>
        <v>0</v>
      </c>
      <c r="J385" s="702">
        <f t="shared" si="139"/>
        <v>0</v>
      </c>
      <c r="K385" s="697">
        <f>Dhalai!K385+Unakoti!K385+North!K385+Gomati!K385+South!K385+West!K385+Sepahijala!K385+Khowai!K385+SPO!K385</f>
        <v>0</v>
      </c>
      <c r="L385" s="698">
        <f>Dhalai!L385+Unakoti!L385+North!L385+Gomati!L385+South!L385+West!L385+Sepahijala!L385+Khowai!L385+SPO!L385</f>
        <v>0</v>
      </c>
      <c r="M385" s="697">
        <f>Dhalai!M385+Unakoti!M385+North!M385+Gomati!M385+South!M385+West!M385+Sepahijala!M385+Khowai!M385+SPO!M385</f>
        <v>0</v>
      </c>
      <c r="N385" s="698">
        <f>Dhalai!N385+Unakoti!N385+North!N385+Gomati!N385+South!N385+West!N385+Sepahijala!N385+Khowai!N385+SPO!N385</f>
        <v>0</v>
      </c>
      <c r="O385" s="806"/>
      <c r="P385" s="697">
        <f>Dhalai!P385+Unakoti!P385+North!P385+Gomati!P385+South!P385+West!P385+Sepahijala!P385+Khowai!P385+SPO!P385</f>
        <v>0</v>
      </c>
      <c r="Q385" s="698">
        <f>Dhalai!Q385+Unakoti!Q385+North!Q385+Gomati!Q385+South!Q385+West!Q385+Sepahijala!Q385+Khowai!Q385+SPO!Q385</f>
        <v>0</v>
      </c>
      <c r="R385" s="697">
        <f>Dhalai!R385+Unakoti!R385+North!R385+Gomati!R385+South!R385+West!R385+Sepahijala!R385+Khowai!R385+SPO!R385</f>
        <v>0</v>
      </c>
      <c r="S385" s="698">
        <f>Dhalai!S385+Unakoti!S385+North!S385+Gomati!S385+South!S385+West!S385+Sepahijala!S385+Khowai!S385+SPO!S385</f>
        <v>0</v>
      </c>
      <c r="T385" s="697">
        <f>SUM(Dhalai:SPO!T385)</f>
        <v>0</v>
      </c>
      <c r="U385" s="697">
        <f>SUM(Dhalai:SPO!U385)</f>
        <v>0</v>
      </c>
      <c r="V385" s="697">
        <f>SUM(Dhalai:SPO!V385)</f>
        <v>0</v>
      </c>
      <c r="W385" s="697">
        <f>SUM(Dhalai:SPO!W385)</f>
        <v>0</v>
      </c>
      <c r="X385" s="806"/>
      <c r="Y385" s="697">
        <f>SUM(Dhalai:SPO!Y385)</f>
        <v>0</v>
      </c>
      <c r="Z385" s="697">
        <f>SUM(Dhalai:SPO!Z385)</f>
        <v>0</v>
      </c>
      <c r="AA385" s="697">
        <f>SUM(Dhalai:SPO!AA385)</f>
        <v>0</v>
      </c>
      <c r="AB385" s="697">
        <f>SUM(Dhalai:SPO!AB385)</f>
        <v>0</v>
      </c>
      <c r="AC385" s="840"/>
      <c r="AD385" s="705"/>
      <c r="AF385" s="672">
        <f>SUM(Dhalai:SPO!AB385)</f>
        <v>0</v>
      </c>
      <c r="AH385" s="672" t="b">
        <f t="shared" si="109"/>
        <v>1</v>
      </c>
    </row>
    <row r="386" spans="1:34" ht="37.5">
      <c r="A386" s="685">
        <f t="shared" si="144"/>
        <v>23.230000000000022</v>
      </c>
      <c r="B386" s="804" t="s">
        <v>232</v>
      </c>
      <c r="C386" s="697">
        <f>Dhalai!C386+Unakoti!C386+North!C386+Gomati!C386+South!C386+West!C386+Sepahijala!C386+Khowai!C386+SPO!C386</f>
        <v>0</v>
      </c>
      <c r="D386" s="698">
        <f>Dhalai!D386+Unakoti!D386+North!D386+Gomati!D386+South!D386+West!D386+Sepahijala!D386+Khowai!D386+SPO!D386</f>
        <v>0</v>
      </c>
      <c r="E386" s="697">
        <f>Dhalai!E386+Unakoti!E386+North!E386+Gomati!E386+South!E386+West!E386+Sepahijala!E386+Khowai!E386+SPO!E386</f>
        <v>0</v>
      </c>
      <c r="F386" s="698">
        <f>Dhalai!F386+Unakoti!F386+North!F386+Gomati!F386+South!F386+West!F386+Sepahijala!F386+Khowai!F386+SPO!F386</f>
        <v>0</v>
      </c>
      <c r="G386" s="699"/>
      <c r="H386" s="700"/>
      <c r="I386" s="701">
        <f t="shared" si="139"/>
        <v>0</v>
      </c>
      <c r="J386" s="702">
        <f t="shared" si="139"/>
        <v>0</v>
      </c>
      <c r="K386" s="697">
        <f>Dhalai!K386+Unakoti!K386+North!K386+Gomati!K386+South!K386+West!K386+Sepahijala!K386+Khowai!K386+SPO!K386</f>
        <v>0</v>
      </c>
      <c r="L386" s="698">
        <f>Dhalai!L386+Unakoti!L386+North!L386+Gomati!L386+South!L386+West!L386+Sepahijala!L386+Khowai!L386+SPO!L386</f>
        <v>0</v>
      </c>
      <c r="M386" s="697">
        <f>Dhalai!M386+Unakoti!M386+North!M386+Gomati!M386+South!M386+West!M386+Sepahijala!M386+Khowai!M386+SPO!M386</f>
        <v>0</v>
      </c>
      <c r="N386" s="698">
        <f>Dhalai!N386+Unakoti!N386+North!N386+Gomati!N386+South!N386+West!N386+Sepahijala!N386+Khowai!N386+SPO!N386</f>
        <v>0</v>
      </c>
      <c r="O386" s="806"/>
      <c r="P386" s="697">
        <f>Dhalai!P386+Unakoti!P386+North!P386+Gomati!P386+South!P386+West!P386+Sepahijala!P386+Khowai!P386+SPO!P386</f>
        <v>0</v>
      </c>
      <c r="Q386" s="698">
        <f>Dhalai!Q386+Unakoti!Q386+North!Q386+Gomati!Q386+South!Q386+West!Q386+Sepahijala!Q386+Khowai!Q386+SPO!Q386</f>
        <v>0</v>
      </c>
      <c r="R386" s="697">
        <f>Dhalai!R386+Unakoti!R386+North!R386+Gomati!R386+South!R386+West!R386+Sepahijala!R386+Khowai!R386+SPO!R386</f>
        <v>0</v>
      </c>
      <c r="S386" s="698">
        <f>Dhalai!S386+Unakoti!S386+North!S386+Gomati!S386+South!S386+West!S386+Sepahijala!S386+Khowai!S386+SPO!S386</f>
        <v>0</v>
      </c>
      <c r="T386" s="697">
        <f>SUM(Dhalai:SPO!T386)</f>
        <v>0</v>
      </c>
      <c r="U386" s="697">
        <f>SUM(Dhalai:SPO!U386)</f>
        <v>0</v>
      </c>
      <c r="V386" s="697">
        <f>SUM(Dhalai:SPO!V386)</f>
        <v>0</v>
      </c>
      <c r="W386" s="697">
        <f>SUM(Dhalai:SPO!W386)</f>
        <v>0</v>
      </c>
      <c r="X386" s="806"/>
      <c r="Y386" s="697">
        <f>SUM(Dhalai:SPO!Y386)</f>
        <v>0</v>
      </c>
      <c r="Z386" s="697">
        <f>SUM(Dhalai:SPO!Z386)</f>
        <v>0</v>
      </c>
      <c r="AA386" s="697">
        <f>SUM(Dhalai:SPO!AA386)</f>
        <v>0</v>
      </c>
      <c r="AB386" s="697">
        <f>SUM(Dhalai:SPO!AB386)</f>
        <v>0</v>
      </c>
      <c r="AC386" s="840"/>
      <c r="AD386" s="705"/>
      <c r="AF386" s="672">
        <f>SUM(Dhalai:SPO!AB386)</f>
        <v>0</v>
      </c>
      <c r="AH386" s="672" t="b">
        <f t="shared" si="109"/>
        <v>1</v>
      </c>
    </row>
    <row r="387" spans="1:34" ht="36">
      <c r="A387" s="685">
        <v>23.24</v>
      </c>
      <c r="B387" s="711" t="s">
        <v>233</v>
      </c>
      <c r="C387" s="697">
        <f>Dhalai!C387+Unakoti!C387+North!C387+Gomati!C387+South!C387+West!C387+Sepahijala!C387+Khowai!C387+SPO!C387</f>
        <v>0</v>
      </c>
      <c r="D387" s="698">
        <f>Dhalai!D387+Unakoti!D387+North!D387+Gomati!D387+South!D387+West!D387+Sepahijala!D387+Khowai!D387+SPO!D387</f>
        <v>0</v>
      </c>
      <c r="E387" s="697">
        <f>Dhalai!E387+Unakoti!E387+North!E387+Gomati!E387+South!E387+West!E387+Sepahijala!E387+Khowai!E387+SPO!E387</f>
        <v>0</v>
      </c>
      <c r="F387" s="698">
        <f>Dhalai!F387+Unakoti!F387+North!F387+Gomati!F387+South!F387+West!F387+Sepahijala!F387+Khowai!F387+SPO!F387</f>
        <v>0</v>
      </c>
      <c r="G387" s="699"/>
      <c r="H387" s="700"/>
      <c r="I387" s="701">
        <f t="shared" si="139"/>
        <v>0</v>
      </c>
      <c r="J387" s="702">
        <f t="shared" si="139"/>
        <v>0</v>
      </c>
      <c r="K387" s="697">
        <f>Dhalai!K387+Unakoti!K387+North!K387+Gomati!K387+South!K387+West!K387+Sepahijala!K387+Khowai!K387+SPO!K387</f>
        <v>0</v>
      </c>
      <c r="L387" s="698">
        <f>Dhalai!L387+Unakoti!L387+North!L387+Gomati!L387+South!L387+West!L387+Sepahijala!L387+Khowai!L387+SPO!L387</f>
        <v>0</v>
      </c>
      <c r="M387" s="697">
        <f>Dhalai!M387+Unakoti!M387+North!M387+Gomati!M387+South!M387+West!M387+Sepahijala!M387+Khowai!M387+SPO!M387</f>
        <v>0</v>
      </c>
      <c r="N387" s="698">
        <f>Dhalai!N387+Unakoti!N387+North!N387+Gomati!N387+South!N387+West!N387+Sepahijala!N387+Khowai!N387+SPO!N387</f>
        <v>0</v>
      </c>
      <c r="O387" s="839">
        <v>0.44</v>
      </c>
      <c r="P387" s="697">
        <f>Dhalai!P387+Unakoti!P387+North!P387+Gomati!P387+South!P387+West!P387+Sepahijala!P387+Khowai!P387+SPO!P387</f>
        <v>85</v>
      </c>
      <c r="Q387" s="698">
        <f>Dhalai!Q387+Unakoti!Q387+North!Q387+Gomati!Q387+South!Q387+West!Q387+Sepahijala!Q387+Khowai!Q387+SPO!Q387</f>
        <v>37.400000000000006</v>
      </c>
      <c r="R387" s="697">
        <f>Dhalai!R387+Unakoti!R387+North!R387+Gomati!R387+South!R387+West!R387+Sepahijala!R387+Khowai!R387+SPO!R387</f>
        <v>85</v>
      </c>
      <c r="S387" s="698">
        <f>Dhalai!S387+Unakoti!S387+North!S387+Gomati!S387+South!S387+West!S387+Sepahijala!S387+Khowai!S387+SPO!S387</f>
        <v>37.400000000000006</v>
      </c>
      <c r="T387" s="697">
        <f>SUM(Dhalai:SPO!T387)</f>
        <v>0</v>
      </c>
      <c r="U387" s="697">
        <f>SUM(Dhalai:SPO!U387)</f>
        <v>0</v>
      </c>
      <c r="V387" s="697">
        <f>SUM(Dhalai:SPO!V387)</f>
        <v>0</v>
      </c>
      <c r="W387" s="697">
        <f>SUM(Dhalai:SPO!W387)</f>
        <v>0</v>
      </c>
      <c r="X387" s="839">
        <v>0.44</v>
      </c>
      <c r="Y387" s="697">
        <f>SUM(Dhalai:SPO!Y387)</f>
        <v>0</v>
      </c>
      <c r="Z387" s="697">
        <f>SUM(Dhalai:SPO!Z387)</f>
        <v>0</v>
      </c>
      <c r="AA387" s="697">
        <f>SUM(Dhalai:SPO!AA387)</f>
        <v>0</v>
      </c>
      <c r="AB387" s="697">
        <f>SUM(Dhalai:SPO!AB387)</f>
        <v>0</v>
      </c>
      <c r="AC387" s="716" t="s">
        <v>480</v>
      </c>
      <c r="AD387" s="705"/>
      <c r="AF387" s="672">
        <f>SUM(Dhalai:SPO!AB387)</f>
        <v>0</v>
      </c>
      <c r="AH387" s="672" t="b">
        <f t="shared" si="109"/>
        <v>1</v>
      </c>
    </row>
    <row r="388" spans="1:34" ht="36">
      <c r="A388" s="685">
        <v>23.25</v>
      </c>
      <c r="B388" s="711" t="s">
        <v>234</v>
      </c>
      <c r="C388" s="697">
        <f>Dhalai!C388+Unakoti!C388+North!C388+Gomati!C388+South!C388+West!C388+Sepahijala!C388+Khowai!C388+SPO!C388</f>
        <v>0</v>
      </c>
      <c r="D388" s="698">
        <f>Dhalai!D388+Unakoti!D388+North!D388+Gomati!D388+South!D388+West!D388+Sepahijala!D388+Khowai!D388+SPO!D388</f>
        <v>0</v>
      </c>
      <c r="E388" s="697">
        <f>Dhalai!E388+Unakoti!E388+North!E388+Gomati!E388+South!E388+West!E388+Sepahijala!E388+Khowai!E388+SPO!E388</f>
        <v>0</v>
      </c>
      <c r="F388" s="698">
        <f>Dhalai!F388+Unakoti!F388+North!F388+Gomati!F388+South!F388+West!F388+Sepahijala!F388+Khowai!F388+SPO!F388</f>
        <v>0</v>
      </c>
      <c r="G388" s="699"/>
      <c r="H388" s="700"/>
      <c r="I388" s="701">
        <f t="shared" si="139"/>
        <v>0</v>
      </c>
      <c r="J388" s="702">
        <f t="shared" si="139"/>
        <v>0</v>
      </c>
      <c r="K388" s="697">
        <f>Dhalai!K388+Unakoti!K388+North!K388+Gomati!K388+South!K388+West!K388+Sepahijala!K388+Khowai!K388+SPO!K388</f>
        <v>0</v>
      </c>
      <c r="L388" s="698">
        <f>Dhalai!L388+Unakoti!L388+North!L388+Gomati!L388+South!L388+West!L388+Sepahijala!L388+Khowai!L388+SPO!L388</f>
        <v>0</v>
      </c>
      <c r="M388" s="697">
        <f>Dhalai!M388+Unakoti!M388+North!M388+Gomati!M388+South!M388+West!M388+Sepahijala!M388+Khowai!M388+SPO!M388</f>
        <v>0</v>
      </c>
      <c r="N388" s="698">
        <f>Dhalai!N388+Unakoti!N388+North!N388+Gomati!N388+South!N388+West!N388+Sepahijala!N388+Khowai!N388+SPO!N388</f>
        <v>0</v>
      </c>
      <c r="O388" s="839">
        <v>0.15</v>
      </c>
      <c r="P388" s="697">
        <f>Dhalai!P388+Unakoti!P388+North!P388+Gomati!P388+South!P388+West!P388+Sepahijala!P388+Khowai!P388+SPO!P388</f>
        <v>128</v>
      </c>
      <c r="Q388" s="698">
        <f>Dhalai!Q388+Unakoti!Q388+North!Q388+Gomati!Q388+South!Q388+West!Q388+Sepahijala!Q388+Khowai!Q388+SPO!Q388</f>
        <v>19.200000000000003</v>
      </c>
      <c r="R388" s="697">
        <f>Dhalai!R388+Unakoti!R388+North!R388+Gomati!R388+South!R388+West!R388+Sepahijala!R388+Khowai!R388+SPO!R388</f>
        <v>128</v>
      </c>
      <c r="S388" s="698">
        <f>Dhalai!S388+Unakoti!S388+North!S388+Gomati!S388+South!S388+West!S388+Sepahijala!S388+Khowai!S388+SPO!S388</f>
        <v>19.200000000000003</v>
      </c>
      <c r="T388" s="697">
        <f>SUM(Dhalai:SPO!T388)</f>
        <v>0</v>
      </c>
      <c r="U388" s="697">
        <f>SUM(Dhalai:SPO!U388)</f>
        <v>0</v>
      </c>
      <c r="V388" s="697">
        <f>SUM(Dhalai:SPO!V388)</f>
        <v>0</v>
      </c>
      <c r="W388" s="697">
        <f>SUM(Dhalai:SPO!W388)</f>
        <v>0</v>
      </c>
      <c r="X388" s="839">
        <v>0.15</v>
      </c>
      <c r="Y388" s="697">
        <f>SUM(Dhalai:SPO!Y388)</f>
        <v>0</v>
      </c>
      <c r="Z388" s="697">
        <f>SUM(Dhalai:SPO!Z388)</f>
        <v>0</v>
      </c>
      <c r="AA388" s="697">
        <f>SUM(Dhalai:SPO!AA388)</f>
        <v>0</v>
      </c>
      <c r="AB388" s="697">
        <f>SUM(Dhalai:SPO!AB388)</f>
        <v>0</v>
      </c>
      <c r="AC388" s="716" t="s">
        <v>480</v>
      </c>
      <c r="AD388" s="705"/>
      <c r="AF388" s="672">
        <f>SUM(Dhalai:SPO!AB388)</f>
        <v>0</v>
      </c>
      <c r="AH388" s="672" t="b">
        <f t="shared" si="109"/>
        <v>1</v>
      </c>
    </row>
    <row r="389" spans="1:34" ht="37.5">
      <c r="A389" s="685">
        <v>23.26</v>
      </c>
      <c r="B389" s="696" t="s">
        <v>235</v>
      </c>
      <c r="C389" s="697">
        <f>Dhalai!C389+Unakoti!C389+North!C389+Gomati!C389+South!C389+West!C389+Sepahijala!C389+Khowai!C389+SPO!C389</f>
        <v>0</v>
      </c>
      <c r="D389" s="698">
        <f>Dhalai!D389+Unakoti!D389+North!D389+Gomati!D389+South!D389+West!D389+Sepahijala!D389+Khowai!D389+SPO!D389</f>
        <v>0</v>
      </c>
      <c r="E389" s="697">
        <f>Dhalai!E389+Unakoti!E389+North!E389+Gomati!E389+South!E389+West!E389+Sepahijala!E389+Khowai!E389+SPO!E389</f>
        <v>0</v>
      </c>
      <c r="F389" s="698">
        <f>Dhalai!F389+Unakoti!F389+North!F389+Gomati!F389+South!F389+West!F389+Sepahijala!F389+Khowai!F389+SPO!F389</f>
        <v>0</v>
      </c>
      <c r="G389" s="699"/>
      <c r="H389" s="700"/>
      <c r="I389" s="701">
        <f t="shared" si="139"/>
        <v>0</v>
      </c>
      <c r="J389" s="702">
        <f t="shared" si="139"/>
        <v>0</v>
      </c>
      <c r="K389" s="697">
        <f>Dhalai!K389+Unakoti!K389+North!K389+Gomati!K389+South!K389+West!K389+Sepahijala!K389+Khowai!K389+SPO!K389</f>
        <v>0</v>
      </c>
      <c r="L389" s="698">
        <f>Dhalai!L389+Unakoti!L389+North!L389+Gomati!L389+South!L389+West!L389+Sepahijala!L389+Khowai!L389+SPO!L389</f>
        <v>0</v>
      </c>
      <c r="M389" s="697">
        <f>Dhalai!M389+Unakoti!M389+North!M389+Gomati!M389+South!M389+West!M389+Sepahijala!M389+Khowai!M389+SPO!M389</f>
        <v>0</v>
      </c>
      <c r="N389" s="698">
        <f>Dhalai!N389+Unakoti!N389+North!N389+Gomati!N389+South!N389+West!N389+Sepahijala!N389+Khowai!N389+SPO!N389</f>
        <v>0</v>
      </c>
      <c r="O389" s="715">
        <v>5.0000000000000001E-3</v>
      </c>
      <c r="P389" s="697">
        <f>Dhalai!P389+Unakoti!P389+North!P389+Gomati!P389+South!P389+West!P389+Sepahijala!P389+Khowai!P389+SPO!P389</f>
        <v>20441</v>
      </c>
      <c r="Q389" s="698">
        <f>Dhalai!Q389+Unakoti!Q389+North!Q389+Gomati!Q389+South!Q389+West!Q389+Sepahijala!Q389+Khowai!Q389+SPO!Q389</f>
        <v>102.20500000000001</v>
      </c>
      <c r="R389" s="697">
        <f>Dhalai!R389+Unakoti!R389+North!R389+Gomati!R389+South!R389+West!R389+Sepahijala!R389+Khowai!R389+SPO!R389</f>
        <v>20441</v>
      </c>
      <c r="S389" s="698">
        <f>Dhalai!S389+Unakoti!S389+North!S389+Gomati!S389+South!S389+West!S389+Sepahijala!S389+Khowai!S389+SPO!S389</f>
        <v>102.20500000000001</v>
      </c>
      <c r="T389" s="697">
        <f>SUM(Dhalai:SPO!T389)</f>
        <v>0</v>
      </c>
      <c r="U389" s="697">
        <f>SUM(Dhalai:SPO!U389)</f>
        <v>0</v>
      </c>
      <c r="V389" s="697">
        <f>SUM(Dhalai:SPO!V389)</f>
        <v>0</v>
      </c>
      <c r="W389" s="697">
        <f>SUM(Dhalai:SPO!W389)</f>
        <v>0</v>
      </c>
      <c r="X389" s="715">
        <v>5.0000000000000001E-3</v>
      </c>
      <c r="Y389" s="697">
        <f>SUM(Dhalai:SPO!Y389)</f>
        <v>0</v>
      </c>
      <c r="Z389" s="698">
        <f>SUM(Dhalai:SPO!Z389)</f>
        <v>0</v>
      </c>
      <c r="AA389" s="697">
        <f>SUM(Dhalai:SPO!AA389)</f>
        <v>0</v>
      </c>
      <c r="AB389" s="698">
        <f>SUM(Dhalai:SPO!AB389)</f>
        <v>0</v>
      </c>
      <c r="AC389" s="716" t="s">
        <v>480</v>
      </c>
      <c r="AD389" s="705"/>
      <c r="AF389" s="672">
        <f>SUM(Dhalai:SPO!AB389)</f>
        <v>0</v>
      </c>
      <c r="AH389" s="672" t="b">
        <f t="shared" si="109"/>
        <v>1</v>
      </c>
    </row>
    <row r="390" spans="1:34" ht="37.5">
      <c r="A390" s="793">
        <v>23.27</v>
      </c>
      <c r="B390" s="696" t="s">
        <v>236</v>
      </c>
      <c r="C390" s="697">
        <f>Dhalai!C390+Unakoti!C390+North!C390+Gomati!C390+South!C390+West!C390+Sepahijala!C390+Khowai!C390+SPO!C390</f>
        <v>39</v>
      </c>
      <c r="D390" s="698">
        <f>Dhalai!D390+Unakoti!D390+North!D390+Gomati!D390+South!D390+West!D390+Sepahijala!D390+Khowai!D390+SPO!D390</f>
        <v>44.961500000000001</v>
      </c>
      <c r="E390" s="697">
        <f>Dhalai!E390+Unakoti!E390+North!E390+Gomati!E390+South!E390+West!E390+Sepahijala!E390+Khowai!E390+SPO!E390</f>
        <v>39</v>
      </c>
      <c r="F390" s="698">
        <f>Dhalai!F390+Unakoti!F390+North!F390+Gomati!F390+South!F390+West!F390+Sepahijala!F390+Khowai!F390+SPO!F390</f>
        <v>44.961500000000001</v>
      </c>
      <c r="G390" s="699">
        <f t="shared" si="143"/>
        <v>1</v>
      </c>
      <c r="H390" s="700">
        <f t="shared" si="143"/>
        <v>1</v>
      </c>
      <c r="I390" s="701">
        <f t="shared" si="139"/>
        <v>0</v>
      </c>
      <c r="J390" s="702">
        <f t="shared" si="139"/>
        <v>0</v>
      </c>
      <c r="K390" s="697">
        <f>Dhalai!K390+Unakoti!K390+North!K390+Gomati!K390+South!K390+West!K390+Sepahijala!K390+Khowai!K390+SPO!K390</f>
        <v>0</v>
      </c>
      <c r="L390" s="698">
        <f>Dhalai!L390+Unakoti!L390+North!L390+Gomati!L390+South!L390+West!L390+Sepahijala!L390+Khowai!L390+SPO!L390</f>
        <v>0</v>
      </c>
      <c r="M390" s="697">
        <f>Dhalai!M390+Unakoti!M390+North!M390+Gomati!M390+South!M390+West!M390+Sepahijala!M390+Khowai!M390+SPO!M390</f>
        <v>0</v>
      </c>
      <c r="N390" s="698">
        <f>Dhalai!N390+Unakoti!N390+North!N390+Gomati!N390+South!N390+West!N390+Sepahijala!N390+Khowai!N390+SPO!N390</f>
        <v>0</v>
      </c>
      <c r="O390" s="715"/>
      <c r="P390" s="697">
        <f>Dhalai!P390+Unakoti!P390+North!P390+Gomati!P390+South!P390+West!P390+Sepahijala!P390+Khowai!P390+SPO!P390</f>
        <v>24</v>
      </c>
      <c r="Q390" s="698">
        <f>Dhalai!Q390+Unakoti!Q390+North!Q390+Gomati!Q390+South!Q390+West!Q390+Sepahijala!Q390+Khowai!Q390+SPO!Q390</f>
        <v>37.944540000000003</v>
      </c>
      <c r="R390" s="697">
        <f>Dhalai!R390+Unakoti!R390+North!R390+Gomati!R390+South!R390+West!R390+Sepahijala!R390+Khowai!R390+SPO!R390</f>
        <v>24</v>
      </c>
      <c r="S390" s="698">
        <f>Dhalai!S390+Unakoti!S390+North!S390+Gomati!S390+South!S390+West!S390+Sepahijala!S390+Khowai!S390+SPO!S390</f>
        <v>37.944540000000003</v>
      </c>
      <c r="T390" s="697">
        <f>SUM(Dhalai:SPO!T390)</f>
        <v>0</v>
      </c>
      <c r="U390" s="697">
        <f>SUM(Dhalai:SPO!U390)</f>
        <v>0</v>
      </c>
      <c r="V390" s="697">
        <f>SUM(Dhalai:SPO!V390)</f>
        <v>0</v>
      </c>
      <c r="W390" s="697">
        <f>SUM(Dhalai:SPO!W390)</f>
        <v>0</v>
      </c>
      <c r="X390" s="715"/>
      <c r="Y390" s="697">
        <f>SUM(Dhalai:SPO!Y390)</f>
        <v>11</v>
      </c>
      <c r="Z390" s="698">
        <f>SUM(Dhalai:SPO!Z390)</f>
        <v>16.796999999999997</v>
      </c>
      <c r="AA390" s="697">
        <f>SUM(Dhalai:SPO!AA390)</f>
        <v>11</v>
      </c>
      <c r="AB390" s="698">
        <f>SUM(Dhalai:SPO!AB390)</f>
        <v>16.796999999999997</v>
      </c>
      <c r="AC390" s="841" t="s">
        <v>481</v>
      </c>
      <c r="AD390" s="705"/>
      <c r="AF390" s="672">
        <f>SUM(Dhalai:SPO!AB390)</f>
        <v>16.796999999999997</v>
      </c>
      <c r="AH390" s="672" t="b">
        <f t="shared" si="109"/>
        <v>1</v>
      </c>
    </row>
    <row r="391" spans="1:34" ht="37.5">
      <c r="A391" s="685">
        <v>23.28</v>
      </c>
      <c r="B391" s="696" t="s">
        <v>237</v>
      </c>
      <c r="C391" s="697">
        <f>Dhalai!C391+Unakoti!C391+North!C391+Gomati!C391+South!C391+West!C391+Sepahijala!C391+Khowai!C391+SPO!C391</f>
        <v>43</v>
      </c>
      <c r="D391" s="698">
        <f>Dhalai!D391+Unakoti!D391+North!D391+Gomati!D391+South!D391+West!D391+Sepahijala!D391+Khowai!D391+SPO!D391</f>
        <v>53.044499999999992</v>
      </c>
      <c r="E391" s="697">
        <f>Dhalai!E391+Unakoti!E391+North!E391+Gomati!E391+South!E391+West!E391+Sepahijala!E391+Khowai!E391+SPO!E391</f>
        <v>43</v>
      </c>
      <c r="F391" s="698">
        <f>Dhalai!F391+Unakoti!F391+North!F391+Gomati!F391+South!F391+West!F391+Sepahijala!F391+Khowai!F391+SPO!F391</f>
        <v>53.044499999999992</v>
      </c>
      <c r="G391" s="699">
        <f t="shared" si="143"/>
        <v>1</v>
      </c>
      <c r="H391" s="700">
        <f t="shared" si="143"/>
        <v>1</v>
      </c>
      <c r="I391" s="701">
        <f t="shared" si="139"/>
        <v>0</v>
      </c>
      <c r="J391" s="702">
        <f t="shared" si="139"/>
        <v>0</v>
      </c>
      <c r="K391" s="697">
        <f>Dhalai!K391+Unakoti!K391+North!K391+Gomati!K391+South!K391+West!K391+Sepahijala!K391+Khowai!K391+SPO!K391</f>
        <v>0</v>
      </c>
      <c r="L391" s="698">
        <f>Dhalai!L391+Unakoti!L391+North!L391+Gomati!L391+South!L391+West!L391+Sepahijala!L391+Khowai!L391+SPO!L391</f>
        <v>0</v>
      </c>
      <c r="M391" s="697">
        <f>Dhalai!M391+Unakoti!M391+North!M391+Gomati!M391+South!M391+West!M391+Sepahijala!M391+Khowai!M391+SPO!M391</f>
        <v>0</v>
      </c>
      <c r="N391" s="698">
        <f>Dhalai!N391+Unakoti!N391+North!N391+Gomati!N391+South!N391+West!N391+Sepahijala!N391+Khowai!N391+SPO!N391</f>
        <v>0</v>
      </c>
      <c r="O391" s="715"/>
      <c r="P391" s="697">
        <f>Dhalai!P391+Unakoti!P391+North!P391+Gomati!P391+South!P391+West!P391+Sepahijala!P391+Khowai!P391+SPO!P391</f>
        <v>73</v>
      </c>
      <c r="Q391" s="698">
        <f>Dhalai!Q391+Unakoti!Q391+North!Q391+Gomati!Q391+South!Q391+West!Q391+Sepahijala!Q391+Khowai!Q391+SPO!Q391</f>
        <v>134.57050000000001</v>
      </c>
      <c r="R391" s="697">
        <f>Dhalai!R391+Unakoti!R391+North!R391+Gomati!R391+South!R391+West!R391+Sepahijala!R391+Khowai!R391+SPO!R391</f>
        <v>73</v>
      </c>
      <c r="S391" s="698">
        <f>Dhalai!S391+Unakoti!S391+North!S391+Gomati!S391+South!S391+West!S391+Sepahijala!S391+Khowai!S391+SPO!S391</f>
        <v>134.57050000000001</v>
      </c>
      <c r="T391" s="697">
        <f>SUM(Dhalai:SPO!T391)</f>
        <v>0</v>
      </c>
      <c r="U391" s="697">
        <f>SUM(Dhalai:SPO!U391)</f>
        <v>0</v>
      </c>
      <c r="V391" s="697">
        <f>SUM(Dhalai:SPO!V391)</f>
        <v>0</v>
      </c>
      <c r="W391" s="697">
        <f>SUM(Dhalai:SPO!W391)</f>
        <v>0</v>
      </c>
      <c r="X391" s="715"/>
      <c r="Y391" s="697">
        <f>SUM(Dhalai:SPO!Y391)</f>
        <v>19</v>
      </c>
      <c r="Z391" s="698">
        <f>SUM(Dhalai:SPO!Z391)</f>
        <v>34.046999999999997</v>
      </c>
      <c r="AA391" s="697">
        <f>SUM(Dhalai:SPO!AA391)</f>
        <v>19</v>
      </c>
      <c r="AB391" s="698">
        <f>SUM(Dhalai:SPO!AB391)</f>
        <v>34.046999999999997</v>
      </c>
      <c r="AC391" s="842"/>
      <c r="AD391" s="705"/>
      <c r="AF391" s="672">
        <f>SUM(Dhalai:SPO!AB391)</f>
        <v>34.046999999999997</v>
      </c>
      <c r="AH391" s="672" t="b">
        <f t="shared" si="109"/>
        <v>1</v>
      </c>
    </row>
    <row r="392" spans="1:34" ht="21">
      <c r="A392" s="685">
        <v>23.29</v>
      </c>
      <c r="B392" s="696" t="s">
        <v>322</v>
      </c>
      <c r="C392" s="697">
        <f>Dhalai!C392+Unakoti!C392+North!C392+Gomati!C392+South!C392+West!C392+Sepahijala!C392+Khowai!C392+SPO!C392</f>
        <v>0</v>
      </c>
      <c r="D392" s="698">
        <f>Dhalai!D392+Unakoti!D392+North!D392+Gomati!D392+South!D392+West!D392+Sepahijala!D392+Khowai!D392+SPO!D392</f>
        <v>0</v>
      </c>
      <c r="E392" s="697">
        <f>Dhalai!E392+Unakoti!E392+North!E392+Gomati!E392+South!E392+West!E392+Sepahijala!E392+Khowai!E392+SPO!E392</f>
        <v>0</v>
      </c>
      <c r="F392" s="698">
        <f>Dhalai!F392+Unakoti!F392+North!F392+Gomati!F392+South!F392+West!F392+Sepahijala!F392+Khowai!F392+SPO!F392</f>
        <v>0</v>
      </c>
      <c r="G392" s="699"/>
      <c r="H392" s="700"/>
      <c r="I392" s="701"/>
      <c r="J392" s="702"/>
      <c r="K392" s="697">
        <f>Dhalai!K392+Unakoti!K392+North!K392+Gomati!K392+South!K392+West!K392+Sepahijala!K392+Khowai!K392+SPO!K392</f>
        <v>0</v>
      </c>
      <c r="L392" s="698">
        <f>Dhalai!L392+Unakoti!L392+North!L392+Gomati!L392+South!L392+West!L392+Sepahijala!L392+Khowai!L392+SPO!L392</f>
        <v>0</v>
      </c>
      <c r="M392" s="697">
        <f>Dhalai!M392+Unakoti!M392+North!M392+Gomati!M392+South!M392+West!M392+Sepahijala!M392+Khowai!M392+SPO!M392</f>
        <v>0</v>
      </c>
      <c r="N392" s="698">
        <f>Dhalai!N392+Unakoti!N392+North!N392+Gomati!N392+South!N392+West!N392+Sepahijala!N392+Khowai!N392+SPO!N392</f>
        <v>0</v>
      </c>
      <c r="O392" s="715"/>
      <c r="P392" s="697">
        <f>Dhalai!P392+Unakoti!P392+North!P392+Gomati!P392+South!P392+West!P392+Sepahijala!P392+Khowai!P392+SPO!P392</f>
        <v>0</v>
      </c>
      <c r="Q392" s="698">
        <f>Dhalai!Q392+Unakoti!Q392+North!Q392+Gomati!Q392+South!Q392+West!Q392+Sepahijala!Q392+Khowai!Q392+SPO!Q392</f>
        <v>0</v>
      </c>
      <c r="R392" s="697">
        <f>Dhalai!R392+Unakoti!R392+North!R392+Gomati!R392+South!R392+West!R392+Sepahijala!R392+Khowai!R392+SPO!R392</f>
        <v>0</v>
      </c>
      <c r="S392" s="698">
        <f>Dhalai!S392+Unakoti!S392+North!S392+Gomati!S392+South!S392+West!S392+Sepahijala!S392+Khowai!S392+SPO!S392</f>
        <v>0</v>
      </c>
      <c r="T392" s="697">
        <f>SUM(Dhalai:SPO!T392)</f>
        <v>0</v>
      </c>
      <c r="U392" s="697">
        <f>SUM(Dhalai:SPO!U392)</f>
        <v>0</v>
      </c>
      <c r="V392" s="697">
        <f>SUM(Dhalai:SPO!V392)</f>
        <v>0</v>
      </c>
      <c r="W392" s="697">
        <f>SUM(Dhalai:SPO!W392)</f>
        <v>0</v>
      </c>
      <c r="X392" s="715"/>
      <c r="Y392" s="697">
        <f>SUM(Dhalai:SPO!Y392)</f>
        <v>0</v>
      </c>
      <c r="Z392" s="697">
        <f>SUM(Dhalai:SPO!Z392)</f>
        <v>0</v>
      </c>
      <c r="AA392" s="697">
        <f>SUM(Dhalai:SPO!AA392)</f>
        <v>0</v>
      </c>
      <c r="AB392" s="697">
        <f>SUM(Dhalai:SPO!AB392)</f>
        <v>0</v>
      </c>
      <c r="AC392" s="716"/>
      <c r="AD392" s="705"/>
      <c r="AF392" s="672">
        <f>SUM(Dhalai:SPO!AB392)</f>
        <v>0</v>
      </c>
      <c r="AH392" s="672" t="b">
        <f t="shared" ref="AH392:AH455" si="149">AB392=AF392</f>
        <v>1</v>
      </c>
    </row>
    <row r="393" spans="1:34" ht="21">
      <c r="A393" s="685">
        <v>23.3</v>
      </c>
      <c r="B393" s="696" t="s">
        <v>296</v>
      </c>
      <c r="C393" s="697">
        <f>Dhalai!C393+Unakoti!C393+North!C393+Gomati!C393+South!C393+West!C393+Sepahijala!C393+Khowai!C393+SPO!C393</f>
        <v>0</v>
      </c>
      <c r="D393" s="698">
        <f>Dhalai!D393+Unakoti!D393+North!D393+Gomati!D393+South!D393+West!D393+Sepahijala!D393+Khowai!D393+SPO!D393</f>
        <v>0</v>
      </c>
      <c r="E393" s="697">
        <f>Dhalai!E393+Unakoti!E393+North!E393+Gomati!E393+South!E393+West!E393+Sepahijala!E393+Khowai!E393+SPO!E393</f>
        <v>0</v>
      </c>
      <c r="F393" s="698">
        <f>Dhalai!F393+Unakoti!F393+North!F393+Gomati!F393+South!F393+West!F393+Sepahijala!F393+Khowai!F393+SPO!F393</f>
        <v>0</v>
      </c>
      <c r="G393" s="699"/>
      <c r="H393" s="700"/>
      <c r="I393" s="701"/>
      <c r="J393" s="702"/>
      <c r="K393" s="697">
        <f>Dhalai!K393+Unakoti!K393+North!K393+Gomati!K393+South!K393+West!K393+Sepahijala!K393+Khowai!K393+SPO!K393</f>
        <v>0</v>
      </c>
      <c r="L393" s="698">
        <f>Dhalai!L393+Unakoti!L393+North!L393+Gomati!L393+South!L393+West!L393+Sepahijala!L393+Khowai!L393+SPO!L393</f>
        <v>0</v>
      </c>
      <c r="M393" s="697">
        <f>Dhalai!M393+Unakoti!M393+North!M393+Gomati!M393+South!M393+West!M393+Sepahijala!M393+Khowai!M393+SPO!M393</f>
        <v>0</v>
      </c>
      <c r="N393" s="698">
        <f>Dhalai!N393+Unakoti!N393+North!N393+Gomati!N393+South!N393+West!N393+Sepahijala!N393+Khowai!N393+SPO!N393</f>
        <v>0</v>
      </c>
      <c r="O393" s="715"/>
      <c r="P393" s="697">
        <f>Dhalai!P393+Unakoti!P393+North!P393+Gomati!P393+South!P393+West!P393+Sepahijala!P393+Khowai!P393+SPO!P393</f>
        <v>0</v>
      </c>
      <c r="Q393" s="698">
        <f>Dhalai!Q393+Unakoti!Q393+North!Q393+Gomati!Q393+South!Q393+West!Q393+Sepahijala!Q393+Khowai!Q393+SPO!Q393</f>
        <v>0</v>
      </c>
      <c r="R393" s="697">
        <f>Dhalai!R393+Unakoti!R393+North!R393+Gomati!R393+South!R393+West!R393+Sepahijala!R393+Khowai!R393+SPO!R393</f>
        <v>0</v>
      </c>
      <c r="S393" s="698">
        <f>Dhalai!S393+Unakoti!S393+North!S393+Gomati!S393+South!S393+West!S393+Sepahijala!S393+Khowai!S393+SPO!S393</f>
        <v>0</v>
      </c>
      <c r="T393" s="697">
        <f>SUM(Dhalai:SPO!T393)</f>
        <v>0</v>
      </c>
      <c r="U393" s="697">
        <f>SUM(Dhalai:SPO!U393)</f>
        <v>0</v>
      </c>
      <c r="V393" s="697">
        <f>SUM(Dhalai:SPO!V393)</f>
        <v>0</v>
      </c>
      <c r="W393" s="697">
        <f>SUM(Dhalai:SPO!W393)</f>
        <v>0</v>
      </c>
      <c r="X393" s="715"/>
      <c r="Y393" s="697">
        <f>SUM(Dhalai:SPO!Y393)</f>
        <v>0</v>
      </c>
      <c r="Z393" s="697">
        <f>SUM(Dhalai:SPO!Z393)</f>
        <v>0</v>
      </c>
      <c r="AA393" s="697">
        <f>SUM(Dhalai:SPO!AA393)</f>
        <v>0</v>
      </c>
      <c r="AB393" s="697">
        <f>SUM(Dhalai:SPO!AB393)</f>
        <v>0</v>
      </c>
      <c r="AC393" s="716"/>
      <c r="AD393" s="705"/>
      <c r="AF393" s="672">
        <f>SUM(Dhalai:SPO!AB393)</f>
        <v>0</v>
      </c>
      <c r="AH393" s="672" t="b">
        <f t="shared" si="149"/>
        <v>1</v>
      </c>
    </row>
    <row r="394" spans="1:34" ht="75">
      <c r="A394" s="685">
        <v>23.31</v>
      </c>
      <c r="B394" s="717" t="s">
        <v>238</v>
      </c>
      <c r="C394" s="697">
        <f>Dhalai!C394+Unakoti!C394+North!C394+Gomati!C394+South!C394+West!C394+Sepahijala!C394+Khowai!C394+SPO!C394</f>
        <v>0</v>
      </c>
      <c r="D394" s="698">
        <f>Dhalai!D394+Unakoti!D394+North!D394+Gomati!D394+South!D394+West!D394+Sepahijala!D394+Khowai!D394+SPO!D394</f>
        <v>0</v>
      </c>
      <c r="E394" s="697">
        <f>Dhalai!E394+Unakoti!E394+North!E394+Gomati!E394+South!E394+West!E394+Sepahijala!E394+Khowai!E394+SPO!E394</f>
        <v>0</v>
      </c>
      <c r="F394" s="698">
        <f>Dhalai!F394+Unakoti!F394+North!F394+Gomati!F394+South!F394+West!F394+Sepahijala!F394+Khowai!F394+SPO!F394</f>
        <v>0</v>
      </c>
      <c r="G394" s="699"/>
      <c r="H394" s="700"/>
      <c r="I394" s="701">
        <f t="shared" si="139"/>
        <v>0</v>
      </c>
      <c r="J394" s="702">
        <f t="shared" si="139"/>
        <v>0</v>
      </c>
      <c r="K394" s="697">
        <f>Dhalai!K394+Unakoti!K394+North!K394+Gomati!K394+South!K394+West!K394+Sepahijala!K394+Khowai!K394+SPO!K394</f>
        <v>0</v>
      </c>
      <c r="L394" s="698">
        <f>Dhalai!L394+Unakoti!L394+North!L394+Gomati!L394+South!L394+West!L394+Sepahijala!L394+Khowai!L394+SPO!L394</f>
        <v>0</v>
      </c>
      <c r="M394" s="697">
        <f>Dhalai!M394+Unakoti!M394+North!M394+Gomati!M394+South!M394+West!M394+Sepahijala!M394+Khowai!M394+SPO!M394</f>
        <v>0</v>
      </c>
      <c r="N394" s="698">
        <f>Dhalai!N394+Unakoti!N394+North!N394+Gomati!N394+South!N394+West!N394+Sepahijala!N394+Khowai!N394+SPO!N394</f>
        <v>0</v>
      </c>
      <c r="O394" s="721"/>
      <c r="P394" s="697">
        <f>Dhalai!P394+Unakoti!P394+North!P394+Gomati!P394+South!P394+West!P394+Sepahijala!P394+Khowai!P394+SPO!P394</f>
        <v>0</v>
      </c>
      <c r="Q394" s="698">
        <f>Dhalai!Q394+Unakoti!Q394+North!Q394+Gomati!Q394+South!Q394+West!Q394+Sepahijala!Q394+Khowai!Q394+SPO!Q394</f>
        <v>0</v>
      </c>
      <c r="R394" s="697">
        <f>Dhalai!R394+Unakoti!R394+North!R394+Gomati!R394+South!R394+West!R394+Sepahijala!R394+Khowai!R394+SPO!R394</f>
        <v>0</v>
      </c>
      <c r="S394" s="698">
        <f>Dhalai!S394+Unakoti!S394+North!S394+Gomati!S394+South!S394+West!S394+Sepahijala!S394+Khowai!S394+SPO!S394</f>
        <v>0</v>
      </c>
      <c r="T394" s="697"/>
      <c r="U394" s="697"/>
      <c r="V394" s="697"/>
      <c r="W394" s="697"/>
      <c r="X394" s="721"/>
      <c r="Y394" s="697"/>
      <c r="Z394" s="697"/>
      <c r="AA394" s="697"/>
      <c r="AB394" s="697"/>
      <c r="AC394" s="722"/>
      <c r="AD394" s="705"/>
      <c r="AF394" s="672">
        <f>SUM(Dhalai:SPO!AB394)</f>
        <v>0</v>
      </c>
      <c r="AH394" s="672" t="b">
        <f t="shared" si="149"/>
        <v>1</v>
      </c>
    </row>
    <row r="395" spans="1:34" ht="93.75">
      <c r="A395" s="685"/>
      <c r="B395" s="711" t="s">
        <v>239</v>
      </c>
      <c r="C395" s="697">
        <f>Dhalai!C395+Unakoti!C395+North!C395+Gomati!C395+South!C395+West!C395+Sepahijala!C395+Khowai!C395+SPO!C395</f>
        <v>0</v>
      </c>
      <c r="D395" s="698">
        <f>Dhalai!D395+Unakoti!D395+North!D395+Gomati!D395+South!D395+West!D395+Sepahijala!D395+Khowai!D395+SPO!D395</f>
        <v>0</v>
      </c>
      <c r="E395" s="697">
        <f>Dhalai!E395+Unakoti!E395+North!E395+Gomati!E395+South!E395+West!E395+Sepahijala!E395+Khowai!E395+SPO!E395</f>
        <v>0</v>
      </c>
      <c r="F395" s="698">
        <f>Dhalai!F395+Unakoti!F395+North!F395+Gomati!F395+South!F395+West!F395+Sepahijala!F395+Khowai!F395+SPO!F395</f>
        <v>0</v>
      </c>
      <c r="G395" s="699"/>
      <c r="H395" s="700"/>
      <c r="I395" s="701">
        <f t="shared" si="139"/>
        <v>0</v>
      </c>
      <c r="J395" s="702">
        <f t="shared" si="139"/>
        <v>0</v>
      </c>
      <c r="K395" s="697">
        <f>Dhalai!K395+Unakoti!K395+North!K395+Gomati!K395+South!K395+West!K395+Sepahijala!K395+Khowai!K395+SPO!K395</f>
        <v>0</v>
      </c>
      <c r="L395" s="698">
        <f>Dhalai!L395+Unakoti!L395+North!L395+Gomati!L395+South!L395+West!L395+Sepahijala!L395+Khowai!L395+SPO!L395</f>
        <v>0</v>
      </c>
      <c r="M395" s="697">
        <f>Dhalai!M395+Unakoti!M395+North!M395+Gomati!M395+South!M395+West!M395+Sepahijala!M395+Khowai!M395+SPO!M395</f>
        <v>0</v>
      </c>
      <c r="N395" s="698">
        <f>Dhalai!N395+Unakoti!N395+North!N395+Gomati!N395+South!N395+West!N395+Sepahijala!N395+Khowai!N395+SPO!N395</f>
        <v>0</v>
      </c>
      <c r="O395" s="729"/>
      <c r="P395" s="697">
        <f>Dhalai!P395+Unakoti!P395+North!P395+Gomati!P395+South!P395+West!P395+Sepahijala!P395+Khowai!P395+SPO!P395</f>
        <v>0</v>
      </c>
      <c r="Q395" s="698">
        <f>Dhalai!Q395+Unakoti!Q395+North!Q395+Gomati!Q395+South!Q395+West!Q395+Sepahijala!Q395+Khowai!Q395+SPO!Q395</f>
        <v>0</v>
      </c>
      <c r="R395" s="697">
        <f>Dhalai!R395+Unakoti!R395+North!R395+Gomati!R395+South!R395+West!R395+Sepahijala!R395+Khowai!R395+SPO!R395</f>
        <v>0</v>
      </c>
      <c r="S395" s="698">
        <f>Dhalai!S395+Unakoti!S395+North!S395+Gomati!S395+South!S395+West!S395+Sepahijala!S395+Khowai!S395+SPO!S395</f>
        <v>0</v>
      </c>
      <c r="T395" s="697">
        <f>SUM(Dhalai:SPO!T395)</f>
        <v>0</v>
      </c>
      <c r="U395" s="697">
        <f>SUM(Dhalai:SPO!U395)</f>
        <v>0</v>
      </c>
      <c r="V395" s="697">
        <f>SUM(Dhalai:SPO!V395)</f>
        <v>0</v>
      </c>
      <c r="W395" s="697">
        <f>SUM(Dhalai:SPO!W395)</f>
        <v>0</v>
      </c>
      <c r="X395" s="729"/>
      <c r="Y395" s="697">
        <f>SUM(Dhalai:SPO!Y395)</f>
        <v>0</v>
      </c>
      <c r="Z395" s="697">
        <f>SUM(Dhalai:SPO!Z395)</f>
        <v>0</v>
      </c>
      <c r="AA395" s="697">
        <f>SUM(Dhalai:SPO!AA395)</f>
        <v>0</v>
      </c>
      <c r="AB395" s="697">
        <f>SUM(Dhalai:SPO!AB395)</f>
        <v>0</v>
      </c>
      <c r="AC395" s="716"/>
      <c r="AD395" s="705"/>
      <c r="AF395" s="672">
        <f>SUM(Dhalai:SPO!AB395)</f>
        <v>0</v>
      </c>
      <c r="AH395" s="672" t="b">
        <f t="shared" si="149"/>
        <v>1</v>
      </c>
    </row>
    <row r="396" spans="1:34" ht="37.5">
      <c r="A396" s="685"/>
      <c r="B396" s="711" t="s">
        <v>240</v>
      </c>
      <c r="C396" s="697">
        <f>Dhalai!C396+Unakoti!C396+North!C396+Gomati!C396+South!C396+West!C396+Sepahijala!C396+Khowai!C396+SPO!C396</f>
        <v>0</v>
      </c>
      <c r="D396" s="698">
        <f>Dhalai!D396+Unakoti!D396+North!D396+Gomati!D396+South!D396+West!D396+Sepahijala!D396+Khowai!D396+SPO!D396</f>
        <v>0</v>
      </c>
      <c r="E396" s="697">
        <f>Dhalai!E396+Unakoti!E396+North!E396+Gomati!E396+South!E396+West!E396+Sepahijala!E396+Khowai!E396+SPO!E396</f>
        <v>0</v>
      </c>
      <c r="F396" s="698">
        <f>Dhalai!F396+Unakoti!F396+North!F396+Gomati!F396+South!F396+West!F396+Sepahijala!F396+Khowai!F396+SPO!F396</f>
        <v>0</v>
      </c>
      <c r="G396" s="699"/>
      <c r="H396" s="700"/>
      <c r="I396" s="701">
        <f t="shared" si="139"/>
        <v>0</v>
      </c>
      <c r="J396" s="702">
        <f t="shared" si="139"/>
        <v>0</v>
      </c>
      <c r="K396" s="697">
        <f>Dhalai!K396+Unakoti!K396+North!K396+Gomati!K396+South!K396+West!K396+Sepahijala!K396+Khowai!K396+SPO!K396</f>
        <v>0</v>
      </c>
      <c r="L396" s="698">
        <f>Dhalai!L396+Unakoti!L396+North!L396+Gomati!L396+South!L396+West!L396+Sepahijala!L396+Khowai!L396+SPO!L396</f>
        <v>0</v>
      </c>
      <c r="M396" s="697">
        <f>Dhalai!M396+Unakoti!M396+North!M396+Gomati!M396+South!M396+West!M396+Sepahijala!M396+Khowai!M396+SPO!M396</f>
        <v>0</v>
      </c>
      <c r="N396" s="698">
        <f>Dhalai!N396+Unakoti!N396+North!N396+Gomati!N396+South!N396+West!N396+Sepahijala!N396+Khowai!N396+SPO!N396</f>
        <v>0</v>
      </c>
      <c r="O396" s="729"/>
      <c r="P396" s="697">
        <f>Dhalai!P396+Unakoti!P396+North!P396+Gomati!P396+South!P396+West!P396+Sepahijala!P396+Khowai!P396+SPO!P396</f>
        <v>0</v>
      </c>
      <c r="Q396" s="698">
        <f>Dhalai!Q396+Unakoti!Q396+North!Q396+Gomati!Q396+South!Q396+West!Q396+Sepahijala!Q396+Khowai!Q396+SPO!Q396</f>
        <v>0</v>
      </c>
      <c r="R396" s="697">
        <f>Dhalai!R396+Unakoti!R396+North!R396+Gomati!R396+South!R396+West!R396+Sepahijala!R396+Khowai!R396+SPO!R396</f>
        <v>0</v>
      </c>
      <c r="S396" s="698">
        <f>Dhalai!S396+Unakoti!S396+North!S396+Gomati!S396+South!S396+West!S396+Sepahijala!S396+Khowai!S396+SPO!S396</f>
        <v>0</v>
      </c>
      <c r="T396" s="697">
        <f>SUM(Dhalai:SPO!T396)</f>
        <v>0</v>
      </c>
      <c r="U396" s="697">
        <f>SUM(Dhalai:SPO!U396)</f>
        <v>0</v>
      </c>
      <c r="V396" s="697">
        <f>SUM(Dhalai:SPO!V396)</f>
        <v>0</v>
      </c>
      <c r="W396" s="697">
        <f>SUM(Dhalai:SPO!W396)</f>
        <v>0</v>
      </c>
      <c r="X396" s="729"/>
      <c r="Y396" s="697">
        <f>SUM(Dhalai:SPO!Y396)</f>
        <v>0</v>
      </c>
      <c r="Z396" s="697">
        <f>SUM(Dhalai:SPO!Z396)</f>
        <v>0</v>
      </c>
      <c r="AA396" s="697">
        <f>SUM(Dhalai:SPO!AA396)</f>
        <v>0</v>
      </c>
      <c r="AB396" s="697">
        <f>SUM(Dhalai:SPO!AB396)</f>
        <v>0</v>
      </c>
      <c r="AC396" s="716"/>
      <c r="AD396" s="705"/>
      <c r="AF396" s="672">
        <f>SUM(Dhalai:SPO!AB396)</f>
        <v>0</v>
      </c>
      <c r="AH396" s="672" t="b">
        <f t="shared" si="149"/>
        <v>1</v>
      </c>
    </row>
    <row r="397" spans="1:34" ht="37.5">
      <c r="A397" s="685"/>
      <c r="B397" s="711" t="s">
        <v>241</v>
      </c>
      <c r="C397" s="697">
        <f>Dhalai!C397+Unakoti!C397+North!C397+Gomati!C397+South!C397+West!C397+Sepahijala!C397+Khowai!C397+SPO!C397</f>
        <v>0</v>
      </c>
      <c r="D397" s="698">
        <f>Dhalai!D397+Unakoti!D397+North!D397+Gomati!D397+South!D397+West!D397+Sepahijala!D397+Khowai!D397+SPO!D397</f>
        <v>0</v>
      </c>
      <c r="E397" s="697">
        <f>Dhalai!E397+Unakoti!E397+North!E397+Gomati!E397+South!E397+West!E397+Sepahijala!E397+Khowai!E397+SPO!E397</f>
        <v>0</v>
      </c>
      <c r="F397" s="698">
        <f>Dhalai!F397+Unakoti!F397+North!F397+Gomati!F397+South!F397+West!F397+Sepahijala!F397+Khowai!F397+SPO!F397</f>
        <v>0</v>
      </c>
      <c r="G397" s="699"/>
      <c r="H397" s="700"/>
      <c r="I397" s="701">
        <f t="shared" si="139"/>
        <v>0</v>
      </c>
      <c r="J397" s="702">
        <f t="shared" si="139"/>
        <v>0</v>
      </c>
      <c r="K397" s="697">
        <f>Dhalai!K397+Unakoti!K397+North!K397+Gomati!K397+South!K397+West!K397+Sepahijala!K397+Khowai!K397+SPO!K397</f>
        <v>0</v>
      </c>
      <c r="L397" s="698">
        <f>Dhalai!L397+Unakoti!L397+North!L397+Gomati!L397+South!L397+West!L397+Sepahijala!L397+Khowai!L397+SPO!L397</f>
        <v>0</v>
      </c>
      <c r="M397" s="697">
        <f>Dhalai!M397+Unakoti!M397+North!M397+Gomati!M397+South!M397+West!M397+Sepahijala!M397+Khowai!M397+SPO!M397</f>
        <v>0</v>
      </c>
      <c r="N397" s="698">
        <f>Dhalai!N397+Unakoti!N397+North!N397+Gomati!N397+South!N397+West!N397+Sepahijala!N397+Khowai!N397+SPO!N397</f>
        <v>0</v>
      </c>
      <c r="O397" s="715"/>
      <c r="P397" s="697">
        <f>Dhalai!P397+Unakoti!P397+North!P397+Gomati!P397+South!P397+West!P397+Sepahijala!P397+Khowai!P397+SPO!P397</f>
        <v>4</v>
      </c>
      <c r="Q397" s="698">
        <f>Dhalai!Q397+Unakoti!Q397+North!Q397+Gomati!Q397+South!Q397+West!Q397+Sepahijala!Q397+Khowai!Q397+SPO!Q397</f>
        <v>13.1</v>
      </c>
      <c r="R397" s="697">
        <f>Dhalai!R397+Unakoti!R397+North!R397+Gomati!R397+South!R397+West!R397+Sepahijala!R397+Khowai!R397+SPO!R397</f>
        <v>4</v>
      </c>
      <c r="S397" s="698">
        <f>Dhalai!S397+Unakoti!S397+North!S397+Gomati!S397+South!S397+West!S397+Sepahijala!S397+Khowai!S397+SPO!S397</f>
        <v>13.1</v>
      </c>
      <c r="T397" s="697">
        <f>SUM(Dhalai:SPO!T397)</f>
        <v>0</v>
      </c>
      <c r="U397" s="697">
        <f>SUM(Dhalai:SPO!U397)</f>
        <v>0</v>
      </c>
      <c r="V397" s="697">
        <f>SUM(Dhalai:SPO!V397)</f>
        <v>0</v>
      </c>
      <c r="W397" s="697">
        <f>SUM(Dhalai:SPO!W397)</f>
        <v>0</v>
      </c>
      <c r="X397" s="715"/>
      <c r="Y397" s="697">
        <f>SUM(Dhalai:SPO!Y397)</f>
        <v>4</v>
      </c>
      <c r="Z397" s="697">
        <f>SUM(Dhalai:SPO!Z397)</f>
        <v>13.1</v>
      </c>
      <c r="AA397" s="697">
        <f>SUM(Dhalai:SPO!AA397)</f>
        <v>4</v>
      </c>
      <c r="AB397" s="698">
        <f>SUM(Dhalai:SPO!AB397)</f>
        <v>13.1</v>
      </c>
      <c r="AC397" s="843" t="s">
        <v>499</v>
      </c>
      <c r="AD397" s="705"/>
      <c r="AF397" s="672">
        <f>SUM(Dhalai:SPO!AB397)</f>
        <v>13.1</v>
      </c>
      <c r="AH397" s="672" t="b">
        <f t="shared" si="149"/>
        <v>1</v>
      </c>
    </row>
    <row r="398" spans="1:34" ht="21">
      <c r="A398" s="685"/>
      <c r="B398" s="711" t="s">
        <v>323</v>
      </c>
      <c r="C398" s="697">
        <f>Dhalai!C398+Unakoti!C398+North!C398+Gomati!C398+South!C398+West!C398+Sepahijala!C398+Khowai!C398+SPO!C398</f>
        <v>0</v>
      </c>
      <c r="D398" s="698">
        <f>Dhalai!D398+Unakoti!D398+North!D398+Gomati!D398+South!D398+West!D398+Sepahijala!D398+Khowai!D398+SPO!D398</f>
        <v>0</v>
      </c>
      <c r="E398" s="697">
        <f>Dhalai!E398+Unakoti!E398+North!E398+Gomati!E398+South!E398+West!E398+Sepahijala!E398+Khowai!E398+SPO!E398</f>
        <v>0</v>
      </c>
      <c r="F398" s="698">
        <f>Dhalai!F398+Unakoti!F398+North!F398+Gomati!F398+South!F398+West!F398+Sepahijala!F398+Khowai!F398+SPO!F398</f>
        <v>0</v>
      </c>
      <c r="G398" s="699"/>
      <c r="H398" s="700"/>
      <c r="I398" s="701"/>
      <c r="J398" s="702"/>
      <c r="K398" s="697">
        <f>Dhalai!K398+Unakoti!K398+North!K398+Gomati!K398+South!K398+West!K398+Sepahijala!K398+Khowai!K398+SPO!K398</f>
        <v>0</v>
      </c>
      <c r="L398" s="698">
        <f>Dhalai!L398+Unakoti!L398+North!L398+Gomati!L398+South!L398+West!L398+Sepahijala!L398+Khowai!L398+SPO!L398</f>
        <v>0</v>
      </c>
      <c r="M398" s="697">
        <f>Dhalai!M398+Unakoti!M398+North!M398+Gomati!M398+South!M398+West!M398+Sepahijala!M398+Khowai!M398+SPO!M398</f>
        <v>0</v>
      </c>
      <c r="N398" s="698">
        <f>Dhalai!N398+Unakoti!N398+North!N398+Gomati!N398+South!N398+West!N398+Sepahijala!N398+Khowai!N398+SPO!N398</f>
        <v>0</v>
      </c>
      <c r="O398" s="715"/>
      <c r="P398" s="697">
        <f>Dhalai!P398+Unakoti!P398+North!P398+Gomati!P398+South!P398+West!P398+Sepahijala!P398+Khowai!P398+SPO!P398</f>
        <v>2</v>
      </c>
      <c r="Q398" s="698">
        <f>Dhalai!Q398+Unakoti!Q398+North!Q398+Gomati!Q398+South!Q398+West!Q398+Sepahijala!Q398+Khowai!Q398+SPO!Q398</f>
        <v>4.7838000000000003</v>
      </c>
      <c r="R398" s="697">
        <f>Dhalai!R398+Unakoti!R398+North!R398+Gomati!R398+South!R398+West!R398+Sepahijala!R398+Khowai!R398+SPO!R398</f>
        <v>2</v>
      </c>
      <c r="S398" s="698">
        <f>Dhalai!S398+Unakoti!S398+North!S398+Gomati!S398+South!S398+West!S398+Sepahijala!S398+Khowai!S398+SPO!S398</f>
        <v>4.7838000000000003</v>
      </c>
      <c r="T398" s="697">
        <f>SUM(Dhalai:SPO!T398)</f>
        <v>0</v>
      </c>
      <c r="U398" s="697">
        <f>SUM(Dhalai:SPO!U398)</f>
        <v>0</v>
      </c>
      <c r="V398" s="697">
        <f>SUM(Dhalai:SPO!V398)</f>
        <v>0</v>
      </c>
      <c r="W398" s="697">
        <f>SUM(Dhalai:SPO!W398)</f>
        <v>0</v>
      </c>
      <c r="X398" s="715"/>
      <c r="Y398" s="697">
        <f>SUM(Dhalai:SPO!Y398)</f>
        <v>2</v>
      </c>
      <c r="Z398" s="698">
        <f>SUM(Dhalai:SPO!Z398)</f>
        <v>4.7838000000000003</v>
      </c>
      <c r="AA398" s="697">
        <f>SUM(Dhalai:SPO!AA398)</f>
        <v>2</v>
      </c>
      <c r="AB398" s="698">
        <f>SUM(Dhalai:SPO!AB398)</f>
        <v>4.7838000000000003</v>
      </c>
      <c r="AC398" s="844"/>
      <c r="AD398" s="705"/>
      <c r="AF398" s="672">
        <f>SUM(Dhalai:SPO!AB398)</f>
        <v>4.7838000000000003</v>
      </c>
      <c r="AH398" s="672" t="b">
        <f t="shared" si="149"/>
        <v>1</v>
      </c>
    </row>
    <row r="399" spans="1:34" ht="37.5">
      <c r="A399" s="685"/>
      <c r="B399" s="711" t="s">
        <v>321</v>
      </c>
      <c r="C399" s="697">
        <f>Dhalai!C399+Unakoti!C399+North!C399+Gomati!C399+South!C399+West!C399+Sepahijala!C399+Khowai!C399+SPO!C399</f>
        <v>0</v>
      </c>
      <c r="D399" s="698">
        <f>Dhalai!D399+Unakoti!D399+North!D399+Gomati!D399+South!D399+West!D399+Sepahijala!D399+Khowai!D399+SPO!D399</f>
        <v>0</v>
      </c>
      <c r="E399" s="697">
        <f>Dhalai!E399+Unakoti!E399+North!E399+Gomati!E399+South!E399+West!E399+Sepahijala!E399+Khowai!E399+SPO!E399</f>
        <v>0</v>
      </c>
      <c r="F399" s="698">
        <f>Dhalai!F399+Unakoti!F399+North!F399+Gomati!F399+South!F399+West!F399+Sepahijala!F399+Khowai!F399+SPO!F399</f>
        <v>0</v>
      </c>
      <c r="G399" s="699"/>
      <c r="H399" s="700"/>
      <c r="I399" s="701">
        <f t="shared" si="139"/>
        <v>0</v>
      </c>
      <c r="J399" s="702">
        <f t="shared" si="139"/>
        <v>0</v>
      </c>
      <c r="K399" s="697">
        <f>Dhalai!K399+Unakoti!K399+North!K399+Gomati!K399+South!K399+West!K399+Sepahijala!K399+Khowai!K399+SPO!K399</f>
        <v>0</v>
      </c>
      <c r="L399" s="698">
        <f>Dhalai!L399+Unakoti!L399+North!L399+Gomati!L399+South!L399+West!L399+Sepahijala!L399+Khowai!L399+SPO!L399</f>
        <v>0</v>
      </c>
      <c r="M399" s="697">
        <f>Dhalai!M399+Unakoti!M399+North!M399+Gomati!M399+South!M399+West!M399+Sepahijala!M399+Khowai!M399+SPO!M399</f>
        <v>0</v>
      </c>
      <c r="N399" s="698">
        <f>Dhalai!N399+Unakoti!N399+North!N399+Gomati!N399+South!N399+West!N399+Sepahijala!N399+Khowai!N399+SPO!N399</f>
        <v>0</v>
      </c>
      <c r="O399" s="715"/>
      <c r="P399" s="697">
        <f>Dhalai!P399+Unakoti!P399+North!P399+Gomati!P399+South!P399+West!P399+Sepahijala!P399+Khowai!P399+SPO!P399</f>
        <v>0</v>
      </c>
      <c r="Q399" s="698">
        <f>Dhalai!Q399+Unakoti!Q399+North!Q399+Gomati!Q399+South!Q399+West!Q399+Sepahijala!Q399+Khowai!Q399+SPO!Q399</f>
        <v>0</v>
      </c>
      <c r="R399" s="697">
        <f>Dhalai!R399+Unakoti!R399+North!R399+Gomati!R399+South!R399+West!R399+Sepahijala!R399+Khowai!R399+SPO!R399</f>
        <v>0</v>
      </c>
      <c r="S399" s="698">
        <f>Dhalai!S399+Unakoti!S399+North!S399+Gomati!S399+South!S399+West!S399+Sepahijala!S399+Khowai!S399+SPO!S399</f>
        <v>0</v>
      </c>
      <c r="T399" s="697">
        <f>SUM(Dhalai:SPO!T399)</f>
        <v>0</v>
      </c>
      <c r="U399" s="697">
        <f>SUM(Dhalai:SPO!U399)</f>
        <v>0</v>
      </c>
      <c r="V399" s="697">
        <f>SUM(Dhalai:SPO!V399)</f>
        <v>0</v>
      </c>
      <c r="W399" s="697">
        <f>SUM(Dhalai:SPO!W399)</f>
        <v>0</v>
      </c>
      <c r="X399" s="715"/>
      <c r="Y399" s="697">
        <f>SUM(Dhalai:SPO!Y399)</f>
        <v>0</v>
      </c>
      <c r="Z399" s="697">
        <f>SUM(Dhalai:SPO!Z399)</f>
        <v>0</v>
      </c>
      <c r="AA399" s="697">
        <f>SUM(Dhalai:SPO!AA399)</f>
        <v>0</v>
      </c>
      <c r="AB399" s="697">
        <f>SUM(Dhalai:SPO!AB399)</f>
        <v>0</v>
      </c>
      <c r="AC399" s="716"/>
      <c r="AD399" s="705"/>
      <c r="AF399" s="672">
        <f>SUM(Dhalai:SPO!AB399)</f>
        <v>0</v>
      </c>
      <c r="AH399" s="672" t="b">
        <f t="shared" si="149"/>
        <v>1</v>
      </c>
    </row>
    <row r="400" spans="1:34" ht="75">
      <c r="A400" s="685">
        <v>23.32</v>
      </c>
      <c r="B400" s="711" t="s">
        <v>242</v>
      </c>
      <c r="C400" s="697">
        <f>Dhalai!C400+Unakoti!C400+North!C400+Gomati!C400+South!C400+West!C400+Sepahijala!C400+Khowai!C400+SPO!C400</f>
        <v>0</v>
      </c>
      <c r="D400" s="698">
        <f>Dhalai!D400+Unakoti!D400+North!D400+Gomati!D400+South!D400+West!D400+Sepahijala!D400+Khowai!D400+SPO!D400</f>
        <v>0</v>
      </c>
      <c r="E400" s="697">
        <f>Dhalai!E400+Unakoti!E400+North!E400+Gomati!E400+South!E400+West!E400+Sepahijala!E400+Khowai!E400+SPO!E400</f>
        <v>0</v>
      </c>
      <c r="F400" s="698">
        <f>Dhalai!F400+Unakoti!F400+North!F400+Gomati!F400+South!F400+West!F400+Sepahijala!F400+Khowai!F400+SPO!F400</f>
        <v>0</v>
      </c>
      <c r="G400" s="699"/>
      <c r="H400" s="700"/>
      <c r="I400" s="701">
        <f t="shared" si="139"/>
        <v>0</v>
      </c>
      <c r="J400" s="702">
        <f t="shared" si="139"/>
        <v>0</v>
      </c>
      <c r="K400" s="697">
        <f>Dhalai!K400+Unakoti!K400+North!K400+Gomati!K400+South!K400+West!K400+Sepahijala!K400+Khowai!K400+SPO!K400</f>
        <v>0</v>
      </c>
      <c r="L400" s="698">
        <f>Dhalai!L400+Unakoti!L400+North!L400+Gomati!L400+South!L400+West!L400+Sepahijala!L400+Khowai!L400+SPO!L400</f>
        <v>0</v>
      </c>
      <c r="M400" s="697">
        <f>Dhalai!M400+Unakoti!M400+North!M400+Gomati!M400+South!M400+West!M400+Sepahijala!M400+Khowai!M400+SPO!M400</f>
        <v>0</v>
      </c>
      <c r="N400" s="698">
        <f>Dhalai!N400+Unakoti!N400+North!N400+Gomati!N400+South!N400+West!N400+Sepahijala!N400+Khowai!N400+SPO!N400</f>
        <v>0</v>
      </c>
      <c r="O400" s="715"/>
      <c r="P400" s="697">
        <f>Dhalai!P400+Unakoti!P400+North!P400+Gomati!P400+South!P400+West!P400+Sepahijala!P400+Khowai!P400+SPO!P400</f>
        <v>0</v>
      </c>
      <c r="Q400" s="698">
        <f>Dhalai!Q400+Unakoti!Q400+North!Q400+Gomati!Q400+South!Q400+West!Q400+Sepahijala!Q400+Khowai!Q400+SPO!Q400</f>
        <v>0</v>
      </c>
      <c r="R400" s="697">
        <f>Dhalai!R400+Unakoti!R400+North!R400+Gomati!R400+South!R400+West!R400+Sepahijala!R400+Khowai!R400+SPO!R400</f>
        <v>0</v>
      </c>
      <c r="S400" s="698">
        <f>Dhalai!S400+Unakoti!S400+North!S400+Gomati!S400+South!S400+West!S400+Sepahijala!S400+Khowai!S400+SPO!S400</f>
        <v>0</v>
      </c>
      <c r="T400" s="697">
        <f>SUM(Dhalai:SPO!T400)</f>
        <v>0</v>
      </c>
      <c r="U400" s="697">
        <f>SUM(Dhalai:SPO!U400)</f>
        <v>0</v>
      </c>
      <c r="V400" s="697">
        <f>SUM(Dhalai:SPO!V400)</f>
        <v>0</v>
      </c>
      <c r="W400" s="697">
        <f>SUM(Dhalai:SPO!W400)</f>
        <v>0</v>
      </c>
      <c r="X400" s="715"/>
      <c r="Y400" s="697">
        <f>SUM(Dhalai:SPO!Y400)</f>
        <v>0</v>
      </c>
      <c r="Z400" s="697">
        <f>SUM(Dhalai:SPO!Z400)</f>
        <v>0</v>
      </c>
      <c r="AA400" s="697">
        <f>SUM(Dhalai:SPO!AA400)</f>
        <v>0</v>
      </c>
      <c r="AB400" s="697">
        <f>SUM(Dhalai:SPO!AB400)</f>
        <v>0</v>
      </c>
      <c r="AC400" s="716"/>
      <c r="AD400" s="705"/>
      <c r="AF400" s="672">
        <f>SUM(Dhalai:SPO!AB400)</f>
        <v>0</v>
      </c>
      <c r="AH400" s="672" t="b">
        <f t="shared" si="149"/>
        <v>1</v>
      </c>
    </row>
    <row r="401" spans="1:34" ht="37.5">
      <c r="A401" s="685">
        <v>23.33</v>
      </c>
      <c r="B401" s="711" t="s">
        <v>288</v>
      </c>
      <c r="C401" s="697">
        <f>Dhalai!C401+Unakoti!C401+North!C401+Gomati!C401+South!C401+West!C401+Sepahijala!C401+Khowai!C401+SPO!C401</f>
        <v>0</v>
      </c>
      <c r="D401" s="698">
        <f>Dhalai!D401+Unakoti!D401+North!D401+Gomati!D401+South!D401+West!D401+Sepahijala!D401+Khowai!D401+SPO!D401</f>
        <v>0</v>
      </c>
      <c r="E401" s="697">
        <f>Dhalai!E401+Unakoti!E401+North!E401+Gomati!E401+South!E401+West!E401+Sepahijala!E401+Khowai!E401+SPO!E401</f>
        <v>0</v>
      </c>
      <c r="F401" s="698">
        <f>Dhalai!F401+Unakoti!F401+North!F401+Gomati!F401+South!F401+West!F401+Sepahijala!F401+Khowai!F401+SPO!F401</f>
        <v>0</v>
      </c>
      <c r="G401" s="699"/>
      <c r="H401" s="700"/>
      <c r="I401" s="701"/>
      <c r="J401" s="702"/>
      <c r="K401" s="697">
        <f>Dhalai!K401+Unakoti!K401+North!K401+Gomati!K401+South!K401+West!K401+Sepahijala!K401+Khowai!K401+SPO!K401</f>
        <v>0</v>
      </c>
      <c r="L401" s="698">
        <f>Dhalai!L401+Unakoti!L401+North!L401+Gomati!L401+South!L401+West!L401+Sepahijala!L401+Khowai!L401+SPO!L401</f>
        <v>0</v>
      </c>
      <c r="M401" s="697">
        <f>Dhalai!M401+Unakoti!M401+North!M401+Gomati!M401+South!M401+West!M401+Sepahijala!M401+Khowai!M401+SPO!M401</f>
        <v>0</v>
      </c>
      <c r="N401" s="698">
        <f>Dhalai!N401+Unakoti!N401+North!N401+Gomati!N401+South!N401+West!N401+Sepahijala!N401+Khowai!N401+SPO!N401</f>
        <v>0</v>
      </c>
      <c r="O401" s="729"/>
      <c r="P401" s="697">
        <f>Dhalai!P401+Unakoti!P401+North!P401+Gomati!P401+South!P401+West!P401+Sepahijala!P401+Khowai!P401+SPO!P401</f>
        <v>77</v>
      </c>
      <c r="Q401" s="698">
        <f>Dhalai!Q401+Unakoti!Q401+North!Q401+Gomati!Q401+South!Q401+West!Q401+Sepahijala!Q401+Khowai!Q401+SPO!Q401</f>
        <v>29.332259999999998</v>
      </c>
      <c r="R401" s="697">
        <f>Dhalai!R401+Unakoti!R401+North!R401+Gomati!R401+South!R401+West!R401+Sepahijala!R401+Khowai!R401+SPO!R401</f>
        <v>77</v>
      </c>
      <c r="S401" s="698">
        <f>Dhalai!S401+Unakoti!S401+North!S401+Gomati!S401+South!S401+West!S401+Sepahijala!S401+Khowai!S401+SPO!S401</f>
        <v>29.332259999999998</v>
      </c>
      <c r="T401" s="697">
        <f>SUM(Dhalai:SPO!T401)</f>
        <v>0</v>
      </c>
      <c r="U401" s="697">
        <f>SUM(Dhalai:SPO!U401)</f>
        <v>0</v>
      </c>
      <c r="V401" s="697">
        <f>SUM(Dhalai:SPO!V401)</f>
        <v>0</v>
      </c>
      <c r="W401" s="697">
        <f>SUM(Dhalai:SPO!W401)</f>
        <v>0</v>
      </c>
      <c r="X401" s="729"/>
      <c r="Y401" s="697">
        <f>SUM(Dhalai:SPO!Y401)</f>
        <v>0</v>
      </c>
      <c r="Z401" s="698">
        <f>SUM(Dhalai:SPO!Z401)</f>
        <v>0</v>
      </c>
      <c r="AA401" s="697">
        <f>SUM(Dhalai:SPO!AA401)</f>
        <v>0</v>
      </c>
      <c r="AB401" s="698">
        <f>SUM(Dhalai:SPO!AB401)</f>
        <v>0</v>
      </c>
      <c r="AC401" s="841" t="s">
        <v>480</v>
      </c>
      <c r="AD401" s="705"/>
      <c r="AF401" s="672">
        <f>SUM(Dhalai:SPO!AB401)</f>
        <v>0</v>
      </c>
      <c r="AH401" s="672" t="b">
        <f t="shared" si="149"/>
        <v>1</v>
      </c>
    </row>
    <row r="402" spans="1:34" ht="37.5">
      <c r="A402" s="685">
        <v>23.34</v>
      </c>
      <c r="B402" s="711" t="s">
        <v>289</v>
      </c>
      <c r="C402" s="697">
        <f>Dhalai!C402+Unakoti!C402+North!C402+Gomati!C402+South!C402+West!C402+Sepahijala!C402+Khowai!C402+SPO!C402</f>
        <v>0</v>
      </c>
      <c r="D402" s="698">
        <f>Dhalai!D402+Unakoti!D402+North!D402+Gomati!D402+South!D402+West!D402+Sepahijala!D402+Khowai!D402+SPO!D402</f>
        <v>0</v>
      </c>
      <c r="E402" s="697">
        <f>Dhalai!E402+Unakoti!E402+North!E402+Gomati!E402+South!E402+West!E402+Sepahijala!E402+Khowai!E402+SPO!E402</f>
        <v>0</v>
      </c>
      <c r="F402" s="698">
        <f>Dhalai!F402+Unakoti!F402+North!F402+Gomati!F402+South!F402+West!F402+Sepahijala!F402+Khowai!F402+SPO!F402</f>
        <v>0</v>
      </c>
      <c r="G402" s="699"/>
      <c r="H402" s="700"/>
      <c r="I402" s="701"/>
      <c r="J402" s="702"/>
      <c r="K402" s="697">
        <f>Dhalai!K402+Unakoti!K402+North!K402+Gomati!K402+South!K402+West!K402+Sepahijala!K402+Khowai!K402+SPO!K402</f>
        <v>0</v>
      </c>
      <c r="L402" s="698">
        <f>Dhalai!L402+Unakoti!L402+North!L402+Gomati!L402+South!L402+West!L402+Sepahijala!L402+Khowai!L402+SPO!L402</f>
        <v>0</v>
      </c>
      <c r="M402" s="697">
        <f>Dhalai!M402+Unakoti!M402+North!M402+Gomati!M402+South!M402+West!M402+Sepahijala!M402+Khowai!M402+SPO!M402</f>
        <v>0</v>
      </c>
      <c r="N402" s="698">
        <f>Dhalai!N402+Unakoti!N402+North!N402+Gomati!N402+South!N402+West!N402+Sepahijala!N402+Khowai!N402+SPO!N402</f>
        <v>0</v>
      </c>
      <c r="O402" s="729"/>
      <c r="P402" s="697">
        <f>Dhalai!P402+Unakoti!P402+North!P402+Gomati!P402+South!P402+West!P402+Sepahijala!P402+Khowai!P402+SPO!P402</f>
        <v>77</v>
      </c>
      <c r="Q402" s="698">
        <f>Dhalai!Q402+Unakoti!Q402+North!Q402+Gomati!Q402+South!Q402+West!Q402+Sepahijala!Q402+Khowai!Q402+SPO!Q402</f>
        <v>30.859870000000001</v>
      </c>
      <c r="R402" s="697">
        <f>Dhalai!R402+Unakoti!R402+North!R402+Gomati!R402+South!R402+West!R402+Sepahijala!R402+Khowai!R402+SPO!R402</f>
        <v>77</v>
      </c>
      <c r="S402" s="698">
        <f>Dhalai!S402+Unakoti!S402+North!S402+Gomati!S402+South!S402+West!S402+Sepahijala!S402+Khowai!S402+SPO!S402</f>
        <v>30.859870000000001</v>
      </c>
      <c r="T402" s="697">
        <f>SUM(Dhalai:SPO!T402)</f>
        <v>0</v>
      </c>
      <c r="U402" s="697">
        <f>SUM(Dhalai:SPO!U402)</f>
        <v>0</v>
      </c>
      <c r="V402" s="697">
        <f>SUM(Dhalai:SPO!V402)</f>
        <v>0</v>
      </c>
      <c r="W402" s="697">
        <f>SUM(Dhalai:SPO!W402)</f>
        <v>0</v>
      </c>
      <c r="X402" s="729"/>
      <c r="Y402" s="697">
        <f>SUM(Dhalai:SPO!Y402)</f>
        <v>0</v>
      </c>
      <c r="Z402" s="697">
        <f>SUM(Dhalai:SPO!Z402)</f>
        <v>0</v>
      </c>
      <c r="AA402" s="697">
        <f>SUM(Dhalai:SPO!AA402)</f>
        <v>0</v>
      </c>
      <c r="AB402" s="697">
        <f>SUM(Dhalai:SPO!AB402)</f>
        <v>0</v>
      </c>
      <c r="AC402" s="842"/>
      <c r="AD402" s="705"/>
      <c r="AF402" s="672">
        <f>SUM(Dhalai:SPO!AB402)</f>
        <v>0</v>
      </c>
      <c r="AH402" s="672" t="b">
        <f t="shared" si="149"/>
        <v>1</v>
      </c>
    </row>
    <row r="403" spans="1:34" ht="37.5">
      <c r="A403" s="685">
        <v>23.35</v>
      </c>
      <c r="B403" s="711" t="s">
        <v>291</v>
      </c>
      <c r="C403" s="697">
        <f>Dhalai!C403+Unakoti!C403+North!C403+Gomati!C403+South!C403+West!C403+Sepahijala!C403+Khowai!C403+SPO!C403</f>
        <v>0</v>
      </c>
      <c r="D403" s="698">
        <f>Dhalai!D403+Unakoti!D403+North!D403+Gomati!D403+South!D403+West!D403+Sepahijala!D403+Khowai!D403+SPO!D403</f>
        <v>0</v>
      </c>
      <c r="E403" s="697">
        <f>Dhalai!E403+Unakoti!E403+North!E403+Gomati!E403+South!E403+West!E403+Sepahijala!E403+Khowai!E403+SPO!E403</f>
        <v>0</v>
      </c>
      <c r="F403" s="698">
        <f>Dhalai!F403+Unakoti!F403+North!F403+Gomati!F403+South!F403+West!F403+Sepahijala!F403+Khowai!F403+SPO!F403</f>
        <v>0</v>
      </c>
      <c r="G403" s="699"/>
      <c r="H403" s="700"/>
      <c r="I403" s="701"/>
      <c r="J403" s="702"/>
      <c r="K403" s="697">
        <f>Dhalai!K403+Unakoti!K403+North!K403+Gomati!K403+South!K403+West!K403+Sepahijala!K403+Khowai!K403+SPO!K403</f>
        <v>0</v>
      </c>
      <c r="L403" s="698">
        <f>Dhalai!L403+Unakoti!L403+North!L403+Gomati!L403+South!L403+West!L403+Sepahijala!L403+Khowai!L403+SPO!L403</f>
        <v>0</v>
      </c>
      <c r="M403" s="697">
        <f>Dhalai!M403+Unakoti!M403+North!M403+Gomati!M403+South!M403+West!M403+Sepahijala!M403+Khowai!M403+SPO!M403</f>
        <v>0</v>
      </c>
      <c r="N403" s="698">
        <f>Dhalai!N403+Unakoti!N403+North!N403+Gomati!N403+South!N403+West!N403+Sepahijala!N403+Khowai!N403+SPO!N403</f>
        <v>0</v>
      </c>
      <c r="O403" s="729"/>
      <c r="P403" s="697">
        <f>Dhalai!P403+Unakoti!P403+North!P403+Gomati!P403+South!P403+West!P403+Sepahijala!P403+Khowai!P403+SPO!P403</f>
        <v>0</v>
      </c>
      <c r="Q403" s="698">
        <f>Dhalai!Q403+Unakoti!Q403+North!Q403+Gomati!Q403+South!Q403+West!Q403+Sepahijala!Q403+Khowai!Q403+SPO!Q403</f>
        <v>0</v>
      </c>
      <c r="R403" s="697">
        <f>Dhalai!R403+Unakoti!R403+North!R403+Gomati!R403+South!R403+West!R403+Sepahijala!R403+Khowai!R403+SPO!R403</f>
        <v>0</v>
      </c>
      <c r="S403" s="698">
        <f>Dhalai!S403+Unakoti!S403+North!S403+Gomati!S403+South!S403+West!S403+Sepahijala!S403+Khowai!S403+SPO!S403</f>
        <v>0</v>
      </c>
      <c r="T403" s="697">
        <f>SUM(Dhalai:SPO!T403)</f>
        <v>0</v>
      </c>
      <c r="U403" s="697">
        <f>SUM(Dhalai:SPO!U403)</f>
        <v>0</v>
      </c>
      <c r="V403" s="697">
        <f>SUM(Dhalai:SPO!V403)</f>
        <v>0</v>
      </c>
      <c r="W403" s="697">
        <f>SUM(Dhalai:SPO!W403)</f>
        <v>0</v>
      </c>
      <c r="X403" s="729"/>
      <c r="Y403" s="697">
        <f>SUM(Dhalai:SPO!Y403)</f>
        <v>0</v>
      </c>
      <c r="Z403" s="697">
        <f>SUM(Dhalai:SPO!Z403)</f>
        <v>0</v>
      </c>
      <c r="AA403" s="697">
        <f>SUM(Dhalai:SPO!AA403)</f>
        <v>0</v>
      </c>
      <c r="AB403" s="697">
        <f>SUM(Dhalai:SPO!AB403)</f>
        <v>0</v>
      </c>
      <c r="AC403" s="716"/>
      <c r="AD403" s="705"/>
      <c r="AF403" s="672">
        <f>SUM(Dhalai:SPO!AB403)</f>
        <v>0</v>
      </c>
      <c r="AH403" s="672" t="b">
        <f t="shared" si="149"/>
        <v>1</v>
      </c>
    </row>
    <row r="404" spans="1:34" ht="36">
      <c r="A404" s="685">
        <v>23.36</v>
      </c>
      <c r="B404" s="711" t="s">
        <v>309</v>
      </c>
      <c r="C404" s="697">
        <f>Dhalai!C404+Unakoti!C404+North!C404+Gomati!C404+South!C404+West!C404+Sepahijala!C404+Khowai!C404+SPO!C404</f>
        <v>0</v>
      </c>
      <c r="D404" s="698">
        <f>Dhalai!D404+Unakoti!D404+North!D404+Gomati!D404+South!D404+West!D404+Sepahijala!D404+Khowai!D404+SPO!D404</f>
        <v>0</v>
      </c>
      <c r="E404" s="697">
        <f>Dhalai!E404+Unakoti!E404+North!E404+Gomati!E404+South!E404+West!E404+Sepahijala!E404+Khowai!E404+SPO!E404</f>
        <v>0</v>
      </c>
      <c r="F404" s="698">
        <f>Dhalai!F404+Unakoti!F404+North!F404+Gomati!F404+South!F404+West!F404+Sepahijala!F404+Khowai!F404+SPO!F404</f>
        <v>0</v>
      </c>
      <c r="G404" s="699"/>
      <c r="H404" s="700"/>
      <c r="I404" s="701"/>
      <c r="J404" s="702"/>
      <c r="K404" s="697">
        <f>Dhalai!K404+Unakoti!K404+North!K404+Gomati!K404+South!K404+West!K404+Sepahijala!K404+Khowai!K404+SPO!K404</f>
        <v>0</v>
      </c>
      <c r="L404" s="698">
        <f>Dhalai!L404+Unakoti!L404+North!L404+Gomati!L404+South!L404+West!L404+Sepahijala!L404+Khowai!L404+SPO!L404</f>
        <v>0</v>
      </c>
      <c r="M404" s="697">
        <f>Dhalai!M404+Unakoti!M404+North!M404+Gomati!M404+South!M404+West!M404+Sepahijala!M404+Khowai!M404+SPO!M404</f>
        <v>0</v>
      </c>
      <c r="N404" s="698">
        <f>Dhalai!N404+Unakoti!N404+North!N404+Gomati!N404+South!N404+West!N404+Sepahijala!N404+Khowai!N404+SPO!N404</f>
        <v>0</v>
      </c>
      <c r="O404" s="729">
        <v>0.2</v>
      </c>
      <c r="P404" s="697">
        <f>Dhalai!P404+Unakoti!P404+North!P404+Gomati!P404+South!P404+West!P404+Sepahijala!P404+Khowai!P404+SPO!P404</f>
        <v>240</v>
      </c>
      <c r="Q404" s="698">
        <f>Dhalai!Q404+Unakoti!Q404+North!Q404+Gomati!Q404+South!Q404+West!Q404+Sepahijala!Q404+Khowai!Q404+SPO!Q404</f>
        <v>48</v>
      </c>
      <c r="R404" s="697">
        <f>Dhalai!R404+Unakoti!R404+North!R404+Gomati!R404+South!R404+West!R404+Sepahijala!R404+Khowai!R404+SPO!R404</f>
        <v>240</v>
      </c>
      <c r="S404" s="698">
        <f>Dhalai!S404+Unakoti!S404+North!S404+Gomati!S404+South!S404+West!S404+Sepahijala!S404+Khowai!S404+SPO!S404</f>
        <v>48</v>
      </c>
      <c r="T404" s="697">
        <f>SUM(Dhalai:SPO!T404)</f>
        <v>0</v>
      </c>
      <c r="U404" s="697">
        <f>SUM(Dhalai:SPO!U404)</f>
        <v>0</v>
      </c>
      <c r="V404" s="697">
        <f>SUM(Dhalai:SPO!V404)</f>
        <v>0</v>
      </c>
      <c r="W404" s="697">
        <f>SUM(Dhalai:SPO!W404)</f>
        <v>0</v>
      </c>
      <c r="X404" s="729">
        <v>0.2</v>
      </c>
      <c r="Y404" s="697">
        <f>SUM(Dhalai:SPO!Y404)</f>
        <v>0</v>
      </c>
      <c r="Z404" s="697">
        <f>SUM(Dhalai:SPO!Z404)</f>
        <v>0</v>
      </c>
      <c r="AA404" s="697">
        <f>SUM(Dhalai:SPO!AA404)</f>
        <v>0</v>
      </c>
      <c r="AB404" s="697">
        <f>SUM(Dhalai:SPO!AB404)</f>
        <v>0</v>
      </c>
      <c r="AC404" s="716" t="s">
        <v>480</v>
      </c>
      <c r="AD404" s="705"/>
      <c r="AF404" s="672">
        <f>SUM(Dhalai:SPO!AB404)</f>
        <v>0</v>
      </c>
      <c r="AH404" s="672" t="b">
        <f t="shared" si="149"/>
        <v>1</v>
      </c>
    </row>
    <row r="405" spans="1:34" ht="37.5">
      <c r="A405" s="685">
        <v>23.37</v>
      </c>
      <c r="B405" s="706" t="s">
        <v>292</v>
      </c>
      <c r="C405" s="697">
        <f>Dhalai!C405+Unakoti!C405+North!C405+Gomati!C405+South!C405+West!C405+Sepahijala!C405+Khowai!C405+SPO!C405</f>
        <v>0</v>
      </c>
      <c r="D405" s="698">
        <f>Dhalai!D405+Unakoti!D405+North!D405+Gomati!D405+South!D405+West!D405+Sepahijala!D405+Khowai!D405+SPO!D405</f>
        <v>0</v>
      </c>
      <c r="E405" s="697">
        <f>Dhalai!E405+Unakoti!E405+North!E405+Gomati!E405+South!E405+West!E405+Sepahijala!E405+Khowai!E405+SPO!E405</f>
        <v>0</v>
      </c>
      <c r="F405" s="698">
        <f>Dhalai!F405+Unakoti!F405+North!F405+Gomati!F405+South!F405+West!F405+Sepahijala!F405+Khowai!F405+SPO!F405</f>
        <v>0</v>
      </c>
      <c r="G405" s="699"/>
      <c r="H405" s="700"/>
      <c r="I405" s="701"/>
      <c r="J405" s="702"/>
      <c r="K405" s="697">
        <f>Dhalai!K405+Unakoti!K405+North!K405+Gomati!K405+South!K405+West!K405+Sepahijala!K405+Khowai!K405+SPO!K405</f>
        <v>0</v>
      </c>
      <c r="L405" s="698">
        <f>Dhalai!L405+Unakoti!L405+North!L405+Gomati!L405+South!L405+West!L405+Sepahijala!L405+Khowai!L405+SPO!L405</f>
        <v>0</v>
      </c>
      <c r="M405" s="697">
        <f>Dhalai!M405+Unakoti!M405+North!M405+Gomati!M405+South!M405+West!M405+Sepahijala!M405+Khowai!M405+SPO!M405</f>
        <v>0</v>
      </c>
      <c r="N405" s="698">
        <f>Dhalai!N405+Unakoti!N405+North!N405+Gomati!N405+South!N405+West!N405+Sepahijala!N405+Khowai!N405+SPO!N405</f>
        <v>0</v>
      </c>
      <c r="O405" s="729"/>
      <c r="P405" s="697">
        <f>Dhalai!P405+Unakoti!P405+North!P405+Gomati!P405+South!P405+West!P405+Sepahijala!P405+Khowai!P405+SPO!P405</f>
        <v>0</v>
      </c>
      <c r="Q405" s="698">
        <f>Dhalai!Q405+Unakoti!Q405+North!Q405+Gomati!Q405+South!Q405+West!Q405+Sepahijala!Q405+Khowai!Q405+SPO!Q405</f>
        <v>0</v>
      </c>
      <c r="R405" s="697">
        <f>Dhalai!R405+Unakoti!R405+North!R405+Gomati!R405+South!R405+West!R405+Sepahijala!R405+Khowai!R405+SPO!R405</f>
        <v>0</v>
      </c>
      <c r="S405" s="698">
        <f>Dhalai!S405+Unakoti!S405+North!S405+Gomati!S405+South!S405+West!S405+Sepahijala!S405+Khowai!S405+SPO!S405</f>
        <v>0</v>
      </c>
      <c r="T405" s="697">
        <f>SUM(Dhalai:SPO!T405)</f>
        <v>0</v>
      </c>
      <c r="U405" s="697">
        <f>SUM(Dhalai:SPO!U405)</f>
        <v>0</v>
      </c>
      <c r="V405" s="697">
        <f>SUM(Dhalai:SPO!V405)</f>
        <v>0</v>
      </c>
      <c r="W405" s="697">
        <f>SUM(Dhalai:SPO!W405)</f>
        <v>0</v>
      </c>
      <c r="X405" s="729"/>
      <c r="Y405" s="697">
        <f>SUM(Dhalai:SPO!Y405)</f>
        <v>0</v>
      </c>
      <c r="Z405" s="697">
        <f>SUM(Dhalai:SPO!Z405)</f>
        <v>0</v>
      </c>
      <c r="AA405" s="697">
        <f>SUM(Dhalai:SPO!AA405)</f>
        <v>0</v>
      </c>
      <c r="AB405" s="697">
        <f>SUM(Dhalai:SPO!AB405)</f>
        <v>0</v>
      </c>
      <c r="AC405" s="716"/>
      <c r="AD405" s="705"/>
      <c r="AF405" s="672">
        <f>SUM(Dhalai:SPO!AB405)</f>
        <v>0</v>
      </c>
      <c r="AH405" s="672" t="b">
        <f t="shared" si="149"/>
        <v>1</v>
      </c>
    </row>
    <row r="406" spans="1:34" s="751" customFormat="1" ht="21">
      <c r="A406" s="679"/>
      <c r="B406" s="777" t="s">
        <v>105</v>
      </c>
      <c r="C406" s="687">
        <f>Dhalai!C406+Unakoti!C406+North!C406+Gomati!C406+South!C406+West!C406+Sepahijala!C406+Khowai!C406+SPO!C406</f>
        <v>618</v>
      </c>
      <c r="D406" s="688">
        <f>Dhalai!D406+Unakoti!D406+North!D406+Gomati!D406+South!D406+West!D406+Sepahijala!D406+Khowai!D406+SPO!D406</f>
        <v>2624.7000000000003</v>
      </c>
      <c r="E406" s="687">
        <f>Dhalai!E406+Unakoti!E406+North!E406+Gomati!E406+South!E406+West!E406+Sepahijala!E406+Khowai!E406+SPO!E406</f>
        <v>339</v>
      </c>
      <c r="F406" s="688">
        <f>Dhalai!F406+Unakoti!F406+North!F406+Gomati!F406+South!F406+West!F406+Sepahijala!F406+Khowai!F406+SPO!F406</f>
        <v>1517.9</v>
      </c>
      <c r="G406" s="783">
        <f t="shared" ref="G406:H406" si="150">E406/C406</f>
        <v>0.54854368932038833</v>
      </c>
      <c r="H406" s="784">
        <f t="shared" si="150"/>
        <v>0.57831371204328108</v>
      </c>
      <c r="I406" s="796">
        <f t="shared" ref="I406:J406" si="151">SUM(I364:I405)</f>
        <v>279</v>
      </c>
      <c r="J406" s="797">
        <f t="shared" si="151"/>
        <v>1106.7999999999997</v>
      </c>
      <c r="K406" s="687">
        <f>Dhalai!K406+Unakoti!K406+North!K406+Gomati!K406+South!K406+West!K406+Sepahijala!K406+Khowai!K406+SPO!K406</f>
        <v>7</v>
      </c>
      <c r="L406" s="688">
        <f>Dhalai!L406+Unakoti!L406+North!L406+Gomati!L406+South!L406+West!L406+Sepahijala!L406+Khowai!L406+SPO!L406</f>
        <v>72.44</v>
      </c>
      <c r="M406" s="687">
        <f>Dhalai!M406+Unakoti!M406+North!M406+Gomati!M406+South!M406+West!M406+Sepahijala!M406+Khowai!M406+SPO!M406</f>
        <v>0</v>
      </c>
      <c r="N406" s="688">
        <f>Dhalai!N406+Unakoti!N406+North!N406+Gomati!N406+South!N406+West!N406+Sepahijala!N406+Khowai!N406+SPO!N406</f>
        <v>0</v>
      </c>
      <c r="O406" s="798"/>
      <c r="P406" s="687">
        <f>Dhalai!P406+Unakoti!P406+North!P406+Gomati!P406+South!P406+West!P406+Sepahijala!P406+Khowai!P406+SPO!P406</f>
        <v>59835</v>
      </c>
      <c r="Q406" s="688">
        <f>Dhalai!Q406+Unakoti!Q406+North!Q406+Gomati!Q406+South!Q406+West!Q406+Sepahijala!Q406+Khowai!Q406+SPO!Q406</f>
        <v>15645.96797</v>
      </c>
      <c r="R406" s="687">
        <f>Dhalai!R406+Unakoti!R406+North!R406+Gomati!R406+South!R406+West!R406+Sepahijala!R406+Khowai!R406+SPO!R406</f>
        <v>59842</v>
      </c>
      <c r="S406" s="688">
        <f>Dhalai!S406+Unakoti!S406+North!S406+Gomati!S406+South!S406+West!S406+Sepahijala!S406+Khowai!S406+SPO!S406</f>
        <v>15718.407969999998</v>
      </c>
      <c r="T406" s="687"/>
      <c r="U406" s="687">
        <f>SUM(Dhalai:SPO!U406)</f>
        <v>72.44</v>
      </c>
      <c r="V406" s="687"/>
      <c r="W406" s="687">
        <f>SUM(Dhalai:SPO!W406)</f>
        <v>0</v>
      </c>
      <c r="X406" s="798"/>
      <c r="Y406" s="687"/>
      <c r="Z406" s="688">
        <f>SUM(Dhalai:SPO!Z406)</f>
        <v>4532.7277999999997</v>
      </c>
      <c r="AA406" s="687"/>
      <c r="AB406" s="688">
        <f>SUM(Dhalai:SPO!AB406)</f>
        <v>4605.1678000000002</v>
      </c>
      <c r="AC406" s="778"/>
      <c r="AD406" s="705"/>
      <c r="AF406" s="672">
        <f>SUM(Dhalai:SPO!AB406)</f>
        <v>4605.1678000000002</v>
      </c>
      <c r="AH406" s="672" t="b">
        <f t="shared" si="149"/>
        <v>1</v>
      </c>
    </row>
    <row r="407" spans="1:34" ht="37.5">
      <c r="A407" s="679" t="s">
        <v>243</v>
      </c>
      <c r="B407" s="686" t="s">
        <v>244</v>
      </c>
      <c r="C407" s="687"/>
      <c r="D407" s="688"/>
      <c r="E407" s="687"/>
      <c r="F407" s="688"/>
      <c r="G407" s="699"/>
      <c r="H407" s="700"/>
      <c r="I407" s="689"/>
      <c r="J407" s="688"/>
      <c r="K407" s="687"/>
      <c r="L407" s="688"/>
      <c r="M407" s="687"/>
      <c r="N407" s="688"/>
      <c r="O407" s="754"/>
      <c r="P407" s="687"/>
      <c r="Q407" s="688"/>
      <c r="R407" s="794"/>
      <c r="S407" s="795"/>
      <c r="T407" s="697"/>
      <c r="U407" s="697"/>
      <c r="V407" s="697"/>
      <c r="W407" s="697"/>
      <c r="X407" s="754"/>
      <c r="Y407" s="697"/>
      <c r="Z407" s="697"/>
      <c r="AA407" s="697"/>
      <c r="AB407" s="697"/>
      <c r="AC407" s="692"/>
      <c r="AD407" s="705"/>
      <c r="AF407" s="672">
        <f>SUM(Dhalai:SPO!AB407)</f>
        <v>0</v>
      </c>
      <c r="AH407" s="672" t="b">
        <f t="shared" si="149"/>
        <v>1</v>
      </c>
    </row>
    <row r="408" spans="1:34" ht="21">
      <c r="A408" s="694">
        <v>24</v>
      </c>
      <c r="B408" s="686" t="s">
        <v>245</v>
      </c>
      <c r="C408" s="687"/>
      <c r="D408" s="688"/>
      <c r="E408" s="687"/>
      <c r="F408" s="688"/>
      <c r="G408" s="699"/>
      <c r="H408" s="700"/>
      <c r="I408" s="689"/>
      <c r="J408" s="688"/>
      <c r="K408" s="687"/>
      <c r="L408" s="688"/>
      <c r="M408" s="687"/>
      <c r="N408" s="688"/>
      <c r="O408" s="754"/>
      <c r="P408" s="687"/>
      <c r="Q408" s="688"/>
      <c r="R408" s="794"/>
      <c r="S408" s="795"/>
      <c r="T408" s="697"/>
      <c r="U408" s="697"/>
      <c r="V408" s="697"/>
      <c r="W408" s="697"/>
      <c r="X408" s="754"/>
      <c r="Y408" s="697"/>
      <c r="Z408" s="697"/>
      <c r="AA408" s="697"/>
      <c r="AB408" s="697"/>
      <c r="AC408" s="692"/>
      <c r="AD408" s="705"/>
      <c r="AF408" s="672">
        <f>SUM(Dhalai:SPO!AB408)</f>
        <v>0</v>
      </c>
      <c r="AH408" s="672" t="b">
        <f t="shared" si="149"/>
        <v>1</v>
      </c>
    </row>
    <row r="409" spans="1:34" ht="21">
      <c r="A409" s="685">
        <v>24.01</v>
      </c>
      <c r="B409" s="696" t="s">
        <v>246</v>
      </c>
      <c r="C409" s="697"/>
      <c r="D409" s="698"/>
      <c r="E409" s="697"/>
      <c r="F409" s="698"/>
      <c r="G409" s="699"/>
      <c r="H409" s="700"/>
      <c r="I409" s="707"/>
      <c r="J409" s="698"/>
      <c r="K409" s="697"/>
      <c r="L409" s="698"/>
      <c r="M409" s="697"/>
      <c r="N409" s="698"/>
      <c r="O409" s="703"/>
      <c r="P409" s="697"/>
      <c r="Q409" s="698"/>
      <c r="R409" s="794"/>
      <c r="S409" s="795"/>
      <c r="T409" s="697"/>
      <c r="U409" s="697"/>
      <c r="V409" s="697"/>
      <c r="W409" s="697"/>
      <c r="X409" s="703"/>
      <c r="Y409" s="697"/>
      <c r="Z409" s="697"/>
      <c r="AA409" s="697"/>
      <c r="AB409" s="697"/>
      <c r="AC409" s="704"/>
      <c r="AD409" s="705"/>
      <c r="AF409" s="672">
        <f>SUM(Dhalai:SPO!AB409)</f>
        <v>0</v>
      </c>
      <c r="AH409" s="672" t="b">
        <f t="shared" si="149"/>
        <v>1</v>
      </c>
    </row>
    <row r="410" spans="1:34" ht="37.5">
      <c r="A410" s="685"/>
      <c r="B410" s="696" t="s">
        <v>247</v>
      </c>
      <c r="C410" s="697"/>
      <c r="D410" s="698">
        <f>Dhalai!D410+Unakoti!D410+North!D410+Gomati!D410+South!D410+West!D410+Sepahijala!D410+Khowai!D410+SPO!D410</f>
        <v>858</v>
      </c>
      <c r="E410" s="697"/>
      <c r="F410" s="698">
        <f>Dhalai!F410+Unakoti!F410+North!F410+Gomati!F410+South!F410+West!F410+Sepahijala!F410+Khowai!F410+SPO!F410</f>
        <v>858</v>
      </c>
      <c r="G410" s="699"/>
      <c r="H410" s="700">
        <f>F410/D410</f>
        <v>1</v>
      </c>
      <c r="I410" s="701">
        <f t="shared" ref="I410:J412" si="152">C410-E410</f>
        <v>0</v>
      </c>
      <c r="J410" s="702">
        <f t="shared" si="152"/>
        <v>0</v>
      </c>
      <c r="K410" s="697">
        <f>Dhalai!K410+Unakoti!K410+North!K410+Gomati!K410+South!K410+West!K410+Sepahijala!K410+Khowai!K410+SPO!K410</f>
        <v>0</v>
      </c>
      <c r="L410" s="698">
        <f>Dhalai!L410+Unakoti!L410+North!L410+Gomati!L410+South!L410+West!L410+Sepahijala!L410+Khowai!L410+SPO!L410</f>
        <v>0</v>
      </c>
      <c r="M410" s="697">
        <f>Dhalai!M410+Unakoti!M410+North!M410+Gomati!M410+South!M410+West!M410+Sepahijala!M410+Khowai!M410+SPO!M410</f>
        <v>0</v>
      </c>
      <c r="N410" s="698">
        <f>Dhalai!N410+Unakoti!N410+North!N410+Gomati!N410+South!N410+West!N410+Sepahijala!N410+Khowai!N410+SPO!N410</f>
        <v>0</v>
      </c>
      <c r="O410" s="703"/>
      <c r="P410" s="707">
        <f>Dhalai!P410+Unakoti!P410+North!P410+Gomati!P410+South!P410+West!P410+Sepahijala!P410+Khowai!P410+SPO!P410</f>
        <v>8</v>
      </c>
      <c r="Q410" s="698">
        <f>Dhalai!Q410+Unakoti!Q410+North!Q410+Gomati!Q410+South!Q410+West!Q410+Sepahijala!Q410+Khowai!Q410+SPO!Q410</f>
        <v>1190.96</v>
      </c>
      <c r="R410" s="707">
        <f>Dhalai!R410+Unakoti!R410+North!R410+Gomati!R410+South!R410+West!R410+Sepahijala!R410+Khowai!R410+SPO!R410</f>
        <v>8</v>
      </c>
      <c r="S410" s="698">
        <f>Dhalai!S410+Unakoti!S410+North!S410+Gomati!S410+South!S410+West!S410+Sepahijala!S410+Khowai!S410+SPO!S410</f>
        <v>1190.96</v>
      </c>
      <c r="T410" s="697">
        <f>SUM(Dhalai:SPO!T410)</f>
        <v>0</v>
      </c>
      <c r="U410" s="697">
        <f>SUM(Dhalai:SPO!U410)</f>
        <v>0</v>
      </c>
      <c r="V410" s="697">
        <f>SUM(Dhalai:SPO!V410)</f>
        <v>0</v>
      </c>
      <c r="W410" s="697">
        <f>SUM(Dhalai:SPO!W410)</f>
        <v>0</v>
      </c>
      <c r="X410" s="703"/>
      <c r="Y410" s="697">
        <f>SUM(Dhalai:SPO!Y410)</f>
        <v>8</v>
      </c>
      <c r="Z410" s="698">
        <f>SUM(Dhalai:SPO!Z410)</f>
        <v>897</v>
      </c>
      <c r="AA410" s="697">
        <f>SUM(Dhalai:SPO!AA410)</f>
        <v>8</v>
      </c>
      <c r="AB410" s="698">
        <f>SUM(Dhalai:SPO!AB410)</f>
        <v>897</v>
      </c>
      <c r="AC410" s="704" t="s">
        <v>481</v>
      </c>
      <c r="AD410" s="705"/>
      <c r="AF410" s="672">
        <f>SUM(Dhalai:SPO!AB410)</f>
        <v>897</v>
      </c>
      <c r="AH410" s="672" t="b">
        <f t="shared" si="149"/>
        <v>1</v>
      </c>
    </row>
    <row r="411" spans="1:34" ht="37.5">
      <c r="A411" s="685"/>
      <c r="B411" s="711" t="s">
        <v>248</v>
      </c>
      <c r="C411" s="697"/>
      <c r="D411" s="698"/>
      <c r="E411" s="697"/>
      <c r="F411" s="698"/>
      <c r="G411" s="699"/>
      <c r="H411" s="700"/>
      <c r="I411" s="701">
        <f t="shared" si="152"/>
        <v>0</v>
      </c>
      <c r="J411" s="702">
        <f t="shared" si="152"/>
        <v>0</v>
      </c>
      <c r="K411" s="697">
        <f>Dhalai!K411+Unakoti!K411+North!K411+Gomati!K411+South!K411+West!K411+Sepahijala!K411+Khowai!K411+SPO!K411</f>
        <v>0</v>
      </c>
      <c r="L411" s="698">
        <f>Dhalai!L411+Unakoti!L411+North!L411+Gomati!L411+South!L411+West!L411+Sepahijala!L411+Khowai!L411+SPO!L411</f>
        <v>0</v>
      </c>
      <c r="M411" s="697">
        <f>Dhalai!M411+Unakoti!M411+North!M411+Gomati!M411+South!M411+West!M411+Sepahijala!M411+Khowai!M411+SPO!M411</f>
        <v>0</v>
      </c>
      <c r="N411" s="698">
        <f>Dhalai!N411+Unakoti!N411+North!N411+Gomati!N411+South!N411+West!N411+Sepahijala!N411+Khowai!N411+SPO!N411</f>
        <v>0</v>
      </c>
      <c r="O411" s="715"/>
      <c r="P411" s="697"/>
      <c r="Q411" s="698">
        <f>Dhalai!Q411+Unakoti!Q411+North!Q411+Gomati!Q411+South!Q411+West!Q411+Sepahijala!Q411+Khowai!Q411+SPO!Q411</f>
        <v>0</v>
      </c>
      <c r="R411" s="697"/>
      <c r="S411" s="698">
        <f>Dhalai!S411+Unakoti!S411+North!S411+Gomati!S411+South!S411+West!S411+Sepahijala!S411+Khowai!S411+SPO!S411</f>
        <v>0</v>
      </c>
      <c r="T411" s="697">
        <f>SUM(Dhalai:SPO!T411)</f>
        <v>0</v>
      </c>
      <c r="U411" s="697">
        <f>SUM(Dhalai:SPO!U411)</f>
        <v>0</v>
      </c>
      <c r="V411" s="697">
        <f>SUM(Dhalai:SPO!V411)</f>
        <v>0</v>
      </c>
      <c r="W411" s="697">
        <f>SUM(Dhalai:SPO!W411)</f>
        <v>0</v>
      </c>
      <c r="X411" s="715"/>
      <c r="Y411" s="697">
        <f>SUM(Dhalai:SPO!Y411)</f>
        <v>0</v>
      </c>
      <c r="Z411" s="697">
        <f>SUM(Dhalai:SPO!Z411)</f>
        <v>0</v>
      </c>
      <c r="AA411" s="697">
        <f>SUM(Dhalai:SPO!AA411)</f>
        <v>0</v>
      </c>
      <c r="AB411" s="697">
        <f>SUM(Dhalai:SPO!AB411)</f>
        <v>0</v>
      </c>
      <c r="AC411" s="716"/>
      <c r="AD411" s="705"/>
      <c r="AF411" s="672">
        <f>SUM(Dhalai:SPO!AB411)</f>
        <v>0</v>
      </c>
      <c r="AH411" s="672" t="b">
        <f t="shared" si="149"/>
        <v>1</v>
      </c>
    </row>
    <row r="412" spans="1:34" ht="37.5">
      <c r="A412" s="685"/>
      <c r="B412" s="696" t="s">
        <v>249</v>
      </c>
      <c r="C412" s="697"/>
      <c r="D412" s="698"/>
      <c r="E412" s="697"/>
      <c r="F412" s="698"/>
      <c r="G412" s="699"/>
      <c r="H412" s="700"/>
      <c r="I412" s="701">
        <f t="shared" si="152"/>
        <v>0</v>
      </c>
      <c r="J412" s="702">
        <f t="shared" si="152"/>
        <v>0</v>
      </c>
      <c r="K412" s="697">
        <f>Dhalai!K412+Unakoti!K412+North!K412+Gomati!K412+South!K412+West!K412+Sepahijala!K412+Khowai!K412+SPO!K412</f>
        <v>0</v>
      </c>
      <c r="L412" s="698">
        <f>Dhalai!L412+Unakoti!L412+North!L412+Gomati!L412+South!L412+West!L412+Sepahijala!L412+Khowai!L412+SPO!L412</f>
        <v>0</v>
      </c>
      <c r="M412" s="697">
        <f>Dhalai!M412+Unakoti!M412+North!M412+Gomati!M412+South!M412+West!M412+Sepahijala!M412+Khowai!M412+SPO!M412</f>
        <v>0</v>
      </c>
      <c r="N412" s="698">
        <f>Dhalai!N412+Unakoti!N412+North!N412+Gomati!N412+South!N412+West!N412+Sepahijala!N412+Khowai!N412+SPO!N412</f>
        <v>0</v>
      </c>
      <c r="O412" s="703"/>
      <c r="P412" s="697"/>
      <c r="Q412" s="698">
        <f>Dhalai!Q412+Unakoti!Q412+North!Q412+Gomati!Q412+South!Q412+West!Q412+Sepahijala!Q412+Khowai!Q412+SPO!Q412</f>
        <v>0</v>
      </c>
      <c r="R412" s="697"/>
      <c r="S412" s="698">
        <f>Dhalai!S412+Unakoti!S412+North!S412+Gomati!S412+South!S412+West!S412+Sepahijala!S412+Khowai!S412+SPO!S412</f>
        <v>0</v>
      </c>
      <c r="T412" s="697">
        <f>SUM(Dhalai:SPO!T412)</f>
        <v>0</v>
      </c>
      <c r="U412" s="697">
        <f>SUM(Dhalai:SPO!U412)</f>
        <v>0</v>
      </c>
      <c r="V412" s="697">
        <f>SUM(Dhalai:SPO!V412)</f>
        <v>0</v>
      </c>
      <c r="W412" s="697">
        <f>SUM(Dhalai:SPO!W412)</f>
        <v>0</v>
      </c>
      <c r="X412" s="703"/>
      <c r="Y412" s="697">
        <f>SUM(Dhalai:SPO!Y412)</f>
        <v>0</v>
      </c>
      <c r="Z412" s="697">
        <f>SUM(Dhalai:SPO!Z412)</f>
        <v>0</v>
      </c>
      <c r="AA412" s="697">
        <f>SUM(Dhalai:SPO!AA412)</f>
        <v>0</v>
      </c>
      <c r="AB412" s="697">
        <f>SUM(Dhalai:SPO!AB412)</f>
        <v>0</v>
      </c>
      <c r="AC412" s="704"/>
      <c r="AD412" s="705"/>
      <c r="AF412" s="672">
        <f>SUM(Dhalai:SPO!AB412)</f>
        <v>0</v>
      </c>
      <c r="AH412" s="672" t="b">
        <f t="shared" si="149"/>
        <v>1</v>
      </c>
    </row>
    <row r="413" spans="1:34" s="751" customFormat="1" ht="21">
      <c r="A413" s="679"/>
      <c r="B413" s="777" t="s">
        <v>107</v>
      </c>
      <c r="C413" s="687"/>
      <c r="D413" s="688">
        <f>Dhalai!D413+Unakoti!D413+North!D413+Gomati!D413+South!D413+West!D413+Sepahijala!D413+Khowai!D413+SPO!D413</f>
        <v>858</v>
      </c>
      <c r="E413" s="687"/>
      <c r="F413" s="688">
        <f>Dhalai!F413+Unakoti!F413+North!F413+Gomati!F413+South!F413+West!F413+Sepahijala!F413+Khowai!F413+SPO!F413</f>
        <v>858</v>
      </c>
      <c r="G413" s="783"/>
      <c r="H413" s="784">
        <f t="shared" si="143"/>
        <v>1</v>
      </c>
      <c r="I413" s="796">
        <f>SUM(I410:I412)</f>
        <v>0</v>
      </c>
      <c r="J413" s="797">
        <f t="shared" ref="J413" si="153">SUM(J410:J412)</f>
        <v>0</v>
      </c>
      <c r="K413" s="687">
        <f>Dhalai!K413+Unakoti!K413+North!K413+Gomati!K413+South!K413+West!K413+Sepahijala!K413+Khowai!K413+SPO!K413</f>
        <v>0</v>
      </c>
      <c r="L413" s="688">
        <f>Dhalai!L413+Unakoti!L413+North!L413+Gomati!L413+South!L413+West!L413+Sepahijala!L413+Khowai!L413+SPO!L413</f>
        <v>0</v>
      </c>
      <c r="M413" s="687">
        <f>Dhalai!M413+Unakoti!M413+North!M413+Gomati!M413+South!M413+West!M413+Sepahijala!M413+Khowai!M413+SPO!M413</f>
        <v>0</v>
      </c>
      <c r="N413" s="688">
        <f>Dhalai!N413+Unakoti!N413+North!N413+Gomati!N413+South!N413+West!N413+Sepahijala!N413+Khowai!N413+SPO!N413</f>
        <v>0</v>
      </c>
      <c r="O413" s="798">
        <f t="shared" ref="O413" si="154">SUM(O410:O412)</f>
        <v>0</v>
      </c>
      <c r="P413" s="687"/>
      <c r="Q413" s="688">
        <f>Dhalai!Q413+Unakoti!Q413+North!Q413+Gomati!Q413+South!Q413+West!Q413+Sepahijala!Q413+Khowai!Q413+SPO!Q413</f>
        <v>1190.96</v>
      </c>
      <c r="R413" s="687"/>
      <c r="S413" s="688">
        <f>Dhalai!S413+Unakoti!S413+North!S413+Gomati!S413+South!S413+West!S413+Sepahijala!S413+Khowai!S413+SPO!S413</f>
        <v>1190.96</v>
      </c>
      <c r="T413" s="687"/>
      <c r="U413" s="687">
        <f>SUM(Dhalai:SPO!U413)</f>
        <v>0</v>
      </c>
      <c r="V413" s="687"/>
      <c r="W413" s="687">
        <f>SUM(Dhalai:SPO!W413)</f>
        <v>0</v>
      </c>
      <c r="X413" s="798"/>
      <c r="Y413" s="687"/>
      <c r="Z413" s="687">
        <f>SUM(Dhalai:SPO!Z413)</f>
        <v>897</v>
      </c>
      <c r="AA413" s="687"/>
      <c r="AB413" s="687">
        <f>SUM(Dhalai:SPO!AB413)</f>
        <v>897</v>
      </c>
      <c r="AC413" s="778"/>
      <c r="AD413" s="705"/>
      <c r="AF413" s="672">
        <f>SUM(Dhalai:SPO!AB413)</f>
        <v>897</v>
      </c>
      <c r="AH413" s="672" t="b">
        <f t="shared" si="149"/>
        <v>1</v>
      </c>
    </row>
    <row r="414" spans="1:34" ht="93.75">
      <c r="A414" s="685">
        <v>24.02</v>
      </c>
      <c r="B414" s="696" t="s">
        <v>250</v>
      </c>
      <c r="C414" s="697"/>
      <c r="D414" s="698"/>
      <c r="E414" s="697"/>
      <c r="F414" s="698"/>
      <c r="G414" s="699"/>
      <c r="H414" s="700"/>
      <c r="I414" s="701"/>
      <c r="J414" s="702"/>
      <c r="K414" s="697"/>
      <c r="L414" s="698"/>
      <c r="M414" s="697"/>
      <c r="N414" s="698"/>
      <c r="O414" s="703"/>
      <c r="P414" s="697"/>
      <c r="Q414" s="698"/>
      <c r="R414" s="697"/>
      <c r="S414" s="698"/>
      <c r="T414" s="697"/>
      <c r="U414" s="697"/>
      <c r="V414" s="697"/>
      <c r="W414" s="697"/>
      <c r="X414" s="703"/>
      <c r="Y414" s="697"/>
      <c r="Z414" s="697"/>
      <c r="AA414" s="697"/>
      <c r="AB414" s="697"/>
      <c r="AC414" s="704"/>
      <c r="AD414" s="705"/>
      <c r="AF414" s="672">
        <f>SUM(Dhalai:SPO!AB414)</f>
        <v>0</v>
      </c>
      <c r="AH414" s="672" t="b">
        <f t="shared" si="149"/>
        <v>1</v>
      </c>
    </row>
    <row r="415" spans="1:34" ht="21">
      <c r="A415" s="685"/>
      <c r="B415" s="696" t="s">
        <v>124</v>
      </c>
      <c r="C415" s="697"/>
      <c r="D415" s="698">
        <f>Dhalai!D415+Unakoti!D415+North!D415+Gomati!D415+South!D415+West!D415+Sepahijala!D415+Khowai!D415+SPO!D415</f>
        <v>151.12</v>
      </c>
      <c r="E415" s="697"/>
      <c r="F415" s="698">
        <f>Dhalai!F415+Unakoti!F415+North!F415+Gomati!F415+South!F415+West!F415+Sepahijala!F415+Khowai!F415+SPO!F415</f>
        <v>151.12</v>
      </c>
      <c r="G415" s="699"/>
      <c r="H415" s="700">
        <f t="shared" si="143"/>
        <v>1</v>
      </c>
      <c r="I415" s="701">
        <f t="shared" ref="I415:J418" si="155">C415-E415</f>
        <v>0</v>
      </c>
      <c r="J415" s="702">
        <f t="shared" si="155"/>
        <v>0</v>
      </c>
      <c r="K415" s="697">
        <f>Dhalai!K415+Unakoti!K415+North!K415+Gomati!K415+South!K415+West!K415+Sepahijala!K415+Khowai!K415+SPO!K415</f>
        <v>0</v>
      </c>
      <c r="L415" s="698">
        <f>Dhalai!L415+Unakoti!L415+North!L415+Gomati!L415+South!L415+West!L415+Sepahijala!L415+Khowai!L415+SPO!L415</f>
        <v>0</v>
      </c>
      <c r="M415" s="697">
        <f>Dhalai!M415+Unakoti!M415+North!M415+Gomati!M415+South!M415+West!M415+Sepahijala!M415+Khowai!M415+SPO!M415</f>
        <v>0</v>
      </c>
      <c r="N415" s="698">
        <f>Dhalai!N415+Unakoti!N415+North!N415+Gomati!N415+South!N415+West!N415+Sepahijala!N415+Khowai!N415+SPO!N415</f>
        <v>0</v>
      </c>
      <c r="O415" s="703"/>
      <c r="P415" s="697">
        <f>Dhalai!P415+Unakoti!P415+North!P415+Gomati!P415+South!P415+West!P415+Sepahijala!P415+Khowai!P415+SPO!P415</f>
        <v>0</v>
      </c>
      <c r="Q415" s="698">
        <f>Dhalai!Q415+Unakoti!Q415+North!Q415+Gomati!Q415+South!Q415+West!Q415+Sepahijala!Q415+Khowai!Q415+SPO!Q415</f>
        <v>322.49</v>
      </c>
      <c r="R415" s="697">
        <f>Dhalai!R415+Unakoti!R415+North!R415+Gomati!R415+South!R415+West!R415+Sepahijala!R415+Khowai!R415+SPO!R415</f>
        <v>0</v>
      </c>
      <c r="S415" s="698">
        <f>Dhalai!S415+Unakoti!S415+North!S415+Gomati!S415+South!S415+West!S415+Sepahijala!S415+Khowai!S415+SPO!S415</f>
        <v>322.49</v>
      </c>
      <c r="T415" s="697">
        <f>SUM(Dhalai:SPO!T415)</f>
        <v>0</v>
      </c>
      <c r="U415" s="697">
        <f>SUM(Dhalai:SPO!U415)</f>
        <v>0</v>
      </c>
      <c r="V415" s="697">
        <f>SUM(Dhalai:SPO!V415)</f>
        <v>0</v>
      </c>
      <c r="W415" s="697">
        <f>SUM(Dhalai:SPO!W415)</f>
        <v>0</v>
      </c>
      <c r="X415" s="703"/>
      <c r="Y415" s="697">
        <f>SUM(Dhalai:SPO!Y415)</f>
        <v>4329</v>
      </c>
      <c r="Z415" s="697">
        <f>SUM(Dhalai:SPO!Z415)</f>
        <v>227.67</v>
      </c>
      <c r="AA415" s="697">
        <f>SUM(Dhalai:SPO!AA415)</f>
        <v>1146</v>
      </c>
      <c r="AB415" s="697">
        <f>SUM(Dhalai:SPO!AB415)</f>
        <v>227.67</v>
      </c>
      <c r="AC415" s="704"/>
      <c r="AD415" s="705"/>
      <c r="AF415" s="672">
        <f>SUM(Dhalai:SPO!AB415)</f>
        <v>227.67</v>
      </c>
      <c r="AH415" s="672" t="b">
        <f t="shared" si="149"/>
        <v>1</v>
      </c>
    </row>
    <row r="416" spans="1:34" ht="21">
      <c r="A416" s="685"/>
      <c r="B416" s="696" t="s">
        <v>173</v>
      </c>
      <c r="C416" s="697"/>
      <c r="D416" s="698">
        <f>Dhalai!D416+Unakoti!D416+North!D416+Gomati!D416+South!D416+West!D416+Sepahijala!D416+Khowai!D416+SPO!D416</f>
        <v>145.18</v>
      </c>
      <c r="E416" s="697"/>
      <c r="F416" s="698">
        <f>Dhalai!F416+Unakoti!F416+North!F416+Gomati!F416+South!F416+West!F416+Sepahijala!F416+Khowai!F416+SPO!F416</f>
        <v>145.18</v>
      </c>
      <c r="G416" s="699"/>
      <c r="H416" s="700">
        <f t="shared" si="143"/>
        <v>1</v>
      </c>
      <c r="I416" s="701">
        <f t="shared" si="155"/>
        <v>0</v>
      </c>
      <c r="J416" s="702">
        <f t="shared" si="155"/>
        <v>0</v>
      </c>
      <c r="K416" s="697">
        <f>Dhalai!K416+Unakoti!K416+North!K416+Gomati!K416+South!K416+West!K416+Sepahijala!K416+Khowai!K416+SPO!K416</f>
        <v>0</v>
      </c>
      <c r="L416" s="698">
        <f>Dhalai!L416+Unakoti!L416+North!L416+Gomati!L416+South!L416+West!L416+Sepahijala!L416+Khowai!L416+SPO!L416</f>
        <v>0</v>
      </c>
      <c r="M416" s="697">
        <f>Dhalai!M416+Unakoti!M416+North!M416+Gomati!M416+South!M416+West!M416+Sepahijala!M416+Khowai!M416+SPO!M416</f>
        <v>0</v>
      </c>
      <c r="N416" s="698">
        <f>Dhalai!N416+Unakoti!N416+North!N416+Gomati!N416+South!N416+West!N416+Sepahijala!N416+Khowai!N416+SPO!N416</f>
        <v>0</v>
      </c>
      <c r="O416" s="703"/>
      <c r="P416" s="697">
        <f>Dhalai!P416+Unakoti!P416+North!P416+Gomati!P416+South!P416+West!P416+Sepahijala!P416+Khowai!P416+SPO!P416</f>
        <v>0</v>
      </c>
      <c r="Q416" s="698">
        <f>Dhalai!Q416+Unakoti!Q416+North!Q416+Gomati!Q416+South!Q416+West!Q416+Sepahijala!Q416+Khowai!Q416+SPO!Q416</f>
        <v>353.8</v>
      </c>
      <c r="R416" s="697">
        <f>Dhalai!R416+Unakoti!R416+North!R416+Gomati!R416+South!R416+West!R416+Sepahijala!R416+Khowai!R416+SPO!R416</f>
        <v>0</v>
      </c>
      <c r="S416" s="698">
        <f>Dhalai!S416+Unakoti!S416+North!S416+Gomati!S416+South!S416+West!S416+Sepahijala!S416+Khowai!S416+SPO!S416</f>
        <v>353.8</v>
      </c>
      <c r="T416" s="697">
        <f>SUM(Dhalai:SPO!T416)</f>
        <v>0</v>
      </c>
      <c r="U416" s="697">
        <f>SUM(Dhalai:SPO!U416)</f>
        <v>0</v>
      </c>
      <c r="V416" s="697">
        <f>SUM(Dhalai:SPO!V416)</f>
        <v>0</v>
      </c>
      <c r="W416" s="697">
        <f>SUM(Dhalai:SPO!W416)</f>
        <v>0</v>
      </c>
      <c r="X416" s="703"/>
      <c r="Y416" s="697">
        <f>SUM(Dhalai:SPO!Y416)</f>
        <v>4329</v>
      </c>
      <c r="Z416" s="697">
        <f>SUM(Dhalai:SPO!Z416)</f>
        <v>263.19</v>
      </c>
      <c r="AA416" s="697">
        <f>SUM(Dhalai:SPO!AA416)</f>
        <v>1146</v>
      </c>
      <c r="AB416" s="698">
        <f>SUM(Dhalai:SPO!AB416)</f>
        <v>263.19</v>
      </c>
      <c r="AC416" s="704"/>
      <c r="AD416" s="705"/>
      <c r="AF416" s="672">
        <f>SUM(Dhalai:SPO!AB416)</f>
        <v>263.19</v>
      </c>
      <c r="AH416" s="672" t="b">
        <f t="shared" si="149"/>
        <v>1</v>
      </c>
    </row>
    <row r="417" spans="1:34" ht="21">
      <c r="A417" s="685"/>
      <c r="B417" s="696" t="s">
        <v>174</v>
      </c>
      <c r="C417" s="697"/>
      <c r="D417" s="698">
        <f>Dhalai!D417+Unakoti!D417+North!D417+Gomati!D417+South!D417+West!D417+Sepahijala!D417+Khowai!D417+SPO!D417</f>
        <v>245.11754000000002</v>
      </c>
      <c r="E417" s="697"/>
      <c r="F417" s="698">
        <f>Dhalai!F417+Unakoti!F417+North!F417+Gomati!F417+South!F417+West!F417+Sepahijala!F417+Khowai!F417+SPO!F417</f>
        <v>245.11754000000002</v>
      </c>
      <c r="G417" s="699"/>
      <c r="H417" s="700">
        <f t="shared" si="143"/>
        <v>1</v>
      </c>
      <c r="I417" s="701">
        <f t="shared" si="155"/>
        <v>0</v>
      </c>
      <c r="J417" s="702">
        <f t="shared" si="155"/>
        <v>0</v>
      </c>
      <c r="K417" s="697">
        <f>Dhalai!K417+Unakoti!K417+North!K417+Gomati!K417+South!K417+West!K417+Sepahijala!K417+Khowai!K417+SPO!K417</f>
        <v>0</v>
      </c>
      <c r="L417" s="698">
        <f>Dhalai!L417+Unakoti!L417+North!L417+Gomati!L417+South!L417+West!L417+Sepahijala!L417+Khowai!L417+SPO!L417</f>
        <v>0</v>
      </c>
      <c r="M417" s="697">
        <f>Dhalai!M417+Unakoti!M417+North!M417+Gomati!M417+South!M417+West!M417+Sepahijala!M417+Khowai!M417+SPO!M417</f>
        <v>0</v>
      </c>
      <c r="N417" s="698">
        <f>Dhalai!N417+Unakoti!N417+North!N417+Gomati!N417+South!N417+West!N417+Sepahijala!N417+Khowai!N417+SPO!N417</f>
        <v>0</v>
      </c>
      <c r="O417" s="703"/>
      <c r="P417" s="697">
        <f>Dhalai!P417+Unakoti!P417+North!P417+Gomati!P417+South!P417+West!P417+Sepahijala!P417+Khowai!P417+SPO!P417</f>
        <v>0</v>
      </c>
      <c r="Q417" s="698">
        <f>Dhalai!Q417+Unakoti!Q417+North!Q417+Gomati!Q417+South!Q417+West!Q417+Sepahijala!Q417+Khowai!Q417+SPO!Q417</f>
        <v>246.69000000000003</v>
      </c>
      <c r="R417" s="697">
        <f>Dhalai!R417+Unakoti!R417+North!R417+Gomati!R417+South!R417+West!R417+Sepahijala!R417+Khowai!R417+SPO!R417</f>
        <v>0</v>
      </c>
      <c r="S417" s="698">
        <f>Dhalai!S417+Unakoti!S417+North!S417+Gomati!S417+South!S417+West!S417+Sepahijala!S417+Khowai!S417+SPO!S417</f>
        <v>246.69000000000003</v>
      </c>
      <c r="T417" s="697">
        <f>SUM(Dhalai:SPO!T417)</f>
        <v>0</v>
      </c>
      <c r="U417" s="697">
        <f>SUM(Dhalai:SPO!U417)</f>
        <v>0</v>
      </c>
      <c r="V417" s="697">
        <f>SUM(Dhalai:SPO!V417)</f>
        <v>0</v>
      </c>
      <c r="W417" s="697">
        <f>SUM(Dhalai:SPO!W417)</f>
        <v>0</v>
      </c>
      <c r="X417" s="703"/>
      <c r="Y417" s="697">
        <f>SUM(Dhalai:SPO!Y417)</f>
        <v>2113</v>
      </c>
      <c r="Z417" s="697">
        <f>SUM(Dhalai:SPO!Z417)</f>
        <v>188.3</v>
      </c>
      <c r="AA417" s="697">
        <f>SUM(Dhalai:SPO!AA417)</f>
        <v>590</v>
      </c>
      <c r="AB417" s="697">
        <f>SUM(Dhalai:SPO!AB417)</f>
        <v>188.3</v>
      </c>
      <c r="AC417" s="704"/>
      <c r="AD417" s="845">
        <f>AB415+AB416+AB417</f>
        <v>679.16000000000008</v>
      </c>
      <c r="AF417" s="672">
        <f>SUM(Dhalai:SPO!AB417)</f>
        <v>188.3</v>
      </c>
      <c r="AH417" s="672" t="b">
        <f t="shared" si="149"/>
        <v>1</v>
      </c>
    </row>
    <row r="418" spans="1:34" ht="37.5">
      <c r="A418" s="685">
        <v>24.03</v>
      </c>
      <c r="B418" s="696" t="s">
        <v>251</v>
      </c>
      <c r="C418" s="697"/>
      <c r="D418" s="698">
        <f>Dhalai!D418+Unakoti!D418+North!D418+Gomati!D418+South!D418+West!D418+Sepahijala!D418+Khowai!D418+SPO!D418</f>
        <v>69.999790000000004</v>
      </c>
      <c r="E418" s="697"/>
      <c r="F418" s="698">
        <f>Dhalai!F418+Unakoti!F418+North!F418+Gomati!F418+South!F418+West!F418+Sepahijala!F418+Khowai!F418+SPO!F418</f>
        <v>70</v>
      </c>
      <c r="G418" s="699"/>
      <c r="H418" s="700">
        <f t="shared" si="143"/>
        <v>1.0000030000089999</v>
      </c>
      <c r="I418" s="701">
        <f t="shared" si="155"/>
        <v>0</v>
      </c>
      <c r="J418" s="702">
        <f t="shared" si="155"/>
        <v>-2.0999999999560259E-4</v>
      </c>
      <c r="K418" s="697">
        <f>Dhalai!K418+Unakoti!K418+North!K418+Gomati!K418+South!K418+West!K418+Sepahijala!K418+Khowai!K418+SPO!K418</f>
        <v>0</v>
      </c>
      <c r="L418" s="698">
        <f>Dhalai!L418+Unakoti!L418+North!L418+Gomati!L418+South!L418+West!L418+Sepahijala!L418+Khowai!L418+SPO!L418</f>
        <v>0</v>
      </c>
      <c r="M418" s="697">
        <f>Dhalai!M418+Unakoti!M418+North!M418+Gomati!M418+South!M418+West!M418+Sepahijala!M418+Khowai!M418+SPO!M418</f>
        <v>0</v>
      </c>
      <c r="N418" s="698">
        <f>Dhalai!N418+Unakoti!N418+North!N418+Gomati!N418+South!N418+West!N418+Sepahijala!N418+Khowai!N418+SPO!N418</f>
        <v>0</v>
      </c>
      <c r="O418" s="703"/>
      <c r="P418" s="697">
        <f>Dhalai!P418+Unakoti!P418+North!P418+Gomati!P418+South!P418+West!P418+Sepahijala!P418+Khowai!P418+SPO!P418</f>
        <v>0</v>
      </c>
      <c r="Q418" s="698">
        <f>Dhalai!Q418+Unakoti!Q418+North!Q418+Gomati!Q418+South!Q418+West!Q418+Sepahijala!Q418+Khowai!Q418+SPO!Q418</f>
        <v>208.32</v>
      </c>
      <c r="R418" s="697">
        <f>Dhalai!R418+Unakoti!R418+North!R418+Gomati!R418+South!R418+West!R418+Sepahijala!R418+Khowai!R418+SPO!R418</f>
        <v>0</v>
      </c>
      <c r="S418" s="698">
        <f>Dhalai!S418+Unakoti!S418+North!S418+Gomati!S418+South!S418+West!S418+Sepahijala!S418+Khowai!S418+SPO!S418</f>
        <v>208.32</v>
      </c>
      <c r="T418" s="697">
        <f>SUM(Dhalai:SPO!T418)</f>
        <v>0</v>
      </c>
      <c r="U418" s="697">
        <f>SUM(Dhalai:SPO!U418)</f>
        <v>0</v>
      </c>
      <c r="V418" s="697">
        <f>SUM(Dhalai:SPO!V418)</f>
        <v>0</v>
      </c>
      <c r="W418" s="697">
        <f>SUM(Dhalai:SPO!W418)</f>
        <v>0</v>
      </c>
      <c r="X418" s="703"/>
      <c r="Y418" s="697">
        <f>SUM(Dhalai:SPO!Y418)</f>
        <v>0</v>
      </c>
      <c r="Z418" s="698">
        <f>SUM(Dhalai:SPO!Z418)</f>
        <v>90</v>
      </c>
      <c r="AA418" s="697">
        <f>SUM(Dhalai:SPO!AA418)</f>
        <v>0</v>
      </c>
      <c r="AB418" s="698">
        <f>SUM(Dhalai:SPO!AB418)</f>
        <v>90</v>
      </c>
      <c r="AC418" s="704"/>
      <c r="AD418" s="705"/>
      <c r="AF418" s="672">
        <f>SUM(Dhalai:SPO!AB418)</f>
        <v>90</v>
      </c>
      <c r="AH418" s="672" t="b">
        <f t="shared" si="149"/>
        <v>1</v>
      </c>
    </row>
    <row r="419" spans="1:34" s="751" customFormat="1" ht="21">
      <c r="A419" s="679"/>
      <c r="B419" s="777" t="s">
        <v>107</v>
      </c>
      <c r="C419" s="687"/>
      <c r="D419" s="688">
        <f>Dhalai!D419+Unakoti!D419+North!D419+Gomati!D419+South!D419+West!D419+Sepahijala!D419+Khowai!D419+SPO!D419</f>
        <v>611.41732999999999</v>
      </c>
      <c r="E419" s="687"/>
      <c r="F419" s="688">
        <f>Dhalai!F419+Unakoti!F419+North!F419+Gomati!F419+South!F419+West!F419+Sepahijala!F419+Khowai!F419+SPO!F419</f>
        <v>611.41754000000003</v>
      </c>
      <c r="G419" s="783"/>
      <c r="H419" s="784">
        <f t="shared" si="143"/>
        <v>1.0000003434642588</v>
      </c>
      <c r="I419" s="832">
        <f t="shared" ref="I419:J419" si="156">SUM(I414:I418)</f>
        <v>0</v>
      </c>
      <c r="J419" s="833">
        <f t="shared" si="156"/>
        <v>-2.0999999999560259E-4</v>
      </c>
      <c r="K419" s="687">
        <f>Dhalai!K419+Unakoti!K419+North!K419+Gomati!K419+South!K419+West!K419+Sepahijala!K419+Khowai!K419+SPO!K419</f>
        <v>0</v>
      </c>
      <c r="L419" s="688">
        <f>Dhalai!L419+Unakoti!L419+North!L419+Gomati!L419+South!L419+West!L419+Sepahijala!L419+Khowai!L419+SPO!L419</f>
        <v>0</v>
      </c>
      <c r="M419" s="687">
        <f>Dhalai!M419+Unakoti!M419+North!M419+Gomati!M419+South!M419+West!M419+Sepahijala!M419+Khowai!M419+SPO!M419</f>
        <v>0</v>
      </c>
      <c r="N419" s="688">
        <f>Dhalai!N419+Unakoti!N419+North!N419+Gomati!N419+South!N419+West!N419+Sepahijala!N419+Khowai!N419+SPO!N419</f>
        <v>0</v>
      </c>
      <c r="O419" s="834">
        <f t="shared" ref="O419" si="157">SUM(O414:O418)</f>
        <v>0</v>
      </c>
      <c r="P419" s="687"/>
      <c r="Q419" s="688">
        <f>Dhalai!Q419+Unakoti!Q419+North!Q419+Gomati!Q419+South!Q419+West!Q419+Sepahijala!Q419+Khowai!Q419+SPO!Q419</f>
        <v>1131.3</v>
      </c>
      <c r="R419" s="687"/>
      <c r="S419" s="688">
        <f>Dhalai!S419+Unakoti!S419+North!S419+Gomati!S419+South!S419+West!S419+Sepahijala!S419+Khowai!S419+SPO!S419</f>
        <v>1131.3</v>
      </c>
      <c r="T419" s="687"/>
      <c r="U419" s="687">
        <f>SUM(Dhalai:SPO!U419)</f>
        <v>0</v>
      </c>
      <c r="V419" s="687"/>
      <c r="W419" s="687">
        <f>SUM(Dhalai:SPO!W419)</f>
        <v>0</v>
      </c>
      <c r="X419" s="834"/>
      <c r="Y419" s="687"/>
      <c r="Z419" s="688">
        <f>SUM(Dhalai:SPO!Z419)</f>
        <v>769.16</v>
      </c>
      <c r="AA419" s="687"/>
      <c r="AB419" s="688">
        <f>SUM(Dhalai:SPO!AB419)</f>
        <v>769.16</v>
      </c>
      <c r="AC419" s="778"/>
      <c r="AD419" s="705"/>
      <c r="AF419" s="672">
        <f>SUM(Dhalai:SPO!AB419)</f>
        <v>769.16</v>
      </c>
      <c r="AH419" s="672" t="b">
        <f t="shared" si="149"/>
        <v>1</v>
      </c>
    </row>
    <row r="420" spans="1:34" s="751" customFormat="1" ht="21">
      <c r="A420" s="679"/>
      <c r="B420" s="777" t="s">
        <v>252</v>
      </c>
      <c r="C420" s="687"/>
      <c r="D420" s="688">
        <f>Dhalai!D420+Unakoti!D420+North!D420+Gomati!D420+South!D420+West!D420+Sepahijala!D420+Khowai!D420+SPO!D420</f>
        <v>28680.499896999994</v>
      </c>
      <c r="E420" s="687"/>
      <c r="F420" s="688">
        <f>Dhalai!F420+Unakoti!F420+North!F420+Gomati!F420+South!F420+West!F420+Sepahijala!F420+Khowai!F420+SPO!F420</f>
        <v>27359.280577000005</v>
      </c>
      <c r="G420" s="783"/>
      <c r="H420" s="784">
        <f t="shared" si="143"/>
        <v>0.95393318370513513</v>
      </c>
      <c r="I420" s="796">
        <f>I419+I413+I406+I361+I357+I351+I347+I344+I340+I336+I329+I325+I320+I308+I291+I265+I219+I215+I208+I194+I150+I148+I111</f>
        <v>3853</v>
      </c>
      <c r="J420" s="797">
        <f>J419+J413+J406+J361+J357+J351+J347+J344+J340+J336+J329+J325+J320+J308+J291+J265+J219+J215+J208+J194+J150+J148+J111</f>
        <v>1321.2193199999999</v>
      </c>
      <c r="K420" s="687">
        <f>Dhalai!K420+Unakoti!K420+North!K420+Gomati!K420+South!K420+West!K420+Sepahijala!K420+Khowai!K420+SPO!K420</f>
        <v>7</v>
      </c>
      <c r="L420" s="688">
        <f>Dhalai!L420+Unakoti!L420+North!L420+Gomati!L420+South!L420+West!L420+Sepahijala!L420+Khowai!L420+SPO!L420</f>
        <v>72.44</v>
      </c>
      <c r="M420" s="687">
        <f>Dhalai!M420+Unakoti!M420+North!M420+Gomati!M420+South!M420+West!M420+Sepahijala!M420+Khowai!M420+SPO!M420</f>
        <v>0</v>
      </c>
      <c r="N420" s="688">
        <f>Dhalai!N420+Unakoti!N420+North!N420+Gomati!N420+South!N420+West!N420+Sepahijala!N420+Khowai!N420+SPO!N420</f>
        <v>0</v>
      </c>
      <c r="O420" s="798">
        <f>O419+O413+O406+O361+O357+O351+O347+O344+O340+O336+O329+O325+O320+O308+O291+O265+O219+O215+O208+O194+O150+O148+O111</f>
        <v>17.816890000000001</v>
      </c>
      <c r="P420" s="687"/>
      <c r="Q420" s="688">
        <f>Dhalai!Q420+Unakoti!Q420+North!Q420+Gomati!Q420+South!Q420+West!Q420+Sepahijala!Q420+Khowai!Q420+SPO!Q420</f>
        <v>51711.719670000006</v>
      </c>
      <c r="R420" s="687"/>
      <c r="S420" s="688">
        <f>Dhalai!S420+Unakoti!S420+North!S420+Gomati!S420+South!S420+West!S420+Sepahijala!S420+Khowai!S420+SPO!S420</f>
        <v>51784.159670000008</v>
      </c>
      <c r="T420" s="687"/>
      <c r="U420" s="687">
        <f>SUM(Dhalai:SPO!U420)</f>
        <v>72.44</v>
      </c>
      <c r="V420" s="687"/>
      <c r="W420" s="687">
        <f>SUM(Dhalai:SPO!W420)</f>
        <v>0</v>
      </c>
      <c r="X420" s="798"/>
      <c r="Y420" s="687"/>
      <c r="Z420" s="688">
        <f>SUM(Dhalai:SPO!Z420)</f>
        <v>33573.547820000007</v>
      </c>
      <c r="AA420" s="687"/>
      <c r="AB420" s="688">
        <f>SUM(Dhalai:SPO!AB420)</f>
        <v>33645.987820000002</v>
      </c>
      <c r="AC420" s="778"/>
      <c r="AD420" s="705"/>
      <c r="AF420" s="672">
        <f>SUM(Dhalai:SPO!AB420)</f>
        <v>33645.987820000002</v>
      </c>
      <c r="AH420" s="672" t="b">
        <f t="shared" si="149"/>
        <v>1</v>
      </c>
    </row>
    <row r="421" spans="1:34" ht="21">
      <c r="A421" s="678">
        <v>25</v>
      </c>
      <c r="B421" s="686" t="s">
        <v>253</v>
      </c>
      <c r="C421" s="687"/>
      <c r="D421" s="688"/>
      <c r="E421" s="687"/>
      <c r="F421" s="688"/>
      <c r="G421" s="699"/>
      <c r="H421" s="700"/>
      <c r="I421" s="689"/>
      <c r="J421" s="688"/>
      <c r="K421" s="687"/>
      <c r="L421" s="688"/>
      <c r="M421" s="687"/>
      <c r="N421" s="688"/>
      <c r="O421" s="754"/>
      <c r="P421" s="687"/>
      <c r="Q421" s="688"/>
      <c r="R421" s="794"/>
      <c r="S421" s="795"/>
      <c r="T421" s="697"/>
      <c r="U421" s="697"/>
      <c r="V421" s="697"/>
      <c r="W421" s="697"/>
      <c r="X421" s="754"/>
      <c r="Y421" s="697"/>
      <c r="Z421" s="697"/>
      <c r="AA421" s="697"/>
      <c r="AB421" s="697"/>
      <c r="AC421" s="692"/>
      <c r="AD421" s="705"/>
      <c r="AF421" s="672">
        <f>SUM(Dhalai:SPO!AB421)</f>
        <v>0</v>
      </c>
      <c r="AH421" s="672" t="b">
        <f t="shared" si="149"/>
        <v>1</v>
      </c>
    </row>
    <row r="422" spans="1:34" ht="36">
      <c r="A422" s="685">
        <v>25.01</v>
      </c>
      <c r="B422" s="696" t="s">
        <v>254</v>
      </c>
      <c r="C422" s="697"/>
      <c r="D422" s="698">
        <f>Dhalai!D422+Unakoti!D422+North!D422+Gomati!D422+South!D422+West!D422+Sepahijala!D422+Khowai!D422+SPO!D422</f>
        <v>242.04</v>
      </c>
      <c r="E422" s="697"/>
      <c r="F422" s="698">
        <f>Dhalai!F422+Unakoti!F422+North!F422+Gomati!F422+South!F422+West!F422+Sepahijala!F422+Khowai!F422+SPO!F422</f>
        <v>242.04</v>
      </c>
      <c r="G422" s="699"/>
      <c r="H422" s="700"/>
      <c r="I422" s="701">
        <f t="shared" ref="I422:J423" si="158">C422-E422</f>
        <v>0</v>
      </c>
      <c r="J422" s="702">
        <f t="shared" si="158"/>
        <v>0</v>
      </c>
      <c r="K422" s="697">
        <f>Dhalai!K422+Unakoti!K422+North!K422+Gomati!K422+South!K422+West!K422+Sepahijala!K422+Khowai!K422+SPO!K422</f>
        <v>0</v>
      </c>
      <c r="L422" s="698">
        <f>Dhalai!L422+Unakoti!L422+North!L422+Gomati!L422+South!L422+West!L422+Sepahijala!L422+Khowai!L422+SPO!L422</f>
        <v>0</v>
      </c>
      <c r="M422" s="697">
        <f>Dhalai!M422+Unakoti!M422+North!M422+Gomati!M422+South!M422+West!M422+Sepahijala!M422+Khowai!M422+SPO!M422</f>
        <v>0</v>
      </c>
      <c r="N422" s="698">
        <f>Dhalai!N422+Unakoti!N422+North!N422+Gomati!N422+South!N422+West!N422+Sepahijala!N422+Khowai!N422+SPO!N422</f>
        <v>0</v>
      </c>
      <c r="O422" s="703"/>
      <c r="P422" s="697">
        <f>Dhalai!P422+Unakoti!P422+North!P422+Gomati!P422+South!P422+West!P422+Sepahijala!P422+Khowai!P422+SPO!P422</f>
        <v>0</v>
      </c>
      <c r="Q422" s="698">
        <f>Dhalai!Q422+Unakoti!Q422+North!Q422+Gomati!Q422+South!Q422+West!Q422+Sepahijala!Q422+Khowai!Q422+SPO!Q422</f>
        <v>300.7</v>
      </c>
      <c r="R422" s="697">
        <f>Dhalai!R422+Unakoti!R422+North!R422+Gomati!R422+South!R422+West!R422+Sepahijala!R422+Khowai!R422+SPO!R422</f>
        <v>0</v>
      </c>
      <c r="S422" s="698">
        <f>Dhalai!S422+Unakoti!S422+North!S422+Gomati!S422+South!S422+West!S422+Sepahijala!S422+Khowai!S422+SPO!S422</f>
        <v>300.7</v>
      </c>
      <c r="T422" s="697">
        <f>SUM(Dhalai:SPO!T422)</f>
        <v>0</v>
      </c>
      <c r="U422" s="697">
        <f>SUM(Dhalai:SPO!U422)</f>
        <v>0</v>
      </c>
      <c r="V422" s="697">
        <f>SUM(Dhalai:SPO!V422)</f>
        <v>0</v>
      </c>
      <c r="W422" s="697">
        <f>SUM(Dhalai:SPO!W422)</f>
        <v>0</v>
      </c>
      <c r="X422" s="703"/>
      <c r="Y422" s="697">
        <f>SUM(Dhalai:SPO!Y422)</f>
        <v>0</v>
      </c>
      <c r="Z422" s="698">
        <f>SUM(Dhalai:SPO!Z422)</f>
        <v>300.7</v>
      </c>
      <c r="AA422" s="697">
        <f>SUM(Dhalai:SPO!AA422)</f>
        <v>0</v>
      </c>
      <c r="AB422" s="698">
        <f>SUM(Dhalai:SPO!AB422)</f>
        <v>300.7</v>
      </c>
      <c r="AC422" s="704" t="s">
        <v>483</v>
      </c>
      <c r="AD422" s="705"/>
      <c r="AF422" s="672">
        <f>SUM(Dhalai:SPO!AB422)</f>
        <v>300.7</v>
      </c>
      <c r="AH422" s="672" t="b">
        <f t="shared" si="149"/>
        <v>1</v>
      </c>
    </row>
    <row r="423" spans="1:34" ht="36">
      <c r="A423" s="685">
        <v>25.02</v>
      </c>
      <c r="B423" s="696" t="s">
        <v>255</v>
      </c>
      <c r="C423" s="697"/>
      <c r="D423" s="698">
        <f>Dhalai!D423+Unakoti!D423+North!D423+Gomati!D423+South!D423+West!D423+Sepahijala!D423+Khowai!D423+SPO!D423</f>
        <v>90.85</v>
      </c>
      <c r="E423" s="697"/>
      <c r="F423" s="698">
        <f>Dhalai!F423+Unakoti!F423+North!F423+Gomati!F423+South!F423+West!F423+Sepahijala!F423+Khowai!F423+SPO!F423</f>
        <v>90.85</v>
      </c>
      <c r="G423" s="699"/>
      <c r="H423" s="700"/>
      <c r="I423" s="701">
        <f t="shared" si="158"/>
        <v>0</v>
      </c>
      <c r="J423" s="702">
        <f t="shared" si="158"/>
        <v>0</v>
      </c>
      <c r="K423" s="697">
        <f>Dhalai!K423+Unakoti!K423+North!K423+Gomati!K423+South!K423+West!K423+Sepahijala!K423+Khowai!K423+SPO!K423</f>
        <v>0</v>
      </c>
      <c r="L423" s="698">
        <f>Dhalai!L423+Unakoti!L423+North!L423+Gomati!L423+South!L423+West!L423+Sepahijala!L423+Khowai!L423+SPO!L423</f>
        <v>0</v>
      </c>
      <c r="M423" s="697">
        <f>Dhalai!M423+Unakoti!M423+North!M423+Gomati!M423+South!M423+West!M423+Sepahijala!M423+Khowai!M423+SPO!M423</f>
        <v>0</v>
      </c>
      <c r="N423" s="698">
        <f>Dhalai!N423+Unakoti!N423+North!N423+Gomati!N423+South!N423+West!N423+Sepahijala!N423+Khowai!N423+SPO!N423</f>
        <v>0</v>
      </c>
      <c r="O423" s="703"/>
      <c r="P423" s="697">
        <f>Dhalai!P423+Unakoti!P423+North!P423+Gomati!P423+South!P423+West!P423+Sepahijala!P423+Khowai!P423+SPO!P423</f>
        <v>6304</v>
      </c>
      <c r="Q423" s="698">
        <f>Dhalai!Q423+Unakoti!Q423+North!Q423+Gomati!Q423+South!Q423+West!Q423+Sepahijala!Q423+Khowai!Q423+SPO!Q423</f>
        <v>94.56</v>
      </c>
      <c r="R423" s="697">
        <f>Dhalai!R423+Unakoti!R423+North!R423+Gomati!R423+South!R423+West!R423+Sepahijala!R423+Khowai!R423+SPO!R423</f>
        <v>6304</v>
      </c>
      <c r="S423" s="698">
        <f>Dhalai!S423+Unakoti!S423+North!S423+Gomati!S423+South!S423+West!S423+Sepahijala!S423+Khowai!S423+SPO!S423</f>
        <v>94.56</v>
      </c>
      <c r="T423" s="697">
        <f>SUM(Dhalai:SPO!T423)</f>
        <v>0</v>
      </c>
      <c r="U423" s="697">
        <f>SUM(Dhalai:SPO!U423)</f>
        <v>0</v>
      </c>
      <c r="V423" s="697">
        <f>SUM(Dhalai:SPO!V423)</f>
        <v>0</v>
      </c>
      <c r="W423" s="697">
        <f>SUM(Dhalai:SPO!W423)</f>
        <v>0</v>
      </c>
      <c r="X423" s="703">
        <v>1.4999999999999999E-2</v>
      </c>
      <c r="Y423" s="697">
        <f>SUM(Dhalai:SPO!Y423)</f>
        <v>6304</v>
      </c>
      <c r="Z423" s="698">
        <f>SUM(Dhalai:SPO!Z423)</f>
        <v>94.56</v>
      </c>
      <c r="AA423" s="697">
        <f>SUM(Dhalai:SPO!AA423)</f>
        <v>6304</v>
      </c>
      <c r="AB423" s="698">
        <f>SUM(Dhalai:SPO!AB423)</f>
        <v>94.56</v>
      </c>
      <c r="AC423" s="704" t="s">
        <v>483</v>
      </c>
      <c r="AD423" s="705"/>
      <c r="AF423" s="672">
        <f>SUM(Dhalai:SPO!AB423)</f>
        <v>94.56</v>
      </c>
      <c r="AH423" s="672" t="b">
        <f t="shared" si="149"/>
        <v>1</v>
      </c>
    </row>
    <row r="424" spans="1:34" s="751" customFormat="1" ht="21">
      <c r="A424" s="679"/>
      <c r="B424" s="777" t="s">
        <v>107</v>
      </c>
      <c r="C424" s="687"/>
      <c r="D424" s="688">
        <f>Dhalai!D424+Unakoti!D424+North!D424+Gomati!D424+South!D424+West!D424+Sepahijala!D424+Khowai!D424+SPO!D424</f>
        <v>332.89</v>
      </c>
      <c r="E424" s="687"/>
      <c r="F424" s="688">
        <f>Dhalai!F424+Unakoti!F424+North!F424+Gomati!F424+South!F424+West!F424+Sepahijala!F424+Khowai!F424+SPO!F424</f>
        <v>332.89</v>
      </c>
      <c r="G424" s="783"/>
      <c r="H424" s="784"/>
      <c r="I424" s="832">
        <f t="shared" ref="I424:J424" si="159">SUM(I422:I423)</f>
        <v>0</v>
      </c>
      <c r="J424" s="833">
        <f t="shared" si="159"/>
        <v>0</v>
      </c>
      <c r="K424" s="687">
        <f>Dhalai!K424+Unakoti!K424+North!K424+Gomati!K424+South!K424+West!K424+Sepahijala!K424+Khowai!K424+SPO!K424</f>
        <v>0</v>
      </c>
      <c r="L424" s="688">
        <f>Dhalai!L424+Unakoti!L424+North!L424+Gomati!L424+South!L424+West!L424+Sepahijala!L424+Khowai!L424+SPO!L424</f>
        <v>0</v>
      </c>
      <c r="M424" s="687">
        <f>Dhalai!M424+Unakoti!M424+North!M424+Gomati!M424+South!M424+West!M424+Sepahijala!M424+Khowai!M424+SPO!M424</f>
        <v>0</v>
      </c>
      <c r="N424" s="688">
        <f>Dhalai!N424+Unakoti!N424+North!N424+Gomati!N424+South!N424+West!N424+Sepahijala!N424+Khowai!N424+SPO!N424</f>
        <v>0</v>
      </c>
      <c r="O424" s="834">
        <f t="shared" ref="O424" si="160">SUM(O422:O423)</f>
        <v>0</v>
      </c>
      <c r="P424" s="687">
        <f>Dhalai!P424+Unakoti!P424+North!P424+Gomati!P424+South!P424+West!P424+Sepahijala!P424+Khowai!P424+SPO!P424</f>
        <v>6304</v>
      </c>
      <c r="Q424" s="688">
        <f>Dhalai!Q424+Unakoti!Q424+North!Q424+Gomati!Q424+South!Q424+West!Q424+Sepahijala!Q424+Khowai!Q424+SPO!Q424</f>
        <v>395.26</v>
      </c>
      <c r="R424" s="687">
        <f>Dhalai!R424+Unakoti!R424+North!R424+Gomati!R424+South!R424+West!R424+Sepahijala!R424+Khowai!R424+SPO!R424</f>
        <v>6304</v>
      </c>
      <c r="S424" s="688">
        <f>Dhalai!S424+Unakoti!S424+North!S424+Gomati!S424+South!S424+West!S424+Sepahijala!S424+Khowai!S424+SPO!S424</f>
        <v>395.26</v>
      </c>
      <c r="T424" s="687">
        <f>SUM(Dhalai:SPO!T424)</f>
        <v>0</v>
      </c>
      <c r="U424" s="687">
        <f>SUM(Dhalai:SPO!U424)</f>
        <v>0</v>
      </c>
      <c r="V424" s="687">
        <f>SUM(Dhalai:SPO!V424)</f>
        <v>0</v>
      </c>
      <c r="W424" s="687">
        <f>SUM(Dhalai:SPO!W424)</f>
        <v>0</v>
      </c>
      <c r="X424" s="834"/>
      <c r="Y424" s="687"/>
      <c r="Z424" s="688">
        <f>SUM(Dhalai:SPO!Z424)</f>
        <v>395.26</v>
      </c>
      <c r="AA424" s="687"/>
      <c r="AB424" s="688">
        <f>SUM(Dhalai:SPO!AB424)</f>
        <v>395.26</v>
      </c>
      <c r="AC424" s="778"/>
      <c r="AD424" s="705"/>
      <c r="AF424" s="672">
        <f>SUM(Dhalai:SPO!AB424)</f>
        <v>395.26</v>
      </c>
      <c r="AH424" s="672" t="b">
        <f t="shared" si="149"/>
        <v>1</v>
      </c>
    </row>
    <row r="425" spans="1:34" s="751" customFormat="1" ht="21">
      <c r="A425" s="679"/>
      <c r="B425" s="777" t="s">
        <v>256</v>
      </c>
      <c r="C425" s="687"/>
      <c r="D425" s="688">
        <f>Dhalai!D425+Unakoti!D425+North!D425+Gomati!D425+South!D425+West!D425+Sepahijala!D425+Khowai!D425+SPO!D425</f>
        <v>29013.389896999994</v>
      </c>
      <c r="E425" s="687"/>
      <c r="F425" s="688">
        <f>Dhalai!F425+Unakoti!F425+North!F425+Gomati!F425+South!F425+West!F425+Sepahijala!F425+Khowai!F425+SPO!F425</f>
        <v>27692.170577000004</v>
      </c>
      <c r="G425" s="783"/>
      <c r="H425" s="784">
        <f t="shared" si="143"/>
        <v>0.95446173905598652</v>
      </c>
      <c r="I425" s="796">
        <f t="shared" ref="I425:J425" si="161">I424+I420</f>
        <v>3853</v>
      </c>
      <c r="J425" s="797">
        <f t="shared" si="161"/>
        <v>1321.2193199999999</v>
      </c>
      <c r="K425" s="687">
        <f>Dhalai!K425+Unakoti!K425+North!K425+Gomati!K425+South!K425+West!K425+Sepahijala!K425+Khowai!K425+SPO!K425</f>
        <v>7</v>
      </c>
      <c r="L425" s="688">
        <f>Dhalai!L425+Unakoti!L425+North!L425+Gomati!L425+South!L425+West!L425+Sepahijala!L425+Khowai!L425+SPO!L425</f>
        <v>72.44</v>
      </c>
      <c r="M425" s="687">
        <f>Dhalai!M425+Unakoti!M425+North!M425+Gomati!M425+South!M425+West!M425+Sepahijala!M425+Khowai!M425+SPO!M425</f>
        <v>0</v>
      </c>
      <c r="N425" s="688">
        <f>Dhalai!N425+Unakoti!N425+North!N425+Gomati!N425+South!N425+West!N425+Sepahijala!N425+Khowai!N425+SPO!N425</f>
        <v>0</v>
      </c>
      <c r="O425" s="798">
        <f t="shared" ref="O425" si="162">O424+O420</f>
        <v>17.816890000000001</v>
      </c>
      <c r="P425" s="687">
        <f>Dhalai!P425+Unakoti!P425+North!P425+Gomati!P425+South!P425+West!P425+Sepahijala!P425+Khowai!P425+SPO!P425</f>
        <v>1098259</v>
      </c>
      <c r="Q425" s="688">
        <f>Dhalai!Q425+Unakoti!Q425+North!Q425+Gomati!Q425+South!Q425+West!Q425+Sepahijala!Q425+Khowai!Q425+SPO!Q425</f>
        <v>52106.979670000008</v>
      </c>
      <c r="R425" s="687">
        <f>Dhalai!R425+Unakoti!R425+North!R425+Gomati!R425+South!R425+West!R425+Sepahijala!R425+Khowai!R425+SPO!R425</f>
        <v>1098266</v>
      </c>
      <c r="S425" s="688">
        <f>Dhalai!S425+Unakoti!S425+North!S425+Gomati!S425+South!S425+West!S425+Sepahijala!S425+Khowai!S425+SPO!S425</f>
        <v>52179.41967000001</v>
      </c>
      <c r="T425" s="687">
        <f>SUM(Dhalai:SPO!T425)</f>
        <v>0</v>
      </c>
      <c r="U425" s="687">
        <f>SUM(Dhalai:SPO!U425)</f>
        <v>72.44</v>
      </c>
      <c r="V425" s="687">
        <f>SUM(Dhalai:SPO!V425)</f>
        <v>0</v>
      </c>
      <c r="W425" s="687">
        <f>SUM(Dhalai:SPO!W425)</f>
        <v>0</v>
      </c>
      <c r="X425" s="798"/>
      <c r="Y425" s="687"/>
      <c r="Z425" s="688">
        <f>SUM(Dhalai:SPO!Z425)</f>
        <v>33968.807820000009</v>
      </c>
      <c r="AA425" s="688"/>
      <c r="AB425" s="688">
        <f>SUM(Dhalai:SPO!AB425)</f>
        <v>34041.247820000004</v>
      </c>
      <c r="AC425" s="778"/>
      <c r="AD425" s="705"/>
      <c r="AF425" s="672">
        <f>SUM(Dhalai:SPO!AB425)</f>
        <v>34041.247820000004</v>
      </c>
      <c r="AH425" s="672" t="b">
        <f t="shared" si="149"/>
        <v>1</v>
      </c>
    </row>
    <row r="426" spans="1:34" ht="75">
      <c r="A426" s="678">
        <v>26</v>
      </c>
      <c r="B426" s="686" t="s">
        <v>257</v>
      </c>
      <c r="C426" s="687"/>
      <c r="D426" s="688"/>
      <c r="E426" s="687"/>
      <c r="F426" s="688"/>
      <c r="G426" s="699"/>
      <c r="H426" s="700"/>
      <c r="I426" s="689"/>
      <c r="J426" s="688"/>
      <c r="K426" s="687"/>
      <c r="L426" s="688"/>
      <c r="M426" s="687"/>
      <c r="N426" s="688"/>
      <c r="O426" s="754"/>
      <c r="P426" s="687"/>
      <c r="Q426" s="688"/>
      <c r="R426" s="794"/>
      <c r="S426" s="795"/>
      <c r="T426" s="697"/>
      <c r="U426" s="697"/>
      <c r="V426" s="697"/>
      <c r="W426" s="697"/>
      <c r="X426" s="754"/>
      <c r="Y426" s="697"/>
      <c r="Z426" s="697"/>
      <c r="AA426" s="697"/>
      <c r="AB426" s="697"/>
      <c r="AC426" s="692"/>
      <c r="AD426" s="705"/>
      <c r="AF426" s="672">
        <f>SUM(Dhalai:SPO!AB426)</f>
        <v>0</v>
      </c>
      <c r="AH426" s="672" t="b">
        <f t="shared" si="149"/>
        <v>1</v>
      </c>
    </row>
    <row r="427" spans="1:34" ht="21">
      <c r="A427" s="685"/>
      <c r="B427" s="686" t="s">
        <v>258</v>
      </c>
      <c r="C427" s="697"/>
      <c r="D427" s="698"/>
      <c r="E427" s="697"/>
      <c r="F427" s="698"/>
      <c r="G427" s="699"/>
      <c r="H427" s="700"/>
      <c r="I427" s="689"/>
      <c r="J427" s="688"/>
      <c r="K427" s="697"/>
      <c r="L427" s="698"/>
      <c r="M427" s="697"/>
      <c r="N427" s="698"/>
      <c r="O427" s="754"/>
      <c r="P427" s="697"/>
      <c r="Q427" s="698"/>
      <c r="R427" s="697"/>
      <c r="S427" s="698"/>
      <c r="T427" s="697"/>
      <c r="U427" s="697"/>
      <c r="V427" s="697"/>
      <c r="W427" s="697"/>
      <c r="X427" s="754"/>
      <c r="Y427" s="697"/>
      <c r="Z427" s="697"/>
      <c r="AA427" s="697"/>
      <c r="AB427" s="697"/>
      <c r="AC427" s="692"/>
      <c r="AD427" s="705"/>
      <c r="AF427" s="672">
        <f>SUM(Dhalai:SPO!AB427)</f>
        <v>0</v>
      </c>
      <c r="AH427" s="672" t="b">
        <f t="shared" si="149"/>
        <v>1</v>
      </c>
    </row>
    <row r="428" spans="1:34" ht="37.5">
      <c r="A428" s="846"/>
      <c r="B428" s="686" t="s">
        <v>259</v>
      </c>
      <c r="C428" s="697"/>
      <c r="D428" s="698"/>
      <c r="E428" s="697"/>
      <c r="F428" s="698"/>
      <c r="G428" s="699"/>
      <c r="H428" s="700"/>
      <c r="I428" s="689"/>
      <c r="J428" s="688"/>
      <c r="K428" s="697"/>
      <c r="L428" s="698"/>
      <c r="M428" s="697"/>
      <c r="N428" s="698"/>
      <c r="O428" s="754"/>
      <c r="P428" s="697"/>
      <c r="Q428" s="698"/>
      <c r="R428" s="697"/>
      <c r="S428" s="698"/>
      <c r="T428" s="697"/>
      <c r="U428" s="697"/>
      <c r="V428" s="697"/>
      <c r="W428" s="697"/>
      <c r="X428" s="754"/>
      <c r="Y428" s="697"/>
      <c r="Z428" s="697"/>
      <c r="AA428" s="697"/>
      <c r="AB428" s="697"/>
      <c r="AC428" s="692"/>
      <c r="AD428" s="705"/>
      <c r="AF428" s="672">
        <f>SUM(Dhalai:SPO!AB428)</f>
        <v>0</v>
      </c>
      <c r="AH428" s="672" t="b">
        <f t="shared" si="149"/>
        <v>1</v>
      </c>
    </row>
    <row r="429" spans="1:34" ht="37.5">
      <c r="A429" s="685">
        <v>26.01</v>
      </c>
      <c r="B429" s="706" t="s">
        <v>260</v>
      </c>
      <c r="C429" s="697"/>
      <c r="D429" s="698"/>
      <c r="E429" s="697"/>
      <c r="F429" s="698"/>
      <c r="G429" s="699"/>
      <c r="H429" s="700"/>
      <c r="I429" s="701"/>
      <c r="J429" s="702"/>
      <c r="K429" s="697"/>
      <c r="L429" s="698"/>
      <c r="M429" s="697"/>
      <c r="N429" s="698"/>
      <c r="O429" s="703"/>
      <c r="P429" s="697"/>
      <c r="Q429" s="698"/>
      <c r="R429" s="697"/>
      <c r="S429" s="698"/>
      <c r="T429" s="697">
        <f>SUM(Dhalai:SPO!T429)</f>
        <v>0</v>
      </c>
      <c r="U429" s="697">
        <f>SUM(Dhalai:SPO!U429)</f>
        <v>0</v>
      </c>
      <c r="V429" s="697">
        <f>SUM(Dhalai:SPO!V429)</f>
        <v>0</v>
      </c>
      <c r="W429" s="697">
        <f>SUM(Dhalai:SPO!W429)</f>
        <v>0</v>
      </c>
      <c r="X429" s="703"/>
      <c r="Y429" s="697">
        <f>SUM(Dhalai:SPO!Y429)</f>
        <v>0</v>
      </c>
      <c r="Z429" s="697">
        <f>SUM(Dhalai:SPO!Z429)</f>
        <v>0</v>
      </c>
      <c r="AA429" s="697">
        <f>SUM(Dhalai:SPO!AA429)</f>
        <v>0</v>
      </c>
      <c r="AB429" s="697">
        <f>SUM(Dhalai:SPO!AB429)</f>
        <v>0</v>
      </c>
      <c r="AC429" s="708"/>
      <c r="AD429" s="705"/>
      <c r="AF429" s="672">
        <f>SUM(Dhalai:SPO!AB429)</f>
        <v>0</v>
      </c>
      <c r="AH429" s="672" t="b">
        <f t="shared" si="149"/>
        <v>1</v>
      </c>
    </row>
    <row r="430" spans="1:34" ht="37.5">
      <c r="A430" s="685">
        <f>+A429+0.01</f>
        <v>26.020000000000003</v>
      </c>
      <c r="B430" s="706" t="s">
        <v>261</v>
      </c>
      <c r="C430" s="697"/>
      <c r="D430" s="698"/>
      <c r="E430" s="697"/>
      <c r="F430" s="698"/>
      <c r="G430" s="699"/>
      <c r="H430" s="700"/>
      <c r="I430" s="701"/>
      <c r="J430" s="702"/>
      <c r="K430" s="697"/>
      <c r="L430" s="698"/>
      <c r="M430" s="697"/>
      <c r="N430" s="698"/>
      <c r="O430" s="703"/>
      <c r="P430" s="697"/>
      <c r="Q430" s="698"/>
      <c r="R430" s="697"/>
      <c r="S430" s="698"/>
      <c r="T430" s="697">
        <f>SUM(Dhalai:SPO!T430)</f>
        <v>0</v>
      </c>
      <c r="U430" s="697">
        <f>SUM(Dhalai:SPO!U430)</f>
        <v>0</v>
      </c>
      <c r="V430" s="697">
        <f>SUM(Dhalai:SPO!V430)</f>
        <v>0</v>
      </c>
      <c r="W430" s="697">
        <f>SUM(Dhalai:SPO!W430)</f>
        <v>0</v>
      </c>
      <c r="X430" s="703"/>
      <c r="Y430" s="697">
        <f>SUM(Dhalai:SPO!Y430)</f>
        <v>0</v>
      </c>
      <c r="Z430" s="697">
        <f>SUM(Dhalai:SPO!Z430)</f>
        <v>0</v>
      </c>
      <c r="AA430" s="697">
        <f>SUM(Dhalai:SPO!AA430)</f>
        <v>0</v>
      </c>
      <c r="AB430" s="697">
        <f>SUM(Dhalai:SPO!AB430)</f>
        <v>0</v>
      </c>
      <c r="AC430" s="708"/>
      <c r="AD430" s="705"/>
      <c r="AF430" s="672">
        <f>SUM(Dhalai:SPO!AB430)</f>
        <v>0</v>
      </c>
      <c r="AH430" s="672" t="b">
        <f t="shared" si="149"/>
        <v>1</v>
      </c>
    </row>
    <row r="431" spans="1:34" ht="21">
      <c r="A431" s="685">
        <f t="shared" ref="A431:A437" si="163">+A430+0.01</f>
        <v>26.030000000000005</v>
      </c>
      <c r="B431" s="706" t="s">
        <v>262</v>
      </c>
      <c r="C431" s="697"/>
      <c r="D431" s="698"/>
      <c r="E431" s="697"/>
      <c r="F431" s="698"/>
      <c r="G431" s="699"/>
      <c r="H431" s="700"/>
      <c r="I431" s="701"/>
      <c r="J431" s="702"/>
      <c r="K431" s="697"/>
      <c r="L431" s="698"/>
      <c r="M431" s="697"/>
      <c r="N431" s="698"/>
      <c r="O431" s="703"/>
      <c r="P431" s="697"/>
      <c r="Q431" s="698"/>
      <c r="R431" s="697"/>
      <c r="S431" s="698"/>
      <c r="T431" s="697">
        <f>SUM(Dhalai:SPO!T431)</f>
        <v>0</v>
      </c>
      <c r="U431" s="697">
        <f>SUM(Dhalai:SPO!U431)</f>
        <v>0</v>
      </c>
      <c r="V431" s="697">
        <f>SUM(Dhalai:SPO!V431)</f>
        <v>0</v>
      </c>
      <c r="W431" s="697">
        <f>SUM(Dhalai:SPO!W431)</f>
        <v>0</v>
      </c>
      <c r="X431" s="703"/>
      <c r="Y431" s="697">
        <f>SUM(Dhalai:SPO!Y431)</f>
        <v>0</v>
      </c>
      <c r="Z431" s="697">
        <f>SUM(Dhalai:SPO!Z431)</f>
        <v>0</v>
      </c>
      <c r="AA431" s="697">
        <f>SUM(Dhalai:SPO!AA431)</f>
        <v>0</v>
      </c>
      <c r="AB431" s="697">
        <f>SUM(Dhalai:SPO!AB431)</f>
        <v>0</v>
      </c>
      <c r="AC431" s="708"/>
      <c r="AD431" s="705"/>
      <c r="AF431" s="672">
        <f>SUM(Dhalai:SPO!AB431)</f>
        <v>0</v>
      </c>
      <c r="AH431" s="672" t="b">
        <f t="shared" si="149"/>
        <v>1</v>
      </c>
    </row>
    <row r="432" spans="1:34" ht="21">
      <c r="A432" s="685">
        <f t="shared" si="163"/>
        <v>26.040000000000006</v>
      </c>
      <c r="B432" s="706" t="s">
        <v>263</v>
      </c>
      <c r="C432" s="697"/>
      <c r="D432" s="698"/>
      <c r="E432" s="697"/>
      <c r="F432" s="698"/>
      <c r="G432" s="699"/>
      <c r="H432" s="700"/>
      <c r="I432" s="701"/>
      <c r="J432" s="702"/>
      <c r="K432" s="697"/>
      <c r="L432" s="698"/>
      <c r="M432" s="697"/>
      <c r="N432" s="698"/>
      <c r="O432" s="703"/>
      <c r="P432" s="697"/>
      <c r="Q432" s="698"/>
      <c r="R432" s="697"/>
      <c r="S432" s="698"/>
      <c r="T432" s="697">
        <f>SUM(Dhalai:SPO!T432)</f>
        <v>0</v>
      </c>
      <c r="U432" s="697">
        <f>SUM(Dhalai:SPO!U432)</f>
        <v>0</v>
      </c>
      <c r="V432" s="697">
        <f>SUM(Dhalai:SPO!V432)</f>
        <v>0</v>
      </c>
      <c r="W432" s="697">
        <f>SUM(Dhalai:SPO!W432)</f>
        <v>0</v>
      </c>
      <c r="X432" s="703"/>
      <c r="Y432" s="697">
        <f>SUM(Dhalai:SPO!Y432)</f>
        <v>0</v>
      </c>
      <c r="Z432" s="697">
        <f>SUM(Dhalai:SPO!Z432)</f>
        <v>0</v>
      </c>
      <c r="AA432" s="697">
        <f>SUM(Dhalai:SPO!AA432)</f>
        <v>0</v>
      </c>
      <c r="AB432" s="697">
        <f>SUM(Dhalai:SPO!AB432)</f>
        <v>0</v>
      </c>
      <c r="AC432" s="708"/>
      <c r="AD432" s="705"/>
      <c r="AF432" s="672">
        <f>SUM(Dhalai:SPO!AB432)</f>
        <v>0</v>
      </c>
      <c r="AH432" s="672" t="b">
        <f t="shared" si="149"/>
        <v>1</v>
      </c>
    </row>
    <row r="433" spans="1:34" ht="21">
      <c r="A433" s="685">
        <f t="shared" si="163"/>
        <v>26.050000000000008</v>
      </c>
      <c r="B433" s="706" t="s">
        <v>264</v>
      </c>
      <c r="C433" s="697"/>
      <c r="D433" s="698"/>
      <c r="E433" s="697"/>
      <c r="F433" s="698"/>
      <c r="G433" s="699"/>
      <c r="H433" s="700"/>
      <c r="I433" s="701"/>
      <c r="J433" s="702"/>
      <c r="K433" s="697"/>
      <c r="L433" s="698"/>
      <c r="M433" s="697"/>
      <c r="N433" s="698"/>
      <c r="O433" s="703"/>
      <c r="P433" s="697"/>
      <c r="Q433" s="698"/>
      <c r="R433" s="697"/>
      <c r="S433" s="698"/>
      <c r="T433" s="697">
        <f>SUM(Dhalai:SPO!T433)</f>
        <v>0</v>
      </c>
      <c r="U433" s="697">
        <f>SUM(Dhalai:SPO!U433)</f>
        <v>0</v>
      </c>
      <c r="V433" s="697">
        <f>SUM(Dhalai:SPO!V433)</f>
        <v>0</v>
      </c>
      <c r="W433" s="697">
        <f>SUM(Dhalai:SPO!W433)</f>
        <v>0</v>
      </c>
      <c r="X433" s="703"/>
      <c r="Y433" s="697">
        <f>SUM(Dhalai:SPO!Y433)</f>
        <v>0</v>
      </c>
      <c r="Z433" s="697">
        <f>SUM(Dhalai:SPO!Z433)</f>
        <v>0</v>
      </c>
      <c r="AA433" s="697">
        <f>SUM(Dhalai:SPO!AA433)</f>
        <v>0</v>
      </c>
      <c r="AB433" s="697">
        <f>SUM(Dhalai:SPO!AB433)</f>
        <v>0</v>
      </c>
      <c r="AC433" s="708"/>
      <c r="AD433" s="705"/>
      <c r="AF433" s="672">
        <f>SUM(Dhalai:SPO!AB433)</f>
        <v>0</v>
      </c>
      <c r="AH433" s="672" t="b">
        <f t="shared" si="149"/>
        <v>1</v>
      </c>
    </row>
    <row r="434" spans="1:34" ht="56.25">
      <c r="A434" s="685">
        <f t="shared" si="163"/>
        <v>26.060000000000009</v>
      </c>
      <c r="B434" s="706" t="s">
        <v>67</v>
      </c>
      <c r="C434" s="697"/>
      <c r="D434" s="698"/>
      <c r="E434" s="697"/>
      <c r="F434" s="698"/>
      <c r="G434" s="699"/>
      <c r="H434" s="700"/>
      <c r="I434" s="701"/>
      <c r="J434" s="702"/>
      <c r="K434" s="697"/>
      <c r="L434" s="698"/>
      <c r="M434" s="697"/>
      <c r="N434" s="698">
        <f>Dhalai!N434+Unakoti!N434+North!N434+Gomati!N434+South!N434+West!N434+Sepahijala!N434+Khowai!N434+SPO!N434</f>
        <v>0</v>
      </c>
      <c r="O434" s="703">
        <v>2.5</v>
      </c>
      <c r="P434" s="697"/>
      <c r="Q434" s="698"/>
      <c r="R434" s="697"/>
      <c r="S434" s="698"/>
      <c r="T434" s="697">
        <f>SUM(Dhalai:SPO!T434)</f>
        <v>0</v>
      </c>
      <c r="U434" s="697">
        <f>SUM(Dhalai:SPO!U434)</f>
        <v>0</v>
      </c>
      <c r="V434" s="697">
        <f>SUM(Dhalai:SPO!V434)</f>
        <v>0</v>
      </c>
      <c r="W434" s="697">
        <f>SUM(Dhalai:SPO!W434)</f>
        <v>0</v>
      </c>
      <c r="X434" s="703">
        <v>2.5</v>
      </c>
      <c r="Y434" s="697">
        <f>SUM(Dhalai:SPO!Y434)</f>
        <v>0</v>
      </c>
      <c r="Z434" s="697">
        <f>SUM(Dhalai:SPO!Z434)</f>
        <v>0</v>
      </c>
      <c r="AA434" s="697">
        <f>SUM(Dhalai:SPO!AA434)</f>
        <v>0</v>
      </c>
      <c r="AB434" s="697">
        <f>SUM(Dhalai:SPO!AB434)</f>
        <v>0</v>
      </c>
      <c r="AC434" s="708"/>
      <c r="AD434" s="705"/>
      <c r="AF434" s="672">
        <f>SUM(Dhalai:SPO!AB434)</f>
        <v>0</v>
      </c>
      <c r="AH434" s="672" t="b">
        <f t="shared" si="149"/>
        <v>1</v>
      </c>
    </row>
    <row r="435" spans="1:34" ht="37.5">
      <c r="A435" s="685">
        <f t="shared" si="163"/>
        <v>26.070000000000011</v>
      </c>
      <c r="B435" s="706" t="s">
        <v>31</v>
      </c>
      <c r="C435" s="697"/>
      <c r="D435" s="698"/>
      <c r="E435" s="697"/>
      <c r="F435" s="698"/>
      <c r="G435" s="699"/>
      <c r="H435" s="700"/>
      <c r="I435" s="701"/>
      <c r="J435" s="702"/>
      <c r="K435" s="697"/>
      <c r="L435" s="698"/>
      <c r="M435" s="697"/>
      <c r="N435" s="698">
        <f>Dhalai!N435+Unakoti!N435+North!N435+Gomati!N435+South!N435+West!N435+Sepahijala!N435+Khowai!N435+SPO!N435</f>
        <v>0</v>
      </c>
      <c r="O435" s="703">
        <v>3</v>
      </c>
      <c r="P435" s="697"/>
      <c r="Q435" s="698"/>
      <c r="R435" s="697"/>
      <c r="S435" s="698"/>
      <c r="T435" s="697">
        <f>SUM(Dhalai:SPO!T435)</f>
        <v>0</v>
      </c>
      <c r="U435" s="697">
        <f>SUM(Dhalai:SPO!U435)</f>
        <v>0</v>
      </c>
      <c r="V435" s="697">
        <f>SUM(Dhalai:SPO!V435)</f>
        <v>0</v>
      </c>
      <c r="W435" s="697">
        <f>SUM(Dhalai:SPO!W435)</f>
        <v>0</v>
      </c>
      <c r="X435" s="703">
        <v>3</v>
      </c>
      <c r="Y435" s="697">
        <f>SUM(Dhalai:SPO!Y435)</f>
        <v>0</v>
      </c>
      <c r="Z435" s="697">
        <f>SUM(Dhalai:SPO!Z435)</f>
        <v>0</v>
      </c>
      <c r="AA435" s="697">
        <f>SUM(Dhalai:SPO!AA435)</f>
        <v>0</v>
      </c>
      <c r="AB435" s="697">
        <f>SUM(Dhalai:SPO!AB435)</f>
        <v>0</v>
      </c>
      <c r="AC435" s="708"/>
      <c r="AD435" s="705"/>
      <c r="AF435" s="672">
        <f>SUM(Dhalai:SPO!AB435)</f>
        <v>0</v>
      </c>
      <c r="AH435" s="672" t="b">
        <f t="shared" si="149"/>
        <v>1</v>
      </c>
    </row>
    <row r="436" spans="1:34" ht="21">
      <c r="A436" s="685">
        <f t="shared" si="163"/>
        <v>26.080000000000013</v>
      </c>
      <c r="B436" s="706" t="s">
        <v>265</v>
      </c>
      <c r="C436" s="697"/>
      <c r="D436" s="698"/>
      <c r="E436" s="697"/>
      <c r="F436" s="698"/>
      <c r="G436" s="699"/>
      <c r="H436" s="700"/>
      <c r="I436" s="701"/>
      <c r="J436" s="702"/>
      <c r="K436" s="697"/>
      <c r="L436" s="698"/>
      <c r="M436" s="697"/>
      <c r="N436" s="698">
        <f>Dhalai!N436+Unakoti!N436+North!N436+Gomati!N436+South!N436+West!N436+Sepahijala!N436+Khowai!N436+SPO!N436</f>
        <v>0</v>
      </c>
      <c r="O436" s="703">
        <v>0.375</v>
      </c>
      <c r="P436" s="697"/>
      <c r="Q436" s="698"/>
      <c r="R436" s="697"/>
      <c r="S436" s="698"/>
      <c r="T436" s="697">
        <f>SUM(Dhalai:SPO!T436)</f>
        <v>0</v>
      </c>
      <c r="U436" s="697">
        <f>SUM(Dhalai:SPO!U436)</f>
        <v>0</v>
      </c>
      <c r="V436" s="697">
        <f>SUM(Dhalai:SPO!V436)</f>
        <v>0</v>
      </c>
      <c r="W436" s="697">
        <f>SUM(Dhalai:SPO!W436)</f>
        <v>0</v>
      </c>
      <c r="X436" s="703">
        <v>0.375</v>
      </c>
      <c r="Y436" s="697">
        <f>SUM(Dhalai:SPO!Y436)</f>
        <v>0</v>
      </c>
      <c r="Z436" s="697">
        <f>SUM(Dhalai:SPO!Z436)</f>
        <v>0</v>
      </c>
      <c r="AA436" s="697">
        <f>SUM(Dhalai:SPO!AA436)</f>
        <v>0</v>
      </c>
      <c r="AB436" s="697">
        <f>SUM(Dhalai:SPO!AB436)</f>
        <v>0</v>
      </c>
      <c r="AC436" s="708"/>
      <c r="AD436" s="705"/>
      <c r="AF436" s="672">
        <f>SUM(Dhalai:SPO!AB436)</f>
        <v>0</v>
      </c>
      <c r="AH436" s="672" t="b">
        <f t="shared" si="149"/>
        <v>1</v>
      </c>
    </row>
    <row r="437" spans="1:34" ht="37.5">
      <c r="A437" s="685">
        <f t="shared" si="163"/>
        <v>26.090000000000014</v>
      </c>
      <c r="B437" s="706" t="s">
        <v>33</v>
      </c>
      <c r="C437" s="697"/>
      <c r="D437" s="698"/>
      <c r="E437" s="697"/>
      <c r="F437" s="698"/>
      <c r="G437" s="699"/>
      <c r="H437" s="700"/>
      <c r="I437" s="701"/>
      <c r="J437" s="702"/>
      <c r="K437" s="697"/>
      <c r="L437" s="698"/>
      <c r="M437" s="697"/>
      <c r="N437" s="698">
        <f>Dhalai!N437+Unakoti!N437+North!N437+Gomati!N437+South!N437+West!N437+Sepahijala!N437+Khowai!N437+SPO!N437</f>
        <v>0</v>
      </c>
      <c r="O437" s="703"/>
      <c r="P437" s="697"/>
      <c r="Q437" s="698"/>
      <c r="R437" s="697"/>
      <c r="S437" s="698"/>
      <c r="T437" s="697">
        <f>SUM(Dhalai:SPO!T437)</f>
        <v>0</v>
      </c>
      <c r="U437" s="697">
        <f>SUM(Dhalai:SPO!U437)</f>
        <v>0</v>
      </c>
      <c r="V437" s="697">
        <f>SUM(Dhalai:SPO!V437)</f>
        <v>0</v>
      </c>
      <c r="W437" s="697">
        <f>SUM(Dhalai:SPO!W437)</f>
        <v>0</v>
      </c>
      <c r="X437" s="703"/>
      <c r="Y437" s="697">
        <f>SUM(Dhalai:SPO!Y437)</f>
        <v>0</v>
      </c>
      <c r="Z437" s="697">
        <f>SUM(Dhalai:SPO!Z437)</f>
        <v>0</v>
      </c>
      <c r="AA437" s="697">
        <f>SUM(Dhalai:SPO!AA437)</f>
        <v>0</v>
      </c>
      <c r="AB437" s="697">
        <f>SUM(Dhalai:SPO!AB437)</f>
        <v>0</v>
      </c>
      <c r="AC437" s="708"/>
      <c r="AD437" s="705"/>
      <c r="AF437" s="672">
        <f>SUM(Dhalai:SPO!AB437)</f>
        <v>0</v>
      </c>
      <c r="AH437" s="672" t="b">
        <f t="shared" si="149"/>
        <v>1</v>
      </c>
    </row>
    <row r="438" spans="1:34" ht="37.5">
      <c r="A438" s="685"/>
      <c r="B438" s="753" t="s">
        <v>266</v>
      </c>
      <c r="C438" s="697"/>
      <c r="D438" s="698"/>
      <c r="E438" s="697"/>
      <c r="F438" s="698"/>
      <c r="G438" s="699"/>
      <c r="H438" s="700"/>
      <c r="I438" s="832"/>
      <c r="J438" s="833"/>
      <c r="K438" s="697">
        <f>Dhalai!K438+Unakoti!K438+North!K438+Gomati!K438+South!K438+West!K438+Sepahijala!K438+Khowai!K438+SPO!K438</f>
        <v>0</v>
      </c>
      <c r="L438" s="698">
        <f>Dhalai!L438+Unakoti!L438+North!L438+Gomati!L438+South!L438+West!L438+Sepahijala!L438+Khowai!L438+SPO!L438</f>
        <v>0</v>
      </c>
      <c r="M438" s="697">
        <f>Dhalai!M438+Unakoti!M438+North!M438+Gomati!M438+South!M438+West!M438+Sepahijala!M438+Khowai!M438+SPO!M438</f>
        <v>0</v>
      </c>
      <c r="N438" s="698">
        <f>Dhalai!N438+Unakoti!N438+North!N438+Gomati!N438+South!N438+West!N438+Sepahijala!N438+Khowai!N438+SPO!N438</f>
        <v>0</v>
      </c>
      <c r="O438" s="834">
        <f t="shared" ref="O438" si="164">SUM(O429:O437)</f>
        <v>5.875</v>
      </c>
      <c r="P438" s="697">
        <f>Dhalai!P438+Unakoti!P438+North!P438+Gomati!P438+South!P438+West!P438+Sepahijala!P438+Khowai!P438+SPO!P438</f>
        <v>0</v>
      </c>
      <c r="Q438" s="698">
        <f>Dhalai!Q438+Unakoti!Q438+North!Q438+Gomati!Q438+South!Q438+West!Q438+Sepahijala!Q438+Khowai!Q438+SPO!Q438</f>
        <v>0</v>
      </c>
      <c r="R438" s="697">
        <f>Dhalai!R438+Unakoti!R438+North!R438+Gomati!R438+South!R438+West!R438+Sepahijala!R438+Khowai!R438+SPO!R438</f>
        <v>0</v>
      </c>
      <c r="S438" s="698">
        <f>Dhalai!S438+Unakoti!S438+North!S438+Gomati!S438+South!S438+West!S438+Sepahijala!S438+Khowai!S438+SPO!S438</f>
        <v>0</v>
      </c>
      <c r="T438" s="697"/>
      <c r="U438" s="697"/>
      <c r="V438" s="697"/>
      <c r="W438" s="697"/>
      <c r="X438" s="834"/>
      <c r="Y438" s="697"/>
      <c r="Z438" s="697"/>
      <c r="AA438" s="697"/>
      <c r="AB438" s="697"/>
      <c r="AC438" s="755"/>
      <c r="AD438" s="705"/>
      <c r="AF438" s="672">
        <f>SUM(Dhalai:SPO!AB438)</f>
        <v>0</v>
      </c>
      <c r="AH438" s="672" t="b">
        <f t="shared" si="149"/>
        <v>1</v>
      </c>
    </row>
    <row r="439" spans="1:34" ht="21">
      <c r="A439" s="846"/>
      <c r="B439" s="686" t="s">
        <v>267</v>
      </c>
      <c r="C439" s="697"/>
      <c r="D439" s="698"/>
      <c r="E439" s="697"/>
      <c r="F439" s="698"/>
      <c r="G439" s="699"/>
      <c r="H439" s="700"/>
      <c r="I439" s="689"/>
      <c r="J439" s="688"/>
      <c r="K439" s="697">
        <f>Dhalai!K439+Unakoti!K439+North!K439+Gomati!K439+South!K439+West!K439+Sepahijala!K439+Khowai!K439+SPO!K439</f>
        <v>0</v>
      </c>
      <c r="L439" s="698">
        <f>Dhalai!L439+Unakoti!L439+North!L439+Gomati!L439+South!L439+West!L439+Sepahijala!L439+Khowai!L439+SPO!L439</f>
        <v>0</v>
      </c>
      <c r="M439" s="697">
        <f>Dhalai!M439+Unakoti!M439+North!M439+Gomati!M439+South!M439+West!M439+Sepahijala!M439+Khowai!M439+SPO!M439</f>
        <v>0</v>
      </c>
      <c r="N439" s="698">
        <f>Dhalai!N439+Unakoti!N439+North!N439+Gomati!N439+South!N439+West!N439+Sepahijala!N439+Khowai!N439+SPO!N439</f>
        <v>0</v>
      </c>
      <c r="O439" s="754"/>
      <c r="P439" s="697">
        <f>Dhalai!P439+Unakoti!P439+North!P439+Gomati!P439+South!P439+West!P439+Sepahijala!P439+Khowai!P439+SPO!P439</f>
        <v>0</v>
      </c>
      <c r="Q439" s="698">
        <f>Dhalai!Q439+Unakoti!Q439+North!Q439+Gomati!Q439+South!Q439+West!Q439+Sepahijala!Q439+Khowai!Q439+SPO!Q439</f>
        <v>0</v>
      </c>
      <c r="R439" s="697">
        <f>Dhalai!R439+Unakoti!R439+North!R439+Gomati!R439+South!R439+West!R439+Sepahijala!R439+Khowai!R439+SPO!R439</f>
        <v>0</v>
      </c>
      <c r="S439" s="698">
        <f>Dhalai!S439+Unakoti!S439+North!S439+Gomati!S439+South!S439+West!S439+Sepahijala!S439+Khowai!S439+SPO!S439</f>
        <v>0</v>
      </c>
      <c r="T439" s="697"/>
      <c r="U439" s="697"/>
      <c r="V439" s="697"/>
      <c r="W439" s="697"/>
      <c r="X439" s="754"/>
      <c r="Y439" s="697"/>
      <c r="Z439" s="697"/>
      <c r="AA439" s="697"/>
      <c r="AB439" s="697"/>
      <c r="AC439" s="692"/>
      <c r="AD439" s="705"/>
      <c r="AF439" s="672">
        <f>SUM(Dhalai:SPO!AB439)</f>
        <v>0</v>
      </c>
      <c r="AH439" s="672" t="b">
        <f t="shared" si="149"/>
        <v>1</v>
      </c>
    </row>
    <row r="440" spans="1:34" ht="37.5">
      <c r="A440" s="847">
        <f>+A437+0.01</f>
        <v>26.100000000000016</v>
      </c>
      <c r="B440" s="732" t="s">
        <v>268</v>
      </c>
      <c r="C440" s="697">
        <f>Dhalai!C440+Unakoti!C440+North!C440+Gomati!C440+South!C440+West!C440+Sepahijala!C440+Khowai!C440+SPO!C440</f>
        <v>800</v>
      </c>
      <c r="D440" s="698">
        <f>Dhalai!D440+Unakoti!D440+North!D440+Gomati!D440+South!D440+West!D440+Sepahijala!D440+Khowai!D440+SPO!D440</f>
        <v>144</v>
      </c>
      <c r="E440" s="697">
        <f>Dhalai!E440+Unakoti!E440+North!E440+Gomati!E440+South!E440+West!E440+Sepahijala!E440+Khowai!E440+SPO!E440</f>
        <v>800</v>
      </c>
      <c r="F440" s="698">
        <f>Dhalai!F440+Unakoti!F440+North!F440+Gomati!F440+South!F440+West!F440+Sepahijala!F440+Khowai!F440+SPO!F440</f>
        <v>144</v>
      </c>
      <c r="G440" s="699">
        <f t="shared" si="143"/>
        <v>1</v>
      </c>
      <c r="H440" s="700">
        <f t="shared" si="143"/>
        <v>1</v>
      </c>
      <c r="I440" s="701">
        <f t="shared" ref="I440:J460" si="165">C440-E440</f>
        <v>0</v>
      </c>
      <c r="J440" s="702">
        <f t="shared" si="165"/>
        <v>0</v>
      </c>
      <c r="K440" s="697">
        <f>Dhalai!K440+Unakoti!K440+North!K440+Gomati!K440+South!K440+West!K440+Sepahijala!K440+Khowai!K440+SPO!K440</f>
        <v>0</v>
      </c>
      <c r="L440" s="698">
        <f>Dhalai!L440+Unakoti!L440+North!L440+Gomati!L440+South!L440+West!L440+Sepahijala!L440+Khowai!L440+SPO!L440</f>
        <v>0</v>
      </c>
      <c r="M440" s="697">
        <f>Dhalai!M440+Unakoti!M440+North!M440+Gomati!M440+South!M440+West!M440+Sepahijala!M440+Khowai!M440+SPO!M440</f>
        <v>0</v>
      </c>
      <c r="N440" s="698">
        <f>Dhalai!N440+Unakoti!N440+North!N440+Gomati!N440+South!N440+West!N440+Sepahijala!N440+Khowai!N440+SPO!N440</f>
        <v>0</v>
      </c>
      <c r="O440" s="729">
        <v>1.4999999999999999E-2</v>
      </c>
      <c r="P440" s="697">
        <f>Dhalai!P440+Unakoti!P440+North!P440+Gomati!P440+South!P440+West!P440+Sepahijala!P440+Khowai!P440+SPO!P440</f>
        <v>800</v>
      </c>
      <c r="Q440" s="698">
        <f>Dhalai!Q440+Unakoti!Q440+North!Q440+Gomati!Q440+South!Q440+West!Q440+Sepahijala!Q440+Khowai!Q440+SPO!Q440</f>
        <v>144</v>
      </c>
      <c r="R440" s="697">
        <f>Dhalai!R440+Unakoti!R440+North!R440+Gomati!R440+South!R440+West!R440+Sepahijala!R440+Khowai!R440+SPO!R440</f>
        <v>800</v>
      </c>
      <c r="S440" s="698">
        <f>Dhalai!S440+Unakoti!S440+North!S440+Gomati!S440+South!S440+West!S440+Sepahijala!S440+Khowai!S440+SPO!S440</f>
        <v>144</v>
      </c>
      <c r="T440" s="697">
        <f>SUM(Dhalai:SPO!T440)</f>
        <v>0</v>
      </c>
      <c r="U440" s="697">
        <f>SUM(Dhalai:SPO!U440)</f>
        <v>0</v>
      </c>
      <c r="V440" s="697">
        <f>SUM(Dhalai:SPO!V440)</f>
        <v>0</v>
      </c>
      <c r="W440" s="697">
        <f>SUM(Dhalai:SPO!W440)</f>
        <v>0</v>
      </c>
      <c r="X440" s="729">
        <v>1.4999999999999999E-2</v>
      </c>
      <c r="Y440" s="697">
        <f>SUM(Dhalai:SPO!Y440)</f>
        <v>800</v>
      </c>
      <c r="Z440" s="698">
        <f>SUM(Dhalai:SPO!Z440)</f>
        <v>144</v>
      </c>
      <c r="AA440" s="697">
        <f>SUM(Dhalai:SPO!AA440)</f>
        <v>800</v>
      </c>
      <c r="AB440" s="698">
        <f>SUM(Dhalai:SPO!AB440)</f>
        <v>144</v>
      </c>
      <c r="AC440" s="848" t="s">
        <v>483</v>
      </c>
      <c r="AD440" s="705"/>
      <c r="AF440" s="672">
        <f>SUM(Dhalai:SPO!AB440)</f>
        <v>144</v>
      </c>
      <c r="AH440" s="672" t="b">
        <f t="shared" si="149"/>
        <v>1</v>
      </c>
    </row>
    <row r="441" spans="1:34" ht="37.5">
      <c r="A441" s="847">
        <f t="shared" ref="A441:A443" si="166">+A440+0.01</f>
        <v>26.110000000000017</v>
      </c>
      <c r="B441" s="732" t="s">
        <v>269</v>
      </c>
      <c r="C441" s="697">
        <f>Dhalai!C441+Unakoti!C441+North!C441+Gomati!C441+South!C441+West!C441+Sepahijala!C441+Khowai!C441+SPO!C441</f>
        <v>800</v>
      </c>
      <c r="D441" s="698">
        <f>Dhalai!D441+Unakoti!D441+North!D441+Gomati!D441+South!D441+West!D441+Sepahijala!D441+Khowai!D441+SPO!D441</f>
        <v>9.6000000000000014</v>
      </c>
      <c r="E441" s="697">
        <f>Dhalai!E441+Unakoti!E441+North!E441+Gomati!E441+South!E441+West!E441+Sepahijala!E441+Khowai!E441+SPO!E441</f>
        <v>800</v>
      </c>
      <c r="F441" s="698">
        <f>Dhalai!F441+Unakoti!F441+North!F441+Gomati!F441+South!F441+West!F441+Sepahijala!F441+Khowai!F441+SPO!F441</f>
        <v>9.6000000000000014</v>
      </c>
      <c r="G441" s="699">
        <f t="shared" si="143"/>
        <v>1</v>
      </c>
      <c r="H441" s="700">
        <f t="shared" si="143"/>
        <v>1</v>
      </c>
      <c r="I441" s="701">
        <f t="shared" si="165"/>
        <v>0</v>
      </c>
      <c r="J441" s="702">
        <f t="shared" si="165"/>
        <v>0</v>
      </c>
      <c r="K441" s="697">
        <f>Dhalai!K441+Unakoti!K441+North!K441+Gomati!K441+South!K441+West!K441+Sepahijala!K441+Khowai!K441+SPO!K441</f>
        <v>0</v>
      </c>
      <c r="L441" s="698">
        <f>Dhalai!L441+Unakoti!L441+North!L441+Gomati!L441+South!L441+West!L441+Sepahijala!L441+Khowai!L441+SPO!L441</f>
        <v>0</v>
      </c>
      <c r="M441" s="697">
        <f>Dhalai!M441+Unakoti!M441+North!M441+Gomati!M441+South!M441+West!M441+Sepahijala!M441+Khowai!M441+SPO!M441</f>
        <v>0</v>
      </c>
      <c r="N441" s="698">
        <f>Dhalai!N441+Unakoti!N441+North!N441+Gomati!N441+South!N441+West!N441+Sepahijala!N441+Khowai!N441+SPO!N441</f>
        <v>0</v>
      </c>
      <c r="O441" s="729">
        <v>1E-3</v>
      </c>
      <c r="P441" s="697">
        <f>Dhalai!P441+Unakoti!P441+North!P441+Gomati!P441+South!P441+West!P441+Sepahijala!P441+Khowai!P441+SPO!P441</f>
        <v>800</v>
      </c>
      <c r="Q441" s="698">
        <f>Dhalai!Q441+Unakoti!Q441+North!Q441+Gomati!Q441+South!Q441+West!Q441+Sepahijala!Q441+Khowai!Q441+SPO!Q441</f>
        <v>9.6000000000000014</v>
      </c>
      <c r="R441" s="697">
        <f>Dhalai!R441+Unakoti!R441+North!R441+Gomati!R441+South!R441+West!R441+Sepahijala!R441+Khowai!R441+SPO!R441</f>
        <v>800</v>
      </c>
      <c r="S441" s="698">
        <f>Dhalai!S441+Unakoti!S441+North!S441+Gomati!S441+South!S441+West!S441+Sepahijala!S441+Khowai!S441+SPO!S441</f>
        <v>9.6000000000000014</v>
      </c>
      <c r="T441" s="697">
        <f>SUM(Dhalai:SPO!T441)</f>
        <v>0</v>
      </c>
      <c r="U441" s="697">
        <f>SUM(Dhalai:SPO!U441)</f>
        <v>0</v>
      </c>
      <c r="V441" s="697">
        <f>SUM(Dhalai:SPO!V441)</f>
        <v>0</v>
      </c>
      <c r="W441" s="697">
        <f>SUM(Dhalai:SPO!W441)</f>
        <v>0</v>
      </c>
      <c r="X441" s="729">
        <v>1E-3</v>
      </c>
      <c r="Y441" s="697">
        <f>SUM(Dhalai:SPO!Y441)</f>
        <v>800</v>
      </c>
      <c r="Z441" s="698">
        <f>SUM(Dhalai:SPO!Z441)</f>
        <v>9.6000000000000014</v>
      </c>
      <c r="AA441" s="697">
        <f>SUM(Dhalai:SPO!AA441)</f>
        <v>800</v>
      </c>
      <c r="AB441" s="698">
        <f>SUM(Dhalai:SPO!AB441)</f>
        <v>9.6000000000000014</v>
      </c>
      <c r="AC441" s="849"/>
      <c r="AD441" s="705"/>
      <c r="AF441" s="672">
        <f>SUM(Dhalai:SPO!AB441)</f>
        <v>9.6000000000000014</v>
      </c>
      <c r="AH441" s="672" t="b">
        <f t="shared" si="149"/>
        <v>1</v>
      </c>
    </row>
    <row r="442" spans="1:34" ht="93.75">
      <c r="A442" s="847">
        <f t="shared" si="166"/>
        <v>26.120000000000019</v>
      </c>
      <c r="B442" s="732" t="s">
        <v>270</v>
      </c>
      <c r="C442" s="697">
        <f>Dhalai!C442+Unakoti!C442+North!C442+Gomati!C442+South!C442+West!C442+Sepahijala!C442+Khowai!C442+SPO!C442</f>
        <v>800</v>
      </c>
      <c r="D442" s="698">
        <f>Dhalai!D442+Unakoti!D442+North!D442+Gomati!D442+South!D442+West!D442+Sepahijala!D442+Khowai!D442+SPO!D442</f>
        <v>8</v>
      </c>
      <c r="E442" s="697">
        <f>Dhalai!E442+Unakoti!E442+North!E442+Gomati!E442+South!E442+West!E442+Sepahijala!E442+Khowai!E442+SPO!E442</f>
        <v>800</v>
      </c>
      <c r="F442" s="698">
        <f>Dhalai!F442+Unakoti!F442+North!F442+Gomati!F442+South!F442+West!F442+Sepahijala!F442+Khowai!F442+SPO!F442</f>
        <v>8</v>
      </c>
      <c r="G442" s="699">
        <f t="shared" si="143"/>
        <v>1</v>
      </c>
      <c r="H442" s="700">
        <f t="shared" si="143"/>
        <v>1</v>
      </c>
      <c r="I442" s="701">
        <f t="shared" si="165"/>
        <v>0</v>
      </c>
      <c r="J442" s="702">
        <f t="shared" si="165"/>
        <v>0</v>
      </c>
      <c r="K442" s="697">
        <f>Dhalai!K442+Unakoti!K442+North!K442+Gomati!K442+South!K442+West!K442+Sepahijala!K442+Khowai!K442+SPO!K442</f>
        <v>0</v>
      </c>
      <c r="L442" s="698">
        <f>Dhalai!L442+Unakoti!L442+North!L442+Gomati!L442+South!L442+West!L442+Sepahijala!L442+Khowai!L442+SPO!L442</f>
        <v>0</v>
      </c>
      <c r="M442" s="697">
        <f>Dhalai!M442+Unakoti!M442+North!M442+Gomati!M442+South!M442+West!M442+Sepahijala!M442+Khowai!M442+SPO!M442</f>
        <v>0</v>
      </c>
      <c r="N442" s="698">
        <f>Dhalai!N442+Unakoti!N442+North!N442+Gomati!N442+South!N442+West!N442+Sepahijala!N442+Khowai!N442+SPO!N442</f>
        <v>0</v>
      </c>
      <c r="O442" s="729">
        <v>0.01</v>
      </c>
      <c r="P442" s="697">
        <f>Dhalai!P442+Unakoti!P442+North!P442+Gomati!P442+South!P442+West!P442+Sepahijala!P442+Khowai!P442+SPO!P442</f>
        <v>800</v>
      </c>
      <c r="Q442" s="698">
        <f>Dhalai!Q442+Unakoti!Q442+North!Q442+Gomati!Q442+South!Q442+West!Q442+Sepahijala!Q442+Khowai!Q442+SPO!Q442</f>
        <v>8</v>
      </c>
      <c r="R442" s="697">
        <f>Dhalai!R442+Unakoti!R442+North!R442+Gomati!R442+South!R442+West!R442+Sepahijala!R442+Khowai!R442+SPO!R442</f>
        <v>800</v>
      </c>
      <c r="S442" s="698">
        <f>Dhalai!S442+Unakoti!S442+North!S442+Gomati!S442+South!S442+West!S442+Sepahijala!S442+Khowai!S442+SPO!S442</f>
        <v>8</v>
      </c>
      <c r="T442" s="697">
        <f>SUM(Dhalai:SPO!T442)</f>
        <v>0</v>
      </c>
      <c r="U442" s="697">
        <f>SUM(Dhalai:SPO!U442)</f>
        <v>0</v>
      </c>
      <c r="V442" s="697">
        <f>SUM(Dhalai:SPO!V442)</f>
        <v>0</v>
      </c>
      <c r="W442" s="697">
        <f>SUM(Dhalai:SPO!W442)</f>
        <v>0</v>
      </c>
      <c r="X442" s="729">
        <v>0.01</v>
      </c>
      <c r="Y442" s="697">
        <f>SUM(Dhalai:SPO!Y442)</f>
        <v>800</v>
      </c>
      <c r="Z442" s="698">
        <f>SUM(Dhalai:SPO!Z442)</f>
        <v>8</v>
      </c>
      <c r="AA442" s="697">
        <f>SUM(Dhalai:SPO!AA442)</f>
        <v>800</v>
      </c>
      <c r="AB442" s="698">
        <f>SUM(Dhalai:SPO!AB442)</f>
        <v>8</v>
      </c>
      <c r="AC442" s="850"/>
      <c r="AD442" s="705"/>
      <c r="AF442" s="672">
        <f>SUM(Dhalai:SPO!AB442)</f>
        <v>8</v>
      </c>
      <c r="AH442" s="672" t="b">
        <f t="shared" si="149"/>
        <v>1</v>
      </c>
    </row>
    <row r="443" spans="1:34" ht="21">
      <c r="A443" s="847">
        <f t="shared" si="166"/>
        <v>26.13000000000002</v>
      </c>
      <c r="B443" s="732" t="s">
        <v>39</v>
      </c>
      <c r="C443" s="697">
        <f>Dhalai!C443+Unakoti!C443+North!C443+Gomati!C443+South!C443+West!C443+Sepahijala!C443+Khowai!C443+SPO!C443</f>
        <v>0</v>
      </c>
      <c r="D443" s="698">
        <f>Dhalai!D443+Unakoti!D443+North!D443+Gomati!D443+South!D443+West!D443+Sepahijala!D443+Khowai!D443+SPO!D443</f>
        <v>0</v>
      </c>
      <c r="E443" s="697">
        <f>Dhalai!E443+Unakoti!E443+North!E443+Gomati!E443+South!E443+West!E443+Sepahijala!E443+Khowai!E443+SPO!E443</f>
        <v>0</v>
      </c>
      <c r="F443" s="698">
        <f>Dhalai!F443+Unakoti!F443+North!F443+Gomati!F443+South!F443+West!F443+Sepahijala!F443+Khowai!F443+SPO!F443</f>
        <v>0</v>
      </c>
      <c r="G443" s="699"/>
      <c r="H443" s="700"/>
      <c r="I443" s="701">
        <f t="shared" si="165"/>
        <v>0</v>
      </c>
      <c r="J443" s="702">
        <f t="shared" si="165"/>
        <v>0</v>
      </c>
      <c r="K443" s="697">
        <f>Dhalai!K443+Unakoti!K443+North!K443+Gomati!K443+South!K443+West!K443+Sepahijala!K443+Khowai!K443+SPO!K443</f>
        <v>0</v>
      </c>
      <c r="L443" s="698">
        <f>Dhalai!L443+Unakoti!L443+North!L443+Gomati!L443+South!L443+West!L443+Sepahijala!L443+Khowai!L443+SPO!L443</f>
        <v>0</v>
      </c>
      <c r="M443" s="697">
        <f>Dhalai!M443+Unakoti!M443+North!M443+Gomati!M443+South!M443+West!M443+Sepahijala!M443+Khowai!M443+SPO!M443</f>
        <v>0</v>
      </c>
      <c r="N443" s="698">
        <f>Dhalai!N443+Unakoti!N443+North!N443+Gomati!N443+South!N443+West!N443+Sepahijala!N443+Khowai!N443+SPO!N443</f>
        <v>0</v>
      </c>
      <c r="O443" s="787"/>
      <c r="P443" s="697">
        <f>Dhalai!P443+Unakoti!P443+North!P443+Gomati!P443+South!P443+West!P443+Sepahijala!P443+Khowai!P443+SPO!P443</f>
        <v>0</v>
      </c>
      <c r="Q443" s="698">
        <f>Dhalai!Q443+Unakoti!Q443+North!Q443+Gomati!Q443+South!Q443+West!Q443+Sepahijala!Q443+Khowai!Q443+SPO!Q443</f>
        <v>0</v>
      </c>
      <c r="R443" s="697">
        <f>Dhalai!R443+Unakoti!R443+North!R443+Gomati!R443+South!R443+West!R443+Sepahijala!R443+Khowai!R443+SPO!R443</f>
        <v>0</v>
      </c>
      <c r="S443" s="698">
        <f>Dhalai!S443+Unakoti!S443+North!S443+Gomati!S443+South!S443+West!S443+Sepahijala!S443+Khowai!S443+SPO!S443</f>
        <v>0</v>
      </c>
      <c r="T443" s="697"/>
      <c r="U443" s="697"/>
      <c r="V443" s="697"/>
      <c r="W443" s="697"/>
      <c r="X443" s="787"/>
      <c r="Y443" s="697"/>
      <c r="Z443" s="697"/>
      <c r="AA443" s="697"/>
      <c r="AB443" s="697"/>
      <c r="AC443" s="732"/>
      <c r="AD443" s="705"/>
      <c r="AF443" s="672">
        <f>SUM(Dhalai:SPO!AB443)</f>
        <v>0</v>
      </c>
      <c r="AH443" s="672" t="b">
        <f t="shared" si="149"/>
        <v>1</v>
      </c>
    </row>
    <row r="444" spans="1:34" ht="37.5">
      <c r="A444" s="685" t="s">
        <v>40</v>
      </c>
      <c r="B444" s="772" t="s">
        <v>75</v>
      </c>
      <c r="C444" s="697">
        <f>Dhalai!C444+Unakoti!C444+North!C444+Gomati!C444+South!C444+West!C444+Sepahijala!C444+Khowai!C444+SPO!C444</f>
        <v>9</v>
      </c>
      <c r="D444" s="698">
        <f>Dhalai!D444+Unakoti!D444+North!D444+Gomati!D444+South!D444+West!D444+Sepahijala!D444+Khowai!D444+SPO!D444</f>
        <v>27</v>
      </c>
      <c r="E444" s="697">
        <f>Dhalai!E444+Unakoti!E444+North!E444+Gomati!E444+South!E444+West!E444+Sepahijala!E444+Khowai!E444+SPO!E444</f>
        <v>9</v>
      </c>
      <c r="F444" s="698">
        <f>Dhalai!F444+Unakoti!F444+North!F444+Gomati!F444+South!F444+West!F444+Sepahijala!F444+Khowai!F444+SPO!F444</f>
        <v>27</v>
      </c>
      <c r="G444" s="699">
        <f t="shared" si="143"/>
        <v>1</v>
      </c>
      <c r="H444" s="700">
        <f t="shared" si="143"/>
        <v>1</v>
      </c>
      <c r="I444" s="701">
        <f t="shared" si="165"/>
        <v>0</v>
      </c>
      <c r="J444" s="702">
        <f t="shared" si="165"/>
        <v>0</v>
      </c>
      <c r="K444" s="697">
        <f>Dhalai!K444+Unakoti!K444+North!K444+Gomati!K444+South!K444+West!K444+Sepahijala!K444+Khowai!K444+SPO!K444</f>
        <v>0</v>
      </c>
      <c r="L444" s="698">
        <f>Dhalai!L444+Unakoti!L444+North!L444+Gomati!L444+South!L444+West!L444+Sepahijala!L444+Khowai!L444+SPO!L444</f>
        <v>0</v>
      </c>
      <c r="M444" s="697">
        <f>Dhalai!M444+Unakoti!M444+North!M444+Gomati!M444+South!M444+West!M444+Sepahijala!M444+Khowai!M444+SPO!M444</f>
        <v>0</v>
      </c>
      <c r="N444" s="698">
        <f>Dhalai!N444+Unakoti!N444+North!N444+Gomati!N444+South!N444+West!N444+Sepahijala!N444+Khowai!N444+SPO!N444</f>
        <v>0</v>
      </c>
      <c r="O444" s="851">
        <v>0.25</v>
      </c>
      <c r="P444" s="697">
        <f>Dhalai!P444+Unakoti!P444+North!P444+Gomati!P444+South!P444+West!P444+Sepahijala!P444+Khowai!P444+SPO!P444</f>
        <v>9</v>
      </c>
      <c r="Q444" s="698">
        <f>Dhalai!Q444+Unakoti!Q444+North!Q444+Gomati!Q444+South!Q444+West!Q444+Sepahijala!Q444+Khowai!Q444+SPO!Q444</f>
        <v>27</v>
      </c>
      <c r="R444" s="697">
        <f>Dhalai!R444+Unakoti!R444+North!R444+Gomati!R444+South!R444+West!R444+Sepahijala!R444+Khowai!R444+SPO!R444</f>
        <v>9</v>
      </c>
      <c r="S444" s="698">
        <f>Dhalai!S444+Unakoti!S444+North!S444+Gomati!S444+South!S444+West!S444+Sepahijala!S444+Khowai!S444+SPO!S444</f>
        <v>27</v>
      </c>
      <c r="T444" s="697">
        <f>SUM(Dhalai:SPO!T444)</f>
        <v>0</v>
      </c>
      <c r="U444" s="697">
        <f>SUM(Dhalai:SPO!U444)</f>
        <v>0</v>
      </c>
      <c r="V444" s="697">
        <f>SUM(Dhalai:SPO!V444)</f>
        <v>0</v>
      </c>
      <c r="W444" s="697">
        <f>SUM(Dhalai:SPO!W444)</f>
        <v>0</v>
      </c>
      <c r="X444" s="851">
        <v>0.25</v>
      </c>
      <c r="Y444" s="697">
        <f>SUM(Dhalai:SPO!Y444)</f>
        <v>9</v>
      </c>
      <c r="Z444" s="697">
        <f>SUM(Dhalai:SPO!Z444)</f>
        <v>27</v>
      </c>
      <c r="AA444" s="697">
        <f>SUM(Dhalai:SPO!AA444)</f>
        <v>9</v>
      </c>
      <c r="AB444" s="698">
        <f>SUM(Dhalai:SPO!AB444)</f>
        <v>27</v>
      </c>
      <c r="AC444" s="788" t="s">
        <v>483</v>
      </c>
      <c r="AD444" s="705"/>
      <c r="AF444" s="672">
        <f>SUM(Dhalai:SPO!AB444)</f>
        <v>27</v>
      </c>
      <c r="AH444" s="672" t="b">
        <f t="shared" si="149"/>
        <v>1</v>
      </c>
    </row>
    <row r="445" spans="1:34" ht="112.5">
      <c r="A445" s="685" t="s">
        <v>42</v>
      </c>
      <c r="B445" s="706" t="s">
        <v>271</v>
      </c>
      <c r="C445" s="697">
        <f>Dhalai!C445+Unakoti!C445+North!C445+Gomati!C445+South!C445+West!C445+Sepahijala!C445+Khowai!C445+SPO!C445</f>
        <v>0</v>
      </c>
      <c r="D445" s="698">
        <f>Dhalai!D445+Unakoti!D445+North!D445+Gomati!D445+South!D445+West!D445+Sepahijala!D445+Khowai!D445+SPO!D445</f>
        <v>0</v>
      </c>
      <c r="E445" s="697">
        <f>Dhalai!E445+Unakoti!E445+North!E445+Gomati!E445+South!E445+West!E445+Sepahijala!E445+Khowai!E445+SPO!E445</f>
        <v>0</v>
      </c>
      <c r="F445" s="698">
        <f>Dhalai!F445+Unakoti!F445+North!F445+Gomati!F445+South!F445+West!F445+Sepahijala!F445+Khowai!F445+SPO!F445</f>
        <v>0</v>
      </c>
      <c r="G445" s="699"/>
      <c r="H445" s="700"/>
      <c r="I445" s="701">
        <f t="shared" si="165"/>
        <v>0</v>
      </c>
      <c r="J445" s="702">
        <f t="shared" si="165"/>
        <v>0</v>
      </c>
      <c r="K445" s="697">
        <f>Dhalai!K445+Unakoti!K445+North!K445+Gomati!K445+South!K445+West!K445+Sepahijala!K445+Khowai!K445+SPO!K445</f>
        <v>0</v>
      </c>
      <c r="L445" s="698">
        <f>Dhalai!L445+Unakoti!L445+North!L445+Gomati!L445+South!L445+West!L445+Sepahijala!L445+Khowai!L445+SPO!L445</f>
        <v>0</v>
      </c>
      <c r="M445" s="697">
        <f>Dhalai!M445+Unakoti!M445+North!M445+Gomati!M445+South!M445+West!M445+Sepahijala!M445+Khowai!M445+SPO!M445</f>
        <v>0</v>
      </c>
      <c r="N445" s="698">
        <f>Dhalai!N445+Unakoti!N445+North!N445+Gomati!N445+South!N445+West!N445+Sepahijala!N445+Khowai!N445+SPO!N445</f>
        <v>0</v>
      </c>
      <c r="O445" s="703"/>
      <c r="P445" s="697">
        <f>Dhalai!P445+Unakoti!P445+North!P445+Gomati!P445+South!P445+West!P445+Sepahijala!P445+Khowai!P445+SPO!P445</f>
        <v>0</v>
      </c>
      <c r="Q445" s="698">
        <f>Dhalai!Q445+Unakoti!Q445+North!Q445+Gomati!Q445+South!Q445+West!Q445+Sepahijala!Q445+Khowai!Q445+SPO!Q445</f>
        <v>0</v>
      </c>
      <c r="R445" s="697">
        <f>Dhalai!R445+Unakoti!R445+North!R445+Gomati!R445+South!R445+West!R445+Sepahijala!R445+Khowai!R445+SPO!R445</f>
        <v>0</v>
      </c>
      <c r="S445" s="698">
        <f>Dhalai!S445+Unakoti!S445+North!S445+Gomati!S445+South!S445+West!S445+Sepahijala!S445+Khowai!S445+SPO!S445</f>
        <v>0</v>
      </c>
      <c r="T445" s="697">
        <f>SUM(Dhalai:SPO!T445)</f>
        <v>0</v>
      </c>
      <c r="U445" s="697">
        <f>SUM(Dhalai:SPO!U445)</f>
        <v>0</v>
      </c>
      <c r="V445" s="697">
        <f>SUM(Dhalai:SPO!V445)</f>
        <v>0</v>
      </c>
      <c r="W445" s="697">
        <f>SUM(Dhalai:SPO!W445)</f>
        <v>0</v>
      </c>
      <c r="X445" s="703"/>
      <c r="Y445" s="697">
        <f>SUM(Dhalai:SPO!Y445)</f>
        <v>0</v>
      </c>
      <c r="Z445" s="697">
        <f>SUM(Dhalai:SPO!Z445)</f>
        <v>0</v>
      </c>
      <c r="AA445" s="697">
        <f>SUM(Dhalai:SPO!AA445)</f>
        <v>0</v>
      </c>
      <c r="AB445" s="697">
        <f>SUM(Dhalai:SPO!AB445)</f>
        <v>0</v>
      </c>
      <c r="AC445" s="708"/>
      <c r="AD445" s="705"/>
      <c r="AF445" s="672">
        <f>SUM(Dhalai:SPO!AB445)</f>
        <v>0</v>
      </c>
      <c r="AH445" s="672" t="b">
        <f t="shared" si="149"/>
        <v>1</v>
      </c>
    </row>
    <row r="446" spans="1:34" ht="56.25">
      <c r="A446" s="685" t="s">
        <v>44</v>
      </c>
      <c r="B446" s="706" t="s">
        <v>272</v>
      </c>
      <c r="C446" s="697">
        <f>Dhalai!C446+Unakoti!C446+North!C446+Gomati!C446+South!C446+West!C446+Sepahijala!C446+Khowai!C446+SPO!C446</f>
        <v>27</v>
      </c>
      <c r="D446" s="698">
        <f>Dhalai!D446+Unakoti!D446+North!D446+Gomati!D446+South!D446+West!D446+Sepahijala!D446+Khowai!D446+SPO!D446</f>
        <v>16.200000000000003</v>
      </c>
      <c r="E446" s="697">
        <f>Dhalai!E446+Unakoti!E446+North!E446+Gomati!E446+South!E446+West!E446+Sepahijala!E446+Khowai!E446+SPO!E446</f>
        <v>27</v>
      </c>
      <c r="F446" s="698">
        <f>Dhalai!F446+Unakoti!F446+North!F446+Gomati!F446+South!F446+West!F446+Sepahijala!F446+Khowai!F446+SPO!F446</f>
        <v>16.200000000000003</v>
      </c>
      <c r="G446" s="699">
        <f t="shared" ref="G446:H462" si="167">E446/C446</f>
        <v>1</v>
      </c>
      <c r="H446" s="700">
        <f t="shared" si="167"/>
        <v>1</v>
      </c>
      <c r="I446" s="701">
        <f t="shared" si="165"/>
        <v>0</v>
      </c>
      <c r="J446" s="702">
        <f t="shared" si="165"/>
        <v>0</v>
      </c>
      <c r="K446" s="697">
        <f>Dhalai!K446+Unakoti!K446+North!K446+Gomati!K446+South!K446+West!K446+Sepahijala!K446+Khowai!K446+SPO!K446</f>
        <v>0</v>
      </c>
      <c r="L446" s="698">
        <f>Dhalai!L446+Unakoti!L446+North!L446+Gomati!L446+South!L446+West!L446+Sepahijala!L446+Khowai!L446+SPO!L446</f>
        <v>0</v>
      </c>
      <c r="M446" s="697">
        <f>Dhalai!M446+Unakoti!M446+North!M446+Gomati!M446+South!M446+West!M446+Sepahijala!M446+Khowai!M446+SPO!M446</f>
        <v>0</v>
      </c>
      <c r="N446" s="698">
        <f>Dhalai!N446+Unakoti!N446+North!N446+Gomati!N446+South!N446+West!N446+Sepahijala!N446+Khowai!N446+SPO!N446</f>
        <v>0</v>
      </c>
      <c r="O446" s="703">
        <v>0.05</v>
      </c>
      <c r="P446" s="697">
        <f>Dhalai!P446+Unakoti!P446+North!P446+Gomati!P446+South!P446+West!P446+Sepahijala!P446+Khowai!P446+SPO!P446</f>
        <v>27</v>
      </c>
      <c r="Q446" s="698">
        <f>Dhalai!Q446+Unakoti!Q446+North!Q446+Gomati!Q446+South!Q446+West!Q446+Sepahijala!Q446+Khowai!Q446+SPO!Q446</f>
        <v>16.200000000000003</v>
      </c>
      <c r="R446" s="697">
        <f>Dhalai!R446+Unakoti!R446+North!R446+Gomati!R446+South!R446+West!R446+Sepahijala!R446+Khowai!R446+SPO!R446</f>
        <v>27</v>
      </c>
      <c r="S446" s="698">
        <f>Dhalai!S446+Unakoti!S446+North!S446+Gomati!S446+South!S446+West!S446+Sepahijala!S446+Khowai!S446+SPO!S446</f>
        <v>16.200000000000003</v>
      </c>
      <c r="T446" s="697">
        <f>SUM(Dhalai:SPO!T446)</f>
        <v>0</v>
      </c>
      <c r="U446" s="697">
        <f>SUM(Dhalai:SPO!U446)</f>
        <v>0</v>
      </c>
      <c r="V446" s="697">
        <f>SUM(Dhalai:SPO!V446)</f>
        <v>0</v>
      </c>
      <c r="W446" s="697">
        <f>SUM(Dhalai:SPO!W446)</f>
        <v>0</v>
      </c>
      <c r="X446" s="703">
        <v>0.15</v>
      </c>
      <c r="Y446" s="697">
        <f>SUM(Dhalai:SPO!Y446)</f>
        <v>9</v>
      </c>
      <c r="Z446" s="697">
        <f>SUM(Dhalai:SPO!Z446)</f>
        <v>16.2</v>
      </c>
      <c r="AA446" s="697">
        <f>SUM(Dhalai:SPO!AA446)</f>
        <v>9</v>
      </c>
      <c r="AB446" s="698">
        <f>SUM(Dhalai:SPO!AB446)</f>
        <v>16.2</v>
      </c>
      <c r="AC446" s="779" t="s">
        <v>483</v>
      </c>
      <c r="AD446" s="705"/>
      <c r="AF446" s="672">
        <f>SUM(Dhalai:SPO!AB446)</f>
        <v>16.2</v>
      </c>
      <c r="AH446" s="672" t="b">
        <f t="shared" si="149"/>
        <v>1</v>
      </c>
    </row>
    <row r="447" spans="1:34" ht="37.5">
      <c r="A447" s="685" t="s">
        <v>46</v>
      </c>
      <c r="B447" s="706" t="s">
        <v>273</v>
      </c>
      <c r="C447" s="697">
        <f>Dhalai!C447+Unakoti!C447+North!C447+Gomati!C447+South!C447+West!C447+Sepahijala!C447+Khowai!C447+SPO!C447</f>
        <v>9</v>
      </c>
      <c r="D447" s="698">
        <f>Dhalai!D447+Unakoti!D447+North!D447+Gomati!D447+South!D447+West!D447+Sepahijala!D447+Khowai!D447+SPO!D447</f>
        <v>10.8</v>
      </c>
      <c r="E447" s="697">
        <f>Dhalai!E447+Unakoti!E447+North!E447+Gomati!E447+South!E447+West!E447+Sepahijala!E447+Khowai!E447+SPO!E447</f>
        <v>9</v>
      </c>
      <c r="F447" s="698">
        <f>Dhalai!F447+Unakoti!F447+North!F447+Gomati!F447+South!F447+West!F447+Sepahijala!F447+Khowai!F447+SPO!F447</f>
        <v>10.8</v>
      </c>
      <c r="G447" s="699">
        <f t="shared" si="167"/>
        <v>1</v>
      </c>
      <c r="H447" s="700">
        <f t="shared" si="167"/>
        <v>1</v>
      </c>
      <c r="I447" s="701">
        <f t="shared" si="165"/>
        <v>0</v>
      </c>
      <c r="J447" s="702">
        <f t="shared" si="165"/>
        <v>0</v>
      </c>
      <c r="K447" s="697">
        <f>Dhalai!K447+Unakoti!K447+North!K447+Gomati!K447+South!K447+West!K447+Sepahijala!K447+Khowai!K447+SPO!K447</f>
        <v>0</v>
      </c>
      <c r="L447" s="698">
        <f>Dhalai!L447+Unakoti!L447+North!L447+Gomati!L447+South!L447+West!L447+Sepahijala!L447+Khowai!L447+SPO!L447</f>
        <v>0</v>
      </c>
      <c r="M447" s="697">
        <f>Dhalai!M447+Unakoti!M447+North!M447+Gomati!M447+South!M447+West!M447+Sepahijala!M447+Khowai!M447+SPO!M447</f>
        <v>0</v>
      </c>
      <c r="N447" s="698">
        <f>Dhalai!N447+Unakoti!N447+North!N447+Gomati!N447+South!N447+West!N447+Sepahijala!N447+Khowai!N447+SPO!N447</f>
        <v>0</v>
      </c>
      <c r="O447" s="703">
        <v>0.1</v>
      </c>
      <c r="P447" s="697">
        <f>Dhalai!P447+Unakoti!P447+North!P447+Gomati!P447+South!P447+West!P447+Sepahijala!P447+Khowai!P447+SPO!P447</f>
        <v>9</v>
      </c>
      <c r="Q447" s="698">
        <f>Dhalai!Q447+Unakoti!Q447+North!Q447+Gomati!Q447+South!Q447+West!Q447+Sepahijala!Q447+Khowai!Q447+SPO!Q447</f>
        <v>10.8</v>
      </c>
      <c r="R447" s="697">
        <f>Dhalai!R447+Unakoti!R447+North!R447+Gomati!R447+South!R447+West!R447+Sepahijala!R447+Khowai!R447+SPO!R447</f>
        <v>9</v>
      </c>
      <c r="S447" s="698">
        <f>Dhalai!S447+Unakoti!S447+North!S447+Gomati!S447+South!S447+West!S447+Sepahijala!S447+Khowai!S447+SPO!S447</f>
        <v>10.8</v>
      </c>
      <c r="T447" s="697">
        <f>SUM(Dhalai:SPO!T447)</f>
        <v>0</v>
      </c>
      <c r="U447" s="697">
        <f>SUM(Dhalai:SPO!U447)</f>
        <v>0</v>
      </c>
      <c r="V447" s="697">
        <f>SUM(Dhalai:SPO!V447)</f>
        <v>0</v>
      </c>
      <c r="W447" s="697">
        <f>SUM(Dhalai:SPO!W447)</f>
        <v>0</v>
      </c>
      <c r="X447" s="703">
        <v>0.1</v>
      </c>
      <c r="Y447" s="697">
        <f>SUM(Dhalai:SPO!Y447)</f>
        <v>9</v>
      </c>
      <c r="Z447" s="697">
        <f>SUM(Dhalai:SPO!Z447)</f>
        <v>10.8</v>
      </c>
      <c r="AA447" s="697">
        <f>SUM(Dhalai:SPO!AA447)</f>
        <v>9</v>
      </c>
      <c r="AB447" s="698">
        <f>SUM(Dhalai:SPO!AB447)</f>
        <v>10.8</v>
      </c>
      <c r="AC447" s="780"/>
      <c r="AD447" s="705"/>
      <c r="AF447" s="672">
        <f>SUM(Dhalai:SPO!AB447)</f>
        <v>10.8</v>
      </c>
      <c r="AH447" s="672" t="b">
        <f t="shared" si="149"/>
        <v>1</v>
      </c>
    </row>
    <row r="448" spans="1:34" ht="75">
      <c r="A448" s="685" t="s">
        <v>48</v>
      </c>
      <c r="B448" s="706" t="s">
        <v>274</v>
      </c>
      <c r="C448" s="697">
        <f>Dhalai!C448+Unakoti!C448+North!C448+Gomati!C448+South!C448+West!C448+Sepahijala!C448+Khowai!C448+SPO!C448</f>
        <v>18</v>
      </c>
      <c r="D448" s="698">
        <f>Dhalai!D448+Unakoti!D448+North!D448+Gomati!D448+South!D448+West!D448+Sepahijala!D448+Khowai!D448+SPO!D448</f>
        <v>10.8</v>
      </c>
      <c r="E448" s="697">
        <f>Dhalai!E448+Unakoti!E448+North!E448+Gomati!E448+South!E448+West!E448+Sepahijala!E448+Khowai!E448+SPO!E448</f>
        <v>18</v>
      </c>
      <c r="F448" s="698">
        <f>Dhalai!F448+Unakoti!F448+North!F448+Gomati!F448+South!F448+West!F448+Sepahijala!F448+Khowai!F448+SPO!F448</f>
        <v>10.8</v>
      </c>
      <c r="G448" s="699">
        <f t="shared" si="167"/>
        <v>1</v>
      </c>
      <c r="H448" s="700">
        <f t="shared" si="167"/>
        <v>1</v>
      </c>
      <c r="I448" s="701">
        <f t="shared" si="165"/>
        <v>0</v>
      </c>
      <c r="J448" s="702">
        <f t="shared" si="165"/>
        <v>0</v>
      </c>
      <c r="K448" s="697">
        <f>Dhalai!K448+Unakoti!K448+North!K448+Gomati!K448+South!K448+West!K448+Sepahijala!K448+Khowai!K448+SPO!K448</f>
        <v>0</v>
      </c>
      <c r="L448" s="698">
        <f>Dhalai!L448+Unakoti!L448+North!L448+Gomati!L448+South!L448+West!L448+Sepahijala!L448+Khowai!L448+SPO!L448</f>
        <v>0</v>
      </c>
      <c r="M448" s="697">
        <f>Dhalai!M448+Unakoti!M448+North!M448+Gomati!M448+South!M448+West!M448+Sepahijala!M448+Khowai!M448+SPO!M448</f>
        <v>0</v>
      </c>
      <c r="N448" s="698">
        <f>Dhalai!N448+Unakoti!N448+North!N448+Gomati!N448+South!N448+West!N448+Sepahijala!N448+Khowai!N448+SPO!N448</f>
        <v>0</v>
      </c>
      <c r="O448" s="703">
        <v>0.05</v>
      </c>
      <c r="P448" s="697">
        <f>Dhalai!P448+Unakoti!P448+North!P448+Gomati!P448+South!P448+West!P448+Sepahijala!P448+Khowai!P448+SPO!P448</f>
        <v>18</v>
      </c>
      <c r="Q448" s="698">
        <f>Dhalai!Q448+Unakoti!Q448+North!Q448+Gomati!Q448+South!Q448+West!Q448+Sepahijala!Q448+Khowai!Q448+SPO!Q448</f>
        <v>10.8</v>
      </c>
      <c r="R448" s="697">
        <f>Dhalai!R448+Unakoti!R448+North!R448+Gomati!R448+South!R448+West!R448+Sepahijala!R448+Khowai!R448+SPO!R448</f>
        <v>18</v>
      </c>
      <c r="S448" s="698">
        <f>Dhalai!S448+Unakoti!S448+North!S448+Gomati!S448+South!S448+West!S448+Sepahijala!S448+Khowai!S448+SPO!S448</f>
        <v>10.8</v>
      </c>
      <c r="T448" s="697">
        <f>SUM(Dhalai:SPO!T448)</f>
        <v>0</v>
      </c>
      <c r="U448" s="697">
        <f>SUM(Dhalai:SPO!U448)</f>
        <v>0</v>
      </c>
      <c r="V448" s="697">
        <f>SUM(Dhalai:SPO!V448)</f>
        <v>0</v>
      </c>
      <c r="W448" s="697">
        <f>SUM(Dhalai:SPO!W448)</f>
        <v>0</v>
      </c>
      <c r="X448" s="703">
        <v>0.1</v>
      </c>
      <c r="Y448" s="697">
        <f>SUM(Dhalai:SPO!Y448)</f>
        <v>9</v>
      </c>
      <c r="Z448" s="697">
        <f>SUM(Dhalai:SPO!Z448)</f>
        <v>10.8</v>
      </c>
      <c r="AA448" s="697">
        <f>SUM(Dhalai:SPO!AA448)</f>
        <v>9</v>
      </c>
      <c r="AB448" s="698">
        <f>SUM(Dhalai:SPO!AB448)</f>
        <v>10.8</v>
      </c>
      <c r="AC448" s="780"/>
      <c r="AD448" s="705"/>
      <c r="AF448" s="672">
        <f>SUM(Dhalai:SPO!AB448)</f>
        <v>10.8</v>
      </c>
      <c r="AH448" s="672" t="b">
        <f t="shared" si="149"/>
        <v>1</v>
      </c>
    </row>
    <row r="449" spans="1:34" ht="37.5">
      <c r="A449" s="685" t="s">
        <v>50</v>
      </c>
      <c r="B449" s="706" t="s">
        <v>275</v>
      </c>
      <c r="C449" s="697">
        <f>Dhalai!C449+Unakoti!C449+North!C449+Gomati!C449+South!C449+West!C449+Sepahijala!C449+Khowai!C449+SPO!C449</f>
        <v>9</v>
      </c>
      <c r="D449" s="698">
        <f>Dhalai!D449+Unakoti!D449+North!D449+Gomati!D449+South!D449+West!D449+Sepahijala!D449+Khowai!D449+SPO!D449</f>
        <v>6.48</v>
      </c>
      <c r="E449" s="697">
        <f>Dhalai!E449+Unakoti!E449+North!E449+Gomati!E449+South!E449+West!E449+Sepahijala!E449+Khowai!E449+SPO!E449</f>
        <v>9</v>
      </c>
      <c r="F449" s="698">
        <f>Dhalai!F449+Unakoti!F449+North!F449+Gomati!F449+South!F449+West!F449+Sepahijala!F449+Khowai!F449+SPO!F449</f>
        <v>6.48</v>
      </c>
      <c r="G449" s="699">
        <f t="shared" si="167"/>
        <v>1</v>
      </c>
      <c r="H449" s="700">
        <f t="shared" si="167"/>
        <v>1</v>
      </c>
      <c r="I449" s="701">
        <f t="shared" si="165"/>
        <v>0</v>
      </c>
      <c r="J449" s="702">
        <f t="shared" si="165"/>
        <v>0</v>
      </c>
      <c r="K449" s="697">
        <f>Dhalai!K449+Unakoti!K449+North!K449+Gomati!K449+South!K449+West!K449+Sepahijala!K449+Khowai!K449+SPO!K449</f>
        <v>0</v>
      </c>
      <c r="L449" s="698">
        <f>Dhalai!L449+Unakoti!L449+North!L449+Gomati!L449+South!L449+West!L449+Sepahijala!L449+Khowai!L449+SPO!L449</f>
        <v>0</v>
      </c>
      <c r="M449" s="697">
        <f>Dhalai!M449+Unakoti!M449+North!M449+Gomati!M449+South!M449+West!M449+Sepahijala!M449+Khowai!M449+SPO!M449</f>
        <v>0</v>
      </c>
      <c r="N449" s="698">
        <f>Dhalai!N449+Unakoti!N449+North!N449+Gomati!N449+South!N449+West!N449+Sepahijala!N449+Khowai!N449+SPO!N449</f>
        <v>0</v>
      </c>
      <c r="O449" s="703">
        <v>0.06</v>
      </c>
      <c r="P449" s="697">
        <f>Dhalai!P449+Unakoti!P449+North!P449+Gomati!P449+South!P449+West!P449+Sepahijala!P449+Khowai!P449+SPO!P449</f>
        <v>9</v>
      </c>
      <c r="Q449" s="698">
        <f>Dhalai!Q449+Unakoti!Q449+North!Q449+Gomati!Q449+South!Q449+West!Q449+Sepahijala!Q449+Khowai!Q449+SPO!Q449</f>
        <v>6.48</v>
      </c>
      <c r="R449" s="697">
        <f>Dhalai!R449+Unakoti!R449+North!R449+Gomati!R449+South!R449+West!R449+Sepahijala!R449+Khowai!R449+SPO!R449</f>
        <v>9</v>
      </c>
      <c r="S449" s="698">
        <f>Dhalai!S449+Unakoti!S449+North!S449+Gomati!S449+South!S449+West!S449+Sepahijala!S449+Khowai!S449+SPO!S449</f>
        <v>6.48</v>
      </c>
      <c r="T449" s="697">
        <f>SUM(Dhalai:SPO!T449)</f>
        <v>0</v>
      </c>
      <c r="U449" s="697">
        <f>SUM(Dhalai:SPO!U449)</f>
        <v>0</v>
      </c>
      <c r="V449" s="697">
        <f>SUM(Dhalai:SPO!V449)</f>
        <v>0</v>
      </c>
      <c r="W449" s="697">
        <f>SUM(Dhalai:SPO!W449)</f>
        <v>0</v>
      </c>
      <c r="X449" s="703">
        <v>0.06</v>
      </c>
      <c r="Y449" s="697">
        <f>SUM(Dhalai:SPO!Y449)</f>
        <v>9</v>
      </c>
      <c r="Z449" s="697">
        <f>SUM(Dhalai:SPO!Z449)</f>
        <v>6.48</v>
      </c>
      <c r="AA449" s="697">
        <f>SUM(Dhalai:SPO!AA449)</f>
        <v>9</v>
      </c>
      <c r="AB449" s="697">
        <f>SUM(Dhalai:SPO!AB449)</f>
        <v>6.48</v>
      </c>
      <c r="AC449" s="780"/>
      <c r="AD449" s="705"/>
      <c r="AF449" s="672">
        <f>SUM(Dhalai:SPO!AB449)</f>
        <v>6.48</v>
      </c>
      <c r="AH449" s="672" t="b">
        <f t="shared" si="149"/>
        <v>1</v>
      </c>
    </row>
    <row r="450" spans="1:34" ht="37.5">
      <c r="A450" s="685" t="s">
        <v>81</v>
      </c>
      <c r="B450" s="706" t="s">
        <v>276</v>
      </c>
      <c r="C450" s="697">
        <f>Dhalai!C450+Unakoti!C450+North!C450+Gomati!C450+South!C450+West!C450+Sepahijala!C450+Khowai!C450+SPO!C450</f>
        <v>16</v>
      </c>
      <c r="D450" s="698">
        <f>Dhalai!D450+Unakoti!D450+North!D450+Gomati!D450+South!D450+West!D450+Sepahijala!D450+Khowai!D450+SPO!D450</f>
        <v>8.64</v>
      </c>
      <c r="E450" s="697">
        <f>Dhalai!E450+Unakoti!E450+North!E450+Gomati!E450+South!E450+West!E450+Sepahijala!E450+Khowai!E450+SPO!E450</f>
        <v>16</v>
      </c>
      <c r="F450" s="698">
        <f>Dhalai!F450+Unakoti!F450+North!F450+Gomati!F450+South!F450+West!F450+Sepahijala!F450+Khowai!F450+SPO!F450</f>
        <v>8.64</v>
      </c>
      <c r="G450" s="699">
        <f t="shared" si="167"/>
        <v>1</v>
      </c>
      <c r="H450" s="700">
        <f t="shared" si="167"/>
        <v>1</v>
      </c>
      <c r="I450" s="701">
        <f t="shared" si="165"/>
        <v>0</v>
      </c>
      <c r="J450" s="702">
        <f t="shared" si="165"/>
        <v>0</v>
      </c>
      <c r="K450" s="697">
        <f>Dhalai!K450+Unakoti!K450+North!K450+Gomati!K450+South!K450+West!K450+Sepahijala!K450+Khowai!K450+SPO!K450</f>
        <v>0</v>
      </c>
      <c r="L450" s="698">
        <f>Dhalai!L450+Unakoti!L450+North!L450+Gomati!L450+South!L450+West!L450+Sepahijala!L450+Khowai!L450+SPO!L450</f>
        <v>0</v>
      </c>
      <c r="M450" s="697">
        <f>Dhalai!M450+Unakoti!M450+North!M450+Gomati!M450+South!M450+West!M450+Sepahijala!M450+Khowai!M450+SPO!M450</f>
        <v>0</v>
      </c>
      <c r="N450" s="698">
        <f>Dhalai!N450+Unakoti!N450+North!N450+Gomati!N450+South!N450+West!N450+Sepahijala!N450+Khowai!N450+SPO!N450</f>
        <v>0</v>
      </c>
      <c r="O450" s="703">
        <v>4.4999999999999998E-2</v>
      </c>
      <c r="P450" s="697">
        <f>Dhalai!P450+Unakoti!P450+North!P450+Gomati!P450+South!P450+West!P450+Sepahijala!P450+Khowai!P450+SPO!P450</f>
        <v>16</v>
      </c>
      <c r="Q450" s="698">
        <f>Dhalai!Q450+Unakoti!Q450+North!Q450+Gomati!Q450+South!Q450+West!Q450+Sepahijala!Q450+Khowai!Q450+SPO!Q450</f>
        <v>8.64</v>
      </c>
      <c r="R450" s="697">
        <f>Dhalai!R450+Unakoti!R450+North!R450+Gomati!R450+South!R450+West!R450+Sepahijala!R450+Khowai!R450+SPO!R450</f>
        <v>16</v>
      </c>
      <c r="S450" s="698">
        <f>Dhalai!S450+Unakoti!S450+North!S450+Gomati!S450+South!S450+West!S450+Sepahijala!S450+Khowai!S450+SPO!S450</f>
        <v>8.64</v>
      </c>
      <c r="T450" s="697">
        <f>SUM(Dhalai:SPO!T450)</f>
        <v>0</v>
      </c>
      <c r="U450" s="697">
        <f>SUM(Dhalai:SPO!U450)</f>
        <v>0</v>
      </c>
      <c r="V450" s="697">
        <f>SUM(Dhalai:SPO!V450)</f>
        <v>0</v>
      </c>
      <c r="W450" s="697">
        <f>SUM(Dhalai:SPO!W450)</f>
        <v>0</v>
      </c>
      <c r="X450" s="703">
        <v>4.4999999999999998E-2</v>
      </c>
      <c r="Y450" s="697">
        <f>SUM(Dhalai:SPO!Y450)</f>
        <v>16</v>
      </c>
      <c r="Z450" s="697">
        <f>SUM(Dhalai:SPO!Z450)</f>
        <v>8.64</v>
      </c>
      <c r="AA450" s="697">
        <f>SUM(Dhalai:SPO!AA450)</f>
        <v>16</v>
      </c>
      <c r="AB450" s="697">
        <f>SUM(Dhalai:SPO!AB450)</f>
        <v>8.64</v>
      </c>
      <c r="AC450" s="780"/>
      <c r="AD450" s="705"/>
      <c r="AF450" s="672">
        <f>SUM(Dhalai:SPO!AB450)</f>
        <v>8.64</v>
      </c>
      <c r="AH450" s="672" t="b">
        <f t="shared" si="149"/>
        <v>1</v>
      </c>
    </row>
    <row r="451" spans="1:34" ht="37.5">
      <c r="A451" s="847">
        <f>+A443+0.01</f>
        <v>26.140000000000022</v>
      </c>
      <c r="B451" s="706" t="s">
        <v>277</v>
      </c>
      <c r="C451" s="697">
        <f>Dhalai!C451+Unakoti!C451+North!C451+Gomati!C451+South!C451+West!C451+Sepahijala!C451+Khowai!C451+SPO!C451</f>
        <v>800</v>
      </c>
      <c r="D451" s="698">
        <f>Dhalai!D451+Unakoti!D451+North!D451+Gomati!D451+South!D451+West!D451+Sepahijala!D451+Khowai!D451+SPO!D451</f>
        <v>8</v>
      </c>
      <c r="E451" s="697">
        <f>Dhalai!E451+Unakoti!E451+North!E451+Gomati!E451+South!E451+West!E451+Sepahijala!E451+Khowai!E451+SPO!E451</f>
        <v>800</v>
      </c>
      <c r="F451" s="698">
        <f>Dhalai!F451+Unakoti!F451+North!F451+Gomati!F451+South!F451+West!F451+Sepahijala!F451+Khowai!F451+SPO!F451</f>
        <v>8</v>
      </c>
      <c r="G451" s="699">
        <f t="shared" si="167"/>
        <v>1</v>
      </c>
      <c r="H451" s="700">
        <f t="shared" si="167"/>
        <v>1</v>
      </c>
      <c r="I451" s="701">
        <f t="shared" si="165"/>
        <v>0</v>
      </c>
      <c r="J451" s="702">
        <f t="shared" si="165"/>
        <v>0</v>
      </c>
      <c r="K451" s="697">
        <f>Dhalai!K451+Unakoti!K451+North!K451+Gomati!K451+South!K451+West!K451+Sepahijala!K451+Khowai!K451+SPO!K451</f>
        <v>0</v>
      </c>
      <c r="L451" s="698">
        <f>Dhalai!L451+Unakoti!L451+North!L451+Gomati!L451+South!L451+West!L451+Sepahijala!L451+Khowai!L451+SPO!L451</f>
        <v>0</v>
      </c>
      <c r="M451" s="697">
        <f>Dhalai!M451+Unakoti!M451+North!M451+Gomati!M451+South!M451+West!M451+Sepahijala!M451+Khowai!M451+SPO!M451</f>
        <v>0</v>
      </c>
      <c r="N451" s="698">
        <f>Dhalai!N451+Unakoti!N451+North!N451+Gomati!N451+South!N451+West!N451+Sepahijala!N451+Khowai!N451+SPO!N451</f>
        <v>0</v>
      </c>
      <c r="O451" s="729">
        <v>0.01</v>
      </c>
      <c r="P451" s="697">
        <f>Dhalai!P451+Unakoti!P451+North!P451+Gomati!P451+South!P451+West!P451+Sepahijala!P451+Khowai!P451+SPO!P451</f>
        <v>800</v>
      </c>
      <c r="Q451" s="698">
        <f>Dhalai!Q451+Unakoti!Q451+North!Q451+Gomati!Q451+South!Q451+West!Q451+Sepahijala!Q451+Khowai!Q451+SPO!Q451</f>
        <v>8</v>
      </c>
      <c r="R451" s="697">
        <f>Dhalai!R451+Unakoti!R451+North!R451+Gomati!R451+South!R451+West!R451+Sepahijala!R451+Khowai!R451+SPO!R451</f>
        <v>800</v>
      </c>
      <c r="S451" s="698">
        <f>Dhalai!S451+Unakoti!S451+North!S451+Gomati!S451+South!S451+West!S451+Sepahijala!S451+Khowai!S451+SPO!S451</f>
        <v>8</v>
      </c>
      <c r="T451" s="697">
        <f>SUM(Dhalai:SPO!T451)</f>
        <v>0</v>
      </c>
      <c r="U451" s="697">
        <f>SUM(Dhalai:SPO!U451)</f>
        <v>0</v>
      </c>
      <c r="V451" s="697">
        <f>SUM(Dhalai:SPO!V451)</f>
        <v>0</v>
      </c>
      <c r="W451" s="697">
        <f>SUM(Dhalai:SPO!W451)</f>
        <v>0</v>
      </c>
      <c r="X451" s="729">
        <v>0.01</v>
      </c>
      <c r="Y451" s="697">
        <f>SUM(Dhalai:SPO!Y451)</f>
        <v>800</v>
      </c>
      <c r="Z451" s="698">
        <f>SUM(Dhalai:SPO!Z451)</f>
        <v>8</v>
      </c>
      <c r="AA451" s="697">
        <f>SUM(Dhalai:SPO!AA451)</f>
        <v>800</v>
      </c>
      <c r="AB451" s="698">
        <f>SUM(Dhalai:SPO!AB451)</f>
        <v>8</v>
      </c>
      <c r="AC451" s="780"/>
      <c r="AD451" s="705"/>
      <c r="AF451" s="672">
        <f>SUM(Dhalai:SPO!AB451)</f>
        <v>8</v>
      </c>
      <c r="AH451" s="672" t="b">
        <f t="shared" si="149"/>
        <v>1</v>
      </c>
    </row>
    <row r="452" spans="1:34" ht="56.25">
      <c r="A452" s="847">
        <f t="shared" ref="A452:A460" si="168">+A451+0.01</f>
        <v>26.150000000000023</v>
      </c>
      <c r="B452" s="706" t="s">
        <v>278</v>
      </c>
      <c r="C452" s="697">
        <f>Dhalai!C452+Unakoti!C452+North!C452+Gomati!C452+South!C452+West!C452+Sepahijala!C452+Khowai!C452+SPO!C452</f>
        <v>800</v>
      </c>
      <c r="D452" s="698">
        <f>Dhalai!D452+Unakoti!D452+North!D452+Gomati!D452+South!D452+West!D452+Sepahijala!D452+Khowai!D452+SPO!D452</f>
        <v>8</v>
      </c>
      <c r="E452" s="697">
        <f>Dhalai!E452+Unakoti!E452+North!E452+Gomati!E452+South!E452+West!E452+Sepahijala!E452+Khowai!E452+SPO!E452</f>
        <v>800</v>
      </c>
      <c r="F452" s="698">
        <f>Dhalai!F452+Unakoti!F452+North!F452+Gomati!F452+South!F452+West!F452+Sepahijala!F452+Khowai!F452+SPO!F452</f>
        <v>8</v>
      </c>
      <c r="G452" s="699">
        <f t="shared" si="167"/>
        <v>1</v>
      </c>
      <c r="H452" s="700">
        <f t="shared" si="167"/>
        <v>1</v>
      </c>
      <c r="I452" s="701">
        <f t="shared" si="165"/>
        <v>0</v>
      </c>
      <c r="J452" s="702">
        <f t="shared" si="165"/>
        <v>0</v>
      </c>
      <c r="K452" s="697">
        <f>Dhalai!K452+Unakoti!K452+North!K452+Gomati!K452+South!K452+West!K452+Sepahijala!K452+Khowai!K452+SPO!K452</f>
        <v>0</v>
      </c>
      <c r="L452" s="698">
        <f>Dhalai!L452+Unakoti!L452+North!L452+Gomati!L452+South!L452+West!L452+Sepahijala!L452+Khowai!L452+SPO!L452</f>
        <v>0</v>
      </c>
      <c r="M452" s="697">
        <f>Dhalai!M452+Unakoti!M452+North!M452+Gomati!M452+South!M452+West!M452+Sepahijala!M452+Khowai!M452+SPO!M452</f>
        <v>0</v>
      </c>
      <c r="N452" s="698">
        <f>Dhalai!N452+Unakoti!N452+North!N452+Gomati!N452+South!N452+West!N452+Sepahijala!N452+Khowai!N452+SPO!N452</f>
        <v>0</v>
      </c>
      <c r="O452" s="729">
        <v>0.01</v>
      </c>
      <c r="P452" s="697">
        <f>Dhalai!P452+Unakoti!P452+North!P452+Gomati!P452+South!P452+West!P452+Sepahijala!P452+Khowai!P452+SPO!P452</f>
        <v>800</v>
      </c>
      <c r="Q452" s="698">
        <f>Dhalai!Q452+Unakoti!Q452+North!Q452+Gomati!Q452+South!Q452+West!Q452+Sepahijala!Q452+Khowai!Q452+SPO!Q452</f>
        <v>8</v>
      </c>
      <c r="R452" s="697">
        <f>Dhalai!R452+Unakoti!R452+North!R452+Gomati!R452+South!R452+West!R452+Sepahijala!R452+Khowai!R452+SPO!R452</f>
        <v>800</v>
      </c>
      <c r="S452" s="698">
        <f>Dhalai!S452+Unakoti!S452+North!S452+Gomati!S452+South!S452+West!S452+Sepahijala!S452+Khowai!S452+SPO!S452</f>
        <v>8</v>
      </c>
      <c r="T452" s="697">
        <f>SUM(Dhalai:SPO!T452)</f>
        <v>0</v>
      </c>
      <c r="U452" s="697">
        <f>SUM(Dhalai:SPO!U452)</f>
        <v>0</v>
      </c>
      <c r="V452" s="697">
        <f>SUM(Dhalai:SPO!V452)</f>
        <v>0</v>
      </c>
      <c r="W452" s="697">
        <f>SUM(Dhalai:SPO!W452)</f>
        <v>0</v>
      </c>
      <c r="X452" s="729">
        <v>0.01</v>
      </c>
      <c r="Y452" s="697">
        <f>SUM(Dhalai:SPO!Y452)</f>
        <v>800</v>
      </c>
      <c r="Z452" s="698">
        <f>SUM(Dhalai:SPO!Z452)</f>
        <v>8</v>
      </c>
      <c r="AA452" s="697">
        <f>SUM(Dhalai:SPO!AA452)</f>
        <v>800</v>
      </c>
      <c r="AB452" s="698">
        <f>SUM(Dhalai:SPO!AB452)</f>
        <v>8</v>
      </c>
      <c r="AC452" s="780"/>
      <c r="AD452" s="705"/>
      <c r="AF452" s="672">
        <f>SUM(Dhalai:SPO!AB452)</f>
        <v>8</v>
      </c>
      <c r="AH452" s="672" t="b">
        <f t="shared" si="149"/>
        <v>1</v>
      </c>
    </row>
    <row r="453" spans="1:34" ht="56.25">
      <c r="A453" s="847">
        <f t="shared" si="168"/>
        <v>26.160000000000025</v>
      </c>
      <c r="B453" s="706" t="s">
        <v>85</v>
      </c>
      <c r="C453" s="697">
        <f>Dhalai!C453+Unakoti!C453+North!C453+Gomati!C453+South!C453+West!C453+Sepahijala!C453+Khowai!C453+SPO!C453</f>
        <v>800</v>
      </c>
      <c r="D453" s="698">
        <f>Dhalai!D453+Unakoti!D453+North!D453+Gomati!D453+South!D453+West!D453+Sepahijala!D453+Khowai!D453+SPO!D453</f>
        <v>10</v>
      </c>
      <c r="E453" s="697">
        <f>Dhalai!E453+Unakoti!E453+North!E453+Gomati!E453+South!E453+West!E453+Sepahijala!E453+Khowai!E453+SPO!E453</f>
        <v>800</v>
      </c>
      <c r="F453" s="698">
        <f>Dhalai!F453+Unakoti!F453+North!F453+Gomati!F453+South!F453+West!F453+Sepahijala!F453+Khowai!F453+SPO!F453</f>
        <v>10</v>
      </c>
      <c r="G453" s="699">
        <f t="shared" si="167"/>
        <v>1</v>
      </c>
      <c r="H453" s="700">
        <f t="shared" si="167"/>
        <v>1</v>
      </c>
      <c r="I453" s="701">
        <f t="shared" si="165"/>
        <v>0</v>
      </c>
      <c r="J453" s="702">
        <f t="shared" si="165"/>
        <v>0</v>
      </c>
      <c r="K453" s="697">
        <f>Dhalai!K453+Unakoti!K453+North!K453+Gomati!K453+South!K453+West!K453+Sepahijala!K453+Khowai!K453+SPO!K453</f>
        <v>0</v>
      </c>
      <c r="L453" s="698">
        <f>Dhalai!L453+Unakoti!L453+North!L453+Gomati!L453+South!L453+West!L453+Sepahijala!L453+Khowai!L453+SPO!L453</f>
        <v>0</v>
      </c>
      <c r="M453" s="697">
        <f>Dhalai!M453+Unakoti!M453+North!M453+Gomati!M453+South!M453+West!M453+Sepahijala!M453+Khowai!M453+SPO!M453</f>
        <v>0</v>
      </c>
      <c r="N453" s="698">
        <f>Dhalai!N453+Unakoti!N453+North!N453+Gomati!N453+South!N453+West!N453+Sepahijala!N453+Khowai!N453+SPO!N453</f>
        <v>0</v>
      </c>
      <c r="O453" s="729">
        <v>1.2500000000000001E-2</v>
      </c>
      <c r="P453" s="697">
        <f>Dhalai!P453+Unakoti!P453+North!P453+Gomati!P453+South!P453+West!P453+Sepahijala!P453+Khowai!P453+SPO!P453</f>
        <v>800</v>
      </c>
      <c r="Q453" s="698">
        <f>Dhalai!Q453+Unakoti!Q453+North!Q453+Gomati!Q453+South!Q453+West!Q453+Sepahijala!Q453+Khowai!Q453+SPO!Q453</f>
        <v>10</v>
      </c>
      <c r="R453" s="697">
        <f>Dhalai!R453+Unakoti!R453+North!R453+Gomati!R453+South!R453+West!R453+Sepahijala!R453+Khowai!R453+SPO!R453</f>
        <v>800</v>
      </c>
      <c r="S453" s="698">
        <f>Dhalai!S453+Unakoti!S453+North!S453+Gomati!S453+South!S453+West!S453+Sepahijala!S453+Khowai!S453+SPO!S453</f>
        <v>10</v>
      </c>
      <c r="T453" s="697">
        <f>SUM(Dhalai:SPO!T453)</f>
        <v>0</v>
      </c>
      <c r="U453" s="697">
        <f>SUM(Dhalai:SPO!U453)</f>
        <v>0</v>
      </c>
      <c r="V453" s="697">
        <f>SUM(Dhalai:SPO!V453)</f>
        <v>0</v>
      </c>
      <c r="W453" s="697">
        <f>SUM(Dhalai:SPO!W453)</f>
        <v>0</v>
      </c>
      <c r="X453" s="729">
        <v>1.2500000000000001E-2</v>
      </c>
      <c r="Y453" s="697">
        <f>SUM(Dhalai:SPO!Y453)</f>
        <v>800</v>
      </c>
      <c r="Z453" s="698">
        <f>SUM(Dhalai:SPO!Z453)</f>
        <v>10</v>
      </c>
      <c r="AA453" s="697">
        <f>SUM(Dhalai:SPO!AA453)</f>
        <v>800</v>
      </c>
      <c r="AB453" s="698">
        <f>SUM(Dhalai:SPO!AB453)</f>
        <v>10</v>
      </c>
      <c r="AC453" s="780"/>
      <c r="AD453" s="705"/>
      <c r="AF453" s="672">
        <f>SUM(Dhalai:SPO!AB453)</f>
        <v>10</v>
      </c>
      <c r="AH453" s="672" t="b">
        <f t="shared" si="149"/>
        <v>1</v>
      </c>
    </row>
    <row r="454" spans="1:34" ht="37.5">
      <c r="A454" s="847">
        <f t="shared" si="168"/>
        <v>26.170000000000027</v>
      </c>
      <c r="B454" s="706" t="s">
        <v>279</v>
      </c>
      <c r="C454" s="697">
        <f>Dhalai!C454+Unakoti!C454+North!C454+Gomati!C454+South!C454+West!C454+Sepahijala!C454+Khowai!C454+SPO!C454</f>
        <v>800</v>
      </c>
      <c r="D454" s="698">
        <f>Dhalai!D454+Unakoti!D454+North!D454+Gomati!D454+South!D454+West!D454+Sepahijala!D454+Khowai!D454+SPO!D454</f>
        <v>6.01</v>
      </c>
      <c r="E454" s="697">
        <f>Dhalai!E454+Unakoti!E454+North!E454+Gomati!E454+South!E454+West!E454+Sepahijala!E454+Khowai!E454+SPO!E454</f>
        <v>800</v>
      </c>
      <c r="F454" s="698">
        <f>Dhalai!F454+Unakoti!F454+North!F454+Gomati!F454+South!F454+West!F454+Sepahijala!F454+Khowai!F454+SPO!F454</f>
        <v>6.01</v>
      </c>
      <c r="G454" s="699">
        <f t="shared" si="167"/>
        <v>1</v>
      </c>
      <c r="H454" s="700">
        <f t="shared" si="167"/>
        <v>1</v>
      </c>
      <c r="I454" s="701">
        <f t="shared" si="165"/>
        <v>0</v>
      </c>
      <c r="J454" s="702">
        <f t="shared" si="165"/>
        <v>0</v>
      </c>
      <c r="K454" s="697">
        <f>Dhalai!K454+Unakoti!K454+North!K454+Gomati!K454+South!K454+West!K454+Sepahijala!K454+Khowai!K454+SPO!K454</f>
        <v>0</v>
      </c>
      <c r="L454" s="698">
        <f>Dhalai!L454+Unakoti!L454+North!L454+Gomati!L454+South!L454+West!L454+Sepahijala!L454+Khowai!L454+SPO!L454</f>
        <v>0</v>
      </c>
      <c r="M454" s="697">
        <f>Dhalai!M454+Unakoti!M454+North!M454+Gomati!M454+South!M454+West!M454+Sepahijala!M454+Khowai!M454+SPO!M454</f>
        <v>0</v>
      </c>
      <c r="N454" s="698">
        <f>Dhalai!N454+Unakoti!N454+North!N454+Gomati!N454+South!N454+West!N454+Sepahijala!N454+Khowai!N454+SPO!N454</f>
        <v>0</v>
      </c>
      <c r="O454" s="729">
        <v>7.4999999999999997E-3</v>
      </c>
      <c r="P454" s="697">
        <f>Dhalai!P454+Unakoti!P454+North!P454+Gomati!P454+South!P454+West!P454+Sepahijala!P454+Khowai!P454+SPO!P454</f>
        <v>800</v>
      </c>
      <c r="Q454" s="698">
        <f>Dhalai!Q454+Unakoti!Q454+North!Q454+Gomati!Q454+South!Q454+West!Q454+Sepahijala!Q454+Khowai!Q454+SPO!Q454</f>
        <v>6</v>
      </c>
      <c r="R454" s="697">
        <f>Dhalai!R454+Unakoti!R454+North!R454+Gomati!R454+South!R454+West!R454+Sepahijala!R454+Khowai!R454+SPO!R454</f>
        <v>800</v>
      </c>
      <c r="S454" s="698">
        <f>Dhalai!S454+Unakoti!S454+North!S454+Gomati!S454+South!S454+West!S454+Sepahijala!S454+Khowai!S454+SPO!S454</f>
        <v>6</v>
      </c>
      <c r="T454" s="697">
        <f>SUM(Dhalai:SPO!T454)</f>
        <v>0</v>
      </c>
      <c r="U454" s="697">
        <f>SUM(Dhalai:SPO!U454)</f>
        <v>0</v>
      </c>
      <c r="V454" s="697">
        <f>SUM(Dhalai:SPO!V454)</f>
        <v>0</v>
      </c>
      <c r="W454" s="697">
        <f>SUM(Dhalai:SPO!W454)</f>
        <v>0</v>
      </c>
      <c r="X454" s="729">
        <v>7.4999999999999997E-3</v>
      </c>
      <c r="Y454" s="697">
        <f>SUM(Dhalai:SPO!Y454)</f>
        <v>800</v>
      </c>
      <c r="Z454" s="698">
        <f>SUM(Dhalai:SPO!Z454)</f>
        <v>6</v>
      </c>
      <c r="AA454" s="697">
        <f>SUM(Dhalai:SPO!AA454)</f>
        <v>800</v>
      </c>
      <c r="AB454" s="698">
        <f>SUM(Dhalai:SPO!AB454)</f>
        <v>6</v>
      </c>
      <c r="AC454" s="780"/>
      <c r="AD454" s="705"/>
      <c r="AF454" s="672">
        <f>SUM(Dhalai:SPO!AB454)</f>
        <v>6</v>
      </c>
      <c r="AH454" s="672" t="b">
        <f t="shared" si="149"/>
        <v>1</v>
      </c>
    </row>
    <row r="455" spans="1:34" ht="37.5">
      <c r="A455" s="847">
        <f t="shared" si="168"/>
        <v>26.180000000000028</v>
      </c>
      <c r="B455" s="706" t="s">
        <v>280</v>
      </c>
      <c r="C455" s="697">
        <f>Dhalai!C455+Unakoti!C455+North!C455+Gomati!C455+South!C455+West!C455+Sepahijala!C455+Khowai!C455+SPO!C455</f>
        <v>800</v>
      </c>
      <c r="D455" s="698">
        <f>Dhalai!D455+Unakoti!D455+North!D455+Gomati!D455+South!D455+West!D455+Sepahijala!D455+Khowai!D455+SPO!D455</f>
        <v>6.01</v>
      </c>
      <c r="E455" s="697">
        <f>Dhalai!E455+Unakoti!E455+North!E455+Gomati!E455+South!E455+West!E455+Sepahijala!E455+Khowai!E455+SPO!E455</f>
        <v>800</v>
      </c>
      <c r="F455" s="698">
        <f>Dhalai!F455+Unakoti!F455+North!F455+Gomati!F455+South!F455+West!F455+Sepahijala!F455+Khowai!F455+SPO!F455</f>
        <v>6.01</v>
      </c>
      <c r="G455" s="699">
        <f t="shared" si="167"/>
        <v>1</v>
      </c>
      <c r="H455" s="700">
        <f t="shared" si="167"/>
        <v>1</v>
      </c>
      <c r="I455" s="701">
        <f t="shared" si="165"/>
        <v>0</v>
      </c>
      <c r="J455" s="702">
        <f t="shared" si="165"/>
        <v>0</v>
      </c>
      <c r="K455" s="697">
        <f>Dhalai!K455+Unakoti!K455+North!K455+Gomati!K455+South!K455+West!K455+Sepahijala!K455+Khowai!K455+SPO!K455</f>
        <v>0</v>
      </c>
      <c r="L455" s="698">
        <f>Dhalai!L455+Unakoti!L455+North!L455+Gomati!L455+South!L455+West!L455+Sepahijala!L455+Khowai!L455+SPO!L455</f>
        <v>0</v>
      </c>
      <c r="M455" s="697">
        <f>Dhalai!M455+Unakoti!M455+North!M455+Gomati!M455+South!M455+West!M455+Sepahijala!M455+Khowai!M455+SPO!M455</f>
        <v>0</v>
      </c>
      <c r="N455" s="698">
        <f>Dhalai!N455+Unakoti!N455+North!N455+Gomati!N455+South!N455+West!N455+Sepahijala!N455+Khowai!N455+SPO!N455</f>
        <v>0</v>
      </c>
      <c r="O455" s="729">
        <v>7.4999999999999997E-3</v>
      </c>
      <c r="P455" s="697">
        <f>Dhalai!P455+Unakoti!P455+North!P455+Gomati!P455+South!P455+West!P455+Sepahijala!P455+Khowai!P455+SPO!P455</f>
        <v>800</v>
      </c>
      <c r="Q455" s="698">
        <f>Dhalai!Q455+Unakoti!Q455+North!Q455+Gomati!Q455+South!Q455+West!Q455+Sepahijala!Q455+Khowai!Q455+SPO!Q455</f>
        <v>6</v>
      </c>
      <c r="R455" s="697">
        <f>Dhalai!R455+Unakoti!R455+North!R455+Gomati!R455+South!R455+West!R455+Sepahijala!R455+Khowai!R455+SPO!R455</f>
        <v>800</v>
      </c>
      <c r="S455" s="698">
        <f>Dhalai!S455+Unakoti!S455+North!S455+Gomati!S455+South!S455+West!S455+Sepahijala!S455+Khowai!S455+SPO!S455</f>
        <v>6</v>
      </c>
      <c r="T455" s="697">
        <f>SUM(Dhalai:SPO!T455)</f>
        <v>0</v>
      </c>
      <c r="U455" s="697">
        <f>SUM(Dhalai:SPO!U455)</f>
        <v>0</v>
      </c>
      <c r="V455" s="697">
        <f>SUM(Dhalai:SPO!V455)</f>
        <v>0</v>
      </c>
      <c r="W455" s="697">
        <f>SUM(Dhalai:SPO!W455)</f>
        <v>0</v>
      </c>
      <c r="X455" s="729">
        <v>7.4999999999999997E-3</v>
      </c>
      <c r="Y455" s="697">
        <f>SUM(Dhalai:SPO!Y455)</f>
        <v>800</v>
      </c>
      <c r="Z455" s="698">
        <f>SUM(Dhalai:SPO!Z455)</f>
        <v>6</v>
      </c>
      <c r="AA455" s="697">
        <f>SUM(Dhalai:SPO!AA455)</f>
        <v>800</v>
      </c>
      <c r="AB455" s="698">
        <f>SUM(Dhalai:SPO!AB455)</f>
        <v>6</v>
      </c>
      <c r="AC455" s="780"/>
      <c r="AD455" s="705"/>
      <c r="AF455" s="672">
        <f>SUM(Dhalai:SPO!AB455)</f>
        <v>6</v>
      </c>
      <c r="AH455" s="672" t="b">
        <f t="shared" si="149"/>
        <v>1</v>
      </c>
    </row>
    <row r="456" spans="1:34" ht="37.5">
      <c r="A456" s="847">
        <f t="shared" si="168"/>
        <v>26.19000000000003</v>
      </c>
      <c r="B456" s="706" t="s">
        <v>281</v>
      </c>
      <c r="C456" s="697">
        <f>Dhalai!C456+Unakoti!C456+North!C456+Gomati!C456+South!C456+West!C456+Sepahijala!C456+Khowai!C456+SPO!C456</f>
        <v>800</v>
      </c>
      <c r="D456" s="698">
        <f>Dhalai!D456+Unakoti!D456+North!D456+Gomati!D456+South!D456+West!D456+Sepahijala!D456+Khowai!D456+SPO!D456</f>
        <v>2.4</v>
      </c>
      <c r="E456" s="697">
        <f>Dhalai!E456+Unakoti!E456+North!E456+Gomati!E456+South!E456+West!E456+Sepahijala!E456+Khowai!E456+SPO!E456</f>
        <v>800</v>
      </c>
      <c r="F456" s="698">
        <f>Dhalai!F456+Unakoti!F456+North!F456+Gomati!F456+South!F456+West!F456+Sepahijala!F456+Khowai!F456+SPO!F456</f>
        <v>2.4</v>
      </c>
      <c r="G456" s="699">
        <f t="shared" si="167"/>
        <v>1</v>
      </c>
      <c r="H456" s="700">
        <f t="shared" si="167"/>
        <v>1</v>
      </c>
      <c r="I456" s="701">
        <f t="shared" si="165"/>
        <v>0</v>
      </c>
      <c r="J456" s="702">
        <f t="shared" si="165"/>
        <v>0</v>
      </c>
      <c r="K456" s="697">
        <f>Dhalai!K456+Unakoti!K456+North!K456+Gomati!K456+South!K456+West!K456+Sepahijala!K456+Khowai!K456+SPO!K456</f>
        <v>0</v>
      </c>
      <c r="L456" s="698">
        <f>Dhalai!L456+Unakoti!L456+North!L456+Gomati!L456+South!L456+West!L456+Sepahijala!L456+Khowai!L456+SPO!L456</f>
        <v>0</v>
      </c>
      <c r="M456" s="697">
        <f>Dhalai!M456+Unakoti!M456+North!M456+Gomati!M456+South!M456+West!M456+Sepahijala!M456+Khowai!M456+SPO!M456</f>
        <v>0</v>
      </c>
      <c r="N456" s="698">
        <f>Dhalai!N456+Unakoti!N456+North!N456+Gomati!N456+South!N456+West!N456+Sepahijala!N456+Khowai!N456+SPO!N456</f>
        <v>0</v>
      </c>
      <c r="O456" s="729">
        <v>3.0000000000000001E-3</v>
      </c>
      <c r="P456" s="697">
        <f>Dhalai!P456+Unakoti!P456+North!P456+Gomati!P456+South!P456+West!P456+Sepahijala!P456+Khowai!P456+SPO!P456</f>
        <v>800</v>
      </c>
      <c r="Q456" s="698">
        <f>Dhalai!Q456+Unakoti!Q456+North!Q456+Gomati!Q456+South!Q456+West!Q456+Sepahijala!Q456+Khowai!Q456+SPO!Q456</f>
        <v>2.4</v>
      </c>
      <c r="R456" s="697">
        <f>Dhalai!R456+Unakoti!R456+North!R456+Gomati!R456+South!R456+West!R456+Sepahijala!R456+Khowai!R456+SPO!R456</f>
        <v>800</v>
      </c>
      <c r="S456" s="698">
        <f>Dhalai!S456+Unakoti!S456+North!S456+Gomati!S456+South!S456+West!S456+Sepahijala!S456+Khowai!S456+SPO!S456</f>
        <v>2.4</v>
      </c>
      <c r="T456" s="697">
        <f>SUM(Dhalai:SPO!T456)</f>
        <v>0</v>
      </c>
      <c r="U456" s="697">
        <f>SUM(Dhalai:SPO!U456)</f>
        <v>0</v>
      </c>
      <c r="V456" s="697">
        <f>SUM(Dhalai:SPO!V456)</f>
        <v>0</v>
      </c>
      <c r="W456" s="697">
        <f>SUM(Dhalai:SPO!W456)</f>
        <v>0</v>
      </c>
      <c r="X456" s="729">
        <v>3.0000000000000001E-3</v>
      </c>
      <c r="Y456" s="697">
        <f>SUM(Dhalai:SPO!Y456)</f>
        <v>800</v>
      </c>
      <c r="Z456" s="698">
        <f>SUM(Dhalai:SPO!Z456)</f>
        <v>2.4</v>
      </c>
      <c r="AA456" s="697">
        <f>SUM(Dhalai:SPO!AA456)</f>
        <v>800</v>
      </c>
      <c r="AB456" s="698">
        <f>SUM(Dhalai:SPO!AB456)</f>
        <v>2.4</v>
      </c>
      <c r="AC456" s="780"/>
      <c r="AD456" s="705"/>
      <c r="AF456" s="672">
        <f>SUM(Dhalai:SPO!AB456)</f>
        <v>2.4</v>
      </c>
      <c r="AH456" s="672" t="b">
        <f t="shared" ref="AH456:AH464" si="169">AB456=AF456</f>
        <v>1</v>
      </c>
    </row>
    <row r="457" spans="1:34" ht="56.25">
      <c r="A457" s="847">
        <f t="shared" si="168"/>
        <v>26.200000000000031</v>
      </c>
      <c r="B457" s="706" t="s">
        <v>282</v>
      </c>
      <c r="C457" s="697">
        <f>Dhalai!C457+Unakoti!C457+North!C457+Gomati!C457+South!C457+West!C457+Sepahijala!C457+Khowai!C457+SPO!C457</f>
        <v>800</v>
      </c>
      <c r="D457" s="698">
        <f>Dhalai!D457+Unakoti!D457+North!D457+Gomati!D457+South!D457+West!D457+Sepahijala!D457+Khowai!D457+SPO!D457</f>
        <v>2.4</v>
      </c>
      <c r="E457" s="697">
        <f>Dhalai!E457+Unakoti!E457+North!E457+Gomati!E457+South!E457+West!E457+Sepahijala!E457+Khowai!E457+SPO!E457</f>
        <v>800</v>
      </c>
      <c r="F457" s="698">
        <f>Dhalai!F457+Unakoti!F457+North!F457+Gomati!F457+South!F457+West!F457+Sepahijala!F457+Khowai!F457+SPO!F457</f>
        <v>2.4</v>
      </c>
      <c r="G457" s="699">
        <f t="shared" si="167"/>
        <v>1</v>
      </c>
      <c r="H457" s="700">
        <f t="shared" si="167"/>
        <v>1</v>
      </c>
      <c r="I457" s="701">
        <f t="shared" si="165"/>
        <v>0</v>
      </c>
      <c r="J457" s="702">
        <f t="shared" si="165"/>
        <v>0</v>
      </c>
      <c r="K457" s="697">
        <f>Dhalai!K457+Unakoti!K457+North!K457+Gomati!K457+South!K457+West!K457+Sepahijala!K457+Khowai!K457+SPO!K457</f>
        <v>0</v>
      </c>
      <c r="L457" s="698">
        <f>Dhalai!L457+Unakoti!L457+North!L457+Gomati!L457+South!L457+West!L457+Sepahijala!L457+Khowai!L457+SPO!L457</f>
        <v>0</v>
      </c>
      <c r="M457" s="697">
        <f>Dhalai!M457+Unakoti!M457+North!M457+Gomati!M457+South!M457+West!M457+Sepahijala!M457+Khowai!M457+SPO!M457</f>
        <v>0</v>
      </c>
      <c r="N457" s="698">
        <f>Dhalai!N457+Unakoti!N457+North!N457+Gomati!N457+South!N457+West!N457+Sepahijala!N457+Khowai!N457+SPO!N457</f>
        <v>0</v>
      </c>
      <c r="O457" s="729">
        <v>3.0000000000000001E-3</v>
      </c>
      <c r="P457" s="697">
        <f>Dhalai!P457+Unakoti!P457+North!P457+Gomati!P457+South!P457+West!P457+Sepahijala!P457+Khowai!P457+SPO!P457</f>
        <v>800</v>
      </c>
      <c r="Q457" s="698">
        <f>Dhalai!Q457+Unakoti!Q457+North!Q457+Gomati!Q457+South!Q457+West!Q457+Sepahijala!Q457+Khowai!Q457+SPO!Q457</f>
        <v>2.4</v>
      </c>
      <c r="R457" s="697">
        <f>Dhalai!R457+Unakoti!R457+North!R457+Gomati!R457+South!R457+West!R457+Sepahijala!R457+Khowai!R457+SPO!R457</f>
        <v>800</v>
      </c>
      <c r="S457" s="698">
        <f>Dhalai!S457+Unakoti!S457+North!S457+Gomati!S457+South!S457+West!S457+Sepahijala!S457+Khowai!S457+SPO!S457</f>
        <v>2.4</v>
      </c>
      <c r="T457" s="697">
        <f>SUM(Dhalai:SPO!T457)</f>
        <v>0</v>
      </c>
      <c r="U457" s="697">
        <f>SUM(Dhalai:SPO!U457)</f>
        <v>0</v>
      </c>
      <c r="V457" s="697">
        <f>SUM(Dhalai:SPO!V457)</f>
        <v>0</v>
      </c>
      <c r="W457" s="697">
        <f>SUM(Dhalai:SPO!W457)</f>
        <v>0</v>
      </c>
      <c r="X457" s="729">
        <v>3.0000000000000001E-3</v>
      </c>
      <c r="Y457" s="697">
        <f>SUM(Dhalai:SPO!Y457)</f>
        <v>800</v>
      </c>
      <c r="Z457" s="698">
        <f>SUM(Dhalai:SPO!Z457)</f>
        <v>2.4</v>
      </c>
      <c r="AA457" s="697">
        <f>SUM(Dhalai:SPO!AA457)</f>
        <v>800</v>
      </c>
      <c r="AB457" s="698">
        <f>SUM(Dhalai:SPO!AB457)</f>
        <v>2.4</v>
      </c>
      <c r="AC457" s="782"/>
      <c r="AD457" s="705"/>
      <c r="AF457" s="672">
        <f>SUM(Dhalai:SPO!AB457)</f>
        <v>2.4</v>
      </c>
      <c r="AH457" s="672" t="b">
        <f t="shared" si="169"/>
        <v>1</v>
      </c>
    </row>
    <row r="458" spans="1:34" ht="56.25">
      <c r="A458" s="847">
        <f t="shared" si="168"/>
        <v>26.210000000000033</v>
      </c>
      <c r="B458" s="706" t="s">
        <v>283</v>
      </c>
      <c r="C458" s="697">
        <f>Dhalai!C458+Unakoti!C458+North!C458+Gomati!C458+South!C458+West!C458+Sepahijala!C458+Khowai!C458+SPO!C458</f>
        <v>0</v>
      </c>
      <c r="D458" s="698">
        <f>Dhalai!D458+Unakoti!D458+North!D458+Gomati!D458+South!D458+West!D458+Sepahijala!D458+Khowai!D458+SPO!D458</f>
        <v>0</v>
      </c>
      <c r="E458" s="697">
        <f>Dhalai!E458+Unakoti!E458+North!E458+Gomati!E458+South!E458+West!E458+Sepahijala!E458+Khowai!E458+SPO!E458</f>
        <v>0</v>
      </c>
      <c r="F458" s="698">
        <f>Dhalai!F458+Unakoti!F458+North!F458+Gomati!F458+South!F458+West!F458+Sepahijala!F458+Khowai!F458+SPO!F458</f>
        <v>0</v>
      </c>
      <c r="G458" s="699"/>
      <c r="H458" s="700"/>
      <c r="I458" s="701">
        <f t="shared" si="165"/>
        <v>0</v>
      </c>
      <c r="J458" s="702">
        <f t="shared" si="165"/>
        <v>0</v>
      </c>
      <c r="K458" s="697">
        <f>Dhalai!K458+Unakoti!K458+North!K458+Gomati!K458+South!K458+West!K458+Sepahijala!K458+Khowai!K458+SPO!K458</f>
        <v>0</v>
      </c>
      <c r="L458" s="698">
        <f>Dhalai!L458+Unakoti!L458+North!L458+Gomati!L458+South!L458+West!L458+Sepahijala!L458+Khowai!L458+SPO!L458</f>
        <v>0</v>
      </c>
      <c r="M458" s="697">
        <f>Dhalai!M458+Unakoti!M458+North!M458+Gomati!M458+South!M458+West!M458+Sepahijala!M458+Khowai!M458+SPO!M458</f>
        <v>0</v>
      </c>
      <c r="N458" s="698">
        <f>Dhalai!N458+Unakoti!N458+North!N458+Gomati!N458+South!N458+West!N458+Sepahijala!N458+Khowai!N458+SPO!N458</f>
        <v>0</v>
      </c>
      <c r="O458" s="729">
        <v>0.1</v>
      </c>
      <c r="P458" s="697">
        <f>Dhalai!P458+Unakoti!P458+North!P458+Gomati!P458+South!P458+West!P458+Sepahijala!P458+Khowai!P458+SPO!P458</f>
        <v>0</v>
      </c>
      <c r="Q458" s="698">
        <f>Dhalai!Q458+Unakoti!Q458+North!Q458+Gomati!Q458+South!Q458+West!Q458+Sepahijala!Q458+Khowai!Q458+SPO!Q458</f>
        <v>0</v>
      </c>
      <c r="R458" s="697">
        <f>Dhalai!R458+Unakoti!R458+North!R458+Gomati!R458+South!R458+West!R458+Sepahijala!R458+Khowai!R458+SPO!R458</f>
        <v>0</v>
      </c>
      <c r="S458" s="698">
        <f>Dhalai!S458+Unakoti!S458+North!S458+Gomati!S458+South!S458+West!S458+Sepahijala!S458+Khowai!S458+SPO!S458</f>
        <v>0</v>
      </c>
      <c r="T458" s="697">
        <f>SUM(Dhalai:SPO!T458)</f>
        <v>0</v>
      </c>
      <c r="U458" s="697">
        <f>SUM(Dhalai:SPO!U458)</f>
        <v>0</v>
      </c>
      <c r="V458" s="697">
        <f>SUM(Dhalai:SPO!V458)</f>
        <v>0</v>
      </c>
      <c r="W458" s="697">
        <f>SUM(Dhalai:SPO!W458)</f>
        <v>0</v>
      </c>
      <c r="X458" s="729">
        <v>0.1</v>
      </c>
      <c r="Y458" s="697">
        <f>SUM(Dhalai:SPO!Y458)</f>
        <v>0</v>
      </c>
      <c r="Z458" s="698">
        <f>SUM(Dhalai:SPO!Z458)</f>
        <v>0</v>
      </c>
      <c r="AA458" s="697">
        <f>SUM(Dhalai:SPO!AA458)</f>
        <v>0</v>
      </c>
      <c r="AB458" s="697">
        <f>SUM(Dhalai:SPO!AB458)</f>
        <v>0</v>
      </c>
      <c r="AC458" s="708"/>
      <c r="AD458" s="705"/>
      <c r="AF458" s="672">
        <f>SUM(Dhalai:SPO!AB458)</f>
        <v>0</v>
      </c>
      <c r="AH458" s="672" t="b">
        <f t="shared" si="169"/>
        <v>1</v>
      </c>
    </row>
    <row r="459" spans="1:34" ht="37.5">
      <c r="A459" s="847">
        <f t="shared" si="168"/>
        <v>26.220000000000034</v>
      </c>
      <c r="B459" s="706" t="s">
        <v>284</v>
      </c>
      <c r="C459" s="697">
        <f>Dhalai!C459+Unakoti!C459+North!C459+Gomati!C459+South!C459+West!C459+Sepahijala!C459+Khowai!C459+SPO!C459</f>
        <v>800</v>
      </c>
      <c r="D459" s="698">
        <f>Dhalai!D459+Unakoti!D459+North!D459+Gomati!D459+South!D459+West!D459+Sepahijala!D459+Khowai!D459+SPO!D459</f>
        <v>3.99</v>
      </c>
      <c r="E459" s="697">
        <f>Dhalai!E459+Unakoti!E459+North!E459+Gomati!E459+South!E459+West!E459+Sepahijala!E459+Khowai!E459+SPO!E459</f>
        <v>800</v>
      </c>
      <c r="F459" s="698">
        <f>Dhalai!F459+Unakoti!F459+North!F459+Gomati!F459+South!F459+West!F459+Sepahijala!F459+Khowai!F459+SPO!F459</f>
        <v>3.99</v>
      </c>
      <c r="G459" s="699">
        <f t="shared" si="167"/>
        <v>1</v>
      </c>
      <c r="H459" s="700">
        <f t="shared" si="167"/>
        <v>1</v>
      </c>
      <c r="I459" s="701">
        <f t="shared" si="165"/>
        <v>0</v>
      </c>
      <c r="J459" s="702">
        <f t="shared" si="165"/>
        <v>0</v>
      </c>
      <c r="K459" s="697">
        <f>Dhalai!K459+Unakoti!K459+North!K459+Gomati!K459+South!K459+West!K459+Sepahijala!K459+Khowai!K459+SPO!K459</f>
        <v>0</v>
      </c>
      <c r="L459" s="698">
        <f>Dhalai!L459+Unakoti!L459+North!L459+Gomati!L459+South!L459+West!L459+Sepahijala!L459+Khowai!L459+SPO!L459</f>
        <v>0</v>
      </c>
      <c r="M459" s="697">
        <f>Dhalai!M459+Unakoti!M459+North!M459+Gomati!M459+South!M459+West!M459+Sepahijala!M459+Khowai!M459+SPO!M459</f>
        <v>0</v>
      </c>
      <c r="N459" s="698">
        <f>Dhalai!N459+Unakoti!N459+North!N459+Gomati!N459+South!N459+West!N459+Sepahijala!N459+Khowai!N459+SPO!N459</f>
        <v>0</v>
      </c>
      <c r="O459" s="729">
        <v>5.0000000000000001E-3</v>
      </c>
      <c r="P459" s="697">
        <f>Dhalai!P459+Unakoti!P459+North!P459+Gomati!P459+South!P459+West!P459+Sepahijala!P459+Khowai!P459+SPO!P459</f>
        <v>800</v>
      </c>
      <c r="Q459" s="698">
        <f>Dhalai!Q459+Unakoti!Q459+North!Q459+Gomati!Q459+South!Q459+West!Q459+Sepahijala!Q459+Khowai!Q459+SPO!Q459</f>
        <v>4</v>
      </c>
      <c r="R459" s="697">
        <f>Dhalai!R459+Unakoti!R459+North!R459+Gomati!R459+South!R459+West!R459+Sepahijala!R459+Khowai!R459+SPO!R459</f>
        <v>800</v>
      </c>
      <c r="S459" s="698">
        <f>Dhalai!S459+Unakoti!S459+North!S459+Gomati!S459+South!S459+West!S459+Sepahijala!S459+Khowai!S459+SPO!S459</f>
        <v>4</v>
      </c>
      <c r="T459" s="697">
        <f>SUM(Dhalai:SPO!T459)</f>
        <v>0</v>
      </c>
      <c r="U459" s="697">
        <f>SUM(Dhalai:SPO!U459)</f>
        <v>0</v>
      </c>
      <c r="V459" s="697">
        <f>SUM(Dhalai:SPO!V459)</f>
        <v>0</v>
      </c>
      <c r="W459" s="697">
        <f>SUM(Dhalai:SPO!W459)</f>
        <v>0</v>
      </c>
      <c r="X459" s="729">
        <v>5.0000000000000001E-3</v>
      </c>
      <c r="Y459" s="697">
        <f>SUM(Dhalai:SPO!Y459)</f>
        <v>800</v>
      </c>
      <c r="Z459" s="698">
        <f>SUM(Dhalai:SPO!Z459)</f>
        <v>4</v>
      </c>
      <c r="AA459" s="697">
        <f>SUM(Dhalai:SPO!AA459)</f>
        <v>800</v>
      </c>
      <c r="AB459" s="698">
        <f>SUM(Dhalai:SPO!AB459)</f>
        <v>4</v>
      </c>
      <c r="AC459" s="779" t="s">
        <v>483</v>
      </c>
      <c r="AD459" s="705"/>
      <c r="AF459" s="672">
        <f>SUM(Dhalai:SPO!AB459)</f>
        <v>4</v>
      </c>
      <c r="AH459" s="672" t="b">
        <f t="shared" si="169"/>
        <v>1</v>
      </c>
    </row>
    <row r="460" spans="1:34" ht="56.25">
      <c r="A460" s="847">
        <f t="shared" si="168"/>
        <v>26.230000000000036</v>
      </c>
      <c r="B460" s="706" t="s">
        <v>285</v>
      </c>
      <c r="C460" s="697">
        <f>Dhalai!C460+Unakoti!C460+North!C460+Gomati!C460+South!C460+West!C460+Sepahijala!C460+Khowai!C460+SPO!C460</f>
        <v>800</v>
      </c>
      <c r="D460" s="698">
        <f>Dhalai!D460+Unakoti!D460+North!D460+Gomati!D460+South!D460+West!D460+Sepahijala!D460+Khowai!D460+SPO!D460</f>
        <v>1.6</v>
      </c>
      <c r="E460" s="697">
        <f>Dhalai!E460+Unakoti!E460+North!E460+Gomati!E460+South!E460+West!E460+Sepahijala!E460+Khowai!E460+SPO!E460</f>
        <v>800</v>
      </c>
      <c r="F460" s="698">
        <f>Dhalai!F460+Unakoti!F460+North!F460+Gomati!F460+South!F460+West!F460+Sepahijala!F460+Khowai!F460+SPO!F460</f>
        <v>1.6</v>
      </c>
      <c r="G460" s="699">
        <f t="shared" si="167"/>
        <v>1</v>
      </c>
      <c r="H460" s="700">
        <f t="shared" si="167"/>
        <v>1</v>
      </c>
      <c r="I460" s="701">
        <f t="shared" si="165"/>
        <v>0</v>
      </c>
      <c r="J460" s="702">
        <f t="shared" si="165"/>
        <v>0</v>
      </c>
      <c r="K460" s="697">
        <f>Dhalai!K460+Unakoti!K460+North!K460+Gomati!K460+South!K460+West!K460+Sepahijala!K460+Khowai!K460+SPO!K460</f>
        <v>0</v>
      </c>
      <c r="L460" s="698">
        <f>Dhalai!L460+Unakoti!L460+North!L460+Gomati!L460+South!L460+West!L460+Sepahijala!L460+Khowai!L460+SPO!L460</f>
        <v>0</v>
      </c>
      <c r="M460" s="697">
        <f>Dhalai!M460+Unakoti!M460+North!M460+Gomati!M460+South!M460+West!M460+Sepahijala!M460+Khowai!M460+SPO!M460</f>
        <v>0</v>
      </c>
      <c r="N460" s="698">
        <f>Dhalai!N460+Unakoti!N460+North!N460+Gomati!N460+South!N460+West!N460+Sepahijala!N460+Khowai!N460+SPO!N460</f>
        <v>0</v>
      </c>
      <c r="O460" s="729">
        <v>2E-3</v>
      </c>
      <c r="P460" s="697">
        <f>Dhalai!P460+Unakoti!P460+North!P460+Gomati!P460+South!P460+West!P460+Sepahijala!P460+Khowai!P460+SPO!P460</f>
        <v>800</v>
      </c>
      <c r="Q460" s="698">
        <f>Dhalai!Q460+Unakoti!Q460+North!Q460+Gomati!Q460+South!Q460+West!Q460+Sepahijala!Q460+Khowai!Q460+SPO!Q460</f>
        <v>1.6</v>
      </c>
      <c r="R460" s="697">
        <f>Dhalai!R460+Unakoti!R460+North!R460+Gomati!R460+South!R460+West!R460+Sepahijala!R460+Khowai!R460+SPO!R460</f>
        <v>800</v>
      </c>
      <c r="S460" s="698">
        <f>Dhalai!S460+Unakoti!S460+North!S460+Gomati!S460+South!S460+West!S460+Sepahijala!S460+Khowai!S460+SPO!S460</f>
        <v>1.6</v>
      </c>
      <c r="T460" s="697">
        <f>SUM(Dhalai:SPO!T460)</f>
        <v>0</v>
      </c>
      <c r="U460" s="697">
        <f>SUM(Dhalai:SPO!U460)</f>
        <v>0</v>
      </c>
      <c r="V460" s="697">
        <f>SUM(Dhalai:SPO!V460)</f>
        <v>0</v>
      </c>
      <c r="W460" s="697">
        <f>SUM(Dhalai:SPO!W460)</f>
        <v>0</v>
      </c>
      <c r="X460" s="729">
        <v>2E-3</v>
      </c>
      <c r="Y460" s="697">
        <f>SUM(Dhalai:SPO!Y460)</f>
        <v>800</v>
      </c>
      <c r="Z460" s="698">
        <f>SUM(Dhalai:SPO!Z460)</f>
        <v>1.6</v>
      </c>
      <c r="AA460" s="697">
        <f>SUM(Dhalai:SPO!AA460)</f>
        <v>800</v>
      </c>
      <c r="AB460" s="698">
        <f>SUM(Dhalai:SPO!AB460)</f>
        <v>1.6</v>
      </c>
      <c r="AC460" s="782"/>
      <c r="AD460" s="705"/>
      <c r="AF460" s="672">
        <f>SUM(Dhalai:SPO!AB460)</f>
        <v>1.6</v>
      </c>
      <c r="AH460" s="672" t="b">
        <f t="shared" si="169"/>
        <v>1</v>
      </c>
    </row>
    <row r="461" spans="1:34" s="751" customFormat="1" ht="37.5">
      <c r="A461" s="679"/>
      <c r="B461" s="686" t="s">
        <v>286</v>
      </c>
      <c r="C461" s="687">
        <f>Dhalai!C461+Unakoti!C461+North!C461+Gomati!C461+South!C461+West!C461+Sepahijala!C461+Khowai!C461+SPO!C461</f>
        <v>9</v>
      </c>
      <c r="D461" s="688">
        <f>Dhalai!D461+Unakoti!D461+North!D461+Gomati!D461+South!D461+West!D461+Sepahijala!D461+Khowai!D461+SPO!D461</f>
        <v>289.92999999999995</v>
      </c>
      <c r="E461" s="687">
        <f>Dhalai!E461+Unakoti!E461+North!E461+Gomati!E461+South!E461+West!E461+Sepahijala!E461+Khowai!E461+SPO!E461</f>
        <v>9</v>
      </c>
      <c r="F461" s="688">
        <f>Dhalai!F461+Unakoti!F461+North!F461+Gomati!F461+South!F461+West!F461+Sepahijala!F461+Khowai!F461+SPO!F461</f>
        <v>289.92999999999995</v>
      </c>
      <c r="G461" s="783">
        <f t="shared" si="167"/>
        <v>1</v>
      </c>
      <c r="H461" s="784">
        <f t="shared" si="167"/>
        <v>1</v>
      </c>
      <c r="I461" s="832">
        <f t="shared" ref="I461:J461" si="170">SUM(I440:I460)</f>
        <v>0</v>
      </c>
      <c r="J461" s="833">
        <f t="shared" si="170"/>
        <v>0</v>
      </c>
      <c r="K461" s="687">
        <f>Dhalai!K461+Unakoti!K461+North!K461+Gomati!K461+South!K461+West!K461+Sepahijala!K461+Khowai!K461+SPO!K461</f>
        <v>0</v>
      </c>
      <c r="L461" s="688">
        <f>Dhalai!L461+Unakoti!L461+North!L461+Gomati!L461+South!L461+West!L461+Sepahijala!L461+Khowai!L461+SPO!L461</f>
        <v>0</v>
      </c>
      <c r="M461" s="687">
        <f>Dhalai!M461+Unakoti!M461+North!M461+Gomati!M461+South!M461+West!M461+Sepahijala!M461+Khowai!M461+SPO!M461</f>
        <v>0</v>
      </c>
      <c r="N461" s="688">
        <f>Dhalai!N461+Unakoti!N461+North!N461+Gomati!N461+South!N461+West!N461+Sepahijala!N461+Khowai!N461+SPO!N461</f>
        <v>0</v>
      </c>
      <c r="O461" s="834"/>
      <c r="P461" s="687">
        <f>Dhalai!P461+Unakoti!P461+North!P461+Gomati!P461+South!P461+West!P461+Sepahijala!P461+Khowai!P461+SPO!P461</f>
        <v>9</v>
      </c>
      <c r="Q461" s="688">
        <f>Dhalai!Q461+Unakoti!Q461+North!Q461+Gomati!Q461+South!Q461+West!Q461+Sepahijala!Q461+Khowai!Q461+SPO!Q461</f>
        <v>289.91999999999996</v>
      </c>
      <c r="R461" s="687">
        <f>Dhalai!R461+Unakoti!R461+North!R461+Gomati!R461+South!R461+West!R461+Sepahijala!R461+Khowai!R461+SPO!R461</f>
        <v>9</v>
      </c>
      <c r="S461" s="688">
        <f>Dhalai!S461+Unakoti!S461+North!S461+Gomati!S461+South!S461+West!S461+Sepahijala!S461+Khowai!S461+SPO!S461</f>
        <v>289.91999999999996</v>
      </c>
      <c r="T461" s="687"/>
      <c r="U461" s="687">
        <f>SUM(Dhalai:SPO!U461)</f>
        <v>0</v>
      </c>
      <c r="V461" s="687"/>
      <c r="W461" s="687">
        <f>SUM(Dhalai:SPO!W461)</f>
        <v>0</v>
      </c>
      <c r="X461" s="834"/>
      <c r="Y461" s="687">
        <f>SUM(Dhalai:SPO!Y461)</f>
        <v>9</v>
      </c>
      <c r="Z461" s="687">
        <f>SUM(Dhalai:SPO!Z461)</f>
        <v>289.91999999999996</v>
      </c>
      <c r="AA461" s="687">
        <f>SUM(Dhalai:SPO!AA461)</f>
        <v>9</v>
      </c>
      <c r="AB461" s="687">
        <f>SUM(Dhalai:SPO!AB461)</f>
        <v>289.91999999999996</v>
      </c>
      <c r="AC461" s="692"/>
      <c r="AD461" s="705"/>
      <c r="AF461" s="672">
        <f>SUM(Dhalai:SPO!AB461)</f>
        <v>289.91999999999996</v>
      </c>
      <c r="AH461" s="672" t="b">
        <f t="shared" si="169"/>
        <v>1</v>
      </c>
    </row>
    <row r="462" spans="1:34" s="751" customFormat="1" ht="56.25">
      <c r="A462" s="679"/>
      <c r="B462" s="753" t="s">
        <v>287</v>
      </c>
      <c r="C462" s="687">
        <f>Dhalai!C462+Unakoti!C462+North!C462+Gomati!C462+South!C462+West!C462+Sepahijala!C462+Khowai!C462+SPO!C462</f>
        <v>9</v>
      </c>
      <c r="D462" s="688">
        <f>Dhalai!D462+Unakoti!D462+North!D462+Gomati!D462+South!D462+West!D462+Sepahijala!D462+Khowai!D462+SPO!D462</f>
        <v>289.92999999999995</v>
      </c>
      <c r="E462" s="687">
        <f>Dhalai!E462+Unakoti!E462+North!E462+Gomati!E462+South!E462+West!E462+Sepahijala!E462+Khowai!E462+SPO!E462</f>
        <v>9</v>
      </c>
      <c r="F462" s="688">
        <f>Dhalai!F462+Unakoti!F462+North!F462+Gomati!F462+South!F462+West!F462+Sepahijala!F462+Khowai!F462+SPO!F462</f>
        <v>289.92999999999995</v>
      </c>
      <c r="G462" s="783">
        <f t="shared" si="167"/>
        <v>1</v>
      </c>
      <c r="H462" s="784">
        <f t="shared" si="167"/>
        <v>1</v>
      </c>
      <c r="I462" s="689">
        <f t="shared" ref="I462:J462" si="171">I461+I438</f>
        <v>0</v>
      </c>
      <c r="J462" s="688">
        <f t="shared" si="171"/>
        <v>0</v>
      </c>
      <c r="K462" s="687">
        <f>Dhalai!K462+Unakoti!K462+North!K462+Gomati!K462+South!K462+West!K462+Sepahijala!K462+Khowai!K462+SPO!K462</f>
        <v>0</v>
      </c>
      <c r="L462" s="688">
        <f>Dhalai!L462+Unakoti!L462+North!L462+Gomati!L462+South!L462+West!L462+Sepahijala!L462+Khowai!L462+SPO!L462</f>
        <v>0</v>
      </c>
      <c r="M462" s="687">
        <f>Dhalai!M462+Unakoti!M462+North!M462+Gomati!M462+South!M462+West!M462+Sepahijala!M462+Khowai!M462+SPO!M462</f>
        <v>0</v>
      </c>
      <c r="N462" s="688">
        <f>Dhalai!N462+Unakoti!N462+North!N462+Gomati!N462+South!N462+West!N462+Sepahijala!N462+Khowai!N462+SPO!N462</f>
        <v>0</v>
      </c>
      <c r="O462" s="754"/>
      <c r="P462" s="687">
        <f>Dhalai!P462+Unakoti!P462+North!P462+Gomati!P462+South!P462+West!P462+Sepahijala!P462+Khowai!P462+SPO!P462</f>
        <v>9</v>
      </c>
      <c r="Q462" s="688">
        <f>Dhalai!Q462+Unakoti!Q462+North!Q462+Gomati!Q462+South!Q462+West!Q462+Sepahijala!Q462+Khowai!Q462+SPO!Q462</f>
        <v>289.91999999999996</v>
      </c>
      <c r="R462" s="687">
        <f>Dhalai!R462+Unakoti!R462+North!R462+Gomati!R462+South!R462+West!R462+Sepahijala!R462+Khowai!R462+SPO!R462</f>
        <v>9</v>
      </c>
      <c r="S462" s="688">
        <f>Dhalai!S462+Unakoti!S462+North!S462+Gomati!S462+South!S462+West!S462+Sepahijala!S462+Khowai!S462+SPO!S462</f>
        <v>289.91999999999996</v>
      </c>
      <c r="T462" s="687"/>
      <c r="U462" s="687">
        <f>SUM(Dhalai:SPO!U462)</f>
        <v>0</v>
      </c>
      <c r="V462" s="687"/>
      <c r="W462" s="687">
        <f>SUM(Dhalai:SPO!W462)</f>
        <v>0</v>
      </c>
      <c r="X462" s="754"/>
      <c r="Y462" s="687">
        <f>SUM(Dhalai:SPO!Y462)</f>
        <v>9</v>
      </c>
      <c r="Z462" s="687">
        <f>SUM(Dhalai:SPO!Z462)</f>
        <v>289.91999999999996</v>
      </c>
      <c r="AA462" s="687">
        <f>SUM(Dhalai:SPO!AA462)</f>
        <v>9</v>
      </c>
      <c r="AB462" s="687">
        <f>SUM(Dhalai:SPO!AB462)</f>
        <v>289.91999999999996</v>
      </c>
      <c r="AC462" s="755"/>
      <c r="AD462" s="705"/>
      <c r="AF462" s="672">
        <f>SUM(Dhalai:SPO!AB462)</f>
        <v>289.91999999999996</v>
      </c>
      <c r="AH462" s="672" t="b">
        <f t="shared" si="169"/>
        <v>1</v>
      </c>
    </row>
    <row r="463" spans="1:34" s="751" customFormat="1" ht="21">
      <c r="A463" s="679"/>
      <c r="B463" s="753"/>
      <c r="C463" s="687"/>
      <c r="D463" s="688"/>
      <c r="E463" s="687"/>
      <c r="F463" s="688"/>
      <c r="G463" s="783"/>
      <c r="H463" s="784"/>
      <c r="I463" s="689"/>
      <c r="J463" s="688"/>
      <c r="K463" s="687"/>
      <c r="L463" s="688"/>
      <c r="M463" s="687"/>
      <c r="N463" s="688"/>
      <c r="O463" s="754"/>
      <c r="P463" s="687"/>
      <c r="Q463" s="688"/>
      <c r="R463" s="687"/>
      <c r="S463" s="688"/>
      <c r="T463" s="687"/>
      <c r="U463" s="687">
        <f>SUM(Dhalai:SPO!U463)</f>
        <v>0</v>
      </c>
      <c r="V463" s="687"/>
      <c r="W463" s="687">
        <f>SUM(Dhalai:SPO!W463)</f>
        <v>0</v>
      </c>
      <c r="X463" s="754"/>
      <c r="Y463" s="687"/>
      <c r="Z463" s="687">
        <f>SUM(Dhalai:SPO!Z463)</f>
        <v>0</v>
      </c>
      <c r="AA463" s="687"/>
      <c r="AB463" s="687">
        <f>SUM(Dhalai:SPO!AB463)</f>
        <v>0</v>
      </c>
      <c r="AC463" s="755"/>
      <c r="AD463" s="705"/>
      <c r="AF463" s="672">
        <f>SUM(Dhalai:SPO!AB463)</f>
        <v>0</v>
      </c>
      <c r="AH463" s="672" t="b">
        <f t="shared" si="169"/>
        <v>1</v>
      </c>
    </row>
    <row r="464" spans="1:34" s="751" customFormat="1" ht="21">
      <c r="A464" s="679"/>
      <c r="B464" s="753" t="s">
        <v>299</v>
      </c>
      <c r="C464" s="687"/>
      <c r="D464" s="688">
        <f>Dhalai!D464+Unakoti!D464+North!D464+Gomati!D464+South!D464+West!D464+Sepahijala!D464+Khowai!D464+SPO!D464</f>
        <v>29303.319896999994</v>
      </c>
      <c r="E464" s="687"/>
      <c r="F464" s="688">
        <f>Dhalai!F464+Unakoti!F464+North!F464+Gomati!F464+South!F464+West!F464+Sepahijala!F464+Khowai!F464+SPO!F464</f>
        <v>27982.100577000005</v>
      </c>
      <c r="G464" s="783"/>
      <c r="H464" s="784">
        <f>F464/D464</f>
        <v>0.95491229919872478</v>
      </c>
      <c r="I464" s="689">
        <f t="shared" ref="I464:J464" si="172">I425+I462+I463</f>
        <v>3853</v>
      </c>
      <c r="J464" s="688">
        <f t="shared" si="172"/>
        <v>1321.2193199999999</v>
      </c>
      <c r="K464" s="687">
        <f>Dhalai!K464+Unakoti!K464+North!K464+Gomati!K464+South!K464+West!K464+Sepahijala!K464+Khowai!K464+SPO!K464</f>
        <v>7</v>
      </c>
      <c r="L464" s="688">
        <f>Dhalai!L464+Unakoti!L464+North!L464+Gomati!L464+South!L464+West!L464+Sepahijala!L464+Khowai!L464+SPO!L464</f>
        <v>72.44</v>
      </c>
      <c r="M464" s="687">
        <f>Dhalai!M464+Unakoti!M464+North!M464+Gomati!M464+South!M464+West!M464+Sepahijala!M464+Khowai!M464+SPO!M464</f>
        <v>0</v>
      </c>
      <c r="N464" s="688">
        <f>Dhalai!N464+Unakoti!N464+North!N464+Gomati!N464+South!N464+West!N464+Sepahijala!N464+Khowai!N464+SPO!N464</f>
        <v>0</v>
      </c>
      <c r="O464" s="688"/>
      <c r="P464" s="687"/>
      <c r="Q464" s="688">
        <f>Dhalai!Q464+Unakoti!Q464+North!Q464+Gomati!Q464+South!Q464+West!Q464+Sepahijala!Q464+Khowai!Q464+SPO!Q464</f>
        <v>52396.899670000006</v>
      </c>
      <c r="R464" s="687"/>
      <c r="S464" s="688">
        <f>Dhalai!S464+Unakoti!S464+North!S464+Gomati!S464+South!S464+West!S464+Sepahijala!S464+Khowai!S464+SPO!S464</f>
        <v>52469.339670000008</v>
      </c>
      <c r="T464" s="687"/>
      <c r="U464" s="687">
        <f>SUM(Dhalai:SPO!U464)</f>
        <v>72.44</v>
      </c>
      <c r="V464" s="687"/>
      <c r="W464" s="687">
        <f>SUM(Dhalai:SPO!W464)</f>
        <v>0</v>
      </c>
      <c r="X464" s="688"/>
      <c r="Y464" s="687"/>
      <c r="Z464" s="688">
        <f>SUM(Dhalai:SPO!Z464)</f>
        <v>34258.727820000007</v>
      </c>
      <c r="AA464" s="687"/>
      <c r="AB464" s="688">
        <f>SUM(Dhalai:SPO!AB464)</f>
        <v>34331.167820000002</v>
      </c>
      <c r="AC464" s="755"/>
      <c r="AD464" s="705"/>
      <c r="AF464" s="672">
        <f>SUM(Dhalai:SPO!AB464)</f>
        <v>34331.167820000002</v>
      </c>
      <c r="AH464" s="672" t="b">
        <f t="shared" si="169"/>
        <v>1</v>
      </c>
    </row>
    <row r="466" spans="1:30" s="861" customFormat="1">
      <c r="A466" s="793"/>
      <c r="B466" s="696" t="s">
        <v>246</v>
      </c>
      <c r="C466" s="852"/>
      <c r="D466" s="853">
        <f>(AB413+AB422)/AB464*100</f>
        <v>3.4886666433242239</v>
      </c>
      <c r="E466" s="854"/>
      <c r="F466" s="855"/>
      <c r="G466" s="856"/>
      <c r="H466" s="672"/>
      <c r="I466" s="854"/>
      <c r="J466" s="857"/>
      <c r="K466" s="854"/>
      <c r="L466" s="857"/>
      <c r="M466" s="854"/>
      <c r="N466" s="857"/>
      <c r="O466" s="858"/>
      <c r="P466" s="859"/>
      <c r="Q466" s="860"/>
      <c r="R466" s="859"/>
      <c r="S466" s="860"/>
      <c r="U466" s="672"/>
      <c r="V466" s="672"/>
      <c r="W466" s="672"/>
      <c r="X466" s="672"/>
      <c r="Y466" s="672"/>
      <c r="Z466" s="672"/>
      <c r="AA466" s="672"/>
      <c r="AB466" s="672"/>
      <c r="AC466" s="672"/>
      <c r="AD466" s="672"/>
    </row>
    <row r="467" spans="1:30" ht="37.5">
      <c r="B467" s="696" t="s">
        <v>247</v>
      </c>
      <c r="C467" s="862"/>
      <c r="D467" s="863"/>
      <c r="E467" s="854"/>
      <c r="F467" s="855"/>
      <c r="G467" s="856"/>
      <c r="K467" s="854"/>
      <c r="M467" s="854"/>
      <c r="O467" s="858"/>
      <c r="P467" s="859"/>
      <c r="Q467" s="860"/>
      <c r="R467" s="859"/>
      <c r="S467" s="864"/>
    </row>
    <row r="468" spans="1:30" s="861" customFormat="1" ht="37.5">
      <c r="A468" s="793"/>
      <c r="B468" s="711" t="s">
        <v>248</v>
      </c>
      <c r="C468" s="862"/>
      <c r="D468" s="863"/>
      <c r="E468" s="854"/>
      <c r="F468" s="855"/>
      <c r="G468" s="856"/>
      <c r="H468" s="672"/>
      <c r="I468" s="854"/>
      <c r="J468" s="857"/>
      <c r="K468" s="854"/>
      <c r="L468" s="857"/>
      <c r="M468" s="854"/>
      <c r="N468" s="857"/>
      <c r="O468" s="858"/>
      <c r="P468" s="859"/>
      <c r="Q468" s="860"/>
      <c r="R468" s="859"/>
      <c r="S468" s="864"/>
      <c r="U468" s="672"/>
      <c r="V468" s="672"/>
      <c r="W468" s="672"/>
      <c r="X468" s="672"/>
      <c r="Y468" s="672"/>
      <c r="Z468" s="672"/>
      <c r="AA468" s="672"/>
      <c r="AB468" s="672"/>
      <c r="AC468" s="672"/>
      <c r="AD468" s="672"/>
    </row>
    <row r="469" spans="1:30" ht="37.5">
      <c r="B469" s="696" t="s">
        <v>249</v>
      </c>
      <c r="C469" s="862"/>
      <c r="D469" s="863"/>
      <c r="E469" s="854"/>
      <c r="F469" s="855"/>
      <c r="G469" s="856"/>
      <c r="K469" s="854"/>
      <c r="M469" s="854"/>
      <c r="O469" s="858"/>
      <c r="P469" s="859"/>
      <c r="Q469" s="860"/>
      <c r="R469" s="859"/>
      <c r="S469" s="864"/>
    </row>
    <row r="470" spans="1:30">
      <c r="B470" s="777" t="s">
        <v>107</v>
      </c>
      <c r="C470" s="862"/>
      <c r="D470" s="863"/>
      <c r="E470" s="854"/>
      <c r="F470" s="855"/>
      <c r="G470" s="856"/>
      <c r="K470" s="854"/>
      <c r="M470" s="854"/>
      <c r="O470" s="858"/>
      <c r="P470" s="859"/>
      <c r="Q470" s="860"/>
      <c r="R470" s="859"/>
      <c r="S470" s="864"/>
    </row>
    <row r="471" spans="1:30" ht="37.5">
      <c r="B471" s="696" t="s">
        <v>297</v>
      </c>
      <c r="C471" s="852"/>
      <c r="D471" s="863">
        <f>(AB415+AB416+AB417)/AB464*100</f>
        <v>1.9782606975704098</v>
      </c>
      <c r="E471" s="854"/>
      <c r="F471" s="855"/>
      <c r="G471" s="856"/>
      <c r="K471" s="854"/>
      <c r="M471" s="854"/>
      <c r="O471" s="858"/>
      <c r="P471" s="859"/>
      <c r="Q471" s="860"/>
      <c r="R471" s="859"/>
      <c r="S471" s="864"/>
    </row>
    <row r="472" spans="1:30" ht="37.5">
      <c r="B472" s="696" t="s">
        <v>251</v>
      </c>
      <c r="C472" s="852"/>
      <c r="D472" s="863">
        <f>AB418/AB464*100</f>
        <v>0.26215245712547391</v>
      </c>
      <c r="E472" s="854"/>
      <c r="F472" s="855"/>
      <c r="G472" s="856"/>
      <c r="K472" s="854"/>
      <c r="M472" s="854"/>
      <c r="O472" s="858"/>
      <c r="P472" s="859"/>
      <c r="Q472" s="860"/>
      <c r="R472" s="859"/>
      <c r="S472" s="864"/>
    </row>
    <row r="473" spans="1:30">
      <c r="B473" s="865"/>
      <c r="C473" s="866"/>
      <c r="D473" s="855"/>
      <c r="E473" s="854"/>
      <c r="F473" s="855"/>
      <c r="G473" s="856"/>
      <c r="K473" s="854"/>
      <c r="M473" s="854"/>
      <c r="O473" s="858"/>
      <c r="P473" s="859"/>
      <c r="Q473" s="860"/>
      <c r="R473" s="859"/>
      <c r="S473" s="864"/>
    </row>
    <row r="474" spans="1:30" s="861" customFormat="1">
      <c r="A474" s="793"/>
      <c r="B474" s="865" t="s">
        <v>298</v>
      </c>
      <c r="C474" s="866"/>
      <c r="D474" s="855">
        <f>AB406/AB464*100</f>
        <v>13.413956158279033</v>
      </c>
      <c r="E474" s="854"/>
      <c r="F474" s="855"/>
      <c r="G474" s="856"/>
      <c r="H474" s="672"/>
      <c r="I474" s="854"/>
      <c r="J474" s="857"/>
      <c r="K474" s="854"/>
      <c r="L474" s="857"/>
      <c r="M474" s="854"/>
      <c r="N474" s="857"/>
      <c r="O474" s="858"/>
      <c r="P474" s="859"/>
      <c r="Q474" s="860"/>
      <c r="R474" s="859"/>
      <c r="S474" s="864"/>
      <c r="U474" s="672"/>
      <c r="V474" s="672"/>
      <c r="W474" s="672"/>
      <c r="X474" s="672"/>
      <c r="Y474" s="672"/>
      <c r="Z474" s="672"/>
      <c r="AA474" s="672"/>
      <c r="AB474" s="672"/>
      <c r="AC474" s="672"/>
      <c r="AD474" s="672"/>
    </row>
    <row r="489" spans="28:31">
      <c r="AB489" s="857">
        <f>AB464</f>
        <v>34331.167820000002</v>
      </c>
      <c r="AC489" s="672">
        <v>51766.78</v>
      </c>
      <c r="AE489" s="857">
        <f>AB489-AC489</f>
        <v>-17435.612179999996</v>
      </c>
    </row>
    <row r="490" spans="28:31">
      <c r="AB490" s="869">
        <v>51766.78</v>
      </c>
      <c r="AC490" s="672">
        <v>323.93</v>
      </c>
    </row>
    <row r="491" spans="28:31">
      <c r="AB491" s="857">
        <f>AB489-AB490</f>
        <v>-17435.612179999996</v>
      </c>
      <c r="AC491" s="672">
        <f>AC489+AC490</f>
        <v>52090.71</v>
      </c>
    </row>
    <row r="492" spans="28:31">
      <c r="AC492" s="857">
        <f>AB489-AC491</f>
        <v>-17759.542179999997</v>
      </c>
      <c r="AD492" s="857"/>
    </row>
  </sheetData>
  <mergeCells count="42">
    <mergeCell ref="I2:J2"/>
    <mergeCell ref="K2:L2"/>
    <mergeCell ref="AC82:AC85"/>
    <mergeCell ref="A1:A3"/>
    <mergeCell ref="B1:B3"/>
    <mergeCell ref="C1:J1"/>
    <mergeCell ref="K1:S1"/>
    <mergeCell ref="T1:AB1"/>
    <mergeCell ref="AA2:AB2"/>
    <mergeCell ref="M2:N2"/>
    <mergeCell ref="O2:Q2"/>
    <mergeCell ref="R2:S2"/>
    <mergeCell ref="T2:U2"/>
    <mergeCell ref="V2:W2"/>
    <mergeCell ref="X2:Z2"/>
    <mergeCell ref="AC1:AC3"/>
    <mergeCell ref="C2:D2"/>
    <mergeCell ref="E2:H2"/>
    <mergeCell ref="AC440:AC442"/>
    <mergeCell ref="AC446:AC457"/>
    <mergeCell ref="AC459:AC460"/>
    <mergeCell ref="AC198:AC199"/>
    <mergeCell ref="AC201:AC202"/>
    <mergeCell ref="AC210:AC214"/>
    <mergeCell ref="AC232:AC234"/>
    <mergeCell ref="AC261:AC262"/>
    <mergeCell ref="AC273:AC275"/>
    <mergeCell ref="AC282:AC284"/>
    <mergeCell ref="AC297:AC299"/>
    <mergeCell ref="AC302:AC303"/>
    <mergeCell ref="AC205:AC206"/>
    <mergeCell ref="AC390:AC391"/>
    <mergeCell ref="AC333:AC335"/>
    <mergeCell ref="AC338:AC339"/>
    <mergeCell ref="AC401:AC402"/>
    <mergeCell ref="AC397:AC398"/>
    <mergeCell ref="AC304:AC307"/>
    <mergeCell ref="AC310:AC311"/>
    <mergeCell ref="AC314:AC315"/>
    <mergeCell ref="AC316:AC319"/>
    <mergeCell ref="AC327:AC328"/>
    <mergeCell ref="AC353:AC356"/>
  </mergeCells>
  <conditionalFormatting sqref="O440:O442 X440:X442">
    <cfRule type="cellIs" dxfId="1" priority="2" operator="equal">
      <formula>0</formula>
    </cfRule>
  </conditionalFormatting>
  <printOptions horizontalCentered="1"/>
  <pageMargins left="0.28999999999999998" right="0.15748031496063" top="0.41" bottom="0.35" header="0.25" footer="0.196850393700787"/>
  <pageSetup paperSize="9" scale="37" orientation="landscape" r:id="rId1"/>
  <headerFooter>
    <oddHeader>&amp;L&amp;"-,Bold"&amp;18Name of State:Tripura&amp;C&amp;"-,Bold"&amp;18Costing Sheets for AWP &amp; B 2017-18 - SSA-RTE&amp;R&amp;"-,Bold"&amp;20(Rs. in lakh)</oddHeader>
  </headerFooter>
  <rowBreaks count="3" manualBreakCount="3">
    <brk id="63" max="28" man="1"/>
    <brk id="111" max="28" man="1"/>
    <brk id="297" max="28" man="1"/>
  </rowBreaks>
</worksheet>
</file>

<file path=xl/worksheets/sheet12.xml><?xml version="1.0" encoding="utf-8"?>
<worksheet xmlns="http://schemas.openxmlformats.org/spreadsheetml/2006/main" xmlns:r="http://schemas.openxmlformats.org/officeDocument/2006/relationships">
  <dimension ref="A1:AC526"/>
  <sheetViews>
    <sheetView view="pageBreakPreview" zoomScale="55" zoomScaleSheetLayoutView="55" workbookViewId="0">
      <pane xSplit="2" ySplit="6" topLeftCell="C10" activePane="bottomRight" state="frozen"/>
      <selection activeCell="N71" sqref="N71"/>
      <selection pane="topRight" activeCell="N71" sqref="N71"/>
      <selection pane="bottomLeft" activeCell="N71" sqref="N71"/>
      <selection pane="bottomRight" activeCell="M75" sqref="M75"/>
    </sheetView>
  </sheetViews>
  <sheetFormatPr defaultColWidth="9.140625" defaultRowHeight="15.75"/>
  <cols>
    <col min="1" max="1" width="7.7109375" style="359" customWidth="1"/>
    <col min="2" max="2" width="45.140625" style="359" customWidth="1"/>
    <col min="3" max="3" width="10.85546875" style="386" customWidth="1"/>
    <col min="4" max="4" width="13.28515625" style="387" customWidth="1"/>
    <col min="5" max="5" width="13.7109375" style="386" customWidth="1"/>
    <col min="6" max="6" width="12.7109375" style="387" customWidth="1"/>
    <col min="7" max="7" width="16.28515625" style="386" customWidth="1"/>
    <col min="8" max="8" width="10.42578125" style="386" customWidth="1"/>
    <col min="9" max="9" width="13.140625" style="387" customWidth="1"/>
    <col min="10" max="10" width="13.7109375" style="386" customWidth="1"/>
    <col min="11" max="11" width="13.42578125" style="387" customWidth="1"/>
    <col min="12" max="12" width="13.7109375" style="386" customWidth="1"/>
    <col min="13" max="13" width="35.28515625" style="388" customWidth="1"/>
    <col min="14" max="15" width="10.5703125" style="344" bestFit="1" customWidth="1"/>
    <col min="16" max="16" width="10.85546875" style="344" bestFit="1" customWidth="1"/>
    <col min="17" max="17" width="18" style="344" customWidth="1"/>
    <col min="18" max="16384" width="9.140625" style="344"/>
  </cols>
  <sheetData>
    <row r="1" spans="1:17" ht="23.25" customHeight="1">
      <c r="A1" s="644" t="s">
        <v>426</v>
      </c>
      <c r="B1" s="645"/>
      <c r="C1" s="645"/>
      <c r="D1" s="645"/>
      <c r="E1" s="645"/>
      <c r="F1" s="645"/>
      <c r="G1" s="645"/>
      <c r="H1" s="645"/>
      <c r="I1" s="645"/>
      <c r="J1" s="645"/>
      <c r="K1" s="645"/>
      <c r="L1" s="645"/>
      <c r="M1" s="646"/>
    </row>
    <row r="2" spans="1:17" ht="15.75" customHeight="1">
      <c r="A2" s="647" t="s">
        <v>494</v>
      </c>
      <c r="B2" s="647"/>
      <c r="C2" s="647"/>
      <c r="D2" s="647"/>
      <c r="E2" s="647"/>
      <c r="F2" s="647"/>
      <c r="G2" s="647"/>
      <c r="H2" s="647"/>
      <c r="I2" s="647"/>
      <c r="J2" s="647"/>
      <c r="K2" s="647"/>
      <c r="L2" s="647"/>
      <c r="M2" s="647"/>
    </row>
    <row r="3" spans="1:17" ht="26.25" customHeight="1">
      <c r="A3" s="345" t="s">
        <v>354</v>
      </c>
      <c r="B3" s="345"/>
      <c r="C3" s="648" t="s">
        <v>424</v>
      </c>
      <c r="D3" s="648"/>
      <c r="E3" s="648"/>
      <c r="F3" s="648"/>
      <c r="G3" s="648"/>
      <c r="H3" s="649" t="s">
        <v>425</v>
      </c>
      <c r="I3" s="650"/>
      <c r="J3" s="650"/>
      <c r="K3" s="650"/>
      <c r="L3" s="651"/>
      <c r="M3" s="652" t="s">
        <v>2</v>
      </c>
    </row>
    <row r="4" spans="1:17" ht="39" customHeight="1">
      <c r="A4" s="655" t="s">
        <v>355</v>
      </c>
      <c r="B4" s="655" t="s">
        <v>356</v>
      </c>
      <c r="C4" s="346" t="s">
        <v>357</v>
      </c>
      <c r="D4" s="648" t="s">
        <v>358</v>
      </c>
      <c r="E4" s="648"/>
      <c r="F4" s="657" t="s">
        <v>359</v>
      </c>
      <c r="G4" s="657"/>
      <c r="H4" s="346" t="s">
        <v>357</v>
      </c>
      <c r="I4" s="648" t="s">
        <v>358</v>
      </c>
      <c r="J4" s="648"/>
      <c r="K4" s="657" t="s">
        <v>359</v>
      </c>
      <c r="L4" s="657"/>
      <c r="M4" s="653"/>
    </row>
    <row r="5" spans="1:17" ht="19.5">
      <c r="A5" s="656"/>
      <c r="B5" s="656"/>
      <c r="C5" s="346" t="s">
        <v>12</v>
      </c>
      <c r="D5" s="347" t="s">
        <v>10</v>
      </c>
      <c r="E5" s="348" t="s">
        <v>11</v>
      </c>
      <c r="F5" s="347" t="s">
        <v>10</v>
      </c>
      <c r="G5" s="348" t="s">
        <v>11</v>
      </c>
      <c r="H5" s="346" t="s">
        <v>12</v>
      </c>
      <c r="I5" s="347" t="s">
        <v>10</v>
      </c>
      <c r="J5" s="348" t="s">
        <v>11</v>
      </c>
      <c r="K5" s="347" t="s">
        <v>10</v>
      </c>
      <c r="L5" s="348" t="s">
        <v>11</v>
      </c>
      <c r="M5" s="654"/>
    </row>
    <row r="6" spans="1:17" ht="19.5">
      <c r="A6" s="638" t="s">
        <v>360</v>
      </c>
      <c r="B6" s="638"/>
      <c r="C6" s="638"/>
      <c r="D6" s="638"/>
      <c r="E6" s="638"/>
      <c r="F6" s="638"/>
      <c r="G6" s="638"/>
      <c r="H6" s="638"/>
      <c r="I6" s="638"/>
      <c r="J6" s="638"/>
      <c r="K6" s="638"/>
      <c r="L6" s="638"/>
      <c r="M6" s="638"/>
    </row>
    <row r="7" spans="1:17" ht="18.75" customHeight="1">
      <c r="A7" s="349">
        <v>1</v>
      </c>
      <c r="B7" s="350" t="s">
        <v>361</v>
      </c>
      <c r="C7" s="351">
        <f>[18]state!L148</f>
        <v>0</v>
      </c>
      <c r="D7" s="352">
        <f>Tripura!P150</f>
        <v>1923</v>
      </c>
      <c r="E7" s="353">
        <f>Tripura!Q150</f>
        <v>406.48374000000007</v>
      </c>
      <c r="F7" s="352">
        <f>D7</f>
        <v>1923</v>
      </c>
      <c r="G7" s="353">
        <f>C7+E7</f>
        <v>406.48374000000007</v>
      </c>
      <c r="H7" s="353"/>
      <c r="I7" s="352">
        <f>Tripura!Y150</f>
        <v>0</v>
      </c>
      <c r="J7" s="353">
        <f>Tripura!Z150</f>
        <v>0</v>
      </c>
      <c r="K7" s="352">
        <f>I7</f>
        <v>0</v>
      </c>
      <c r="L7" s="353">
        <f>H7+J7</f>
        <v>0</v>
      </c>
      <c r="M7" s="354" t="s">
        <v>480</v>
      </c>
      <c r="O7" s="355"/>
    </row>
    <row r="8" spans="1:17" ht="18.75" customHeight="1">
      <c r="A8" s="639">
        <v>2</v>
      </c>
      <c r="B8" s="350" t="s">
        <v>362</v>
      </c>
      <c r="C8" s="351"/>
      <c r="D8" s="356"/>
      <c r="E8" s="351"/>
      <c r="F8" s="352">
        <f t="shared" ref="F8:F20" si="0">D8</f>
        <v>0</v>
      </c>
      <c r="G8" s="353">
        <f t="shared" ref="G8:G20" si="1">C8+E8</f>
        <v>0</v>
      </c>
      <c r="H8" s="353"/>
      <c r="I8" s="356"/>
      <c r="J8" s="351"/>
      <c r="K8" s="352">
        <f t="shared" ref="K8:K20" si="2">I8</f>
        <v>0</v>
      </c>
      <c r="L8" s="353">
        <f t="shared" ref="L8:L20" si="3">H8+J8</f>
        <v>0</v>
      </c>
      <c r="M8" s="354"/>
    </row>
    <row r="9" spans="1:17" ht="21" customHeight="1">
      <c r="A9" s="639"/>
      <c r="B9" s="350" t="s">
        <v>363</v>
      </c>
      <c r="C9" s="351"/>
      <c r="D9" s="356">
        <f>Tripura!P198+Tripura!P201+Tripura!P204</f>
        <v>291204</v>
      </c>
      <c r="E9" s="351">
        <f>Tripura!Q198+Tripura!Q201+Tripura!Q204</f>
        <v>436.80600000000004</v>
      </c>
      <c r="F9" s="352">
        <f t="shared" si="0"/>
        <v>291204</v>
      </c>
      <c r="G9" s="353">
        <f t="shared" si="1"/>
        <v>436.80600000000004</v>
      </c>
      <c r="H9" s="353"/>
      <c r="I9" s="356">
        <f>Tripura!Y198+Tripura!Y201+Tripura!Y204</f>
        <v>291204</v>
      </c>
      <c r="J9" s="351">
        <f>Tripura!Z198+Tripura!Z201+Tripura!Z204</f>
        <v>436.80599999999998</v>
      </c>
      <c r="K9" s="352">
        <f t="shared" si="2"/>
        <v>291204</v>
      </c>
      <c r="L9" s="353">
        <f t="shared" si="3"/>
        <v>436.80599999999998</v>
      </c>
      <c r="M9" s="354" t="s">
        <v>483</v>
      </c>
      <c r="O9" s="355"/>
      <c r="Q9" s="355"/>
    </row>
    <row r="10" spans="1:17" ht="21.75" customHeight="1">
      <c r="A10" s="639"/>
      <c r="B10" s="350" t="s">
        <v>364</v>
      </c>
      <c r="C10" s="351"/>
      <c r="D10" s="356">
        <f>Tripura!P205</f>
        <v>180016</v>
      </c>
      <c r="E10" s="351">
        <f>Tripura!Q205</f>
        <v>450.04000000000008</v>
      </c>
      <c r="F10" s="352">
        <f t="shared" si="0"/>
        <v>180016</v>
      </c>
      <c r="G10" s="353">
        <f t="shared" si="1"/>
        <v>450.04000000000008</v>
      </c>
      <c r="H10" s="353"/>
      <c r="I10" s="356">
        <f>Tripura!Y205</f>
        <v>180016</v>
      </c>
      <c r="J10" s="351">
        <f>Tripura!Z205</f>
        <v>450.04000000000008</v>
      </c>
      <c r="K10" s="352">
        <f t="shared" si="2"/>
        <v>180016</v>
      </c>
      <c r="L10" s="353">
        <f t="shared" si="3"/>
        <v>450.04000000000008</v>
      </c>
      <c r="M10" s="354" t="s">
        <v>483</v>
      </c>
    </row>
    <row r="11" spans="1:17" ht="18.75" customHeight="1">
      <c r="A11" s="639"/>
      <c r="B11" s="350" t="s">
        <v>365</v>
      </c>
      <c r="C11" s="351"/>
      <c r="D11" s="356">
        <f>Tripura!P200+Tripura!P203+Tripura!P207</f>
        <v>0</v>
      </c>
      <c r="E11" s="351">
        <f>Tripura!Q200+Tripura!Q203+Tripura!Q207</f>
        <v>0</v>
      </c>
      <c r="F11" s="352">
        <f t="shared" si="0"/>
        <v>0</v>
      </c>
      <c r="G11" s="353">
        <f t="shared" si="1"/>
        <v>0</v>
      </c>
      <c r="H11" s="353"/>
      <c r="I11" s="356">
        <f>Tripura!Y200+Tripura!Y203+Tripura!Y207</f>
        <v>0</v>
      </c>
      <c r="J11" s="351">
        <f>Tripura!Z200+Tripura!Z203+Tripura!Z207</f>
        <v>0</v>
      </c>
      <c r="K11" s="352">
        <f t="shared" si="2"/>
        <v>0</v>
      </c>
      <c r="L11" s="353">
        <f t="shared" si="3"/>
        <v>0</v>
      </c>
      <c r="M11" s="354"/>
    </row>
    <row r="12" spans="1:17" ht="18.75" customHeight="1">
      <c r="A12" s="639"/>
      <c r="B12" s="357" t="s">
        <v>366</v>
      </c>
      <c r="C12" s="351"/>
      <c r="D12" s="356">
        <f>Tripura!P199+Tripura!P202+Tripura!P206</f>
        <v>51</v>
      </c>
      <c r="E12" s="351">
        <f>Tripura!Q199+Tripura!Q202+Tripura!Q206</f>
        <v>9.1499999999999998E-2</v>
      </c>
      <c r="F12" s="352">
        <f t="shared" si="0"/>
        <v>51</v>
      </c>
      <c r="G12" s="353">
        <f t="shared" si="1"/>
        <v>9.1499999999999998E-2</v>
      </c>
      <c r="H12" s="353"/>
      <c r="I12" s="356">
        <f>Tripura!Y199+Tripura!Y202+Tripura!Y206</f>
        <v>51</v>
      </c>
      <c r="J12" s="351">
        <f>Tripura!Z199+Tripura!Z202+Tripura!Z206</f>
        <v>9.1499999999999998E-2</v>
      </c>
      <c r="K12" s="352">
        <f t="shared" si="2"/>
        <v>51</v>
      </c>
      <c r="L12" s="353">
        <f t="shared" si="3"/>
        <v>9.1499999999999998E-2</v>
      </c>
      <c r="M12" s="354" t="s">
        <v>483</v>
      </c>
    </row>
    <row r="13" spans="1:17" ht="18.75" customHeight="1">
      <c r="A13" s="349">
        <v>3</v>
      </c>
      <c r="B13" s="350" t="s">
        <v>367</v>
      </c>
      <c r="C13" s="351"/>
      <c r="D13" s="356">
        <f>Tripura!P215</f>
        <v>387339</v>
      </c>
      <c r="E13" s="351">
        <f>Tripura!Q215</f>
        <v>1508.7616</v>
      </c>
      <c r="F13" s="352">
        <f t="shared" si="0"/>
        <v>387339</v>
      </c>
      <c r="G13" s="353">
        <f t="shared" si="1"/>
        <v>1508.7616</v>
      </c>
      <c r="H13" s="353"/>
      <c r="I13" s="356">
        <f>Tripura!Y215</f>
        <v>387339</v>
      </c>
      <c r="J13" s="351">
        <f>Tripura!Z215</f>
        <v>1508.7616</v>
      </c>
      <c r="K13" s="352">
        <f t="shared" si="2"/>
        <v>387339</v>
      </c>
      <c r="L13" s="353">
        <f t="shared" si="3"/>
        <v>1508.7616</v>
      </c>
      <c r="M13" s="354" t="s">
        <v>483</v>
      </c>
    </row>
    <row r="14" spans="1:17" ht="63.75" customHeight="1">
      <c r="A14" s="349">
        <v>4</v>
      </c>
      <c r="B14" s="350" t="s">
        <v>24</v>
      </c>
      <c r="C14" s="351"/>
      <c r="D14" s="356">
        <f>Tripura!P111</f>
        <v>11</v>
      </c>
      <c r="E14" s="351">
        <f>Tripura!Q111</f>
        <v>308.4375</v>
      </c>
      <c r="F14" s="352">
        <f t="shared" si="0"/>
        <v>11</v>
      </c>
      <c r="G14" s="353">
        <f t="shared" si="1"/>
        <v>308.4375</v>
      </c>
      <c r="H14" s="353"/>
      <c r="I14" s="356">
        <f>Tripura!Y111</f>
        <v>11</v>
      </c>
      <c r="J14" s="351">
        <f>Tripura!Z111</f>
        <v>307.5</v>
      </c>
      <c r="K14" s="352">
        <f t="shared" si="2"/>
        <v>11</v>
      </c>
      <c r="L14" s="353">
        <f t="shared" si="3"/>
        <v>307.5</v>
      </c>
      <c r="M14" s="358" t="s">
        <v>502</v>
      </c>
    </row>
    <row r="15" spans="1:17" ht="18.75" customHeight="1">
      <c r="A15" s="349">
        <v>5</v>
      </c>
      <c r="B15" s="350" t="s">
        <v>368</v>
      </c>
      <c r="C15" s="351"/>
      <c r="D15" s="356">
        <f>Tripura!P462</f>
        <v>9</v>
      </c>
      <c r="E15" s="351">
        <f>Tripura!Q462</f>
        <v>289.91999999999996</v>
      </c>
      <c r="F15" s="352">
        <f t="shared" si="0"/>
        <v>9</v>
      </c>
      <c r="G15" s="353">
        <f t="shared" si="1"/>
        <v>289.91999999999996</v>
      </c>
      <c r="H15" s="353"/>
      <c r="I15" s="356">
        <f>Tripura!Y462</f>
        <v>9</v>
      </c>
      <c r="J15" s="351">
        <f>Tripura!Z462</f>
        <v>289.91999999999996</v>
      </c>
      <c r="K15" s="352">
        <f t="shared" si="2"/>
        <v>9</v>
      </c>
      <c r="L15" s="353">
        <f t="shared" si="3"/>
        <v>289.91999999999996</v>
      </c>
      <c r="M15" s="354" t="s">
        <v>483</v>
      </c>
    </row>
    <row r="16" spans="1:17" s="359" customFormat="1" ht="18.75" customHeight="1">
      <c r="A16" s="349">
        <v>6</v>
      </c>
      <c r="B16" s="350" t="s">
        <v>369</v>
      </c>
      <c r="C16" s="351">
        <f>[18]state!L337</f>
        <v>0</v>
      </c>
      <c r="D16" s="356">
        <f>Tripura!P350</f>
        <v>3565</v>
      </c>
      <c r="E16" s="351">
        <f>Tripura!Q350</f>
        <v>106.94999999999997</v>
      </c>
      <c r="F16" s="352">
        <f t="shared" si="0"/>
        <v>3565</v>
      </c>
      <c r="G16" s="353">
        <f t="shared" si="1"/>
        <v>106.94999999999997</v>
      </c>
      <c r="H16" s="353"/>
      <c r="I16" s="356">
        <f>Tripura!Y350</f>
        <v>3380</v>
      </c>
      <c r="J16" s="351">
        <f>Tripura!Z350</f>
        <v>101.39999999999999</v>
      </c>
      <c r="K16" s="352">
        <f t="shared" si="2"/>
        <v>3380</v>
      </c>
      <c r="L16" s="353">
        <f t="shared" si="3"/>
        <v>101.39999999999999</v>
      </c>
      <c r="M16" s="358" t="s">
        <v>481</v>
      </c>
    </row>
    <row r="17" spans="1:16" s="359" customFormat="1" ht="22.5" customHeight="1">
      <c r="A17" s="349">
        <v>7</v>
      </c>
      <c r="B17" s="350" t="s">
        <v>198</v>
      </c>
      <c r="C17" s="351">
        <f>[18]state!L326</f>
        <v>0</v>
      </c>
      <c r="D17" s="356">
        <f>Tripura!P340</f>
        <v>6438</v>
      </c>
      <c r="E17" s="351">
        <f>Tripura!Q340</f>
        <v>364.08</v>
      </c>
      <c r="F17" s="352">
        <f t="shared" si="0"/>
        <v>6438</v>
      </c>
      <c r="G17" s="353">
        <f t="shared" si="1"/>
        <v>364.08</v>
      </c>
      <c r="H17" s="353"/>
      <c r="I17" s="356">
        <f>Tripura!Y340</f>
        <v>6438</v>
      </c>
      <c r="J17" s="351">
        <f>Tripura!Z340</f>
        <v>364.08</v>
      </c>
      <c r="K17" s="352">
        <f t="shared" si="2"/>
        <v>6438</v>
      </c>
      <c r="L17" s="353">
        <f t="shared" si="3"/>
        <v>364.08</v>
      </c>
      <c r="M17" s="354" t="s">
        <v>483</v>
      </c>
    </row>
    <row r="18" spans="1:16" s="359" customFormat="1" ht="22.5" customHeight="1">
      <c r="A18" s="616">
        <v>8</v>
      </c>
      <c r="B18" s="360" t="s">
        <v>202</v>
      </c>
      <c r="C18" s="351"/>
      <c r="D18" s="356">
        <f>Tripura!P347</f>
        <v>6304</v>
      </c>
      <c r="E18" s="351">
        <f>Tripura!Q347</f>
        <v>472.8</v>
      </c>
      <c r="F18" s="352">
        <f t="shared" si="0"/>
        <v>6304</v>
      </c>
      <c r="G18" s="353">
        <f t="shared" si="1"/>
        <v>472.8</v>
      </c>
      <c r="H18" s="353"/>
      <c r="I18" s="356">
        <f>Tripura!Y347</f>
        <v>6304</v>
      </c>
      <c r="J18" s="351">
        <f>Tripura!Z347</f>
        <v>472.8</v>
      </c>
      <c r="K18" s="352">
        <f t="shared" si="2"/>
        <v>6304</v>
      </c>
      <c r="L18" s="353">
        <f t="shared" si="3"/>
        <v>472.8</v>
      </c>
      <c r="M18" s="354" t="s">
        <v>483</v>
      </c>
    </row>
    <row r="19" spans="1:16" s="359" customFormat="1" ht="22.5" customHeight="1">
      <c r="A19" s="617">
        <v>9</v>
      </c>
      <c r="B19" s="360" t="s">
        <v>505</v>
      </c>
      <c r="C19" s="351">
        <f>Tripura!K387+Tripura!K388</f>
        <v>0</v>
      </c>
      <c r="D19" s="356">
        <f>Tripura!P390+Tripura!P391</f>
        <v>97</v>
      </c>
      <c r="E19" s="351">
        <f>Tripura!Q390+Tripura!Q391</f>
        <v>172.51504</v>
      </c>
      <c r="F19" s="352">
        <f t="shared" ref="F19" si="4">D19</f>
        <v>97</v>
      </c>
      <c r="G19" s="353">
        <f t="shared" ref="G19" si="5">C19+E19</f>
        <v>172.51504</v>
      </c>
      <c r="H19" s="353"/>
      <c r="I19" s="351">
        <f>Tripura!Y390+Tripura!Y391</f>
        <v>30</v>
      </c>
      <c r="J19" s="351">
        <f>Tripura!Z390+Tripura!Z391</f>
        <v>50.843999999999994</v>
      </c>
      <c r="K19" s="352">
        <f t="shared" si="2"/>
        <v>30</v>
      </c>
      <c r="L19" s="353">
        <f>H19+J19</f>
        <v>50.843999999999994</v>
      </c>
      <c r="M19" s="358" t="s">
        <v>481</v>
      </c>
    </row>
    <row r="20" spans="1:16" ht="20.25" customHeight="1">
      <c r="A20" s="639">
        <v>10</v>
      </c>
      <c r="B20" s="350" t="s">
        <v>370</v>
      </c>
      <c r="C20" s="351">
        <f>[18]state!L394+[18]state!L403</f>
        <v>0</v>
      </c>
      <c r="D20" s="356">
        <f>Tripura!P410+Tripura!P422</f>
        <v>8</v>
      </c>
      <c r="E20" s="351">
        <f>Tripura!Q410+Tripura!Q422</f>
        <v>1491.66</v>
      </c>
      <c r="F20" s="352">
        <f t="shared" si="0"/>
        <v>8</v>
      </c>
      <c r="G20" s="353">
        <f t="shared" si="1"/>
        <v>1491.66</v>
      </c>
      <c r="H20" s="353"/>
      <c r="I20" s="356">
        <f>Tripura!Y410+Tripura!Y422</f>
        <v>8</v>
      </c>
      <c r="J20" s="351">
        <f>Tripura!Z410+Tripura!Z422</f>
        <v>1197.7</v>
      </c>
      <c r="K20" s="352">
        <f t="shared" si="2"/>
        <v>8</v>
      </c>
      <c r="L20" s="353">
        <f t="shared" si="3"/>
        <v>1197.7</v>
      </c>
      <c r="M20" s="358" t="s">
        <v>481</v>
      </c>
    </row>
    <row r="21" spans="1:16" ht="18.75" customHeight="1">
      <c r="A21" s="639"/>
      <c r="B21" s="360" t="s">
        <v>371</v>
      </c>
      <c r="C21" s="618" t="s">
        <v>372</v>
      </c>
      <c r="D21" s="619"/>
      <c r="E21" s="619"/>
      <c r="F21" s="619"/>
      <c r="G21" s="619"/>
      <c r="H21" s="619"/>
      <c r="I21" s="619"/>
      <c r="J21" s="619"/>
      <c r="K21" s="619"/>
      <c r="L21" s="620"/>
      <c r="M21" s="354"/>
    </row>
    <row r="22" spans="1:16" ht="18.75" customHeight="1">
      <c r="A22" s="640" t="s">
        <v>107</v>
      </c>
      <c r="B22" s="640"/>
      <c r="C22" s="361">
        <f t="shared" ref="C22:K22" si="6">SUM(C7:C20)</f>
        <v>0</v>
      </c>
      <c r="D22" s="362">
        <f>SUM(D7:D20)</f>
        <v>876965</v>
      </c>
      <c r="E22" s="361">
        <f>SUM(E7:E20)</f>
        <v>6008.5453800000005</v>
      </c>
      <c r="F22" s="362">
        <f t="shared" si="6"/>
        <v>876965</v>
      </c>
      <c r="G22" s="361">
        <f>SUM(G7:G20)</f>
        <v>6008.5453800000005</v>
      </c>
      <c r="H22" s="361">
        <f t="shared" si="6"/>
        <v>0</v>
      </c>
      <c r="I22" s="362">
        <f>SUM(I7:I20)</f>
        <v>874790</v>
      </c>
      <c r="J22" s="361">
        <f>SUM(J7:J20)</f>
        <v>5179.9431000000004</v>
      </c>
      <c r="K22" s="362">
        <f t="shared" si="6"/>
        <v>874790</v>
      </c>
      <c r="L22" s="361">
        <f>SUM(L7:L20)</f>
        <v>5179.9431000000004</v>
      </c>
      <c r="M22" s="354"/>
      <c r="N22" s="355">
        <f>L22/L82*100</f>
        <v>15.088164571501606</v>
      </c>
      <c r="P22" s="344">
        <f>L22*90/100</f>
        <v>4661.9487900000004</v>
      </c>
    </row>
    <row r="23" spans="1:16" s="363" customFormat="1" ht="19.5">
      <c r="A23" s="638" t="s">
        <v>373</v>
      </c>
      <c r="B23" s="638"/>
      <c r="C23" s="638"/>
      <c r="D23" s="638"/>
      <c r="E23" s="638"/>
      <c r="F23" s="638"/>
      <c r="G23" s="638"/>
      <c r="H23" s="638"/>
      <c r="I23" s="638"/>
      <c r="J23" s="638"/>
      <c r="K23" s="638"/>
      <c r="L23" s="638"/>
      <c r="M23" s="638"/>
    </row>
    <row r="24" spans="1:16" ht="81" customHeight="1">
      <c r="A24" s="349">
        <v>11</v>
      </c>
      <c r="B24" s="350" t="s">
        <v>374</v>
      </c>
      <c r="C24" s="351"/>
      <c r="D24" s="356">
        <f>Tripura!P148</f>
        <v>300</v>
      </c>
      <c r="E24" s="351">
        <f>Tripura!Q148</f>
        <v>9</v>
      </c>
      <c r="F24" s="352">
        <f>D24</f>
        <v>300</v>
      </c>
      <c r="G24" s="353">
        <f>C24+E24</f>
        <v>9</v>
      </c>
      <c r="H24" s="351"/>
      <c r="I24" s="356">
        <f>Tripura!Y148</f>
        <v>300</v>
      </c>
      <c r="J24" s="351">
        <f>Tripura!Z148</f>
        <v>9</v>
      </c>
      <c r="K24" s="352">
        <f>I24</f>
        <v>300</v>
      </c>
      <c r="L24" s="353">
        <f>H24+J24</f>
        <v>9</v>
      </c>
      <c r="M24" s="354" t="s">
        <v>503</v>
      </c>
    </row>
    <row r="25" spans="1:16" ht="43.5" customHeight="1">
      <c r="A25" s="641">
        <v>12</v>
      </c>
      <c r="B25" s="350" t="s">
        <v>375</v>
      </c>
      <c r="C25" s="351"/>
      <c r="D25" s="356"/>
      <c r="E25" s="364"/>
      <c r="F25" s="352">
        <f t="shared" ref="F25:F51" si="7">D25</f>
        <v>0</v>
      </c>
      <c r="G25" s="353">
        <f t="shared" ref="G25:G51" si="8">C25+E25</f>
        <v>0</v>
      </c>
      <c r="H25" s="351"/>
      <c r="I25" s="356"/>
      <c r="J25" s="364"/>
      <c r="K25" s="352">
        <f t="shared" ref="K25:K60" si="9">I25</f>
        <v>0</v>
      </c>
      <c r="L25" s="353">
        <f t="shared" ref="L25:L60" si="10">H25+J25</f>
        <v>0</v>
      </c>
      <c r="M25" s="354"/>
      <c r="P25" s="355">
        <f>L22+L61</f>
        <v>10710.2389</v>
      </c>
    </row>
    <row r="26" spans="1:16" ht="18.75" customHeight="1">
      <c r="A26" s="642"/>
      <c r="B26" s="365" t="s">
        <v>109</v>
      </c>
      <c r="C26" s="361"/>
      <c r="D26" s="356"/>
      <c r="E26" s="364"/>
      <c r="F26" s="352">
        <f t="shared" si="7"/>
        <v>0</v>
      </c>
      <c r="G26" s="353">
        <f t="shared" si="8"/>
        <v>0</v>
      </c>
      <c r="H26" s="361"/>
      <c r="I26" s="356"/>
      <c r="J26" s="364"/>
      <c r="K26" s="352">
        <f t="shared" si="9"/>
        <v>0</v>
      </c>
      <c r="L26" s="353">
        <f t="shared" si="10"/>
        <v>0</v>
      </c>
      <c r="M26" s="358"/>
    </row>
    <row r="27" spans="1:16" ht="18.75" customHeight="1">
      <c r="A27" s="642"/>
      <c r="B27" s="350" t="s">
        <v>376</v>
      </c>
      <c r="C27" s="351"/>
      <c r="D27" s="356">
        <f>Tripura!P157</f>
        <v>230</v>
      </c>
      <c r="E27" s="351">
        <f>Tripura!Q157</f>
        <v>46</v>
      </c>
      <c r="F27" s="352">
        <f t="shared" si="7"/>
        <v>230</v>
      </c>
      <c r="G27" s="353">
        <f t="shared" si="8"/>
        <v>46</v>
      </c>
      <c r="H27" s="351"/>
      <c r="I27" s="356">
        <f>Tripura!Y157</f>
        <v>230</v>
      </c>
      <c r="J27" s="351">
        <f>Tripura!Z157</f>
        <v>46</v>
      </c>
      <c r="K27" s="352">
        <f t="shared" si="9"/>
        <v>230</v>
      </c>
      <c r="L27" s="353">
        <f t="shared" si="10"/>
        <v>46</v>
      </c>
      <c r="M27" s="354" t="s">
        <v>483</v>
      </c>
    </row>
    <row r="28" spans="1:16" ht="42" customHeight="1">
      <c r="A28" s="642"/>
      <c r="B28" s="365" t="s">
        <v>377</v>
      </c>
      <c r="C28" s="361"/>
      <c r="D28" s="356"/>
      <c r="E28" s="364"/>
      <c r="F28" s="352">
        <f t="shared" si="7"/>
        <v>0</v>
      </c>
      <c r="G28" s="353">
        <f t="shared" si="8"/>
        <v>0</v>
      </c>
      <c r="H28" s="361"/>
      <c r="I28" s="356"/>
      <c r="J28" s="364"/>
      <c r="K28" s="352">
        <f t="shared" si="9"/>
        <v>0</v>
      </c>
      <c r="L28" s="353">
        <f t="shared" si="10"/>
        <v>0</v>
      </c>
      <c r="M28" s="358"/>
    </row>
    <row r="29" spans="1:16" ht="18.75" customHeight="1">
      <c r="A29" s="642"/>
      <c r="B29" s="350" t="s">
        <v>378</v>
      </c>
      <c r="C29" s="351"/>
      <c r="D29" s="356">
        <f>Tripura!P163</f>
        <v>206</v>
      </c>
      <c r="E29" s="351">
        <f>Tripura!Q163</f>
        <v>41.2</v>
      </c>
      <c r="F29" s="352">
        <f t="shared" si="7"/>
        <v>206</v>
      </c>
      <c r="G29" s="353">
        <f t="shared" si="8"/>
        <v>41.2</v>
      </c>
      <c r="H29" s="351"/>
      <c r="I29" s="356">
        <f>Tripura!Y163</f>
        <v>206</v>
      </c>
      <c r="J29" s="351">
        <f>Tripura!Z163</f>
        <v>41.2</v>
      </c>
      <c r="K29" s="352">
        <f t="shared" si="9"/>
        <v>206</v>
      </c>
      <c r="L29" s="353">
        <f t="shared" si="10"/>
        <v>41.2</v>
      </c>
      <c r="M29" s="354" t="s">
        <v>483</v>
      </c>
    </row>
    <row r="30" spans="1:16" ht="18.75" customHeight="1">
      <c r="A30" s="642"/>
      <c r="B30" s="365" t="s">
        <v>379</v>
      </c>
      <c r="C30" s="361"/>
      <c r="D30" s="356"/>
      <c r="E30" s="364"/>
      <c r="F30" s="352">
        <f t="shared" si="7"/>
        <v>0</v>
      </c>
      <c r="G30" s="353">
        <f t="shared" si="8"/>
        <v>0</v>
      </c>
      <c r="H30" s="361"/>
      <c r="I30" s="356"/>
      <c r="J30" s="364"/>
      <c r="K30" s="352">
        <f t="shared" si="9"/>
        <v>0</v>
      </c>
      <c r="L30" s="353">
        <f t="shared" si="10"/>
        <v>0</v>
      </c>
      <c r="M30" s="358"/>
    </row>
    <row r="31" spans="1:16" ht="24.75" customHeight="1">
      <c r="A31" s="642"/>
      <c r="B31" s="350" t="s">
        <v>380</v>
      </c>
      <c r="C31" s="351"/>
      <c r="D31" s="356">
        <f>Tripura!P165</f>
        <v>890</v>
      </c>
      <c r="E31" s="351">
        <f>Tripura!Q165</f>
        <v>53.399999999999991</v>
      </c>
      <c r="F31" s="352">
        <f t="shared" si="7"/>
        <v>890</v>
      </c>
      <c r="G31" s="353">
        <f t="shared" si="8"/>
        <v>53.399999999999991</v>
      </c>
      <c r="H31" s="351"/>
      <c r="I31" s="356">
        <f>Tripura!Y165</f>
        <v>890</v>
      </c>
      <c r="J31" s="351">
        <f>Tripura!Z165</f>
        <v>53.399999999999991</v>
      </c>
      <c r="K31" s="352">
        <f t="shared" si="9"/>
        <v>890</v>
      </c>
      <c r="L31" s="353">
        <f t="shared" si="10"/>
        <v>53.399999999999991</v>
      </c>
      <c r="M31" s="354" t="s">
        <v>483</v>
      </c>
    </row>
    <row r="32" spans="1:16" ht="25.5" customHeight="1">
      <c r="A32" s="642"/>
      <c r="B32" s="350" t="s">
        <v>381</v>
      </c>
      <c r="C32" s="351"/>
      <c r="D32" s="356">
        <f>Tripura!P167</f>
        <v>1310</v>
      </c>
      <c r="E32" s="351">
        <f>Tripura!Q167</f>
        <v>39.299999999999997</v>
      </c>
      <c r="F32" s="352">
        <f t="shared" si="7"/>
        <v>1310</v>
      </c>
      <c r="G32" s="353">
        <f t="shared" si="8"/>
        <v>39.299999999999997</v>
      </c>
      <c r="H32" s="351"/>
      <c r="I32" s="356">
        <f>Tripura!Y167</f>
        <v>1310</v>
      </c>
      <c r="J32" s="351">
        <f>Tripura!Z167</f>
        <v>39.299999999999997</v>
      </c>
      <c r="K32" s="352">
        <f t="shared" si="9"/>
        <v>1310</v>
      </c>
      <c r="L32" s="353">
        <f t="shared" si="10"/>
        <v>39.299999999999997</v>
      </c>
      <c r="M32" s="354" t="s">
        <v>483</v>
      </c>
    </row>
    <row r="33" spans="1:13" ht="39">
      <c r="A33" s="642"/>
      <c r="B33" s="365" t="s">
        <v>382</v>
      </c>
      <c r="C33" s="361"/>
      <c r="D33" s="356"/>
      <c r="E33" s="364"/>
      <c r="F33" s="352">
        <f t="shared" si="7"/>
        <v>0</v>
      </c>
      <c r="G33" s="353">
        <f t="shared" si="8"/>
        <v>0</v>
      </c>
      <c r="H33" s="361"/>
      <c r="I33" s="356"/>
      <c r="J33" s="364"/>
      <c r="K33" s="352">
        <f t="shared" si="9"/>
        <v>0</v>
      </c>
      <c r="L33" s="353">
        <f t="shared" si="10"/>
        <v>0</v>
      </c>
      <c r="M33" s="358"/>
    </row>
    <row r="34" spans="1:13" ht="22.5" customHeight="1">
      <c r="A34" s="642"/>
      <c r="B34" s="350" t="s">
        <v>383</v>
      </c>
      <c r="C34" s="351"/>
      <c r="D34" s="356">
        <f>Tripura!P171</f>
        <v>3117</v>
      </c>
      <c r="E34" s="351">
        <f>Tripura!Q171</f>
        <v>187.02</v>
      </c>
      <c r="F34" s="352">
        <f t="shared" si="7"/>
        <v>3117</v>
      </c>
      <c r="G34" s="353">
        <f t="shared" si="8"/>
        <v>187.02</v>
      </c>
      <c r="H34" s="351"/>
      <c r="I34" s="356">
        <f>Tripura!Y171</f>
        <v>3117</v>
      </c>
      <c r="J34" s="351">
        <f>Tripura!Z171</f>
        <v>187.02</v>
      </c>
      <c r="K34" s="352">
        <f t="shared" si="9"/>
        <v>3117</v>
      </c>
      <c r="L34" s="353">
        <f t="shared" si="10"/>
        <v>187.02</v>
      </c>
      <c r="M34" s="354" t="s">
        <v>483</v>
      </c>
    </row>
    <row r="35" spans="1:13" ht="19.5">
      <c r="A35" s="642"/>
      <c r="B35" s="365" t="s">
        <v>118</v>
      </c>
      <c r="C35" s="351"/>
      <c r="D35" s="356"/>
      <c r="E35" s="351"/>
      <c r="F35" s="352"/>
      <c r="G35" s="353"/>
      <c r="H35" s="351"/>
      <c r="I35" s="356"/>
      <c r="J35" s="351"/>
      <c r="K35" s="352"/>
      <c r="L35" s="353"/>
      <c r="M35" s="358"/>
    </row>
    <row r="36" spans="1:13" ht="18.75" customHeight="1">
      <c r="A36" s="642"/>
      <c r="B36" s="350" t="s">
        <v>384</v>
      </c>
      <c r="C36" s="351"/>
      <c r="D36" s="356"/>
      <c r="E36" s="351"/>
      <c r="F36" s="352">
        <f t="shared" si="7"/>
        <v>0</v>
      </c>
      <c r="G36" s="353">
        <f t="shared" si="8"/>
        <v>0</v>
      </c>
      <c r="H36" s="351"/>
      <c r="I36" s="356"/>
      <c r="J36" s="351"/>
      <c r="K36" s="352">
        <f t="shared" si="9"/>
        <v>0</v>
      </c>
      <c r="L36" s="353">
        <f t="shared" si="10"/>
        <v>0</v>
      </c>
      <c r="M36" s="358"/>
    </row>
    <row r="37" spans="1:13" ht="18.75" customHeight="1">
      <c r="A37" s="642"/>
      <c r="B37" s="365" t="s">
        <v>117</v>
      </c>
      <c r="C37" s="351"/>
      <c r="D37" s="356"/>
      <c r="E37" s="351"/>
      <c r="F37" s="352"/>
      <c r="G37" s="353"/>
      <c r="H37" s="351"/>
      <c r="I37" s="356"/>
      <c r="J37" s="351"/>
      <c r="K37" s="352"/>
      <c r="L37" s="353"/>
      <c r="M37" s="358"/>
    </row>
    <row r="38" spans="1:13" ht="18.75" customHeight="1">
      <c r="A38" s="642"/>
      <c r="B38" s="350" t="s">
        <v>385</v>
      </c>
      <c r="C38" s="351"/>
      <c r="D38" s="356"/>
      <c r="E38" s="351"/>
      <c r="F38" s="352">
        <f t="shared" si="7"/>
        <v>0</v>
      </c>
      <c r="G38" s="353">
        <f t="shared" si="8"/>
        <v>0</v>
      </c>
      <c r="H38" s="351"/>
      <c r="I38" s="356"/>
      <c r="J38" s="351"/>
      <c r="K38" s="352">
        <f t="shared" si="9"/>
        <v>0</v>
      </c>
      <c r="L38" s="353">
        <f t="shared" si="10"/>
        <v>0</v>
      </c>
      <c r="M38" s="358"/>
    </row>
    <row r="39" spans="1:13" ht="18.75" customHeight="1">
      <c r="A39" s="642"/>
      <c r="B39" s="350" t="s">
        <v>386</v>
      </c>
      <c r="C39" s="351"/>
      <c r="D39" s="356"/>
      <c r="E39" s="351"/>
      <c r="F39" s="352">
        <f t="shared" si="7"/>
        <v>0</v>
      </c>
      <c r="G39" s="353">
        <f t="shared" si="8"/>
        <v>0</v>
      </c>
      <c r="H39" s="351"/>
      <c r="I39" s="356"/>
      <c r="J39" s="351"/>
      <c r="K39" s="352">
        <f t="shared" si="9"/>
        <v>0</v>
      </c>
      <c r="L39" s="353">
        <f t="shared" si="10"/>
        <v>0</v>
      </c>
      <c r="M39" s="358"/>
    </row>
    <row r="40" spans="1:13" ht="18.75" customHeight="1">
      <c r="A40" s="642"/>
      <c r="B40" s="366" t="s">
        <v>118</v>
      </c>
      <c r="C40" s="361"/>
      <c r="D40" s="356"/>
      <c r="E40" s="364"/>
      <c r="F40" s="352"/>
      <c r="G40" s="353"/>
      <c r="H40" s="361"/>
      <c r="I40" s="356"/>
      <c r="J40" s="364"/>
      <c r="K40" s="352"/>
      <c r="L40" s="353"/>
      <c r="M40" s="358"/>
    </row>
    <row r="41" spans="1:13" ht="18.75" customHeight="1">
      <c r="A41" s="642"/>
      <c r="B41" s="357" t="s">
        <v>387</v>
      </c>
      <c r="C41" s="351"/>
      <c r="D41" s="356"/>
      <c r="E41" s="351"/>
      <c r="F41" s="352">
        <f t="shared" si="7"/>
        <v>0</v>
      </c>
      <c r="G41" s="353">
        <f t="shared" si="8"/>
        <v>0</v>
      </c>
      <c r="H41" s="351"/>
      <c r="I41" s="356"/>
      <c r="J41" s="351"/>
      <c r="K41" s="352">
        <f t="shared" si="9"/>
        <v>0</v>
      </c>
      <c r="L41" s="353">
        <f t="shared" si="10"/>
        <v>0</v>
      </c>
      <c r="M41" s="358"/>
    </row>
    <row r="42" spans="1:13" ht="18.75" customHeight="1">
      <c r="A42" s="642"/>
      <c r="B42" s="357" t="s">
        <v>113</v>
      </c>
      <c r="C42" s="351"/>
      <c r="D42" s="356"/>
      <c r="E42" s="351"/>
      <c r="F42" s="352">
        <f t="shared" si="7"/>
        <v>0</v>
      </c>
      <c r="G42" s="353">
        <f t="shared" si="8"/>
        <v>0</v>
      </c>
      <c r="H42" s="351"/>
      <c r="I42" s="356"/>
      <c r="J42" s="351"/>
      <c r="K42" s="352">
        <f t="shared" si="9"/>
        <v>0</v>
      </c>
      <c r="L42" s="353">
        <f t="shared" si="10"/>
        <v>0</v>
      </c>
      <c r="M42" s="358"/>
    </row>
    <row r="43" spans="1:13" ht="40.5" customHeight="1">
      <c r="A43" s="642"/>
      <c r="B43" s="366" t="s">
        <v>119</v>
      </c>
      <c r="C43" s="361"/>
      <c r="D43" s="356"/>
      <c r="E43" s="364"/>
      <c r="F43" s="352"/>
      <c r="G43" s="353"/>
      <c r="H43" s="361"/>
      <c r="I43" s="356"/>
      <c r="J43" s="364"/>
      <c r="K43" s="352"/>
      <c r="L43" s="353"/>
      <c r="M43" s="358"/>
    </row>
    <row r="44" spans="1:13" ht="18.75" customHeight="1">
      <c r="A44" s="642"/>
      <c r="B44" s="357" t="s">
        <v>388</v>
      </c>
      <c r="C44" s="351"/>
      <c r="D44" s="356"/>
      <c r="E44" s="351"/>
      <c r="F44" s="352">
        <f t="shared" si="7"/>
        <v>0</v>
      </c>
      <c r="G44" s="353">
        <f t="shared" si="8"/>
        <v>0</v>
      </c>
      <c r="H44" s="351"/>
      <c r="I44" s="356"/>
      <c r="J44" s="351"/>
      <c r="K44" s="352">
        <f t="shared" si="9"/>
        <v>0</v>
      </c>
      <c r="L44" s="353">
        <f t="shared" si="10"/>
        <v>0</v>
      </c>
      <c r="M44" s="358"/>
    </row>
    <row r="45" spans="1:13" ht="18.75" customHeight="1">
      <c r="A45" s="643"/>
      <c r="B45" s="357" t="s">
        <v>389</v>
      </c>
      <c r="C45" s="351"/>
      <c r="D45" s="356"/>
      <c r="E45" s="351"/>
      <c r="F45" s="352">
        <f t="shared" si="7"/>
        <v>0</v>
      </c>
      <c r="G45" s="353">
        <f t="shared" si="8"/>
        <v>0</v>
      </c>
      <c r="H45" s="351"/>
      <c r="I45" s="356"/>
      <c r="J45" s="351"/>
      <c r="K45" s="352">
        <f t="shared" si="9"/>
        <v>0</v>
      </c>
      <c r="L45" s="353">
        <f t="shared" si="10"/>
        <v>0</v>
      </c>
      <c r="M45" s="358"/>
    </row>
    <row r="46" spans="1:13" ht="20.25" customHeight="1">
      <c r="A46" s="349">
        <v>13</v>
      </c>
      <c r="B46" s="350" t="s">
        <v>390</v>
      </c>
      <c r="C46" s="351"/>
      <c r="D46" s="356">
        <f>Tripura!P291</f>
        <v>65576</v>
      </c>
      <c r="E46" s="351">
        <f>Tripura!Q291</f>
        <v>1112.4240000000002</v>
      </c>
      <c r="F46" s="352">
        <f t="shared" si="7"/>
        <v>65576</v>
      </c>
      <c r="G46" s="353">
        <f t="shared" si="8"/>
        <v>1112.4240000000002</v>
      </c>
      <c r="H46" s="351"/>
      <c r="I46" s="356">
        <f>Tripura!Y291</f>
        <v>45223</v>
      </c>
      <c r="J46" s="351">
        <f>Tripura!Z291</f>
        <v>621.846</v>
      </c>
      <c r="K46" s="352">
        <f t="shared" si="9"/>
        <v>45223</v>
      </c>
      <c r="L46" s="353">
        <f t="shared" si="10"/>
        <v>621.846</v>
      </c>
      <c r="M46" s="354" t="s">
        <v>481</v>
      </c>
    </row>
    <row r="47" spans="1:13" ht="18.75" customHeight="1">
      <c r="A47" s="639">
        <v>14</v>
      </c>
      <c r="B47" s="350" t="s">
        <v>391</v>
      </c>
      <c r="C47" s="351"/>
      <c r="D47" s="356"/>
      <c r="E47" s="364"/>
      <c r="F47" s="352"/>
      <c r="G47" s="353"/>
      <c r="H47" s="351"/>
      <c r="I47" s="356"/>
      <c r="J47" s="364"/>
      <c r="K47" s="352"/>
      <c r="L47" s="353"/>
      <c r="M47" s="354"/>
    </row>
    <row r="48" spans="1:13" ht="23.25" customHeight="1">
      <c r="A48" s="639"/>
      <c r="B48" s="357" t="s">
        <v>392</v>
      </c>
      <c r="C48" s="351"/>
      <c r="D48" s="356">
        <f>Tripura!P308</f>
        <v>60</v>
      </c>
      <c r="E48" s="351">
        <f>Tripura!Q308</f>
        <v>2201.3309199999999</v>
      </c>
      <c r="F48" s="352">
        <f t="shared" si="7"/>
        <v>60</v>
      </c>
      <c r="G48" s="353">
        <f t="shared" si="8"/>
        <v>2201.3309199999999</v>
      </c>
      <c r="H48" s="351"/>
      <c r="I48" s="356">
        <f>Tripura!Y308</f>
        <v>60</v>
      </c>
      <c r="J48" s="351">
        <f>Tripura!Z308</f>
        <v>1701.93408</v>
      </c>
      <c r="K48" s="352">
        <f t="shared" si="9"/>
        <v>60</v>
      </c>
      <c r="L48" s="353">
        <f t="shared" si="10"/>
        <v>1701.93408</v>
      </c>
      <c r="M48" s="354" t="s">
        <v>481</v>
      </c>
    </row>
    <row r="49" spans="1:16" ht="19.5">
      <c r="A49" s="639"/>
      <c r="B49" s="357" t="s">
        <v>393</v>
      </c>
      <c r="C49" s="351"/>
      <c r="D49" s="356">
        <f>Tripura!P320</f>
        <v>332</v>
      </c>
      <c r="E49" s="351">
        <f>Tripura!Q320</f>
        <v>1184.0247200000001</v>
      </c>
      <c r="F49" s="352">
        <f t="shared" si="7"/>
        <v>332</v>
      </c>
      <c r="G49" s="353">
        <f t="shared" si="8"/>
        <v>1184.0247200000001</v>
      </c>
      <c r="H49" s="351"/>
      <c r="I49" s="356">
        <f>Tripura!Y320</f>
        <v>332</v>
      </c>
      <c r="J49" s="351">
        <f>Tripura!Z320</f>
        <v>894.70663999999988</v>
      </c>
      <c r="K49" s="352">
        <f t="shared" si="9"/>
        <v>332</v>
      </c>
      <c r="L49" s="353">
        <f t="shared" si="10"/>
        <v>894.70663999999988</v>
      </c>
      <c r="M49" s="354" t="s">
        <v>481</v>
      </c>
    </row>
    <row r="50" spans="1:16" ht="42" customHeight="1">
      <c r="A50" s="349">
        <v>15</v>
      </c>
      <c r="B50" s="350" t="s">
        <v>394</v>
      </c>
      <c r="C50" s="351"/>
      <c r="D50" s="356">
        <f>Tripura!P415+Tripura!P416+Tripura!P417</f>
        <v>0</v>
      </c>
      <c r="E50" s="351">
        <f>Tripura!Q415+Tripura!Q416+Tripura!Q417</f>
        <v>922.98</v>
      </c>
      <c r="F50" s="352">
        <f t="shared" si="7"/>
        <v>0</v>
      </c>
      <c r="G50" s="353">
        <f t="shared" si="8"/>
        <v>922.98</v>
      </c>
      <c r="H50" s="351"/>
      <c r="I50" s="356">
        <f>Tripura!Y415+Tripura!Y416+Tripura!Y417</f>
        <v>10771</v>
      </c>
      <c r="J50" s="351">
        <f>Tripura!Z415+Tripura!Z416+Tripura!Z417</f>
        <v>679.16000000000008</v>
      </c>
      <c r="K50" s="352">
        <f t="shared" si="9"/>
        <v>10771</v>
      </c>
      <c r="L50" s="353">
        <f t="shared" si="10"/>
        <v>679.16000000000008</v>
      </c>
      <c r="M50" s="354" t="s">
        <v>481</v>
      </c>
    </row>
    <row r="51" spans="1:16" ht="60" customHeight="1">
      <c r="A51" s="349">
        <v>16</v>
      </c>
      <c r="B51" s="350" t="s">
        <v>395</v>
      </c>
      <c r="C51" s="351"/>
      <c r="D51" s="356">
        <f>Tripura!P324</f>
        <v>28</v>
      </c>
      <c r="E51" s="351">
        <f>Tripura!Q324</f>
        <v>199.9984</v>
      </c>
      <c r="F51" s="352">
        <f t="shared" si="7"/>
        <v>28</v>
      </c>
      <c r="G51" s="353">
        <f t="shared" si="8"/>
        <v>199.9984</v>
      </c>
      <c r="H51" s="351"/>
      <c r="I51" s="356">
        <f>Tripura!Y324</f>
        <v>28</v>
      </c>
      <c r="J51" s="351">
        <f>Tripura!Z324</f>
        <v>199.9984</v>
      </c>
      <c r="K51" s="352">
        <f t="shared" si="9"/>
        <v>28</v>
      </c>
      <c r="L51" s="353">
        <f t="shared" si="10"/>
        <v>199.9984</v>
      </c>
      <c r="M51" s="367" t="s">
        <v>496</v>
      </c>
    </row>
    <row r="52" spans="1:16" ht="41.25" customHeight="1">
      <c r="A52" s="349"/>
      <c r="B52" s="350" t="s">
        <v>396</v>
      </c>
      <c r="C52" s="393"/>
      <c r="D52" s="394">
        <f>Tripura!P323</f>
        <v>960</v>
      </c>
      <c r="E52" s="395">
        <f>Tripura!Q323</f>
        <v>330</v>
      </c>
      <c r="F52" s="352">
        <f t="shared" ref="F52:F60" si="11">D52</f>
        <v>960</v>
      </c>
      <c r="G52" s="353">
        <f t="shared" ref="G52:G60" si="12">C52+E52</f>
        <v>330</v>
      </c>
      <c r="H52" s="393"/>
      <c r="I52" s="394">
        <f>Tripura!Y323</f>
        <v>960</v>
      </c>
      <c r="J52" s="395">
        <f>Tripura!Z323</f>
        <v>199.99967999999998</v>
      </c>
      <c r="K52" s="352">
        <f t="shared" si="9"/>
        <v>960</v>
      </c>
      <c r="L52" s="353">
        <f t="shared" si="10"/>
        <v>199.99967999999998</v>
      </c>
      <c r="M52" s="354" t="s">
        <v>481</v>
      </c>
    </row>
    <row r="53" spans="1:16" ht="22.5" customHeight="1">
      <c r="A53" s="349">
        <v>17</v>
      </c>
      <c r="B53" s="350" t="s">
        <v>397</v>
      </c>
      <c r="C53" s="392"/>
      <c r="D53" s="396">
        <f>Tripura!P329</f>
        <v>455</v>
      </c>
      <c r="E53" s="395">
        <f>Tripura!Q329</f>
        <v>37.450000000000003</v>
      </c>
      <c r="F53" s="352">
        <f t="shared" si="11"/>
        <v>455</v>
      </c>
      <c r="G53" s="353">
        <f t="shared" si="12"/>
        <v>37.450000000000003</v>
      </c>
      <c r="H53" s="391"/>
      <c r="I53" s="396">
        <f>Tripura!Y329</f>
        <v>455</v>
      </c>
      <c r="J53" s="395">
        <f>Tripura!Z329</f>
        <v>37.450000000000003</v>
      </c>
      <c r="K53" s="352">
        <f t="shared" si="9"/>
        <v>455</v>
      </c>
      <c r="L53" s="353">
        <f t="shared" si="10"/>
        <v>37.450000000000003</v>
      </c>
      <c r="M53" s="367" t="s">
        <v>483</v>
      </c>
    </row>
    <row r="54" spans="1:16" ht="22.5" customHeight="1">
      <c r="A54" s="349">
        <v>18</v>
      </c>
      <c r="B54" s="350" t="s">
        <v>399</v>
      </c>
      <c r="C54" s="351"/>
      <c r="D54" s="356">
        <f>Tripura!P336</f>
        <v>31439</v>
      </c>
      <c r="E54" s="351">
        <f>Tripura!Q336</f>
        <v>157.19499999999999</v>
      </c>
      <c r="F54" s="352">
        <f t="shared" si="11"/>
        <v>31439</v>
      </c>
      <c r="G54" s="353">
        <f t="shared" si="12"/>
        <v>157.19499999999999</v>
      </c>
      <c r="H54" s="351"/>
      <c r="I54" s="356">
        <f>Tripura!Y336</f>
        <v>31439</v>
      </c>
      <c r="J54" s="351">
        <f>Tripura!Z336</f>
        <v>157.19499999999999</v>
      </c>
      <c r="K54" s="352">
        <f t="shared" si="9"/>
        <v>31439</v>
      </c>
      <c r="L54" s="353">
        <f t="shared" si="10"/>
        <v>157.19499999999999</v>
      </c>
      <c r="M54" s="367" t="s">
        <v>483</v>
      </c>
    </row>
    <row r="55" spans="1:16" ht="18.75" customHeight="1">
      <c r="A55" s="349">
        <f t="shared" ref="A55:A60" si="13">A54+1</f>
        <v>19</v>
      </c>
      <c r="B55" s="350" t="s">
        <v>400</v>
      </c>
      <c r="C55" s="351"/>
      <c r="D55" s="356">
        <f>Tripura!P219</f>
        <v>53</v>
      </c>
      <c r="E55" s="351">
        <f>Tripura!Q219</f>
        <v>26.5</v>
      </c>
      <c r="F55" s="352">
        <f t="shared" si="11"/>
        <v>53</v>
      </c>
      <c r="G55" s="353">
        <f t="shared" si="12"/>
        <v>26.5</v>
      </c>
      <c r="H55" s="351"/>
      <c r="I55" s="356">
        <f>Tripura!Y219</f>
        <v>0</v>
      </c>
      <c r="J55" s="351">
        <f>Tripura!Z219</f>
        <v>0</v>
      </c>
      <c r="K55" s="352">
        <f t="shared" si="9"/>
        <v>0</v>
      </c>
      <c r="L55" s="353">
        <f t="shared" si="10"/>
        <v>0</v>
      </c>
      <c r="M55" s="354" t="s">
        <v>480</v>
      </c>
    </row>
    <row r="56" spans="1:16" ht="18.75" customHeight="1">
      <c r="A56" s="349">
        <f t="shared" si="13"/>
        <v>20</v>
      </c>
      <c r="B56" s="350" t="s">
        <v>255</v>
      </c>
      <c r="C56" s="351"/>
      <c r="D56" s="356">
        <f>Tripura!P344</f>
        <v>6304</v>
      </c>
      <c r="E56" s="351">
        <f>Tripura!Q344+Tripura!Q423</f>
        <v>138.68800000000002</v>
      </c>
      <c r="F56" s="352">
        <f t="shared" si="11"/>
        <v>6304</v>
      </c>
      <c r="G56" s="353">
        <f t="shared" si="12"/>
        <v>138.68800000000002</v>
      </c>
      <c r="H56" s="351"/>
      <c r="I56" s="356">
        <f>Tripura!Y344+Tripura!Y423</f>
        <v>6304</v>
      </c>
      <c r="J56" s="351">
        <f>Tripura!Z344+Tripura!Z423</f>
        <v>94.56</v>
      </c>
      <c r="K56" s="352">
        <f t="shared" si="9"/>
        <v>6304</v>
      </c>
      <c r="L56" s="353">
        <f t="shared" si="10"/>
        <v>94.56</v>
      </c>
      <c r="M56" s="354" t="s">
        <v>481</v>
      </c>
    </row>
    <row r="57" spans="1:16" ht="18.75" customHeight="1">
      <c r="A57" s="639">
        <f>A56+1</f>
        <v>21</v>
      </c>
      <c r="B57" s="350" t="s">
        <v>401</v>
      </c>
      <c r="C57" s="351"/>
      <c r="D57" s="356">
        <f>Tripura!P357</f>
        <v>0</v>
      </c>
      <c r="E57" s="351">
        <f>Tripura!Q357</f>
        <v>533.36</v>
      </c>
      <c r="F57" s="352">
        <f t="shared" si="11"/>
        <v>0</v>
      </c>
      <c r="G57" s="353">
        <f t="shared" si="12"/>
        <v>533.36</v>
      </c>
      <c r="H57" s="351"/>
      <c r="I57" s="356">
        <f>Tripura!Y357</f>
        <v>0</v>
      </c>
      <c r="J57" s="351">
        <f>Tripura!Z357</f>
        <v>400</v>
      </c>
      <c r="K57" s="352">
        <f t="shared" si="9"/>
        <v>0</v>
      </c>
      <c r="L57" s="353">
        <f t="shared" si="10"/>
        <v>400</v>
      </c>
      <c r="M57" s="354" t="s">
        <v>481</v>
      </c>
    </row>
    <row r="58" spans="1:16" ht="18.75" customHeight="1">
      <c r="A58" s="639"/>
      <c r="B58" s="360" t="s">
        <v>495</v>
      </c>
      <c r="C58" s="351"/>
      <c r="D58" s="356"/>
      <c r="E58" s="351"/>
      <c r="F58" s="352">
        <f t="shared" si="11"/>
        <v>0</v>
      </c>
      <c r="G58" s="353">
        <f t="shared" si="12"/>
        <v>0</v>
      </c>
      <c r="H58" s="351"/>
      <c r="I58" s="356"/>
      <c r="J58" s="351"/>
      <c r="K58" s="352">
        <f t="shared" si="9"/>
        <v>0</v>
      </c>
      <c r="L58" s="353">
        <f t="shared" si="10"/>
        <v>0</v>
      </c>
      <c r="M58" s="354"/>
    </row>
    <row r="59" spans="1:16" ht="18.75" customHeight="1">
      <c r="A59" s="349">
        <f>A57+1</f>
        <v>22</v>
      </c>
      <c r="B59" s="350" t="s">
        <v>402</v>
      </c>
      <c r="C59" s="351"/>
      <c r="D59" s="356">
        <f>Tripura!P418</f>
        <v>0</v>
      </c>
      <c r="E59" s="351">
        <f>Tripura!Q418</f>
        <v>208.32</v>
      </c>
      <c r="F59" s="352">
        <f t="shared" si="11"/>
        <v>0</v>
      </c>
      <c r="G59" s="353">
        <f t="shared" si="12"/>
        <v>208.32</v>
      </c>
      <c r="H59" s="351"/>
      <c r="I59" s="356">
        <f>Tripura!Y418</f>
        <v>0</v>
      </c>
      <c r="J59" s="351">
        <f>Tripura!Z418</f>
        <v>90</v>
      </c>
      <c r="K59" s="352">
        <f t="shared" si="9"/>
        <v>0</v>
      </c>
      <c r="L59" s="353">
        <f t="shared" si="10"/>
        <v>90</v>
      </c>
      <c r="M59" s="354" t="s">
        <v>481</v>
      </c>
    </row>
    <row r="60" spans="1:16" ht="18.75" customHeight="1">
      <c r="A60" s="349">
        <f t="shared" si="13"/>
        <v>23</v>
      </c>
      <c r="B60" s="350" t="s">
        <v>403</v>
      </c>
      <c r="C60" s="351"/>
      <c r="D60" s="368">
        <f>Tripura!P361</f>
        <v>26418</v>
      </c>
      <c r="E60" s="364">
        <f>Tripura!Q361</f>
        <v>158.50799999999998</v>
      </c>
      <c r="F60" s="352">
        <f t="shared" si="11"/>
        <v>26418</v>
      </c>
      <c r="G60" s="353">
        <f t="shared" si="12"/>
        <v>158.50799999999998</v>
      </c>
      <c r="H60" s="351"/>
      <c r="I60" s="368">
        <f>Tripura!Y361</f>
        <v>0</v>
      </c>
      <c r="J60" s="364">
        <f>Tripura!Z361</f>
        <v>77.52600000000001</v>
      </c>
      <c r="K60" s="352">
        <f t="shared" si="9"/>
        <v>0</v>
      </c>
      <c r="L60" s="353">
        <f t="shared" si="10"/>
        <v>77.52600000000001</v>
      </c>
      <c r="M60" s="354" t="s">
        <v>481</v>
      </c>
    </row>
    <row r="61" spans="1:16" ht="18.75" customHeight="1">
      <c r="A61" s="640" t="s">
        <v>9</v>
      </c>
      <c r="B61" s="640"/>
      <c r="C61" s="361"/>
      <c r="D61" s="369">
        <f>SUM(D24:D60)</f>
        <v>137678</v>
      </c>
      <c r="E61" s="370">
        <f>SUM(E24:E60)</f>
        <v>7586.6990399999995</v>
      </c>
      <c r="F61" s="369">
        <f>SUM(F24:F60)</f>
        <v>137678</v>
      </c>
      <c r="G61" s="370">
        <f>SUM(G24:G60)</f>
        <v>7586.6990399999995</v>
      </c>
      <c r="H61" s="370"/>
      <c r="I61" s="369">
        <f>SUM(I24:I60)</f>
        <v>101625</v>
      </c>
      <c r="J61" s="370">
        <f>SUM(J24:J60)</f>
        <v>5530.2957999999999</v>
      </c>
      <c r="K61" s="369">
        <f>SUM(K24:K60)</f>
        <v>101625</v>
      </c>
      <c r="L61" s="370">
        <f>SUM(L24:L60)</f>
        <v>5530.2957999999999</v>
      </c>
      <c r="M61" s="354"/>
      <c r="N61" s="355">
        <f>L61/L82*100</f>
        <v>16.108673695563205</v>
      </c>
      <c r="P61" s="344">
        <f>L61*90/100</f>
        <v>4977.2662199999995</v>
      </c>
    </row>
    <row r="62" spans="1:16" s="363" customFormat="1" ht="27" customHeight="1">
      <c r="A62" s="638" t="s">
        <v>404</v>
      </c>
      <c r="B62" s="638"/>
      <c r="C62" s="638"/>
      <c r="D62" s="638"/>
      <c r="E62" s="638"/>
      <c r="F62" s="638"/>
      <c r="G62" s="638"/>
      <c r="H62" s="638"/>
      <c r="I62" s="638"/>
      <c r="J62" s="638"/>
      <c r="K62" s="638"/>
      <c r="L62" s="638"/>
      <c r="M62" s="638"/>
    </row>
    <row r="63" spans="1:16" ht="18.75" customHeight="1">
      <c r="A63" s="349">
        <v>24</v>
      </c>
      <c r="B63" s="350" t="s">
        <v>405</v>
      </c>
      <c r="C63" s="351"/>
      <c r="D63" s="356">
        <f>Tripura!P241+Tripura!P244+Tripura!P248</f>
        <v>5967</v>
      </c>
      <c r="E63" s="351">
        <f>Tripura!Q265</f>
        <v>23328.202320000004</v>
      </c>
      <c r="F63" s="352">
        <f t="shared" ref="F63:F74" si="14">D63</f>
        <v>5967</v>
      </c>
      <c r="G63" s="353">
        <f t="shared" ref="G63:G74" si="15">C63+E63</f>
        <v>23328.202320000004</v>
      </c>
      <c r="H63" s="351"/>
      <c r="I63" s="356">
        <f>Tripura!Y241+Tripura!Y244+Tripura!Y248</f>
        <v>5808</v>
      </c>
      <c r="J63" s="351">
        <f>Tripura!Z265</f>
        <v>19066.60512</v>
      </c>
      <c r="K63" s="352">
        <f t="shared" ref="K63:K74" si="16">I63</f>
        <v>5808</v>
      </c>
      <c r="L63" s="353">
        <f t="shared" ref="L63:L74" si="17">H63+J63</f>
        <v>19066.60512</v>
      </c>
      <c r="M63" s="354" t="s">
        <v>481</v>
      </c>
      <c r="N63" s="355"/>
    </row>
    <row r="64" spans="1:16" ht="25.5" customHeight="1">
      <c r="A64" s="349">
        <f>A63+1</f>
        <v>25</v>
      </c>
      <c r="B64" s="357" t="s">
        <v>406</v>
      </c>
      <c r="C64" s="351">
        <f>Tripura!L370+Tripura!L404</f>
        <v>72.44</v>
      </c>
      <c r="D64" s="351">
        <f>Tripura!P370+Tripura!P404</f>
        <v>240</v>
      </c>
      <c r="E64" s="351">
        <f>Tripura!Q370+Tripura!Q404</f>
        <v>48</v>
      </c>
      <c r="F64" s="352">
        <f t="shared" si="14"/>
        <v>240</v>
      </c>
      <c r="G64" s="353">
        <f t="shared" si="15"/>
        <v>120.44</v>
      </c>
      <c r="H64" s="351">
        <f>Tripura!U370+Tripura!U404</f>
        <v>72.44</v>
      </c>
      <c r="I64" s="351">
        <v>0</v>
      </c>
      <c r="J64" s="351">
        <v>0</v>
      </c>
      <c r="K64" s="352">
        <v>0</v>
      </c>
      <c r="L64" s="353">
        <f>H64</f>
        <v>72.44</v>
      </c>
      <c r="M64" s="354" t="s">
        <v>481</v>
      </c>
    </row>
    <row r="65" spans="1:16" ht="18.75" customHeight="1">
      <c r="A65" s="349">
        <f t="shared" ref="A65:A71" si="18">A64+1</f>
        <v>26</v>
      </c>
      <c r="B65" s="357" t="s">
        <v>407</v>
      </c>
      <c r="C65" s="351"/>
      <c r="D65" s="356">
        <f>Tripura!P372+Tripura!P374</f>
        <v>1747</v>
      </c>
      <c r="E65" s="351">
        <f>Tripura!Q372+Tripura!Q374</f>
        <v>12578.400000000001</v>
      </c>
      <c r="F65" s="352">
        <f t="shared" si="14"/>
        <v>1747</v>
      </c>
      <c r="G65" s="353">
        <f t="shared" si="15"/>
        <v>12578.400000000001</v>
      </c>
      <c r="H65" s="351"/>
      <c r="I65" s="356">
        <f>Tripura!Y372+Tripura!Y374</f>
        <v>620</v>
      </c>
      <c r="J65" s="351">
        <f>Tripura!Z372+Tripura!Z374</f>
        <v>4464</v>
      </c>
      <c r="K65" s="352">
        <f t="shared" si="16"/>
        <v>620</v>
      </c>
      <c r="L65" s="353">
        <f t="shared" si="17"/>
        <v>4464</v>
      </c>
      <c r="M65" s="371" t="s">
        <v>481</v>
      </c>
    </row>
    <row r="66" spans="1:16" ht="18.75" customHeight="1">
      <c r="A66" s="615">
        <v>27</v>
      </c>
      <c r="B66" s="357" t="s">
        <v>408</v>
      </c>
      <c r="C66" s="351"/>
      <c r="D66" s="356">
        <f>Tripura!P364</f>
        <v>0</v>
      </c>
      <c r="E66" s="351">
        <f>Tripura!Q364</f>
        <v>0</v>
      </c>
      <c r="F66" s="352">
        <f t="shared" ref="F66" si="19">D66</f>
        <v>0</v>
      </c>
      <c r="G66" s="353">
        <f t="shared" ref="G66" si="20">C66+E66</f>
        <v>0</v>
      </c>
      <c r="H66" s="351"/>
      <c r="I66" s="356">
        <f>Tripura!Y364</f>
        <v>0</v>
      </c>
      <c r="J66" s="351">
        <f>Tripura!Z364</f>
        <v>0</v>
      </c>
      <c r="K66" s="352">
        <f t="shared" si="16"/>
        <v>0</v>
      </c>
      <c r="L66" s="353">
        <f t="shared" si="17"/>
        <v>0</v>
      </c>
      <c r="M66" s="372"/>
    </row>
    <row r="67" spans="1:16" ht="18.75" customHeight="1">
      <c r="A67" s="615">
        <f t="shared" ref="A67" si="21">A66+1</f>
        <v>28</v>
      </c>
      <c r="B67" s="357" t="s">
        <v>409</v>
      </c>
      <c r="C67" s="351"/>
      <c r="D67" s="356">
        <f>Tripura!P365</f>
        <v>0</v>
      </c>
      <c r="E67" s="351">
        <f>Tripura!Q365</f>
        <v>0</v>
      </c>
      <c r="F67" s="352">
        <f t="shared" si="14"/>
        <v>0</v>
      </c>
      <c r="G67" s="353">
        <f t="shared" si="15"/>
        <v>0</v>
      </c>
      <c r="H67" s="351"/>
      <c r="I67" s="356">
        <f>Tripura!Y365</f>
        <v>0</v>
      </c>
      <c r="J67" s="351">
        <f>Tripura!Z365</f>
        <v>0</v>
      </c>
      <c r="K67" s="352">
        <f t="shared" si="16"/>
        <v>0</v>
      </c>
      <c r="L67" s="353">
        <f t="shared" si="17"/>
        <v>0</v>
      </c>
      <c r="M67" s="354"/>
    </row>
    <row r="68" spans="1:16" ht="19.5">
      <c r="A68" s="615">
        <f t="shared" si="18"/>
        <v>29</v>
      </c>
      <c r="B68" s="357" t="s">
        <v>504</v>
      </c>
      <c r="C68" s="351"/>
      <c r="D68" s="356">
        <f>Tripura!P397+Tripura!P398</f>
        <v>6</v>
      </c>
      <c r="E68" s="351">
        <f>Tripura!Q397+Tripura!Q398</f>
        <v>17.883800000000001</v>
      </c>
      <c r="F68" s="352">
        <f t="shared" si="14"/>
        <v>6</v>
      </c>
      <c r="G68" s="353">
        <f t="shared" si="15"/>
        <v>17.883800000000001</v>
      </c>
      <c r="H68" s="351"/>
      <c r="I68" s="356">
        <f>Tripura!Y397+Tripura!Y398</f>
        <v>6</v>
      </c>
      <c r="J68" s="351">
        <f>Tripura!Z397+Tripura!Z398</f>
        <v>17.883800000000001</v>
      </c>
      <c r="K68" s="352">
        <f t="shared" si="16"/>
        <v>6</v>
      </c>
      <c r="L68" s="353">
        <f t="shared" si="17"/>
        <v>17.883800000000001</v>
      </c>
      <c r="M68" s="354" t="s">
        <v>483</v>
      </c>
    </row>
    <row r="69" spans="1:16" ht="21.75" customHeight="1">
      <c r="A69" s="615">
        <v>30</v>
      </c>
      <c r="B69" s="357" t="s">
        <v>410</v>
      </c>
      <c r="C69" s="351"/>
      <c r="D69" s="356">
        <f>Tripura!P378+Tripura!P379+Tripura!P380</f>
        <v>422</v>
      </c>
      <c r="E69" s="351">
        <f>Tripura!Q378+Tripura!Q379+Tripura!Q380</f>
        <v>881.9799999999999</v>
      </c>
      <c r="F69" s="352">
        <f t="shared" si="14"/>
        <v>422</v>
      </c>
      <c r="G69" s="353">
        <f t="shared" si="15"/>
        <v>881.9799999999999</v>
      </c>
      <c r="H69" s="351"/>
      <c r="I69" s="356">
        <f>Tripura!Y378+Tripura!Y379+Tripura!Y380</f>
        <v>0</v>
      </c>
      <c r="J69" s="351">
        <f>Tripura!Z378+Tripura!Z379+Tripura!Z380</f>
        <v>0</v>
      </c>
      <c r="K69" s="352">
        <f t="shared" si="16"/>
        <v>0</v>
      </c>
      <c r="L69" s="353">
        <f t="shared" si="17"/>
        <v>0</v>
      </c>
      <c r="M69" s="372" t="s">
        <v>480</v>
      </c>
      <c r="N69" s="355"/>
      <c r="O69" s="355"/>
      <c r="P69" s="355"/>
    </row>
    <row r="70" spans="1:16" ht="18.75" customHeight="1">
      <c r="A70" s="615">
        <f t="shared" ref="A70" si="22">A69+1</f>
        <v>31</v>
      </c>
      <c r="B70" s="357" t="s">
        <v>411</v>
      </c>
      <c r="C70" s="351"/>
      <c r="D70" s="356">
        <f>Tripura!P389</f>
        <v>20441</v>
      </c>
      <c r="E70" s="351">
        <f>Tripura!Q389</f>
        <v>102.20500000000001</v>
      </c>
      <c r="F70" s="352">
        <f t="shared" si="14"/>
        <v>20441</v>
      </c>
      <c r="G70" s="353">
        <f t="shared" si="15"/>
        <v>102.20500000000001</v>
      </c>
      <c r="H70" s="351"/>
      <c r="I70" s="356">
        <f>Tripura!Y389</f>
        <v>0</v>
      </c>
      <c r="J70" s="351">
        <f>Tripura!Z389</f>
        <v>0</v>
      </c>
      <c r="K70" s="352">
        <f t="shared" si="16"/>
        <v>0</v>
      </c>
      <c r="L70" s="353">
        <f t="shared" si="17"/>
        <v>0</v>
      </c>
      <c r="M70" s="372" t="s">
        <v>480</v>
      </c>
      <c r="P70" s="355"/>
    </row>
    <row r="71" spans="1:16" ht="18.75" customHeight="1">
      <c r="A71" s="639">
        <f t="shared" si="18"/>
        <v>32</v>
      </c>
      <c r="B71" s="357" t="s">
        <v>298</v>
      </c>
      <c r="C71" s="351"/>
      <c r="D71" s="356"/>
      <c r="E71" s="351"/>
      <c r="F71" s="352">
        <f t="shared" si="14"/>
        <v>0</v>
      </c>
      <c r="G71" s="353">
        <f t="shared" si="15"/>
        <v>0</v>
      </c>
      <c r="H71" s="351"/>
      <c r="I71" s="356"/>
      <c r="J71" s="351"/>
      <c r="K71" s="352">
        <f t="shared" si="16"/>
        <v>0</v>
      </c>
      <c r="L71" s="353">
        <f t="shared" si="17"/>
        <v>0</v>
      </c>
      <c r="M71" s="354"/>
    </row>
    <row r="72" spans="1:16" ht="18.75" customHeight="1">
      <c r="A72" s="639"/>
      <c r="B72" s="357" t="s">
        <v>427</v>
      </c>
      <c r="C72" s="351"/>
      <c r="D72" s="356">
        <f>Tripura!P382</f>
        <v>36462</v>
      </c>
      <c r="E72" s="351">
        <f>Tripura!Q382</f>
        <v>583.39200000000005</v>
      </c>
      <c r="F72" s="352">
        <f t="shared" si="14"/>
        <v>36462</v>
      </c>
      <c r="G72" s="353">
        <f t="shared" si="15"/>
        <v>583.39200000000005</v>
      </c>
      <c r="H72" s="351"/>
      <c r="I72" s="356">
        <f>Tripura!Y382</f>
        <v>0</v>
      </c>
      <c r="J72" s="351">
        <f>Tripura!Z382</f>
        <v>0</v>
      </c>
      <c r="K72" s="352">
        <f t="shared" si="16"/>
        <v>0</v>
      </c>
      <c r="L72" s="353">
        <f t="shared" si="17"/>
        <v>0</v>
      </c>
      <c r="M72" s="372" t="s">
        <v>480</v>
      </c>
    </row>
    <row r="73" spans="1:16" ht="18.75" customHeight="1">
      <c r="A73" s="639"/>
      <c r="B73" s="357" t="s">
        <v>412</v>
      </c>
      <c r="C73" s="351"/>
      <c r="D73" s="356">
        <f>Tripura!P387+Tripura!P388</f>
        <v>213</v>
      </c>
      <c r="E73" s="351">
        <f>Tripura!Q387+Tripura!Q388</f>
        <v>56.600000000000009</v>
      </c>
      <c r="F73" s="352">
        <f t="shared" si="14"/>
        <v>213</v>
      </c>
      <c r="G73" s="353">
        <f t="shared" si="15"/>
        <v>56.600000000000009</v>
      </c>
      <c r="H73" s="351"/>
      <c r="I73" s="356">
        <f>Tripura!Y387+Tripura!Y388</f>
        <v>0</v>
      </c>
      <c r="J73" s="351">
        <f>Tripura!Z387+Tripura!Z388</f>
        <v>0</v>
      </c>
      <c r="K73" s="352">
        <f t="shared" si="16"/>
        <v>0</v>
      </c>
      <c r="L73" s="353">
        <f t="shared" si="17"/>
        <v>0</v>
      </c>
      <c r="M73" s="372" t="s">
        <v>480</v>
      </c>
    </row>
    <row r="74" spans="1:16" ht="104.25" customHeight="1">
      <c r="A74" s="349">
        <v>33</v>
      </c>
      <c r="B74" s="357" t="s">
        <v>413</v>
      </c>
      <c r="C74" s="351"/>
      <c r="D74" s="356">
        <f>Tripura!P401+Tripura!P402</f>
        <v>154</v>
      </c>
      <c r="E74" s="351">
        <f>Tripura!Q401+Tripura!Q402</f>
        <v>60.192129999999999</v>
      </c>
      <c r="F74" s="352">
        <f t="shared" si="14"/>
        <v>154</v>
      </c>
      <c r="G74" s="353">
        <f t="shared" si="15"/>
        <v>60.192129999999999</v>
      </c>
      <c r="H74" s="351"/>
      <c r="I74" s="356">
        <f>Tripura!Y401+Tripura!Y402</f>
        <v>0</v>
      </c>
      <c r="J74" s="356">
        <f>Tripura!Z401+Tripura!Z402</f>
        <v>0</v>
      </c>
      <c r="K74" s="352">
        <f t="shared" si="16"/>
        <v>0</v>
      </c>
      <c r="L74" s="353">
        <f t="shared" si="17"/>
        <v>0</v>
      </c>
      <c r="M74" s="372" t="s">
        <v>482</v>
      </c>
    </row>
    <row r="75" spans="1:16" ht="18.75" customHeight="1">
      <c r="A75" s="349">
        <v>34</v>
      </c>
      <c r="B75" s="373" t="s">
        <v>414</v>
      </c>
      <c r="C75" s="351"/>
      <c r="D75" s="362"/>
      <c r="E75" s="364"/>
      <c r="F75" s="352">
        <f t="shared" ref="F75:F77" si="23">D75</f>
        <v>0</v>
      </c>
      <c r="G75" s="353">
        <f t="shared" ref="G75:G77" si="24">C75+E75</f>
        <v>0</v>
      </c>
      <c r="H75" s="351"/>
      <c r="I75" s="362"/>
      <c r="J75" s="364"/>
      <c r="K75" s="352">
        <f t="shared" ref="K75:K77" si="25">I75</f>
        <v>0</v>
      </c>
      <c r="L75" s="353">
        <f t="shared" ref="L75:L77" si="26">H75+J75</f>
        <v>0</v>
      </c>
      <c r="M75" s="354"/>
    </row>
    <row r="76" spans="1:16" ht="18.75" customHeight="1">
      <c r="A76" s="349">
        <v>35</v>
      </c>
      <c r="B76" s="373" t="s">
        <v>415</v>
      </c>
      <c r="C76" s="351"/>
      <c r="D76" s="362"/>
      <c r="E76" s="364"/>
      <c r="F76" s="352">
        <f t="shared" si="23"/>
        <v>0</v>
      </c>
      <c r="G76" s="353">
        <f t="shared" si="24"/>
        <v>0</v>
      </c>
      <c r="H76" s="351"/>
      <c r="I76" s="362"/>
      <c r="J76" s="364"/>
      <c r="K76" s="352">
        <f t="shared" si="25"/>
        <v>0</v>
      </c>
      <c r="L76" s="353">
        <f t="shared" si="26"/>
        <v>0</v>
      </c>
      <c r="M76" s="354"/>
    </row>
    <row r="77" spans="1:16" ht="18.75" customHeight="1">
      <c r="A77" s="349">
        <v>36</v>
      </c>
      <c r="B77" s="357" t="s">
        <v>416</v>
      </c>
      <c r="C77" s="351"/>
      <c r="D77" s="356">
        <f>Tripura!P368</f>
        <v>53</v>
      </c>
      <c r="E77" s="351">
        <f>Tripura!Q368</f>
        <v>1144.8</v>
      </c>
      <c r="F77" s="352">
        <f t="shared" si="23"/>
        <v>53</v>
      </c>
      <c r="G77" s="353">
        <f t="shared" si="24"/>
        <v>1144.8</v>
      </c>
      <c r="H77" s="351"/>
      <c r="I77" s="362">
        <f>Tripura!Y368</f>
        <v>0</v>
      </c>
      <c r="J77" s="361">
        <f>Tripura!Z368</f>
        <v>0</v>
      </c>
      <c r="K77" s="374">
        <f t="shared" si="25"/>
        <v>0</v>
      </c>
      <c r="L77" s="375">
        <f t="shared" si="26"/>
        <v>0</v>
      </c>
      <c r="M77" s="354" t="s">
        <v>480</v>
      </c>
    </row>
    <row r="78" spans="1:16" ht="18.75" customHeight="1">
      <c r="A78" s="349">
        <v>37</v>
      </c>
      <c r="B78" s="357" t="s">
        <v>417</v>
      </c>
      <c r="C78" s="637" t="s">
        <v>418</v>
      </c>
      <c r="D78" s="637"/>
      <c r="E78" s="637"/>
      <c r="F78" s="637"/>
      <c r="G78" s="637"/>
      <c r="H78" s="637"/>
      <c r="I78" s="637"/>
      <c r="J78" s="637"/>
      <c r="K78" s="637"/>
      <c r="L78" s="637"/>
      <c r="M78" s="354"/>
    </row>
    <row r="79" spans="1:16" ht="18.75" customHeight="1">
      <c r="A79" s="349">
        <v>38</v>
      </c>
      <c r="B79" s="376" t="s">
        <v>419</v>
      </c>
      <c r="C79" s="637" t="s">
        <v>398</v>
      </c>
      <c r="D79" s="637"/>
      <c r="E79" s="637"/>
      <c r="F79" s="637"/>
      <c r="G79" s="637"/>
      <c r="H79" s="637"/>
      <c r="I79" s="637"/>
      <c r="J79" s="637"/>
      <c r="K79" s="637"/>
      <c r="L79" s="637"/>
      <c r="M79" s="354"/>
    </row>
    <row r="80" spans="1:16" ht="18.75" customHeight="1">
      <c r="A80" s="349">
        <v>39</v>
      </c>
      <c r="B80" s="357" t="s">
        <v>420</v>
      </c>
      <c r="C80" s="637" t="s">
        <v>421</v>
      </c>
      <c r="D80" s="637"/>
      <c r="E80" s="637"/>
      <c r="F80" s="637"/>
      <c r="G80" s="637"/>
      <c r="H80" s="637"/>
      <c r="I80" s="637"/>
      <c r="J80" s="637"/>
      <c r="K80" s="637"/>
      <c r="L80" s="637"/>
      <c r="M80" s="354"/>
    </row>
    <row r="81" spans="1:17" ht="18.75" customHeight="1">
      <c r="A81" s="377"/>
      <c r="B81" s="378" t="s">
        <v>359</v>
      </c>
      <c r="C81" s="379">
        <f t="shared" ref="C81:L81" si="27">SUM(C63:C80)</f>
        <v>72.44</v>
      </c>
      <c r="D81" s="380">
        <f t="shared" si="27"/>
        <v>65705</v>
      </c>
      <c r="E81" s="379">
        <f t="shared" si="27"/>
        <v>38801.655250000018</v>
      </c>
      <c r="F81" s="380">
        <f t="shared" si="27"/>
        <v>65705</v>
      </c>
      <c r="G81" s="379">
        <f t="shared" si="27"/>
        <v>38874.09525000002</v>
      </c>
      <c r="H81" s="379">
        <f t="shared" si="27"/>
        <v>72.44</v>
      </c>
      <c r="I81" s="380">
        <f t="shared" si="27"/>
        <v>6434</v>
      </c>
      <c r="J81" s="379">
        <f t="shared" si="27"/>
        <v>23548.48892</v>
      </c>
      <c r="K81" s="380">
        <f t="shared" si="27"/>
        <v>6434</v>
      </c>
      <c r="L81" s="379">
        <f t="shared" si="27"/>
        <v>23620.928919999998</v>
      </c>
      <c r="M81" s="354"/>
      <c r="N81" s="355">
        <f>L81/L82*100</f>
        <v>68.80316173293518</v>
      </c>
      <c r="P81" s="344">
        <f>L81*90/100</f>
        <v>21258.836028000002</v>
      </c>
    </row>
    <row r="82" spans="1:17" ht="18.75" customHeight="1">
      <c r="A82" s="381"/>
      <c r="B82" s="382" t="s">
        <v>422</v>
      </c>
      <c r="C82" s="383">
        <f t="shared" ref="C82:L82" si="28">C22+C61+C81</f>
        <v>72.44</v>
      </c>
      <c r="D82" s="384">
        <f t="shared" si="28"/>
        <v>1080348</v>
      </c>
      <c r="E82" s="383">
        <f t="shared" si="28"/>
        <v>52396.899670000013</v>
      </c>
      <c r="F82" s="384">
        <f t="shared" si="28"/>
        <v>1080348</v>
      </c>
      <c r="G82" s="383">
        <f t="shared" si="28"/>
        <v>52469.339670000016</v>
      </c>
      <c r="H82" s="383">
        <f t="shared" si="28"/>
        <v>72.44</v>
      </c>
      <c r="I82" s="384">
        <f t="shared" si="28"/>
        <v>982849</v>
      </c>
      <c r="J82" s="383">
        <f t="shared" si="28"/>
        <v>34258.72782</v>
      </c>
      <c r="K82" s="384">
        <f t="shared" si="28"/>
        <v>982849</v>
      </c>
      <c r="L82" s="383">
        <f t="shared" si="28"/>
        <v>34331.167820000002</v>
      </c>
      <c r="M82" s="385"/>
      <c r="P82" s="344">
        <f>L82*90/100</f>
        <v>30898.051038000001</v>
      </c>
    </row>
    <row r="85" spans="1:17">
      <c r="L85" s="386">
        <f>Tripura!AB464</f>
        <v>34331.167820000002</v>
      </c>
    </row>
    <row r="87" spans="1:17" s="389" customFormat="1">
      <c r="A87" s="359"/>
      <c r="B87" s="359"/>
      <c r="C87" s="386"/>
      <c r="D87" s="387"/>
      <c r="E87" s="386"/>
      <c r="F87" s="387"/>
      <c r="G87" s="386"/>
      <c r="H87" s="386"/>
      <c r="I87" s="387"/>
      <c r="J87" s="386"/>
      <c r="K87" s="387"/>
      <c r="L87" s="386">
        <f>L82-L85</f>
        <v>0</v>
      </c>
      <c r="M87" s="388"/>
      <c r="N87" s="344"/>
      <c r="O87" s="344"/>
      <c r="P87" s="344"/>
      <c r="Q87" s="344"/>
    </row>
    <row r="176" spans="2:24">
      <c r="B176" s="390" t="s">
        <v>423</v>
      </c>
      <c r="X176" s="344">
        <v>0.06</v>
      </c>
    </row>
    <row r="356" spans="24:24">
      <c r="X356" s="344">
        <v>7.6</v>
      </c>
    </row>
    <row r="363" spans="24:24">
      <c r="X363" s="344">
        <v>1.2</v>
      </c>
    </row>
    <row r="526" spans="29:29">
      <c r="AC526" s="355">
        <f>AB518*0.5/100</f>
        <v>0</v>
      </c>
    </row>
  </sheetData>
  <mergeCells count="25">
    <mergeCell ref="A22:B22"/>
    <mergeCell ref="A1:M1"/>
    <mergeCell ref="A2:M2"/>
    <mergeCell ref="C3:G3"/>
    <mergeCell ref="H3:L3"/>
    <mergeCell ref="M3:M5"/>
    <mergeCell ref="A4:A5"/>
    <mergeCell ref="B4:B5"/>
    <mergeCell ref="D4:E4"/>
    <mergeCell ref="F4:G4"/>
    <mergeCell ref="I4:J4"/>
    <mergeCell ref="K4:L4"/>
    <mergeCell ref="A6:M6"/>
    <mergeCell ref="A8:A12"/>
    <mergeCell ref="A20:A21"/>
    <mergeCell ref="A23:M23"/>
    <mergeCell ref="A47:A49"/>
    <mergeCell ref="A57:A58"/>
    <mergeCell ref="A61:B61"/>
    <mergeCell ref="A25:A45"/>
    <mergeCell ref="C80:L80"/>
    <mergeCell ref="A62:M62"/>
    <mergeCell ref="A71:A73"/>
    <mergeCell ref="C78:L78"/>
    <mergeCell ref="C79:L79"/>
  </mergeCells>
  <printOptions horizontalCentered="1"/>
  <pageMargins left="0.16" right="0.17" top="0.34" bottom="0.38" header="0.25" footer="0.16"/>
  <pageSetup paperSize="9" scale="62" orientation="landscape" r:id="rId1"/>
  <rowBreaks count="1" manualBreakCount="1">
    <brk id="82" max="14" man="1"/>
  </rowBreaks>
</worksheet>
</file>

<file path=xl/worksheets/sheet13.xml><?xml version="1.0" encoding="utf-8"?>
<worksheet xmlns="http://schemas.openxmlformats.org/spreadsheetml/2006/main" xmlns:r="http://schemas.openxmlformats.org/officeDocument/2006/relationships">
  <dimension ref="A1:AF20"/>
  <sheetViews>
    <sheetView view="pageBreakPreview" zoomScale="70" zoomScaleNormal="40" zoomScaleSheetLayoutView="70" workbookViewId="0">
      <pane xSplit="2" ySplit="4" topLeftCell="C5" activePane="bottomRight" state="frozen"/>
      <selection pane="topRight" activeCell="C1" sqref="C1"/>
      <selection pane="bottomLeft" activeCell="A5" sqref="A5"/>
      <selection pane="bottomRight" activeCell="M10" sqref="M10"/>
    </sheetView>
  </sheetViews>
  <sheetFormatPr defaultRowHeight="12.75"/>
  <cols>
    <col min="1" max="1" width="7.5703125" style="575" customWidth="1"/>
    <col min="2" max="2" width="26.140625" style="575" customWidth="1"/>
    <col min="3" max="6" width="9.140625" style="575"/>
    <col min="7" max="7" width="11.5703125" style="575" customWidth="1"/>
    <col min="8" max="8" width="12.42578125" style="575" customWidth="1"/>
    <col min="9" max="9" width="9.140625" style="575"/>
    <col min="10" max="10" width="11.5703125" style="575" customWidth="1"/>
    <col min="11" max="11" width="10.140625" style="575" customWidth="1"/>
    <col min="12" max="12" width="12.42578125" style="575" customWidth="1"/>
    <col min="13" max="13" width="11.5703125" style="575" customWidth="1"/>
    <col min="14" max="14" width="12.5703125" style="575" customWidth="1"/>
    <col min="15" max="15" width="12.7109375" style="575" customWidth="1"/>
    <col min="16" max="16" width="13" style="575" customWidth="1"/>
    <col min="17" max="17" width="12.5703125" style="575" customWidth="1"/>
    <col min="18" max="18" width="13.42578125" style="575" customWidth="1"/>
    <col min="19" max="19" width="9.140625" style="575"/>
    <col min="20" max="20" width="9.7109375" style="575" customWidth="1"/>
    <col min="21" max="21" width="10.140625" style="575" customWidth="1"/>
    <col min="22" max="22" width="14.28515625" style="575" customWidth="1"/>
    <col min="23" max="23" width="13.28515625" style="575" customWidth="1"/>
    <col min="24" max="24" width="13.5703125" style="575" customWidth="1"/>
    <col min="25" max="25" width="13.42578125" style="575" customWidth="1"/>
    <col min="26" max="26" width="12.5703125" style="575" customWidth="1"/>
    <col min="27" max="27" width="13.7109375" style="612" customWidth="1"/>
    <col min="28" max="29" width="12.7109375" style="612" customWidth="1"/>
    <col min="30" max="30" width="9.140625" style="575"/>
    <col min="31" max="31" width="10.5703125" style="575" bestFit="1" customWidth="1"/>
    <col min="32" max="256" width="9.140625" style="575"/>
    <col min="257" max="257" width="19.28515625" style="575" customWidth="1"/>
    <col min="258" max="261" width="9.140625" style="575"/>
    <col min="262" max="262" width="13.85546875" style="575" customWidth="1"/>
    <col min="263" max="263" width="12.42578125" style="575" customWidth="1"/>
    <col min="264" max="264" width="9.140625" style="575"/>
    <col min="265" max="265" width="11.5703125" style="575" customWidth="1"/>
    <col min="266" max="266" width="10.140625" style="575" customWidth="1"/>
    <col min="267" max="267" width="12.42578125" style="575" customWidth="1"/>
    <col min="268" max="268" width="11.5703125" style="575" customWidth="1"/>
    <col min="269" max="269" width="12.5703125" style="575" customWidth="1"/>
    <col min="270" max="270" width="12.7109375" style="575" customWidth="1"/>
    <col min="271" max="271" width="13" style="575" customWidth="1"/>
    <col min="272" max="272" width="12.5703125" style="575" customWidth="1"/>
    <col min="273" max="273" width="13.42578125" style="575" customWidth="1"/>
    <col min="274" max="274" width="9.140625" style="575"/>
    <col min="275" max="275" width="9.7109375" style="575" customWidth="1"/>
    <col min="276" max="276" width="10.140625" style="575" customWidth="1"/>
    <col min="277" max="277" width="13" style="575" customWidth="1"/>
    <col min="278" max="278" width="13.28515625" style="575" customWidth="1"/>
    <col min="279" max="279" width="13.5703125" style="575" customWidth="1"/>
    <col min="280" max="280" width="12.140625" style="575" customWidth="1"/>
    <col min="281" max="281" width="12.5703125" style="575" customWidth="1"/>
    <col min="282" max="282" width="11.7109375" style="575" customWidth="1"/>
    <col min="283" max="284" width="12.7109375" style="575" customWidth="1"/>
    <col min="285" max="512" width="9.140625" style="575"/>
    <col min="513" max="513" width="19.28515625" style="575" customWidth="1"/>
    <col min="514" max="517" width="9.140625" style="575"/>
    <col min="518" max="518" width="13.85546875" style="575" customWidth="1"/>
    <col min="519" max="519" width="12.42578125" style="575" customWidth="1"/>
    <col min="520" max="520" width="9.140625" style="575"/>
    <col min="521" max="521" width="11.5703125" style="575" customWidth="1"/>
    <col min="522" max="522" width="10.140625" style="575" customWidth="1"/>
    <col min="523" max="523" width="12.42578125" style="575" customWidth="1"/>
    <col min="524" max="524" width="11.5703125" style="575" customWidth="1"/>
    <col min="525" max="525" width="12.5703125" style="575" customWidth="1"/>
    <col min="526" max="526" width="12.7109375" style="575" customWidth="1"/>
    <col min="527" max="527" width="13" style="575" customWidth="1"/>
    <col min="528" max="528" width="12.5703125" style="575" customWidth="1"/>
    <col min="529" max="529" width="13.42578125" style="575" customWidth="1"/>
    <col min="530" max="530" width="9.140625" style="575"/>
    <col min="531" max="531" width="9.7109375" style="575" customWidth="1"/>
    <col min="532" max="532" width="10.140625" style="575" customWidth="1"/>
    <col min="533" max="533" width="13" style="575" customWidth="1"/>
    <col min="534" max="534" width="13.28515625" style="575" customWidth="1"/>
    <col min="535" max="535" width="13.5703125" style="575" customWidth="1"/>
    <col min="536" max="536" width="12.140625" style="575" customWidth="1"/>
    <col min="537" max="537" width="12.5703125" style="575" customWidth="1"/>
    <col min="538" max="538" width="11.7109375" style="575" customWidth="1"/>
    <col min="539" max="540" width="12.7109375" style="575" customWidth="1"/>
    <col min="541" max="768" width="9.140625" style="575"/>
    <col min="769" max="769" width="19.28515625" style="575" customWidth="1"/>
    <col min="770" max="773" width="9.140625" style="575"/>
    <col min="774" max="774" width="13.85546875" style="575" customWidth="1"/>
    <col min="775" max="775" width="12.42578125" style="575" customWidth="1"/>
    <col min="776" max="776" width="9.140625" style="575"/>
    <col min="777" max="777" width="11.5703125" style="575" customWidth="1"/>
    <col min="778" max="778" width="10.140625" style="575" customWidth="1"/>
    <col min="779" max="779" width="12.42578125" style="575" customWidth="1"/>
    <col min="780" max="780" width="11.5703125" style="575" customWidth="1"/>
    <col min="781" max="781" width="12.5703125" style="575" customWidth="1"/>
    <col min="782" max="782" width="12.7109375" style="575" customWidth="1"/>
    <col min="783" max="783" width="13" style="575" customWidth="1"/>
    <col min="784" max="784" width="12.5703125" style="575" customWidth="1"/>
    <col min="785" max="785" width="13.42578125" style="575" customWidth="1"/>
    <col min="786" max="786" width="9.140625" style="575"/>
    <col min="787" max="787" width="9.7109375" style="575" customWidth="1"/>
    <col min="788" max="788" width="10.140625" style="575" customWidth="1"/>
    <col min="789" max="789" width="13" style="575" customWidth="1"/>
    <col min="790" max="790" width="13.28515625" style="575" customWidth="1"/>
    <col min="791" max="791" width="13.5703125" style="575" customWidth="1"/>
    <col min="792" max="792" width="12.140625" style="575" customWidth="1"/>
    <col min="793" max="793" width="12.5703125" style="575" customWidth="1"/>
    <col min="794" max="794" width="11.7109375" style="575" customWidth="1"/>
    <col min="795" max="796" width="12.7109375" style="575" customWidth="1"/>
    <col min="797" max="1024" width="9.140625" style="575"/>
    <col min="1025" max="1025" width="19.28515625" style="575" customWidth="1"/>
    <col min="1026" max="1029" width="9.140625" style="575"/>
    <col min="1030" max="1030" width="13.85546875" style="575" customWidth="1"/>
    <col min="1031" max="1031" width="12.42578125" style="575" customWidth="1"/>
    <col min="1032" max="1032" width="9.140625" style="575"/>
    <col min="1033" max="1033" width="11.5703125" style="575" customWidth="1"/>
    <col min="1034" max="1034" width="10.140625" style="575" customWidth="1"/>
    <col min="1035" max="1035" width="12.42578125" style="575" customWidth="1"/>
    <col min="1036" max="1036" width="11.5703125" style="575" customWidth="1"/>
    <col min="1037" max="1037" width="12.5703125" style="575" customWidth="1"/>
    <col min="1038" max="1038" width="12.7109375" style="575" customWidth="1"/>
    <col min="1039" max="1039" width="13" style="575" customWidth="1"/>
    <col min="1040" max="1040" width="12.5703125" style="575" customWidth="1"/>
    <col min="1041" max="1041" width="13.42578125" style="575" customWidth="1"/>
    <col min="1042" max="1042" width="9.140625" style="575"/>
    <col min="1043" max="1043" width="9.7109375" style="575" customWidth="1"/>
    <col min="1044" max="1044" width="10.140625" style="575" customWidth="1"/>
    <col min="1045" max="1045" width="13" style="575" customWidth="1"/>
    <col min="1046" max="1046" width="13.28515625" style="575" customWidth="1"/>
    <col min="1047" max="1047" width="13.5703125" style="575" customWidth="1"/>
    <col min="1048" max="1048" width="12.140625" style="575" customWidth="1"/>
    <col min="1049" max="1049" width="12.5703125" style="575" customWidth="1"/>
    <col min="1050" max="1050" width="11.7109375" style="575" customWidth="1"/>
    <col min="1051" max="1052" width="12.7109375" style="575" customWidth="1"/>
    <col min="1053" max="1280" width="9.140625" style="575"/>
    <col min="1281" max="1281" width="19.28515625" style="575" customWidth="1"/>
    <col min="1282" max="1285" width="9.140625" style="575"/>
    <col min="1286" max="1286" width="13.85546875" style="575" customWidth="1"/>
    <col min="1287" max="1287" width="12.42578125" style="575" customWidth="1"/>
    <col min="1288" max="1288" width="9.140625" style="575"/>
    <col min="1289" max="1289" width="11.5703125" style="575" customWidth="1"/>
    <col min="1290" max="1290" width="10.140625" style="575" customWidth="1"/>
    <col min="1291" max="1291" width="12.42578125" style="575" customWidth="1"/>
    <col min="1292" max="1292" width="11.5703125" style="575" customWidth="1"/>
    <col min="1293" max="1293" width="12.5703125" style="575" customWidth="1"/>
    <col min="1294" max="1294" width="12.7109375" style="575" customWidth="1"/>
    <col min="1295" max="1295" width="13" style="575" customWidth="1"/>
    <col min="1296" max="1296" width="12.5703125" style="575" customWidth="1"/>
    <col min="1297" max="1297" width="13.42578125" style="575" customWidth="1"/>
    <col min="1298" max="1298" width="9.140625" style="575"/>
    <col min="1299" max="1299" width="9.7109375" style="575" customWidth="1"/>
    <col min="1300" max="1300" width="10.140625" style="575" customWidth="1"/>
    <col min="1301" max="1301" width="13" style="575" customWidth="1"/>
    <col min="1302" max="1302" width="13.28515625" style="575" customWidth="1"/>
    <col min="1303" max="1303" width="13.5703125" style="575" customWidth="1"/>
    <col min="1304" max="1304" width="12.140625" style="575" customWidth="1"/>
    <col min="1305" max="1305" width="12.5703125" style="575" customWidth="1"/>
    <col min="1306" max="1306" width="11.7109375" style="575" customWidth="1"/>
    <col min="1307" max="1308" width="12.7109375" style="575" customWidth="1"/>
    <col min="1309" max="1536" width="9.140625" style="575"/>
    <col min="1537" max="1537" width="19.28515625" style="575" customWidth="1"/>
    <col min="1538" max="1541" width="9.140625" style="575"/>
    <col min="1542" max="1542" width="13.85546875" style="575" customWidth="1"/>
    <col min="1543" max="1543" width="12.42578125" style="575" customWidth="1"/>
    <col min="1544" max="1544" width="9.140625" style="575"/>
    <col min="1545" max="1545" width="11.5703125" style="575" customWidth="1"/>
    <col min="1546" max="1546" width="10.140625" style="575" customWidth="1"/>
    <col min="1547" max="1547" width="12.42578125" style="575" customWidth="1"/>
    <col min="1548" max="1548" width="11.5703125" style="575" customWidth="1"/>
    <col min="1549" max="1549" width="12.5703125" style="575" customWidth="1"/>
    <col min="1550" max="1550" width="12.7109375" style="575" customWidth="1"/>
    <col min="1551" max="1551" width="13" style="575" customWidth="1"/>
    <col min="1552" max="1552" width="12.5703125" style="575" customWidth="1"/>
    <col min="1553" max="1553" width="13.42578125" style="575" customWidth="1"/>
    <col min="1554" max="1554" width="9.140625" style="575"/>
    <col min="1555" max="1555" width="9.7109375" style="575" customWidth="1"/>
    <col min="1556" max="1556" width="10.140625" style="575" customWidth="1"/>
    <col min="1557" max="1557" width="13" style="575" customWidth="1"/>
    <col min="1558" max="1558" width="13.28515625" style="575" customWidth="1"/>
    <col min="1559" max="1559" width="13.5703125" style="575" customWidth="1"/>
    <col min="1560" max="1560" width="12.140625" style="575" customWidth="1"/>
    <col min="1561" max="1561" width="12.5703125" style="575" customWidth="1"/>
    <col min="1562" max="1562" width="11.7109375" style="575" customWidth="1"/>
    <col min="1563" max="1564" width="12.7109375" style="575" customWidth="1"/>
    <col min="1565" max="1792" width="9.140625" style="575"/>
    <col min="1793" max="1793" width="19.28515625" style="575" customWidth="1"/>
    <col min="1794" max="1797" width="9.140625" style="575"/>
    <col min="1798" max="1798" width="13.85546875" style="575" customWidth="1"/>
    <col min="1799" max="1799" width="12.42578125" style="575" customWidth="1"/>
    <col min="1800" max="1800" width="9.140625" style="575"/>
    <col min="1801" max="1801" width="11.5703125" style="575" customWidth="1"/>
    <col min="1802" max="1802" width="10.140625" style="575" customWidth="1"/>
    <col min="1803" max="1803" width="12.42578125" style="575" customWidth="1"/>
    <col min="1804" max="1804" width="11.5703125" style="575" customWidth="1"/>
    <col min="1805" max="1805" width="12.5703125" style="575" customWidth="1"/>
    <col min="1806" max="1806" width="12.7109375" style="575" customWidth="1"/>
    <col min="1807" max="1807" width="13" style="575" customWidth="1"/>
    <col min="1808" max="1808" width="12.5703125" style="575" customWidth="1"/>
    <col min="1809" max="1809" width="13.42578125" style="575" customWidth="1"/>
    <col min="1810" max="1810" width="9.140625" style="575"/>
    <col min="1811" max="1811" width="9.7109375" style="575" customWidth="1"/>
    <col min="1812" max="1812" width="10.140625" style="575" customWidth="1"/>
    <col min="1813" max="1813" width="13" style="575" customWidth="1"/>
    <col min="1814" max="1814" width="13.28515625" style="575" customWidth="1"/>
    <col min="1815" max="1815" width="13.5703125" style="575" customWidth="1"/>
    <col min="1816" max="1816" width="12.140625" style="575" customWidth="1"/>
    <col min="1817" max="1817" width="12.5703125" style="575" customWidth="1"/>
    <col min="1818" max="1818" width="11.7109375" style="575" customWidth="1"/>
    <col min="1819" max="1820" width="12.7109375" style="575" customWidth="1"/>
    <col min="1821" max="2048" width="9.140625" style="575"/>
    <col min="2049" max="2049" width="19.28515625" style="575" customWidth="1"/>
    <col min="2050" max="2053" width="9.140625" style="575"/>
    <col min="2054" max="2054" width="13.85546875" style="575" customWidth="1"/>
    <col min="2055" max="2055" width="12.42578125" style="575" customWidth="1"/>
    <col min="2056" max="2056" width="9.140625" style="575"/>
    <col min="2057" max="2057" width="11.5703125" style="575" customWidth="1"/>
    <col min="2058" max="2058" width="10.140625" style="575" customWidth="1"/>
    <col min="2059" max="2059" width="12.42578125" style="575" customWidth="1"/>
    <col min="2060" max="2060" width="11.5703125" style="575" customWidth="1"/>
    <col min="2061" max="2061" width="12.5703125" style="575" customWidth="1"/>
    <col min="2062" max="2062" width="12.7109375" style="575" customWidth="1"/>
    <col min="2063" max="2063" width="13" style="575" customWidth="1"/>
    <col min="2064" max="2064" width="12.5703125" style="575" customWidth="1"/>
    <col min="2065" max="2065" width="13.42578125" style="575" customWidth="1"/>
    <col min="2066" max="2066" width="9.140625" style="575"/>
    <col min="2067" max="2067" width="9.7109375" style="575" customWidth="1"/>
    <col min="2068" max="2068" width="10.140625" style="575" customWidth="1"/>
    <col min="2069" max="2069" width="13" style="575" customWidth="1"/>
    <col min="2070" max="2070" width="13.28515625" style="575" customWidth="1"/>
    <col min="2071" max="2071" width="13.5703125" style="575" customWidth="1"/>
    <col min="2072" max="2072" width="12.140625" style="575" customWidth="1"/>
    <col min="2073" max="2073" width="12.5703125" style="575" customWidth="1"/>
    <col min="2074" max="2074" width="11.7109375" style="575" customWidth="1"/>
    <col min="2075" max="2076" width="12.7109375" style="575" customWidth="1"/>
    <col min="2077" max="2304" width="9.140625" style="575"/>
    <col min="2305" max="2305" width="19.28515625" style="575" customWidth="1"/>
    <col min="2306" max="2309" width="9.140625" style="575"/>
    <col min="2310" max="2310" width="13.85546875" style="575" customWidth="1"/>
    <col min="2311" max="2311" width="12.42578125" style="575" customWidth="1"/>
    <col min="2312" max="2312" width="9.140625" style="575"/>
    <col min="2313" max="2313" width="11.5703125" style="575" customWidth="1"/>
    <col min="2314" max="2314" width="10.140625" style="575" customWidth="1"/>
    <col min="2315" max="2315" width="12.42578125" style="575" customWidth="1"/>
    <col min="2316" max="2316" width="11.5703125" style="575" customWidth="1"/>
    <col min="2317" max="2317" width="12.5703125" style="575" customWidth="1"/>
    <col min="2318" max="2318" width="12.7109375" style="575" customWidth="1"/>
    <col min="2319" max="2319" width="13" style="575" customWidth="1"/>
    <col min="2320" max="2320" width="12.5703125" style="575" customWidth="1"/>
    <col min="2321" max="2321" width="13.42578125" style="575" customWidth="1"/>
    <col min="2322" max="2322" width="9.140625" style="575"/>
    <col min="2323" max="2323" width="9.7109375" style="575" customWidth="1"/>
    <col min="2324" max="2324" width="10.140625" style="575" customWidth="1"/>
    <col min="2325" max="2325" width="13" style="575" customWidth="1"/>
    <col min="2326" max="2326" width="13.28515625" style="575" customWidth="1"/>
    <col min="2327" max="2327" width="13.5703125" style="575" customWidth="1"/>
    <col min="2328" max="2328" width="12.140625" style="575" customWidth="1"/>
    <col min="2329" max="2329" width="12.5703125" style="575" customWidth="1"/>
    <col min="2330" max="2330" width="11.7109375" style="575" customWidth="1"/>
    <col min="2331" max="2332" width="12.7109375" style="575" customWidth="1"/>
    <col min="2333" max="2560" width="9.140625" style="575"/>
    <col min="2561" max="2561" width="19.28515625" style="575" customWidth="1"/>
    <col min="2562" max="2565" width="9.140625" style="575"/>
    <col min="2566" max="2566" width="13.85546875" style="575" customWidth="1"/>
    <col min="2567" max="2567" width="12.42578125" style="575" customWidth="1"/>
    <col min="2568" max="2568" width="9.140625" style="575"/>
    <col min="2569" max="2569" width="11.5703125" style="575" customWidth="1"/>
    <col min="2570" max="2570" width="10.140625" style="575" customWidth="1"/>
    <col min="2571" max="2571" width="12.42578125" style="575" customWidth="1"/>
    <col min="2572" max="2572" width="11.5703125" style="575" customWidth="1"/>
    <col min="2573" max="2573" width="12.5703125" style="575" customWidth="1"/>
    <col min="2574" max="2574" width="12.7109375" style="575" customWidth="1"/>
    <col min="2575" max="2575" width="13" style="575" customWidth="1"/>
    <col min="2576" max="2576" width="12.5703125" style="575" customWidth="1"/>
    <col min="2577" max="2577" width="13.42578125" style="575" customWidth="1"/>
    <col min="2578" max="2578" width="9.140625" style="575"/>
    <col min="2579" max="2579" width="9.7109375" style="575" customWidth="1"/>
    <col min="2580" max="2580" width="10.140625" style="575" customWidth="1"/>
    <col min="2581" max="2581" width="13" style="575" customWidth="1"/>
    <col min="2582" max="2582" width="13.28515625" style="575" customWidth="1"/>
    <col min="2583" max="2583" width="13.5703125" style="575" customWidth="1"/>
    <col min="2584" max="2584" width="12.140625" style="575" customWidth="1"/>
    <col min="2585" max="2585" width="12.5703125" style="575" customWidth="1"/>
    <col min="2586" max="2586" width="11.7109375" style="575" customWidth="1"/>
    <col min="2587" max="2588" width="12.7109375" style="575" customWidth="1"/>
    <col min="2589" max="2816" width="9.140625" style="575"/>
    <col min="2817" max="2817" width="19.28515625" style="575" customWidth="1"/>
    <col min="2818" max="2821" width="9.140625" style="575"/>
    <col min="2822" max="2822" width="13.85546875" style="575" customWidth="1"/>
    <col min="2823" max="2823" width="12.42578125" style="575" customWidth="1"/>
    <col min="2824" max="2824" width="9.140625" style="575"/>
    <col min="2825" max="2825" width="11.5703125" style="575" customWidth="1"/>
    <col min="2826" max="2826" width="10.140625" style="575" customWidth="1"/>
    <col min="2827" max="2827" width="12.42578125" style="575" customWidth="1"/>
    <col min="2828" max="2828" width="11.5703125" style="575" customWidth="1"/>
    <col min="2829" max="2829" width="12.5703125" style="575" customWidth="1"/>
    <col min="2830" max="2830" width="12.7109375" style="575" customWidth="1"/>
    <col min="2831" max="2831" width="13" style="575" customWidth="1"/>
    <col min="2832" max="2832" width="12.5703125" style="575" customWidth="1"/>
    <col min="2833" max="2833" width="13.42578125" style="575" customWidth="1"/>
    <col min="2834" max="2834" width="9.140625" style="575"/>
    <col min="2835" max="2835" width="9.7109375" style="575" customWidth="1"/>
    <col min="2836" max="2836" width="10.140625" style="575" customWidth="1"/>
    <col min="2837" max="2837" width="13" style="575" customWidth="1"/>
    <col min="2838" max="2838" width="13.28515625" style="575" customWidth="1"/>
    <col min="2839" max="2839" width="13.5703125" style="575" customWidth="1"/>
    <col min="2840" max="2840" width="12.140625" style="575" customWidth="1"/>
    <col min="2841" max="2841" width="12.5703125" style="575" customWidth="1"/>
    <col min="2842" max="2842" width="11.7109375" style="575" customWidth="1"/>
    <col min="2843" max="2844" width="12.7109375" style="575" customWidth="1"/>
    <col min="2845" max="3072" width="9.140625" style="575"/>
    <col min="3073" max="3073" width="19.28515625" style="575" customWidth="1"/>
    <col min="3074" max="3077" width="9.140625" style="575"/>
    <col min="3078" max="3078" width="13.85546875" style="575" customWidth="1"/>
    <col min="3079" max="3079" width="12.42578125" style="575" customWidth="1"/>
    <col min="3080" max="3080" width="9.140625" style="575"/>
    <col min="3081" max="3081" width="11.5703125" style="575" customWidth="1"/>
    <col min="3082" max="3082" width="10.140625" style="575" customWidth="1"/>
    <col min="3083" max="3083" width="12.42578125" style="575" customWidth="1"/>
    <col min="3084" max="3084" width="11.5703125" style="575" customWidth="1"/>
    <col min="3085" max="3085" width="12.5703125" style="575" customWidth="1"/>
    <col min="3086" max="3086" width="12.7109375" style="575" customWidth="1"/>
    <col min="3087" max="3087" width="13" style="575" customWidth="1"/>
    <col min="3088" max="3088" width="12.5703125" style="575" customWidth="1"/>
    <col min="3089" max="3089" width="13.42578125" style="575" customWidth="1"/>
    <col min="3090" max="3090" width="9.140625" style="575"/>
    <col min="3091" max="3091" width="9.7109375" style="575" customWidth="1"/>
    <col min="3092" max="3092" width="10.140625" style="575" customWidth="1"/>
    <col min="3093" max="3093" width="13" style="575" customWidth="1"/>
    <col min="3094" max="3094" width="13.28515625" style="575" customWidth="1"/>
    <col min="3095" max="3095" width="13.5703125" style="575" customWidth="1"/>
    <col min="3096" max="3096" width="12.140625" style="575" customWidth="1"/>
    <col min="3097" max="3097" width="12.5703125" style="575" customWidth="1"/>
    <col min="3098" max="3098" width="11.7109375" style="575" customWidth="1"/>
    <col min="3099" max="3100" width="12.7109375" style="575" customWidth="1"/>
    <col min="3101" max="3328" width="9.140625" style="575"/>
    <col min="3329" max="3329" width="19.28515625" style="575" customWidth="1"/>
    <col min="3330" max="3333" width="9.140625" style="575"/>
    <col min="3334" max="3334" width="13.85546875" style="575" customWidth="1"/>
    <col min="3335" max="3335" width="12.42578125" style="575" customWidth="1"/>
    <col min="3336" max="3336" width="9.140625" style="575"/>
    <col min="3337" max="3337" width="11.5703125" style="575" customWidth="1"/>
    <col min="3338" max="3338" width="10.140625" style="575" customWidth="1"/>
    <col min="3339" max="3339" width="12.42578125" style="575" customWidth="1"/>
    <col min="3340" max="3340" width="11.5703125" style="575" customWidth="1"/>
    <col min="3341" max="3341" width="12.5703125" style="575" customWidth="1"/>
    <col min="3342" max="3342" width="12.7109375" style="575" customWidth="1"/>
    <col min="3343" max="3343" width="13" style="575" customWidth="1"/>
    <col min="3344" max="3344" width="12.5703125" style="575" customWidth="1"/>
    <col min="3345" max="3345" width="13.42578125" style="575" customWidth="1"/>
    <col min="3346" max="3346" width="9.140625" style="575"/>
    <col min="3347" max="3347" width="9.7109375" style="575" customWidth="1"/>
    <col min="3348" max="3348" width="10.140625" style="575" customWidth="1"/>
    <col min="3349" max="3349" width="13" style="575" customWidth="1"/>
    <col min="3350" max="3350" width="13.28515625" style="575" customWidth="1"/>
    <col min="3351" max="3351" width="13.5703125" style="575" customWidth="1"/>
    <col min="3352" max="3352" width="12.140625" style="575" customWidth="1"/>
    <col min="3353" max="3353" width="12.5703125" style="575" customWidth="1"/>
    <col min="3354" max="3354" width="11.7109375" style="575" customWidth="1"/>
    <col min="3355" max="3356" width="12.7109375" style="575" customWidth="1"/>
    <col min="3357" max="3584" width="9.140625" style="575"/>
    <col min="3585" max="3585" width="19.28515625" style="575" customWidth="1"/>
    <col min="3586" max="3589" width="9.140625" style="575"/>
    <col min="3590" max="3590" width="13.85546875" style="575" customWidth="1"/>
    <col min="3591" max="3591" width="12.42578125" style="575" customWidth="1"/>
    <col min="3592" max="3592" width="9.140625" style="575"/>
    <col min="3593" max="3593" width="11.5703125" style="575" customWidth="1"/>
    <col min="3594" max="3594" width="10.140625" style="575" customWidth="1"/>
    <col min="3595" max="3595" width="12.42578125" style="575" customWidth="1"/>
    <col min="3596" max="3596" width="11.5703125" style="575" customWidth="1"/>
    <col min="3597" max="3597" width="12.5703125" style="575" customWidth="1"/>
    <col min="3598" max="3598" width="12.7109375" style="575" customWidth="1"/>
    <col min="3599" max="3599" width="13" style="575" customWidth="1"/>
    <col min="3600" max="3600" width="12.5703125" style="575" customWidth="1"/>
    <col min="3601" max="3601" width="13.42578125" style="575" customWidth="1"/>
    <col min="3602" max="3602" width="9.140625" style="575"/>
    <col min="3603" max="3603" width="9.7109375" style="575" customWidth="1"/>
    <col min="3604" max="3604" width="10.140625" style="575" customWidth="1"/>
    <col min="3605" max="3605" width="13" style="575" customWidth="1"/>
    <col min="3606" max="3606" width="13.28515625" style="575" customWidth="1"/>
    <col min="3607" max="3607" width="13.5703125" style="575" customWidth="1"/>
    <col min="3608" max="3608" width="12.140625" style="575" customWidth="1"/>
    <col min="3609" max="3609" width="12.5703125" style="575" customWidth="1"/>
    <col min="3610" max="3610" width="11.7109375" style="575" customWidth="1"/>
    <col min="3611" max="3612" width="12.7109375" style="575" customWidth="1"/>
    <col min="3613" max="3840" width="9.140625" style="575"/>
    <col min="3841" max="3841" width="19.28515625" style="575" customWidth="1"/>
    <col min="3842" max="3845" width="9.140625" style="575"/>
    <col min="3846" max="3846" width="13.85546875" style="575" customWidth="1"/>
    <col min="3847" max="3847" width="12.42578125" style="575" customWidth="1"/>
    <col min="3848" max="3848" width="9.140625" style="575"/>
    <col min="3849" max="3849" width="11.5703125" style="575" customWidth="1"/>
    <col min="3850" max="3850" width="10.140625" style="575" customWidth="1"/>
    <col min="3851" max="3851" width="12.42578125" style="575" customWidth="1"/>
    <col min="3852" max="3852" width="11.5703125" style="575" customWidth="1"/>
    <col min="3853" max="3853" width="12.5703125" style="575" customWidth="1"/>
    <col min="3854" max="3854" width="12.7109375" style="575" customWidth="1"/>
    <col min="3855" max="3855" width="13" style="575" customWidth="1"/>
    <col min="3856" max="3856" width="12.5703125" style="575" customWidth="1"/>
    <col min="3857" max="3857" width="13.42578125" style="575" customWidth="1"/>
    <col min="3858" max="3858" width="9.140625" style="575"/>
    <col min="3859" max="3859" width="9.7109375" style="575" customWidth="1"/>
    <col min="3860" max="3860" width="10.140625" style="575" customWidth="1"/>
    <col min="3861" max="3861" width="13" style="575" customWidth="1"/>
    <col min="3862" max="3862" width="13.28515625" style="575" customWidth="1"/>
    <col min="3863" max="3863" width="13.5703125" style="575" customWidth="1"/>
    <col min="3864" max="3864" width="12.140625" style="575" customWidth="1"/>
    <col min="3865" max="3865" width="12.5703125" style="575" customWidth="1"/>
    <col min="3866" max="3866" width="11.7109375" style="575" customWidth="1"/>
    <col min="3867" max="3868" width="12.7109375" style="575" customWidth="1"/>
    <col min="3869" max="4096" width="9.140625" style="575"/>
    <col min="4097" max="4097" width="19.28515625" style="575" customWidth="1"/>
    <col min="4098" max="4101" width="9.140625" style="575"/>
    <col min="4102" max="4102" width="13.85546875" style="575" customWidth="1"/>
    <col min="4103" max="4103" width="12.42578125" style="575" customWidth="1"/>
    <col min="4104" max="4104" width="9.140625" style="575"/>
    <col min="4105" max="4105" width="11.5703125" style="575" customWidth="1"/>
    <col min="4106" max="4106" width="10.140625" style="575" customWidth="1"/>
    <col min="4107" max="4107" width="12.42578125" style="575" customWidth="1"/>
    <col min="4108" max="4108" width="11.5703125" style="575" customWidth="1"/>
    <col min="4109" max="4109" width="12.5703125" style="575" customWidth="1"/>
    <col min="4110" max="4110" width="12.7109375" style="575" customWidth="1"/>
    <col min="4111" max="4111" width="13" style="575" customWidth="1"/>
    <col min="4112" max="4112" width="12.5703125" style="575" customWidth="1"/>
    <col min="4113" max="4113" width="13.42578125" style="575" customWidth="1"/>
    <col min="4114" max="4114" width="9.140625" style="575"/>
    <col min="4115" max="4115" width="9.7109375" style="575" customWidth="1"/>
    <col min="4116" max="4116" width="10.140625" style="575" customWidth="1"/>
    <col min="4117" max="4117" width="13" style="575" customWidth="1"/>
    <col min="4118" max="4118" width="13.28515625" style="575" customWidth="1"/>
    <col min="4119" max="4119" width="13.5703125" style="575" customWidth="1"/>
    <col min="4120" max="4120" width="12.140625" style="575" customWidth="1"/>
    <col min="4121" max="4121" width="12.5703125" style="575" customWidth="1"/>
    <col min="4122" max="4122" width="11.7109375" style="575" customWidth="1"/>
    <col min="4123" max="4124" width="12.7109375" style="575" customWidth="1"/>
    <col min="4125" max="4352" width="9.140625" style="575"/>
    <col min="4353" max="4353" width="19.28515625" style="575" customWidth="1"/>
    <col min="4354" max="4357" width="9.140625" style="575"/>
    <col min="4358" max="4358" width="13.85546875" style="575" customWidth="1"/>
    <col min="4359" max="4359" width="12.42578125" style="575" customWidth="1"/>
    <col min="4360" max="4360" width="9.140625" style="575"/>
    <col min="4361" max="4361" width="11.5703125" style="575" customWidth="1"/>
    <col min="4362" max="4362" width="10.140625" style="575" customWidth="1"/>
    <col min="4363" max="4363" width="12.42578125" style="575" customWidth="1"/>
    <col min="4364" max="4364" width="11.5703125" style="575" customWidth="1"/>
    <col min="4365" max="4365" width="12.5703125" style="575" customWidth="1"/>
    <col min="4366" max="4366" width="12.7109375" style="575" customWidth="1"/>
    <col min="4367" max="4367" width="13" style="575" customWidth="1"/>
    <col min="4368" max="4368" width="12.5703125" style="575" customWidth="1"/>
    <col min="4369" max="4369" width="13.42578125" style="575" customWidth="1"/>
    <col min="4370" max="4370" width="9.140625" style="575"/>
    <col min="4371" max="4371" width="9.7109375" style="575" customWidth="1"/>
    <col min="4372" max="4372" width="10.140625" style="575" customWidth="1"/>
    <col min="4373" max="4373" width="13" style="575" customWidth="1"/>
    <col min="4374" max="4374" width="13.28515625" style="575" customWidth="1"/>
    <col min="4375" max="4375" width="13.5703125" style="575" customWidth="1"/>
    <col min="4376" max="4376" width="12.140625" style="575" customWidth="1"/>
    <col min="4377" max="4377" width="12.5703125" style="575" customWidth="1"/>
    <col min="4378" max="4378" width="11.7109375" style="575" customWidth="1"/>
    <col min="4379" max="4380" width="12.7109375" style="575" customWidth="1"/>
    <col min="4381" max="4608" width="9.140625" style="575"/>
    <col min="4609" max="4609" width="19.28515625" style="575" customWidth="1"/>
    <col min="4610" max="4613" width="9.140625" style="575"/>
    <col min="4614" max="4614" width="13.85546875" style="575" customWidth="1"/>
    <col min="4615" max="4615" width="12.42578125" style="575" customWidth="1"/>
    <col min="4616" max="4616" width="9.140625" style="575"/>
    <col min="4617" max="4617" width="11.5703125" style="575" customWidth="1"/>
    <col min="4618" max="4618" width="10.140625" style="575" customWidth="1"/>
    <col min="4619" max="4619" width="12.42578125" style="575" customWidth="1"/>
    <col min="4620" max="4620" width="11.5703125" style="575" customWidth="1"/>
    <col min="4621" max="4621" width="12.5703125" style="575" customWidth="1"/>
    <col min="4622" max="4622" width="12.7109375" style="575" customWidth="1"/>
    <col min="4623" max="4623" width="13" style="575" customWidth="1"/>
    <col min="4624" max="4624" width="12.5703125" style="575" customWidth="1"/>
    <col min="4625" max="4625" width="13.42578125" style="575" customWidth="1"/>
    <col min="4626" max="4626" width="9.140625" style="575"/>
    <col min="4627" max="4627" width="9.7109375" style="575" customWidth="1"/>
    <col min="4628" max="4628" width="10.140625" style="575" customWidth="1"/>
    <col min="4629" max="4629" width="13" style="575" customWidth="1"/>
    <col min="4630" max="4630" width="13.28515625" style="575" customWidth="1"/>
    <col min="4631" max="4631" width="13.5703125" style="575" customWidth="1"/>
    <col min="4632" max="4632" width="12.140625" style="575" customWidth="1"/>
    <col min="4633" max="4633" width="12.5703125" style="575" customWidth="1"/>
    <col min="4634" max="4634" width="11.7109375" style="575" customWidth="1"/>
    <col min="4635" max="4636" width="12.7109375" style="575" customWidth="1"/>
    <col min="4637" max="4864" width="9.140625" style="575"/>
    <col min="4865" max="4865" width="19.28515625" style="575" customWidth="1"/>
    <col min="4866" max="4869" width="9.140625" style="575"/>
    <col min="4870" max="4870" width="13.85546875" style="575" customWidth="1"/>
    <col min="4871" max="4871" width="12.42578125" style="575" customWidth="1"/>
    <col min="4872" max="4872" width="9.140625" style="575"/>
    <col min="4873" max="4873" width="11.5703125" style="575" customWidth="1"/>
    <col min="4874" max="4874" width="10.140625" style="575" customWidth="1"/>
    <col min="4875" max="4875" width="12.42578125" style="575" customWidth="1"/>
    <col min="4876" max="4876" width="11.5703125" style="575" customWidth="1"/>
    <col min="4877" max="4877" width="12.5703125" style="575" customWidth="1"/>
    <col min="4878" max="4878" width="12.7109375" style="575" customWidth="1"/>
    <col min="4879" max="4879" width="13" style="575" customWidth="1"/>
    <col min="4880" max="4880" width="12.5703125" style="575" customWidth="1"/>
    <col min="4881" max="4881" width="13.42578125" style="575" customWidth="1"/>
    <col min="4882" max="4882" width="9.140625" style="575"/>
    <col min="4883" max="4883" width="9.7109375" style="575" customWidth="1"/>
    <col min="4884" max="4884" width="10.140625" style="575" customWidth="1"/>
    <col min="4885" max="4885" width="13" style="575" customWidth="1"/>
    <col min="4886" max="4886" width="13.28515625" style="575" customWidth="1"/>
    <col min="4887" max="4887" width="13.5703125" style="575" customWidth="1"/>
    <col min="4888" max="4888" width="12.140625" style="575" customWidth="1"/>
    <col min="4889" max="4889" width="12.5703125" style="575" customWidth="1"/>
    <col min="4890" max="4890" width="11.7109375" style="575" customWidth="1"/>
    <col min="4891" max="4892" width="12.7109375" style="575" customWidth="1"/>
    <col min="4893" max="5120" width="9.140625" style="575"/>
    <col min="5121" max="5121" width="19.28515625" style="575" customWidth="1"/>
    <col min="5122" max="5125" width="9.140625" style="575"/>
    <col min="5126" max="5126" width="13.85546875" style="575" customWidth="1"/>
    <col min="5127" max="5127" width="12.42578125" style="575" customWidth="1"/>
    <col min="5128" max="5128" width="9.140625" style="575"/>
    <col min="5129" max="5129" width="11.5703125" style="575" customWidth="1"/>
    <col min="5130" max="5130" width="10.140625" style="575" customWidth="1"/>
    <col min="5131" max="5131" width="12.42578125" style="575" customWidth="1"/>
    <col min="5132" max="5132" width="11.5703125" style="575" customWidth="1"/>
    <col min="5133" max="5133" width="12.5703125" style="575" customWidth="1"/>
    <col min="5134" max="5134" width="12.7109375" style="575" customWidth="1"/>
    <col min="5135" max="5135" width="13" style="575" customWidth="1"/>
    <col min="5136" max="5136" width="12.5703125" style="575" customWidth="1"/>
    <col min="5137" max="5137" width="13.42578125" style="575" customWidth="1"/>
    <col min="5138" max="5138" width="9.140625" style="575"/>
    <col min="5139" max="5139" width="9.7109375" style="575" customWidth="1"/>
    <col min="5140" max="5140" width="10.140625" style="575" customWidth="1"/>
    <col min="5141" max="5141" width="13" style="575" customWidth="1"/>
    <col min="5142" max="5142" width="13.28515625" style="575" customWidth="1"/>
    <col min="5143" max="5143" width="13.5703125" style="575" customWidth="1"/>
    <col min="5144" max="5144" width="12.140625" style="575" customWidth="1"/>
    <col min="5145" max="5145" width="12.5703125" style="575" customWidth="1"/>
    <col min="5146" max="5146" width="11.7109375" style="575" customWidth="1"/>
    <col min="5147" max="5148" width="12.7109375" style="575" customWidth="1"/>
    <col min="5149" max="5376" width="9.140625" style="575"/>
    <col min="5377" max="5377" width="19.28515625" style="575" customWidth="1"/>
    <col min="5378" max="5381" width="9.140625" style="575"/>
    <col min="5382" max="5382" width="13.85546875" style="575" customWidth="1"/>
    <col min="5383" max="5383" width="12.42578125" style="575" customWidth="1"/>
    <col min="5384" max="5384" width="9.140625" style="575"/>
    <col min="5385" max="5385" width="11.5703125" style="575" customWidth="1"/>
    <col min="5386" max="5386" width="10.140625" style="575" customWidth="1"/>
    <col min="5387" max="5387" width="12.42578125" style="575" customWidth="1"/>
    <col min="5388" max="5388" width="11.5703125" style="575" customWidth="1"/>
    <col min="5389" max="5389" width="12.5703125" style="575" customWidth="1"/>
    <col min="5390" max="5390" width="12.7109375" style="575" customWidth="1"/>
    <col min="5391" max="5391" width="13" style="575" customWidth="1"/>
    <col min="5392" max="5392" width="12.5703125" style="575" customWidth="1"/>
    <col min="5393" max="5393" width="13.42578125" style="575" customWidth="1"/>
    <col min="5394" max="5394" width="9.140625" style="575"/>
    <col min="5395" max="5395" width="9.7109375" style="575" customWidth="1"/>
    <col min="5396" max="5396" width="10.140625" style="575" customWidth="1"/>
    <col min="5397" max="5397" width="13" style="575" customWidth="1"/>
    <col min="5398" max="5398" width="13.28515625" style="575" customWidth="1"/>
    <col min="5399" max="5399" width="13.5703125" style="575" customWidth="1"/>
    <col min="5400" max="5400" width="12.140625" style="575" customWidth="1"/>
    <col min="5401" max="5401" width="12.5703125" style="575" customWidth="1"/>
    <col min="5402" max="5402" width="11.7109375" style="575" customWidth="1"/>
    <col min="5403" max="5404" width="12.7109375" style="575" customWidth="1"/>
    <col min="5405" max="5632" width="9.140625" style="575"/>
    <col min="5633" max="5633" width="19.28515625" style="575" customWidth="1"/>
    <col min="5634" max="5637" width="9.140625" style="575"/>
    <col min="5638" max="5638" width="13.85546875" style="575" customWidth="1"/>
    <col min="5639" max="5639" width="12.42578125" style="575" customWidth="1"/>
    <col min="5640" max="5640" width="9.140625" style="575"/>
    <col min="5641" max="5641" width="11.5703125" style="575" customWidth="1"/>
    <col min="5642" max="5642" width="10.140625" style="575" customWidth="1"/>
    <col min="5643" max="5643" width="12.42578125" style="575" customWidth="1"/>
    <col min="5644" max="5644" width="11.5703125" style="575" customWidth="1"/>
    <col min="5645" max="5645" width="12.5703125" style="575" customWidth="1"/>
    <col min="5646" max="5646" width="12.7109375" style="575" customWidth="1"/>
    <col min="5647" max="5647" width="13" style="575" customWidth="1"/>
    <col min="5648" max="5648" width="12.5703125" style="575" customWidth="1"/>
    <col min="5649" max="5649" width="13.42578125" style="575" customWidth="1"/>
    <col min="5650" max="5650" width="9.140625" style="575"/>
    <col min="5651" max="5651" width="9.7109375" style="575" customWidth="1"/>
    <col min="5652" max="5652" width="10.140625" style="575" customWidth="1"/>
    <col min="5653" max="5653" width="13" style="575" customWidth="1"/>
    <col min="5654" max="5654" width="13.28515625" style="575" customWidth="1"/>
    <col min="5655" max="5655" width="13.5703125" style="575" customWidth="1"/>
    <col min="5656" max="5656" width="12.140625" style="575" customWidth="1"/>
    <col min="5657" max="5657" width="12.5703125" style="575" customWidth="1"/>
    <col min="5658" max="5658" width="11.7109375" style="575" customWidth="1"/>
    <col min="5659" max="5660" width="12.7109375" style="575" customWidth="1"/>
    <col min="5661" max="5888" width="9.140625" style="575"/>
    <col min="5889" max="5889" width="19.28515625" style="575" customWidth="1"/>
    <col min="5890" max="5893" width="9.140625" style="575"/>
    <col min="5894" max="5894" width="13.85546875" style="575" customWidth="1"/>
    <col min="5895" max="5895" width="12.42578125" style="575" customWidth="1"/>
    <col min="5896" max="5896" width="9.140625" style="575"/>
    <col min="5897" max="5897" width="11.5703125" style="575" customWidth="1"/>
    <col min="5898" max="5898" width="10.140625" style="575" customWidth="1"/>
    <col min="5899" max="5899" width="12.42578125" style="575" customWidth="1"/>
    <col min="5900" max="5900" width="11.5703125" style="575" customWidth="1"/>
    <col min="5901" max="5901" width="12.5703125" style="575" customWidth="1"/>
    <col min="5902" max="5902" width="12.7109375" style="575" customWidth="1"/>
    <col min="5903" max="5903" width="13" style="575" customWidth="1"/>
    <col min="5904" max="5904" width="12.5703125" style="575" customWidth="1"/>
    <col min="5905" max="5905" width="13.42578125" style="575" customWidth="1"/>
    <col min="5906" max="5906" width="9.140625" style="575"/>
    <col min="5907" max="5907" width="9.7109375" style="575" customWidth="1"/>
    <col min="5908" max="5908" width="10.140625" style="575" customWidth="1"/>
    <col min="5909" max="5909" width="13" style="575" customWidth="1"/>
    <col min="5910" max="5910" width="13.28515625" style="575" customWidth="1"/>
    <col min="5911" max="5911" width="13.5703125" style="575" customWidth="1"/>
    <col min="5912" max="5912" width="12.140625" style="575" customWidth="1"/>
    <col min="5913" max="5913" width="12.5703125" style="575" customWidth="1"/>
    <col min="5914" max="5914" width="11.7109375" style="575" customWidth="1"/>
    <col min="5915" max="5916" width="12.7109375" style="575" customWidth="1"/>
    <col min="5917" max="6144" width="9.140625" style="575"/>
    <col min="6145" max="6145" width="19.28515625" style="575" customWidth="1"/>
    <col min="6146" max="6149" width="9.140625" style="575"/>
    <col min="6150" max="6150" width="13.85546875" style="575" customWidth="1"/>
    <col min="6151" max="6151" width="12.42578125" style="575" customWidth="1"/>
    <col min="6152" max="6152" width="9.140625" style="575"/>
    <col min="6153" max="6153" width="11.5703125" style="575" customWidth="1"/>
    <col min="6154" max="6154" width="10.140625" style="575" customWidth="1"/>
    <col min="6155" max="6155" width="12.42578125" style="575" customWidth="1"/>
    <col min="6156" max="6156" width="11.5703125" style="575" customWidth="1"/>
    <col min="6157" max="6157" width="12.5703125" style="575" customWidth="1"/>
    <col min="6158" max="6158" width="12.7109375" style="575" customWidth="1"/>
    <col min="6159" max="6159" width="13" style="575" customWidth="1"/>
    <col min="6160" max="6160" width="12.5703125" style="575" customWidth="1"/>
    <col min="6161" max="6161" width="13.42578125" style="575" customWidth="1"/>
    <col min="6162" max="6162" width="9.140625" style="575"/>
    <col min="6163" max="6163" width="9.7109375" style="575" customWidth="1"/>
    <col min="6164" max="6164" width="10.140625" style="575" customWidth="1"/>
    <col min="6165" max="6165" width="13" style="575" customWidth="1"/>
    <col min="6166" max="6166" width="13.28515625" style="575" customWidth="1"/>
    <col min="6167" max="6167" width="13.5703125" style="575" customWidth="1"/>
    <col min="6168" max="6168" width="12.140625" style="575" customWidth="1"/>
    <col min="6169" max="6169" width="12.5703125" style="575" customWidth="1"/>
    <col min="6170" max="6170" width="11.7109375" style="575" customWidth="1"/>
    <col min="6171" max="6172" width="12.7109375" style="575" customWidth="1"/>
    <col min="6173" max="6400" width="9.140625" style="575"/>
    <col min="6401" max="6401" width="19.28515625" style="575" customWidth="1"/>
    <col min="6402" max="6405" width="9.140625" style="575"/>
    <col min="6406" max="6406" width="13.85546875" style="575" customWidth="1"/>
    <col min="6407" max="6407" width="12.42578125" style="575" customWidth="1"/>
    <col min="6408" max="6408" width="9.140625" style="575"/>
    <col min="6409" max="6409" width="11.5703125" style="575" customWidth="1"/>
    <col min="6410" max="6410" width="10.140625" style="575" customWidth="1"/>
    <col min="6411" max="6411" width="12.42578125" style="575" customWidth="1"/>
    <col min="6412" max="6412" width="11.5703125" style="575" customWidth="1"/>
    <col min="6413" max="6413" width="12.5703125" style="575" customWidth="1"/>
    <col min="6414" max="6414" width="12.7109375" style="575" customWidth="1"/>
    <col min="6415" max="6415" width="13" style="575" customWidth="1"/>
    <col min="6416" max="6416" width="12.5703125" style="575" customWidth="1"/>
    <col min="6417" max="6417" width="13.42578125" style="575" customWidth="1"/>
    <col min="6418" max="6418" width="9.140625" style="575"/>
    <col min="6419" max="6419" width="9.7109375" style="575" customWidth="1"/>
    <col min="6420" max="6420" width="10.140625" style="575" customWidth="1"/>
    <col min="6421" max="6421" width="13" style="575" customWidth="1"/>
    <col min="6422" max="6422" width="13.28515625" style="575" customWidth="1"/>
    <col min="6423" max="6423" width="13.5703125" style="575" customWidth="1"/>
    <col min="6424" max="6424" width="12.140625" style="575" customWidth="1"/>
    <col min="6425" max="6425" width="12.5703125" style="575" customWidth="1"/>
    <col min="6426" max="6426" width="11.7109375" style="575" customWidth="1"/>
    <col min="6427" max="6428" width="12.7109375" style="575" customWidth="1"/>
    <col min="6429" max="6656" width="9.140625" style="575"/>
    <col min="6657" max="6657" width="19.28515625" style="575" customWidth="1"/>
    <col min="6658" max="6661" width="9.140625" style="575"/>
    <col min="6662" max="6662" width="13.85546875" style="575" customWidth="1"/>
    <col min="6663" max="6663" width="12.42578125" style="575" customWidth="1"/>
    <col min="6664" max="6664" width="9.140625" style="575"/>
    <col min="6665" max="6665" width="11.5703125" style="575" customWidth="1"/>
    <col min="6666" max="6666" width="10.140625" style="575" customWidth="1"/>
    <col min="6667" max="6667" width="12.42578125" style="575" customWidth="1"/>
    <col min="6668" max="6668" width="11.5703125" style="575" customWidth="1"/>
    <col min="6669" max="6669" width="12.5703125" style="575" customWidth="1"/>
    <col min="6670" max="6670" width="12.7109375" style="575" customWidth="1"/>
    <col min="6671" max="6671" width="13" style="575" customWidth="1"/>
    <col min="6672" max="6672" width="12.5703125" style="575" customWidth="1"/>
    <col min="6673" max="6673" width="13.42578125" style="575" customWidth="1"/>
    <col min="6674" max="6674" width="9.140625" style="575"/>
    <col min="6675" max="6675" width="9.7109375" style="575" customWidth="1"/>
    <col min="6676" max="6676" width="10.140625" style="575" customWidth="1"/>
    <col min="6677" max="6677" width="13" style="575" customWidth="1"/>
    <col min="6678" max="6678" width="13.28515625" style="575" customWidth="1"/>
    <col min="6679" max="6679" width="13.5703125" style="575" customWidth="1"/>
    <col min="6680" max="6680" width="12.140625" style="575" customWidth="1"/>
    <col min="6681" max="6681" width="12.5703125" style="575" customWidth="1"/>
    <col min="6682" max="6682" width="11.7109375" style="575" customWidth="1"/>
    <col min="6683" max="6684" width="12.7109375" style="575" customWidth="1"/>
    <col min="6685" max="6912" width="9.140625" style="575"/>
    <col min="6913" max="6913" width="19.28515625" style="575" customWidth="1"/>
    <col min="6914" max="6917" width="9.140625" style="575"/>
    <col min="6918" max="6918" width="13.85546875" style="575" customWidth="1"/>
    <col min="6919" max="6919" width="12.42578125" style="575" customWidth="1"/>
    <col min="6920" max="6920" width="9.140625" style="575"/>
    <col min="6921" max="6921" width="11.5703125" style="575" customWidth="1"/>
    <col min="6922" max="6922" width="10.140625" style="575" customWidth="1"/>
    <col min="6923" max="6923" width="12.42578125" style="575" customWidth="1"/>
    <col min="6924" max="6924" width="11.5703125" style="575" customWidth="1"/>
    <col min="6925" max="6925" width="12.5703125" style="575" customWidth="1"/>
    <col min="6926" max="6926" width="12.7109375" style="575" customWidth="1"/>
    <col min="6927" max="6927" width="13" style="575" customWidth="1"/>
    <col min="6928" max="6928" width="12.5703125" style="575" customWidth="1"/>
    <col min="6929" max="6929" width="13.42578125" style="575" customWidth="1"/>
    <col min="6930" max="6930" width="9.140625" style="575"/>
    <col min="6931" max="6931" width="9.7109375" style="575" customWidth="1"/>
    <col min="6932" max="6932" width="10.140625" style="575" customWidth="1"/>
    <col min="6933" max="6933" width="13" style="575" customWidth="1"/>
    <col min="6934" max="6934" width="13.28515625" style="575" customWidth="1"/>
    <col min="6935" max="6935" width="13.5703125" style="575" customWidth="1"/>
    <col min="6936" max="6936" width="12.140625" style="575" customWidth="1"/>
    <col min="6937" max="6937" width="12.5703125" style="575" customWidth="1"/>
    <col min="6938" max="6938" width="11.7109375" style="575" customWidth="1"/>
    <col min="6939" max="6940" width="12.7109375" style="575" customWidth="1"/>
    <col min="6941" max="7168" width="9.140625" style="575"/>
    <col min="7169" max="7169" width="19.28515625" style="575" customWidth="1"/>
    <col min="7170" max="7173" width="9.140625" style="575"/>
    <col min="7174" max="7174" width="13.85546875" style="575" customWidth="1"/>
    <col min="7175" max="7175" width="12.42578125" style="575" customWidth="1"/>
    <col min="7176" max="7176" width="9.140625" style="575"/>
    <col min="7177" max="7177" width="11.5703125" style="575" customWidth="1"/>
    <col min="7178" max="7178" width="10.140625" style="575" customWidth="1"/>
    <col min="7179" max="7179" width="12.42578125" style="575" customWidth="1"/>
    <col min="7180" max="7180" width="11.5703125" style="575" customWidth="1"/>
    <col min="7181" max="7181" width="12.5703125" style="575" customWidth="1"/>
    <col min="7182" max="7182" width="12.7109375" style="575" customWidth="1"/>
    <col min="7183" max="7183" width="13" style="575" customWidth="1"/>
    <col min="7184" max="7184" width="12.5703125" style="575" customWidth="1"/>
    <col min="7185" max="7185" width="13.42578125" style="575" customWidth="1"/>
    <col min="7186" max="7186" width="9.140625" style="575"/>
    <col min="7187" max="7187" width="9.7109375" style="575" customWidth="1"/>
    <col min="7188" max="7188" width="10.140625" style="575" customWidth="1"/>
    <col min="7189" max="7189" width="13" style="575" customWidth="1"/>
    <col min="7190" max="7190" width="13.28515625" style="575" customWidth="1"/>
    <col min="7191" max="7191" width="13.5703125" style="575" customWidth="1"/>
    <col min="7192" max="7192" width="12.140625" style="575" customWidth="1"/>
    <col min="7193" max="7193" width="12.5703125" style="575" customWidth="1"/>
    <col min="7194" max="7194" width="11.7109375" style="575" customWidth="1"/>
    <col min="7195" max="7196" width="12.7109375" style="575" customWidth="1"/>
    <col min="7197" max="7424" width="9.140625" style="575"/>
    <col min="7425" max="7425" width="19.28515625" style="575" customWidth="1"/>
    <col min="7426" max="7429" width="9.140625" style="575"/>
    <col min="7430" max="7430" width="13.85546875" style="575" customWidth="1"/>
    <col min="7431" max="7431" width="12.42578125" style="575" customWidth="1"/>
    <col min="7432" max="7432" width="9.140625" style="575"/>
    <col min="7433" max="7433" width="11.5703125" style="575" customWidth="1"/>
    <col min="7434" max="7434" width="10.140625" style="575" customWidth="1"/>
    <col min="7435" max="7435" width="12.42578125" style="575" customWidth="1"/>
    <col min="7436" max="7436" width="11.5703125" style="575" customWidth="1"/>
    <col min="7437" max="7437" width="12.5703125" style="575" customWidth="1"/>
    <col min="7438" max="7438" width="12.7109375" style="575" customWidth="1"/>
    <col min="7439" max="7439" width="13" style="575" customWidth="1"/>
    <col min="7440" max="7440" width="12.5703125" style="575" customWidth="1"/>
    <col min="7441" max="7441" width="13.42578125" style="575" customWidth="1"/>
    <col min="7442" max="7442" width="9.140625" style="575"/>
    <col min="7443" max="7443" width="9.7109375" style="575" customWidth="1"/>
    <col min="7444" max="7444" width="10.140625" style="575" customWidth="1"/>
    <col min="7445" max="7445" width="13" style="575" customWidth="1"/>
    <col min="7446" max="7446" width="13.28515625" style="575" customWidth="1"/>
    <col min="7447" max="7447" width="13.5703125" style="575" customWidth="1"/>
    <col min="7448" max="7448" width="12.140625" style="575" customWidth="1"/>
    <col min="7449" max="7449" width="12.5703125" style="575" customWidth="1"/>
    <col min="7450" max="7450" width="11.7109375" style="575" customWidth="1"/>
    <col min="7451" max="7452" width="12.7109375" style="575" customWidth="1"/>
    <col min="7453" max="7680" width="9.140625" style="575"/>
    <col min="7681" max="7681" width="19.28515625" style="575" customWidth="1"/>
    <col min="7682" max="7685" width="9.140625" style="575"/>
    <col min="7686" max="7686" width="13.85546875" style="575" customWidth="1"/>
    <col min="7687" max="7687" width="12.42578125" style="575" customWidth="1"/>
    <col min="7688" max="7688" width="9.140625" style="575"/>
    <col min="7689" max="7689" width="11.5703125" style="575" customWidth="1"/>
    <col min="7690" max="7690" width="10.140625" style="575" customWidth="1"/>
    <col min="7691" max="7691" width="12.42578125" style="575" customWidth="1"/>
    <col min="7692" max="7692" width="11.5703125" style="575" customWidth="1"/>
    <col min="7693" max="7693" width="12.5703125" style="575" customWidth="1"/>
    <col min="7694" max="7694" width="12.7109375" style="575" customWidth="1"/>
    <col min="7695" max="7695" width="13" style="575" customWidth="1"/>
    <col min="7696" max="7696" width="12.5703125" style="575" customWidth="1"/>
    <col min="7697" max="7697" width="13.42578125" style="575" customWidth="1"/>
    <col min="7698" max="7698" width="9.140625" style="575"/>
    <col min="7699" max="7699" width="9.7109375" style="575" customWidth="1"/>
    <col min="7700" max="7700" width="10.140625" style="575" customWidth="1"/>
    <col min="7701" max="7701" width="13" style="575" customWidth="1"/>
    <col min="7702" max="7702" width="13.28515625" style="575" customWidth="1"/>
    <col min="7703" max="7703" width="13.5703125" style="575" customWidth="1"/>
    <col min="7704" max="7704" width="12.140625" style="575" customWidth="1"/>
    <col min="7705" max="7705" width="12.5703125" style="575" customWidth="1"/>
    <col min="7706" max="7706" width="11.7109375" style="575" customWidth="1"/>
    <col min="7707" max="7708" width="12.7109375" style="575" customWidth="1"/>
    <col min="7709" max="7936" width="9.140625" style="575"/>
    <col min="7937" max="7937" width="19.28515625" style="575" customWidth="1"/>
    <col min="7938" max="7941" width="9.140625" style="575"/>
    <col min="7942" max="7942" width="13.85546875" style="575" customWidth="1"/>
    <col min="7943" max="7943" width="12.42578125" style="575" customWidth="1"/>
    <col min="7944" max="7944" width="9.140625" style="575"/>
    <col min="7945" max="7945" width="11.5703125" style="575" customWidth="1"/>
    <col min="7946" max="7946" width="10.140625" style="575" customWidth="1"/>
    <col min="7947" max="7947" width="12.42578125" style="575" customWidth="1"/>
    <col min="7948" max="7948" width="11.5703125" style="575" customWidth="1"/>
    <col min="7949" max="7949" width="12.5703125" style="575" customWidth="1"/>
    <col min="7950" max="7950" width="12.7109375" style="575" customWidth="1"/>
    <col min="7951" max="7951" width="13" style="575" customWidth="1"/>
    <col min="7952" max="7952" width="12.5703125" style="575" customWidth="1"/>
    <col min="7953" max="7953" width="13.42578125" style="575" customWidth="1"/>
    <col min="7954" max="7954" width="9.140625" style="575"/>
    <col min="7955" max="7955" width="9.7109375" style="575" customWidth="1"/>
    <col min="7956" max="7956" width="10.140625" style="575" customWidth="1"/>
    <col min="7957" max="7957" width="13" style="575" customWidth="1"/>
    <col min="7958" max="7958" width="13.28515625" style="575" customWidth="1"/>
    <col min="7959" max="7959" width="13.5703125" style="575" customWidth="1"/>
    <col min="7960" max="7960" width="12.140625" style="575" customWidth="1"/>
    <col min="7961" max="7961" width="12.5703125" style="575" customWidth="1"/>
    <col min="7962" max="7962" width="11.7109375" style="575" customWidth="1"/>
    <col min="7963" max="7964" width="12.7109375" style="575" customWidth="1"/>
    <col min="7965" max="8192" width="9.140625" style="575"/>
    <col min="8193" max="8193" width="19.28515625" style="575" customWidth="1"/>
    <col min="8194" max="8197" width="9.140625" style="575"/>
    <col min="8198" max="8198" width="13.85546875" style="575" customWidth="1"/>
    <col min="8199" max="8199" width="12.42578125" style="575" customWidth="1"/>
    <col min="8200" max="8200" width="9.140625" style="575"/>
    <col min="8201" max="8201" width="11.5703125" style="575" customWidth="1"/>
    <col min="8202" max="8202" width="10.140625" style="575" customWidth="1"/>
    <col min="8203" max="8203" width="12.42578125" style="575" customWidth="1"/>
    <col min="8204" max="8204" width="11.5703125" style="575" customWidth="1"/>
    <col min="8205" max="8205" width="12.5703125" style="575" customWidth="1"/>
    <col min="8206" max="8206" width="12.7109375" style="575" customWidth="1"/>
    <col min="8207" max="8207" width="13" style="575" customWidth="1"/>
    <col min="8208" max="8208" width="12.5703125" style="575" customWidth="1"/>
    <col min="8209" max="8209" width="13.42578125" style="575" customWidth="1"/>
    <col min="8210" max="8210" width="9.140625" style="575"/>
    <col min="8211" max="8211" width="9.7109375" style="575" customWidth="1"/>
    <col min="8212" max="8212" width="10.140625" style="575" customWidth="1"/>
    <col min="8213" max="8213" width="13" style="575" customWidth="1"/>
    <col min="8214" max="8214" width="13.28515625" style="575" customWidth="1"/>
    <col min="8215" max="8215" width="13.5703125" style="575" customWidth="1"/>
    <col min="8216" max="8216" width="12.140625" style="575" customWidth="1"/>
    <col min="8217" max="8217" width="12.5703125" style="575" customWidth="1"/>
    <col min="8218" max="8218" width="11.7109375" style="575" customWidth="1"/>
    <col min="8219" max="8220" width="12.7109375" style="575" customWidth="1"/>
    <col min="8221" max="8448" width="9.140625" style="575"/>
    <col min="8449" max="8449" width="19.28515625" style="575" customWidth="1"/>
    <col min="8450" max="8453" width="9.140625" style="575"/>
    <col min="8454" max="8454" width="13.85546875" style="575" customWidth="1"/>
    <col min="8455" max="8455" width="12.42578125" style="575" customWidth="1"/>
    <col min="8456" max="8456" width="9.140625" style="575"/>
    <col min="8457" max="8457" width="11.5703125" style="575" customWidth="1"/>
    <col min="8458" max="8458" width="10.140625" style="575" customWidth="1"/>
    <col min="8459" max="8459" width="12.42578125" style="575" customWidth="1"/>
    <col min="8460" max="8460" width="11.5703125" style="575" customWidth="1"/>
    <col min="8461" max="8461" width="12.5703125" style="575" customWidth="1"/>
    <col min="8462" max="8462" width="12.7109375" style="575" customWidth="1"/>
    <col min="8463" max="8463" width="13" style="575" customWidth="1"/>
    <col min="8464" max="8464" width="12.5703125" style="575" customWidth="1"/>
    <col min="8465" max="8465" width="13.42578125" style="575" customWidth="1"/>
    <col min="8466" max="8466" width="9.140625" style="575"/>
    <col min="8467" max="8467" width="9.7109375" style="575" customWidth="1"/>
    <col min="8468" max="8468" width="10.140625" style="575" customWidth="1"/>
    <col min="8469" max="8469" width="13" style="575" customWidth="1"/>
    <col min="8470" max="8470" width="13.28515625" style="575" customWidth="1"/>
    <col min="8471" max="8471" width="13.5703125" style="575" customWidth="1"/>
    <col min="8472" max="8472" width="12.140625" style="575" customWidth="1"/>
    <col min="8473" max="8473" width="12.5703125" style="575" customWidth="1"/>
    <col min="8474" max="8474" width="11.7109375" style="575" customWidth="1"/>
    <col min="8475" max="8476" width="12.7109375" style="575" customWidth="1"/>
    <col min="8477" max="8704" width="9.140625" style="575"/>
    <col min="8705" max="8705" width="19.28515625" style="575" customWidth="1"/>
    <col min="8706" max="8709" width="9.140625" style="575"/>
    <col min="8710" max="8710" width="13.85546875" style="575" customWidth="1"/>
    <col min="8711" max="8711" width="12.42578125" style="575" customWidth="1"/>
    <col min="8712" max="8712" width="9.140625" style="575"/>
    <col min="8713" max="8713" width="11.5703125" style="575" customWidth="1"/>
    <col min="8714" max="8714" width="10.140625" style="575" customWidth="1"/>
    <col min="8715" max="8715" width="12.42578125" style="575" customWidth="1"/>
    <col min="8716" max="8716" width="11.5703125" style="575" customWidth="1"/>
    <col min="8717" max="8717" width="12.5703125" style="575" customWidth="1"/>
    <col min="8718" max="8718" width="12.7109375" style="575" customWidth="1"/>
    <col min="8719" max="8719" width="13" style="575" customWidth="1"/>
    <col min="8720" max="8720" width="12.5703125" style="575" customWidth="1"/>
    <col min="8721" max="8721" width="13.42578125" style="575" customWidth="1"/>
    <col min="8722" max="8722" width="9.140625" style="575"/>
    <col min="8723" max="8723" width="9.7109375" style="575" customWidth="1"/>
    <col min="8724" max="8724" width="10.140625" style="575" customWidth="1"/>
    <col min="8725" max="8725" width="13" style="575" customWidth="1"/>
    <col min="8726" max="8726" width="13.28515625" style="575" customWidth="1"/>
    <col min="8727" max="8727" width="13.5703125" style="575" customWidth="1"/>
    <col min="8728" max="8728" width="12.140625" style="575" customWidth="1"/>
    <col min="8729" max="8729" width="12.5703125" style="575" customWidth="1"/>
    <col min="8730" max="8730" width="11.7109375" style="575" customWidth="1"/>
    <col min="8731" max="8732" width="12.7109375" style="575" customWidth="1"/>
    <col min="8733" max="8960" width="9.140625" style="575"/>
    <col min="8961" max="8961" width="19.28515625" style="575" customWidth="1"/>
    <col min="8962" max="8965" width="9.140625" style="575"/>
    <col min="8966" max="8966" width="13.85546875" style="575" customWidth="1"/>
    <col min="8967" max="8967" width="12.42578125" style="575" customWidth="1"/>
    <col min="8968" max="8968" width="9.140625" style="575"/>
    <col min="8969" max="8969" width="11.5703125" style="575" customWidth="1"/>
    <col min="8970" max="8970" width="10.140625" style="575" customWidth="1"/>
    <col min="8971" max="8971" width="12.42578125" style="575" customWidth="1"/>
    <col min="8972" max="8972" width="11.5703125" style="575" customWidth="1"/>
    <col min="8973" max="8973" width="12.5703125" style="575" customWidth="1"/>
    <col min="8974" max="8974" width="12.7109375" style="575" customWidth="1"/>
    <col min="8975" max="8975" width="13" style="575" customWidth="1"/>
    <col min="8976" max="8976" width="12.5703125" style="575" customWidth="1"/>
    <col min="8977" max="8977" width="13.42578125" style="575" customWidth="1"/>
    <col min="8978" max="8978" width="9.140625" style="575"/>
    <col min="8979" max="8979" width="9.7109375" style="575" customWidth="1"/>
    <col min="8980" max="8980" width="10.140625" style="575" customWidth="1"/>
    <col min="8981" max="8981" width="13" style="575" customWidth="1"/>
    <col min="8982" max="8982" width="13.28515625" style="575" customWidth="1"/>
    <col min="8983" max="8983" width="13.5703125" style="575" customWidth="1"/>
    <col min="8984" max="8984" width="12.140625" style="575" customWidth="1"/>
    <col min="8985" max="8985" width="12.5703125" style="575" customWidth="1"/>
    <col min="8986" max="8986" width="11.7109375" style="575" customWidth="1"/>
    <col min="8987" max="8988" width="12.7109375" style="575" customWidth="1"/>
    <col min="8989" max="9216" width="9.140625" style="575"/>
    <col min="9217" max="9217" width="19.28515625" style="575" customWidth="1"/>
    <col min="9218" max="9221" width="9.140625" style="575"/>
    <col min="9222" max="9222" width="13.85546875" style="575" customWidth="1"/>
    <col min="9223" max="9223" width="12.42578125" style="575" customWidth="1"/>
    <col min="9224" max="9224" width="9.140625" style="575"/>
    <col min="9225" max="9225" width="11.5703125" style="575" customWidth="1"/>
    <col min="9226" max="9226" width="10.140625" style="575" customWidth="1"/>
    <col min="9227" max="9227" width="12.42578125" style="575" customWidth="1"/>
    <col min="9228" max="9228" width="11.5703125" style="575" customWidth="1"/>
    <col min="9229" max="9229" width="12.5703125" style="575" customWidth="1"/>
    <col min="9230" max="9230" width="12.7109375" style="575" customWidth="1"/>
    <col min="9231" max="9231" width="13" style="575" customWidth="1"/>
    <col min="9232" max="9232" width="12.5703125" style="575" customWidth="1"/>
    <col min="9233" max="9233" width="13.42578125" style="575" customWidth="1"/>
    <col min="9234" max="9234" width="9.140625" style="575"/>
    <col min="9235" max="9235" width="9.7109375" style="575" customWidth="1"/>
    <col min="9236" max="9236" width="10.140625" style="575" customWidth="1"/>
    <col min="9237" max="9237" width="13" style="575" customWidth="1"/>
    <col min="9238" max="9238" width="13.28515625" style="575" customWidth="1"/>
    <col min="9239" max="9239" width="13.5703125" style="575" customWidth="1"/>
    <col min="9240" max="9240" width="12.140625" style="575" customWidth="1"/>
    <col min="9241" max="9241" width="12.5703125" style="575" customWidth="1"/>
    <col min="9242" max="9242" width="11.7109375" style="575" customWidth="1"/>
    <col min="9243" max="9244" width="12.7109375" style="575" customWidth="1"/>
    <col min="9245" max="9472" width="9.140625" style="575"/>
    <col min="9473" max="9473" width="19.28515625" style="575" customWidth="1"/>
    <col min="9474" max="9477" width="9.140625" style="575"/>
    <col min="9478" max="9478" width="13.85546875" style="575" customWidth="1"/>
    <col min="9479" max="9479" width="12.42578125" style="575" customWidth="1"/>
    <col min="9480" max="9480" width="9.140625" style="575"/>
    <col min="9481" max="9481" width="11.5703125" style="575" customWidth="1"/>
    <col min="9482" max="9482" width="10.140625" style="575" customWidth="1"/>
    <col min="9483" max="9483" width="12.42578125" style="575" customWidth="1"/>
    <col min="9484" max="9484" width="11.5703125" style="575" customWidth="1"/>
    <col min="9485" max="9485" width="12.5703125" style="575" customWidth="1"/>
    <col min="9486" max="9486" width="12.7109375" style="575" customWidth="1"/>
    <col min="9487" max="9487" width="13" style="575" customWidth="1"/>
    <col min="9488" max="9488" width="12.5703125" style="575" customWidth="1"/>
    <col min="9489" max="9489" width="13.42578125" style="575" customWidth="1"/>
    <col min="9490" max="9490" width="9.140625" style="575"/>
    <col min="9491" max="9491" width="9.7109375" style="575" customWidth="1"/>
    <col min="9492" max="9492" width="10.140625" style="575" customWidth="1"/>
    <col min="9493" max="9493" width="13" style="575" customWidth="1"/>
    <col min="9494" max="9494" width="13.28515625" style="575" customWidth="1"/>
    <col min="9495" max="9495" width="13.5703125" style="575" customWidth="1"/>
    <col min="9496" max="9496" width="12.140625" style="575" customWidth="1"/>
    <col min="9497" max="9497" width="12.5703125" style="575" customWidth="1"/>
    <col min="9498" max="9498" width="11.7109375" style="575" customWidth="1"/>
    <col min="9499" max="9500" width="12.7109375" style="575" customWidth="1"/>
    <col min="9501" max="9728" width="9.140625" style="575"/>
    <col min="9729" max="9729" width="19.28515625" style="575" customWidth="1"/>
    <col min="9730" max="9733" width="9.140625" style="575"/>
    <col min="9734" max="9734" width="13.85546875" style="575" customWidth="1"/>
    <col min="9735" max="9735" width="12.42578125" style="575" customWidth="1"/>
    <col min="9736" max="9736" width="9.140625" style="575"/>
    <col min="9737" max="9737" width="11.5703125" style="575" customWidth="1"/>
    <col min="9738" max="9738" width="10.140625" style="575" customWidth="1"/>
    <col min="9739" max="9739" width="12.42578125" style="575" customWidth="1"/>
    <col min="9740" max="9740" width="11.5703125" style="575" customWidth="1"/>
    <col min="9741" max="9741" width="12.5703125" style="575" customWidth="1"/>
    <col min="9742" max="9742" width="12.7109375" style="575" customWidth="1"/>
    <col min="9743" max="9743" width="13" style="575" customWidth="1"/>
    <col min="9744" max="9744" width="12.5703125" style="575" customWidth="1"/>
    <col min="9745" max="9745" width="13.42578125" style="575" customWidth="1"/>
    <col min="9746" max="9746" width="9.140625" style="575"/>
    <col min="9747" max="9747" width="9.7109375" style="575" customWidth="1"/>
    <col min="9748" max="9748" width="10.140625" style="575" customWidth="1"/>
    <col min="9749" max="9749" width="13" style="575" customWidth="1"/>
    <col min="9750" max="9750" width="13.28515625" style="575" customWidth="1"/>
    <col min="9751" max="9751" width="13.5703125" style="575" customWidth="1"/>
    <col min="9752" max="9752" width="12.140625" style="575" customWidth="1"/>
    <col min="9753" max="9753" width="12.5703125" style="575" customWidth="1"/>
    <col min="9754" max="9754" width="11.7109375" style="575" customWidth="1"/>
    <col min="9755" max="9756" width="12.7109375" style="575" customWidth="1"/>
    <col min="9757" max="9984" width="9.140625" style="575"/>
    <col min="9985" max="9985" width="19.28515625" style="575" customWidth="1"/>
    <col min="9986" max="9989" width="9.140625" style="575"/>
    <col min="9990" max="9990" width="13.85546875" style="575" customWidth="1"/>
    <col min="9991" max="9991" width="12.42578125" style="575" customWidth="1"/>
    <col min="9992" max="9992" width="9.140625" style="575"/>
    <col min="9993" max="9993" width="11.5703125" style="575" customWidth="1"/>
    <col min="9994" max="9994" width="10.140625" style="575" customWidth="1"/>
    <col min="9995" max="9995" width="12.42578125" style="575" customWidth="1"/>
    <col min="9996" max="9996" width="11.5703125" style="575" customWidth="1"/>
    <col min="9997" max="9997" width="12.5703125" style="575" customWidth="1"/>
    <col min="9998" max="9998" width="12.7109375" style="575" customWidth="1"/>
    <col min="9999" max="9999" width="13" style="575" customWidth="1"/>
    <col min="10000" max="10000" width="12.5703125" style="575" customWidth="1"/>
    <col min="10001" max="10001" width="13.42578125" style="575" customWidth="1"/>
    <col min="10002" max="10002" width="9.140625" style="575"/>
    <col min="10003" max="10003" width="9.7109375" style="575" customWidth="1"/>
    <col min="10004" max="10004" width="10.140625" style="575" customWidth="1"/>
    <col min="10005" max="10005" width="13" style="575" customWidth="1"/>
    <col min="10006" max="10006" width="13.28515625" style="575" customWidth="1"/>
    <col min="10007" max="10007" width="13.5703125" style="575" customWidth="1"/>
    <col min="10008" max="10008" width="12.140625" style="575" customWidth="1"/>
    <col min="10009" max="10009" width="12.5703125" style="575" customWidth="1"/>
    <col min="10010" max="10010" width="11.7109375" style="575" customWidth="1"/>
    <col min="10011" max="10012" width="12.7109375" style="575" customWidth="1"/>
    <col min="10013" max="10240" width="9.140625" style="575"/>
    <col min="10241" max="10241" width="19.28515625" style="575" customWidth="1"/>
    <col min="10242" max="10245" width="9.140625" style="575"/>
    <col min="10246" max="10246" width="13.85546875" style="575" customWidth="1"/>
    <col min="10247" max="10247" width="12.42578125" style="575" customWidth="1"/>
    <col min="10248" max="10248" width="9.140625" style="575"/>
    <col min="10249" max="10249" width="11.5703125" style="575" customWidth="1"/>
    <col min="10250" max="10250" width="10.140625" style="575" customWidth="1"/>
    <col min="10251" max="10251" width="12.42578125" style="575" customWidth="1"/>
    <col min="10252" max="10252" width="11.5703125" style="575" customWidth="1"/>
    <col min="10253" max="10253" width="12.5703125" style="575" customWidth="1"/>
    <col min="10254" max="10254" width="12.7109375" style="575" customWidth="1"/>
    <col min="10255" max="10255" width="13" style="575" customWidth="1"/>
    <col min="10256" max="10256" width="12.5703125" style="575" customWidth="1"/>
    <col min="10257" max="10257" width="13.42578125" style="575" customWidth="1"/>
    <col min="10258" max="10258" width="9.140625" style="575"/>
    <col min="10259" max="10259" width="9.7109375" style="575" customWidth="1"/>
    <col min="10260" max="10260" width="10.140625" style="575" customWidth="1"/>
    <col min="10261" max="10261" width="13" style="575" customWidth="1"/>
    <col min="10262" max="10262" width="13.28515625" style="575" customWidth="1"/>
    <col min="10263" max="10263" width="13.5703125" style="575" customWidth="1"/>
    <col min="10264" max="10264" width="12.140625" style="575" customWidth="1"/>
    <col min="10265" max="10265" width="12.5703125" style="575" customWidth="1"/>
    <col min="10266" max="10266" width="11.7109375" style="575" customWidth="1"/>
    <col min="10267" max="10268" width="12.7109375" style="575" customWidth="1"/>
    <col min="10269" max="10496" width="9.140625" style="575"/>
    <col min="10497" max="10497" width="19.28515625" style="575" customWidth="1"/>
    <col min="10498" max="10501" width="9.140625" style="575"/>
    <col min="10502" max="10502" width="13.85546875" style="575" customWidth="1"/>
    <col min="10503" max="10503" width="12.42578125" style="575" customWidth="1"/>
    <col min="10504" max="10504" width="9.140625" style="575"/>
    <col min="10505" max="10505" width="11.5703125" style="575" customWidth="1"/>
    <col min="10506" max="10506" width="10.140625" style="575" customWidth="1"/>
    <col min="10507" max="10507" width="12.42578125" style="575" customWidth="1"/>
    <col min="10508" max="10508" width="11.5703125" style="575" customWidth="1"/>
    <col min="10509" max="10509" width="12.5703125" style="575" customWidth="1"/>
    <col min="10510" max="10510" width="12.7109375" style="575" customWidth="1"/>
    <col min="10511" max="10511" width="13" style="575" customWidth="1"/>
    <col min="10512" max="10512" width="12.5703125" style="575" customWidth="1"/>
    <col min="10513" max="10513" width="13.42578125" style="575" customWidth="1"/>
    <col min="10514" max="10514" width="9.140625" style="575"/>
    <col min="10515" max="10515" width="9.7109375" style="575" customWidth="1"/>
    <col min="10516" max="10516" width="10.140625" style="575" customWidth="1"/>
    <col min="10517" max="10517" width="13" style="575" customWidth="1"/>
    <col min="10518" max="10518" width="13.28515625" style="575" customWidth="1"/>
    <col min="10519" max="10519" width="13.5703125" style="575" customWidth="1"/>
    <col min="10520" max="10520" width="12.140625" style="575" customWidth="1"/>
    <col min="10521" max="10521" width="12.5703125" style="575" customWidth="1"/>
    <col min="10522" max="10522" width="11.7109375" style="575" customWidth="1"/>
    <col min="10523" max="10524" width="12.7109375" style="575" customWidth="1"/>
    <col min="10525" max="10752" width="9.140625" style="575"/>
    <col min="10753" max="10753" width="19.28515625" style="575" customWidth="1"/>
    <col min="10754" max="10757" width="9.140625" style="575"/>
    <col min="10758" max="10758" width="13.85546875" style="575" customWidth="1"/>
    <col min="10759" max="10759" width="12.42578125" style="575" customWidth="1"/>
    <col min="10760" max="10760" width="9.140625" style="575"/>
    <col min="10761" max="10761" width="11.5703125" style="575" customWidth="1"/>
    <col min="10762" max="10762" width="10.140625" style="575" customWidth="1"/>
    <col min="10763" max="10763" width="12.42578125" style="575" customWidth="1"/>
    <col min="10764" max="10764" width="11.5703125" style="575" customWidth="1"/>
    <col min="10765" max="10765" width="12.5703125" style="575" customWidth="1"/>
    <col min="10766" max="10766" width="12.7109375" style="575" customWidth="1"/>
    <col min="10767" max="10767" width="13" style="575" customWidth="1"/>
    <col min="10768" max="10768" width="12.5703125" style="575" customWidth="1"/>
    <col min="10769" max="10769" width="13.42578125" style="575" customWidth="1"/>
    <col min="10770" max="10770" width="9.140625" style="575"/>
    <col min="10771" max="10771" width="9.7109375" style="575" customWidth="1"/>
    <col min="10772" max="10772" width="10.140625" style="575" customWidth="1"/>
    <col min="10773" max="10773" width="13" style="575" customWidth="1"/>
    <col min="10774" max="10774" width="13.28515625" style="575" customWidth="1"/>
    <col min="10775" max="10775" width="13.5703125" style="575" customWidth="1"/>
    <col min="10776" max="10776" width="12.140625" style="575" customWidth="1"/>
    <col min="10777" max="10777" width="12.5703125" style="575" customWidth="1"/>
    <col min="10778" max="10778" width="11.7109375" style="575" customWidth="1"/>
    <col min="10779" max="10780" width="12.7109375" style="575" customWidth="1"/>
    <col min="10781" max="11008" width="9.140625" style="575"/>
    <col min="11009" max="11009" width="19.28515625" style="575" customWidth="1"/>
    <col min="11010" max="11013" width="9.140625" style="575"/>
    <col min="11014" max="11014" width="13.85546875" style="575" customWidth="1"/>
    <col min="11015" max="11015" width="12.42578125" style="575" customWidth="1"/>
    <col min="11016" max="11016" width="9.140625" style="575"/>
    <col min="11017" max="11017" width="11.5703125" style="575" customWidth="1"/>
    <col min="11018" max="11018" width="10.140625" style="575" customWidth="1"/>
    <col min="11019" max="11019" width="12.42578125" style="575" customWidth="1"/>
    <col min="11020" max="11020" width="11.5703125" style="575" customWidth="1"/>
    <col min="11021" max="11021" width="12.5703125" style="575" customWidth="1"/>
    <col min="11022" max="11022" width="12.7109375" style="575" customWidth="1"/>
    <col min="11023" max="11023" width="13" style="575" customWidth="1"/>
    <col min="11024" max="11024" width="12.5703125" style="575" customWidth="1"/>
    <col min="11025" max="11025" width="13.42578125" style="575" customWidth="1"/>
    <col min="11026" max="11026" width="9.140625" style="575"/>
    <col min="11027" max="11027" width="9.7109375" style="575" customWidth="1"/>
    <col min="11028" max="11028" width="10.140625" style="575" customWidth="1"/>
    <col min="11029" max="11029" width="13" style="575" customWidth="1"/>
    <col min="11030" max="11030" width="13.28515625" style="575" customWidth="1"/>
    <col min="11031" max="11031" width="13.5703125" style="575" customWidth="1"/>
    <col min="11032" max="11032" width="12.140625" style="575" customWidth="1"/>
    <col min="11033" max="11033" width="12.5703125" style="575" customWidth="1"/>
    <col min="11034" max="11034" width="11.7109375" style="575" customWidth="1"/>
    <col min="11035" max="11036" width="12.7109375" style="575" customWidth="1"/>
    <col min="11037" max="11264" width="9.140625" style="575"/>
    <col min="11265" max="11265" width="19.28515625" style="575" customWidth="1"/>
    <col min="11266" max="11269" width="9.140625" style="575"/>
    <col min="11270" max="11270" width="13.85546875" style="575" customWidth="1"/>
    <col min="11271" max="11271" width="12.42578125" style="575" customWidth="1"/>
    <col min="11272" max="11272" width="9.140625" style="575"/>
    <col min="11273" max="11273" width="11.5703125" style="575" customWidth="1"/>
    <col min="11274" max="11274" width="10.140625" style="575" customWidth="1"/>
    <col min="11275" max="11275" width="12.42578125" style="575" customWidth="1"/>
    <col min="11276" max="11276" width="11.5703125" style="575" customWidth="1"/>
    <col min="11277" max="11277" width="12.5703125" style="575" customWidth="1"/>
    <col min="11278" max="11278" width="12.7109375" style="575" customWidth="1"/>
    <col min="11279" max="11279" width="13" style="575" customWidth="1"/>
    <col min="11280" max="11280" width="12.5703125" style="575" customWidth="1"/>
    <col min="11281" max="11281" width="13.42578125" style="575" customWidth="1"/>
    <col min="11282" max="11282" width="9.140625" style="575"/>
    <col min="11283" max="11283" width="9.7109375" style="575" customWidth="1"/>
    <col min="11284" max="11284" width="10.140625" style="575" customWidth="1"/>
    <col min="11285" max="11285" width="13" style="575" customWidth="1"/>
    <col min="11286" max="11286" width="13.28515625" style="575" customWidth="1"/>
    <col min="11287" max="11287" width="13.5703125" style="575" customWidth="1"/>
    <col min="11288" max="11288" width="12.140625" style="575" customWidth="1"/>
    <col min="11289" max="11289" width="12.5703125" style="575" customWidth="1"/>
    <col min="11290" max="11290" width="11.7109375" style="575" customWidth="1"/>
    <col min="11291" max="11292" width="12.7109375" style="575" customWidth="1"/>
    <col min="11293" max="11520" width="9.140625" style="575"/>
    <col min="11521" max="11521" width="19.28515625" style="575" customWidth="1"/>
    <col min="11522" max="11525" width="9.140625" style="575"/>
    <col min="11526" max="11526" width="13.85546875" style="575" customWidth="1"/>
    <col min="11527" max="11527" width="12.42578125" style="575" customWidth="1"/>
    <col min="11528" max="11528" width="9.140625" style="575"/>
    <col min="11529" max="11529" width="11.5703125" style="575" customWidth="1"/>
    <col min="11530" max="11530" width="10.140625" style="575" customWidth="1"/>
    <col min="11531" max="11531" width="12.42578125" style="575" customWidth="1"/>
    <col min="11532" max="11532" width="11.5703125" style="575" customWidth="1"/>
    <col min="11533" max="11533" width="12.5703125" style="575" customWidth="1"/>
    <col min="11534" max="11534" width="12.7109375" style="575" customWidth="1"/>
    <col min="11535" max="11535" width="13" style="575" customWidth="1"/>
    <col min="11536" max="11536" width="12.5703125" style="575" customWidth="1"/>
    <col min="11537" max="11537" width="13.42578125" style="575" customWidth="1"/>
    <col min="11538" max="11538" width="9.140625" style="575"/>
    <col min="11539" max="11539" width="9.7109375" style="575" customWidth="1"/>
    <col min="11540" max="11540" width="10.140625" style="575" customWidth="1"/>
    <col min="11541" max="11541" width="13" style="575" customWidth="1"/>
    <col min="11542" max="11542" width="13.28515625" style="575" customWidth="1"/>
    <col min="11543" max="11543" width="13.5703125" style="575" customWidth="1"/>
    <col min="11544" max="11544" width="12.140625" style="575" customWidth="1"/>
    <col min="11545" max="11545" width="12.5703125" style="575" customWidth="1"/>
    <col min="11546" max="11546" width="11.7109375" style="575" customWidth="1"/>
    <col min="11547" max="11548" width="12.7109375" style="575" customWidth="1"/>
    <col min="11549" max="11776" width="9.140625" style="575"/>
    <col min="11777" max="11777" width="19.28515625" style="575" customWidth="1"/>
    <col min="11778" max="11781" width="9.140625" style="575"/>
    <col min="11782" max="11782" width="13.85546875" style="575" customWidth="1"/>
    <col min="11783" max="11783" width="12.42578125" style="575" customWidth="1"/>
    <col min="11784" max="11784" width="9.140625" style="575"/>
    <col min="11785" max="11785" width="11.5703125" style="575" customWidth="1"/>
    <col min="11786" max="11786" width="10.140625" style="575" customWidth="1"/>
    <col min="11787" max="11787" width="12.42578125" style="575" customWidth="1"/>
    <col min="11788" max="11788" width="11.5703125" style="575" customWidth="1"/>
    <col min="11789" max="11789" width="12.5703125" style="575" customWidth="1"/>
    <col min="11790" max="11790" width="12.7109375" style="575" customWidth="1"/>
    <col min="11791" max="11791" width="13" style="575" customWidth="1"/>
    <col min="11792" max="11792" width="12.5703125" style="575" customWidth="1"/>
    <col min="11793" max="11793" width="13.42578125" style="575" customWidth="1"/>
    <col min="11794" max="11794" width="9.140625" style="575"/>
    <col min="11795" max="11795" width="9.7109375" style="575" customWidth="1"/>
    <col min="11796" max="11796" width="10.140625" style="575" customWidth="1"/>
    <col min="11797" max="11797" width="13" style="575" customWidth="1"/>
    <col min="11798" max="11798" width="13.28515625" style="575" customWidth="1"/>
    <col min="11799" max="11799" width="13.5703125" style="575" customWidth="1"/>
    <col min="11800" max="11800" width="12.140625" style="575" customWidth="1"/>
    <col min="11801" max="11801" width="12.5703125" style="575" customWidth="1"/>
    <col min="11802" max="11802" width="11.7109375" style="575" customWidth="1"/>
    <col min="11803" max="11804" width="12.7109375" style="575" customWidth="1"/>
    <col min="11805" max="12032" width="9.140625" style="575"/>
    <col min="12033" max="12033" width="19.28515625" style="575" customWidth="1"/>
    <col min="12034" max="12037" width="9.140625" style="575"/>
    <col min="12038" max="12038" width="13.85546875" style="575" customWidth="1"/>
    <col min="12039" max="12039" width="12.42578125" style="575" customWidth="1"/>
    <col min="12040" max="12040" width="9.140625" style="575"/>
    <col min="12041" max="12041" width="11.5703125" style="575" customWidth="1"/>
    <col min="12042" max="12042" width="10.140625" style="575" customWidth="1"/>
    <col min="12043" max="12043" width="12.42578125" style="575" customWidth="1"/>
    <col min="12044" max="12044" width="11.5703125" style="575" customWidth="1"/>
    <col min="12045" max="12045" width="12.5703125" style="575" customWidth="1"/>
    <col min="12046" max="12046" width="12.7109375" style="575" customWidth="1"/>
    <col min="12047" max="12047" width="13" style="575" customWidth="1"/>
    <col min="12048" max="12048" width="12.5703125" style="575" customWidth="1"/>
    <col min="12049" max="12049" width="13.42578125" style="575" customWidth="1"/>
    <col min="12050" max="12050" width="9.140625" style="575"/>
    <col min="12051" max="12051" width="9.7109375" style="575" customWidth="1"/>
    <col min="12052" max="12052" width="10.140625" style="575" customWidth="1"/>
    <col min="12053" max="12053" width="13" style="575" customWidth="1"/>
    <col min="12054" max="12054" width="13.28515625" style="575" customWidth="1"/>
    <col min="12055" max="12055" width="13.5703125" style="575" customWidth="1"/>
    <col min="12056" max="12056" width="12.140625" style="575" customWidth="1"/>
    <col min="12057" max="12057" width="12.5703125" style="575" customWidth="1"/>
    <col min="12058" max="12058" width="11.7109375" style="575" customWidth="1"/>
    <col min="12059" max="12060" width="12.7109375" style="575" customWidth="1"/>
    <col min="12061" max="12288" width="9.140625" style="575"/>
    <col min="12289" max="12289" width="19.28515625" style="575" customWidth="1"/>
    <col min="12290" max="12293" width="9.140625" style="575"/>
    <col min="12294" max="12294" width="13.85546875" style="575" customWidth="1"/>
    <col min="12295" max="12295" width="12.42578125" style="575" customWidth="1"/>
    <col min="12296" max="12296" width="9.140625" style="575"/>
    <col min="12297" max="12297" width="11.5703125" style="575" customWidth="1"/>
    <col min="12298" max="12298" width="10.140625" style="575" customWidth="1"/>
    <col min="12299" max="12299" width="12.42578125" style="575" customWidth="1"/>
    <col min="12300" max="12300" width="11.5703125" style="575" customWidth="1"/>
    <col min="12301" max="12301" width="12.5703125" style="575" customWidth="1"/>
    <col min="12302" max="12302" width="12.7109375" style="575" customWidth="1"/>
    <col min="12303" max="12303" width="13" style="575" customWidth="1"/>
    <col min="12304" max="12304" width="12.5703125" style="575" customWidth="1"/>
    <col min="12305" max="12305" width="13.42578125" style="575" customWidth="1"/>
    <col min="12306" max="12306" width="9.140625" style="575"/>
    <col min="12307" max="12307" width="9.7109375" style="575" customWidth="1"/>
    <col min="12308" max="12308" width="10.140625" style="575" customWidth="1"/>
    <col min="12309" max="12309" width="13" style="575" customWidth="1"/>
    <col min="12310" max="12310" width="13.28515625" style="575" customWidth="1"/>
    <col min="12311" max="12311" width="13.5703125" style="575" customWidth="1"/>
    <col min="12312" max="12312" width="12.140625" style="575" customWidth="1"/>
    <col min="12313" max="12313" width="12.5703125" style="575" customWidth="1"/>
    <col min="12314" max="12314" width="11.7109375" style="575" customWidth="1"/>
    <col min="12315" max="12316" width="12.7109375" style="575" customWidth="1"/>
    <col min="12317" max="12544" width="9.140625" style="575"/>
    <col min="12545" max="12545" width="19.28515625" style="575" customWidth="1"/>
    <col min="12546" max="12549" width="9.140625" style="575"/>
    <col min="12550" max="12550" width="13.85546875" style="575" customWidth="1"/>
    <col min="12551" max="12551" width="12.42578125" style="575" customWidth="1"/>
    <col min="12552" max="12552" width="9.140625" style="575"/>
    <col min="12553" max="12553" width="11.5703125" style="575" customWidth="1"/>
    <col min="12554" max="12554" width="10.140625" style="575" customWidth="1"/>
    <col min="12555" max="12555" width="12.42578125" style="575" customWidth="1"/>
    <col min="12556" max="12556" width="11.5703125" style="575" customWidth="1"/>
    <col min="12557" max="12557" width="12.5703125" style="575" customWidth="1"/>
    <col min="12558" max="12558" width="12.7109375" style="575" customWidth="1"/>
    <col min="12559" max="12559" width="13" style="575" customWidth="1"/>
    <col min="12560" max="12560" width="12.5703125" style="575" customWidth="1"/>
    <col min="12561" max="12561" width="13.42578125" style="575" customWidth="1"/>
    <col min="12562" max="12562" width="9.140625" style="575"/>
    <col min="12563" max="12563" width="9.7109375" style="575" customWidth="1"/>
    <col min="12564" max="12564" width="10.140625" style="575" customWidth="1"/>
    <col min="12565" max="12565" width="13" style="575" customWidth="1"/>
    <col min="12566" max="12566" width="13.28515625" style="575" customWidth="1"/>
    <col min="12567" max="12567" width="13.5703125" style="575" customWidth="1"/>
    <col min="12568" max="12568" width="12.140625" style="575" customWidth="1"/>
    <col min="12569" max="12569" width="12.5703125" style="575" customWidth="1"/>
    <col min="12570" max="12570" width="11.7109375" style="575" customWidth="1"/>
    <col min="12571" max="12572" width="12.7109375" style="575" customWidth="1"/>
    <col min="12573" max="12800" width="9.140625" style="575"/>
    <col min="12801" max="12801" width="19.28515625" style="575" customWidth="1"/>
    <col min="12802" max="12805" width="9.140625" style="575"/>
    <col min="12806" max="12806" width="13.85546875" style="575" customWidth="1"/>
    <col min="12807" max="12807" width="12.42578125" style="575" customWidth="1"/>
    <col min="12808" max="12808" width="9.140625" style="575"/>
    <col min="12809" max="12809" width="11.5703125" style="575" customWidth="1"/>
    <col min="12810" max="12810" width="10.140625" style="575" customWidth="1"/>
    <col min="12811" max="12811" width="12.42578125" style="575" customWidth="1"/>
    <col min="12812" max="12812" width="11.5703125" style="575" customWidth="1"/>
    <col min="12813" max="12813" width="12.5703125" style="575" customWidth="1"/>
    <col min="12814" max="12814" width="12.7109375" style="575" customWidth="1"/>
    <col min="12815" max="12815" width="13" style="575" customWidth="1"/>
    <col min="12816" max="12816" width="12.5703125" style="575" customWidth="1"/>
    <col min="12817" max="12817" width="13.42578125" style="575" customWidth="1"/>
    <col min="12818" max="12818" width="9.140625" style="575"/>
    <col min="12819" max="12819" width="9.7109375" style="575" customWidth="1"/>
    <col min="12820" max="12820" width="10.140625" style="575" customWidth="1"/>
    <col min="12821" max="12821" width="13" style="575" customWidth="1"/>
    <col min="12822" max="12822" width="13.28515625" style="575" customWidth="1"/>
    <col min="12823" max="12823" width="13.5703125" style="575" customWidth="1"/>
    <col min="12824" max="12824" width="12.140625" style="575" customWidth="1"/>
    <col min="12825" max="12825" width="12.5703125" style="575" customWidth="1"/>
    <col min="12826" max="12826" width="11.7109375" style="575" customWidth="1"/>
    <col min="12827" max="12828" width="12.7109375" style="575" customWidth="1"/>
    <col min="12829" max="13056" width="9.140625" style="575"/>
    <col min="13057" max="13057" width="19.28515625" style="575" customWidth="1"/>
    <col min="13058" max="13061" width="9.140625" style="575"/>
    <col min="13062" max="13062" width="13.85546875" style="575" customWidth="1"/>
    <col min="13063" max="13063" width="12.42578125" style="575" customWidth="1"/>
    <col min="13064" max="13064" width="9.140625" style="575"/>
    <col min="13065" max="13065" width="11.5703125" style="575" customWidth="1"/>
    <col min="13066" max="13066" width="10.140625" style="575" customWidth="1"/>
    <col min="13067" max="13067" width="12.42578125" style="575" customWidth="1"/>
    <col min="13068" max="13068" width="11.5703125" style="575" customWidth="1"/>
    <col min="13069" max="13069" width="12.5703125" style="575" customWidth="1"/>
    <col min="13070" max="13070" width="12.7109375" style="575" customWidth="1"/>
    <col min="13071" max="13071" width="13" style="575" customWidth="1"/>
    <col min="13072" max="13072" width="12.5703125" style="575" customWidth="1"/>
    <col min="13073" max="13073" width="13.42578125" style="575" customWidth="1"/>
    <col min="13074" max="13074" width="9.140625" style="575"/>
    <col min="13075" max="13075" width="9.7109375" style="575" customWidth="1"/>
    <col min="13076" max="13076" width="10.140625" style="575" customWidth="1"/>
    <col min="13077" max="13077" width="13" style="575" customWidth="1"/>
    <col min="13078" max="13078" width="13.28515625" style="575" customWidth="1"/>
    <col min="13079" max="13079" width="13.5703125" style="575" customWidth="1"/>
    <col min="13080" max="13080" width="12.140625" style="575" customWidth="1"/>
    <col min="13081" max="13081" width="12.5703125" style="575" customWidth="1"/>
    <col min="13082" max="13082" width="11.7109375" style="575" customWidth="1"/>
    <col min="13083" max="13084" width="12.7109375" style="575" customWidth="1"/>
    <col min="13085" max="13312" width="9.140625" style="575"/>
    <col min="13313" max="13313" width="19.28515625" style="575" customWidth="1"/>
    <col min="13314" max="13317" width="9.140625" style="575"/>
    <col min="13318" max="13318" width="13.85546875" style="575" customWidth="1"/>
    <col min="13319" max="13319" width="12.42578125" style="575" customWidth="1"/>
    <col min="13320" max="13320" width="9.140625" style="575"/>
    <col min="13321" max="13321" width="11.5703125" style="575" customWidth="1"/>
    <col min="13322" max="13322" width="10.140625" style="575" customWidth="1"/>
    <col min="13323" max="13323" width="12.42578125" style="575" customWidth="1"/>
    <col min="13324" max="13324" width="11.5703125" style="575" customWidth="1"/>
    <col min="13325" max="13325" width="12.5703125" style="575" customWidth="1"/>
    <col min="13326" max="13326" width="12.7109375" style="575" customWidth="1"/>
    <col min="13327" max="13327" width="13" style="575" customWidth="1"/>
    <col min="13328" max="13328" width="12.5703125" style="575" customWidth="1"/>
    <col min="13329" max="13329" width="13.42578125" style="575" customWidth="1"/>
    <col min="13330" max="13330" width="9.140625" style="575"/>
    <col min="13331" max="13331" width="9.7109375" style="575" customWidth="1"/>
    <col min="13332" max="13332" width="10.140625" style="575" customWidth="1"/>
    <col min="13333" max="13333" width="13" style="575" customWidth="1"/>
    <col min="13334" max="13334" width="13.28515625" style="575" customWidth="1"/>
    <col min="13335" max="13335" width="13.5703125" style="575" customWidth="1"/>
    <col min="13336" max="13336" width="12.140625" style="575" customWidth="1"/>
    <col min="13337" max="13337" width="12.5703125" style="575" customWidth="1"/>
    <col min="13338" max="13338" width="11.7109375" style="575" customWidth="1"/>
    <col min="13339" max="13340" width="12.7109375" style="575" customWidth="1"/>
    <col min="13341" max="13568" width="9.140625" style="575"/>
    <col min="13569" max="13569" width="19.28515625" style="575" customWidth="1"/>
    <col min="13570" max="13573" width="9.140625" style="575"/>
    <col min="13574" max="13574" width="13.85546875" style="575" customWidth="1"/>
    <col min="13575" max="13575" width="12.42578125" style="575" customWidth="1"/>
    <col min="13576" max="13576" width="9.140625" style="575"/>
    <col min="13577" max="13577" width="11.5703125" style="575" customWidth="1"/>
    <col min="13578" max="13578" width="10.140625" style="575" customWidth="1"/>
    <col min="13579" max="13579" width="12.42578125" style="575" customWidth="1"/>
    <col min="13580" max="13580" width="11.5703125" style="575" customWidth="1"/>
    <col min="13581" max="13581" width="12.5703125" style="575" customWidth="1"/>
    <col min="13582" max="13582" width="12.7109375" style="575" customWidth="1"/>
    <col min="13583" max="13583" width="13" style="575" customWidth="1"/>
    <col min="13584" max="13584" width="12.5703125" style="575" customWidth="1"/>
    <col min="13585" max="13585" width="13.42578125" style="575" customWidth="1"/>
    <col min="13586" max="13586" width="9.140625" style="575"/>
    <col min="13587" max="13587" width="9.7109375" style="575" customWidth="1"/>
    <col min="13588" max="13588" width="10.140625" style="575" customWidth="1"/>
    <col min="13589" max="13589" width="13" style="575" customWidth="1"/>
    <col min="13590" max="13590" width="13.28515625" style="575" customWidth="1"/>
    <col min="13591" max="13591" width="13.5703125" style="575" customWidth="1"/>
    <col min="13592" max="13592" width="12.140625" style="575" customWidth="1"/>
    <col min="13593" max="13593" width="12.5703125" style="575" customWidth="1"/>
    <col min="13594" max="13594" width="11.7109375" style="575" customWidth="1"/>
    <col min="13595" max="13596" width="12.7109375" style="575" customWidth="1"/>
    <col min="13597" max="13824" width="9.140625" style="575"/>
    <col min="13825" max="13825" width="19.28515625" style="575" customWidth="1"/>
    <col min="13826" max="13829" width="9.140625" style="575"/>
    <col min="13830" max="13830" width="13.85546875" style="575" customWidth="1"/>
    <col min="13831" max="13831" width="12.42578125" style="575" customWidth="1"/>
    <col min="13832" max="13832" width="9.140625" style="575"/>
    <col min="13833" max="13833" width="11.5703125" style="575" customWidth="1"/>
    <col min="13834" max="13834" width="10.140625" style="575" customWidth="1"/>
    <col min="13835" max="13835" width="12.42578125" style="575" customWidth="1"/>
    <col min="13836" max="13836" width="11.5703125" style="575" customWidth="1"/>
    <col min="13837" max="13837" width="12.5703125" style="575" customWidth="1"/>
    <col min="13838" max="13838" width="12.7109375" style="575" customWidth="1"/>
    <col min="13839" max="13839" width="13" style="575" customWidth="1"/>
    <col min="13840" max="13840" width="12.5703125" style="575" customWidth="1"/>
    <col min="13841" max="13841" width="13.42578125" style="575" customWidth="1"/>
    <col min="13842" max="13842" width="9.140625" style="575"/>
    <col min="13843" max="13843" width="9.7109375" style="575" customWidth="1"/>
    <col min="13844" max="13844" width="10.140625" style="575" customWidth="1"/>
    <col min="13845" max="13845" width="13" style="575" customWidth="1"/>
    <col min="13846" max="13846" width="13.28515625" style="575" customWidth="1"/>
    <col min="13847" max="13847" width="13.5703125" style="575" customWidth="1"/>
    <col min="13848" max="13848" width="12.140625" style="575" customWidth="1"/>
    <col min="13849" max="13849" width="12.5703125" style="575" customWidth="1"/>
    <col min="13850" max="13850" width="11.7109375" style="575" customWidth="1"/>
    <col min="13851" max="13852" width="12.7109375" style="575" customWidth="1"/>
    <col min="13853" max="14080" width="9.140625" style="575"/>
    <col min="14081" max="14081" width="19.28515625" style="575" customWidth="1"/>
    <col min="14082" max="14085" width="9.140625" style="575"/>
    <col min="14086" max="14086" width="13.85546875" style="575" customWidth="1"/>
    <col min="14087" max="14087" width="12.42578125" style="575" customWidth="1"/>
    <col min="14088" max="14088" width="9.140625" style="575"/>
    <col min="14089" max="14089" width="11.5703125" style="575" customWidth="1"/>
    <col min="14090" max="14090" width="10.140625" style="575" customWidth="1"/>
    <col min="14091" max="14091" width="12.42578125" style="575" customWidth="1"/>
    <col min="14092" max="14092" width="11.5703125" style="575" customWidth="1"/>
    <col min="14093" max="14093" width="12.5703125" style="575" customWidth="1"/>
    <col min="14094" max="14094" width="12.7109375" style="575" customWidth="1"/>
    <col min="14095" max="14095" width="13" style="575" customWidth="1"/>
    <col min="14096" max="14096" width="12.5703125" style="575" customWidth="1"/>
    <col min="14097" max="14097" width="13.42578125" style="575" customWidth="1"/>
    <col min="14098" max="14098" width="9.140625" style="575"/>
    <col min="14099" max="14099" width="9.7109375" style="575" customWidth="1"/>
    <col min="14100" max="14100" width="10.140625" style="575" customWidth="1"/>
    <col min="14101" max="14101" width="13" style="575" customWidth="1"/>
    <col min="14102" max="14102" width="13.28515625" style="575" customWidth="1"/>
    <col min="14103" max="14103" width="13.5703125" style="575" customWidth="1"/>
    <col min="14104" max="14104" width="12.140625" style="575" customWidth="1"/>
    <col min="14105" max="14105" width="12.5703125" style="575" customWidth="1"/>
    <col min="14106" max="14106" width="11.7109375" style="575" customWidth="1"/>
    <col min="14107" max="14108" width="12.7109375" style="575" customWidth="1"/>
    <col min="14109" max="14336" width="9.140625" style="575"/>
    <col min="14337" max="14337" width="19.28515625" style="575" customWidth="1"/>
    <col min="14338" max="14341" width="9.140625" style="575"/>
    <col min="14342" max="14342" width="13.85546875" style="575" customWidth="1"/>
    <col min="14343" max="14343" width="12.42578125" style="575" customWidth="1"/>
    <col min="14344" max="14344" width="9.140625" style="575"/>
    <col min="14345" max="14345" width="11.5703125" style="575" customWidth="1"/>
    <col min="14346" max="14346" width="10.140625" style="575" customWidth="1"/>
    <col min="14347" max="14347" width="12.42578125" style="575" customWidth="1"/>
    <col min="14348" max="14348" width="11.5703125" style="575" customWidth="1"/>
    <col min="14349" max="14349" width="12.5703125" style="575" customWidth="1"/>
    <col min="14350" max="14350" width="12.7109375" style="575" customWidth="1"/>
    <col min="14351" max="14351" width="13" style="575" customWidth="1"/>
    <col min="14352" max="14352" width="12.5703125" style="575" customWidth="1"/>
    <col min="14353" max="14353" width="13.42578125" style="575" customWidth="1"/>
    <col min="14354" max="14354" width="9.140625" style="575"/>
    <col min="14355" max="14355" width="9.7109375" style="575" customWidth="1"/>
    <col min="14356" max="14356" width="10.140625" style="575" customWidth="1"/>
    <col min="14357" max="14357" width="13" style="575" customWidth="1"/>
    <col min="14358" max="14358" width="13.28515625" style="575" customWidth="1"/>
    <col min="14359" max="14359" width="13.5703125" style="575" customWidth="1"/>
    <col min="14360" max="14360" width="12.140625" style="575" customWidth="1"/>
    <col min="14361" max="14361" width="12.5703125" style="575" customWidth="1"/>
    <col min="14362" max="14362" width="11.7109375" style="575" customWidth="1"/>
    <col min="14363" max="14364" width="12.7109375" style="575" customWidth="1"/>
    <col min="14365" max="14592" width="9.140625" style="575"/>
    <col min="14593" max="14593" width="19.28515625" style="575" customWidth="1"/>
    <col min="14594" max="14597" width="9.140625" style="575"/>
    <col min="14598" max="14598" width="13.85546875" style="575" customWidth="1"/>
    <col min="14599" max="14599" width="12.42578125" style="575" customWidth="1"/>
    <col min="14600" max="14600" width="9.140625" style="575"/>
    <col min="14601" max="14601" width="11.5703125" style="575" customWidth="1"/>
    <col min="14602" max="14602" width="10.140625" style="575" customWidth="1"/>
    <col min="14603" max="14603" width="12.42578125" style="575" customWidth="1"/>
    <col min="14604" max="14604" width="11.5703125" style="575" customWidth="1"/>
    <col min="14605" max="14605" width="12.5703125" style="575" customWidth="1"/>
    <col min="14606" max="14606" width="12.7109375" style="575" customWidth="1"/>
    <col min="14607" max="14607" width="13" style="575" customWidth="1"/>
    <col min="14608" max="14608" width="12.5703125" style="575" customWidth="1"/>
    <col min="14609" max="14609" width="13.42578125" style="575" customWidth="1"/>
    <col min="14610" max="14610" width="9.140625" style="575"/>
    <col min="14611" max="14611" width="9.7109375" style="575" customWidth="1"/>
    <col min="14612" max="14612" width="10.140625" style="575" customWidth="1"/>
    <col min="14613" max="14613" width="13" style="575" customWidth="1"/>
    <col min="14614" max="14614" width="13.28515625" style="575" customWidth="1"/>
    <col min="14615" max="14615" width="13.5703125" style="575" customWidth="1"/>
    <col min="14616" max="14616" width="12.140625" style="575" customWidth="1"/>
    <col min="14617" max="14617" width="12.5703125" style="575" customWidth="1"/>
    <col min="14618" max="14618" width="11.7109375" style="575" customWidth="1"/>
    <col min="14619" max="14620" width="12.7109375" style="575" customWidth="1"/>
    <col min="14621" max="14848" width="9.140625" style="575"/>
    <col min="14849" max="14849" width="19.28515625" style="575" customWidth="1"/>
    <col min="14850" max="14853" width="9.140625" style="575"/>
    <col min="14854" max="14854" width="13.85546875" style="575" customWidth="1"/>
    <col min="14855" max="14855" width="12.42578125" style="575" customWidth="1"/>
    <col min="14856" max="14856" width="9.140625" style="575"/>
    <col min="14857" max="14857" width="11.5703125" style="575" customWidth="1"/>
    <col min="14858" max="14858" width="10.140625" style="575" customWidth="1"/>
    <col min="14859" max="14859" width="12.42578125" style="575" customWidth="1"/>
    <col min="14860" max="14860" width="11.5703125" style="575" customWidth="1"/>
    <col min="14861" max="14861" width="12.5703125" style="575" customWidth="1"/>
    <col min="14862" max="14862" width="12.7109375" style="575" customWidth="1"/>
    <col min="14863" max="14863" width="13" style="575" customWidth="1"/>
    <col min="14864" max="14864" width="12.5703125" style="575" customWidth="1"/>
    <col min="14865" max="14865" width="13.42578125" style="575" customWidth="1"/>
    <col min="14866" max="14866" width="9.140625" style="575"/>
    <col min="14867" max="14867" width="9.7109375" style="575" customWidth="1"/>
    <col min="14868" max="14868" width="10.140625" style="575" customWidth="1"/>
    <col min="14869" max="14869" width="13" style="575" customWidth="1"/>
    <col min="14870" max="14870" width="13.28515625" style="575" customWidth="1"/>
    <col min="14871" max="14871" width="13.5703125" style="575" customWidth="1"/>
    <col min="14872" max="14872" width="12.140625" style="575" customWidth="1"/>
    <col min="14873" max="14873" width="12.5703125" style="575" customWidth="1"/>
    <col min="14874" max="14874" width="11.7109375" style="575" customWidth="1"/>
    <col min="14875" max="14876" width="12.7109375" style="575" customWidth="1"/>
    <col min="14877" max="15104" width="9.140625" style="575"/>
    <col min="15105" max="15105" width="19.28515625" style="575" customWidth="1"/>
    <col min="15106" max="15109" width="9.140625" style="575"/>
    <col min="15110" max="15110" width="13.85546875" style="575" customWidth="1"/>
    <col min="15111" max="15111" width="12.42578125" style="575" customWidth="1"/>
    <col min="15112" max="15112" width="9.140625" style="575"/>
    <col min="15113" max="15113" width="11.5703125" style="575" customWidth="1"/>
    <col min="15114" max="15114" width="10.140625" style="575" customWidth="1"/>
    <col min="15115" max="15115" width="12.42578125" style="575" customWidth="1"/>
    <col min="15116" max="15116" width="11.5703125" style="575" customWidth="1"/>
    <col min="15117" max="15117" width="12.5703125" style="575" customWidth="1"/>
    <col min="15118" max="15118" width="12.7109375" style="575" customWidth="1"/>
    <col min="15119" max="15119" width="13" style="575" customWidth="1"/>
    <col min="15120" max="15120" width="12.5703125" style="575" customWidth="1"/>
    <col min="15121" max="15121" width="13.42578125" style="575" customWidth="1"/>
    <col min="15122" max="15122" width="9.140625" style="575"/>
    <col min="15123" max="15123" width="9.7109375" style="575" customWidth="1"/>
    <col min="15124" max="15124" width="10.140625" style="575" customWidth="1"/>
    <col min="15125" max="15125" width="13" style="575" customWidth="1"/>
    <col min="15126" max="15126" width="13.28515625" style="575" customWidth="1"/>
    <col min="15127" max="15127" width="13.5703125" style="575" customWidth="1"/>
    <col min="15128" max="15128" width="12.140625" style="575" customWidth="1"/>
    <col min="15129" max="15129" width="12.5703125" style="575" customWidth="1"/>
    <col min="15130" max="15130" width="11.7109375" style="575" customWidth="1"/>
    <col min="15131" max="15132" width="12.7109375" style="575" customWidth="1"/>
    <col min="15133" max="15360" width="9.140625" style="575"/>
    <col min="15361" max="15361" width="19.28515625" style="575" customWidth="1"/>
    <col min="15362" max="15365" width="9.140625" style="575"/>
    <col min="15366" max="15366" width="13.85546875" style="575" customWidth="1"/>
    <col min="15367" max="15367" width="12.42578125" style="575" customWidth="1"/>
    <col min="15368" max="15368" width="9.140625" style="575"/>
    <col min="15369" max="15369" width="11.5703125" style="575" customWidth="1"/>
    <col min="15370" max="15370" width="10.140625" style="575" customWidth="1"/>
    <col min="15371" max="15371" width="12.42578125" style="575" customWidth="1"/>
    <col min="15372" max="15372" width="11.5703125" style="575" customWidth="1"/>
    <col min="15373" max="15373" width="12.5703125" style="575" customWidth="1"/>
    <col min="15374" max="15374" width="12.7109375" style="575" customWidth="1"/>
    <col min="15375" max="15375" width="13" style="575" customWidth="1"/>
    <col min="15376" max="15376" width="12.5703125" style="575" customWidth="1"/>
    <col min="15377" max="15377" width="13.42578125" style="575" customWidth="1"/>
    <col min="15378" max="15378" width="9.140625" style="575"/>
    <col min="15379" max="15379" width="9.7109375" style="575" customWidth="1"/>
    <col min="15380" max="15380" width="10.140625" style="575" customWidth="1"/>
    <col min="15381" max="15381" width="13" style="575" customWidth="1"/>
    <col min="15382" max="15382" width="13.28515625" style="575" customWidth="1"/>
    <col min="15383" max="15383" width="13.5703125" style="575" customWidth="1"/>
    <col min="15384" max="15384" width="12.140625" style="575" customWidth="1"/>
    <col min="15385" max="15385" width="12.5703125" style="575" customWidth="1"/>
    <col min="15386" max="15386" width="11.7109375" style="575" customWidth="1"/>
    <col min="15387" max="15388" width="12.7109375" style="575" customWidth="1"/>
    <col min="15389" max="15616" width="9.140625" style="575"/>
    <col min="15617" max="15617" width="19.28515625" style="575" customWidth="1"/>
    <col min="15618" max="15621" width="9.140625" style="575"/>
    <col min="15622" max="15622" width="13.85546875" style="575" customWidth="1"/>
    <col min="15623" max="15623" width="12.42578125" style="575" customWidth="1"/>
    <col min="15624" max="15624" width="9.140625" style="575"/>
    <col min="15625" max="15625" width="11.5703125" style="575" customWidth="1"/>
    <col min="15626" max="15626" width="10.140625" style="575" customWidth="1"/>
    <col min="15627" max="15627" width="12.42578125" style="575" customWidth="1"/>
    <col min="15628" max="15628" width="11.5703125" style="575" customWidth="1"/>
    <col min="15629" max="15629" width="12.5703125" style="575" customWidth="1"/>
    <col min="15630" max="15630" width="12.7109375" style="575" customWidth="1"/>
    <col min="15631" max="15631" width="13" style="575" customWidth="1"/>
    <col min="15632" max="15632" width="12.5703125" style="575" customWidth="1"/>
    <col min="15633" max="15633" width="13.42578125" style="575" customWidth="1"/>
    <col min="15634" max="15634" width="9.140625" style="575"/>
    <col min="15635" max="15635" width="9.7109375" style="575" customWidth="1"/>
    <col min="15636" max="15636" width="10.140625" style="575" customWidth="1"/>
    <col min="15637" max="15637" width="13" style="575" customWidth="1"/>
    <col min="15638" max="15638" width="13.28515625" style="575" customWidth="1"/>
    <col min="15639" max="15639" width="13.5703125" style="575" customWidth="1"/>
    <col min="15640" max="15640" width="12.140625" style="575" customWidth="1"/>
    <col min="15641" max="15641" width="12.5703125" style="575" customWidth="1"/>
    <col min="15642" max="15642" width="11.7109375" style="575" customWidth="1"/>
    <col min="15643" max="15644" width="12.7109375" style="575" customWidth="1"/>
    <col min="15645" max="15872" width="9.140625" style="575"/>
    <col min="15873" max="15873" width="19.28515625" style="575" customWidth="1"/>
    <col min="15874" max="15877" width="9.140625" style="575"/>
    <col min="15878" max="15878" width="13.85546875" style="575" customWidth="1"/>
    <col min="15879" max="15879" width="12.42578125" style="575" customWidth="1"/>
    <col min="15880" max="15880" width="9.140625" style="575"/>
    <col min="15881" max="15881" width="11.5703125" style="575" customWidth="1"/>
    <col min="15882" max="15882" width="10.140625" style="575" customWidth="1"/>
    <col min="15883" max="15883" width="12.42578125" style="575" customWidth="1"/>
    <col min="15884" max="15884" width="11.5703125" style="575" customWidth="1"/>
    <col min="15885" max="15885" width="12.5703125" style="575" customWidth="1"/>
    <col min="15886" max="15886" width="12.7109375" style="575" customWidth="1"/>
    <col min="15887" max="15887" width="13" style="575" customWidth="1"/>
    <col min="15888" max="15888" width="12.5703125" style="575" customWidth="1"/>
    <col min="15889" max="15889" width="13.42578125" style="575" customWidth="1"/>
    <col min="15890" max="15890" width="9.140625" style="575"/>
    <col min="15891" max="15891" width="9.7109375" style="575" customWidth="1"/>
    <col min="15892" max="15892" width="10.140625" style="575" customWidth="1"/>
    <col min="15893" max="15893" width="13" style="575" customWidth="1"/>
    <col min="15894" max="15894" width="13.28515625" style="575" customWidth="1"/>
    <col min="15895" max="15895" width="13.5703125" style="575" customWidth="1"/>
    <col min="15896" max="15896" width="12.140625" style="575" customWidth="1"/>
    <col min="15897" max="15897" width="12.5703125" style="575" customWidth="1"/>
    <col min="15898" max="15898" width="11.7109375" style="575" customWidth="1"/>
    <col min="15899" max="15900" width="12.7109375" style="575" customWidth="1"/>
    <col min="15901" max="16128" width="9.140625" style="575"/>
    <col min="16129" max="16129" width="19.28515625" style="575" customWidth="1"/>
    <col min="16130" max="16133" width="9.140625" style="575"/>
    <col min="16134" max="16134" width="13.85546875" style="575" customWidth="1"/>
    <col min="16135" max="16135" width="12.42578125" style="575" customWidth="1"/>
    <col min="16136" max="16136" width="9.140625" style="575"/>
    <col min="16137" max="16137" width="11.5703125" style="575" customWidth="1"/>
    <col min="16138" max="16138" width="10.140625" style="575" customWidth="1"/>
    <col min="16139" max="16139" width="12.42578125" style="575" customWidth="1"/>
    <col min="16140" max="16140" width="11.5703125" style="575" customWidth="1"/>
    <col min="16141" max="16141" width="12.5703125" style="575" customWidth="1"/>
    <col min="16142" max="16142" width="12.7109375" style="575" customWidth="1"/>
    <col min="16143" max="16143" width="13" style="575" customWidth="1"/>
    <col min="16144" max="16144" width="12.5703125" style="575" customWidth="1"/>
    <col min="16145" max="16145" width="13.42578125" style="575" customWidth="1"/>
    <col min="16146" max="16146" width="9.140625" style="575"/>
    <col min="16147" max="16147" width="9.7109375" style="575" customWidth="1"/>
    <col min="16148" max="16148" width="10.140625" style="575" customWidth="1"/>
    <col min="16149" max="16149" width="13" style="575" customWidth="1"/>
    <col min="16150" max="16150" width="13.28515625" style="575" customWidth="1"/>
    <col min="16151" max="16151" width="13.5703125" style="575" customWidth="1"/>
    <col min="16152" max="16152" width="12.140625" style="575" customWidth="1"/>
    <col min="16153" max="16153" width="12.5703125" style="575" customWidth="1"/>
    <col min="16154" max="16154" width="11.7109375" style="575" customWidth="1"/>
    <col min="16155" max="16156" width="12.7109375" style="575" customWidth="1"/>
    <col min="16157" max="16384" width="9.140625" style="575"/>
  </cols>
  <sheetData>
    <row r="1" spans="1:32" ht="21.75" customHeight="1">
      <c r="A1" s="658" t="s">
        <v>506</v>
      </c>
      <c r="B1" s="658"/>
      <c r="C1" s="658"/>
      <c r="D1" s="658"/>
      <c r="E1" s="658"/>
      <c r="F1" s="573"/>
      <c r="G1" s="573"/>
      <c r="H1" s="573"/>
      <c r="I1" s="573"/>
      <c r="J1" s="573"/>
      <c r="K1" s="573"/>
      <c r="L1" s="573"/>
      <c r="M1" s="573"/>
      <c r="N1" s="573"/>
      <c r="O1" s="573"/>
      <c r="P1" s="573"/>
      <c r="Q1" s="573"/>
      <c r="R1" s="573"/>
      <c r="S1" s="573"/>
      <c r="T1" s="573"/>
      <c r="U1" s="573"/>
      <c r="V1" s="573"/>
      <c r="W1" s="573"/>
      <c r="X1" s="573"/>
      <c r="Y1" s="573"/>
      <c r="Z1" s="573"/>
      <c r="AA1" s="659" t="s">
        <v>437</v>
      </c>
      <c r="AB1" s="659"/>
      <c r="AC1" s="574"/>
    </row>
    <row r="2" spans="1:32" ht="19.5" customHeight="1">
      <c r="A2" s="660" t="s">
        <v>438</v>
      </c>
      <c r="B2" s="660" t="s">
        <v>439</v>
      </c>
      <c r="C2" s="661" t="s">
        <v>440</v>
      </c>
      <c r="D2" s="661"/>
      <c r="E2" s="661"/>
      <c r="F2" s="661"/>
      <c r="G2" s="661"/>
      <c r="H2" s="660" t="s">
        <v>441</v>
      </c>
      <c r="I2" s="660"/>
      <c r="J2" s="660"/>
      <c r="K2" s="660"/>
      <c r="L2" s="660"/>
      <c r="M2" s="660"/>
      <c r="N2" s="660"/>
      <c r="O2" s="660"/>
      <c r="P2" s="660"/>
      <c r="Q2" s="660"/>
      <c r="R2" s="660"/>
      <c r="S2" s="660"/>
      <c r="T2" s="660"/>
      <c r="U2" s="660"/>
      <c r="V2" s="660"/>
      <c r="W2" s="660"/>
      <c r="X2" s="660"/>
      <c r="Y2" s="660"/>
      <c r="Z2" s="660"/>
      <c r="AA2" s="662" t="s">
        <v>442</v>
      </c>
      <c r="AB2" s="662" t="s">
        <v>443</v>
      </c>
      <c r="AC2" s="662" t="s">
        <v>444</v>
      </c>
    </row>
    <row r="3" spans="1:32" ht="21" customHeight="1">
      <c r="A3" s="660"/>
      <c r="B3" s="660"/>
      <c r="C3" s="660" t="s">
        <v>445</v>
      </c>
      <c r="D3" s="660" t="s">
        <v>446</v>
      </c>
      <c r="E3" s="660" t="s">
        <v>447</v>
      </c>
      <c r="F3" s="660" t="s">
        <v>448</v>
      </c>
      <c r="G3" s="660" t="s">
        <v>449</v>
      </c>
      <c r="H3" s="660" t="s">
        <v>450</v>
      </c>
      <c r="I3" s="660"/>
      <c r="J3" s="660"/>
      <c r="K3" s="660"/>
      <c r="L3" s="660"/>
      <c r="M3" s="660"/>
      <c r="N3" s="660"/>
      <c r="O3" s="660"/>
      <c r="P3" s="660"/>
      <c r="Q3" s="660"/>
      <c r="R3" s="660"/>
      <c r="S3" s="660"/>
      <c r="T3" s="660" t="s">
        <v>451</v>
      </c>
      <c r="U3" s="660"/>
      <c r="V3" s="660"/>
      <c r="W3" s="660"/>
      <c r="X3" s="576"/>
      <c r="Y3" s="576"/>
      <c r="Z3" s="660" t="s">
        <v>452</v>
      </c>
      <c r="AA3" s="662"/>
      <c r="AB3" s="662"/>
      <c r="AC3" s="662"/>
    </row>
    <row r="4" spans="1:32" ht="129" customHeight="1">
      <c r="A4" s="660"/>
      <c r="B4" s="660"/>
      <c r="C4" s="660"/>
      <c r="D4" s="660"/>
      <c r="E4" s="660"/>
      <c r="F4" s="660"/>
      <c r="G4" s="660"/>
      <c r="H4" s="576" t="s">
        <v>453</v>
      </c>
      <c r="I4" s="576" t="s">
        <v>454</v>
      </c>
      <c r="J4" s="576" t="s">
        <v>455</v>
      </c>
      <c r="K4" s="576" t="s">
        <v>456</v>
      </c>
      <c r="L4" s="576" t="s">
        <v>223</v>
      </c>
      <c r="M4" s="576" t="s">
        <v>457</v>
      </c>
      <c r="N4" s="576" t="s">
        <v>458</v>
      </c>
      <c r="O4" s="576" t="s">
        <v>459</v>
      </c>
      <c r="P4" s="577" t="s">
        <v>21</v>
      </c>
      <c r="Q4" s="576" t="s">
        <v>434</v>
      </c>
      <c r="R4" s="576" t="s">
        <v>460</v>
      </c>
      <c r="S4" s="576" t="s">
        <v>461</v>
      </c>
      <c r="T4" s="576" t="s">
        <v>462</v>
      </c>
      <c r="U4" s="576" t="s">
        <v>463</v>
      </c>
      <c r="V4" s="576" t="s">
        <v>464</v>
      </c>
      <c r="W4" s="576" t="s">
        <v>465</v>
      </c>
      <c r="X4" s="576" t="s">
        <v>436</v>
      </c>
      <c r="Y4" s="576" t="s">
        <v>435</v>
      </c>
      <c r="Z4" s="660"/>
      <c r="AA4" s="662"/>
      <c r="AB4" s="662"/>
      <c r="AC4" s="662"/>
    </row>
    <row r="5" spans="1:32" ht="34.5" customHeight="1">
      <c r="A5" s="576">
        <v>1</v>
      </c>
      <c r="B5" s="578" t="s">
        <v>324</v>
      </c>
      <c r="C5" s="579">
        <v>1</v>
      </c>
      <c r="D5" s="580"/>
      <c r="E5" s="579"/>
      <c r="F5" s="579"/>
      <c r="G5" s="579"/>
      <c r="H5" s="581"/>
      <c r="I5" s="581"/>
      <c r="J5" s="581"/>
      <c r="K5" s="579"/>
      <c r="L5" s="581"/>
      <c r="M5" s="581"/>
      <c r="N5" s="581"/>
      <c r="O5" s="581"/>
      <c r="P5" s="581">
        <f>Dhalai!AA8</f>
        <v>0</v>
      </c>
      <c r="Q5" s="581"/>
      <c r="R5" s="588">
        <f>Dhalai!AA88</f>
        <v>200</v>
      </c>
      <c r="S5" s="581"/>
      <c r="T5" s="581"/>
      <c r="U5" s="579"/>
      <c r="V5" s="581">
        <f>[19]EKH!$AA$255+[19]EKH!$AA$256+[19]EKH!$AA$257</f>
        <v>0</v>
      </c>
      <c r="W5" s="613"/>
      <c r="X5" s="613"/>
      <c r="Y5" s="613"/>
      <c r="Z5" s="582">
        <f>Dhalai!AA460</f>
        <v>250</v>
      </c>
      <c r="AA5" s="583">
        <f>Dhalai!AB425</f>
        <v>6749.2145550000005</v>
      </c>
      <c r="AB5" s="583">
        <f>Dhalai!AB462</f>
        <v>92.084999999999994</v>
      </c>
      <c r="AC5" s="583">
        <f>Dhalai!AB464</f>
        <v>6841.2995550000005</v>
      </c>
    </row>
    <row r="6" spans="1:32" ht="43.5" customHeight="1">
      <c r="A6" s="584"/>
      <c r="B6" s="585" t="s">
        <v>466</v>
      </c>
      <c r="C6" s="576">
        <f>SUM(C5:C5)</f>
        <v>1</v>
      </c>
      <c r="D6" s="576">
        <f>SUM(D5:D5)</f>
        <v>0</v>
      </c>
      <c r="E6" s="576">
        <f>SUM(E5:E5)</f>
        <v>0</v>
      </c>
      <c r="F6" s="576">
        <f>SUM(F5:F5)</f>
        <v>0</v>
      </c>
      <c r="G6" s="576">
        <f>SUM(G5:G5)</f>
        <v>0</v>
      </c>
      <c r="H6" s="576"/>
      <c r="I6" s="576"/>
      <c r="J6" s="576"/>
      <c r="K6" s="576"/>
      <c r="L6" s="576"/>
      <c r="M6" s="576"/>
      <c r="N6" s="576"/>
      <c r="O6" s="576"/>
      <c r="P6" s="576"/>
      <c r="Q6" s="586">
        <f t="shared" ref="Q6:AC6" si="0">SUM(Q5:Q5)</f>
        <v>0</v>
      </c>
      <c r="R6" s="586">
        <f t="shared" si="0"/>
        <v>200</v>
      </c>
      <c r="S6" s="586">
        <f t="shared" si="0"/>
        <v>0</v>
      </c>
      <c r="T6" s="586">
        <f t="shared" si="0"/>
        <v>0</v>
      </c>
      <c r="U6" s="586">
        <f t="shared" si="0"/>
        <v>0</v>
      </c>
      <c r="V6" s="586">
        <f t="shared" si="0"/>
        <v>0</v>
      </c>
      <c r="W6" s="586">
        <f t="shared" si="0"/>
        <v>0</v>
      </c>
      <c r="X6" s="586">
        <f t="shared" si="0"/>
        <v>0</v>
      </c>
      <c r="Y6" s="586">
        <f t="shared" si="0"/>
        <v>0</v>
      </c>
      <c r="Z6" s="586">
        <f t="shared" si="0"/>
        <v>250</v>
      </c>
      <c r="AA6" s="586">
        <f t="shared" si="0"/>
        <v>6749.2145550000005</v>
      </c>
      <c r="AB6" s="587">
        <f t="shared" si="0"/>
        <v>92.084999999999994</v>
      </c>
      <c r="AC6" s="586">
        <f t="shared" si="0"/>
        <v>6841.2995550000005</v>
      </c>
    </row>
    <row r="7" spans="1:32" s="592" customFormat="1" ht="43.5" customHeight="1">
      <c r="A7" s="660" t="s">
        <v>467</v>
      </c>
      <c r="B7" s="660"/>
      <c r="C7" s="660"/>
      <c r="D7" s="660"/>
      <c r="E7" s="660"/>
      <c r="F7" s="660"/>
      <c r="G7" s="660"/>
      <c r="H7" s="581">
        <f t="shared" ref="H7:Q7" si="1">SUM(H5:H6)</f>
        <v>0</v>
      </c>
      <c r="I7" s="581">
        <f t="shared" si="1"/>
        <v>0</v>
      </c>
      <c r="J7" s="581">
        <f t="shared" si="1"/>
        <v>0</v>
      </c>
      <c r="K7" s="581">
        <f t="shared" si="1"/>
        <v>0</v>
      </c>
      <c r="L7" s="581">
        <f t="shared" si="1"/>
        <v>0</v>
      </c>
      <c r="M7" s="581">
        <f t="shared" si="1"/>
        <v>0</v>
      </c>
      <c r="N7" s="581">
        <f t="shared" si="1"/>
        <v>0</v>
      </c>
      <c r="O7" s="581">
        <f t="shared" si="1"/>
        <v>0</v>
      </c>
      <c r="P7" s="581">
        <f t="shared" si="1"/>
        <v>0</v>
      </c>
      <c r="Q7" s="581">
        <f t="shared" si="1"/>
        <v>0</v>
      </c>
      <c r="R7" s="588"/>
      <c r="S7" s="581">
        <f>SUM(S5:S6)</f>
        <v>0</v>
      </c>
      <c r="T7" s="581">
        <f>SUM(T5:T6)</f>
        <v>0</v>
      </c>
      <c r="U7" s="581">
        <f>SUM(U5:U6)</f>
        <v>0</v>
      </c>
      <c r="V7" s="581">
        <f>SUM(V5:V6)</f>
        <v>0</v>
      </c>
      <c r="W7" s="588"/>
      <c r="X7" s="588"/>
      <c r="Y7" s="588"/>
      <c r="Z7" s="581"/>
      <c r="AA7" s="588">
        <f>Tripura!AB425</f>
        <v>34041.247820000004</v>
      </c>
      <c r="AB7" s="588">
        <f>Tripura!AB462</f>
        <v>289.91999999999996</v>
      </c>
      <c r="AC7" s="588">
        <f>AA7+AB7</f>
        <v>34331.167820000002</v>
      </c>
      <c r="AD7" s="589"/>
      <c r="AE7" s="590">
        <f>Tripura!AB464</f>
        <v>34331.167820000002</v>
      </c>
      <c r="AF7" s="591">
        <f>AC7-AE7</f>
        <v>0</v>
      </c>
    </row>
    <row r="8" spans="1:32" ht="35.25" customHeight="1">
      <c r="A8" s="660" t="s">
        <v>468</v>
      </c>
      <c r="B8" s="660"/>
      <c r="C8" s="660"/>
      <c r="D8" s="660"/>
      <c r="E8" s="660"/>
      <c r="F8" s="660"/>
      <c r="G8" s="660"/>
      <c r="H8" s="593"/>
      <c r="I8" s="593"/>
      <c r="J8" s="593"/>
      <c r="K8" s="593"/>
      <c r="L8" s="593"/>
      <c r="M8" s="593"/>
      <c r="N8" s="593"/>
      <c r="O8" s="593"/>
      <c r="P8" s="593"/>
      <c r="Q8" s="593"/>
      <c r="R8" s="593"/>
      <c r="S8" s="593"/>
      <c r="T8" s="593"/>
      <c r="U8" s="593"/>
      <c r="V8" s="593"/>
      <c r="W8" s="594"/>
      <c r="X8" s="594"/>
      <c r="Y8" s="594"/>
      <c r="Z8" s="594"/>
      <c r="AA8" s="594">
        <f t="shared" ref="AA8:AC8" si="2">IF(AA7&gt;0, AA6/AA$7," ")</f>
        <v>0.19826578011146478</v>
      </c>
      <c r="AB8" s="594">
        <f t="shared" si="2"/>
        <v>0.31762210264900664</v>
      </c>
      <c r="AC8" s="594">
        <f t="shared" si="2"/>
        <v>0.19927372091940682</v>
      </c>
      <c r="AD8" s="595"/>
      <c r="AE8" s="595"/>
    </row>
    <row r="9" spans="1:32" ht="51.75" customHeight="1">
      <c r="A9" s="596"/>
      <c r="B9" s="596"/>
      <c r="C9" s="596"/>
      <c r="D9" s="596"/>
      <c r="E9" s="596"/>
      <c r="F9" s="663" t="s">
        <v>469</v>
      </c>
      <c r="G9" s="576" t="s">
        <v>470</v>
      </c>
      <c r="H9" s="597"/>
      <c r="I9" s="597"/>
      <c r="J9" s="597"/>
      <c r="K9" s="597"/>
      <c r="L9" s="597"/>
      <c r="M9" s="597"/>
      <c r="N9" s="597"/>
      <c r="O9" s="597"/>
      <c r="P9" s="597"/>
      <c r="Q9" s="597"/>
      <c r="R9" s="597"/>
      <c r="S9" s="597"/>
      <c r="T9" s="597"/>
      <c r="U9" s="597"/>
      <c r="V9" s="597"/>
      <c r="W9" s="598"/>
      <c r="X9" s="598"/>
      <c r="Y9" s="598"/>
      <c r="Z9" s="598"/>
      <c r="AA9" s="598">
        <f>SUMIF($C$5:$C$5, "1", AA$5:AA$5)</f>
        <v>6749.2145550000005</v>
      </c>
      <c r="AB9" s="598">
        <f>SUMIF($C$5:$C$5, "1", AB$5:AB$5)</f>
        <v>92.084999999999994</v>
      </c>
      <c r="AC9" s="598">
        <f>SUMIF($C$5:$C$5, "1", AC$5:AC$5)</f>
        <v>6841.2995550000005</v>
      </c>
      <c r="AD9" s="595"/>
      <c r="AE9" s="595"/>
    </row>
    <row r="10" spans="1:32" s="604" customFormat="1" ht="51.75" customHeight="1">
      <c r="A10" s="599"/>
      <c r="B10" s="599"/>
      <c r="C10" s="599"/>
      <c r="D10" s="599"/>
      <c r="E10" s="599"/>
      <c r="F10" s="663"/>
      <c r="G10" s="600" t="s">
        <v>471</v>
      </c>
      <c r="H10" s="601"/>
      <c r="I10" s="601"/>
      <c r="J10" s="601"/>
      <c r="K10" s="601"/>
      <c r="L10" s="601"/>
      <c r="M10" s="601"/>
      <c r="N10" s="601"/>
      <c r="O10" s="601"/>
      <c r="P10" s="601"/>
      <c r="Q10" s="601"/>
      <c r="R10" s="601"/>
      <c r="S10" s="601"/>
      <c r="T10" s="601"/>
      <c r="U10" s="601"/>
      <c r="V10" s="601"/>
      <c r="W10" s="602"/>
      <c r="X10" s="602"/>
      <c r="Y10" s="602"/>
      <c r="Z10" s="602"/>
      <c r="AA10" s="602">
        <f t="shared" ref="AA10:AC10" si="3">IF(AA9&gt;0, AA9/AA$6," ")</f>
        <v>1</v>
      </c>
      <c r="AB10" s="602">
        <f t="shared" si="3"/>
        <v>1</v>
      </c>
      <c r="AC10" s="602">
        <f t="shared" si="3"/>
        <v>1</v>
      </c>
      <c r="AD10" s="603"/>
      <c r="AE10" s="603"/>
    </row>
    <row r="11" spans="1:32" ht="54" customHeight="1">
      <c r="A11" s="596"/>
      <c r="B11" s="596"/>
      <c r="C11" s="599"/>
      <c r="D11" s="596"/>
      <c r="E11" s="596"/>
      <c r="F11" s="663"/>
      <c r="G11" s="576" t="s">
        <v>472</v>
      </c>
      <c r="H11" s="597"/>
      <c r="I11" s="597"/>
      <c r="J11" s="597"/>
      <c r="K11" s="597"/>
      <c r="L11" s="597"/>
      <c r="M11" s="597"/>
      <c r="N11" s="597"/>
      <c r="O11" s="597"/>
      <c r="P11" s="597"/>
      <c r="Q11" s="597"/>
      <c r="R11" s="597"/>
      <c r="S11" s="597"/>
      <c r="T11" s="597"/>
      <c r="U11" s="597"/>
      <c r="V11" s="597"/>
      <c r="W11" s="598"/>
      <c r="X11" s="598"/>
      <c r="Y11" s="598"/>
      <c r="Z11" s="598"/>
      <c r="AA11" s="605"/>
      <c r="AB11" s="605"/>
      <c r="AC11" s="605"/>
      <c r="AD11" s="595"/>
      <c r="AE11" s="595"/>
    </row>
    <row r="12" spans="1:32" s="604" customFormat="1" ht="45" customHeight="1">
      <c r="A12" s="599"/>
      <c r="B12" s="599"/>
      <c r="C12" s="599"/>
      <c r="D12" s="599"/>
      <c r="E12" s="599"/>
      <c r="F12" s="663"/>
      <c r="G12" s="600" t="s">
        <v>473</v>
      </c>
      <c r="H12" s="593"/>
      <c r="I12" s="593"/>
      <c r="J12" s="593"/>
      <c r="K12" s="593"/>
      <c r="L12" s="593"/>
      <c r="M12" s="593"/>
      <c r="N12" s="593"/>
      <c r="O12" s="593"/>
      <c r="P12" s="593"/>
      <c r="Q12" s="593"/>
      <c r="R12" s="593"/>
      <c r="S12" s="593"/>
      <c r="T12" s="593"/>
      <c r="U12" s="593"/>
      <c r="V12" s="593"/>
      <c r="W12" s="594"/>
      <c r="X12" s="594"/>
      <c r="Y12" s="594"/>
      <c r="Z12" s="594"/>
      <c r="AA12" s="594"/>
      <c r="AB12" s="594"/>
      <c r="AC12" s="594"/>
      <c r="AD12" s="603"/>
      <c r="AE12" s="603"/>
    </row>
    <row r="13" spans="1:32" ht="63.75" customHeight="1">
      <c r="A13" s="596"/>
      <c r="B13" s="606"/>
      <c r="C13" s="596"/>
      <c r="D13" s="596"/>
      <c r="E13" s="596"/>
      <c r="F13" s="663"/>
      <c r="G13" s="607" t="s">
        <v>474</v>
      </c>
      <c r="H13" s="597"/>
      <c r="I13" s="597"/>
      <c r="J13" s="597"/>
      <c r="K13" s="597"/>
      <c r="L13" s="597"/>
      <c r="M13" s="597"/>
      <c r="N13" s="597"/>
      <c r="O13" s="597"/>
      <c r="P13" s="597"/>
      <c r="Q13" s="597"/>
      <c r="R13" s="597"/>
      <c r="S13" s="597"/>
      <c r="T13" s="597"/>
      <c r="U13" s="597"/>
      <c r="V13" s="597"/>
      <c r="W13" s="598"/>
      <c r="X13" s="598"/>
      <c r="Y13" s="598"/>
      <c r="Z13" s="598"/>
      <c r="AA13" s="598">
        <f>SUMIF($E$5:$E$5, "1", AA$5:AA$5)</f>
        <v>0</v>
      </c>
      <c r="AB13" s="598">
        <f>SUMIF($E$5:$E$5, "1", AB$5:AB$5)</f>
        <v>0</v>
      </c>
      <c r="AC13" s="598">
        <f>SUMIF($E$5:$E$5, "1", AC$5:AC$5)</f>
        <v>0</v>
      </c>
      <c r="AD13" s="595"/>
      <c r="AE13" s="595"/>
    </row>
    <row r="14" spans="1:32" ht="66.75" customHeight="1">
      <c r="A14" s="596"/>
      <c r="B14" s="606"/>
      <c r="C14" s="596"/>
      <c r="D14" s="596"/>
      <c r="E14" s="596"/>
      <c r="F14" s="663"/>
      <c r="G14" s="576" t="s">
        <v>475</v>
      </c>
      <c r="H14" s="601"/>
      <c r="I14" s="601"/>
      <c r="J14" s="601"/>
      <c r="K14" s="601"/>
      <c r="L14" s="601"/>
      <c r="M14" s="601"/>
      <c r="N14" s="601"/>
      <c r="O14" s="601"/>
      <c r="P14" s="601"/>
      <c r="Q14" s="601"/>
      <c r="R14" s="601"/>
      <c r="S14" s="601"/>
      <c r="T14" s="601"/>
      <c r="U14" s="601"/>
      <c r="V14" s="601"/>
      <c r="W14" s="602"/>
      <c r="X14" s="602"/>
      <c r="Y14" s="602"/>
      <c r="Z14" s="602"/>
      <c r="AA14" s="602" t="str">
        <f t="shared" ref="AA14:AC14" si="4">IF(AA13&gt;0, AA13/AA$6," ")</f>
        <v xml:space="preserve"> </v>
      </c>
      <c r="AB14" s="602" t="str">
        <f t="shared" si="4"/>
        <v xml:space="preserve"> </v>
      </c>
      <c r="AC14" s="602" t="str">
        <f t="shared" si="4"/>
        <v xml:space="preserve"> </v>
      </c>
      <c r="AD14" s="595"/>
      <c r="AE14" s="595"/>
    </row>
    <row r="15" spans="1:32" ht="81.75" customHeight="1">
      <c r="A15" s="596"/>
      <c r="B15" s="608"/>
      <c r="C15" s="596"/>
      <c r="D15" s="596"/>
      <c r="E15" s="596"/>
      <c r="F15" s="663"/>
      <c r="G15" s="576" t="s">
        <v>476</v>
      </c>
      <c r="H15" s="609"/>
      <c r="I15" s="609"/>
      <c r="J15" s="609"/>
      <c r="K15" s="609"/>
      <c r="L15" s="609"/>
      <c r="M15" s="609"/>
      <c r="N15" s="609"/>
      <c r="O15" s="609"/>
      <c r="P15" s="609"/>
      <c r="Q15" s="609"/>
      <c r="R15" s="609"/>
      <c r="S15" s="609"/>
      <c r="T15" s="609"/>
      <c r="U15" s="609"/>
      <c r="V15" s="609"/>
      <c r="W15" s="610"/>
      <c r="X15" s="610"/>
      <c r="Y15" s="610"/>
      <c r="Z15" s="610"/>
      <c r="AA15" s="583"/>
      <c r="AB15" s="583"/>
      <c r="AC15" s="583"/>
      <c r="AD15" s="595"/>
      <c r="AE15" s="595"/>
    </row>
    <row r="16" spans="1:32" ht="64.5" customHeight="1">
      <c r="A16" s="596"/>
      <c r="B16" s="606"/>
      <c r="C16" s="596"/>
      <c r="D16" s="596"/>
      <c r="E16" s="596"/>
      <c r="F16" s="663"/>
      <c r="G16" s="576" t="s">
        <v>477</v>
      </c>
      <c r="H16" s="593"/>
      <c r="I16" s="593"/>
      <c r="J16" s="593"/>
      <c r="K16" s="593"/>
      <c r="L16" s="593"/>
      <c r="M16" s="593"/>
      <c r="N16" s="593"/>
      <c r="O16" s="593"/>
      <c r="P16" s="593"/>
      <c r="Q16" s="593"/>
      <c r="R16" s="593"/>
      <c r="S16" s="593"/>
      <c r="T16" s="593"/>
      <c r="U16" s="593"/>
      <c r="V16" s="593"/>
      <c r="W16" s="593"/>
      <c r="X16" s="593"/>
      <c r="Y16" s="593"/>
      <c r="Z16" s="593"/>
      <c r="AA16" s="593"/>
      <c r="AB16" s="593"/>
      <c r="AC16" s="593"/>
      <c r="AD16" s="595"/>
      <c r="AE16" s="595"/>
    </row>
    <row r="17" spans="1:31" ht="81.75" customHeight="1">
      <c r="A17" s="611"/>
      <c r="B17" s="606"/>
      <c r="C17" s="596"/>
      <c r="D17" s="596"/>
      <c r="E17" s="596"/>
      <c r="F17" s="663"/>
      <c r="G17" s="576" t="s">
        <v>478</v>
      </c>
      <c r="H17" s="597"/>
      <c r="I17" s="597"/>
      <c r="J17" s="597"/>
      <c r="K17" s="597"/>
      <c r="L17" s="597"/>
      <c r="M17" s="597"/>
      <c r="N17" s="597"/>
      <c r="O17" s="597"/>
      <c r="P17" s="597"/>
      <c r="Q17" s="597"/>
      <c r="R17" s="597"/>
      <c r="S17" s="597"/>
      <c r="T17" s="597"/>
      <c r="U17" s="597"/>
      <c r="V17" s="597"/>
      <c r="W17" s="597"/>
      <c r="X17" s="597"/>
      <c r="Y17" s="597"/>
      <c r="Z17" s="597"/>
      <c r="AA17" s="597"/>
      <c r="AB17" s="597"/>
      <c r="AC17" s="597"/>
      <c r="AD17" s="595"/>
      <c r="AE17" s="595"/>
    </row>
    <row r="18" spans="1:31" ht="77.25" customHeight="1">
      <c r="A18" s="611"/>
      <c r="B18" s="606"/>
      <c r="C18" s="596"/>
      <c r="D18" s="596"/>
      <c r="E18" s="596"/>
      <c r="F18" s="663"/>
      <c r="G18" s="576" t="s">
        <v>479</v>
      </c>
      <c r="H18" s="601"/>
      <c r="I18" s="601"/>
      <c r="J18" s="601"/>
      <c r="K18" s="601"/>
      <c r="L18" s="601"/>
      <c r="M18" s="601"/>
      <c r="N18" s="601"/>
      <c r="O18" s="601"/>
      <c r="P18" s="601"/>
      <c r="Q18" s="601"/>
      <c r="R18" s="601"/>
      <c r="S18" s="601"/>
      <c r="T18" s="601"/>
      <c r="U18" s="601"/>
      <c r="V18" s="601"/>
      <c r="W18" s="601"/>
      <c r="X18" s="601"/>
      <c r="Y18" s="601"/>
      <c r="Z18" s="601"/>
      <c r="AA18" s="601"/>
      <c r="AB18" s="601"/>
      <c r="AC18" s="601"/>
      <c r="AD18" s="595"/>
      <c r="AE18" s="595"/>
    </row>
    <row r="19" spans="1:31">
      <c r="A19" s="595"/>
      <c r="B19" s="595"/>
      <c r="C19" s="595"/>
      <c r="D19" s="595"/>
    </row>
    <row r="20" spans="1:31">
      <c r="A20" s="595"/>
      <c r="B20" s="595"/>
      <c r="C20" s="595"/>
      <c r="D20" s="595"/>
    </row>
  </sheetData>
  <mergeCells count="21">
    <mergeCell ref="A7:G7"/>
    <mergeCell ref="A8:G8"/>
    <mergeCell ref="F9:F18"/>
    <mergeCell ref="AC2:AC4"/>
    <mergeCell ref="C3:C4"/>
    <mergeCell ref="D3:D4"/>
    <mergeCell ref="E3:E4"/>
    <mergeCell ref="F3:F4"/>
    <mergeCell ref="G3:G4"/>
    <mergeCell ref="H3:N3"/>
    <mergeCell ref="O3:S3"/>
    <mergeCell ref="T3:W3"/>
    <mergeCell ref="Z3:Z4"/>
    <mergeCell ref="A1:E1"/>
    <mergeCell ref="AA1:AB1"/>
    <mergeCell ref="A2:A4"/>
    <mergeCell ref="B2:B4"/>
    <mergeCell ref="C2:G2"/>
    <mergeCell ref="H2:Z2"/>
    <mergeCell ref="AA2:AA4"/>
    <mergeCell ref="AB2:AB4"/>
  </mergeCells>
  <pageMargins left="0.23622047244094499" right="0.15748031496063" top="0.64" bottom="0.35433070866141703" header="0.31496062992126" footer="0.15748031496063"/>
  <pageSetup paperSize="9" scale="40" orientation="landscape" r:id="rId1"/>
  <headerFooter>
    <oddHeader>&amp;C&amp;"-,Bold"&amp;20Special Focus Districts: Tripura-2017-18&amp;R&amp;"-,Bold"&amp;22ANNEXURE - III&amp;18
(Rs. in Lakh)</oddHeader>
  </headerFooter>
</worksheet>
</file>

<file path=xl/worksheets/sheet14.xml><?xml version="1.0" encoding="utf-8"?>
<worksheet xmlns="http://schemas.openxmlformats.org/spreadsheetml/2006/main" xmlns:r="http://schemas.openxmlformats.org/officeDocument/2006/relationships">
  <sheetPr>
    <tabColor rgb="FF00B050"/>
  </sheetPr>
  <dimension ref="A1:AQ474"/>
  <sheetViews>
    <sheetView view="pageBreakPreview" zoomScale="85" zoomScaleNormal="70" zoomScaleSheetLayoutView="85" workbookViewId="0">
      <pane xSplit="2" ySplit="5" topLeftCell="D458" activePane="bottomRight" state="frozen"/>
      <selection activeCell="C302" sqref="C302"/>
      <selection pane="topRight" activeCell="C302" sqref="C302"/>
      <selection pane="bottomLeft" activeCell="C302" sqref="C302"/>
      <selection pane="bottomRight" activeCell="Q469" sqref="Q469"/>
    </sheetView>
  </sheetViews>
  <sheetFormatPr defaultRowHeight="15.75"/>
  <cols>
    <col min="1" max="1" width="10.42578125" style="70" customWidth="1"/>
    <col min="2" max="2" width="43.42578125" style="71" customWidth="1"/>
    <col min="3" max="3" width="9.7109375" customWidth="1"/>
    <col min="5" max="5" width="9" bestFit="1" customWidth="1"/>
    <col min="6" max="7" width="0" hidden="1" customWidth="1"/>
    <col min="9" max="9" width="9" bestFit="1" customWidth="1"/>
    <col min="10" max="11" width="0" hidden="1" customWidth="1"/>
    <col min="13" max="13" width="9" bestFit="1" customWidth="1"/>
    <col min="14" max="15" width="0" hidden="1" customWidth="1"/>
    <col min="17" max="17" width="9.85546875" customWidth="1"/>
    <col min="18" max="19" width="0" hidden="1" customWidth="1"/>
    <col min="21" max="21" width="9" bestFit="1" customWidth="1"/>
    <col min="22" max="23" width="0" hidden="1" customWidth="1"/>
    <col min="25" max="25" width="9" bestFit="1" customWidth="1"/>
    <col min="26" max="27" width="0" hidden="1" customWidth="1"/>
    <col min="29" max="29" width="9.5703125" bestFit="1" customWidth="1"/>
    <col min="30" max="31" width="0" hidden="1" customWidth="1"/>
    <col min="33" max="33" width="9" bestFit="1" customWidth="1"/>
    <col min="34" max="35" width="0" hidden="1" customWidth="1"/>
    <col min="38" max="39" width="0" hidden="1" customWidth="1"/>
    <col min="42" max="43" width="0" hidden="1" customWidth="1"/>
  </cols>
  <sheetData>
    <row r="1" spans="1:43" ht="15.6" customHeight="1">
      <c r="A1" s="628" t="s">
        <v>0</v>
      </c>
      <c r="B1" s="629" t="s">
        <v>1</v>
      </c>
      <c r="C1" s="664" t="s">
        <v>15</v>
      </c>
      <c r="D1" s="664" t="s">
        <v>324</v>
      </c>
      <c r="E1" s="664"/>
      <c r="F1" s="664"/>
      <c r="G1" s="664"/>
      <c r="H1" s="664" t="s">
        <v>325</v>
      </c>
      <c r="I1" s="664"/>
      <c r="J1" s="664"/>
      <c r="K1" s="664"/>
      <c r="L1" s="664" t="s">
        <v>326</v>
      </c>
      <c r="M1" s="664"/>
      <c r="N1" s="664"/>
      <c r="O1" s="664"/>
      <c r="P1" s="664" t="s">
        <v>327</v>
      </c>
      <c r="Q1" s="664"/>
      <c r="R1" s="664"/>
      <c r="S1" s="664"/>
      <c r="T1" s="664" t="s">
        <v>328</v>
      </c>
      <c r="U1" s="664"/>
      <c r="V1" s="664"/>
      <c r="W1" s="664"/>
      <c r="X1" s="664" t="s">
        <v>329</v>
      </c>
      <c r="Y1" s="664"/>
      <c r="Z1" s="664"/>
      <c r="AA1" s="664"/>
      <c r="AB1" s="664" t="s">
        <v>330</v>
      </c>
      <c r="AC1" s="664"/>
      <c r="AD1" s="664"/>
      <c r="AE1" s="664"/>
      <c r="AF1" s="664" t="s">
        <v>331</v>
      </c>
      <c r="AG1" s="664"/>
      <c r="AH1" s="664"/>
      <c r="AI1" s="664"/>
      <c r="AJ1" s="664" t="s">
        <v>332</v>
      </c>
      <c r="AK1" s="664"/>
      <c r="AL1" s="664"/>
      <c r="AM1" s="664"/>
      <c r="AN1" s="665" t="s">
        <v>333</v>
      </c>
      <c r="AO1" s="666"/>
      <c r="AP1" s="666"/>
      <c r="AQ1" s="666"/>
    </row>
    <row r="2" spans="1:43" ht="15.6" customHeight="1">
      <c r="A2" s="628"/>
      <c r="B2" s="629"/>
      <c r="C2" s="664"/>
      <c r="D2" s="664" t="s">
        <v>334</v>
      </c>
      <c r="E2" s="664"/>
      <c r="F2" s="664" t="s">
        <v>335</v>
      </c>
      <c r="G2" s="664"/>
      <c r="H2" s="664" t="s">
        <v>334</v>
      </c>
      <c r="I2" s="664"/>
      <c r="J2" s="664" t="s">
        <v>335</v>
      </c>
      <c r="K2" s="664"/>
      <c r="L2" s="664" t="s">
        <v>334</v>
      </c>
      <c r="M2" s="664"/>
      <c r="N2" s="664" t="s">
        <v>335</v>
      </c>
      <c r="O2" s="664"/>
      <c r="P2" s="664" t="s">
        <v>334</v>
      </c>
      <c r="Q2" s="664"/>
      <c r="R2" s="664" t="s">
        <v>335</v>
      </c>
      <c r="S2" s="664"/>
      <c r="T2" s="664" t="s">
        <v>334</v>
      </c>
      <c r="U2" s="664"/>
      <c r="V2" s="664" t="s">
        <v>335</v>
      </c>
      <c r="W2" s="664"/>
      <c r="X2" s="664" t="s">
        <v>334</v>
      </c>
      <c r="Y2" s="664"/>
      <c r="Z2" s="664" t="s">
        <v>335</v>
      </c>
      <c r="AA2" s="664"/>
      <c r="AB2" s="664" t="s">
        <v>334</v>
      </c>
      <c r="AC2" s="664"/>
      <c r="AD2" s="664" t="s">
        <v>335</v>
      </c>
      <c r="AE2" s="664"/>
      <c r="AF2" s="664" t="s">
        <v>334</v>
      </c>
      <c r="AG2" s="664"/>
      <c r="AH2" s="664" t="s">
        <v>335</v>
      </c>
      <c r="AI2" s="664"/>
      <c r="AJ2" s="664" t="s">
        <v>334</v>
      </c>
      <c r="AK2" s="664"/>
      <c r="AL2" s="664" t="s">
        <v>335</v>
      </c>
      <c r="AM2" s="664"/>
      <c r="AN2" s="664" t="s">
        <v>334</v>
      </c>
      <c r="AO2" s="664"/>
      <c r="AP2" s="664" t="s">
        <v>335</v>
      </c>
      <c r="AQ2" s="664"/>
    </row>
    <row r="3" spans="1:43" ht="35.25" customHeight="1">
      <c r="A3" s="628"/>
      <c r="B3" s="629"/>
      <c r="C3" s="664"/>
      <c r="D3" s="308" t="s">
        <v>336</v>
      </c>
      <c r="E3" s="308" t="s">
        <v>11</v>
      </c>
      <c r="F3" s="308" t="s">
        <v>336</v>
      </c>
      <c r="G3" s="308" t="s">
        <v>11</v>
      </c>
      <c r="H3" s="308" t="s">
        <v>336</v>
      </c>
      <c r="I3" s="308" t="s">
        <v>11</v>
      </c>
      <c r="J3" s="308" t="s">
        <v>336</v>
      </c>
      <c r="K3" s="308" t="s">
        <v>11</v>
      </c>
      <c r="L3" s="308" t="s">
        <v>336</v>
      </c>
      <c r="M3" s="308" t="s">
        <v>11</v>
      </c>
      <c r="N3" s="308" t="s">
        <v>336</v>
      </c>
      <c r="O3" s="308" t="s">
        <v>11</v>
      </c>
      <c r="P3" s="308" t="s">
        <v>336</v>
      </c>
      <c r="Q3" s="308" t="s">
        <v>11</v>
      </c>
      <c r="R3" s="308" t="s">
        <v>336</v>
      </c>
      <c r="S3" s="308" t="s">
        <v>11</v>
      </c>
      <c r="T3" s="308" t="s">
        <v>336</v>
      </c>
      <c r="U3" s="308" t="s">
        <v>11</v>
      </c>
      <c r="V3" s="308" t="s">
        <v>336</v>
      </c>
      <c r="W3" s="308" t="s">
        <v>11</v>
      </c>
      <c r="X3" s="308" t="s">
        <v>336</v>
      </c>
      <c r="Y3" s="308" t="s">
        <v>11</v>
      </c>
      <c r="Z3" s="308" t="s">
        <v>336</v>
      </c>
      <c r="AA3" s="308" t="s">
        <v>11</v>
      </c>
      <c r="AB3" s="308" t="s">
        <v>336</v>
      </c>
      <c r="AC3" s="308" t="s">
        <v>11</v>
      </c>
      <c r="AD3" s="308" t="s">
        <v>336</v>
      </c>
      <c r="AE3" s="308" t="s">
        <v>11</v>
      </c>
      <c r="AF3" s="308" t="s">
        <v>336</v>
      </c>
      <c r="AG3" s="308" t="s">
        <v>11</v>
      </c>
      <c r="AH3" s="308" t="s">
        <v>336</v>
      </c>
      <c r="AI3" s="308" t="s">
        <v>11</v>
      </c>
      <c r="AJ3" s="308" t="s">
        <v>336</v>
      </c>
      <c r="AK3" s="308" t="s">
        <v>11</v>
      </c>
      <c r="AL3" s="308" t="s">
        <v>336</v>
      </c>
      <c r="AM3" s="308" t="s">
        <v>11</v>
      </c>
      <c r="AN3" s="308" t="s">
        <v>336</v>
      </c>
      <c r="AO3" s="308" t="s">
        <v>11</v>
      </c>
      <c r="AP3" s="308" t="s">
        <v>336</v>
      </c>
      <c r="AQ3" s="308" t="s">
        <v>11</v>
      </c>
    </row>
    <row r="4" spans="1:43" s="129" customFormat="1">
      <c r="A4" s="125" t="s">
        <v>16</v>
      </c>
      <c r="B4" s="126" t="s">
        <v>17</v>
      </c>
      <c r="C4" s="309"/>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c r="AI4" s="309"/>
      <c r="AJ4" s="309"/>
      <c r="AK4" s="309"/>
      <c r="AL4" s="309"/>
      <c r="AM4" s="309"/>
      <c r="AN4" s="309"/>
      <c r="AO4" s="309"/>
      <c r="AP4" s="309"/>
      <c r="AQ4" s="309"/>
    </row>
    <row r="5" spans="1:43">
      <c r="A5" s="6"/>
      <c r="B5" s="36" t="s">
        <v>18</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row>
    <row r="6" spans="1:43" s="147" customFormat="1">
      <c r="A6" s="143">
        <v>1</v>
      </c>
      <c r="B6" s="144" t="s">
        <v>19</v>
      </c>
      <c r="C6" s="310"/>
      <c r="D6" s="310"/>
      <c r="E6" s="310"/>
      <c r="F6" s="310"/>
      <c r="G6" s="310"/>
      <c r="H6" s="310"/>
      <c r="I6" s="310"/>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row>
    <row r="7" spans="1:43">
      <c r="A7" s="85">
        <v>1.01</v>
      </c>
      <c r="B7" s="7" t="s">
        <v>20</v>
      </c>
      <c r="C7" s="106"/>
      <c r="D7" s="315">
        <f>Dhalai!R7</f>
        <v>0</v>
      </c>
      <c r="E7" s="316">
        <f>Dhalai!S7</f>
        <v>0</v>
      </c>
      <c r="F7" s="315">
        <f>Dhalai!AA7</f>
        <v>0</v>
      </c>
      <c r="G7" s="316">
        <f>Dhalai!AB7</f>
        <v>0</v>
      </c>
      <c r="H7" s="315">
        <f>Unakoti!R7</f>
        <v>0</v>
      </c>
      <c r="I7" s="316">
        <f>Unakoti!S7</f>
        <v>0</v>
      </c>
      <c r="J7" s="315">
        <f>Unakoti!AA7</f>
        <v>0</v>
      </c>
      <c r="K7" s="316">
        <f>Unakoti!AB7</f>
        <v>0</v>
      </c>
      <c r="L7" s="315">
        <f>North!R7</f>
        <v>0</v>
      </c>
      <c r="M7" s="316">
        <f>North!S7</f>
        <v>0</v>
      </c>
      <c r="N7" s="315">
        <f>North!AA7</f>
        <v>0</v>
      </c>
      <c r="O7" s="316">
        <f>North!AB7</f>
        <v>0</v>
      </c>
      <c r="P7" s="315">
        <f>Gomati!R7</f>
        <v>0</v>
      </c>
      <c r="Q7" s="316">
        <f>Gomati!S7</f>
        <v>0</v>
      </c>
      <c r="R7" s="315">
        <f>Gomati!AA7</f>
        <v>0</v>
      </c>
      <c r="S7" s="316">
        <f>Gomati!AB7</f>
        <v>0</v>
      </c>
      <c r="T7" s="315">
        <f>South!R7</f>
        <v>0</v>
      </c>
      <c r="U7" s="316">
        <f>South!S7</f>
        <v>0</v>
      </c>
      <c r="V7" s="315">
        <f>South!AA7</f>
        <v>0</v>
      </c>
      <c r="W7" s="316">
        <f>South!AB7</f>
        <v>0</v>
      </c>
      <c r="X7" s="315">
        <f>West!R7</f>
        <v>0</v>
      </c>
      <c r="Y7" s="316">
        <f>West!S7</f>
        <v>0</v>
      </c>
      <c r="Z7" s="315">
        <f>West!AA7</f>
        <v>0</v>
      </c>
      <c r="AA7" s="316">
        <f>West!AB7</f>
        <v>0</v>
      </c>
      <c r="AB7" s="315">
        <f>Sepahijala!R7</f>
        <v>0</v>
      </c>
      <c r="AC7" s="316">
        <f>Sepahijala!S7</f>
        <v>0</v>
      </c>
      <c r="AD7" s="315">
        <f>Sepahijala!AA7</f>
        <v>0</v>
      </c>
      <c r="AE7" s="316">
        <f>Sepahijala!AB7</f>
        <v>0</v>
      </c>
      <c r="AF7" s="315">
        <f>Khowai!R7</f>
        <v>0</v>
      </c>
      <c r="AG7" s="316">
        <f>Khowai!S7</f>
        <v>0</v>
      </c>
      <c r="AH7" s="315">
        <f>Khowai!AA7</f>
        <v>0</v>
      </c>
      <c r="AI7" s="316">
        <f>Khowai!AB7</f>
        <v>0</v>
      </c>
      <c r="AJ7" s="315">
        <f>SPO!R7</f>
        <v>0</v>
      </c>
      <c r="AK7" s="316">
        <f>SPO!S7</f>
        <v>0</v>
      </c>
      <c r="AL7" s="315">
        <f>SPO!AA7</f>
        <v>0</v>
      </c>
      <c r="AM7" s="316">
        <f>SPO!AB7</f>
        <v>0</v>
      </c>
      <c r="AN7" s="315">
        <f>Tripura!R7</f>
        <v>0</v>
      </c>
      <c r="AO7" s="316">
        <f>Tripura!S7</f>
        <v>0</v>
      </c>
      <c r="AP7" s="315">
        <f>Tripura!AA7</f>
        <v>0</v>
      </c>
      <c r="AQ7" s="316">
        <f>Tripura!AB7</f>
        <v>0</v>
      </c>
    </row>
    <row r="8" spans="1:43">
      <c r="A8" s="6">
        <v>1.02</v>
      </c>
      <c r="B8" s="7" t="s">
        <v>21</v>
      </c>
      <c r="C8" s="106"/>
      <c r="D8" s="315">
        <f>Dhalai!R8</f>
        <v>10</v>
      </c>
      <c r="E8" s="316">
        <f>Dhalai!S8</f>
        <v>0</v>
      </c>
      <c r="F8" s="315">
        <f>Dhalai!AA8</f>
        <v>0</v>
      </c>
      <c r="G8" s="316">
        <f>Dhalai!AB8</f>
        <v>0</v>
      </c>
      <c r="H8" s="315">
        <f>Unakoti!R8</f>
        <v>6</v>
      </c>
      <c r="I8" s="316">
        <f>Unakoti!S8</f>
        <v>0</v>
      </c>
      <c r="J8" s="315">
        <f>Unakoti!AA8</f>
        <v>0</v>
      </c>
      <c r="K8" s="316">
        <f>Unakoti!AB8</f>
        <v>0</v>
      </c>
      <c r="L8" s="315">
        <f>North!R8</f>
        <v>8</v>
      </c>
      <c r="M8" s="316">
        <f>North!S8</f>
        <v>0</v>
      </c>
      <c r="N8" s="315">
        <f>North!AA8</f>
        <v>0</v>
      </c>
      <c r="O8" s="316">
        <f>North!AB8</f>
        <v>0</v>
      </c>
      <c r="P8" s="315">
        <f>Gomati!R8</f>
        <v>13</v>
      </c>
      <c r="Q8" s="316">
        <f>Gomati!S8</f>
        <v>0</v>
      </c>
      <c r="R8" s="315">
        <f>Gomati!AA8</f>
        <v>0</v>
      </c>
      <c r="S8" s="316">
        <f>Gomati!AB8</f>
        <v>0</v>
      </c>
      <c r="T8" s="315">
        <f>South!R8</f>
        <v>10</v>
      </c>
      <c r="U8" s="316">
        <f>South!S8</f>
        <v>0</v>
      </c>
      <c r="V8" s="315">
        <f>South!AA8</f>
        <v>0</v>
      </c>
      <c r="W8" s="316">
        <f>South!AB8</f>
        <v>0</v>
      </c>
      <c r="X8" s="315">
        <f>West!R8</f>
        <v>4</v>
      </c>
      <c r="Y8" s="316">
        <f>West!S8</f>
        <v>0</v>
      </c>
      <c r="Z8" s="315">
        <f>West!AA8</f>
        <v>0</v>
      </c>
      <c r="AA8" s="316">
        <f>West!AB8</f>
        <v>0</v>
      </c>
      <c r="AB8" s="315">
        <f>Sepahijala!R8</f>
        <v>1</v>
      </c>
      <c r="AC8" s="316">
        <f>Sepahijala!S8</f>
        <v>0</v>
      </c>
      <c r="AD8" s="315">
        <f>Sepahijala!AA8</f>
        <v>0</v>
      </c>
      <c r="AE8" s="316">
        <f>Sepahijala!AB8</f>
        <v>0</v>
      </c>
      <c r="AF8" s="315">
        <f>Khowai!R8</f>
        <v>1</v>
      </c>
      <c r="AG8" s="316">
        <f>Khowai!S8</f>
        <v>0</v>
      </c>
      <c r="AH8" s="315">
        <f>Khowai!AA8</f>
        <v>0</v>
      </c>
      <c r="AI8" s="316">
        <f>Khowai!AB8</f>
        <v>0</v>
      </c>
      <c r="AJ8" s="315">
        <f>SPO!R8</f>
        <v>0</v>
      </c>
      <c r="AK8" s="316">
        <f>SPO!S8</f>
        <v>0</v>
      </c>
      <c r="AL8" s="315">
        <f>SPO!AA8</f>
        <v>0</v>
      </c>
      <c r="AM8" s="316">
        <f>SPO!AB8</f>
        <v>0</v>
      </c>
      <c r="AN8" s="315">
        <f>Tripura!R8</f>
        <v>53</v>
      </c>
      <c r="AO8" s="316">
        <f>Tripura!S8</f>
        <v>0</v>
      </c>
      <c r="AP8" s="315">
        <f>Tripura!AA8</f>
        <v>0</v>
      </c>
      <c r="AQ8" s="316">
        <f>Tripura!AB8</f>
        <v>0</v>
      </c>
    </row>
    <row r="9" spans="1:43" s="9" customFormat="1">
      <c r="A9" s="6">
        <v>1.03</v>
      </c>
      <c r="B9" s="7" t="s">
        <v>22</v>
      </c>
      <c r="C9" s="64"/>
      <c r="D9" s="315">
        <f>Dhalai!R9</f>
        <v>0</v>
      </c>
      <c r="E9" s="316">
        <f>Dhalai!S9</f>
        <v>0</v>
      </c>
      <c r="F9" s="315">
        <f>Dhalai!AA9</f>
        <v>0</v>
      </c>
      <c r="G9" s="316">
        <f>Dhalai!AB9</f>
        <v>0</v>
      </c>
      <c r="H9" s="315">
        <f>Unakoti!R9</f>
        <v>0</v>
      </c>
      <c r="I9" s="316">
        <f>Unakoti!S9</f>
        <v>0</v>
      </c>
      <c r="J9" s="315">
        <f>Unakoti!AA9</f>
        <v>0</v>
      </c>
      <c r="K9" s="316">
        <f>Unakoti!AB9</f>
        <v>0</v>
      </c>
      <c r="L9" s="315">
        <f>North!R9</f>
        <v>0</v>
      </c>
      <c r="M9" s="316">
        <f>North!S9</f>
        <v>0</v>
      </c>
      <c r="N9" s="315">
        <f>North!AA9</f>
        <v>0</v>
      </c>
      <c r="O9" s="316">
        <f>North!AB9</f>
        <v>0</v>
      </c>
      <c r="P9" s="315">
        <f>Gomati!R9</f>
        <v>0</v>
      </c>
      <c r="Q9" s="316">
        <f>Gomati!S9</f>
        <v>0</v>
      </c>
      <c r="R9" s="315">
        <f>Gomati!AA9</f>
        <v>0</v>
      </c>
      <c r="S9" s="316">
        <f>Gomati!AB9</f>
        <v>0</v>
      </c>
      <c r="T9" s="315">
        <f>South!R9</f>
        <v>0</v>
      </c>
      <c r="U9" s="316">
        <f>South!S9</f>
        <v>0</v>
      </c>
      <c r="V9" s="315">
        <f>South!AA9</f>
        <v>0</v>
      </c>
      <c r="W9" s="316">
        <f>South!AB9</f>
        <v>0</v>
      </c>
      <c r="X9" s="315">
        <f>West!R9</f>
        <v>0</v>
      </c>
      <c r="Y9" s="316">
        <f>West!S9</f>
        <v>0</v>
      </c>
      <c r="Z9" s="315">
        <f>West!AA9</f>
        <v>0</v>
      </c>
      <c r="AA9" s="316">
        <f>West!AB9</f>
        <v>0</v>
      </c>
      <c r="AB9" s="315">
        <f>Sepahijala!R9</f>
        <v>0</v>
      </c>
      <c r="AC9" s="316">
        <f>Sepahijala!S9</f>
        <v>0</v>
      </c>
      <c r="AD9" s="315">
        <f>Sepahijala!AA9</f>
        <v>0</v>
      </c>
      <c r="AE9" s="316">
        <f>Sepahijala!AB9</f>
        <v>0</v>
      </c>
      <c r="AF9" s="315">
        <f>Khowai!R9</f>
        <v>0</v>
      </c>
      <c r="AG9" s="316">
        <f>Khowai!S9</f>
        <v>0</v>
      </c>
      <c r="AH9" s="315">
        <f>Khowai!AA9</f>
        <v>0</v>
      </c>
      <c r="AI9" s="316">
        <f>Khowai!AB9</f>
        <v>0</v>
      </c>
      <c r="AJ9" s="315">
        <f>SPO!R9</f>
        <v>0</v>
      </c>
      <c r="AK9" s="316">
        <f>SPO!S9</f>
        <v>0</v>
      </c>
      <c r="AL9" s="315">
        <f>SPO!AA9</f>
        <v>0</v>
      </c>
      <c r="AM9" s="316">
        <f>SPO!AB9</f>
        <v>0</v>
      </c>
      <c r="AN9" s="315">
        <f>Tripura!R9</f>
        <v>0</v>
      </c>
      <c r="AO9" s="316">
        <f>Tripura!S9</f>
        <v>0</v>
      </c>
      <c r="AP9" s="315">
        <f>Tripura!AA9</f>
        <v>0</v>
      </c>
      <c r="AQ9" s="316">
        <f>Tripura!AB9</f>
        <v>0</v>
      </c>
    </row>
    <row r="10" spans="1:43" ht="31.5">
      <c r="A10" s="6">
        <v>1.04</v>
      </c>
      <c r="B10" s="12" t="s">
        <v>23</v>
      </c>
      <c r="C10" s="106"/>
      <c r="D10" s="315"/>
      <c r="E10" s="316"/>
      <c r="F10" s="315"/>
      <c r="G10" s="316"/>
      <c r="H10" s="315"/>
      <c r="I10" s="316"/>
      <c r="J10" s="315"/>
      <c r="K10" s="316"/>
      <c r="L10" s="315"/>
      <c r="M10" s="316"/>
      <c r="N10" s="315"/>
      <c r="O10" s="316"/>
      <c r="P10" s="315"/>
      <c r="Q10" s="316"/>
      <c r="R10" s="315"/>
      <c r="S10" s="316"/>
      <c r="T10" s="315"/>
      <c r="U10" s="316"/>
      <c r="V10" s="315"/>
      <c r="W10" s="316"/>
      <c r="X10" s="315"/>
      <c r="Y10" s="316"/>
      <c r="Z10" s="315"/>
      <c r="AA10" s="316"/>
      <c r="AB10" s="315"/>
      <c r="AC10" s="316"/>
      <c r="AD10" s="315"/>
      <c r="AE10" s="316"/>
      <c r="AF10" s="315"/>
      <c r="AG10" s="316"/>
      <c r="AH10" s="315"/>
      <c r="AI10" s="316"/>
      <c r="AJ10" s="315"/>
      <c r="AK10" s="316"/>
      <c r="AL10" s="315"/>
      <c r="AM10" s="316"/>
      <c r="AN10" s="315"/>
      <c r="AO10" s="316"/>
      <c r="AP10" s="315">
        <f>Tripura!AA10</f>
        <v>0</v>
      </c>
      <c r="AQ10" s="316">
        <f>Tripura!AB10</f>
        <v>0</v>
      </c>
    </row>
    <row r="11" spans="1:43">
      <c r="A11" s="6">
        <v>1.05</v>
      </c>
      <c r="B11" s="12" t="s">
        <v>24</v>
      </c>
      <c r="C11" s="106"/>
      <c r="D11" s="315">
        <f>Dhalai!R11</f>
        <v>2</v>
      </c>
      <c r="E11" s="316">
        <f>Dhalai!S11</f>
        <v>0</v>
      </c>
      <c r="F11" s="315">
        <f>Dhalai!AA11</f>
        <v>2</v>
      </c>
      <c r="G11" s="316">
        <f>Dhalai!AB11</f>
        <v>0</v>
      </c>
      <c r="H11" s="315">
        <f>Unakoti!R11</f>
        <v>2</v>
      </c>
      <c r="I11" s="316">
        <f>Unakoti!S11</f>
        <v>0</v>
      </c>
      <c r="J11" s="315">
        <f>Unakoti!AA11</f>
        <v>2</v>
      </c>
      <c r="K11" s="316">
        <f>Unakoti!AB11</f>
        <v>0</v>
      </c>
      <c r="L11" s="315">
        <f>North!R11</f>
        <v>2</v>
      </c>
      <c r="M11" s="316">
        <f>North!S11</f>
        <v>0</v>
      </c>
      <c r="N11" s="315">
        <f>North!AA11</f>
        <v>2</v>
      </c>
      <c r="O11" s="316">
        <f>North!AB11</f>
        <v>0</v>
      </c>
      <c r="P11" s="315">
        <f>Gomati!R11</f>
        <v>0</v>
      </c>
      <c r="Q11" s="316">
        <f>Gomati!S11</f>
        <v>0</v>
      </c>
      <c r="R11" s="315">
        <f>Gomati!AA11</f>
        <v>0</v>
      </c>
      <c r="S11" s="316">
        <f>Gomati!AB11</f>
        <v>0</v>
      </c>
      <c r="T11" s="315">
        <f>South!R11</f>
        <v>0</v>
      </c>
      <c r="U11" s="316">
        <f>South!S11</f>
        <v>0</v>
      </c>
      <c r="V11" s="315">
        <f>South!AA11</f>
        <v>0</v>
      </c>
      <c r="W11" s="316">
        <f>South!AB11</f>
        <v>0</v>
      </c>
      <c r="X11" s="315">
        <f>West!R11</f>
        <v>0</v>
      </c>
      <c r="Y11" s="316">
        <f>West!S11</f>
        <v>0</v>
      </c>
      <c r="Z11" s="315">
        <f>West!AA11</f>
        <v>0</v>
      </c>
      <c r="AA11" s="316">
        <f>West!AB11</f>
        <v>0</v>
      </c>
      <c r="AB11" s="315">
        <f>Sepahijala!R11</f>
        <v>0</v>
      </c>
      <c r="AC11" s="316">
        <f>Sepahijala!S11</f>
        <v>0</v>
      </c>
      <c r="AD11" s="315">
        <f>Sepahijala!AA11</f>
        <v>0</v>
      </c>
      <c r="AE11" s="316">
        <f>Sepahijala!AB11</f>
        <v>0</v>
      </c>
      <c r="AF11" s="315">
        <f>Khowai!R11</f>
        <v>0</v>
      </c>
      <c r="AG11" s="316">
        <f>Khowai!S11</f>
        <v>0</v>
      </c>
      <c r="AH11" s="315">
        <f>Khowai!AA11</f>
        <v>0</v>
      </c>
      <c r="AI11" s="316">
        <f>Khowai!AB11</f>
        <v>0</v>
      </c>
      <c r="AJ11" s="315">
        <f>SPO!R11</f>
        <v>0</v>
      </c>
      <c r="AK11" s="316">
        <f>SPO!S11</f>
        <v>0</v>
      </c>
      <c r="AL11" s="315">
        <f>SPO!AA11</f>
        <v>0</v>
      </c>
      <c r="AM11" s="316">
        <f>SPO!AB11</f>
        <v>0</v>
      </c>
      <c r="AN11" s="315">
        <f>Tripura!R11</f>
        <v>6</v>
      </c>
      <c r="AO11" s="316">
        <f>Tripura!S11</f>
        <v>0</v>
      </c>
      <c r="AP11" s="315">
        <f>Tripura!AA11</f>
        <v>6</v>
      </c>
      <c r="AQ11" s="316">
        <f>Tripura!AB11</f>
        <v>0</v>
      </c>
    </row>
    <row r="12" spans="1:43">
      <c r="A12" s="6">
        <v>1.06</v>
      </c>
      <c r="B12" s="61" t="s">
        <v>25</v>
      </c>
      <c r="C12" s="107"/>
      <c r="D12" s="315"/>
      <c r="E12" s="316"/>
      <c r="F12" s="315"/>
      <c r="G12" s="316"/>
      <c r="H12" s="315"/>
      <c r="I12" s="316"/>
      <c r="J12" s="315"/>
      <c r="K12" s="316"/>
      <c r="L12" s="315"/>
      <c r="M12" s="316"/>
      <c r="N12" s="315"/>
      <c r="O12" s="316"/>
      <c r="P12" s="315"/>
      <c r="Q12" s="316"/>
      <c r="R12" s="315"/>
      <c r="S12" s="316"/>
      <c r="T12" s="315"/>
      <c r="U12" s="316"/>
      <c r="V12" s="315"/>
      <c r="W12" s="316"/>
      <c r="X12" s="315"/>
      <c r="Y12" s="316"/>
      <c r="Z12" s="315"/>
      <c r="AA12" s="316"/>
      <c r="AB12" s="315"/>
      <c r="AC12" s="316"/>
      <c r="AD12" s="315"/>
      <c r="AE12" s="316"/>
      <c r="AF12" s="315"/>
      <c r="AG12" s="316"/>
      <c r="AH12" s="315"/>
      <c r="AI12" s="316"/>
      <c r="AJ12" s="315"/>
      <c r="AK12" s="316"/>
      <c r="AL12" s="315"/>
      <c r="AM12" s="316"/>
      <c r="AN12" s="315"/>
      <c r="AO12" s="316"/>
      <c r="AP12" s="315">
        <f>Tripura!AA12</f>
        <v>0</v>
      </c>
      <c r="AQ12" s="316">
        <f>Tripura!AB12</f>
        <v>0</v>
      </c>
    </row>
    <row r="13" spans="1:43" ht="31.5">
      <c r="A13" s="6">
        <v>1.07</v>
      </c>
      <c r="B13" s="61" t="s">
        <v>26</v>
      </c>
      <c r="C13" s="107"/>
      <c r="D13" s="315"/>
      <c r="E13" s="316"/>
      <c r="F13" s="315"/>
      <c r="G13" s="316"/>
      <c r="H13" s="315"/>
      <c r="I13" s="316"/>
      <c r="J13" s="315"/>
      <c r="K13" s="316"/>
      <c r="L13" s="315"/>
      <c r="M13" s="316"/>
      <c r="N13" s="315"/>
      <c r="O13" s="316"/>
      <c r="P13" s="315"/>
      <c r="Q13" s="316"/>
      <c r="R13" s="315"/>
      <c r="S13" s="316"/>
      <c r="T13" s="315"/>
      <c r="U13" s="316"/>
      <c r="V13" s="315"/>
      <c r="W13" s="316"/>
      <c r="X13" s="315"/>
      <c r="Y13" s="316"/>
      <c r="Z13" s="315"/>
      <c r="AA13" s="316"/>
      <c r="AB13" s="315"/>
      <c r="AC13" s="316"/>
      <c r="AD13" s="315"/>
      <c r="AE13" s="316"/>
      <c r="AF13" s="315"/>
      <c r="AG13" s="316"/>
      <c r="AH13" s="315"/>
      <c r="AI13" s="316"/>
      <c r="AJ13" s="315"/>
      <c r="AK13" s="316"/>
      <c r="AL13" s="315"/>
      <c r="AM13" s="316"/>
      <c r="AN13" s="315"/>
      <c r="AO13" s="316"/>
      <c r="AP13" s="315">
        <f>Tripura!AA13</f>
        <v>0</v>
      </c>
      <c r="AQ13" s="316">
        <f>Tripura!AB13</f>
        <v>0</v>
      </c>
    </row>
    <row r="14" spans="1:43" s="147" customFormat="1" ht="31.5">
      <c r="A14" s="143">
        <v>2</v>
      </c>
      <c r="B14" s="148" t="s">
        <v>27</v>
      </c>
      <c r="C14" s="150"/>
      <c r="D14" s="310"/>
      <c r="E14" s="310"/>
      <c r="F14" s="310"/>
      <c r="G14" s="310"/>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c r="AG14" s="310"/>
      <c r="AH14" s="310"/>
      <c r="AI14" s="310"/>
      <c r="AJ14" s="310"/>
      <c r="AK14" s="310"/>
      <c r="AL14" s="310"/>
      <c r="AM14" s="310"/>
      <c r="AN14" s="310"/>
      <c r="AO14" s="310"/>
      <c r="AP14" s="310"/>
      <c r="AQ14" s="310"/>
    </row>
    <row r="15" spans="1:43">
      <c r="A15" s="37"/>
      <c r="B15" s="38" t="s">
        <v>28</v>
      </c>
      <c r="C15" s="108"/>
      <c r="D15" s="315"/>
      <c r="E15" s="316"/>
      <c r="F15" s="315"/>
      <c r="G15" s="316"/>
      <c r="H15" s="315"/>
      <c r="I15" s="316"/>
      <c r="J15" s="315"/>
      <c r="K15" s="316"/>
      <c r="L15" s="315"/>
      <c r="M15" s="316"/>
      <c r="N15" s="315"/>
      <c r="O15" s="316"/>
      <c r="P15" s="315"/>
      <c r="Q15" s="316"/>
      <c r="R15" s="315"/>
      <c r="S15" s="316"/>
      <c r="T15" s="315"/>
      <c r="U15" s="316"/>
      <c r="V15" s="315"/>
      <c r="W15" s="316"/>
      <c r="X15" s="315"/>
      <c r="Y15" s="316"/>
      <c r="Z15" s="315"/>
      <c r="AA15" s="316"/>
      <c r="AB15" s="315"/>
      <c r="AC15" s="316"/>
      <c r="AD15" s="315"/>
      <c r="AE15" s="316"/>
      <c r="AF15" s="315"/>
      <c r="AG15" s="316"/>
      <c r="AH15" s="315"/>
      <c r="AI15" s="316"/>
      <c r="AJ15" s="315"/>
      <c r="AK15" s="316"/>
      <c r="AL15" s="315"/>
      <c r="AM15" s="316"/>
      <c r="AN15" s="315"/>
      <c r="AO15" s="316"/>
      <c r="AP15" s="315">
        <f>Tripura!AA15</f>
        <v>0</v>
      </c>
      <c r="AQ15" s="316">
        <f>Tripura!AB15</f>
        <v>0</v>
      </c>
    </row>
    <row r="16" spans="1:43">
      <c r="A16" s="6"/>
      <c r="B16" s="17" t="s">
        <v>29</v>
      </c>
      <c r="C16" s="109"/>
      <c r="D16" s="315"/>
      <c r="E16" s="316"/>
      <c r="F16" s="315"/>
      <c r="G16" s="316"/>
      <c r="H16" s="315"/>
      <c r="I16" s="316"/>
      <c r="J16" s="315"/>
      <c r="K16" s="316"/>
      <c r="L16" s="315"/>
      <c r="M16" s="316"/>
      <c r="N16" s="315"/>
      <c r="O16" s="316"/>
      <c r="P16" s="315"/>
      <c r="Q16" s="316"/>
      <c r="R16" s="315"/>
      <c r="S16" s="316"/>
      <c r="T16" s="315"/>
      <c r="U16" s="316"/>
      <c r="V16" s="315"/>
      <c r="W16" s="316"/>
      <c r="X16" s="315"/>
      <c r="Y16" s="316"/>
      <c r="Z16" s="315"/>
      <c r="AA16" s="316"/>
      <c r="AB16" s="315"/>
      <c r="AC16" s="316"/>
      <c r="AD16" s="315"/>
      <c r="AE16" s="316"/>
      <c r="AF16" s="315"/>
      <c r="AG16" s="316"/>
      <c r="AH16" s="315"/>
      <c r="AI16" s="316"/>
      <c r="AJ16" s="315"/>
      <c r="AK16" s="316"/>
      <c r="AL16" s="315"/>
      <c r="AM16" s="316"/>
      <c r="AN16" s="315"/>
      <c r="AO16" s="316"/>
      <c r="AP16" s="315">
        <f>Tripura!AA16</f>
        <v>0</v>
      </c>
      <c r="AQ16" s="316">
        <f>Tripura!AB16</f>
        <v>0</v>
      </c>
    </row>
    <row r="17" spans="1:43">
      <c r="A17" s="6">
        <v>2.0099999999999998</v>
      </c>
      <c r="B17" s="12" t="s">
        <v>30</v>
      </c>
      <c r="C17" s="51"/>
      <c r="D17" s="315"/>
      <c r="E17" s="316"/>
      <c r="F17" s="315"/>
      <c r="G17" s="316"/>
      <c r="H17" s="315"/>
      <c r="I17" s="316"/>
      <c r="J17" s="315"/>
      <c r="K17" s="316"/>
      <c r="L17" s="315"/>
      <c r="M17" s="316"/>
      <c r="N17" s="315"/>
      <c r="O17" s="316"/>
      <c r="P17" s="315"/>
      <c r="Q17" s="316"/>
      <c r="R17" s="315"/>
      <c r="S17" s="316"/>
      <c r="T17" s="315"/>
      <c r="U17" s="316"/>
      <c r="V17" s="315"/>
      <c r="W17" s="316"/>
      <c r="X17" s="315"/>
      <c r="Y17" s="316"/>
      <c r="Z17" s="315"/>
      <c r="AA17" s="316"/>
      <c r="AB17" s="315"/>
      <c r="AC17" s="316"/>
      <c r="AD17" s="315"/>
      <c r="AE17" s="316"/>
      <c r="AF17" s="315"/>
      <c r="AG17" s="316"/>
      <c r="AH17" s="315"/>
      <c r="AI17" s="316"/>
      <c r="AJ17" s="315"/>
      <c r="AK17" s="316"/>
      <c r="AL17" s="315"/>
      <c r="AM17" s="316"/>
      <c r="AN17" s="315"/>
      <c r="AO17" s="316"/>
      <c r="AP17" s="315">
        <f>Tripura!AA17</f>
        <v>0</v>
      </c>
      <c r="AQ17" s="316">
        <f>Tripura!AB17</f>
        <v>0</v>
      </c>
    </row>
    <row r="18" spans="1:43">
      <c r="A18" s="6">
        <v>2.02</v>
      </c>
      <c r="B18" s="12" t="s">
        <v>31</v>
      </c>
      <c r="C18" s="51"/>
      <c r="D18" s="315"/>
      <c r="E18" s="316"/>
      <c r="F18" s="315"/>
      <c r="G18" s="316"/>
      <c r="H18" s="315"/>
      <c r="I18" s="316"/>
      <c r="J18" s="315"/>
      <c r="K18" s="316"/>
      <c r="L18" s="315"/>
      <c r="M18" s="316"/>
      <c r="N18" s="315"/>
      <c r="O18" s="316"/>
      <c r="P18" s="315"/>
      <c r="Q18" s="316"/>
      <c r="R18" s="315"/>
      <c r="S18" s="316"/>
      <c r="T18" s="315"/>
      <c r="U18" s="316"/>
      <c r="V18" s="315"/>
      <c r="W18" s="316"/>
      <c r="X18" s="315"/>
      <c r="Y18" s="316"/>
      <c r="Z18" s="315"/>
      <c r="AA18" s="316"/>
      <c r="AB18" s="315"/>
      <c r="AC18" s="316"/>
      <c r="AD18" s="315"/>
      <c r="AE18" s="316"/>
      <c r="AF18" s="315"/>
      <c r="AG18" s="316"/>
      <c r="AH18" s="315"/>
      <c r="AI18" s="316"/>
      <c r="AJ18" s="315"/>
      <c r="AK18" s="316"/>
      <c r="AL18" s="315"/>
      <c r="AM18" s="316"/>
      <c r="AN18" s="315"/>
      <c r="AO18" s="316"/>
      <c r="AP18" s="315">
        <f>Tripura!AA18</f>
        <v>0</v>
      </c>
      <c r="AQ18" s="316">
        <f>Tripura!AB18</f>
        <v>0</v>
      </c>
    </row>
    <row r="19" spans="1:43">
      <c r="A19" s="6">
        <v>2.0299999999999998</v>
      </c>
      <c r="B19" s="12" t="s">
        <v>32</v>
      </c>
      <c r="C19" s="51"/>
      <c r="D19" s="315"/>
      <c r="E19" s="316"/>
      <c r="F19" s="315"/>
      <c r="G19" s="316"/>
      <c r="H19" s="315"/>
      <c r="I19" s="316"/>
      <c r="J19" s="315"/>
      <c r="K19" s="316"/>
      <c r="L19" s="315"/>
      <c r="M19" s="316"/>
      <c r="N19" s="315"/>
      <c r="O19" s="316"/>
      <c r="P19" s="315"/>
      <c r="Q19" s="316"/>
      <c r="R19" s="315"/>
      <c r="S19" s="316"/>
      <c r="T19" s="315"/>
      <c r="U19" s="316"/>
      <c r="V19" s="315"/>
      <c r="W19" s="316"/>
      <c r="X19" s="315"/>
      <c r="Y19" s="316"/>
      <c r="Z19" s="315"/>
      <c r="AA19" s="316"/>
      <c r="AB19" s="315"/>
      <c r="AC19" s="316"/>
      <c r="AD19" s="315"/>
      <c r="AE19" s="316"/>
      <c r="AF19" s="315"/>
      <c r="AG19" s="316"/>
      <c r="AH19" s="315"/>
      <c r="AI19" s="316"/>
      <c r="AJ19" s="315"/>
      <c r="AK19" s="316"/>
      <c r="AL19" s="315"/>
      <c r="AM19" s="316"/>
      <c r="AN19" s="315"/>
      <c r="AO19" s="316"/>
      <c r="AP19" s="315">
        <f>Tripura!AA19</f>
        <v>0</v>
      </c>
      <c r="AQ19" s="316">
        <f>Tripura!AB19</f>
        <v>0</v>
      </c>
    </row>
    <row r="20" spans="1:43">
      <c r="A20" s="6">
        <v>2.04</v>
      </c>
      <c r="B20" s="12" t="s">
        <v>33</v>
      </c>
      <c r="C20" s="64"/>
      <c r="D20" s="315"/>
      <c r="E20" s="316"/>
      <c r="F20" s="315"/>
      <c r="G20" s="316"/>
      <c r="H20" s="315"/>
      <c r="I20" s="316"/>
      <c r="J20" s="315"/>
      <c r="K20" s="316"/>
      <c r="L20" s="315"/>
      <c r="M20" s="316"/>
      <c r="N20" s="315"/>
      <c r="O20" s="316"/>
      <c r="P20" s="315"/>
      <c r="Q20" s="316"/>
      <c r="R20" s="315"/>
      <c r="S20" s="316"/>
      <c r="T20" s="315"/>
      <c r="U20" s="316"/>
      <c r="V20" s="315"/>
      <c r="W20" s="316"/>
      <c r="X20" s="315"/>
      <c r="Y20" s="316"/>
      <c r="Z20" s="315"/>
      <c r="AA20" s="316"/>
      <c r="AB20" s="315"/>
      <c r="AC20" s="316"/>
      <c r="AD20" s="315"/>
      <c r="AE20" s="316"/>
      <c r="AF20" s="315"/>
      <c r="AG20" s="316"/>
      <c r="AH20" s="315"/>
      <c r="AI20" s="316"/>
      <c r="AJ20" s="315"/>
      <c r="AK20" s="316"/>
      <c r="AL20" s="315"/>
      <c r="AM20" s="316"/>
      <c r="AN20" s="315"/>
      <c r="AO20" s="316"/>
      <c r="AP20" s="315">
        <f>Tripura!AA20</f>
        <v>0</v>
      </c>
      <c r="AQ20" s="316">
        <f>Tripura!AB20</f>
        <v>0</v>
      </c>
    </row>
    <row r="21" spans="1:43">
      <c r="A21" s="6"/>
      <c r="B21" s="14" t="s">
        <v>34</v>
      </c>
      <c r="C21" s="110"/>
      <c r="D21" s="315"/>
      <c r="E21" s="316"/>
      <c r="F21" s="315"/>
      <c r="G21" s="316"/>
      <c r="H21" s="315"/>
      <c r="I21" s="316"/>
      <c r="J21" s="315"/>
      <c r="K21" s="316"/>
      <c r="L21" s="315"/>
      <c r="M21" s="316"/>
      <c r="N21" s="315"/>
      <c r="O21" s="316"/>
      <c r="P21" s="315"/>
      <c r="Q21" s="316"/>
      <c r="R21" s="315"/>
      <c r="S21" s="316"/>
      <c r="T21" s="315"/>
      <c r="U21" s="316"/>
      <c r="V21" s="315"/>
      <c r="W21" s="316"/>
      <c r="X21" s="315"/>
      <c r="Y21" s="316"/>
      <c r="Z21" s="315"/>
      <c r="AA21" s="316"/>
      <c r="AB21" s="315"/>
      <c r="AC21" s="316"/>
      <c r="AD21" s="315"/>
      <c r="AE21" s="316"/>
      <c r="AF21" s="315"/>
      <c r="AG21" s="316"/>
      <c r="AH21" s="315"/>
      <c r="AI21" s="316"/>
      <c r="AJ21" s="315"/>
      <c r="AK21" s="316"/>
      <c r="AL21" s="315"/>
      <c r="AM21" s="316"/>
      <c r="AN21" s="315"/>
      <c r="AO21" s="316"/>
      <c r="AP21" s="315">
        <f>Tripura!AA21</f>
        <v>0</v>
      </c>
      <c r="AQ21" s="316">
        <f>Tripura!AB21</f>
        <v>0</v>
      </c>
    </row>
    <row r="22" spans="1:43">
      <c r="A22" s="6"/>
      <c r="B22" s="17" t="s">
        <v>35</v>
      </c>
      <c r="C22" s="110"/>
      <c r="D22" s="315"/>
      <c r="E22" s="316"/>
      <c r="F22" s="315"/>
      <c r="G22" s="316"/>
      <c r="H22" s="315"/>
      <c r="I22" s="316"/>
      <c r="J22" s="315"/>
      <c r="K22" s="316"/>
      <c r="L22" s="315"/>
      <c r="M22" s="316"/>
      <c r="N22" s="315"/>
      <c r="O22" s="316"/>
      <c r="P22" s="315"/>
      <c r="Q22" s="316"/>
      <c r="R22" s="315"/>
      <c r="S22" s="316"/>
      <c r="T22" s="315"/>
      <c r="U22" s="316"/>
      <c r="V22" s="315"/>
      <c r="W22" s="316"/>
      <c r="X22" s="315"/>
      <c r="Y22" s="316"/>
      <c r="Z22" s="315"/>
      <c r="AA22" s="316"/>
      <c r="AB22" s="315"/>
      <c r="AC22" s="316"/>
      <c r="AD22" s="315"/>
      <c r="AE22" s="316"/>
      <c r="AF22" s="315"/>
      <c r="AG22" s="316"/>
      <c r="AH22" s="315"/>
      <c r="AI22" s="316"/>
      <c r="AJ22" s="315"/>
      <c r="AK22" s="316"/>
      <c r="AL22" s="315"/>
      <c r="AM22" s="316"/>
      <c r="AN22" s="315"/>
      <c r="AO22" s="316"/>
      <c r="AP22" s="315">
        <f>Tripura!AA22</f>
        <v>0</v>
      </c>
      <c r="AQ22" s="316">
        <f>Tripura!AB22</f>
        <v>0</v>
      </c>
    </row>
    <row r="23" spans="1:43">
      <c r="A23" s="6">
        <v>2.0499999999999998</v>
      </c>
      <c r="B23" s="18" t="s">
        <v>36</v>
      </c>
      <c r="C23" s="51"/>
      <c r="D23" s="315"/>
      <c r="E23" s="316"/>
      <c r="F23" s="315"/>
      <c r="G23" s="316"/>
      <c r="H23" s="315"/>
      <c r="I23" s="316"/>
      <c r="J23" s="315"/>
      <c r="K23" s="316"/>
      <c r="L23" s="315"/>
      <c r="M23" s="316"/>
      <c r="N23" s="315"/>
      <c r="O23" s="316"/>
      <c r="P23" s="315"/>
      <c r="Q23" s="316"/>
      <c r="R23" s="315"/>
      <c r="S23" s="316"/>
      <c r="T23" s="315"/>
      <c r="U23" s="316"/>
      <c r="V23" s="315"/>
      <c r="W23" s="316"/>
      <c r="X23" s="315"/>
      <c r="Y23" s="316"/>
      <c r="Z23" s="315"/>
      <c r="AA23" s="316"/>
      <c r="AB23" s="315"/>
      <c r="AC23" s="316"/>
      <c r="AD23" s="315"/>
      <c r="AE23" s="316"/>
      <c r="AF23" s="315"/>
      <c r="AG23" s="316"/>
      <c r="AH23" s="315"/>
      <c r="AI23" s="316"/>
      <c r="AJ23" s="315"/>
      <c r="AK23" s="316"/>
      <c r="AL23" s="315"/>
      <c r="AM23" s="316"/>
      <c r="AN23" s="315"/>
      <c r="AO23" s="316"/>
      <c r="AP23" s="315">
        <f>Tripura!AA23</f>
        <v>0</v>
      </c>
      <c r="AQ23" s="316">
        <f>Tripura!AB23</f>
        <v>0</v>
      </c>
    </row>
    <row r="24" spans="1:43">
      <c r="A24" s="6">
        <v>2.06</v>
      </c>
      <c r="B24" s="18" t="s">
        <v>37</v>
      </c>
      <c r="C24" s="51"/>
      <c r="D24" s="315"/>
      <c r="E24" s="316"/>
      <c r="F24" s="315"/>
      <c r="G24" s="316"/>
      <c r="H24" s="315"/>
      <c r="I24" s="316"/>
      <c r="J24" s="315"/>
      <c r="K24" s="316"/>
      <c r="L24" s="315"/>
      <c r="M24" s="316"/>
      <c r="N24" s="315"/>
      <c r="O24" s="316"/>
      <c r="P24" s="315"/>
      <c r="Q24" s="316"/>
      <c r="R24" s="315"/>
      <c r="S24" s="316"/>
      <c r="T24" s="315"/>
      <c r="U24" s="316"/>
      <c r="V24" s="315"/>
      <c r="W24" s="316"/>
      <c r="X24" s="315"/>
      <c r="Y24" s="316"/>
      <c r="Z24" s="315"/>
      <c r="AA24" s="316"/>
      <c r="AB24" s="315"/>
      <c r="AC24" s="316"/>
      <c r="AD24" s="315"/>
      <c r="AE24" s="316"/>
      <c r="AF24" s="315"/>
      <c r="AG24" s="316"/>
      <c r="AH24" s="315"/>
      <c r="AI24" s="316"/>
      <c r="AJ24" s="315"/>
      <c r="AK24" s="316"/>
      <c r="AL24" s="315"/>
      <c r="AM24" s="316"/>
      <c r="AN24" s="315"/>
      <c r="AO24" s="316"/>
      <c r="AP24" s="315">
        <f>Tripura!AA24</f>
        <v>0</v>
      </c>
      <c r="AQ24" s="316">
        <f>Tripura!AB24</f>
        <v>0</v>
      </c>
    </row>
    <row r="25" spans="1:43" ht="47.25">
      <c r="A25" s="6">
        <v>2.0699999999999998</v>
      </c>
      <c r="B25" s="18" t="s">
        <v>38</v>
      </c>
      <c r="C25" s="51"/>
      <c r="D25" s="315"/>
      <c r="E25" s="316"/>
      <c r="F25" s="315"/>
      <c r="G25" s="316"/>
      <c r="H25" s="315"/>
      <c r="I25" s="316"/>
      <c r="J25" s="315"/>
      <c r="K25" s="316"/>
      <c r="L25" s="315"/>
      <c r="M25" s="316"/>
      <c r="N25" s="315"/>
      <c r="O25" s="316"/>
      <c r="P25" s="315"/>
      <c r="Q25" s="316"/>
      <c r="R25" s="315"/>
      <c r="S25" s="316"/>
      <c r="T25" s="315"/>
      <c r="U25" s="316"/>
      <c r="V25" s="315"/>
      <c r="W25" s="316"/>
      <c r="X25" s="315"/>
      <c r="Y25" s="316"/>
      <c r="Z25" s="315"/>
      <c r="AA25" s="316"/>
      <c r="AB25" s="315"/>
      <c r="AC25" s="316"/>
      <c r="AD25" s="315"/>
      <c r="AE25" s="316"/>
      <c r="AF25" s="315"/>
      <c r="AG25" s="316"/>
      <c r="AH25" s="315"/>
      <c r="AI25" s="316"/>
      <c r="AJ25" s="315"/>
      <c r="AK25" s="316"/>
      <c r="AL25" s="315"/>
      <c r="AM25" s="316"/>
      <c r="AN25" s="315"/>
      <c r="AO25" s="316"/>
      <c r="AP25" s="315">
        <f>Tripura!AA25</f>
        <v>0</v>
      </c>
      <c r="AQ25" s="316">
        <f>Tripura!AB25</f>
        <v>0</v>
      </c>
    </row>
    <row r="26" spans="1:43">
      <c r="A26" s="6">
        <v>2.08</v>
      </c>
      <c r="B26" s="18" t="s">
        <v>39</v>
      </c>
      <c r="C26" s="111"/>
      <c r="D26" s="315"/>
      <c r="E26" s="316"/>
      <c r="F26" s="315"/>
      <c r="G26" s="316"/>
      <c r="H26" s="315"/>
      <c r="I26" s="316"/>
      <c r="J26" s="315"/>
      <c r="K26" s="316"/>
      <c r="L26" s="315"/>
      <c r="M26" s="316"/>
      <c r="N26" s="315"/>
      <c r="O26" s="316"/>
      <c r="P26" s="315"/>
      <c r="Q26" s="316"/>
      <c r="R26" s="315"/>
      <c r="S26" s="316"/>
      <c r="T26" s="315"/>
      <c r="U26" s="316"/>
      <c r="V26" s="315"/>
      <c r="W26" s="316"/>
      <c r="X26" s="315"/>
      <c r="Y26" s="316"/>
      <c r="Z26" s="315"/>
      <c r="AA26" s="316"/>
      <c r="AB26" s="315"/>
      <c r="AC26" s="316"/>
      <c r="AD26" s="315"/>
      <c r="AE26" s="316"/>
      <c r="AF26" s="315"/>
      <c r="AG26" s="316"/>
      <c r="AH26" s="315"/>
      <c r="AI26" s="316"/>
      <c r="AJ26" s="315"/>
      <c r="AK26" s="316"/>
      <c r="AL26" s="315"/>
      <c r="AM26" s="316"/>
      <c r="AN26" s="315"/>
      <c r="AO26" s="316"/>
      <c r="AP26" s="315">
        <f>Tripura!AA26</f>
        <v>0</v>
      </c>
      <c r="AQ26" s="316">
        <f>Tripura!AB26</f>
        <v>0</v>
      </c>
    </row>
    <row r="27" spans="1:43">
      <c r="A27" s="6" t="s">
        <v>40</v>
      </c>
      <c r="B27" s="21" t="s">
        <v>41</v>
      </c>
      <c r="C27" s="101"/>
      <c r="D27" s="315"/>
      <c r="E27" s="316"/>
      <c r="F27" s="315"/>
      <c r="G27" s="316"/>
      <c r="H27" s="315"/>
      <c r="I27" s="316"/>
      <c r="J27" s="315"/>
      <c r="K27" s="316"/>
      <c r="L27" s="315"/>
      <c r="M27" s="316"/>
      <c r="N27" s="315"/>
      <c r="O27" s="316"/>
      <c r="P27" s="315"/>
      <c r="Q27" s="316"/>
      <c r="R27" s="315"/>
      <c r="S27" s="316"/>
      <c r="T27" s="315"/>
      <c r="U27" s="316"/>
      <c r="V27" s="315"/>
      <c r="W27" s="316"/>
      <c r="X27" s="315"/>
      <c r="Y27" s="316"/>
      <c r="Z27" s="315"/>
      <c r="AA27" s="316"/>
      <c r="AB27" s="315"/>
      <c r="AC27" s="316"/>
      <c r="AD27" s="315"/>
      <c r="AE27" s="316"/>
      <c r="AF27" s="315"/>
      <c r="AG27" s="316"/>
      <c r="AH27" s="315"/>
      <c r="AI27" s="316"/>
      <c r="AJ27" s="315"/>
      <c r="AK27" s="316"/>
      <c r="AL27" s="315"/>
      <c r="AM27" s="316"/>
      <c r="AN27" s="315"/>
      <c r="AO27" s="316"/>
      <c r="AP27" s="315">
        <f>Tripura!AA27</f>
        <v>0</v>
      </c>
      <c r="AQ27" s="316">
        <f>Tripura!AB27</f>
        <v>0</v>
      </c>
    </row>
    <row r="28" spans="1:43" ht="31.5">
      <c r="A28" s="6" t="s">
        <v>42</v>
      </c>
      <c r="B28" s="21" t="s">
        <v>43</v>
      </c>
      <c r="C28" s="101"/>
      <c r="D28" s="315"/>
      <c r="E28" s="316"/>
      <c r="F28" s="315"/>
      <c r="G28" s="316"/>
      <c r="H28" s="315"/>
      <c r="I28" s="316"/>
      <c r="J28" s="315"/>
      <c r="K28" s="316"/>
      <c r="L28" s="315"/>
      <c r="M28" s="316"/>
      <c r="N28" s="315"/>
      <c r="O28" s="316"/>
      <c r="P28" s="315"/>
      <c r="Q28" s="316"/>
      <c r="R28" s="315"/>
      <c r="S28" s="316"/>
      <c r="T28" s="315"/>
      <c r="U28" s="316"/>
      <c r="V28" s="315"/>
      <c r="W28" s="316"/>
      <c r="X28" s="315"/>
      <c r="Y28" s="316"/>
      <c r="Z28" s="315"/>
      <c r="AA28" s="316"/>
      <c r="AB28" s="315"/>
      <c r="AC28" s="316"/>
      <c r="AD28" s="315"/>
      <c r="AE28" s="316"/>
      <c r="AF28" s="315"/>
      <c r="AG28" s="316"/>
      <c r="AH28" s="315"/>
      <c r="AI28" s="316"/>
      <c r="AJ28" s="315"/>
      <c r="AK28" s="316"/>
      <c r="AL28" s="315"/>
      <c r="AM28" s="316"/>
      <c r="AN28" s="315"/>
      <c r="AO28" s="316"/>
      <c r="AP28" s="315">
        <f>Tripura!AA28</f>
        <v>0</v>
      </c>
      <c r="AQ28" s="316">
        <f>Tripura!AB28</f>
        <v>0</v>
      </c>
    </row>
    <row r="29" spans="1:43" ht="47.25">
      <c r="A29" s="6" t="s">
        <v>44</v>
      </c>
      <c r="B29" s="21" t="s">
        <v>45</v>
      </c>
      <c r="C29" s="51"/>
      <c r="D29" s="315"/>
      <c r="E29" s="316"/>
      <c r="F29" s="315"/>
      <c r="G29" s="316"/>
      <c r="H29" s="315"/>
      <c r="I29" s="316"/>
      <c r="J29" s="315"/>
      <c r="K29" s="316"/>
      <c r="L29" s="315"/>
      <c r="M29" s="316"/>
      <c r="N29" s="315"/>
      <c r="O29" s="316"/>
      <c r="P29" s="315"/>
      <c r="Q29" s="316"/>
      <c r="R29" s="315"/>
      <c r="S29" s="316"/>
      <c r="T29" s="315"/>
      <c r="U29" s="316"/>
      <c r="V29" s="315"/>
      <c r="W29" s="316"/>
      <c r="X29" s="315"/>
      <c r="Y29" s="316"/>
      <c r="Z29" s="315"/>
      <c r="AA29" s="316"/>
      <c r="AB29" s="315"/>
      <c r="AC29" s="316"/>
      <c r="AD29" s="315"/>
      <c r="AE29" s="316"/>
      <c r="AF29" s="315"/>
      <c r="AG29" s="316"/>
      <c r="AH29" s="315"/>
      <c r="AI29" s="316"/>
      <c r="AJ29" s="315"/>
      <c r="AK29" s="316"/>
      <c r="AL29" s="315"/>
      <c r="AM29" s="316"/>
      <c r="AN29" s="315"/>
      <c r="AO29" s="316"/>
      <c r="AP29" s="315">
        <f>Tripura!AA29</f>
        <v>0</v>
      </c>
      <c r="AQ29" s="316">
        <f>Tripura!AB29</f>
        <v>0</v>
      </c>
    </row>
    <row r="30" spans="1:43" ht="31.5">
      <c r="A30" s="6" t="s">
        <v>46</v>
      </c>
      <c r="B30" s="21" t="s">
        <v>47</v>
      </c>
      <c r="C30" s="51"/>
      <c r="D30" s="315"/>
      <c r="E30" s="316"/>
      <c r="F30" s="315"/>
      <c r="G30" s="316"/>
      <c r="H30" s="315"/>
      <c r="I30" s="316"/>
      <c r="J30" s="315"/>
      <c r="K30" s="316"/>
      <c r="L30" s="315"/>
      <c r="M30" s="316"/>
      <c r="N30" s="315"/>
      <c r="O30" s="316"/>
      <c r="P30" s="315"/>
      <c r="Q30" s="316"/>
      <c r="R30" s="315"/>
      <c r="S30" s="316"/>
      <c r="T30" s="315"/>
      <c r="U30" s="316"/>
      <c r="V30" s="315"/>
      <c r="W30" s="316"/>
      <c r="X30" s="315"/>
      <c r="Y30" s="316"/>
      <c r="Z30" s="315"/>
      <c r="AA30" s="316"/>
      <c r="AB30" s="315"/>
      <c r="AC30" s="316"/>
      <c r="AD30" s="315"/>
      <c r="AE30" s="316"/>
      <c r="AF30" s="315"/>
      <c r="AG30" s="316"/>
      <c r="AH30" s="315"/>
      <c r="AI30" s="316"/>
      <c r="AJ30" s="315"/>
      <c r="AK30" s="316"/>
      <c r="AL30" s="315"/>
      <c r="AM30" s="316"/>
      <c r="AN30" s="315"/>
      <c r="AO30" s="316"/>
      <c r="AP30" s="315">
        <f>Tripura!AA30</f>
        <v>0</v>
      </c>
      <c r="AQ30" s="316">
        <f>Tripura!AB30</f>
        <v>0</v>
      </c>
    </row>
    <row r="31" spans="1:43" ht="31.5">
      <c r="A31" s="6" t="s">
        <v>48</v>
      </c>
      <c r="B31" s="21" t="s">
        <v>49</v>
      </c>
      <c r="C31" s="51"/>
      <c r="D31" s="315"/>
      <c r="E31" s="316"/>
      <c r="F31" s="315"/>
      <c r="G31" s="316"/>
      <c r="H31" s="315"/>
      <c r="I31" s="316"/>
      <c r="J31" s="315"/>
      <c r="K31" s="316"/>
      <c r="L31" s="315"/>
      <c r="M31" s="316"/>
      <c r="N31" s="315"/>
      <c r="O31" s="316"/>
      <c r="P31" s="315"/>
      <c r="Q31" s="316"/>
      <c r="R31" s="315"/>
      <c r="S31" s="316"/>
      <c r="T31" s="315"/>
      <c r="U31" s="316"/>
      <c r="V31" s="315"/>
      <c r="W31" s="316"/>
      <c r="X31" s="315"/>
      <c r="Y31" s="316"/>
      <c r="Z31" s="315"/>
      <c r="AA31" s="316"/>
      <c r="AB31" s="315"/>
      <c r="AC31" s="316"/>
      <c r="AD31" s="315"/>
      <c r="AE31" s="316"/>
      <c r="AF31" s="315"/>
      <c r="AG31" s="316"/>
      <c r="AH31" s="315"/>
      <c r="AI31" s="316"/>
      <c r="AJ31" s="315"/>
      <c r="AK31" s="316"/>
      <c r="AL31" s="315"/>
      <c r="AM31" s="316"/>
      <c r="AN31" s="315"/>
      <c r="AO31" s="316"/>
      <c r="AP31" s="315">
        <f>Tripura!AA31</f>
        <v>0</v>
      </c>
      <c r="AQ31" s="316">
        <f>Tripura!AB31</f>
        <v>0</v>
      </c>
    </row>
    <row r="32" spans="1:43" ht="31.5">
      <c r="A32" s="6" t="s">
        <v>50</v>
      </c>
      <c r="B32" s="21" t="s">
        <v>51</v>
      </c>
      <c r="C32" s="51"/>
      <c r="D32" s="315"/>
      <c r="E32" s="316"/>
      <c r="F32" s="315"/>
      <c r="G32" s="316"/>
      <c r="H32" s="315"/>
      <c r="I32" s="316"/>
      <c r="J32" s="315"/>
      <c r="K32" s="316"/>
      <c r="L32" s="315"/>
      <c r="M32" s="316"/>
      <c r="N32" s="315"/>
      <c r="O32" s="316"/>
      <c r="P32" s="315"/>
      <c r="Q32" s="316"/>
      <c r="R32" s="315"/>
      <c r="S32" s="316"/>
      <c r="T32" s="315"/>
      <c r="U32" s="316"/>
      <c r="V32" s="315"/>
      <c r="W32" s="316"/>
      <c r="X32" s="315"/>
      <c r="Y32" s="316"/>
      <c r="Z32" s="315"/>
      <c r="AA32" s="316"/>
      <c r="AB32" s="315"/>
      <c r="AC32" s="316"/>
      <c r="AD32" s="315"/>
      <c r="AE32" s="316"/>
      <c r="AF32" s="315"/>
      <c r="AG32" s="316"/>
      <c r="AH32" s="315"/>
      <c r="AI32" s="316"/>
      <c r="AJ32" s="315"/>
      <c r="AK32" s="316"/>
      <c r="AL32" s="315"/>
      <c r="AM32" s="316"/>
      <c r="AN32" s="315"/>
      <c r="AO32" s="316"/>
      <c r="AP32" s="315">
        <f>Tripura!AA32</f>
        <v>0</v>
      </c>
      <c r="AQ32" s="316">
        <f>Tripura!AB32</f>
        <v>0</v>
      </c>
    </row>
    <row r="33" spans="1:43" ht="47.25">
      <c r="A33" s="6" t="s">
        <v>52</v>
      </c>
      <c r="B33" s="21" t="s">
        <v>53</v>
      </c>
      <c r="C33" s="51"/>
      <c r="D33" s="315"/>
      <c r="E33" s="316"/>
      <c r="F33" s="315"/>
      <c r="G33" s="316"/>
      <c r="H33" s="315"/>
      <c r="I33" s="316"/>
      <c r="J33" s="315"/>
      <c r="K33" s="316"/>
      <c r="L33" s="315"/>
      <c r="M33" s="316"/>
      <c r="N33" s="315"/>
      <c r="O33" s="316"/>
      <c r="P33" s="315"/>
      <c r="Q33" s="316"/>
      <c r="R33" s="315"/>
      <c r="S33" s="316"/>
      <c r="T33" s="315"/>
      <c r="U33" s="316"/>
      <c r="V33" s="315"/>
      <c r="W33" s="316"/>
      <c r="X33" s="315"/>
      <c r="Y33" s="316"/>
      <c r="Z33" s="315"/>
      <c r="AA33" s="316"/>
      <c r="AB33" s="315"/>
      <c r="AC33" s="316"/>
      <c r="AD33" s="315"/>
      <c r="AE33" s="316"/>
      <c r="AF33" s="315"/>
      <c r="AG33" s="316"/>
      <c r="AH33" s="315"/>
      <c r="AI33" s="316"/>
      <c r="AJ33" s="315"/>
      <c r="AK33" s="316"/>
      <c r="AL33" s="315"/>
      <c r="AM33" s="316"/>
      <c r="AN33" s="315"/>
      <c r="AO33" s="316"/>
      <c r="AP33" s="315">
        <f>Tripura!AA33</f>
        <v>0</v>
      </c>
      <c r="AQ33" s="316">
        <f>Tripura!AB33</f>
        <v>0</v>
      </c>
    </row>
    <row r="34" spans="1:43" ht="31.5">
      <c r="A34" s="6">
        <v>2.09</v>
      </c>
      <c r="B34" s="21" t="s">
        <v>54</v>
      </c>
      <c r="C34" s="51"/>
      <c r="D34" s="315"/>
      <c r="E34" s="316"/>
      <c r="F34" s="315"/>
      <c r="G34" s="316"/>
      <c r="H34" s="315"/>
      <c r="I34" s="316"/>
      <c r="J34" s="315"/>
      <c r="K34" s="316"/>
      <c r="L34" s="315"/>
      <c r="M34" s="316"/>
      <c r="N34" s="315"/>
      <c r="O34" s="316"/>
      <c r="P34" s="315"/>
      <c r="Q34" s="316"/>
      <c r="R34" s="315"/>
      <c r="S34" s="316"/>
      <c r="T34" s="315"/>
      <c r="U34" s="316"/>
      <c r="V34" s="315"/>
      <c r="W34" s="316"/>
      <c r="X34" s="315"/>
      <c r="Y34" s="316"/>
      <c r="Z34" s="315"/>
      <c r="AA34" s="316"/>
      <c r="AB34" s="315"/>
      <c r="AC34" s="316"/>
      <c r="AD34" s="315"/>
      <c r="AE34" s="316"/>
      <c r="AF34" s="315"/>
      <c r="AG34" s="316"/>
      <c r="AH34" s="315"/>
      <c r="AI34" s="316"/>
      <c r="AJ34" s="315"/>
      <c r="AK34" s="316"/>
      <c r="AL34" s="315"/>
      <c r="AM34" s="316"/>
      <c r="AN34" s="315"/>
      <c r="AO34" s="316"/>
      <c r="AP34" s="315">
        <f>Tripura!AA34</f>
        <v>0</v>
      </c>
      <c r="AQ34" s="316">
        <f>Tripura!AB34</f>
        <v>0</v>
      </c>
    </row>
    <row r="35" spans="1:43" ht="31.5">
      <c r="A35" s="6">
        <v>2.1</v>
      </c>
      <c r="B35" s="21" t="s">
        <v>55</v>
      </c>
      <c r="C35" s="51"/>
      <c r="D35" s="315"/>
      <c r="E35" s="316"/>
      <c r="F35" s="315"/>
      <c r="G35" s="316"/>
      <c r="H35" s="315"/>
      <c r="I35" s="316"/>
      <c r="J35" s="315"/>
      <c r="K35" s="316"/>
      <c r="L35" s="315"/>
      <c r="M35" s="316"/>
      <c r="N35" s="315"/>
      <c r="O35" s="316"/>
      <c r="P35" s="315"/>
      <c r="Q35" s="316"/>
      <c r="R35" s="315"/>
      <c r="S35" s="316"/>
      <c r="T35" s="315"/>
      <c r="U35" s="316"/>
      <c r="V35" s="315"/>
      <c r="W35" s="316"/>
      <c r="X35" s="315"/>
      <c r="Y35" s="316"/>
      <c r="Z35" s="315"/>
      <c r="AA35" s="316"/>
      <c r="AB35" s="315"/>
      <c r="AC35" s="316"/>
      <c r="AD35" s="315"/>
      <c r="AE35" s="316"/>
      <c r="AF35" s="315"/>
      <c r="AG35" s="316"/>
      <c r="AH35" s="315"/>
      <c r="AI35" s="316"/>
      <c r="AJ35" s="315"/>
      <c r="AK35" s="316"/>
      <c r="AL35" s="315"/>
      <c r="AM35" s="316"/>
      <c r="AN35" s="315"/>
      <c r="AO35" s="316"/>
      <c r="AP35" s="315">
        <f>Tripura!AA35</f>
        <v>0</v>
      </c>
      <c r="AQ35" s="316">
        <f>Tripura!AB35</f>
        <v>0</v>
      </c>
    </row>
    <row r="36" spans="1:43" ht="31.5">
      <c r="A36" s="6">
        <f>+A35+0.01</f>
        <v>2.11</v>
      </c>
      <c r="B36" s="21" t="s">
        <v>56</v>
      </c>
      <c r="C36" s="51"/>
      <c r="D36" s="315"/>
      <c r="E36" s="316"/>
      <c r="F36" s="315"/>
      <c r="G36" s="316"/>
      <c r="H36" s="315"/>
      <c r="I36" s="316"/>
      <c r="J36" s="315"/>
      <c r="K36" s="316"/>
      <c r="L36" s="315"/>
      <c r="M36" s="316"/>
      <c r="N36" s="315"/>
      <c r="O36" s="316"/>
      <c r="P36" s="315"/>
      <c r="Q36" s="316"/>
      <c r="R36" s="315"/>
      <c r="S36" s="316"/>
      <c r="T36" s="315"/>
      <c r="U36" s="316"/>
      <c r="V36" s="315"/>
      <c r="W36" s="316"/>
      <c r="X36" s="315"/>
      <c r="Y36" s="316"/>
      <c r="Z36" s="315"/>
      <c r="AA36" s="316"/>
      <c r="AB36" s="315"/>
      <c r="AC36" s="316"/>
      <c r="AD36" s="315"/>
      <c r="AE36" s="316"/>
      <c r="AF36" s="315"/>
      <c r="AG36" s="316"/>
      <c r="AH36" s="315"/>
      <c r="AI36" s="316"/>
      <c r="AJ36" s="315"/>
      <c r="AK36" s="316"/>
      <c r="AL36" s="315"/>
      <c r="AM36" s="316"/>
      <c r="AN36" s="315"/>
      <c r="AO36" s="316"/>
      <c r="AP36" s="315">
        <f>Tripura!AA36</f>
        <v>0</v>
      </c>
      <c r="AQ36" s="316">
        <f>Tripura!AB36</f>
        <v>0</v>
      </c>
    </row>
    <row r="37" spans="1:43">
      <c r="A37" s="6">
        <f t="shared" ref="A37:A43" si="0">+A36+0.01</f>
        <v>2.1199999999999997</v>
      </c>
      <c r="B37" s="21" t="s">
        <v>57</v>
      </c>
      <c r="C37" s="51"/>
      <c r="D37" s="315"/>
      <c r="E37" s="316"/>
      <c r="F37" s="315"/>
      <c r="G37" s="316"/>
      <c r="H37" s="315"/>
      <c r="I37" s="316"/>
      <c r="J37" s="315"/>
      <c r="K37" s="316"/>
      <c r="L37" s="315"/>
      <c r="M37" s="316"/>
      <c r="N37" s="315"/>
      <c r="O37" s="316"/>
      <c r="P37" s="315"/>
      <c r="Q37" s="316"/>
      <c r="R37" s="315"/>
      <c r="S37" s="316"/>
      <c r="T37" s="315"/>
      <c r="U37" s="316"/>
      <c r="V37" s="315"/>
      <c r="W37" s="316"/>
      <c r="X37" s="315"/>
      <c r="Y37" s="316"/>
      <c r="Z37" s="315"/>
      <c r="AA37" s="316"/>
      <c r="AB37" s="315"/>
      <c r="AC37" s="316"/>
      <c r="AD37" s="315"/>
      <c r="AE37" s="316"/>
      <c r="AF37" s="315"/>
      <c r="AG37" s="316"/>
      <c r="AH37" s="315"/>
      <c r="AI37" s="316"/>
      <c r="AJ37" s="315"/>
      <c r="AK37" s="316"/>
      <c r="AL37" s="315"/>
      <c r="AM37" s="316"/>
      <c r="AN37" s="315"/>
      <c r="AO37" s="316"/>
      <c r="AP37" s="315">
        <f>Tripura!AA37</f>
        <v>0</v>
      </c>
      <c r="AQ37" s="316">
        <f>Tripura!AB37</f>
        <v>0</v>
      </c>
    </row>
    <row r="38" spans="1:43">
      <c r="A38" s="6">
        <f t="shared" si="0"/>
        <v>2.1299999999999994</v>
      </c>
      <c r="B38" s="21" t="s">
        <v>58</v>
      </c>
      <c r="C38" s="51"/>
      <c r="D38" s="315"/>
      <c r="E38" s="316"/>
      <c r="F38" s="315"/>
      <c r="G38" s="316"/>
      <c r="H38" s="315"/>
      <c r="I38" s="316"/>
      <c r="J38" s="315"/>
      <c r="K38" s="316"/>
      <c r="L38" s="315"/>
      <c r="M38" s="316"/>
      <c r="N38" s="315"/>
      <c r="O38" s="316"/>
      <c r="P38" s="315"/>
      <c r="Q38" s="316"/>
      <c r="R38" s="315"/>
      <c r="S38" s="316"/>
      <c r="T38" s="315"/>
      <c r="U38" s="316"/>
      <c r="V38" s="315"/>
      <c r="W38" s="316"/>
      <c r="X38" s="315"/>
      <c r="Y38" s="316"/>
      <c r="Z38" s="315"/>
      <c r="AA38" s="316"/>
      <c r="AB38" s="315"/>
      <c r="AC38" s="316"/>
      <c r="AD38" s="315"/>
      <c r="AE38" s="316"/>
      <c r="AF38" s="315"/>
      <c r="AG38" s="316"/>
      <c r="AH38" s="315"/>
      <c r="AI38" s="316"/>
      <c r="AJ38" s="315"/>
      <c r="AK38" s="316"/>
      <c r="AL38" s="315"/>
      <c r="AM38" s="316"/>
      <c r="AN38" s="315"/>
      <c r="AO38" s="316"/>
      <c r="AP38" s="315">
        <f>Tripura!AA38</f>
        <v>0</v>
      </c>
      <c r="AQ38" s="316">
        <f>Tripura!AB38</f>
        <v>0</v>
      </c>
    </row>
    <row r="39" spans="1:43" ht="31.5">
      <c r="A39" s="6">
        <f t="shared" si="0"/>
        <v>2.1399999999999992</v>
      </c>
      <c r="B39" s="21" t="s">
        <v>59</v>
      </c>
      <c r="C39" s="51"/>
      <c r="D39" s="315"/>
      <c r="E39" s="316"/>
      <c r="F39" s="315"/>
      <c r="G39" s="316"/>
      <c r="H39" s="315"/>
      <c r="I39" s="316"/>
      <c r="J39" s="315"/>
      <c r="K39" s="316"/>
      <c r="L39" s="315"/>
      <c r="M39" s="316"/>
      <c r="N39" s="315"/>
      <c r="O39" s="316"/>
      <c r="P39" s="315"/>
      <c r="Q39" s="316"/>
      <c r="R39" s="315"/>
      <c r="S39" s="316"/>
      <c r="T39" s="315"/>
      <c r="U39" s="316"/>
      <c r="V39" s="315"/>
      <c r="W39" s="316"/>
      <c r="X39" s="315"/>
      <c r="Y39" s="316"/>
      <c r="Z39" s="315"/>
      <c r="AA39" s="316"/>
      <c r="AB39" s="315"/>
      <c r="AC39" s="316"/>
      <c r="AD39" s="315"/>
      <c r="AE39" s="316"/>
      <c r="AF39" s="315"/>
      <c r="AG39" s="316"/>
      <c r="AH39" s="315"/>
      <c r="AI39" s="316"/>
      <c r="AJ39" s="315"/>
      <c r="AK39" s="316"/>
      <c r="AL39" s="315"/>
      <c r="AM39" s="316"/>
      <c r="AN39" s="315"/>
      <c r="AO39" s="316"/>
      <c r="AP39" s="315">
        <f>Tripura!AA39</f>
        <v>0</v>
      </c>
      <c r="AQ39" s="316">
        <f>Tripura!AB39</f>
        <v>0</v>
      </c>
    </row>
    <row r="40" spans="1:43" ht="31.5">
      <c r="A40" s="6">
        <f t="shared" si="0"/>
        <v>2.149999999999999</v>
      </c>
      <c r="B40" s="21" t="s">
        <v>60</v>
      </c>
      <c r="C40" s="51"/>
      <c r="D40" s="315"/>
      <c r="E40" s="316"/>
      <c r="F40" s="315"/>
      <c r="G40" s="316"/>
      <c r="H40" s="315"/>
      <c r="I40" s="316"/>
      <c r="J40" s="315"/>
      <c r="K40" s="316"/>
      <c r="L40" s="315"/>
      <c r="M40" s="316"/>
      <c r="N40" s="315"/>
      <c r="O40" s="316"/>
      <c r="P40" s="315"/>
      <c r="Q40" s="316"/>
      <c r="R40" s="315"/>
      <c r="S40" s="316"/>
      <c r="T40" s="315"/>
      <c r="U40" s="316"/>
      <c r="V40" s="315"/>
      <c r="W40" s="316"/>
      <c r="X40" s="315"/>
      <c r="Y40" s="316"/>
      <c r="Z40" s="315"/>
      <c r="AA40" s="316"/>
      <c r="AB40" s="315"/>
      <c r="AC40" s="316"/>
      <c r="AD40" s="315"/>
      <c r="AE40" s="316"/>
      <c r="AF40" s="315"/>
      <c r="AG40" s="316"/>
      <c r="AH40" s="315"/>
      <c r="AI40" s="316"/>
      <c r="AJ40" s="315"/>
      <c r="AK40" s="316"/>
      <c r="AL40" s="315"/>
      <c r="AM40" s="316"/>
      <c r="AN40" s="315"/>
      <c r="AO40" s="316"/>
      <c r="AP40" s="315">
        <f>Tripura!AA40</f>
        <v>0</v>
      </c>
      <c r="AQ40" s="316">
        <f>Tripura!AB40</f>
        <v>0</v>
      </c>
    </row>
    <row r="41" spans="1:43" ht="31.5">
      <c r="A41" s="6">
        <f t="shared" si="0"/>
        <v>2.1599999999999988</v>
      </c>
      <c r="B41" s="21" t="s">
        <v>61</v>
      </c>
      <c r="C41" s="51"/>
      <c r="D41" s="315"/>
      <c r="E41" s="316"/>
      <c r="F41" s="315"/>
      <c r="G41" s="316"/>
      <c r="H41" s="315"/>
      <c r="I41" s="316"/>
      <c r="J41" s="315"/>
      <c r="K41" s="316"/>
      <c r="L41" s="315"/>
      <c r="M41" s="316"/>
      <c r="N41" s="315"/>
      <c r="O41" s="316"/>
      <c r="P41" s="315"/>
      <c r="Q41" s="316"/>
      <c r="R41" s="315"/>
      <c r="S41" s="316"/>
      <c r="T41" s="315"/>
      <c r="U41" s="316"/>
      <c r="V41" s="315"/>
      <c r="W41" s="316"/>
      <c r="X41" s="315"/>
      <c r="Y41" s="316"/>
      <c r="Z41" s="315"/>
      <c r="AA41" s="316"/>
      <c r="AB41" s="315"/>
      <c r="AC41" s="316"/>
      <c r="AD41" s="315"/>
      <c r="AE41" s="316"/>
      <c r="AF41" s="315"/>
      <c r="AG41" s="316"/>
      <c r="AH41" s="315"/>
      <c r="AI41" s="316"/>
      <c r="AJ41" s="315"/>
      <c r="AK41" s="316"/>
      <c r="AL41" s="315"/>
      <c r="AM41" s="316"/>
      <c r="AN41" s="315"/>
      <c r="AO41" s="316"/>
      <c r="AP41" s="315">
        <f>Tripura!AA41</f>
        <v>0</v>
      </c>
      <c r="AQ41" s="316">
        <f>Tripura!AB41</f>
        <v>0</v>
      </c>
    </row>
    <row r="42" spans="1:43" ht="31.5">
      <c r="A42" s="6">
        <f t="shared" si="0"/>
        <v>2.1699999999999986</v>
      </c>
      <c r="B42" s="21" t="s">
        <v>62</v>
      </c>
      <c r="C42" s="51"/>
      <c r="D42" s="315"/>
      <c r="E42" s="316"/>
      <c r="F42" s="315"/>
      <c r="G42" s="316"/>
      <c r="H42" s="315"/>
      <c r="I42" s="316"/>
      <c r="J42" s="315"/>
      <c r="K42" s="316"/>
      <c r="L42" s="315"/>
      <c r="M42" s="316"/>
      <c r="N42" s="315"/>
      <c r="O42" s="316"/>
      <c r="P42" s="315"/>
      <c r="Q42" s="316"/>
      <c r="R42" s="315"/>
      <c r="S42" s="316"/>
      <c r="T42" s="315"/>
      <c r="U42" s="316"/>
      <c r="V42" s="315"/>
      <c r="W42" s="316"/>
      <c r="X42" s="315"/>
      <c r="Y42" s="316"/>
      <c r="Z42" s="315"/>
      <c r="AA42" s="316"/>
      <c r="AB42" s="315"/>
      <c r="AC42" s="316"/>
      <c r="AD42" s="315"/>
      <c r="AE42" s="316"/>
      <c r="AF42" s="315"/>
      <c r="AG42" s="316"/>
      <c r="AH42" s="315"/>
      <c r="AI42" s="316"/>
      <c r="AJ42" s="315"/>
      <c r="AK42" s="316"/>
      <c r="AL42" s="315"/>
      <c r="AM42" s="316"/>
      <c r="AN42" s="315"/>
      <c r="AO42" s="316"/>
      <c r="AP42" s="315">
        <f>Tripura!AA42</f>
        <v>0</v>
      </c>
      <c r="AQ42" s="316">
        <f>Tripura!AB42</f>
        <v>0</v>
      </c>
    </row>
    <row r="43" spans="1:43" ht="31.5">
      <c r="A43" s="6">
        <f t="shared" si="0"/>
        <v>2.1799999999999984</v>
      </c>
      <c r="B43" s="21" t="s">
        <v>63</v>
      </c>
      <c r="C43" s="51"/>
      <c r="D43" s="315"/>
      <c r="E43" s="316"/>
      <c r="F43" s="315"/>
      <c r="G43" s="316"/>
      <c r="H43" s="315"/>
      <c r="I43" s="316"/>
      <c r="J43" s="315"/>
      <c r="K43" s="316"/>
      <c r="L43" s="315"/>
      <c r="M43" s="316"/>
      <c r="N43" s="315"/>
      <c r="O43" s="316"/>
      <c r="P43" s="315"/>
      <c r="Q43" s="316"/>
      <c r="R43" s="315"/>
      <c r="S43" s="316"/>
      <c r="T43" s="315"/>
      <c r="U43" s="316"/>
      <c r="V43" s="315"/>
      <c r="W43" s="316"/>
      <c r="X43" s="315"/>
      <c r="Y43" s="316"/>
      <c r="Z43" s="315"/>
      <c r="AA43" s="316"/>
      <c r="AB43" s="315"/>
      <c r="AC43" s="316"/>
      <c r="AD43" s="315"/>
      <c r="AE43" s="316"/>
      <c r="AF43" s="315"/>
      <c r="AG43" s="316"/>
      <c r="AH43" s="315"/>
      <c r="AI43" s="316"/>
      <c r="AJ43" s="315"/>
      <c r="AK43" s="316"/>
      <c r="AL43" s="315"/>
      <c r="AM43" s="316"/>
      <c r="AN43" s="315"/>
      <c r="AO43" s="316"/>
      <c r="AP43" s="315">
        <f>Tripura!AA43</f>
        <v>0</v>
      </c>
      <c r="AQ43" s="316">
        <f>Tripura!AB43</f>
        <v>0</v>
      </c>
    </row>
    <row r="44" spans="1:43" s="216" customFormat="1">
      <c r="A44" s="203"/>
      <c r="B44" s="177" t="s">
        <v>64</v>
      </c>
      <c r="C44" s="180"/>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312"/>
      <c r="AF44" s="312"/>
      <c r="AG44" s="312"/>
      <c r="AH44" s="312"/>
      <c r="AI44" s="312"/>
      <c r="AJ44" s="312"/>
      <c r="AK44" s="312"/>
      <c r="AL44" s="312"/>
      <c r="AM44" s="312"/>
      <c r="AN44" s="312"/>
      <c r="AO44" s="312"/>
      <c r="AP44" s="312"/>
      <c r="AQ44" s="312"/>
    </row>
    <row r="45" spans="1:43" s="216" customFormat="1">
      <c r="A45" s="203"/>
      <c r="B45" s="181" t="s">
        <v>65</v>
      </c>
      <c r="C45" s="184"/>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row>
    <row r="46" spans="1:43" s="88" customFormat="1">
      <c r="A46" s="6"/>
      <c r="B46" s="25" t="s">
        <v>66</v>
      </c>
      <c r="C46" s="112"/>
      <c r="D46" s="315"/>
      <c r="E46" s="316"/>
      <c r="F46" s="315"/>
      <c r="G46" s="316"/>
      <c r="H46" s="315"/>
      <c r="I46" s="316"/>
      <c r="J46" s="315"/>
      <c r="K46" s="316"/>
      <c r="L46" s="315"/>
      <c r="M46" s="316"/>
      <c r="N46" s="315"/>
      <c r="O46" s="316"/>
      <c r="P46" s="315"/>
      <c r="Q46" s="316"/>
      <c r="R46" s="315"/>
      <c r="S46" s="316"/>
      <c r="T46" s="315"/>
      <c r="U46" s="316"/>
      <c r="V46" s="315"/>
      <c r="W46" s="316"/>
      <c r="X46" s="315"/>
      <c r="Y46" s="316"/>
      <c r="Z46" s="315"/>
      <c r="AA46" s="316"/>
      <c r="AB46" s="315"/>
      <c r="AC46" s="316"/>
      <c r="AD46" s="315"/>
      <c r="AE46" s="316"/>
      <c r="AF46" s="315"/>
      <c r="AG46" s="316"/>
      <c r="AH46" s="315"/>
      <c r="AI46" s="316"/>
      <c r="AJ46" s="315"/>
      <c r="AK46" s="316"/>
      <c r="AL46" s="315"/>
      <c r="AM46" s="316"/>
      <c r="AN46" s="315"/>
      <c r="AO46" s="316"/>
      <c r="AP46" s="315">
        <f>Tripura!AA46</f>
        <v>0</v>
      </c>
      <c r="AQ46" s="316">
        <f>Tripura!AB46</f>
        <v>0</v>
      </c>
    </row>
    <row r="47" spans="1:43" s="88" customFormat="1">
      <c r="A47" s="6"/>
      <c r="B47" s="28" t="s">
        <v>29</v>
      </c>
      <c r="C47" s="113"/>
      <c r="D47" s="315"/>
      <c r="E47" s="316"/>
      <c r="F47" s="315"/>
      <c r="G47" s="316"/>
      <c r="H47" s="315"/>
      <c r="I47" s="316"/>
      <c r="J47" s="315"/>
      <c r="K47" s="316"/>
      <c r="L47" s="315"/>
      <c r="M47" s="316"/>
      <c r="N47" s="315"/>
      <c r="O47" s="316"/>
      <c r="P47" s="315"/>
      <c r="Q47" s="316"/>
      <c r="R47" s="315"/>
      <c r="S47" s="316"/>
      <c r="T47" s="315"/>
      <c r="U47" s="316"/>
      <c r="V47" s="315"/>
      <c r="W47" s="316"/>
      <c r="X47" s="315"/>
      <c r="Y47" s="316"/>
      <c r="Z47" s="315"/>
      <c r="AA47" s="316"/>
      <c r="AB47" s="315"/>
      <c r="AC47" s="316"/>
      <c r="AD47" s="315"/>
      <c r="AE47" s="316"/>
      <c r="AF47" s="315"/>
      <c r="AG47" s="316"/>
      <c r="AH47" s="315"/>
      <c r="AI47" s="316"/>
      <c r="AJ47" s="315"/>
      <c r="AK47" s="316"/>
      <c r="AL47" s="315"/>
      <c r="AM47" s="316"/>
      <c r="AN47" s="315"/>
      <c r="AO47" s="316"/>
      <c r="AP47" s="315">
        <f>Tripura!AA47</f>
        <v>0</v>
      </c>
      <c r="AQ47" s="316">
        <f>Tripura!AB47</f>
        <v>0</v>
      </c>
    </row>
    <row r="48" spans="1:43" s="88" customFormat="1" ht="31.5">
      <c r="A48" s="6">
        <v>2.19</v>
      </c>
      <c r="B48" s="31" t="s">
        <v>67</v>
      </c>
      <c r="C48" s="51"/>
      <c r="D48" s="315"/>
      <c r="E48" s="316"/>
      <c r="F48" s="315"/>
      <c r="G48" s="316"/>
      <c r="H48" s="315"/>
      <c r="I48" s="316"/>
      <c r="J48" s="315"/>
      <c r="K48" s="316"/>
      <c r="L48" s="315"/>
      <c r="M48" s="316"/>
      <c r="N48" s="315"/>
      <c r="O48" s="316"/>
      <c r="P48" s="315"/>
      <c r="Q48" s="316"/>
      <c r="R48" s="315"/>
      <c r="S48" s="316"/>
      <c r="T48" s="315"/>
      <c r="U48" s="316"/>
      <c r="V48" s="315"/>
      <c r="W48" s="316"/>
      <c r="X48" s="315"/>
      <c r="Y48" s="316"/>
      <c r="Z48" s="315"/>
      <c r="AA48" s="316"/>
      <c r="AB48" s="315"/>
      <c r="AC48" s="316"/>
      <c r="AD48" s="315"/>
      <c r="AE48" s="316"/>
      <c r="AF48" s="315"/>
      <c r="AG48" s="316"/>
      <c r="AH48" s="315"/>
      <c r="AI48" s="316"/>
      <c r="AJ48" s="315"/>
      <c r="AK48" s="316"/>
      <c r="AL48" s="315"/>
      <c r="AM48" s="316"/>
      <c r="AN48" s="315"/>
      <c r="AO48" s="316"/>
      <c r="AP48" s="315">
        <f>Tripura!AA48</f>
        <v>0</v>
      </c>
      <c r="AQ48" s="316">
        <f>Tripura!AB48</f>
        <v>0</v>
      </c>
    </row>
    <row r="49" spans="1:43" s="88" customFormat="1" ht="31.5">
      <c r="A49" s="6">
        <f t="shared" ref="A49:A51" si="1">+A48+0.01</f>
        <v>2.1999999999999997</v>
      </c>
      <c r="B49" s="31" t="s">
        <v>68</v>
      </c>
      <c r="C49" s="51"/>
      <c r="D49" s="315"/>
      <c r="E49" s="316"/>
      <c r="F49" s="315"/>
      <c r="G49" s="316"/>
      <c r="H49" s="315"/>
      <c r="I49" s="316"/>
      <c r="J49" s="315"/>
      <c r="K49" s="316"/>
      <c r="L49" s="315"/>
      <c r="M49" s="316"/>
      <c r="N49" s="315"/>
      <c r="O49" s="316"/>
      <c r="P49" s="315"/>
      <c r="Q49" s="316"/>
      <c r="R49" s="315"/>
      <c r="S49" s="316"/>
      <c r="T49" s="315"/>
      <c r="U49" s="316"/>
      <c r="V49" s="315"/>
      <c r="W49" s="316"/>
      <c r="X49" s="315"/>
      <c r="Y49" s="316"/>
      <c r="Z49" s="315"/>
      <c r="AA49" s="316"/>
      <c r="AB49" s="315"/>
      <c r="AC49" s="316"/>
      <c r="AD49" s="315"/>
      <c r="AE49" s="316"/>
      <c r="AF49" s="315"/>
      <c r="AG49" s="316"/>
      <c r="AH49" s="315"/>
      <c r="AI49" s="316"/>
      <c r="AJ49" s="315"/>
      <c r="AK49" s="316"/>
      <c r="AL49" s="315"/>
      <c r="AM49" s="316"/>
      <c r="AN49" s="315"/>
      <c r="AO49" s="316"/>
      <c r="AP49" s="315">
        <f>Tripura!AA49</f>
        <v>0</v>
      </c>
      <c r="AQ49" s="316">
        <f>Tripura!AB49</f>
        <v>0</v>
      </c>
    </row>
    <row r="50" spans="1:43" s="88" customFormat="1">
      <c r="A50" s="6">
        <f t="shared" si="1"/>
        <v>2.2099999999999995</v>
      </c>
      <c r="B50" s="31" t="s">
        <v>69</v>
      </c>
      <c r="C50" s="51"/>
      <c r="D50" s="315"/>
      <c r="E50" s="316"/>
      <c r="F50" s="315"/>
      <c r="G50" s="316"/>
      <c r="H50" s="315"/>
      <c r="I50" s="316"/>
      <c r="J50" s="315"/>
      <c r="K50" s="316"/>
      <c r="L50" s="315"/>
      <c r="M50" s="316"/>
      <c r="N50" s="315"/>
      <c r="O50" s="316"/>
      <c r="P50" s="315"/>
      <c r="Q50" s="316"/>
      <c r="R50" s="315"/>
      <c r="S50" s="316"/>
      <c r="T50" s="315"/>
      <c r="U50" s="316"/>
      <c r="V50" s="315"/>
      <c r="W50" s="316"/>
      <c r="X50" s="315"/>
      <c r="Y50" s="316"/>
      <c r="Z50" s="315"/>
      <c r="AA50" s="316"/>
      <c r="AB50" s="315"/>
      <c r="AC50" s="316"/>
      <c r="AD50" s="315"/>
      <c r="AE50" s="316"/>
      <c r="AF50" s="315"/>
      <c r="AG50" s="316"/>
      <c r="AH50" s="315"/>
      <c r="AI50" s="316"/>
      <c r="AJ50" s="315"/>
      <c r="AK50" s="316"/>
      <c r="AL50" s="315"/>
      <c r="AM50" s="316"/>
      <c r="AN50" s="315"/>
      <c r="AO50" s="316"/>
      <c r="AP50" s="315">
        <f>Tripura!AA50</f>
        <v>0</v>
      </c>
      <c r="AQ50" s="316">
        <f>Tripura!AB50</f>
        <v>0</v>
      </c>
    </row>
    <row r="51" spans="1:43" s="88" customFormat="1">
      <c r="A51" s="6">
        <f t="shared" si="1"/>
        <v>2.2199999999999993</v>
      </c>
      <c r="B51" s="31" t="s">
        <v>33</v>
      </c>
      <c r="C51" s="114"/>
      <c r="D51" s="315"/>
      <c r="E51" s="316"/>
      <c r="F51" s="315"/>
      <c r="G51" s="316"/>
      <c r="H51" s="315"/>
      <c r="I51" s="316"/>
      <c r="J51" s="315"/>
      <c r="K51" s="316"/>
      <c r="L51" s="315"/>
      <c r="M51" s="316"/>
      <c r="N51" s="315"/>
      <c r="O51" s="316"/>
      <c r="P51" s="315"/>
      <c r="Q51" s="316"/>
      <c r="R51" s="315"/>
      <c r="S51" s="316"/>
      <c r="T51" s="315"/>
      <c r="U51" s="316"/>
      <c r="V51" s="315"/>
      <c r="W51" s="316"/>
      <c r="X51" s="315"/>
      <c r="Y51" s="316"/>
      <c r="Z51" s="315"/>
      <c r="AA51" s="316"/>
      <c r="AB51" s="315"/>
      <c r="AC51" s="316"/>
      <c r="AD51" s="315"/>
      <c r="AE51" s="316"/>
      <c r="AF51" s="315"/>
      <c r="AG51" s="316"/>
      <c r="AH51" s="315"/>
      <c r="AI51" s="316"/>
      <c r="AJ51" s="315"/>
      <c r="AK51" s="316"/>
      <c r="AL51" s="315"/>
      <c r="AM51" s="316"/>
      <c r="AN51" s="315"/>
      <c r="AO51" s="316"/>
      <c r="AP51" s="315">
        <f>Tripura!AA51</f>
        <v>0</v>
      </c>
      <c r="AQ51" s="316">
        <f>Tripura!AB51</f>
        <v>0</v>
      </c>
    </row>
    <row r="52" spans="1:43" s="216" customFormat="1">
      <c r="A52" s="203"/>
      <c r="B52" s="185" t="s">
        <v>70</v>
      </c>
      <c r="C52" s="187"/>
      <c r="D52" s="315">
        <f>Dhalai!R52</f>
        <v>0</v>
      </c>
      <c r="E52" s="316">
        <f>Dhalai!S52</f>
        <v>0</v>
      </c>
      <c r="F52" s="315">
        <f>Dhalai!AA52</f>
        <v>0</v>
      </c>
      <c r="G52" s="316">
        <f>Dhalai!AB52</f>
        <v>0</v>
      </c>
      <c r="H52" s="315">
        <f>Unakoti!R52</f>
        <v>0</v>
      </c>
      <c r="I52" s="316">
        <f>Unakoti!S52</f>
        <v>0</v>
      </c>
      <c r="J52" s="315">
        <f>Unakoti!AA52</f>
        <v>0</v>
      </c>
      <c r="K52" s="316">
        <f>Unakoti!AB52</f>
        <v>0</v>
      </c>
      <c r="L52" s="315">
        <f>North!R52</f>
        <v>0</v>
      </c>
      <c r="M52" s="316">
        <f>North!S52</f>
        <v>0</v>
      </c>
      <c r="N52" s="315">
        <f>North!AA52</f>
        <v>0</v>
      </c>
      <c r="O52" s="316">
        <f>North!AB52</f>
        <v>0</v>
      </c>
      <c r="P52" s="315">
        <f>Gomati!R52</f>
        <v>0</v>
      </c>
      <c r="Q52" s="316">
        <f>Gomati!S52</f>
        <v>0</v>
      </c>
      <c r="R52" s="315">
        <f>Gomati!AA52</f>
        <v>0</v>
      </c>
      <c r="S52" s="316">
        <f>Gomati!AB52</f>
        <v>0</v>
      </c>
      <c r="T52" s="315">
        <f>South!R52</f>
        <v>0</v>
      </c>
      <c r="U52" s="316">
        <f>South!S52</f>
        <v>0</v>
      </c>
      <c r="V52" s="315">
        <f>South!AA52</f>
        <v>0</v>
      </c>
      <c r="W52" s="316">
        <f>South!AB52</f>
        <v>0</v>
      </c>
      <c r="X52" s="315">
        <f>West!R52</f>
        <v>0</v>
      </c>
      <c r="Y52" s="316">
        <f>West!S52</f>
        <v>0</v>
      </c>
      <c r="Z52" s="315">
        <f>West!AA52</f>
        <v>0</v>
      </c>
      <c r="AA52" s="316">
        <f>West!AB52</f>
        <v>0</v>
      </c>
      <c r="AB52" s="315">
        <f>Sepahijala!R52</f>
        <v>0</v>
      </c>
      <c r="AC52" s="316">
        <f>Sepahijala!S52</f>
        <v>0</v>
      </c>
      <c r="AD52" s="315">
        <f>Sepahijala!AA52</f>
        <v>0</v>
      </c>
      <c r="AE52" s="316">
        <f>Sepahijala!AB52</f>
        <v>0</v>
      </c>
      <c r="AF52" s="315">
        <f>Khowai!R52</f>
        <v>0</v>
      </c>
      <c r="AG52" s="316">
        <f>Khowai!S52</f>
        <v>0</v>
      </c>
      <c r="AH52" s="315">
        <f>Khowai!AA52</f>
        <v>0</v>
      </c>
      <c r="AI52" s="316">
        <f>Khowai!AB52</f>
        <v>0</v>
      </c>
      <c r="AJ52" s="315">
        <f>SPO!R52</f>
        <v>0</v>
      </c>
      <c r="AK52" s="316">
        <f>SPO!S52</f>
        <v>0</v>
      </c>
      <c r="AL52" s="315">
        <f>SPO!AA52</f>
        <v>0</v>
      </c>
      <c r="AM52" s="316">
        <f>SPO!AB52</f>
        <v>0</v>
      </c>
      <c r="AN52" s="315">
        <f>Tripura!R52</f>
        <v>0</v>
      </c>
      <c r="AO52" s="316">
        <f>Tripura!S52</f>
        <v>0</v>
      </c>
      <c r="AP52" s="315">
        <f>Tripura!AA52</f>
        <v>0</v>
      </c>
      <c r="AQ52" s="316">
        <f>Tripura!AB52</f>
        <v>0</v>
      </c>
    </row>
    <row r="53" spans="1:43" s="88" customFormat="1">
      <c r="A53" s="6"/>
      <c r="B53" s="34" t="s">
        <v>71</v>
      </c>
      <c r="C53" s="113"/>
      <c r="D53" s="315"/>
      <c r="E53" s="316"/>
      <c r="F53" s="315"/>
      <c r="G53" s="316"/>
      <c r="H53" s="315"/>
      <c r="I53" s="316"/>
      <c r="J53" s="315"/>
      <c r="K53" s="316"/>
      <c r="L53" s="315"/>
      <c r="M53" s="316"/>
      <c r="N53" s="315"/>
      <c r="O53" s="316"/>
      <c r="P53" s="315"/>
      <c r="Q53" s="316"/>
      <c r="R53" s="315"/>
      <c r="S53" s="316"/>
      <c r="T53" s="315"/>
      <c r="U53" s="316"/>
      <c r="V53" s="315"/>
      <c r="W53" s="316"/>
      <c r="X53" s="315"/>
      <c r="Y53" s="316"/>
      <c r="Z53" s="315"/>
      <c r="AA53" s="316"/>
      <c r="AB53" s="315"/>
      <c r="AC53" s="316"/>
      <c r="AD53" s="315"/>
      <c r="AE53" s="316"/>
      <c r="AF53" s="315"/>
      <c r="AG53" s="316"/>
      <c r="AH53" s="315"/>
      <c r="AI53" s="316"/>
      <c r="AJ53" s="315"/>
      <c r="AK53" s="316"/>
      <c r="AL53" s="315"/>
      <c r="AM53" s="316"/>
      <c r="AN53" s="315"/>
      <c r="AO53" s="316"/>
      <c r="AP53" s="315">
        <f>Tripura!AA53</f>
        <v>0</v>
      </c>
      <c r="AQ53" s="316">
        <f>Tripura!AB53</f>
        <v>0</v>
      </c>
    </row>
    <row r="54" spans="1:43" s="88" customFormat="1">
      <c r="A54" s="6">
        <v>2.23</v>
      </c>
      <c r="B54" s="21" t="s">
        <v>72</v>
      </c>
      <c r="C54" s="51"/>
      <c r="D54" s="315"/>
      <c r="E54" s="316"/>
      <c r="F54" s="315"/>
      <c r="G54" s="316"/>
      <c r="H54" s="315"/>
      <c r="I54" s="316"/>
      <c r="J54" s="315"/>
      <c r="K54" s="316"/>
      <c r="L54" s="315"/>
      <c r="M54" s="316"/>
      <c r="N54" s="315"/>
      <c r="O54" s="316"/>
      <c r="P54" s="315"/>
      <c r="Q54" s="316"/>
      <c r="R54" s="315"/>
      <c r="S54" s="316"/>
      <c r="T54" s="315"/>
      <c r="U54" s="316"/>
      <c r="V54" s="315"/>
      <c r="W54" s="316"/>
      <c r="X54" s="315"/>
      <c r="Y54" s="316"/>
      <c r="Z54" s="315"/>
      <c r="AA54" s="316"/>
      <c r="AB54" s="315"/>
      <c r="AC54" s="316"/>
      <c r="AD54" s="315"/>
      <c r="AE54" s="316"/>
      <c r="AF54" s="315"/>
      <c r="AG54" s="316"/>
      <c r="AH54" s="315"/>
      <c r="AI54" s="316"/>
      <c r="AJ54" s="315"/>
      <c r="AK54" s="316"/>
      <c r="AL54" s="315"/>
      <c r="AM54" s="316"/>
      <c r="AN54" s="315"/>
      <c r="AO54" s="316"/>
      <c r="AP54" s="315">
        <f>Tripura!AA54</f>
        <v>0</v>
      </c>
      <c r="AQ54" s="316">
        <f>Tripura!AB54</f>
        <v>0</v>
      </c>
    </row>
    <row r="55" spans="1:43" s="88" customFormat="1">
      <c r="A55" s="6">
        <f t="shared" ref="A55:A75" si="2">+A54+0.01</f>
        <v>2.2399999999999998</v>
      </c>
      <c r="B55" s="21" t="s">
        <v>37</v>
      </c>
      <c r="C55" s="51"/>
      <c r="D55" s="315"/>
      <c r="E55" s="316"/>
      <c r="F55" s="315"/>
      <c r="G55" s="316"/>
      <c r="H55" s="315"/>
      <c r="I55" s="316"/>
      <c r="J55" s="315"/>
      <c r="K55" s="316"/>
      <c r="L55" s="315"/>
      <c r="M55" s="316"/>
      <c r="N55" s="315"/>
      <c r="O55" s="316"/>
      <c r="P55" s="315"/>
      <c r="Q55" s="316"/>
      <c r="R55" s="315"/>
      <c r="S55" s="316"/>
      <c r="T55" s="315"/>
      <c r="U55" s="316"/>
      <c r="V55" s="315"/>
      <c r="W55" s="316"/>
      <c r="X55" s="315"/>
      <c r="Y55" s="316"/>
      <c r="Z55" s="315"/>
      <c r="AA55" s="316"/>
      <c r="AB55" s="315"/>
      <c r="AC55" s="316"/>
      <c r="AD55" s="315"/>
      <c r="AE55" s="316"/>
      <c r="AF55" s="315"/>
      <c r="AG55" s="316"/>
      <c r="AH55" s="315"/>
      <c r="AI55" s="316"/>
      <c r="AJ55" s="315"/>
      <c r="AK55" s="316"/>
      <c r="AL55" s="315"/>
      <c r="AM55" s="316"/>
      <c r="AN55" s="315"/>
      <c r="AO55" s="316"/>
      <c r="AP55" s="315">
        <f>Tripura!AA55</f>
        <v>0</v>
      </c>
      <c r="AQ55" s="316">
        <f>Tripura!AB55</f>
        <v>0</v>
      </c>
    </row>
    <row r="56" spans="1:43" s="88" customFormat="1" ht="47.25">
      <c r="A56" s="6">
        <f t="shared" si="2"/>
        <v>2.2499999999999996</v>
      </c>
      <c r="B56" s="12" t="s">
        <v>73</v>
      </c>
      <c r="C56" s="51"/>
      <c r="D56" s="315"/>
      <c r="E56" s="316"/>
      <c r="F56" s="315"/>
      <c r="G56" s="316"/>
      <c r="H56" s="315"/>
      <c r="I56" s="316"/>
      <c r="J56" s="315"/>
      <c r="K56" s="316"/>
      <c r="L56" s="315"/>
      <c r="M56" s="316"/>
      <c r="N56" s="315"/>
      <c r="O56" s="316"/>
      <c r="P56" s="315"/>
      <c r="Q56" s="316"/>
      <c r="R56" s="315"/>
      <c r="S56" s="316"/>
      <c r="T56" s="315"/>
      <c r="U56" s="316"/>
      <c r="V56" s="315"/>
      <c r="W56" s="316"/>
      <c r="X56" s="315"/>
      <c r="Y56" s="316"/>
      <c r="Z56" s="315"/>
      <c r="AA56" s="316"/>
      <c r="AB56" s="315"/>
      <c r="AC56" s="316"/>
      <c r="AD56" s="315"/>
      <c r="AE56" s="316"/>
      <c r="AF56" s="315"/>
      <c r="AG56" s="316"/>
      <c r="AH56" s="315"/>
      <c r="AI56" s="316"/>
      <c r="AJ56" s="315"/>
      <c r="AK56" s="316"/>
      <c r="AL56" s="315"/>
      <c r="AM56" s="316"/>
      <c r="AN56" s="315"/>
      <c r="AO56" s="316"/>
      <c r="AP56" s="315">
        <f>Tripura!AA56</f>
        <v>0</v>
      </c>
      <c r="AQ56" s="316">
        <f>Tripura!AB56</f>
        <v>0</v>
      </c>
    </row>
    <row r="57" spans="1:43" s="88" customFormat="1">
      <c r="A57" s="6">
        <f t="shared" si="2"/>
        <v>2.2599999999999993</v>
      </c>
      <c r="B57" s="21" t="s">
        <v>74</v>
      </c>
      <c r="C57" s="101"/>
      <c r="D57" s="315"/>
      <c r="E57" s="316"/>
      <c r="F57" s="315"/>
      <c r="G57" s="316"/>
      <c r="H57" s="315"/>
      <c r="I57" s="316"/>
      <c r="J57" s="315"/>
      <c r="K57" s="316"/>
      <c r="L57" s="315"/>
      <c r="M57" s="316"/>
      <c r="N57" s="315"/>
      <c r="O57" s="316"/>
      <c r="P57" s="315"/>
      <c r="Q57" s="316"/>
      <c r="R57" s="315"/>
      <c r="S57" s="316"/>
      <c r="T57" s="315"/>
      <c r="U57" s="316"/>
      <c r="V57" s="315"/>
      <c r="W57" s="316"/>
      <c r="X57" s="315"/>
      <c r="Y57" s="316"/>
      <c r="Z57" s="315"/>
      <c r="AA57" s="316"/>
      <c r="AB57" s="315"/>
      <c r="AC57" s="316"/>
      <c r="AD57" s="315"/>
      <c r="AE57" s="316"/>
      <c r="AF57" s="315"/>
      <c r="AG57" s="316"/>
      <c r="AH57" s="315"/>
      <c r="AI57" s="316"/>
      <c r="AJ57" s="315"/>
      <c r="AK57" s="316"/>
      <c r="AL57" s="315"/>
      <c r="AM57" s="316"/>
      <c r="AN57" s="315"/>
      <c r="AO57" s="316"/>
      <c r="AP57" s="315">
        <f>Tripura!AA57</f>
        <v>0</v>
      </c>
      <c r="AQ57" s="316">
        <f>Tripura!AB57</f>
        <v>0</v>
      </c>
    </row>
    <row r="58" spans="1:43" s="88" customFormat="1">
      <c r="A58" s="6" t="s">
        <v>40</v>
      </c>
      <c r="B58" s="35" t="s">
        <v>75</v>
      </c>
      <c r="C58" s="64"/>
      <c r="D58" s="315"/>
      <c r="E58" s="316"/>
      <c r="F58" s="315"/>
      <c r="G58" s="316"/>
      <c r="H58" s="315"/>
      <c r="I58" s="316"/>
      <c r="J58" s="315"/>
      <c r="K58" s="316"/>
      <c r="L58" s="315"/>
      <c r="M58" s="316"/>
      <c r="N58" s="315"/>
      <c r="O58" s="316"/>
      <c r="P58" s="315"/>
      <c r="Q58" s="316"/>
      <c r="R58" s="315"/>
      <c r="S58" s="316"/>
      <c r="T58" s="315"/>
      <c r="U58" s="316"/>
      <c r="V58" s="315"/>
      <c r="W58" s="316"/>
      <c r="X58" s="315"/>
      <c r="Y58" s="316"/>
      <c r="Z58" s="315"/>
      <c r="AA58" s="316"/>
      <c r="AB58" s="315"/>
      <c r="AC58" s="316"/>
      <c r="AD58" s="315"/>
      <c r="AE58" s="316"/>
      <c r="AF58" s="315"/>
      <c r="AG58" s="316"/>
      <c r="AH58" s="315"/>
      <c r="AI58" s="316"/>
      <c r="AJ58" s="315"/>
      <c r="AK58" s="316"/>
      <c r="AL58" s="315"/>
      <c r="AM58" s="316"/>
      <c r="AN58" s="315"/>
      <c r="AO58" s="316"/>
      <c r="AP58" s="315">
        <f>Tripura!AA58</f>
        <v>0</v>
      </c>
      <c r="AQ58" s="316">
        <f>Tripura!AB58</f>
        <v>0</v>
      </c>
    </row>
    <row r="59" spans="1:43" s="88" customFormat="1" ht="31.5">
      <c r="A59" s="6" t="s">
        <v>42</v>
      </c>
      <c r="B59" s="35" t="s">
        <v>76</v>
      </c>
      <c r="C59" s="64"/>
      <c r="D59" s="315"/>
      <c r="E59" s="316"/>
      <c r="F59" s="315"/>
      <c r="G59" s="316"/>
      <c r="H59" s="315"/>
      <c r="I59" s="316"/>
      <c r="J59" s="315"/>
      <c r="K59" s="316"/>
      <c r="L59" s="315"/>
      <c r="M59" s="316"/>
      <c r="N59" s="315"/>
      <c r="O59" s="316"/>
      <c r="P59" s="315"/>
      <c r="Q59" s="316"/>
      <c r="R59" s="315"/>
      <c r="S59" s="316"/>
      <c r="T59" s="315"/>
      <c r="U59" s="316"/>
      <c r="V59" s="315"/>
      <c r="W59" s="316"/>
      <c r="X59" s="315"/>
      <c r="Y59" s="316"/>
      <c r="Z59" s="315"/>
      <c r="AA59" s="316"/>
      <c r="AB59" s="315"/>
      <c r="AC59" s="316"/>
      <c r="AD59" s="315"/>
      <c r="AE59" s="316"/>
      <c r="AF59" s="315"/>
      <c r="AG59" s="316"/>
      <c r="AH59" s="315"/>
      <c r="AI59" s="316"/>
      <c r="AJ59" s="315"/>
      <c r="AK59" s="316"/>
      <c r="AL59" s="315"/>
      <c r="AM59" s="316"/>
      <c r="AN59" s="315"/>
      <c r="AO59" s="316"/>
      <c r="AP59" s="315">
        <f>Tripura!AA59</f>
        <v>0</v>
      </c>
      <c r="AQ59" s="316">
        <f>Tripura!AB59</f>
        <v>0</v>
      </c>
    </row>
    <row r="60" spans="1:43" s="88" customFormat="1" ht="31.5">
      <c r="A60" s="6" t="s">
        <v>44</v>
      </c>
      <c r="B60" s="35" t="s">
        <v>77</v>
      </c>
      <c r="C60" s="101"/>
      <c r="D60" s="315"/>
      <c r="E60" s="316"/>
      <c r="F60" s="315"/>
      <c r="G60" s="316"/>
      <c r="H60" s="315"/>
      <c r="I60" s="316"/>
      <c r="J60" s="315"/>
      <c r="K60" s="316"/>
      <c r="L60" s="315"/>
      <c r="M60" s="316"/>
      <c r="N60" s="315"/>
      <c r="O60" s="316"/>
      <c r="P60" s="315"/>
      <c r="Q60" s="316"/>
      <c r="R60" s="315"/>
      <c r="S60" s="316"/>
      <c r="T60" s="315"/>
      <c r="U60" s="316"/>
      <c r="V60" s="315"/>
      <c r="W60" s="316"/>
      <c r="X60" s="315"/>
      <c r="Y60" s="316"/>
      <c r="Z60" s="315"/>
      <c r="AA60" s="316"/>
      <c r="AB60" s="315"/>
      <c r="AC60" s="316"/>
      <c r="AD60" s="315"/>
      <c r="AE60" s="316"/>
      <c r="AF60" s="315"/>
      <c r="AG60" s="316"/>
      <c r="AH60" s="315"/>
      <c r="AI60" s="316"/>
      <c r="AJ60" s="315"/>
      <c r="AK60" s="316"/>
      <c r="AL60" s="315"/>
      <c r="AM60" s="316"/>
      <c r="AN60" s="315"/>
      <c r="AO60" s="316"/>
      <c r="AP60" s="315">
        <f>Tripura!AA60</f>
        <v>0</v>
      </c>
      <c r="AQ60" s="316">
        <f>Tripura!AB60</f>
        <v>0</v>
      </c>
    </row>
    <row r="61" spans="1:43" s="88" customFormat="1" ht="63">
      <c r="A61" s="6" t="s">
        <v>46</v>
      </c>
      <c r="B61" s="35" t="s">
        <v>78</v>
      </c>
      <c r="C61" s="51"/>
      <c r="D61" s="315"/>
      <c r="E61" s="316"/>
      <c r="F61" s="315"/>
      <c r="G61" s="316"/>
      <c r="H61" s="315"/>
      <c r="I61" s="316"/>
      <c r="J61" s="315"/>
      <c r="K61" s="316"/>
      <c r="L61" s="315"/>
      <c r="M61" s="316"/>
      <c r="N61" s="315"/>
      <c r="O61" s="316"/>
      <c r="P61" s="315"/>
      <c r="Q61" s="316"/>
      <c r="R61" s="315"/>
      <c r="S61" s="316"/>
      <c r="T61" s="315"/>
      <c r="U61" s="316"/>
      <c r="V61" s="315"/>
      <c r="W61" s="316"/>
      <c r="X61" s="315"/>
      <c r="Y61" s="316"/>
      <c r="Z61" s="315"/>
      <c r="AA61" s="316"/>
      <c r="AB61" s="315"/>
      <c r="AC61" s="316"/>
      <c r="AD61" s="315"/>
      <c r="AE61" s="316"/>
      <c r="AF61" s="315"/>
      <c r="AG61" s="316"/>
      <c r="AH61" s="315"/>
      <c r="AI61" s="316"/>
      <c r="AJ61" s="315"/>
      <c r="AK61" s="316"/>
      <c r="AL61" s="315"/>
      <c r="AM61" s="316"/>
      <c r="AN61" s="315"/>
      <c r="AO61" s="316"/>
      <c r="AP61" s="315">
        <f>Tripura!AA61</f>
        <v>0</v>
      </c>
      <c r="AQ61" s="316">
        <f>Tripura!AB61</f>
        <v>0</v>
      </c>
    </row>
    <row r="62" spans="1:43" s="88" customFormat="1" ht="31.5">
      <c r="A62" s="6" t="s">
        <v>48</v>
      </c>
      <c r="B62" s="35" t="s">
        <v>79</v>
      </c>
      <c r="C62" s="51"/>
      <c r="D62" s="315"/>
      <c r="E62" s="316"/>
      <c r="F62" s="315"/>
      <c r="G62" s="316"/>
      <c r="H62" s="315"/>
      <c r="I62" s="316"/>
      <c r="J62" s="315"/>
      <c r="K62" s="316"/>
      <c r="L62" s="315"/>
      <c r="M62" s="316"/>
      <c r="N62" s="315"/>
      <c r="O62" s="316"/>
      <c r="P62" s="315"/>
      <c r="Q62" s="316"/>
      <c r="R62" s="315"/>
      <c r="S62" s="316"/>
      <c r="T62" s="315"/>
      <c r="U62" s="316"/>
      <c r="V62" s="315"/>
      <c r="W62" s="316"/>
      <c r="X62" s="315"/>
      <c r="Y62" s="316"/>
      <c r="Z62" s="315"/>
      <c r="AA62" s="316"/>
      <c r="AB62" s="315"/>
      <c r="AC62" s="316"/>
      <c r="AD62" s="315"/>
      <c r="AE62" s="316"/>
      <c r="AF62" s="315"/>
      <c r="AG62" s="316"/>
      <c r="AH62" s="315"/>
      <c r="AI62" s="316"/>
      <c r="AJ62" s="315"/>
      <c r="AK62" s="316"/>
      <c r="AL62" s="315"/>
      <c r="AM62" s="316"/>
      <c r="AN62" s="315"/>
      <c r="AO62" s="316"/>
      <c r="AP62" s="315">
        <f>Tripura!AA62</f>
        <v>0</v>
      </c>
      <c r="AQ62" s="316">
        <f>Tripura!AB62</f>
        <v>0</v>
      </c>
    </row>
    <row r="63" spans="1:43" s="88" customFormat="1" ht="31.5">
      <c r="A63" s="6" t="s">
        <v>50</v>
      </c>
      <c r="B63" s="35" t="s">
        <v>49</v>
      </c>
      <c r="C63" s="51"/>
      <c r="D63" s="315"/>
      <c r="E63" s="316"/>
      <c r="F63" s="315"/>
      <c r="G63" s="316"/>
      <c r="H63" s="315"/>
      <c r="I63" s="316"/>
      <c r="J63" s="315"/>
      <c r="K63" s="316"/>
      <c r="L63" s="315"/>
      <c r="M63" s="316"/>
      <c r="N63" s="315"/>
      <c r="O63" s="316"/>
      <c r="P63" s="315"/>
      <c r="Q63" s="316"/>
      <c r="R63" s="315"/>
      <c r="S63" s="316"/>
      <c r="T63" s="315"/>
      <c r="U63" s="316"/>
      <c r="V63" s="315"/>
      <c r="W63" s="316"/>
      <c r="X63" s="315"/>
      <c r="Y63" s="316"/>
      <c r="Z63" s="315"/>
      <c r="AA63" s="316"/>
      <c r="AB63" s="315"/>
      <c r="AC63" s="316"/>
      <c r="AD63" s="315"/>
      <c r="AE63" s="316"/>
      <c r="AF63" s="315"/>
      <c r="AG63" s="316"/>
      <c r="AH63" s="315"/>
      <c r="AI63" s="316"/>
      <c r="AJ63" s="315"/>
      <c r="AK63" s="316"/>
      <c r="AL63" s="315"/>
      <c r="AM63" s="316"/>
      <c r="AN63" s="315"/>
      <c r="AO63" s="316"/>
      <c r="AP63" s="315">
        <f>Tripura!AA63</f>
        <v>0</v>
      </c>
      <c r="AQ63" s="316">
        <f>Tripura!AB63</f>
        <v>0</v>
      </c>
    </row>
    <row r="64" spans="1:43" s="88" customFormat="1" ht="31.5">
      <c r="A64" s="6" t="s">
        <v>52</v>
      </c>
      <c r="B64" s="35" t="s">
        <v>80</v>
      </c>
      <c r="C64" s="51"/>
      <c r="D64" s="315"/>
      <c r="E64" s="316"/>
      <c r="F64" s="315"/>
      <c r="G64" s="316"/>
      <c r="H64" s="315"/>
      <c r="I64" s="316"/>
      <c r="J64" s="315"/>
      <c r="K64" s="316"/>
      <c r="L64" s="315"/>
      <c r="M64" s="316"/>
      <c r="N64" s="315"/>
      <c r="O64" s="316"/>
      <c r="P64" s="315"/>
      <c r="Q64" s="316"/>
      <c r="R64" s="315"/>
      <c r="S64" s="316"/>
      <c r="T64" s="315"/>
      <c r="U64" s="316"/>
      <c r="V64" s="315"/>
      <c r="W64" s="316"/>
      <c r="X64" s="315"/>
      <c r="Y64" s="316"/>
      <c r="Z64" s="315"/>
      <c r="AA64" s="316"/>
      <c r="AB64" s="315"/>
      <c r="AC64" s="316"/>
      <c r="AD64" s="315"/>
      <c r="AE64" s="316"/>
      <c r="AF64" s="315"/>
      <c r="AG64" s="316"/>
      <c r="AH64" s="315"/>
      <c r="AI64" s="316"/>
      <c r="AJ64" s="315"/>
      <c r="AK64" s="316"/>
      <c r="AL64" s="315"/>
      <c r="AM64" s="316"/>
      <c r="AN64" s="315"/>
      <c r="AO64" s="316"/>
      <c r="AP64" s="315">
        <f>Tripura!AA64</f>
        <v>0</v>
      </c>
      <c r="AQ64" s="316">
        <f>Tripura!AB64</f>
        <v>0</v>
      </c>
    </row>
    <row r="65" spans="1:43" s="88" customFormat="1" ht="47.25">
      <c r="A65" s="6" t="s">
        <v>81</v>
      </c>
      <c r="B65" s="35" t="s">
        <v>82</v>
      </c>
      <c r="C65" s="51"/>
      <c r="D65" s="315"/>
      <c r="E65" s="316"/>
      <c r="F65" s="315"/>
      <c r="G65" s="316"/>
      <c r="H65" s="315"/>
      <c r="I65" s="316"/>
      <c r="J65" s="315"/>
      <c r="K65" s="316"/>
      <c r="L65" s="315"/>
      <c r="M65" s="316"/>
      <c r="N65" s="315"/>
      <c r="O65" s="316"/>
      <c r="P65" s="315"/>
      <c r="Q65" s="316"/>
      <c r="R65" s="315"/>
      <c r="S65" s="316"/>
      <c r="T65" s="315"/>
      <c r="U65" s="316"/>
      <c r="V65" s="315"/>
      <c r="W65" s="316"/>
      <c r="X65" s="315"/>
      <c r="Y65" s="316"/>
      <c r="Z65" s="315"/>
      <c r="AA65" s="316"/>
      <c r="AB65" s="315"/>
      <c r="AC65" s="316"/>
      <c r="AD65" s="315"/>
      <c r="AE65" s="316"/>
      <c r="AF65" s="315"/>
      <c r="AG65" s="316"/>
      <c r="AH65" s="315"/>
      <c r="AI65" s="316"/>
      <c r="AJ65" s="315"/>
      <c r="AK65" s="316"/>
      <c r="AL65" s="315"/>
      <c r="AM65" s="316"/>
      <c r="AN65" s="315"/>
      <c r="AO65" s="316"/>
      <c r="AP65" s="315">
        <f>Tripura!AA65</f>
        <v>0</v>
      </c>
      <c r="AQ65" s="316">
        <f>Tripura!AB65</f>
        <v>0</v>
      </c>
    </row>
    <row r="66" spans="1:43" s="88" customFormat="1" ht="31.5">
      <c r="A66" s="6">
        <v>2.27</v>
      </c>
      <c r="B66" s="18" t="s">
        <v>83</v>
      </c>
      <c r="C66" s="51"/>
      <c r="D66" s="315"/>
      <c r="E66" s="316"/>
      <c r="F66" s="315"/>
      <c r="G66" s="316"/>
      <c r="H66" s="315"/>
      <c r="I66" s="316"/>
      <c r="J66" s="315"/>
      <c r="K66" s="316"/>
      <c r="L66" s="315"/>
      <c r="M66" s="316"/>
      <c r="N66" s="315"/>
      <c r="O66" s="316"/>
      <c r="P66" s="315"/>
      <c r="Q66" s="316"/>
      <c r="R66" s="315"/>
      <c r="S66" s="316"/>
      <c r="T66" s="315"/>
      <c r="U66" s="316"/>
      <c r="V66" s="315"/>
      <c r="W66" s="316"/>
      <c r="X66" s="315"/>
      <c r="Y66" s="316"/>
      <c r="Z66" s="315"/>
      <c r="AA66" s="316"/>
      <c r="AB66" s="315"/>
      <c r="AC66" s="316"/>
      <c r="AD66" s="315"/>
      <c r="AE66" s="316"/>
      <c r="AF66" s="315"/>
      <c r="AG66" s="316"/>
      <c r="AH66" s="315"/>
      <c r="AI66" s="316"/>
      <c r="AJ66" s="315"/>
      <c r="AK66" s="316"/>
      <c r="AL66" s="315"/>
      <c r="AM66" s="316"/>
      <c r="AN66" s="315"/>
      <c r="AO66" s="316"/>
      <c r="AP66" s="315">
        <f>Tripura!AA66</f>
        <v>0</v>
      </c>
      <c r="AQ66" s="316">
        <f>Tripura!AB66</f>
        <v>0</v>
      </c>
    </row>
    <row r="67" spans="1:43" s="88" customFormat="1" ht="31.5">
      <c r="A67" s="6">
        <f t="shared" si="2"/>
        <v>2.2799999999999998</v>
      </c>
      <c r="B67" s="18" t="s">
        <v>84</v>
      </c>
      <c r="C67" s="51"/>
      <c r="D67" s="315"/>
      <c r="E67" s="316"/>
      <c r="F67" s="315"/>
      <c r="G67" s="316"/>
      <c r="H67" s="315"/>
      <c r="I67" s="316"/>
      <c r="J67" s="315"/>
      <c r="K67" s="316"/>
      <c r="L67" s="315"/>
      <c r="M67" s="316"/>
      <c r="N67" s="315"/>
      <c r="O67" s="316"/>
      <c r="P67" s="315"/>
      <c r="Q67" s="316"/>
      <c r="R67" s="315"/>
      <c r="S67" s="316"/>
      <c r="T67" s="315"/>
      <c r="U67" s="316"/>
      <c r="V67" s="315"/>
      <c r="W67" s="316"/>
      <c r="X67" s="315"/>
      <c r="Y67" s="316"/>
      <c r="Z67" s="315"/>
      <c r="AA67" s="316"/>
      <c r="AB67" s="315"/>
      <c r="AC67" s="316"/>
      <c r="AD67" s="315"/>
      <c r="AE67" s="316"/>
      <c r="AF67" s="315"/>
      <c r="AG67" s="316"/>
      <c r="AH67" s="315"/>
      <c r="AI67" s="316"/>
      <c r="AJ67" s="315"/>
      <c r="AK67" s="316"/>
      <c r="AL67" s="315"/>
      <c r="AM67" s="316"/>
      <c r="AN67" s="315"/>
      <c r="AO67" s="316"/>
      <c r="AP67" s="315">
        <f>Tripura!AA67</f>
        <v>0</v>
      </c>
      <c r="AQ67" s="316">
        <f>Tripura!AB67</f>
        <v>0</v>
      </c>
    </row>
    <row r="68" spans="1:43" s="88" customFormat="1" ht="31.5">
      <c r="A68" s="6">
        <f t="shared" si="2"/>
        <v>2.2899999999999996</v>
      </c>
      <c r="B68" s="18" t="s">
        <v>85</v>
      </c>
      <c r="C68" s="51"/>
      <c r="D68" s="315"/>
      <c r="E68" s="316"/>
      <c r="F68" s="315"/>
      <c r="G68" s="316"/>
      <c r="H68" s="315"/>
      <c r="I68" s="316"/>
      <c r="J68" s="315"/>
      <c r="K68" s="316"/>
      <c r="L68" s="315"/>
      <c r="M68" s="316"/>
      <c r="N68" s="315"/>
      <c r="O68" s="316"/>
      <c r="P68" s="315"/>
      <c r="Q68" s="316"/>
      <c r="R68" s="315"/>
      <c r="S68" s="316"/>
      <c r="T68" s="315"/>
      <c r="U68" s="316"/>
      <c r="V68" s="315"/>
      <c r="W68" s="316"/>
      <c r="X68" s="315"/>
      <c r="Y68" s="316"/>
      <c r="Z68" s="315"/>
      <c r="AA68" s="316"/>
      <c r="AB68" s="315"/>
      <c r="AC68" s="316"/>
      <c r="AD68" s="315"/>
      <c r="AE68" s="316"/>
      <c r="AF68" s="315"/>
      <c r="AG68" s="316"/>
      <c r="AH68" s="315"/>
      <c r="AI68" s="316"/>
      <c r="AJ68" s="315"/>
      <c r="AK68" s="316"/>
      <c r="AL68" s="315"/>
      <c r="AM68" s="316"/>
      <c r="AN68" s="315"/>
      <c r="AO68" s="316"/>
      <c r="AP68" s="315">
        <f>Tripura!AA68</f>
        <v>0</v>
      </c>
      <c r="AQ68" s="316">
        <f>Tripura!AB68</f>
        <v>0</v>
      </c>
    </row>
    <row r="69" spans="1:43" s="88" customFormat="1">
      <c r="A69" s="6">
        <f t="shared" si="2"/>
        <v>2.2999999999999994</v>
      </c>
      <c r="B69" s="18" t="s">
        <v>86</v>
      </c>
      <c r="C69" s="51"/>
      <c r="D69" s="315"/>
      <c r="E69" s="316"/>
      <c r="F69" s="315"/>
      <c r="G69" s="316"/>
      <c r="H69" s="315"/>
      <c r="I69" s="316"/>
      <c r="J69" s="315"/>
      <c r="K69" s="316"/>
      <c r="L69" s="315"/>
      <c r="M69" s="316"/>
      <c r="N69" s="315"/>
      <c r="O69" s="316"/>
      <c r="P69" s="315"/>
      <c r="Q69" s="316"/>
      <c r="R69" s="315"/>
      <c r="S69" s="316"/>
      <c r="T69" s="315"/>
      <c r="U69" s="316"/>
      <c r="V69" s="315"/>
      <c r="W69" s="316"/>
      <c r="X69" s="315"/>
      <c r="Y69" s="316"/>
      <c r="Z69" s="315"/>
      <c r="AA69" s="316"/>
      <c r="AB69" s="315"/>
      <c r="AC69" s="316"/>
      <c r="AD69" s="315"/>
      <c r="AE69" s="316"/>
      <c r="AF69" s="315"/>
      <c r="AG69" s="316"/>
      <c r="AH69" s="315"/>
      <c r="AI69" s="316"/>
      <c r="AJ69" s="315"/>
      <c r="AK69" s="316"/>
      <c r="AL69" s="315"/>
      <c r="AM69" s="316"/>
      <c r="AN69" s="315"/>
      <c r="AO69" s="316"/>
      <c r="AP69" s="315">
        <f>Tripura!AA69</f>
        <v>0</v>
      </c>
      <c r="AQ69" s="316">
        <f>Tripura!AB69</f>
        <v>0</v>
      </c>
    </row>
    <row r="70" spans="1:43" s="88" customFormat="1">
      <c r="A70" s="6">
        <f t="shared" si="2"/>
        <v>2.3099999999999992</v>
      </c>
      <c r="B70" s="18" t="s">
        <v>87</v>
      </c>
      <c r="C70" s="51"/>
      <c r="D70" s="315"/>
      <c r="E70" s="316"/>
      <c r="F70" s="315"/>
      <c r="G70" s="316"/>
      <c r="H70" s="315"/>
      <c r="I70" s="316"/>
      <c r="J70" s="315"/>
      <c r="K70" s="316"/>
      <c r="L70" s="315"/>
      <c r="M70" s="316"/>
      <c r="N70" s="315"/>
      <c r="O70" s="316"/>
      <c r="P70" s="315"/>
      <c r="Q70" s="316"/>
      <c r="R70" s="315"/>
      <c r="S70" s="316"/>
      <c r="T70" s="315"/>
      <c r="U70" s="316"/>
      <c r="V70" s="315"/>
      <c r="W70" s="316"/>
      <c r="X70" s="315"/>
      <c r="Y70" s="316"/>
      <c r="Z70" s="315"/>
      <c r="AA70" s="316"/>
      <c r="AB70" s="315"/>
      <c r="AC70" s="316"/>
      <c r="AD70" s="315"/>
      <c r="AE70" s="316"/>
      <c r="AF70" s="315"/>
      <c r="AG70" s="316"/>
      <c r="AH70" s="315"/>
      <c r="AI70" s="316"/>
      <c r="AJ70" s="315"/>
      <c r="AK70" s="316"/>
      <c r="AL70" s="315"/>
      <c r="AM70" s="316"/>
      <c r="AN70" s="315"/>
      <c r="AO70" s="316"/>
      <c r="AP70" s="315">
        <f>Tripura!AA70</f>
        <v>0</v>
      </c>
      <c r="AQ70" s="316">
        <f>Tripura!AB70</f>
        <v>0</v>
      </c>
    </row>
    <row r="71" spans="1:43" s="88" customFormat="1" ht="31.5">
      <c r="A71" s="6">
        <f t="shared" si="2"/>
        <v>2.319999999999999</v>
      </c>
      <c r="B71" s="18" t="s">
        <v>88</v>
      </c>
      <c r="C71" s="51"/>
      <c r="D71" s="315"/>
      <c r="E71" s="316"/>
      <c r="F71" s="315"/>
      <c r="G71" s="316"/>
      <c r="H71" s="315"/>
      <c r="I71" s="316"/>
      <c r="J71" s="315"/>
      <c r="K71" s="316"/>
      <c r="L71" s="315"/>
      <c r="M71" s="316"/>
      <c r="N71" s="315"/>
      <c r="O71" s="316"/>
      <c r="P71" s="315"/>
      <c r="Q71" s="316"/>
      <c r="R71" s="315"/>
      <c r="S71" s="316"/>
      <c r="T71" s="315"/>
      <c r="U71" s="316"/>
      <c r="V71" s="315"/>
      <c r="W71" s="316"/>
      <c r="X71" s="315"/>
      <c r="Y71" s="316"/>
      <c r="Z71" s="315"/>
      <c r="AA71" s="316"/>
      <c r="AB71" s="315"/>
      <c r="AC71" s="316"/>
      <c r="AD71" s="315"/>
      <c r="AE71" s="316"/>
      <c r="AF71" s="315"/>
      <c r="AG71" s="316"/>
      <c r="AH71" s="315"/>
      <c r="AI71" s="316"/>
      <c r="AJ71" s="315"/>
      <c r="AK71" s="316"/>
      <c r="AL71" s="315"/>
      <c r="AM71" s="316"/>
      <c r="AN71" s="315"/>
      <c r="AO71" s="316"/>
      <c r="AP71" s="315">
        <f>Tripura!AA71</f>
        <v>0</v>
      </c>
      <c r="AQ71" s="316">
        <f>Tripura!AB71</f>
        <v>0</v>
      </c>
    </row>
    <row r="72" spans="1:43" s="88" customFormat="1" ht="31.5">
      <c r="A72" s="6">
        <f t="shared" si="2"/>
        <v>2.3299999999999987</v>
      </c>
      <c r="B72" s="18" t="s">
        <v>89</v>
      </c>
      <c r="C72" s="51"/>
      <c r="D72" s="315"/>
      <c r="E72" s="316"/>
      <c r="F72" s="315"/>
      <c r="G72" s="316"/>
      <c r="H72" s="315"/>
      <c r="I72" s="316"/>
      <c r="J72" s="315"/>
      <c r="K72" s="316"/>
      <c r="L72" s="315"/>
      <c r="M72" s="316"/>
      <c r="N72" s="315"/>
      <c r="O72" s="316"/>
      <c r="P72" s="315"/>
      <c r="Q72" s="316"/>
      <c r="R72" s="315"/>
      <c r="S72" s="316"/>
      <c r="T72" s="315"/>
      <c r="U72" s="316"/>
      <c r="V72" s="315"/>
      <c r="W72" s="316"/>
      <c r="X72" s="315"/>
      <c r="Y72" s="316"/>
      <c r="Z72" s="315"/>
      <c r="AA72" s="316"/>
      <c r="AB72" s="315"/>
      <c r="AC72" s="316"/>
      <c r="AD72" s="315"/>
      <c r="AE72" s="316"/>
      <c r="AF72" s="315"/>
      <c r="AG72" s="316"/>
      <c r="AH72" s="315"/>
      <c r="AI72" s="316"/>
      <c r="AJ72" s="315"/>
      <c r="AK72" s="316"/>
      <c r="AL72" s="315"/>
      <c r="AM72" s="316"/>
      <c r="AN72" s="315"/>
      <c r="AO72" s="316"/>
      <c r="AP72" s="315">
        <f>Tripura!AA72</f>
        <v>0</v>
      </c>
      <c r="AQ72" s="316">
        <f>Tripura!AB72</f>
        <v>0</v>
      </c>
    </row>
    <row r="73" spans="1:43" s="88" customFormat="1" ht="31.5">
      <c r="A73" s="6">
        <f t="shared" si="2"/>
        <v>2.3399999999999985</v>
      </c>
      <c r="B73" s="18" t="s">
        <v>90</v>
      </c>
      <c r="C73" s="51"/>
      <c r="D73" s="315"/>
      <c r="E73" s="316"/>
      <c r="F73" s="315"/>
      <c r="G73" s="316"/>
      <c r="H73" s="315"/>
      <c r="I73" s="316"/>
      <c r="J73" s="315"/>
      <c r="K73" s="316"/>
      <c r="L73" s="315"/>
      <c r="M73" s="316"/>
      <c r="N73" s="315"/>
      <c r="O73" s="316"/>
      <c r="P73" s="315"/>
      <c r="Q73" s="316"/>
      <c r="R73" s="315"/>
      <c r="S73" s="316"/>
      <c r="T73" s="315"/>
      <c r="U73" s="316"/>
      <c r="V73" s="315"/>
      <c r="W73" s="316"/>
      <c r="X73" s="315"/>
      <c r="Y73" s="316"/>
      <c r="Z73" s="315"/>
      <c r="AA73" s="316"/>
      <c r="AB73" s="315"/>
      <c r="AC73" s="316"/>
      <c r="AD73" s="315"/>
      <c r="AE73" s="316"/>
      <c r="AF73" s="315"/>
      <c r="AG73" s="316"/>
      <c r="AH73" s="315"/>
      <c r="AI73" s="316"/>
      <c r="AJ73" s="315"/>
      <c r="AK73" s="316"/>
      <c r="AL73" s="315"/>
      <c r="AM73" s="316"/>
      <c r="AN73" s="315"/>
      <c r="AO73" s="316"/>
      <c r="AP73" s="315">
        <f>Tripura!AA73</f>
        <v>0</v>
      </c>
      <c r="AQ73" s="316">
        <f>Tripura!AB73</f>
        <v>0</v>
      </c>
    </row>
    <row r="74" spans="1:43" s="88" customFormat="1" ht="31.5">
      <c r="A74" s="6">
        <f t="shared" si="2"/>
        <v>2.3499999999999983</v>
      </c>
      <c r="B74" s="18" t="s">
        <v>91</v>
      </c>
      <c r="C74" s="51"/>
      <c r="D74" s="315"/>
      <c r="E74" s="316"/>
      <c r="F74" s="315"/>
      <c r="G74" s="316"/>
      <c r="H74" s="315"/>
      <c r="I74" s="316"/>
      <c r="J74" s="315"/>
      <c r="K74" s="316"/>
      <c r="L74" s="315"/>
      <c r="M74" s="316"/>
      <c r="N74" s="315"/>
      <c r="O74" s="316"/>
      <c r="P74" s="315"/>
      <c r="Q74" s="316"/>
      <c r="R74" s="315"/>
      <c r="S74" s="316"/>
      <c r="T74" s="315"/>
      <c r="U74" s="316"/>
      <c r="V74" s="315"/>
      <c r="W74" s="316"/>
      <c r="X74" s="315"/>
      <c r="Y74" s="316"/>
      <c r="Z74" s="315"/>
      <c r="AA74" s="316"/>
      <c r="AB74" s="315"/>
      <c r="AC74" s="316"/>
      <c r="AD74" s="315"/>
      <c r="AE74" s="316"/>
      <c r="AF74" s="315"/>
      <c r="AG74" s="316"/>
      <c r="AH74" s="315"/>
      <c r="AI74" s="316"/>
      <c r="AJ74" s="315"/>
      <c r="AK74" s="316"/>
      <c r="AL74" s="315"/>
      <c r="AM74" s="316"/>
      <c r="AN74" s="315"/>
      <c r="AO74" s="316"/>
      <c r="AP74" s="315">
        <f>Tripura!AA74</f>
        <v>0</v>
      </c>
      <c r="AQ74" s="316">
        <f>Tripura!AB74</f>
        <v>0</v>
      </c>
    </row>
    <row r="75" spans="1:43" s="88" customFormat="1" ht="31.5">
      <c r="A75" s="6">
        <f t="shared" si="2"/>
        <v>2.3599999999999981</v>
      </c>
      <c r="B75" s="18" t="s">
        <v>92</v>
      </c>
      <c r="C75" s="51"/>
      <c r="D75" s="315"/>
      <c r="E75" s="316"/>
      <c r="F75" s="315"/>
      <c r="G75" s="316"/>
      <c r="H75" s="315"/>
      <c r="I75" s="316"/>
      <c r="J75" s="315"/>
      <c r="K75" s="316"/>
      <c r="L75" s="315"/>
      <c r="M75" s="316"/>
      <c r="N75" s="315"/>
      <c r="O75" s="316"/>
      <c r="P75" s="315"/>
      <c r="Q75" s="316"/>
      <c r="R75" s="315"/>
      <c r="S75" s="316"/>
      <c r="T75" s="315"/>
      <c r="U75" s="316"/>
      <c r="V75" s="315"/>
      <c r="W75" s="316"/>
      <c r="X75" s="315"/>
      <c r="Y75" s="316"/>
      <c r="Z75" s="315"/>
      <c r="AA75" s="316"/>
      <c r="AB75" s="315"/>
      <c r="AC75" s="316"/>
      <c r="AD75" s="315"/>
      <c r="AE75" s="316"/>
      <c r="AF75" s="315"/>
      <c r="AG75" s="316"/>
      <c r="AH75" s="315"/>
      <c r="AI75" s="316"/>
      <c r="AJ75" s="315"/>
      <c r="AK75" s="316"/>
      <c r="AL75" s="315"/>
      <c r="AM75" s="316"/>
      <c r="AN75" s="315"/>
      <c r="AO75" s="316"/>
      <c r="AP75" s="315">
        <f>Tripura!AA75</f>
        <v>0</v>
      </c>
      <c r="AQ75" s="316">
        <f>Tripura!AB75</f>
        <v>0</v>
      </c>
    </row>
    <row r="76" spans="1:43" s="216" customFormat="1">
      <c r="A76" s="203"/>
      <c r="B76" s="192" t="s">
        <v>64</v>
      </c>
      <c r="C76" s="136"/>
      <c r="D76" s="315">
        <f>Dhalai!R76</f>
        <v>0</v>
      </c>
      <c r="E76" s="316">
        <f>Dhalai!S76</f>
        <v>0</v>
      </c>
      <c r="F76" s="315">
        <f>Dhalai!AA76</f>
        <v>0</v>
      </c>
      <c r="G76" s="316">
        <f>Dhalai!AB76</f>
        <v>0</v>
      </c>
      <c r="H76" s="315">
        <f>Unakoti!R76</f>
        <v>0</v>
      </c>
      <c r="I76" s="316">
        <f>Unakoti!S76</f>
        <v>0</v>
      </c>
      <c r="J76" s="315">
        <f>Unakoti!AA76</f>
        <v>0</v>
      </c>
      <c r="K76" s="316">
        <f>Unakoti!AB76</f>
        <v>0</v>
      </c>
      <c r="L76" s="315">
        <f>North!R76</f>
        <v>0</v>
      </c>
      <c r="M76" s="316">
        <f>North!S76</f>
        <v>0</v>
      </c>
      <c r="N76" s="315">
        <f>North!AA76</f>
        <v>0</v>
      </c>
      <c r="O76" s="316">
        <f>North!AB76</f>
        <v>0</v>
      </c>
      <c r="P76" s="315">
        <f>Gomati!R76</f>
        <v>0</v>
      </c>
      <c r="Q76" s="316">
        <f>Gomati!S76</f>
        <v>0</v>
      </c>
      <c r="R76" s="315">
        <f>Gomati!AA76</f>
        <v>0</v>
      </c>
      <c r="S76" s="316">
        <f>Gomati!AB76</f>
        <v>0</v>
      </c>
      <c r="T76" s="315">
        <f>South!R76</f>
        <v>0</v>
      </c>
      <c r="U76" s="316">
        <f>South!S76</f>
        <v>0</v>
      </c>
      <c r="V76" s="315">
        <f>South!AA76</f>
        <v>0</v>
      </c>
      <c r="W76" s="316">
        <f>South!AB76</f>
        <v>0</v>
      </c>
      <c r="X76" s="315">
        <f>West!R76</f>
        <v>0</v>
      </c>
      <c r="Y76" s="316">
        <f>West!S76</f>
        <v>0</v>
      </c>
      <c r="Z76" s="315">
        <f>West!AA76</f>
        <v>0</v>
      </c>
      <c r="AA76" s="316">
        <f>West!AB76</f>
        <v>0</v>
      </c>
      <c r="AB76" s="315">
        <f>Sepahijala!R76</f>
        <v>0</v>
      </c>
      <c r="AC76" s="316">
        <f>Sepahijala!S76</f>
        <v>0</v>
      </c>
      <c r="AD76" s="315">
        <f>Sepahijala!AA76</f>
        <v>0</v>
      </c>
      <c r="AE76" s="316">
        <f>Sepahijala!AB76</f>
        <v>0</v>
      </c>
      <c r="AF76" s="315">
        <f>Khowai!R76</f>
        <v>0</v>
      </c>
      <c r="AG76" s="316">
        <f>Khowai!S76</f>
        <v>0</v>
      </c>
      <c r="AH76" s="315">
        <f>Khowai!AA76</f>
        <v>0</v>
      </c>
      <c r="AI76" s="316">
        <f>Khowai!AB76</f>
        <v>0</v>
      </c>
      <c r="AJ76" s="315">
        <f>SPO!R76</f>
        <v>0</v>
      </c>
      <c r="AK76" s="316">
        <f>SPO!S76</f>
        <v>0</v>
      </c>
      <c r="AL76" s="315">
        <f>SPO!AA76</f>
        <v>0</v>
      </c>
      <c r="AM76" s="316">
        <f>SPO!AB76</f>
        <v>0</v>
      </c>
      <c r="AN76" s="315">
        <f>Tripura!R76</f>
        <v>0</v>
      </c>
      <c r="AO76" s="316">
        <f>Tripura!S76</f>
        <v>0</v>
      </c>
      <c r="AP76" s="315">
        <f>Tripura!AA76</f>
        <v>0</v>
      </c>
      <c r="AQ76" s="316">
        <f>Tripura!AB76</f>
        <v>0</v>
      </c>
    </row>
    <row r="77" spans="1:43" s="216" customFormat="1">
      <c r="A77" s="203"/>
      <c r="B77" s="132" t="s">
        <v>93</v>
      </c>
      <c r="C77" s="136"/>
      <c r="D77" s="315">
        <f>Dhalai!R77</f>
        <v>0</v>
      </c>
      <c r="E77" s="316">
        <f>Dhalai!S77</f>
        <v>0</v>
      </c>
      <c r="F77" s="315">
        <f>Dhalai!AA77</f>
        <v>0</v>
      </c>
      <c r="G77" s="316">
        <f>Dhalai!AB77</f>
        <v>0</v>
      </c>
      <c r="H77" s="315">
        <f>Unakoti!R77</f>
        <v>0</v>
      </c>
      <c r="I77" s="316">
        <f>Unakoti!S77</f>
        <v>0</v>
      </c>
      <c r="J77" s="315">
        <f>Unakoti!AA77</f>
        <v>0</v>
      </c>
      <c r="K77" s="316">
        <f>Unakoti!AB77</f>
        <v>0</v>
      </c>
      <c r="L77" s="315">
        <f>North!R77</f>
        <v>0</v>
      </c>
      <c r="M77" s="316">
        <f>North!S77</f>
        <v>0</v>
      </c>
      <c r="N77" s="315">
        <f>North!AA77</f>
        <v>0</v>
      </c>
      <c r="O77" s="316">
        <f>North!AB77</f>
        <v>0</v>
      </c>
      <c r="P77" s="315">
        <f>Gomati!R77</f>
        <v>0</v>
      </c>
      <c r="Q77" s="316">
        <f>Gomati!S77</f>
        <v>0</v>
      </c>
      <c r="R77" s="315">
        <f>Gomati!AA77</f>
        <v>0</v>
      </c>
      <c r="S77" s="316">
        <f>Gomati!AB77</f>
        <v>0</v>
      </c>
      <c r="T77" s="315">
        <f>South!R77</f>
        <v>0</v>
      </c>
      <c r="U77" s="316">
        <f>South!S77</f>
        <v>0</v>
      </c>
      <c r="V77" s="315">
        <f>South!AA77</f>
        <v>0</v>
      </c>
      <c r="W77" s="316">
        <f>South!AB77</f>
        <v>0</v>
      </c>
      <c r="X77" s="315">
        <f>West!R77</f>
        <v>0</v>
      </c>
      <c r="Y77" s="316">
        <f>West!S77</f>
        <v>0</v>
      </c>
      <c r="Z77" s="315">
        <f>West!AA77</f>
        <v>0</v>
      </c>
      <c r="AA77" s="316">
        <f>West!AB77</f>
        <v>0</v>
      </c>
      <c r="AB77" s="315">
        <f>Sepahijala!R77</f>
        <v>0</v>
      </c>
      <c r="AC77" s="316">
        <f>Sepahijala!S77</f>
        <v>0</v>
      </c>
      <c r="AD77" s="315">
        <f>Sepahijala!AA77</f>
        <v>0</v>
      </c>
      <c r="AE77" s="316">
        <f>Sepahijala!AB77</f>
        <v>0</v>
      </c>
      <c r="AF77" s="315">
        <f>Khowai!R77</f>
        <v>0</v>
      </c>
      <c r="AG77" s="316">
        <f>Khowai!S77</f>
        <v>0</v>
      </c>
      <c r="AH77" s="315">
        <f>Khowai!AA77</f>
        <v>0</v>
      </c>
      <c r="AI77" s="316">
        <f>Khowai!AB77</f>
        <v>0</v>
      </c>
      <c r="AJ77" s="315">
        <f>SPO!R77</f>
        <v>0</v>
      </c>
      <c r="AK77" s="316">
        <f>SPO!S77</f>
        <v>0</v>
      </c>
      <c r="AL77" s="315">
        <f>SPO!AA77</f>
        <v>0</v>
      </c>
      <c r="AM77" s="316">
        <f>SPO!AB77</f>
        <v>0</v>
      </c>
      <c r="AN77" s="315">
        <f>Tripura!R77</f>
        <v>0</v>
      </c>
      <c r="AO77" s="316">
        <f>Tripura!S77</f>
        <v>0</v>
      </c>
      <c r="AP77" s="315">
        <f>Tripura!AA77</f>
        <v>0</v>
      </c>
      <c r="AQ77" s="316">
        <f>Tripura!AB77</f>
        <v>0</v>
      </c>
    </row>
    <row r="78" spans="1:43" s="216" customFormat="1">
      <c r="A78" s="203"/>
      <c r="B78" s="193" t="s">
        <v>94</v>
      </c>
      <c r="C78" s="136"/>
      <c r="D78" s="315">
        <f>Dhalai!R78</f>
        <v>0</v>
      </c>
      <c r="E78" s="316">
        <f>Dhalai!S78</f>
        <v>0</v>
      </c>
      <c r="F78" s="315">
        <f>Dhalai!AA78</f>
        <v>0</v>
      </c>
      <c r="G78" s="316">
        <f>Dhalai!AB78</f>
        <v>0</v>
      </c>
      <c r="H78" s="315">
        <f>Unakoti!R78</f>
        <v>0</v>
      </c>
      <c r="I78" s="316">
        <f>Unakoti!S78</f>
        <v>0</v>
      </c>
      <c r="J78" s="315">
        <f>Unakoti!AA78</f>
        <v>0</v>
      </c>
      <c r="K78" s="316">
        <f>Unakoti!AB78</f>
        <v>0</v>
      </c>
      <c r="L78" s="315">
        <f>North!R78</f>
        <v>0</v>
      </c>
      <c r="M78" s="316">
        <f>North!S78</f>
        <v>0</v>
      </c>
      <c r="N78" s="315">
        <f>North!AA78</f>
        <v>0</v>
      </c>
      <c r="O78" s="316">
        <f>North!AB78</f>
        <v>0</v>
      </c>
      <c r="P78" s="315">
        <f>Gomati!R78</f>
        <v>0</v>
      </c>
      <c r="Q78" s="316">
        <f>Gomati!S78</f>
        <v>0</v>
      </c>
      <c r="R78" s="315">
        <f>Gomati!AA78</f>
        <v>0</v>
      </c>
      <c r="S78" s="316">
        <f>Gomati!AB78</f>
        <v>0</v>
      </c>
      <c r="T78" s="315">
        <f>South!R78</f>
        <v>0</v>
      </c>
      <c r="U78" s="316">
        <f>South!S78</f>
        <v>0</v>
      </c>
      <c r="V78" s="315">
        <f>South!AA78</f>
        <v>0</v>
      </c>
      <c r="W78" s="316">
        <f>South!AB78</f>
        <v>0</v>
      </c>
      <c r="X78" s="315">
        <f>West!R78</f>
        <v>0</v>
      </c>
      <c r="Y78" s="316">
        <f>West!S78</f>
        <v>0</v>
      </c>
      <c r="Z78" s="315">
        <f>West!AA78</f>
        <v>0</v>
      </c>
      <c r="AA78" s="316">
        <f>West!AB78</f>
        <v>0</v>
      </c>
      <c r="AB78" s="315">
        <f>Sepahijala!R78</f>
        <v>0</v>
      </c>
      <c r="AC78" s="316">
        <f>Sepahijala!S78</f>
        <v>0</v>
      </c>
      <c r="AD78" s="315">
        <f>Sepahijala!AA78</f>
        <v>0</v>
      </c>
      <c r="AE78" s="316">
        <f>Sepahijala!AB78</f>
        <v>0</v>
      </c>
      <c r="AF78" s="315">
        <f>Khowai!R78</f>
        <v>0</v>
      </c>
      <c r="AG78" s="316">
        <f>Khowai!S78</f>
        <v>0</v>
      </c>
      <c r="AH78" s="315">
        <f>Khowai!AA78</f>
        <v>0</v>
      </c>
      <c r="AI78" s="316">
        <f>Khowai!AB78</f>
        <v>0</v>
      </c>
      <c r="AJ78" s="315">
        <f>SPO!R78</f>
        <v>0</v>
      </c>
      <c r="AK78" s="316">
        <f>SPO!S78</f>
        <v>0</v>
      </c>
      <c r="AL78" s="315">
        <f>SPO!AA78</f>
        <v>0</v>
      </c>
      <c r="AM78" s="316">
        <f>SPO!AB78</f>
        <v>0</v>
      </c>
      <c r="AN78" s="315">
        <f>Tripura!R78</f>
        <v>0</v>
      </c>
      <c r="AO78" s="316">
        <f>Tripura!S78</f>
        <v>0</v>
      </c>
      <c r="AP78" s="315">
        <f>Tripura!AA78</f>
        <v>0</v>
      </c>
      <c r="AQ78" s="316">
        <f>Tripura!AB78</f>
        <v>0</v>
      </c>
    </row>
    <row r="79" spans="1:43" s="147" customFormat="1" ht="31.5">
      <c r="A79" s="143">
        <v>3</v>
      </c>
      <c r="B79" s="148" t="s">
        <v>95</v>
      </c>
      <c r="C79" s="150"/>
      <c r="D79" s="315"/>
      <c r="E79" s="316"/>
      <c r="F79" s="315"/>
      <c r="G79" s="316"/>
      <c r="H79" s="315"/>
      <c r="I79" s="316"/>
      <c r="J79" s="315"/>
      <c r="K79" s="316"/>
      <c r="L79" s="315"/>
      <c r="M79" s="316"/>
      <c r="N79" s="315"/>
      <c r="O79" s="316"/>
      <c r="P79" s="315"/>
      <c r="Q79" s="316"/>
      <c r="R79" s="315"/>
      <c r="S79" s="316"/>
      <c r="T79" s="315"/>
      <c r="U79" s="316"/>
      <c r="V79" s="315"/>
      <c r="W79" s="316"/>
      <c r="X79" s="315"/>
      <c r="Y79" s="316"/>
      <c r="Z79" s="315"/>
      <c r="AA79" s="316"/>
      <c r="AB79" s="315"/>
      <c r="AC79" s="316"/>
      <c r="AD79" s="315"/>
      <c r="AE79" s="316"/>
      <c r="AF79" s="315"/>
      <c r="AG79" s="316"/>
      <c r="AH79" s="315"/>
      <c r="AI79" s="316"/>
      <c r="AJ79" s="315"/>
      <c r="AK79" s="316"/>
      <c r="AL79" s="315"/>
      <c r="AM79" s="316"/>
      <c r="AN79" s="315"/>
      <c r="AO79" s="316"/>
      <c r="AP79" s="315">
        <f>Tripura!AA79</f>
        <v>0</v>
      </c>
      <c r="AQ79" s="316">
        <f>Tripura!AB79</f>
        <v>0</v>
      </c>
    </row>
    <row r="80" spans="1:43" s="88" customFormat="1">
      <c r="A80" s="260" t="s">
        <v>96</v>
      </c>
      <c r="B80" s="38" t="s">
        <v>28</v>
      </c>
      <c r="C80" s="115"/>
      <c r="D80" s="315"/>
      <c r="E80" s="316"/>
      <c r="F80" s="315"/>
      <c r="G80" s="316"/>
      <c r="H80" s="315"/>
      <c r="I80" s="316"/>
      <c r="J80" s="315"/>
      <c r="K80" s="316"/>
      <c r="L80" s="315"/>
      <c r="M80" s="316"/>
      <c r="N80" s="315"/>
      <c r="O80" s="316"/>
      <c r="P80" s="315"/>
      <c r="Q80" s="316"/>
      <c r="R80" s="315"/>
      <c r="S80" s="316"/>
      <c r="T80" s="315"/>
      <c r="U80" s="316"/>
      <c r="V80" s="315"/>
      <c r="W80" s="316"/>
      <c r="X80" s="315"/>
      <c r="Y80" s="316"/>
      <c r="Z80" s="315"/>
      <c r="AA80" s="316"/>
      <c r="AB80" s="315"/>
      <c r="AC80" s="316"/>
      <c r="AD80" s="315"/>
      <c r="AE80" s="316"/>
      <c r="AF80" s="315"/>
      <c r="AG80" s="316"/>
      <c r="AH80" s="315"/>
      <c r="AI80" s="316"/>
      <c r="AJ80" s="315"/>
      <c r="AK80" s="316"/>
      <c r="AL80" s="315"/>
      <c r="AM80" s="316"/>
      <c r="AN80" s="315"/>
      <c r="AO80" s="316"/>
      <c r="AP80" s="315">
        <f>Tripura!AA80</f>
        <v>0</v>
      </c>
      <c r="AQ80" s="316">
        <f>Tripura!AB80</f>
        <v>0</v>
      </c>
    </row>
    <row r="81" spans="1:43" s="88" customFormat="1">
      <c r="A81" s="6"/>
      <c r="B81" s="17" t="s">
        <v>29</v>
      </c>
      <c r="C81" s="110"/>
      <c r="D81" s="315">
        <f>Dhalai!R81</f>
        <v>0</v>
      </c>
      <c r="E81" s="316">
        <f>Dhalai!S81</f>
        <v>0</v>
      </c>
      <c r="F81" s="315">
        <f>Dhalai!AA81</f>
        <v>0</v>
      </c>
      <c r="G81" s="316">
        <f>Dhalai!AB81</f>
        <v>0</v>
      </c>
      <c r="H81" s="315">
        <f>Unakoti!R81</f>
        <v>0</v>
      </c>
      <c r="I81" s="316">
        <f>Unakoti!S81</f>
        <v>0</v>
      </c>
      <c r="J81" s="315">
        <f>Unakoti!AA81</f>
        <v>0</v>
      </c>
      <c r="K81" s="316">
        <f>Unakoti!AB81</f>
        <v>0</v>
      </c>
      <c r="L81" s="315">
        <f>North!R81</f>
        <v>0</v>
      </c>
      <c r="M81" s="316">
        <f>North!S81</f>
        <v>0</v>
      </c>
      <c r="N81" s="315">
        <f>North!AA81</f>
        <v>0</v>
      </c>
      <c r="O81" s="316">
        <f>North!AB81</f>
        <v>0</v>
      </c>
      <c r="P81" s="315">
        <f>Gomati!R81</f>
        <v>0</v>
      </c>
      <c r="Q81" s="316">
        <f>Gomati!S81</f>
        <v>0</v>
      </c>
      <c r="R81" s="315">
        <f>Gomati!AA81</f>
        <v>0</v>
      </c>
      <c r="S81" s="316">
        <f>Gomati!AB81</f>
        <v>0</v>
      </c>
      <c r="T81" s="315">
        <f>South!R81</f>
        <v>0</v>
      </c>
      <c r="U81" s="316">
        <f>South!S81</f>
        <v>0</v>
      </c>
      <c r="V81" s="315">
        <f>South!AA81</f>
        <v>0</v>
      </c>
      <c r="W81" s="316">
        <f>South!AB81</f>
        <v>0</v>
      </c>
      <c r="X81" s="315">
        <f>West!R81</f>
        <v>0</v>
      </c>
      <c r="Y81" s="316">
        <f>West!S81</f>
        <v>0</v>
      </c>
      <c r="Z81" s="315">
        <f>West!AA81</f>
        <v>0</v>
      </c>
      <c r="AA81" s="316">
        <f>West!AB81</f>
        <v>0</v>
      </c>
      <c r="AB81" s="315">
        <f>Sepahijala!R81</f>
        <v>0</v>
      </c>
      <c r="AC81" s="316">
        <f>Sepahijala!S81</f>
        <v>0</v>
      </c>
      <c r="AD81" s="315">
        <f>Sepahijala!AA81</f>
        <v>0</v>
      </c>
      <c r="AE81" s="316">
        <f>Sepahijala!AB81</f>
        <v>0</v>
      </c>
      <c r="AF81" s="315">
        <f>Khowai!R81</f>
        <v>0</v>
      </c>
      <c r="AG81" s="316">
        <f>Khowai!S81</f>
        <v>0</v>
      </c>
      <c r="AH81" s="315">
        <f>Khowai!AA81</f>
        <v>0</v>
      </c>
      <c r="AI81" s="316">
        <f>Khowai!AB81</f>
        <v>0</v>
      </c>
      <c r="AJ81" s="315">
        <f>SPO!R81</f>
        <v>0</v>
      </c>
      <c r="AK81" s="316">
        <f>SPO!S81</f>
        <v>0</v>
      </c>
      <c r="AL81" s="315">
        <f>SPO!AA81</f>
        <v>0</v>
      </c>
      <c r="AM81" s="316">
        <f>SPO!AB81</f>
        <v>0</v>
      </c>
      <c r="AN81" s="315">
        <f>Tripura!R81</f>
        <v>0</v>
      </c>
      <c r="AO81" s="316">
        <f>Tripura!S81</f>
        <v>0</v>
      </c>
      <c r="AP81" s="315">
        <f>Tripura!AA81</f>
        <v>0</v>
      </c>
      <c r="AQ81" s="316">
        <f>Tripura!AB81</f>
        <v>0</v>
      </c>
    </row>
    <row r="82" spans="1:43" s="88" customFormat="1">
      <c r="A82" s="6">
        <v>3.01</v>
      </c>
      <c r="B82" s="12" t="s">
        <v>30</v>
      </c>
      <c r="C82" s="51">
        <v>2</v>
      </c>
      <c r="D82" s="315">
        <f>Dhalai!R82</f>
        <v>2</v>
      </c>
      <c r="E82" s="316">
        <f>Dhalai!S82</f>
        <v>5</v>
      </c>
      <c r="F82" s="315">
        <f>Dhalai!AA82</f>
        <v>2</v>
      </c>
      <c r="G82" s="316">
        <f>Dhalai!AB82</f>
        <v>4</v>
      </c>
      <c r="H82" s="315">
        <f>Unakoti!R82</f>
        <v>2</v>
      </c>
      <c r="I82" s="316">
        <f>Unakoti!S82</f>
        <v>5</v>
      </c>
      <c r="J82" s="315">
        <f>Unakoti!AA82</f>
        <v>2</v>
      </c>
      <c r="K82" s="316">
        <f>Unakoti!AB82</f>
        <v>4</v>
      </c>
      <c r="L82" s="315">
        <f>North!R82</f>
        <v>2</v>
      </c>
      <c r="M82" s="316">
        <f>North!S82</f>
        <v>5</v>
      </c>
      <c r="N82" s="315">
        <f>North!AA82</f>
        <v>2</v>
      </c>
      <c r="O82" s="316">
        <f>North!AB82</f>
        <v>4</v>
      </c>
      <c r="P82" s="315">
        <f>Gomati!R82</f>
        <v>0</v>
      </c>
      <c r="Q82" s="316">
        <f>Gomati!S82</f>
        <v>0</v>
      </c>
      <c r="R82" s="315">
        <f>Gomati!AA82</f>
        <v>0</v>
      </c>
      <c r="S82" s="316">
        <f>Gomati!AB82</f>
        <v>0</v>
      </c>
      <c r="T82" s="315">
        <f>South!R82</f>
        <v>0</v>
      </c>
      <c r="U82" s="316">
        <f>South!S82</f>
        <v>0</v>
      </c>
      <c r="V82" s="315">
        <f>South!AA82</f>
        <v>0</v>
      </c>
      <c r="W82" s="316">
        <f>South!AB82</f>
        <v>0</v>
      </c>
      <c r="X82" s="315">
        <f>West!R82</f>
        <v>0</v>
      </c>
      <c r="Y82" s="316">
        <f>West!S82</f>
        <v>0</v>
      </c>
      <c r="Z82" s="315">
        <f>West!AA82</f>
        <v>0</v>
      </c>
      <c r="AA82" s="316">
        <f>West!AB82</f>
        <v>0</v>
      </c>
      <c r="AB82" s="315">
        <f>Sepahijala!R82</f>
        <v>0</v>
      </c>
      <c r="AC82" s="316">
        <f>Sepahijala!S82</f>
        <v>0</v>
      </c>
      <c r="AD82" s="315">
        <f>Sepahijala!AA82</f>
        <v>0</v>
      </c>
      <c r="AE82" s="316">
        <f>Sepahijala!AB82</f>
        <v>0</v>
      </c>
      <c r="AF82" s="315">
        <f>Khowai!R82</f>
        <v>0</v>
      </c>
      <c r="AG82" s="316">
        <f>Khowai!S82</f>
        <v>0</v>
      </c>
      <c r="AH82" s="315">
        <f>Khowai!AA82</f>
        <v>0</v>
      </c>
      <c r="AI82" s="316">
        <f>Khowai!AB82</f>
        <v>0</v>
      </c>
      <c r="AJ82" s="315">
        <f>SPO!R82</f>
        <v>0</v>
      </c>
      <c r="AK82" s="316">
        <f>SPO!S82</f>
        <v>0</v>
      </c>
      <c r="AL82" s="315">
        <f>SPO!AA82</f>
        <v>0</v>
      </c>
      <c r="AM82" s="316">
        <f>SPO!AB82</f>
        <v>0</v>
      </c>
      <c r="AN82" s="315">
        <f>Tripura!R82</f>
        <v>6</v>
      </c>
      <c r="AO82" s="316">
        <f>Tripura!S82</f>
        <v>15</v>
      </c>
      <c r="AP82" s="315">
        <f>Tripura!AA82</f>
        <v>6</v>
      </c>
      <c r="AQ82" s="316">
        <f>Tripura!AB82</f>
        <v>12</v>
      </c>
    </row>
    <row r="83" spans="1:43" s="88" customFormat="1">
      <c r="A83" s="6">
        <f t="shared" ref="A83:A85" si="3">+A82+0.01</f>
        <v>3.0199999999999996</v>
      </c>
      <c r="B83" s="12" t="s">
        <v>31</v>
      </c>
      <c r="C83" s="51">
        <v>3</v>
      </c>
      <c r="D83" s="315">
        <f>Dhalai!R83</f>
        <v>2</v>
      </c>
      <c r="E83" s="316">
        <f>Dhalai!S83</f>
        <v>6</v>
      </c>
      <c r="F83" s="315">
        <f>Dhalai!AA83</f>
        <v>2</v>
      </c>
      <c r="G83" s="316">
        <f>Dhalai!AB83</f>
        <v>6</v>
      </c>
      <c r="H83" s="315">
        <f>Unakoti!R83</f>
        <v>2</v>
      </c>
      <c r="I83" s="316">
        <f>Unakoti!S83</f>
        <v>6</v>
      </c>
      <c r="J83" s="315">
        <f>Unakoti!AA83</f>
        <v>2</v>
      </c>
      <c r="K83" s="316">
        <f>Unakoti!AB83</f>
        <v>6</v>
      </c>
      <c r="L83" s="315">
        <f>North!R83</f>
        <v>2</v>
      </c>
      <c r="M83" s="316">
        <f>North!S83</f>
        <v>6</v>
      </c>
      <c r="N83" s="315">
        <f>North!AA83</f>
        <v>2</v>
      </c>
      <c r="O83" s="316">
        <f>North!AB83</f>
        <v>6</v>
      </c>
      <c r="P83" s="315">
        <f>Gomati!R83</f>
        <v>0</v>
      </c>
      <c r="Q83" s="316">
        <f>Gomati!S83</f>
        <v>0</v>
      </c>
      <c r="R83" s="315">
        <f>Gomati!AA83</f>
        <v>0</v>
      </c>
      <c r="S83" s="316">
        <f>Gomati!AB83</f>
        <v>0</v>
      </c>
      <c r="T83" s="315">
        <f>South!R83</f>
        <v>0</v>
      </c>
      <c r="U83" s="316">
        <f>South!S83</f>
        <v>0</v>
      </c>
      <c r="V83" s="315">
        <f>South!AA83</f>
        <v>0</v>
      </c>
      <c r="W83" s="316">
        <f>South!AB83</f>
        <v>0</v>
      </c>
      <c r="X83" s="315">
        <f>West!R83</f>
        <v>0</v>
      </c>
      <c r="Y83" s="316">
        <f>West!S83</f>
        <v>0</v>
      </c>
      <c r="Z83" s="315">
        <f>West!AA83</f>
        <v>0</v>
      </c>
      <c r="AA83" s="316">
        <f>West!AB83</f>
        <v>0</v>
      </c>
      <c r="AB83" s="315">
        <f>Sepahijala!R83</f>
        <v>0</v>
      </c>
      <c r="AC83" s="316">
        <f>Sepahijala!S83</f>
        <v>0</v>
      </c>
      <c r="AD83" s="315">
        <f>Sepahijala!AA83</f>
        <v>0</v>
      </c>
      <c r="AE83" s="316">
        <f>Sepahijala!AB83</f>
        <v>0</v>
      </c>
      <c r="AF83" s="315">
        <f>Khowai!R83</f>
        <v>0</v>
      </c>
      <c r="AG83" s="316">
        <f>Khowai!S83</f>
        <v>0</v>
      </c>
      <c r="AH83" s="315">
        <f>Khowai!AA83</f>
        <v>0</v>
      </c>
      <c r="AI83" s="316">
        <f>Khowai!AB83</f>
        <v>0</v>
      </c>
      <c r="AJ83" s="315">
        <f>SPO!R83</f>
        <v>0</v>
      </c>
      <c r="AK83" s="316">
        <f>SPO!S83</f>
        <v>0</v>
      </c>
      <c r="AL83" s="315">
        <f>SPO!AA83</f>
        <v>0</v>
      </c>
      <c r="AM83" s="316">
        <f>SPO!AB83</f>
        <v>0</v>
      </c>
      <c r="AN83" s="315">
        <f>Tripura!R83</f>
        <v>6</v>
      </c>
      <c r="AO83" s="316">
        <f>Tripura!S83</f>
        <v>18</v>
      </c>
      <c r="AP83" s="315">
        <f>Tripura!AA83</f>
        <v>6</v>
      </c>
      <c r="AQ83" s="316">
        <f>Tripura!AB83</f>
        <v>18</v>
      </c>
    </row>
    <row r="84" spans="1:43" s="88" customFormat="1">
      <c r="A84" s="6">
        <f t="shared" si="3"/>
        <v>3.0299999999999994</v>
      </c>
      <c r="B84" s="12" t="s">
        <v>32</v>
      </c>
      <c r="C84" s="51">
        <v>0.375</v>
      </c>
      <c r="D84" s="315">
        <f>Dhalai!R84</f>
        <v>2</v>
      </c>
      <c r="E84" s="316">
        <f>Dhalai!S84</f>
        <v>0.375</v>
      </c>
      <c r="F84" s="315">
        <f>Dhalai!AA84</f>
        <v>2</v>
      </c>
      <c r="G84" s="316">
        <f>Dhalai!AB84</f>
        <v>0.75</v>
      </c>
      <c r="H84" s="315">
        <f>Unakoti!R84</f>
        <v>2</v>
      </c>
      <c r="I84" s="316">
        <f>Unakoti!S84</f>
        <v>0.375</v>
      </c>
      <c r="J84" s="315">
        <f>Unakoti!AA84</f>
        <v>2</v>
      </c>
      <c r="K84" s="316">
        <f>Unakoti!AB84</f>
        <v>0.75</v>
      </c>
      <c r="L84" s="315">
        <f>North!R84</f>
        <v>2</v>
      </c>
      <c r="M84" s="316">
        <f>North!S84</f>
        <v>0.375</v>
      </c>
      <c r="N84" s="315">
        <f>North!AA84</f>
        <v>2</v>
      </c>
      <c r="O84" s="316">
        <f>North!AB84</f>
        <v>0.75</v>
      </c>
      <c r="P84" s="315">
        <f>Gomati!R84</f>
        <v>0</v>
      </c>
      <c r="Q84" s="316">
        <f>Gomati!S84</f>
        <v>0</v>
      </c>
      <c r="R84" s="315">
        <f>Gomati!AA84</f>
        <v>0</v>
      </c>
      <c r="S84" s="316">
        <f>Gomati!AB84</f>
        <v>0</v>
      </c>
      <c r="T84" s="315">
        <f>South!R84</f>
        <v>0</v>
      </c>
      <c r="U84" s="316">
        <f>South!S84</f>
        <v>0</v>
      </c>
      <c r="V84" s="315">
        <f>South!AA84</f>
        <v>0</v>
      </c>
      <c r="W84" s="316">
        <f>South!AB84</f>
        <v>0</v>
      </c>
      <c r="X84" s="315">
        <f>West!R84</f>
        <v>0</v>
      </c>
      <c r="Y84" s="316">
        <f>West!S84</f>
        <v>0</v>
      </c>
      <c r="Z84" s="315">
        <f>West!AA84</f>
        <v>0</v>
      </c>
      <c r="AA84" s="316">
        <f>West!AB84</f>
        <v>0</v>
      </c>
      <c r="AB84" s="315">
        <f>Sepahijala!R84</f>
        <v>0</v>
      </c>
      <c r="AC84" s="316">
        <f>Sepahijala!S84</f>
        <v>0</v>
      </c>
      <c r="AD84" s="315">
        <f>Sepahijala!AA84</f>
        <v>0</v>
      </c>
      <c r="AE84" s="316">
        <f>Sepahijala!AB84</f>
        <v>0</v>
      </c>
      <c r="AF84" s="315">
        <f>Khowai!R84</f>
        <v>0</v>
      </c>
      <c r="AG84" s="316">
        <f>Khowai!S84</f>
        <v>0</v>
      </c>
      <c r="AH84" s="315">
        <f>Khowai!AA84</f>
        <v>0</v>
      </c>
      <c r="AI84" s="316">
        <f>Khowai!AB84</f>
        <v>0</v>
      </c>
      <c r="AJ84" s="315">
        <f>SPO!R84</f>
        <v>0</v>
      </c>
      <c r="AK84" s="316">
        <f>SPO!S84</f>
        <v>0</v>
      </c>
      <c r="AL84" s="315">
        <f>SPO!AA84</f>
        <v>0</v>
      </c>
      <c r="AM84" s="316">
        <f>SPO!AB84</f>
        <v>0</v>
      </c>
      <c r="AN84" s="315">
        <f>Tripura!R84</f>
        <v>6</v>
      </c>
      <c r="AO84" s="316">
        <f>Tripura!S84</f>
        <v>1.125</v>
      </c>
      <c r="AP84" s="315">
        <f>Tripura!AA84</f>
        <v>6</v>
      </c>
      <c r="AQ84" s="316">
        <f>Tripura!AB84</f>
        <v>2.25</v>
      </c>
    </row>
    <row r="85" spans="1:43" s="88" customFormat="1">
      <c r="A85" s="6">
        <f t="shared" si="3"/>
        <v>3.0399999999999991</v>
      </c>
      <c r="B85" s="12" t="s">
        <v>33</v>
      </c>
      <c r="C85" s="64"/>
      <c r="D85" s="315">
        <f>Dhalai!R85</f>
        <v>2</v>
      </c>
      <c r="E85" s="316">
        <f>Dhalai!S85</f>
        <v>0.375</v>
      </c>
      <c r="F85" s="315">
        <f>Dhalai!AA85</f>
        <v>2</v>
      </c>
      <c r="G85" s="316">
        <f>Dhalai!AB85</f>
        <v>0.75</v>
      </c>
      <c r="H85" s="315">
        <f>Unakoti!R85</f>
        <v>0</v>
      </c>
      <c r="I85" s="316">
        <f>Unakoti!S85</f>
        <v>0</v>
      </c>
      <c r="J85" s="315">
        <f>Unakoti!AA85</f>
        <v>0</v>
      </c>
      <c r="K85" s="316">
        <f>Unakoti!AB85</f>
        <v>0</v>
      </c>
      <c r="L85" s="315">
        <f>North!R85</f>
        <v>2</v>
      </c>
      <c r="M85" s="316">
        <f>North!S85</f>
        <v>0.375</v>
      </c>
      <c r="N85" s="315">
        <f>North!AA85</f>
        <v>2</v>
      </c>
      <c r="O85" s="316">
        <f>North!AB85</f>
        <v>0.75</v>
      </c>
      <c r="P85" s="315">
        <f>Gomati!R85</f>
        <v>0</v>
      </c>
      <c r="Q85" s="316">
        <f>Gomati!S85</f>
        <v>0</v>
      </c>
      <c r="R85" s="315">
        <f>Gomati!AA85</f>
        <v>0</v>
      </c>
      <c r="S85" s="316">
        <f>Gomati!AB85</f>
        <v>0</v>
      </c>
      <c r="T85" s="315">
        <f>South!R85</f>
        <v>1</v>
      </c>
      <c r="U85" s="316">
        <f>South!S85</f>
        <v>0.1875</v>
      </c>
      <c r="V85" s="315">
        <f>South!AA85</f>
        <v>1</v>
      </c>
      <c r="W85" s="316">
        <f>South!AB85</f>
        <v>0.375</v>
      </c>
      <c r="X85" s="315">
        <f>West!R85</f>
        <v>0</v>
      </c>
      <c r="Y85" s="316">
        <f>West!S85</f>
        <v>0</v>
      </c>
      <c r="Z85" s="315">
        <f>West!AA85</f>
        <v>0</v>
      </c>
      <c r="AA85" s="316">
        <f>West!AB85</f>
        <v>0</v>
      </c>
      <c r="AB85" s="315">
        <f>Sepahijala!R85</f>
        <v>0</v>
      </c>
      <c r="AC85" s="316">
        <f>Sepahijala!S85</f>
        <v>0</v>
      </c>
      <c r="AD85" s="315">
        <f>Sepahijala!AA85</f>
        <v>0</v>
      </c>
      <c r="AE85" s="316">
        <f>Sepahijala!AB85</f>
        <v>0</v>
      </c>
      <c r="AF85" s="315">
        <f>Khowai!R85</f>
        <v>0</v>
      </c>
      <c r="AG85" s="316">
        <f>Khowai!S85</f>
        <v>0</v>
      </c>
      <c r="AH85" s="315">
        <f>Khowai!AA85</f>
        <v>0</v>
      </c>
      <c r="AI85" s="316">
        <f>Khowai!AB85</f>
        <v>0</v>
      </c>
      <c r="AJ85" s="315">
        <f>SPO!R85</f>
        <v>0</v>
      </c>
      <c r="AK85" s="316">
        <f>SPO!S85</f>
        <v>0</v>
      </c>
      <c r="AL85" s="315">
        <f>SPO!AA85</f>
        <v>0</v>
      </c>
      <c r="AM85" s="316">
        <f>SPO!AB85</f>
        <v>0</v>
      </c>
      <c r="AN85" s="315">
        <f>Tripura!R85</f>
        <v>5</v>
      </c>
      <c r="AO85" s="316">
        <f>Tripura!S85</f>
        <v>0.9375</v>
      </c>
      <c r="AP85" s="315">
        <f>Tripura!AA85</f>
        <v>5</v>
      </c>
      <c r="AQ85" s="316">
        <f>Tripura!AB85</f>
        <v>1.875</v>
      </c>
    </row>
    <row r="86" spans="1:43" s="88" customFormat="1" ht="18">
      <c r="A86" s="6"/>
      <c r="B86" s="14" t="s">
        <v>34</v>
      </c>
      <c r="C86" s="116">
        <f t="shared" ref="C86" si="4">SUM(C82:C85)</f>
        <v>5.375</v>
      </c>
      <c r="D86" s="315">
        <f>Dhalai!R86</f>
        <v>2</v>
      </c>
      <c r="E86" s="316">
        <f>Dhalai!S86</f>
        <v>11.75</v>
      </c>
      <c r="F86" s="315">
        <f>Dhalai!AA86</f>
        <v>0</v>
      </c>
      <c r="G86" s="316">
        <f>Dhalai!AB86</f>
        <v>11.5</v>
      </c>
      <c r="H86" s="315">
        <f>Unakoti!R86</f>
        <v>2</v>
      </c>
      <c r="I86" s="316">
        <f>Unakoti!S86</f>
        <v>11.375</v>
      </c>
      <c r="J86" s="315">
        <f>Unakoti!AA86</f>
        <v>0</v>
      </c>
      <c r="K86" s="316">
        <f>Unakoti!AB86</f>
        <v>10.75</v>
      </c>
      <c r="L86" s="315">
        <f>North!R86</f>
        <v>2</v>
      </c>
      <c r="M86" s="316">
        <f>North!S86</f>
        <v>11.75</v>
      </c>
      <c r="N86" s="315">
        <f>North!AA86</f>
        <v>0</v>
      </c>
      <c r="O86" s="316">
        <f>North!AB86</f>
        <v>11.5</v>
      </c>
      <c r="P86" s="315">
        <f>Gomati!R86</f>
        <v>0</v>
      </c>
      <c r="Q86" s="316">
        <f>Gomati!S86</f>
        <v>0</v>
      </c>
      <c r="R86" s="315">
        <f>Gomati!AA86</f>
        <v>0</v>
      </c>
      <c r="S86" s="316">
        <f>Gomati!AB86</f>
        <v>0</v>
      </c>
      <c r="T86" s="315">
        <f>South!R86</f>
        <v>1</v>
      </c>
      <c r="U86" s="316">
        <f>South!S86</f>
        <v>0.1875</v>
      </c>
      <c r="V86" s="315">
        <f>South!AA86</f>
        <v>0</v>
      </c>
      <c r="W86" s="316">
        <f>South!AB86</f>
        <v>0.375</v>
      </c>
      <c r="X86" s="315">
        <f>West!R86</f>
        <v>0</v>
      </c>
      <c r="Y86" s="316">
        <f>West!S86</f>
        <v>0</v>
      </c>
      <c r="Z86" s="315">
        <f>West!AA86</f>
        <v>0</v>
      </c>
      <c r="AA86" s="316">
        <f>West!AB86</f>
        <v>0</v>
      </c>
      <c r="AB86" s="315">
        <f>Sepahijala!R86</f>
        <v>0</v>
      </c>
      <c r="AC86" s="316">
        <f>Sepahijala!S86</f>
        <v>0</v>
      </c>
      <c r="AD86" s="315">
        <f>Sepahijala!AA86</f>
        <v>0</v>
      </c>
      <c r="AE86" s="316">
        <f>Sepahijala!AB86</f>
        <v>0</v>
      </c>
      <c r="AF86" s="315">
        <f>Khowai!R86</f>
        <v>0</v>
      </c>
      <c r="AG86" s="316">
        <f>Khowai!S86</f>
        <v>0</v>
      </c>
      <c r="AH86" s="315">
        <f>Khowai!AA86</f>
        <v>0</v>
      </c>
      <c r="AI86" s="316">
        <f>Khowai!AB86</f>
        <v>0</v>
      </c>
      <c r="AJ86" s="315">
        <f>SPO!R86</f>
        <v>0</v>
      </c>
      <c r="AK86" s="316">
        <f>SPO!S86</f>
        <v>0</v>
      </c>
      <c r="AL86" s="315">
        <f>SPO!AA86</f>
        <v>0</v>
      </c>
      <c r="AM86" s="316">
        <f>SPO!AB86</f>
        <v>0</v>
      </c>
      <c r="AN86" s="315">
        <f>Tripura!R86</f>
        <v>7</v>
      </c>
      <c r="AO86" s="316">
        <f>Tripura!S86</f>
        <v>35.0625</v>
      </c>
      <c r="AP86" s="315">
        <f>Tripura!AA86</f>
        <v>0</v>
      </c>
      <c r="AQ86" s="316">
        <f>Tripura!AB86</f>
        <v>34.125</v>
      </c>
    </row>
    <row r="87" spans="1:43" s="88" customFormat="1">
      <c r="A87" s="6"/>
      <c r="B87" s="17" t="s">
        <v>35</v>
      </c>
      <c r="C87" s="110"/>
      <c r="D87" s="315">
        <f>Dhalai!R87</f>
        <v>0</v>
      </c>
      <c r="E87" s="316">
        <f>Dhalai!S87</f>
        <v>0</v>
      </c>
      <c r="F87" s="315">
        <f>Dhalai!AA87</f>
        <v>0</v>
      </c>
      <c r="G87" s="316">
        <f>Dhalai!AB87</f>
        <v>0</v>
      </c>
      <c r="H87" s="315">
        <f>Unakoti!R87</f>
        <v>0</v>
      </c>
      <c r="I87" s="316">
        <f>Unakoti!S87</f>
        <v>0</v>
      </c>
      <c r="J87" s="315">
        <f>Unakoti!AA87</f>
        <v>0</v>
      </c>
      <c r="K87" s="316">
        <f>Unakoti!AB87</f>
        <v>0</v>
      </c>
      <c r="L87" s="315">
        <f>North!R87</f>
        <v>0</v>
      </c>
      <c r="M87" s="316">
        <f>North!S87</f>
        <v>0</v>
      </c>
      <c r="N87" s="315">
        <f>North!AA87</f>
        <v>0</v>
      </c>
      <c r="O87" s="316">
        <f>North!AB87</f>
        <v>0</v>
      </c>
      <c r="P87" s="315">
        <f>Gomati!R87</f>
        <v>0</v>
      </c>
      <c r="Q87" s="316">
        <f>Gomati!S87</f>
        <v>0</v>
      </c>
      <c r="R87" s="315">
        <f>Gomati!AA87</f>
        <v>0</v>
      </c>
      <c r="S87" s="316">
        <f>Gomati!AB87</f>
        <v>0</v>
      </c>
      <c r="T87" s="315">
        <f>South!R87</f>
        <v>0</v>
      </c>
      <c r="U87" s="316">
        <f>South!S87</f>
        <v>0</v>
      </c>
      <c r="V87" s="315">
        <f>South!AA87</f>
        <v>0</v>
      </c>
      <c r="W87" s="316">
        <f>South!AB87</f>
        <v>0</v>
      </c>
      <c r="X87" s="315">
        <f>West!R87</f>
        <v>0</v>
      </c>
      <c r="Y87" s="316">
        <f>West!S87</f>
        <v>0</v>
      </c>
      <c r="Z87" s="315">
        <f>West!AA87</f>
        <v>0</v>
      </c>
      <c r="AA87" s="316">
        <f>West!AB87</f>
        <v>0</v>
      </c>
      <c r="AB87" s="315">
        <f>Sepahijala!R87</f>
        <v>0</v>
      </c>
      <c r="AC87" s="316">
        <f>Sepahijala!S87</f>
        <v>0</v>
      </c>
      <c r="AD87" s="315">
        <f>Sepahijala!AA87</f>
        <v>0</v>
      </c>
      <c r="AE87" s="316">
        <f>Sepahijala!AB87</f>
        <v>0</v>
      </c>
      <c r="AF87" s="315">
        <f>Khowai!R87</f>
        <v>0</v>
      </c>
      <c r="AG87" s="316">
        <f>Khowai!S87</f>
        <v>0</v>
      </c>
      <c r="AH87" s="315">
        <f>Khowai!AA87</f>
        <v>0</v>
      </c>
      <c r="AI87" s="316">
        <f>Khowai!AB87</f>
        <v>0</v>
      </c>
      <c r="AJ87" s="315">
        <f>SPO!R87</f>
        <v>0</v>
      </c>
      <c r="AK87" s="316">
        <f>SPO!S87</f>
        <v>0</v>
      </c>
      <c r="AL87" s="315">
        <f>SPO!AA87</f>
        <v>0</v>
      </c>
      <c r="AM87" s="316">
        <f>SPO!AB87</f>
        <v>0</v>
      </c>
      <c r="AN87" s="315">
        <f>Tripura!R87</f>
        <v>0</v>
      </c>
      <c r="AO87" s="316">
        <f>Tripura!S87</f>
        <v>0</v>
      </c>
      <c r="AP87" s="315">
        <f>Tripura!AA87</f>
        <v>0</v>
      </c>
      <c r="AQ87" s="316">
        <f>Tripura!AB87</f>
        <v>0</v>
      </c>
    </row>
    <row r="88" spans="1:43" s="88" customFormat="1">
      <c r="A88" s="6">
        <v>3.05</v>
      </c>
      <c r="B88" s="18" t="s">
        <v>36</v>
      </c>
      <c r="C88" s="51">
        <v>1.4999999999999999E-2</v>
      </c>
      <c r="D88" s="315">
        <f>Dhalai!R88</f>
        <v>200</v>
      </c>
      <c r="E88" s="316">
        <f>Dhalai!S88</f>
        <v>36</v>
      </c>
      <c r="F88" s="315">
        <f>Dhalai!AA88</f>
        <v>200</v>
      </c>
      <c r="G88" s="316">
        <f>Dhalai!AB88</f>
        <v>36</v>
      </c>
      <c r="H88" s="315">
        <f>Unakoti!R88</f>
        <v>100</v>
      </c>
      <c r="I88" s="316">
        <f>Unakoti!S88</f>
        <v>18</v>
      </c>
      <c r="J88" s="315">
        <f>Unakoti!AA88</f>
        <v>100</v>
      </c>
      <c r="K88" s="316">
        <f>Unakoti!AB88</f>
        <v>18</v>
      </c>
      <c r="L88" s="315">
        <f>North!R88</f>
        <v>200</v>
      </c>
      <c r="M88" s="316">
        <f>North!S88</f>
        <v>36</v>
      </c>
      <c r="N88" s="315">
        <f>North!AA88</f>
        <v>200</v>
      </c>
      <c r="O88" s="316">
        <f>North!AB88</f>
        <v>36</v>
      </c>
      <c r="P88" s="315">
        <f>Gomati!R88</f>
        <v>0</v>
      </c>
      <c r="Q88" s="316">
        <f>Gomati!S88</f>
        <v>0</v>
      </c>
      <c r="R88" s="315">
        <f>Gomati!AA88</f>
        <v>0</v>
      </c>
      <c r="S88" s="316">
        <f>Gomati!AB88</f>
        <v>0</v>
      </c>
      <c r="T88" s="315">
        <f>South!R88</f>
        <v>50</v>
      </c>
      <c r="U88" s="316">
        <f>South!S88</f>
        <v>9</v>
      </c>
      <c r="V88" s="315">
        <f>South!AA88</f>
        <v>50</v>
      </c>
      <c r="W88" s="316">
        <f>South!AB88</f>
        <v>9</v>
      </c>
      <c r="X88" s="315">
        <f>West!R88</f>
        <v>0</v>
      </c>
      <c r="Y88" s="316">
        <f>West!S88</f>
        <v>0</v>
      </c>
      <c r="Z88" s="315">
        <f>West!AA88</f>
        <v>0</v>
      </c>
      <c r="AA88" s="316">
        <f>West!AB88</f>
        <v>0</v>
      </c>
      <c r="AB88" s="315">
        <f>Sepahijala!R88</f>
        <v>0</v>
      </c>
      <c r="AC88" s="316">
        <f>Sepahijala!S88</f>
        <v>0</v>
      </c>
      <c r="AD88" s="315">
        <f>Sepahijala!AA88</f>
        <v>0</v>
      </c>
      <c r="AE88" s="316">
        <f>Sepahijala!AB88</f>
        <v>0</v>
      </c>
      <c r="AF88" s="315">
        <f>Khowai!R88</f>
        <v>0</v>
      </c>
      <c r="AG88" s="316">
        <f>Khowai!S88</f>
        <v>0</v>
      </c>
      <c r="AH88" s="315">
        <f>Khowai!AA88</f>
        <v>0</v>
      </c>
      <c r="AI88" s="316">
        <f>Khowai!AB88</f>
        <v>0</v>
      </c>
      <c r="AJ88" s="315">
        <f>SPO!R88</f>
        <v>0</v>
      </c>
      <c r="AK88" s="316">
        <f>SPO!S88</f>
        <v>0</v>
      </c>
      <c r="AL88" s="315">
        <f>SPO!AA88</f>
        <v>0</v>
      </c>
      <c r="AM88" s="316">
        <f>SPO!AB88</f>
        <v>0</v>
      </c>
      <c r="AN88" s="315">
        <f>Tripura!R88</f>
        <v>550</v>
      </c>
      <c r="AO88" s="316">
        <f>Tripura!S88</f>
        <v>99</v>
      </c>
      <c r="AP88" s="315">
        <f>Tripura!AA88</f>
        <v>550</v>
      </c>
      <c r="AQ88" s="316">
        <f>Tripura!AB88</f>
        <v>99</v>
      </c>
    </row>
    <row r="89" spans="1:43" s="88" customFormat="1">
      <c r="A89" s="6">
        <f t="shared" ref="A89:A90" si="5">+A88+0.01</f>
        <v>3.0599999999999996</v>
      </c>
      <c r="B89" s="18" t="s">
        <v>37</v>
      </c>
      <c r="C89" s="51">
        <v>1E-3</v>
      </c>
      <c r="D89" s="315">
        <f>Dhalai!R89</f>
        <v>200</v>
      </c>
      <c r="E89" s="316">
        <f>Dhalai!S89</f>
        <v>2.4000000000000004</v>
      </c>
      <c r="F89" s="315">
        <f>Dhalai!AA89</f>
        <v>200</v>
      </c>
      <c r="G89" s="316">
        <f>Dhalai!AB89</f>
        <v>2.4000000000000004</v>
      </c>
      <c r="H89" s="315">
        <f>Unakoti!R89</f>
        <v>100</v>
      </c>
      <c r="I89" s="316">
        <f>Unakoti!S89</f>
        <v>1.2000000000000002</v>
      </c>
      <c r="J89" s="315">
        <f>Unakoti!AA89</f>
        <v>100</v>
      </c>
      <c r="K89" s="316">
        <f>Unakoti!AB89</f>
        <v>1.2000000000000002</v>
      </c>
      <c r="L89" s="315">
        <f>North!R89</f>
        <v>200</v>
      </c>
      <c r="M89" s="316">
        <f>North!S89</f>
        <v>2.4000000000000004</v>
      </c>
      <c r="N89" s="315">
        <f>North!AA89</f>
        <v>200</v>
      </c>
      <c r="O89" s="316">
        <f>North!AB89</f>
        <v>2.4000000000000004</v>
      </c>
      <c r="P89" s="315">
        <f>Gomati!R89</f>
        <v>0</v>
      </c>
      <c r="Q89" s="316">
        <f>Gomati!S89</f>
        <v>0</v>
      </c>
      <c r="R89" s="315">
        <f>Gomati!AA89</f>
        <v>0</v>
      </c>
      <c r="S89" s="316">
        <f>Gomati!AB89</f>
        <v>0</v>
      </c>
      <c r="T89" s="315">
        <f>South!R89</f>
        <v>50</v>
      </c>
      <c r="U89" s="316">
        <f>South!S89</f>
        <v>0.60000000000000009</v>
      </c>
      <c r="V89" s="315">
        <f>South!AA89</f>
        <v>50</v>
      </c>
      <c r="W89" s="316">
        <f>South!AB89</f>
        <v>0.60000000000000009</v>
      </c>
      <c r="X89" s="315">
        <f>West!R89</f>
        <v>0</v>
      </c>
      <c r="Y89" s="316">
        <f>West!S89</f>
        <v>0</v>
      </c>
      <c r="Z89" s="315">
        <f>West!AA89</f>
        <v>0</v>
      </c>
      <c r="AA89" s="316">
        <f>West!AB89</f>
        <v>0</v>
      </c>
      <c r="AB89" s="315">
        <f>Sepahijala!R89</f>
        <v>0</v>
      </c>
      <c r="AC89" s="316">
        <f>Sepahijala!S89</f>
        <v>0</v>
      </c>
      <c r="AD89" s="315">
        <f>Sepahijala!AA89</f>
        <v>0</v>
      </c>
      <c r="AE89" s="316">
        <f>Sepahijala!AB89</f>
        <v>0</v>
      </c>
      <c r="AF89" s="315">
        <f>Khowai!R89</f>
        <v>0</v>
      </c>
      <c r="AG89" s="316">
        <f>Khowai!S89</f>
        <v>0</v>
      </c>
      <c r="AH89" s="315">
        <f>Khowai!AA89</f>
        <v>0</v>
      </c>
      <c r="AI89" s="316">
        <f>Khowai!AB89</f>
        <v>0</v>
      </c>
      <c r="AJ89" s="315">
        <f>SPO!R89</f>
        <v>0</v>
      </c>
      <c r="AK89" s="316">
        <f>SPO!S89</f>
        <v>0</v>
      </c>
      <c r="AL89" s="315">
        <f>SPO!AA89</f>
        <v>0</v>
      </c>
      <c r="AM89" s="316">
        <f>SPO!AB89</f>
        <v>0</v>
      </c>
      <c r="AN89" s="315">
        <f>Tripura!R89</f>
        <v>550</v>
      </c>
      <c r="AO89" s="316">
        <f>Tripura!S89</f>
        <v>6.6000000000000014</v>
      </c>
      <c r="AP89" s="315">
        <f>Tripura!AA89</f>
        <v>550</v>
      </c>
      <c r="AQ89" s="316">
        <f>Tripura!AB89</f>
        <v>6.6000000000000014</v>
      </c>
    </row>
    <row r="90" spans="1:43" s="88" customFormat="1" ht="47.25">
      <c r="A90" s="6">
        <f t="shared" si="5"/>
        <v>3.0699999999999994</v>
      </c>
      <c r="B90" s="18" t="s">
        <v>38</v>
      </c>
      <c r="C90" s="51">
        <v>0.01</v>
      </c>
      <c r="D90" s="315">
        <f>Dhalai!R90</f>
        <v>200</v>
      </c>
      <c r="E90" s="316">
        <f>Dhalai!S90</f>
        <v>2</v>
      </c>
      <c r="F90" s="315">
        <f>Dhalai!AA90</f>
        <v>200</v>
      </c>
      <c r="G90" s="316">
        <f>Dhalai!AB90</f>
        <v>2</v>
      </c>
      <c r="H90" s="315">
        <f>Unakoti!R90</f>
        <v>100</v>
      </c>
      <c r="I90" s="316">
        <f>Unakoti!S90</f>
        <v>1</v>
      </c>
      <c r="J90" s="315">
        <f>Unakoti!AA90</f>
        <v>100</v>
      </c>
      <c r="K90" s="316">
        <f>Unakoti!AB90</f>
        <v>1</v>
      </c>
      <c r="L90" s="315">
        <f>North!R90</f>
        <v>200</v>
      </c>
      <c r="M90" s="316">
        <f>North!S90</f>
        <v>2</v>
      </c>
      <c r="N90" s="315">
        <f>North!AA90</f>
        <v>200</v>
      </c>
      <c r="O90" s="316">
        <f>North!AB90</f>
        <v>2</v>
      </c>
      <c r="P90" s="315">
        <f>Gomati!R90</f>
        <v>0</v>
      </c>
      <c r="Q90" s="316">
        <f>Gomati!S90</f>
        <v>0</v>
      </c>
      <c r="R90" s="315">
        <f>Gomati!AA90</f>
        <v>0</v>
      </c>
      <c r="S90" s="316">
        <f>Gomati!AB90</f>
        <v>0</v>
      </c>
      <c r="T90" s="315">
        <f>South!R90</f>
        <v>50</v>
      </c>
      <c r="U90" s="316">
        <f>South!S90</f>
        <v>0.5</v>
      </c>
      <c r="V90" s="315">
        <f>South!AA90</f>
        <v>50</v>
      </c>
      <c r="W90" s="316">
        <f>South!AB90</f>
        <v>0.5</v>
      </c>
      <c r="X90" s="315">
        <f>West!R90</f>
        <v>0</v>
      </c>
      <c r="Y90" s="316">
        <f>West!S90</f>
        <v>0</v>
      </c>
      <c r="Z90" s="315">
        <f>West!AA90</f>
        <v>0</v>
      </c>
      <c r="AA90" s="316">
        <f>West!AB90</f>
        <v>0</v>
      </c>
      <c r="AB90" s="315">
        <f>Sepahijala!R90</f>
        <v>0</v>
      </c>
      <c r="AC90" s="316">
        <f>Sepahijala!S90</f>
        <v>0</v>
      </c>
      <c r="AD90" s="315">
        <f>Sepahijala!AA90</f>
        <v>0</v>
      </c>
      <c r="AE90" s="316">
        <f>Sepahijala!AB90</f>
        <v>0</v>
      </c>
      <c r="AF90" s="315">
        <f>Khowai!R90</f>
        <v>0</v>
      </c>
      <c r="AG90" s="316">
        <f>Khowai!S90</f>
        <v>0</v>
      </c>
      <c r="AH90" s="315">
        <f>Khowai!AA90</f>
        <v>0</v>
      </c>
      <c r="AI90" s="316">
        <f>Khowai!AB90</f>
        <v>0</v>
      </c>
      <c r="AJ90" s="315">
        <f>SPO!R90</f>
        <v>0</v>
      </c>
      <c r="AK90" s="316">
        <f>SPO!S90</f>
        <v>0</v>
      </c>
      <c r="AL90" s="315">
        <f>SPO!AA90</f>
        <v>0</v>
      </c>
      <c r="AM90" s="316">
        <f>SPO!AB90</f>
        <v>0</v>
      </c>
      <c r="AN90" s="315">
        <f>Tripura!R90</f>
        <v>550</v>
      </c>
      <c r="AO90" s="316">
        <f>Tripura!S90</f>
        <v>5.5</v>
      </c>
      <c r="AP90" s="315">
        <f>Tripura!AA90</f>
        <v>550</v>
      </c>
      <c r="AQ90" s="316">
        <f>Tripura!AB90</f>
        <v>5.5</v>
      </c>
    </row>
    <row r="91" spans="1:43" s="88" customFormat="1">
      <c r="A91" s="6"/>
      <c r="B91" s="18" t="s">
        <v>39</v>
      </c>
      <c r="C91" s="117"/>
      <c r="D91" s="315">
        <f>Dhalai!R91</f>
        <v>0</v>
      </c>
      <c r="E91" s="316">
        <f>Dhalai!S91</f>
        <v>0</v>
      </c>
      <c r="F91" s="315">
        <f>Dhalai!AA91</f>
        <v>0</v>
      </c>
      <c r="G91" s="316">
        <f>Dhalai!AB91</f>
        <v>0</v>
      </c>
      <c r="H91" s="315">
        <f>Unakoti!R91</f>
        <v>0</v>
      </c>
      <c r="I91" s="316">
        <f>Unakoti!S91</f>
        <v>0</v>
      </c>
      <c r="J91" s="315">
        <f>Unakoti!AA91</f>
        <v>0</v>
      </c>
      <c r="K91" s="316">
        <f>Unakoti!AB91</f>
        <v>0</v>
      </c>
      <c r="L91" s="315">
        <f>North!R91</f>
        <v>0</v>
      </c>
      <c r="M91" s="316">
        <f>North!S91</f>
        <v>0</v>
      </c>
      <c r="N91" s="315">
        <f>North!AA91</f>
        <v>0</v>
      </c>
      <c r="O91" s="316">
        <f>North!AB91</f>
        <v>0</v>
      </c>
      <c r="P91" s="315">
        <f>Gomati!R91</f>
        <v>0</v>
      </c>
      <c r="Q91" s="316">
        <f>Gomati!S91</f>
        <v>0</v>
      </c>
      <c r="R91" s="315">
        <f>Gomati!AA91</f>
        <v>0</v>
      </c>
      <c r="S91" s="316">
        <f>Gomati!AB91</f>
        <v>0</v>
      </c>
      <c r="T91" s="315">
        <f>South!R91</f>
        <v>0</v>
      </c>
      <c r="U91" s="316">
        <f>South!S91</f>
        <v>0</v>
      </c>
      <c r="V91" s="315">
        <f>South!AA91</f>
        <v>0</v>
      </c>
      <c r="W91" s="316">
        <f>South!AB91</f>
        <v>0</v>
      </c>
      <c r="X91" s="315">
        <f>West!R91</f>
        <v>0</v>
      </c>
      <c r="Y91" s="316">
        <f>West!S91</f>
        <v>0</v>
      </c>
      <c r="Z91" s="315">
        <f>West!AA91</f>
        <v>0</v>
      </c>
      <c r="AA91" s="316">
        <f>West!AB91</f>
        <v>0</v>
      </c>
      <c r="AB91" s="315">
        <f>Sepahijala!R91</f>
        <v>0</v>
      </c>
      <c r="AC91" s="316">
        <f>Sepahijala!S91</f>
        <v>0</v>
      </c>
      <c r="AD91" s="315">
        <f>Sepahijala!AA91</f>
        <v>0</v>
      </c>
      <c r="AE91" s="316">
        <f>Sepahijala!AB91</f>
        <v>0</v>
      </c>
      <c r="AF91" s="315">
        <f>Khowai!R91</f>
        <v>0</v>
      </c>
      <c r="AG91" s="316">
        <f>Khowai!S91</f>
        <v>0</v>
      </c>
      <c r="AH91" s="315">
        <f>Khowai!AA91</f>
        <v>0</v>
      </c>
      <c r="AI91" s="316">
        <f>Khowai!AB91</f>
        <v>0</v>
      </c>
      <c r="AJ91" s="315">
        <f>SPO!R91</f>
        <v>0</v>
      </c>
      <c r="AK91" s="316">
        <f>SPO!S91</f>
        <v>0</v>
      </c>
      <c r="AL91" s="315">
        <f>SPO!AA91</f>
        <v>0</v>
      </c>
      <c r="AM91" s="316">
        <f>SPO!AB91</f>
        <v>0</v>
      </c>
      <c r="AN91" s="315">
        <f>Tripura!R91</f>
        <v>0</v>
      </c>
      <c r="AO91" s="316">
        <f>Tripura!S91</f>
        <v>0</v>
      </c>
      <c r="AP91" s="315">
        <f>Tripura!AA91</f>
        <v>0</v>
      </c>
      <c r="AQ91" s="316">
        <f>Tripura!AB91</f>
        <v>0</v>
      </c>
    </row>
    <row r="92" spans="1:43" s="88" customFormat="1">
      <c r="A92" s="6" t="s">
        <v>40</v>
      </c>
      <c r="B92" s="21" t="s">
        <v>41</v>
      </c>
      <c r="C92" s="101">
        <v>0.25</v>
      </c>
      <c r="D92" s="315">
        <f>Dhalai!R92</f>
        <v>4</v>
      </c>
      <c r="E92" s="316">
        <f>Dhalai!S92</f>
        <v>12</v>
      </c>
      <c r="F92" s="315">
        <f>Dhalai!AA92</f>
        <v>4</v>
      </c>
      <c r="G92" s="316">
        <f>Dhalai!AB92</f>
        <v>12</v>
      </c>
      <c r="H92" s="315">
        <f>Unakoti!R92</f>
        <v>2</v>
      </c>
      <c r="I92" s="316">
        <f>Unakoti!S92</f>
        <v>6</v>
      </c>
      <c r="J92" s="315">
        <f>Unakoti!AA92</f>
        <v>2</v>
      </c>
      <c r="K92" s="316">
        <f>Unakoti!AB92</f>
        <v>6</v>
      </c>
      <c r="L92" s="315">
        <f>North!R92</f>
        <v>4</v>
      </c>
      <c r="M92" s="316">
        <f>North!S92</f>
        <v>12</v>
      </c>
      <c r="N92" s="315">
        <f>North!AA92</f>
        <v>4</v>
      </c>
      <c r="O92" s="316">
        <f>North!AB92</f>
        <v>12</v>
      </c>
      <c r="P92" s="315">
        <f>Gomati!R92</f>
        <v>0</v>
      </c>
      <c r="Q92" s="316">
        <f>Gomati!S92</f>
        <v>0</v>
      </c>
      <c r="R92" s="315">
        <f>Gomati!AA92</f>
        <v>0</v>
      </c>
      <c r="S92" s="316">
        <f>Gomati!AB92</f>
        <v>0</v>
      </c>
      <c r="T92" s="315">
        <f>South!R92</f>
        <v>1</v>
      </c>
      <c r="U92" s="316">
        <f>South!S92</f>
        <v>3</v>
      </c>
      <c r="V92" s="315">
        <f>South!AA92</f>
        <v>1</v>
      </c>
      <c r="W92" s="316">
        <f>South!AB92</f>
        <v>3</v>
      </c>
      <c r="X92" s="315">
        <f>West!R92</f>
        <v>0</v>
      </c>
      <c r="Y92" s="316">
        <f>West!S92</f>
        <v>0</v>
      </c>
      <c r="Z92" s="315">
        <f>West!AA92</f>
        <v>0</v>
      </c>
      <c r="AA92" s="316">
        <f>West!AB92</f>
        <v>0</v>
      </c>
      <c r="AB92" s="315">
        <f>Sepahijala!R92</f>
        <v>0</v>
      </c>
      <c r="AC92" s="316">
        <f>Sepahijala!S92</f>
        <v>0</v>
      </c>
      <c r="AD92" s="315">
        <f>Sepahijala!AA92</f>
        <v>0</v>
      </c>
      <c r="AE92" s="316">
        <f>Sepahijala!AB92</f>
        <v>0</v>
      </c>
      <c r="AF92" s="315">
        <f>Khowai!R92</f>
        <v>0</v>
      </c>
      <c r="AG92" s="316">
        <f>Khowai!S92</f>
        <v>0</v>
      </c>
      <c r="AH92" s="315">
        <f>Khowai!AA92</f>
        <v>0</v>
      </c>
      <c r="AI92" s="316">
        <f>Khowai!AB92</f>
        <v>0</v>
      </c>
      <c r="AJ92" s="315">
        <f>SPO!R92</f>
        <v>0</v>
      </c>
      <c r="AK92" s="316">
        <f>SPO!S92</f>
        <v>0</v>
      </c>
      <c r="AL92" s="315">
        <f>SPO!AA92</f>
        <v>0</v>
      </c>
      <c r="AM92" s="316">
        <f>SPO!AB92</f>
        <v>0</v>
      </c>
      <c r="AN92" s="315">
        <f>Tripura!R92</f>
        <v>11</v>
      </c>
      <c r="AO92" s="316">
        <f>Tripura!S92</f>
        <v>33</v>
      </c>
      <c r="AP92" s="315">
        <f>Tripura!AA92</f>
        <v>11</v>
      </c>
      <c r="AQ92" s="316">
        <f>Tripura!AB92</f>
        <v>33</v>
      </c>
    </row>
    <row r="93" spans="1:43" s="9" customFormat="1" ht="31.5">
      <c r="A93" s="6" t="s">
        <v>42</v>
      </c>
      <c r="B93" s="21" t="s">
        <v>43</v>
      </c>
      <c r="C93" s="101">
        <v>0.2</v>
      </c>
      <c r="D93" s="315">
        <f>Dhalai!R93</f>
        <v>0</v>
      </c>
      <c r="E93" s="316">
        <f>Dhalai!S93</f>
        <v>0</v>
      </c>
      <c r="F93" s="315">
        <f>Dhalai!AA93</f>
        <v>0</v>
      </c>
      <c r="G93" s="316">
        <f>Dhalai!AB93</f>
        <v>0</v>
      </c>
      <c r="H93" s="315">
        <f>Unakoti!R93</f>
        <v>0</v>
      </c>
      <c r="I93" s="316">
        <f>Unakoti!S93</f>
        <v>0</v>
      </c>
      <c r="J93" s="315">
        <f>Unakoti!AA93</f>
        <v>0</v>
      </c>
      <c r="K93" s="316">
        <f>Unakoti!AB93</f>
        <v>0</v>
      </c>
      <c r="L93" s="315">
        <f>North!R93</f>
        <v>0</v>
      </c>
      <c r="M93" s="316">
        <f>North!S93</f>
        <v>0</v>
      </c>
      <c r="N93" s="315">
        <f>North!AA93</f>
        <v>0</v>
      </c>
      <c r="O93" s="316">
        <f>North!AB93</f>
        <v>0</v>
      </c>
      <c r="P93" s="315">
        <f>Gomati!R93</f>
        <v>0</v>
      </c>
      <c r="Q93" s="316">
        <f>Gomati!S93</f>
        <v>0</v>
      </c>
      <c r="R93" s="315">
        <f>Gomati!AA93</f>
        <v>0</v>
      </c>
      <c r="S93" s="316">
        <f>Gomati!AB93</f>
        <v>0</v>
      </c>
      <c r="T93" s="315">
        <f>South!R93</f>
        <v>0</v>
      </c>
      <c r="U93" s="316">
        <f>South!S93</f>
        <v>0</v>
      </c>
      <c r="V93" s="315">
        <f>South!AA93</f>
        <v>0</v>
      </c>
      <c r="W93" s="316">
        <f>South!AB93</f>
        <v>0</v>
      </c>
      <c r="X93" s="315">
        <f>West!R93</f>
        <v>0</v>
      </c>
      <c r="Y93" s="316">
        <f>West!S93</f>
        <v>0</v>
      </c>
      <c r="Z93" s="315">
        <f>West!AA93</f>
        <v>0</v>
      </c>
      <c r="AA93" s="316">
        <f>West!AB93</f>
        <v>0</v>
      </c>
      <c r="AB93" s="315">
        <f>Sepahijala!R93</f>
        <v>0</v>
      </c>
      <c r="AC93" s="316">
        <f>Sepahijala!S93</f>
        <v>0</v>
      </c>
      <c r="AD93" s="315">
        <f>Sepahijala!AA93</f>
        <v>0</v>
      </c>
      <c r="AE93" s="316">
        <f>Sepahijala!AB93</f>
        <v>0</v>
      </c>
      <c r="AF93" s="315">
        <f>Khowai!R93</f>
        <v>0</v>
      </c>
      <c r="AG93" s="316">
        <f>Khowai!S93</f>
        <v>0</v>
      </c>
      <c r="AH93" s="315">
        <f>Khowai!AA93</f>
        <v>0</v>
      </c>
      <c r="AI93" s="316">
        <f>Khowai!AB93</f>
        <v>0</v>
      </c>
      <c r="AJ93" s="315">
        <f>SPO!R93</f>
        <v>0</v>
      </c>
      <c r="AK93" s="316">
        <f>SPO!S93</f>
        <v>0</v>
      </c>
      <c r="AL93" s="315">
        <f>SPO!AA93</f>
        <v>0</v>
      </c>
      <c r="AM93" s="316">
        <f>SPO!AB93</f>
        <v>0</v>
      </c>
      <c r="AN93" s="315">
        <f>Tripura!R93</f>
        <v>0</v>
      </c>
      <c r="AO93" s="316">
        <f>Tripura!S93</f>
        <v>0</v>
      </c>
      <c r="AP93" s="315">
        <f>Tripura!AA93</f>
        <v>0</v>
      </c>
      <c r="AQ93" s="316">
        <f>Tripura!AB93</f>
        <v>0</v>
      </c>
    </row>
    <row r="94" spans="1:43" s="9" customFormat="1" ht="47.25">
      <c r="A94" s="6" t="s">
        <v>44</v>
      </c>
      <c r="B94" s="21" t="s">
        <v>45</v>
      </c>
      <c r="C94" s="51">
        <v>0.12</v>
      </c>
      <c r="D94" s="315">
        <f>Dhalai!R94</f>
        <v>0</v>
      </c>
      <c r="E94" s="316">
        <f>Dhalai!S94</f>
        <v>0</v>
      </c>
      <c r="F94" s="315">
        <f>Dhalai!AA94</f>
        <v>0</v>
      </c>
      <c r="G94" s="316">
        <f>Dhalai!AB94</f>
        <v>0</v>
      </c>
      <c r="H94" s="315">
        <f>Unakoti!R94</f>
        <v>0</v>
      </c>
      <c r="I94" s="316">
        <f>Unakoti!S94</f>
        <v>0</v>
      </c>
      <c r="J94" s="315">
        <f>Unakoti!AA94</f>
        <v>0</v>
      </c>
      <c r="K94" s="316">
        <f>Unakoti!AB94</f>
        <v>0</v>
      </c>
      <c r="L94" s="315">
        <f>North!R94</f>
        <v>0</v>
      </c>
      <c r="M94" s="316">
        <f>North!S94</f>
        <v>0</v>
      </c>
      <c r="N94" s="315">
        <f>North!AA94</f>
        <v>0</v>
      </c>
      <c r="O94" s="316">
        <f>North!AB94</f>
        <v>0</v>
      </c>
      <c r="P94" s="315">
        <f>Gomati!R94</f>
        <v>0</v>
      </c>
      <c r="Q94" s="316">
        <f>Gomati!S94</f>
        <v>0</v>
      </c>
      <c r="R94" s="315">
        <f>Gomati!AA94</f>
        <v>0</v>
      </c>
      <c r="S94" s="316">
        <f>Gomati!AB94</f>
        <v>0</v>
      </c>
      <c r="T94" s="315">
        <f>South!R94</f>
        <v>0</v>
      </c>
      <c r="U94" s="316">
        <f>South!S94</f>
        <v>0</v>
      </c>
      <c r="V94" s="315">
        <f>South!AA94</f>
        <v>0</v>
      </c>
      <c r="W94" s="316">
        <f>South!AB94</f>
        <v>0</v>
      </c>
      <c r="X94" s="315">
        <f>West!R94</f>
        <v>0</v>
      </c>
      <c r="Y94" s="316">
        <f>West!S94</f>
        <v>0</v>
      </c>
      <c r="Z94" s="315">
        <f>West!AA94</f>
        <v>0</v>
      </c>
      <c r="AA94" s="316">
        <f>West!AB94</f>
        <v>0</v>
      </c>
      <c r="AB94" s="315">
        <f>Sepahijala!R94</f>
        <v>0</v>
      </c>
      <c r="AC94" s="316">
        <f>Sepahijala!S94</f>
        <v>0</v>
      </c>
      <c r="AD94" s="315">
        <f>Sepahijala!AA94</f>
        <v>0</v>
      </c>
      <c r="AE94" s="316">
        <f>Sepahijala!AB94</f>
        <v>0</v>
      </c>
      <c r="AF94" s="315">
        <f>Khowai!R94</f>
        <v>0</v>
      </c>
      <c r="AG94" s="316">
        <f>Khowai!S94</f>
        <v>0</v>
      </c>
      <c r="AH94" s="315">
        <f>Khowai!AA94</f>
        <v>0</v>
      </c>
      <c r="AI94" s="316">
        <f>Khowai!AB94</f>
        <v>0</v>
      </c>
      <c r="AJ94" s="315">
        <f>SPO!R94</f>
        <v>0</v>
      </c>
      <c r="AK94" s="316">
        <f>SPO!S94</f>
        <v>0</v>
      </c>
      <c r="AL94" s="315">
        <f>SPO!AA94</f>
        <v>0</v>
      </c>
      <c r="AM94" s="316">
        <f>SPO!AB94</f>
        <v>0</v>
      </c>
      <c r="AN94" s="315">
        <f>Tripura!R94</f>
        <v>0</v>
      </c>
      <c r="AO94" s="316">
        <f>Tripura!S94</f>
        <v>0</v>
      </c>
      <c r="AP94" s="315">
        <f>Tripura!AA94</f>
        <v>0</v>
      </c>
      <c r="AQ94" s="316">
        <f>Tripura!AB94</f>
        <v>0</v>
      </c>
    </row>
    <row r="95" spans="1:43" s="88" customFormat="1" ht="31.5">
      <c r="A95" s="6" t="s">
        <v>46</v>
      </c>
      <c r="B95" s="21" t="s">
        <v>47</v>
      </c>
      <c r="C95" s="51">
        <v>0.05</v>
      </c>
      <c r="D95" s="315">
        <f>Dhalai!R95</f>
        <v>12</v>
      </c>
      <c r="E95" s="316">
        <f>Dhalai!S95</f>
        <v>7.2000000000000011</v>
      </c>
      <c r="F95" s="315">
        <f>Dhalai!AA95</f>
        <v>12</v>
      </c>
      <c r="G95" s="316">
        <f>Dhalai!AB95</f>
        <v>7.2000000000000011</v>
      </c>
      <c r="H95" s="315">
        <f>Unakoti!R95</f>
        <v>6</v>
      </c>
      <c r="I95" s="316">
        <f>Unakoti!S95</f>
        <v>3.6000000000000005</v>
      </c>
      <c r="J95" s="315">
        <f>Unakoti!AA95</f>
        <v>6</v>
      </c>
      <c r="K95" s="316">
        <f>Unakoti!AB95</f>
        <v>3.6000000000000005</v>
      </c>
      <c r="L95" s="315">
        <f>North!R95</f>
        <v>12</v>
      </c>
      <c r="M95" s="316">
        <f>North!S95</f>
        <v>7.2000000000000011</v>
      </c>
      <c r="N95" s="315">
        <f>North!AA95</f>
        <v>12</v>
      </c>
      <c r="O95" s="316">
        <f>North!AB95</f>
        <v>7.2000000000000011</v>
      </c>
      <c r="P95" s="315">
        <f>Gomati!R95</f>
        <v>0</v>
      </c>
      <c r="Q95" s="316">
        <f>Gomati!S95</f>
        <v>0</v>
      </c>
      <c r="R95" s="315">
        <f>Gomati!AA95</f>
        <v>0</v>
      </c>
      <c r="S95" s="316">
        <f>Gomati!AB95</f>
        <v>0</v>
      </c>
      <c r="T95" s="315">
        <f>South!R95</f>
        <v>3</v>
      </c>
      <c r="U95" s="316">
        <f>South!S95</f>
        <v>1.8000000000000003</v>
      </c>
      <c r="V95" s="315">
        <f>South!AA95</f>
        <v>3</v>
      </c>
      <c r="W95" s="316">
        <f>South!AB95</f>
        <v>1.8000000000000003</v>
      </c>
      <c r="X95" s="315">
        <f>West!R95</f>
        <v>0</v>
      </c>
      <c r="Y95" s="316">
        <f>West!S95</f>
        <v>0</v>
      </c>
      <c r="Z95" s="315">
        <f>West!AA95</f>
        <v>0</v>
      </c>
      <c r="AA95" s="316">
        <f>West!AB95</f>
        <v>0</v>
      </c>
      <c r="AB95" s="315">
        <f>Sepahijala!R95</f>
        <v>0</v>
      </c>
      <c r="AC95" s="316">
        <f>Sepahijala!S95</f>
        <v>0</v>
      </c>
      <c r="AD95" s="315">
        <f>Sepahijala!AA95</f>
        <v>0</v>
      </c>
      <c r="AE95" s="316">
        <f>Sepahijala!AB95</f>
        <v>0</v>
      </c>
      <c r="AF95" s="315">
        <f>Khowai!R95</f>
        <v>0</v>
      </c>
      <c r="AG95" s="316">
        <f>Khowai!S95</f>
        <v>0</v>
      </c>
      <c r="AH95" s="315">
        <f>Khowai!AA95</f>
        <v>0</v>
      </c>
      <c r="AI95" s="316">
        <f>Khowai!AB95</f>
        <v>0</v>
      </c>
      <c r="AJ95" s="315">
        <f>SPO!R95</f>
        <v>0</v>
      </c>
      <c r="AK95" s="316">
        <f>SPO!S95</f>
        <v>0</v>
      </c>
      <c r="AL95" s="315">
        <f>SPO!AA95</f>
        <v>0</v>
      </c>
      <c r="AM95" s="316">
        <f>SPO!AB95</f>
        <v>0</v>
      </c>
      <c r="AN95" s="315">
        <f>Tripura!R95</f>
        <v>33</v>
      </c>
      <c r="AO95" s="316">
        <f>Tripura!S95</f>
        <v>19.8</v>
      </c>
      <c r="AP95" s="315">
        <f>Tripura!AA95</f>
        <v>33</v>
      </c>
      <c r="AQ95" s="316">
        <f>Tripura!AB95</f>
        <v>19.8</v>
      </c>
    </row>
    <row r="96" spans="1:43" s="88" customFormat="1" ht="31.5">
      <c r="A96" s="6" t="s">
        <v>48</v>
      </c>
      <c r="B96" s="21" t="s">
        <v>49</v>
      </c>
      <c r="C96" s="51">
        <v>0.1</v>
      </c>
      <c r="D96" s="315">
        <f>Dhalai!R96</f>
        <v>4</v>
      </c>
      <c r="E96" s="316">
        <f>Dhalai!S96</f>
        <v>4.8000000000000007</v>
      </c>
      <c r="F96" s="315">
        <f>Dhalai!AA96</f>
        <v>4</v>
      </c>
      <c r="G96" s="316">
        <f>Dhalai!AB96</f>
        <v>4.8000000000000007</v>
      </c>
      <c r="H96" s="315">
        <f>Unakoti!R96</f>
        <v>2</v>
      </c>
      <c r="I96" s="316">
        <f>Unakoti!S96</f>
        <v>2.4000000000000004</v>
      </c>
      <c r="J96" s="315">
        <f>Unakoti!AA96</f>
        <v>2</v>
      </c>
      <c r="K96" s="316">
        <f>Unakoti!AB96</f>
        <v>2.4000000000000004</v>
      </c>
      <c r="L96" s="315">
        <f>North!R96</f>
        <v>4</v>
      </c>
      <c r="M96" s="316">
        <f>North!S96</f>
        <v>4.8000000000000007</v>
      </c>
      <c r="N96" s="315">
        <f>North!AA96</f>
        <v>4</v>
      </c>
      <c r="O96" s="316">
        <f>North!AB96</f>
        <v>4.8000000000000007</v>
      </c>
      <c r="P96" s="315">
        <f>Gomati!R96</f>
        <v>0</v>
      </c>
      <c r="Q96" s="316">
        <f>Gomati!S96</f>
        <v>0</v>
      </c>
      <c r="R96" s="315">
        <f>Gomati!AA96</f>
        <v>0</v>
      </c>
      <c r="S96" s="316">
        <f>Gomati!AB96</f>
        <v>0</v>
      </c>
      <c r="T96" s="315">
        <f>South!R96</f>
        <v>1</v>
      </c>
      <c r="U96" s="316">
        <f>South!S96</f>
        <v>1.2000000000000002</v>
      </c>
      <c r="V96" s="315">
        <f>South!AA96</f>
        <v>1</v>
      </c>
      <c r="W96" s="316">
        <f>South!AB96</f>
        <v>1.2000000000000002</v>
      </c>
      <c r="X96" s="315">
        <f>West!R96</f>
        <v>0</v>
      </c>
      <c r="Y96" s="316">
        <f>West!S96</f>
        <v>0</v>
      </c>
      <c r="Z96" s="315">
        <f>West!AA96</f>
        <v>0</v>
      </c>
      <c r="AA96" s="316">
        <f>West!AB96</f>
        <v>0</v>
      </c>
      <c r="AB96" s="315">
        <f>Sepahijala!R96</f>
        <v>0</v>
      </c>
      <c r="AC96" s="316">
        <f>Sepahijala!S96</f>
        <v>0</v>
      </c>
      <c r="AD96" s="315">
        <f>Sepahijala!AA96</f>
        <v>0</v>
      </c>
      <c r="AE96" s="316">
        <f>Sepahijala!AB96</f>
        <v>0</v>
      </c>
      <c r="AF96" s="315">
        <f>Khowai!R96</f>
        <v>0</v>
      </c>
      <c r="AG96" s="316">
        <f>Khowai!S96</f>
        <v>0</v>
      </c>
      <c r="AH96" s="315">
        <f>Khowai!AA96</f>
        <v>0</v>
      </c>
      <c r="AI96" s="316">
        <f>Khowai!AB96</f>
        <v>0</v>
      </c>
      <c r="AJ96" s="315">
        <f>SPO!R96</f>
        <v>0</v>
      </c>
      <c r="AK96" s="316">
        <f>SPO!S96</f>
        <v>0</v>
      </c>
      <c r="AL96" s="315">
        <f>SPO!AA96</f>
        <v>0</v>
      </c>
      <c r="AM96" s="316">
        <f>SPO!AB96</f>
        <v>0</v>
      </c>
      <c r="AN96" s="315">
        <f>Tripura!R96</f>
        <v>11</v>
      </c>
      <c r="AO96" s="316">
        <f>Tripura!S96</f>
        <v>13.200000000000003</v>
      </c>
      <c r="AP96" s="315">
        <f>Tripura!AA96</f>
        <v>11</v>
      </c>
      <c r="AQ96" s="316">
        <f>Tripura!AB96</f>
        <v>13.200000000000003</v>
      </c>
    </row>
    <row r="97" spans="1:43" s="88" customFormat="1" ht="31.5">
      <c r="A97" s="6" t="s">
        <v>50</v>
      </c>
      <c r="B97" s="21" t="s">
        <v>51</v>
      </c>
      <c r="C97" s="51">
        <v>0.05</v>
      </c>
      <c r="D97" s="315">
        <f>Dhalai!R97</f>
        <v>8</v>
      </c>
      <c r="E97" s="316">
        <f>Dhalai!S97</f>
        <v>4.8000000000000007</v>
      </c>
      <c r="F97" s="315">
        <f>Dhalai!AA97</f>
        <v>8</v>
      </c>
      <c r="G97" s="316">
        <f>Dhalai!AB97</f>
        <v>4.8000000000000007</v>
      </c>
      <c r="H97" s="315">
        <f>Unakoti!R97</f>
        <v>4</v>
      </c>
      <c r="I97" s="316">
        <f>Unakoti!S97</f>
        <v>2.4000000000000004</v>
      </c>
      <c r="J97" s="315">
        <f>Unakoti!AA97</f>
        <v>4</v>
      </c>
      <c r="K97" s="316">
        <f>Unakoti!AB97</f>
        <v>2.4000000000000004</v>
      </c>
      <c r="L97" s="315">
        <f>North!R97</f>
        <v>8</v>
      </c>
      <c r="M97" s="316">
        <f>North!S97</f>
        <v>4.8000000000000007</v>
      </c>
      <c r="N97" s="315">
        <f>North!AA97</f>
        <v>8</v>
      </c>
      <c r="O97" s="316">
        <f>North!AB97</f>
        <v>4.8000000000000007</v>
      </c>
      <c r="P97" s="315">
        <f>Gomati!R97</f>
        <v>0</v>
      </c>
      <c r="Q97" s="316">
        <f>Gomati!S97</f>
        <v>0</v>
      </c>
      <c r="R97" s="315">
        <f>Gomati!AA97</f>
        <v>0</v>
      </c>
      <c r="S97" s="316">
        <f>Gomati!AB97</f>
        <v>0</v>
      </c>
      <c r="T97" s="315">
        <f>South!R97</f>
        <v>2</v>
      </c>
      <c r="U97" s="316">
        <f>South!S97</f>
        <v>1.2000000000000002</v>
      </c>
      <c r="V97" s="315">
        <f>South!AA97</f>
        <v>2</v>
      </c>
      <c r="W97" s="316">
        <f>South!AB97</f>
        <v>1.2000000000000002</v>
      </c>
      <c r="X97" s="315">
        <f>West!R97</f>
        <v>0</v>
      </c>
      <c r="Y97" s="316">
        <f>West!S97</f>
        <v>0</v>
      </c>
      <c r="Z97" s="315">
        <f>West!AA97</f>
        <v>0</v>
      </c>
      <c r="AA97" s="316">
        <f>West!AB97</f>
        <v>0</v>
      </c>
      <c r="AB97" s="315">
        <f>Sepahijala!R97</f>
        <v>0</v>
      </c>
      <c r="AC97" s="316">
        <f>Sepahijala!S97</f>
        <v>0</v>
      </c>
      <c r="AD97" s="315">
        <f>Sepahijala!AA97</f>
        <v>0</v>
      </c>
      <c r="AE97" s="316">
        <f>Sepahijala!AB97</f>
        <v>0</v>
      </c>
      <c r="AF97" s="315">
        <f>Khowai!R97</f>
        <v>0</v>
      </c>
      <c r="AG97" s="316">
        <f>Khowai!S97</f>
        <v>0</v>
      </c>
      <c r="AH97" s="315">
        <f>Khowai!AA97</f>
        <v>0</v>
      </c>
      <c r="AI97" s="316">
        <f>Khowai!AB97</f>
        <v>0</v>
      </c>
      <c r="AJ97" s="315">
        <f>SPO!R97</f>
        <v>0</v>
      </c>
      <c r="AK97" s="316">
        <f>SPO!S97</f>
        <v>0</v>
      </c>
      <c r="AL97" s="315">
        <f>SPO!AA97</f>
        <v>0</v>
      </c>
      <c r="AM97" s="316">
        <f>SPO!AB97</f>
        <v>0</v>
      </c>
      <c r="AN97" s="315">
        <f>Tripura!R97</f>
        <v>22</v>
      </c>
      <c r="AO97" s="316">
        <f>Tripura!S97</f>
        <v>13.200000000000003</v>
      </c>
      <c r="AP97" s="315">
        <f>Tripura!AA97</f>
        <v>22</v>
      </c>
      <c r="AQ97" s="316">
        <f>Tripura!AB97</f>
        <v>13.200000000000003</v>
      </c>
    </row>
    <row r="98" spans="1:43" s="88" customFormat="1">
      <c r="A98" s="6" t="s">
        <v>52</v>
      </c>
      <c r="B98" s="21" t="s">
        <v>97</v>
      </c>
      <c r="C98" s="51">
        <v>0.06</v>
      </c>
      <c r="D98" s="315">
        <f>Dhalai!R98</f>
        <v>4</v>
      </c>
      <c r="E98" s="316">
        <f>Dhalai!S98</f>
        <v>2.88</v>
      </c>
      <c r="F98" s="315">
        <f>Dhalai!AA98</f>
        <v>4</v>
      </c>
      <c r="G98" s="316">
        <f>Dhalai!AB98</f>
        <v>2.88</v>
      </c>
      <c r="H98" s="315">
        <f>Unakoti!R98</f>
        <v>2</v>
      </c>
      <c r="I98" s="316">
        <f>Unakoti!S98</f>
        <v>1.44</v>
      </c>
      <c r="J98" s="315">
        <f>Unakoti!AA98</f>
        <v>2</v>
      </c>
      <c r="K98" s="316">
        <f>Unakoti!AB98</f>
        <v>1.44</v>
      </c>
      <c r="L98" s="315">
        <f>North!R98</f>
        <v>4</v>
      </c>
      <c r="M98" s="316">
        <f>North!S98</f>
        <v>2.88</v>
      </c>
      <c r="N98" s="315">
        <f>North!AA98</f>
        <v>4</v>
      </c>
      <c r="O98" s="316">
        <f>North!AB98</f>
        <v>2.88</v>
      </c>
      <c r="P98" s="315">
        <f>Gomati!R98</f>
        <v>0</v>
      </c>
      <c r="Q98" s="316">
        <f>Gomati!S98</f>
        <v>0</v>
      </c>
      <c r="R98" s="315">
        <f>Gomati!AA98</f>
        <v>0</v>
      </c>
      <c r="S98" s="316">
        <f>Gomati!AB98</f>
        <v>0</v>
      </c>
      <c r="T98" s="315">
        <f>South!R98</f>
        <v>1</v>
      </c>
      <c r="U98" s="316">
        <f>South!S98</f>
        <v>0.72</v>
      </c>
      <c r="V98" s="315">
        <f>South!AA98</f>
        <v>1</v>
      </c>
      <c r="W98" s="316">
        <f>South!AB98</f>
        <v>0.72</v>
      </c>
      <c r="X98" s="315">
        <f>West!R98</f>
        <v>0</v>
      </c>
      <c r="Y98" s="316">
        <f>West!S98</f>
        <v>0</v>
      </c>
      <c r="Z98" s="315">
        <f>West!AA98</f>
        <v>0</v>
      </c>
      <c r="AA98" s="316">
        <f>West!AB98</f>
        <v>0</v>
      </c>
      <c r="AB98" s="315">
        <f>Sepahijala!R98</f>
        <v>0</v>
      </c>
      <c r="AC98" s="316">
        <f>Sepahijala!S98</f>
        <v>0</v>
      </c>
      <c r="AD98" s="315">
        <f>Sepahijala!AA98</f>
        <v>0</v>
      </c>
      <c r="AE98" s="316">
        <f>Sepahijala!AB98</f>
        <v>0</v>
      </c>
      <c r="AF98" s="315">
        <f>Khowai!R98</f>
        <v>0</v>
      </c>
      <c r="AG98" s="316">
        <f>Khowai!S98</f>
        <v>0</v>
      </c>
      <c r="AH98" s="315">
        <f>Khowai!AA98</f>
        <v>0</v>
      </c>
      <c r="AI98" s="316">
        <f>Khowai!AB98</f>
        <v>0</v>
      </c>
      <c r="AJ98" s="315">
        <f>SPO!R98</f>
        <v>0</v>
      </c>
      <c r="AK98" s="316">
        <f>SPO!S98</f>
        <v>0</v>
      </c>
      <c r="AL98" s="315">
        <f>SPO!AA98</f>
        <v>0</v>
      </c>
      <c r="AM98" s="316">
        <f>SPO!AB98</f>
        <v>0</v>
      </c>
      <c r="AN98" s="315">
        <f>Tripura!R98</f>
        <v>11</v>
      </c>
      <c r="AO98" s="316">
        <f>Tripura!S98</f>
        <v>7.92</v>
      </c>
      <c r="AP98" s="315">
        <f>Tripura!AA98</f>
        <v>11</v>
      </c>
      <c r="AQ98" s="316">
        <f>Tripura!AB98</f>
        <v>7.92</v>
      </c>
    </row>
    <row r="99" spans="1:43" s="87" customFormat="1" ht="31.5">
      <c r="A99" s="6" t="s">
        <v>81</v>
      </c>
      <c r="B99" s="21" t="s">
        <v>98</v>
      </c>
      <c r="C99" s="51">
        <v>4.4999999999999998E-2</v>
      </c>
      <c r="D99" s="315">
        <f>Dhalai!R99</f>
        <v>8</v>
      </c>
      <c r="E99" s="316">
        <f>Dhalai!S99</f>
        <v>4.32</v>
      </c>
      <c r="F99" s="315">
        <f>Dhalai!AA99</f>
        <v>8</v>
      </c>
      <c r="G99" s="316">
        <f>Dhalai!AB99</f>
        <v>4.32</v>
      </c>
      <c r="H99" s="315">
        <f>Unakoti!R99</f>
        <v>4</v>
      </c>
      <c r="I99" s="316">
        <f>Unakoti!S99</f>
        <v>2.16</v>
      </c>
      <c r="J99" s="315">
        <f>Unakoti!AA99</f>
        <v>4</v>
      </c>
      <c r="K99" s="316">
        <f>Unakoti!AB99</f>
        <v>2.16</v>
      </c>
      <c r="L99" s="315">
        <f>North!R99</f>
        <v>8</v>
      </c>
      <c r="M99" s="316">
        <f>North!S99</f>
        <v>4.32</v>
      </c>
      <c r="N99" s="315">
        <f>North!AA99</f>
        <v>8</v>
      </c>
      <c r="O99" s="316">
        <f>North!AB99</f>
        <v>4.32</v>
      </c>
      <c r="P99" s="315">
        <f>Gomati!R99</f>
        <v>0</v>
      </c>
      <c r="Q99" s="316">
        <f>Gomati!S99</f>
        <v>0</v>
      </c>
      <c r="R99" s="315">
        <f>Gomati!AA99</f>
        <v>0</v>
      </c>
      <c r="S99" s="316">
        <f>Gomati!AB99</f>
        <v>0</v>
      </c>
      <c r="T99" s="315">
        <f>South!R99</f>
        <v>2</v>
      </c>
      <c r="U99" s="316">
        <f>South!S99</f>
        <v>1.08</v>
      </c>
      <c r="V99" s="315">
        <f>South!AA99</f>
        <v>2</v>
      </c>
      <c r="W99" s="316">
        <f>South!AB99</f>
        <v>1.08</v>
      </c>
      <c r="X99" s="315">
        <f>West!R99</f>
        <v>0</v>
      </c>
      <c r="Y99" s="316">
        <f>West!S99</f>
        <v>0</v>
      </c>
      <c r="Z99" s="315">
        <f>West!AA99</f>
        <v>0</v>
      </c>
      <c r="AA99" s="316">
        <f>West!AB99</f>
        <v>0</v>
      </c>
      <c r="AB99" s="315">
        <f>Sepahijala!R99</f>
        <v>0</v>
      </c>
      <c r="AC99" s="316">
        <f>Sepahijala!S99</f>
        <v>0</v>
      </c>
      <c r="AD99" s="315">
        <f>Sepahijala!AA99</f>
        <v>0</v>
      </c>
      <c r="AE99" s="316">
        <f>Sepahijala!AB99</f>
        <v>0</v>
      </c>
      <c r="AF99" s="315">
        <f>Khowai!R99</f>
        <v>0</v>
      </c>
      <c r="AG99" s="316">
        <f>Khowai!S99</f>
        <v>0</v>
      </c>
      <c r="AH99" s="315">
        <f>Khowai!AA99</f>
        <v>0</v>
      </c>
      <c r="AI99" s="316">
        <f>Khowai!AB99</f>
        <v>0</v>
      </c>
      <c r="AJ99" s="315">
        <f>SPO!R99</f>
        <v>0</v>
      </c>
      <c r="AK99" s="316">
        <f>SPO!S99</f>
        <v>0</v>
      </c>
      <c r="AL99" s="315">
        <f>SPO!AA99</f>
        <v>0</v>
      </c>
      <c r="AM99" s="316">
        <f>SPO!AB99</f>
        <v>0</v>
      </c>
      <c r="AN99" s="315">
        <f>Tripura!R99</f>
        <v>22</v>
      </c>
      <c r="AO99" s="316">
        <f>Tripura!S99</f>
        <v>11.88</v>
      </c>
      <c r="AP99" s="315">
        <f>Tripura!AA99</f>
        <v>22</v>
      </c>
      <c r="AQ99" s="316">
        <f>Tripura!AB99</f>
        <v>11.88</v>
      </c>
    </row>
    <row r="100" spans="1:43" s="88" customFormat="1" ht="31.5">
      <c r="A100" s="6">
        <v>3.08</v>
      </c>
      <c r="B100" s="21" t="s">
        <v>54</v>
      </c>
      <c r="C100" s="51">
        <v>0.01</v>
      </c>
      <c r="D100" s="315">
        <f>Dhalai!R100</f>
        <v>200</v>
      </c>
      <c r="E100" s="316">
        <f>Dhalai!S100</f>
        <v>2</v>
      </c>
      <c r="F100" s="315">
        <f>Dhalai!AA100</f>
        <v>200</v>
      </c>
      <c r="G100" s="316">
        <f>Dhalai!AB100</f>
        <v>2</v>
      </c>
      <c r="H100" s="315">
        <f>Unakoti!R100</f>
        <v>100</v>
      </c>
      <c r="I100" s="316">
        <f>Unakoti!S100</f>
        <v>1</v>
      </c>
      <c r="J100" s="315">
        <f>Unakoti!AA100</f>
        <v>100</v>
      </c>
      <c r="K100" s="316">
        <f>Unakoti!AB100</f>
        <v>1</v>
      </c>
      <c r="L100" s="315">
        <f>North!R100</f>
        <v>200</v>
      </c>
      <c r="M100" s="316">
        <f>North!S100</f>
        <v>2</v>
      </c>
      <c r="N100" s="315">
        <f>North!AA100</f>
        <v>200</v>
      </c>
      <c r="O100" s="316">
        <f>North!AB100</f>
        <v>2</v>
      </c>
      <c r="P100" s="315">
        <f>Gomati!R100</f>
        <v>0</v>
      </c>
      <c r="Q100" s="316">
        <f>Gomati!S100</f>
        <v>0</v>
      </c>
      <c r="R100" s="315">
        <f>Gomati!AA100</f>
        <v>0</v>
      </c>
      <c r="S100" s="316">
        <f>Gomati!AB100</f>
        <v>0</v>
      </c>
      <c r="T100" s="315">
        <f>South!R100</f>
        <v>50</v>
      </c>
      <c r="U100" s="316">
        <f>South!S100</f>
        <v>0.5</v>
      </c>
      <c r="V100" s="315">
        <f>South!AA100</f>
        <v>50</v>
      </c>
      <c r="W100" s="316">
        <f>South!AB100</f>
        <v>0.5</v>
      </c>
      <c r="X100" s="315">
        <f>West!R100</f>
        <v>0</v>
      </c>
      <c r="Y100" s="316">
        <f>West!S100</f>
        <v>0</v>
      </c>
      <c r="Z100" s="315">
        <f>West!AA100</f>
        <v>0</v>
      </c>
      <c r="AA100" s="316">
        <f>West!AB100</f>
        <v>0</v>
      </c>
      <c r="AB100" s="315">
        <f>Sepahijala!R100</f>
        <v>0</v>
      </c>
      <c r="AC100" s="316">
        <f>Sepahijala!S100</f>
        <v>0</v>
      </c>
      <c r="AD100" s="315">
        <f>Sepahijala!AA100</f>
        <v>0</v>
      </c>
      <c r="AE100" s="316">
        <f>Sepahijala!AB100</f>
        <v>0</v>
      </c>
      <c r="AF100" s="315">
        <f>Khowai!R100</f>
        <v>0</v>
      </c>
      <c r="AG100" s="316">
        <f>Khowai!S100</f>
        <v>0</v>
      </c>
      <c r="AH100" s="315">
        <f>Khowai!AA100</f>
        <v>0</v>
      </c>
      <c r="AI100" s="316">
        <f>Khowai!AB100</f>
        <v>0</v>
      </c>
      <c r="AJ100" s="315">
        <f>SPO!R100</f>
        <v>0</v>
      </c>
      <c r="AK100" s="316">
        <f>SPO!S100</f>
        <v>0</v>
      </c>
      <c r="AL100" s="315">
        <f>SPO!AA100</f>
        <v>0</v>
      </c>
      <c r="AM100" s="316">
        <f>SPO!AB100</f>
        <v>0</v>
      </c>
      <c r="AN100" s="315">
        <f>Tripura!R100</f>
        <v>550</v>
      </c>
      <c r="AO100" s="316">
        <f>Tripura!S100</f>
        <v>5.5</v>
      </c>
      <c r="AP100" s="315">
        <f>Tripura!AA100</f>
        <v>550</v>
      </c>
      <c r="AQ100" s="316">
        <f>Tripura!AB100</f>
        <v>5.5</v>
      </c>
    </row>
    <row r="101" spans="1:43" s="88" customFormat="1" ht="31.5">
      <c r="A101" s="6">
        <f t="shared" ref="A101:A108" si="6">+A100+0.01</f>
        <v>3.09</v>
      </c>
      <c r="B101" s="21" t="s">
        <v>55</v>
      </c>
      <c r="C101" s="51">
        <v>0.01</v>
      </c>
      <c r="D101" s="315">
        <f>Dhalai!R101</f>
        <v>200</v>
      </c>
      <c r="E101" s="316">
        <f>Dhalai!S101</f>
        <v>2</v>
      </c>
      <c r="F101" s="315">
        <f>Dhalai!AA101</f>
        <v>200</v>
      </c>
      <c r="G101" s="316">
        <f>Dhalai!AB101</f>
        <v>2</v>
      </c>
      <c r="H101" s="315">
        <f>Unakoti!R101</f>
        <v>100</v>
      </c>
      <c r="I101" s="316">
        <f>Unakoti!S101</f>
        <v>1</v>
      </c>
      <c r="J101" s="315">
        <f>Unakoti!AA101</f>
        <v>100</v>
      </c>
      <c r="K101" s="316">
        <f>Unakoti!AB101</f>
        <v>1</v>
      </c>
      <c r="L101" s="315">
        <f>North!R101</f>
        <v>200</v>
      </c>
      <c r="M101" s="316">
        <f>North!S101</f>
        <v>2</v>
      </c>
      <c r="N101" s="315">
        <f>North!AA101</f>
        <v>200</v>
      </c>
      <c r="O101" s="316">
        <f>North!AB101</f>
        <v>2</v>
      </c>
      <c r="P101" s="315">
        <f>Gomati!R101</f>
        <v>0</v>
      </c>
      <c r="Q101" s="316">
        <f>Gomati!S101</f>
        <v>0</v>
      </c>
      <c r="R101" s="315">
        <f>Gomati!AA101</f>
        <v>0</v>
      </c>
      <c r="S101" s="316">
        <f>Gomati!AB101</f>
        <v>0</v>
      </c>
      <c r="T101" s="315">
        <f>South!R101</f>
        <v>50</v>
      </c>
      <c r="U101" s="316">
        <f>South!S101</f>
        <v>0.5</v>
      </c>
      <c r="V101" s="315">
        <f>South!AA101</f>
        <v>50</v>
      </c>
      <c r="W101" s="316">
        <f>South!AB101</f>
        <v>0.5</v>
      </c>
      <c r="X101" s="315">
        <f>West!R101</f>
        <v>0</v>
      </c>
      <c r="Y101" s="316">
        <f>West!S101</f>
        <v>0</v>
      </c>
      <c r="Z101" s="315">
        <f>West!AA101</f>
        <v>0</v>
      </c>
      <c r="AA101" s="316">
        <f>West!AB101</f>
        <v>0</v>
      </c>
      <c r="AB101" s="315">
        <f>Sepahijala!R101</f>
        <v>0</v>
      </c>
      <c r="AC101" s="316">
        <f>Sepahijala!S101</f>
        <v>0</v>
      </c>
      <c r="AD101" s="315">
        <f>Sepahijala!AA101</f>
        <v>0</v>
      </c>
      <c r="AE101" s="316">
        <f>Sepahijala!AB101</f>
        <v>0</v>
      </c>
      <c r="AF101" s="315">
        <f>Khowai!R101</f>
        <v>0</v>
      </c>
      <c r="AG101" s="316">
        <f>Khowai!S101</f>
        <v>0</v>
      </c>
      <c r="AH101" s="315">
        <f>Khowai!AA101</f>
        <v>0</v>
      </c>
      <c r="AI101" s="316">
        <f>Khowai!AB101</f>
        <v>0</v>
      </c>
      <c r="AJ101" s="315">
        <f>SPO!R101</f>
        <v>0</v>
      </c>
      <c r="AK101" s="316">
        <f>SPO!S101</f>
        <v>0</v>
      </c>
      <c r="AL101" s="315">
        <f>SPO!AA101</f>
        <v>0</v>
      </c>
      <c r="AM101" s="316">
        <f>SPO!AB101</f>
        <v>0</v>
      </c>
      <c r="AN101" s="315">
        <f>Tripura!R101</f>
        <v>550</v>
      </c>
      <c r="AO101" s="316">
        <f>Tripura!S101</f>
        <v>5.5</v>
      </c>
      <c r="AP101" s="315">
        <f>Tripura!AA101</f>
        <v>550</v>
      </c>
      <c r="AQ101" s="316">
        <f>Tripura!AB101</f>
        <v>5.5</v>
      </c>
    </row>
    <row r="102" spans="1:43" s="88" customFormat="1" ht="31.5">
      <c r="A102" s="6">
        <f t="shared" si="6"/>
        <v>3.0999999999999996</v>
      </c>
      <c r="B102" s="21" t="s">
        <v>56</v>
      </c>
      <c r="C102" s="51">
        <v>1.2500000000000001E-2</v>
      </c>
      <c r="D102" s="315">
        <f>Dhalai!R102</f>
        <v>200</v>
      </c>
      <c r="E102" s="316">
        <f>Dhalai!S102</f>
        <v>2.5</v>
      </c>
      <c r="F102" s="315">
        <f>Dhalai!AA102</f>
        <v>200</v>
      </c>
      <c r="G102" s="316">
        <f>Dhalai!AB102</f>
        <v>2.5</v>
      </c>
      <c r="H102" s="315">
        <f>Unakoti!R102</f>
        <v>100</v>
      </c>
      <c r="I102" s="316">
        <f>Unakoti!S102</f>
        <v>1.25</v>
      </c>
      <c r="J102" s="315">
        <f>Unakoti!AA102</f>
        <v>100</v>
      </c>
      <c r="K102" s="316">
        <f>Unakoti!AB102</f>
        <v>1.25</v>
      </c>
      <c r="L102" s="315">
        <f>North!R102</f>
        <v>200</v>
      </c>
      <c r="M102" s="316">
        <f>North!S102</f>
        <v>2.5</v>
      </c>
      <c r="N102" s="315">
        <f>North!AA102</f>
        <v>200</v>
      </c>
      <c r="O102" s="316">
        <f>North!AB102</f>
        <v>2.5</v>
      </c>
      <c r="P102" s="315">
        <f>Gomati!R102</f>
        <v>0</v>
      </c>
      <c r="Q102" s="316">
        <f>Gomati!S102</f>
        <v>0</v>
      </c>
      <c r="R102" s="315">
        <f>Gomati!AA102</f>
        <v>0</v>
      </c>
      <c r="S102" s="316">
        <f>Gomati!AB102</f>
        <v>0</v>
      </c>
      <c r="T102" s="315">
        <f>South!R102</f>
        <v>50</v>
      </c>
      <c r="U102" s="316">
        <f>South!S102</f>
        <v>0.625</v>
      </c>
      <c r="V102" s="315">
        <f>South!AA102</f>
        <v>50</v>
      </c>
      <c r="W102" s="316">
        <f>South!AB102</f>
        <v>0.625</v>
      </c>
      <c r="X102" s="315">
        <f>West!R102</f>
        <v>0</v>
      </c>
      <c r="Y102" s="316">
        <f>West!S102</f>
        <v>0</v>
      </c>
      <c r="Z102" s="315">
        <f>West!AA102</f>
        <v>0</v>
      </c>
      <c r="AA102" s="316">
        <f>West!AB102</f>
        <v>0</v>
      </c>
      <c r="AB102" s="315">
        <f>Sepahijala!R102</f>
        <v>0</v>
      </c>
      <c r="AC102" s="316">
        <f>Sepahijala!S102</f>
        <v>0</v>
      </c>
      <c r="AD102" s="315">
        <f>Sepahijala!AA102</f>
        <v>0</v>
      </c>
      <c r="AE102" s="316">
        <f>Sepahijala!AB102</f>
        <v>0</v>
      </c>
      <c r="AF102" s="315">
        <f>Khowai!R102</f>
        <v>0</v>
      </c>
      <c r="AG102" s="316">
        <f>Khowai!S102</f>
        <v>0</v>
      </c>
      <c r="AH102" s="315">
        <f>Khowai!AA102</f>
        <v>0</v>
      </c>
      <c r="AI102" s="316">
        <f>Khowai!AB102</f>
        <v>0</v>
      </c>
      <c r="AJ102" s="315">
        <f>SPO!R102</f>
        <v>0</v>
      </c>
      <c r="AK102" s="316">
        <f>SPO!S102</f>
        <v>0</v>
      </c>
      <c r="AL102" s="315">
        <f>SPO!AA102</f>
        <v>0</v>
      </c>
      <c r="AM102" s="316">
        <f>SPO!AB102</f>
        <v>0</v>
      </c>
      <c r="AN102" s="315">
        <f>Tripura!R102</f>
        <v>550</v>
      </c>
      <c r="AO102" s="316">
        <f>Tripura!S102</f>
        <v>6.875</v>
      </c>
      <c r="AP102" s="315">
        <f>Tripura!AA102</f>
        <v>550</v>
      </c>
      <c r="AQ102" s="316">
        <f>Tripura!AB102</f>
        <v>6.875</v>
      </c>
    </row>
    <row r="103" spans="1:43" s="88" customFormat="1">
      <c r="A103" s="6">
        <f t="shared" si="6"/>
        <v>3.1099999999999994</v>
      </c>
      <c r="B103" s="21" t="s">
        <v>57</v>
      </c>
      <c r="C103" s="51">
        <v>7.4999999999999997E-3</v>
      </c>
      <c r="D103" s="315">
        <f>Dhalai!R103</f>
        <v>200</v>
      </c>
      <c r="E103" s="316">
        <f>Dhalai!S103</f>
        <v>1.5</v>
      </c>
      <c r="F103" s="315">
        <f>Dhalai!AA103</f>
        <v>200</v>
      </c>
      <c r="G103" s="316">
        <f>Dhalai!AB103</f>
        <v>1.5</v>
      </c>
      <c r="H103" s="315">
        <f>Unakoti!R103</f>
        <v>100</v>
      </c>
      <c r="I103" s="316">
        <f>Unakoti!S103</f>
        <v>0.75</v>
      </c>
      <c r="J103" s="315">
        <f>Unakoti!AA103</f>
        <v>100</v>
      </c>
      <c r="K103" s="316">
        <f>Unakoti!AB103</f>
        <v>0.75</v>
      </c>
      <c r="L103" s="315">
        <f>North!R103</f>
        <v>200</v>
      </c>
      <c r="M103" s="316">
        <f>North!S103</f>
        <v>1.5</v>
      </c>
      <c r="N103" s="315">
        <f>North!AA103</f>
        <v>200</v>
      </c>
      <c r="O103" s="316">
        <f>North!AB103</f>
        <v>1.5</v>
      </c>
      <c r="P103" s="315">
        <f>Gomati!R103</f>
        <v>0</v>
      </c>
      <c r="Q103" s="316">
        <f>Gomati!S103</f>
        <v>0</v>
      </c>
      <c r="R103" s="315">
        <f>Gomati!AA103</f>
        <v>0</v>
      </c>
      <c r="S103" s="316">
        <f>Gomati!AB103</f>
        <v>0</v>
      </c>
      <c r="T103" s="315">
        <f>South!R103</f>
        <v>50</v>
      </c>
      <c r="U103" s="316">
        <f>South!S103</f>
        <v>0.375</v>
      </c>
      <c r="V103" s="315">
        <f>South!AA103</f>
        <v>50</v>
      </c>
      <c r="W103" s="316">
        <f>South!AB103</f>
        <v>0.375</v>
      </c>
      <c r="X103" s="315">
        <f>West!R103</f>
        <v>0</v>
      </c>
      <c r="Y103" s="316">
        <f>West!S103</f>
        <v>0</v>
      </c>
      <c r="Z103" s="315">
        <f>West!AA103</f>
        <v>0</v>
      </c>
      <c r="AA103" s="316">
        <f>West!AB103</f>
        <v>0</v>
      </c>
      <c r="AB103" s="315">
        <f>Sepahijala!R103</f>
        <v>0</v>
      </c>
      <c r="AC103" s="316">
        <f>Sepahijala!S103</f>
        <v>0</v>
      </c>
      <c r="AD103" s="315">
        <f>Sepahijala!AA103</f>
        <v>0</v>
      </c>
      <c r="AE103" s="316">
        <f>Sepahijala!AB103</f>
        <v>0</v>
      </c>
      <c r="AF103" s="315">
        <f>Khowai!R103</f>
        <v>0</v>
      </c>
      <c r="AG103" s="316">
        <f>Khowai!S103</f>
        <v>0</v>
      </c>
      <c r="AH103" s="315">
        <f>Khowai!AA103</f>
        <v>0</v>
      </c>
      <c r="AI103" s="316">
        <f>Khowai!AB103</f>
        <v>0</v>
      </c>
      <c r="AJ103" s="315">
        <f>SPO!R103</f>
        <v>0</v>
      </c>
      <c r="AK103" s="316">
        <f>SPO!S103</f>
        <v>0</v>
      </c>
      <c r="AL103" s="315">
        <f>SPO!AA103</f>
        <v>0</v>
      </c>
      <c r="AM103" s="316">
        <f>SPO!AB103</f>
        <v>0</v>
      </c>
      <c r="AN103" s="315">
        <f>Tripura!R103</f>
        <v>550</v>
      </c>
      <c r="AO103" s="316">
        <f>Tripura!S103</f>
        <v>4.125</v>
      </c>
      <c r="AP103" s="315">
        <f>Tripura!AA103</f>
        <v>550</v>
      </c>
      <c r="AQ103" s="316">
        <f>Tripura!AB103</f>
        <v>4.125</v>
      </c>
    </row>
    <row r="104" spans="1:43" s="88" customFormat="1">
      <c r="A104" s="6">
        <f t="shared" si="6"/>
        <v>3.1199999999999992</v>
      </c>
      <c r="B104" s="21" t="s">
        <v>58</v>
      </c>
      <c r="C104" s="51">
        <v>7.4999999999999997E-3</v>
      </c>
      <c r="D104" s="315">
        <f>Dhalai!R104</f>
        <v>200</v>
      </c>
      <c r="E104" s="316">
        <f>Dhalai!S104</f>
        <v>1.5</v>
      </c>
      <c r="F104" s="315">
        <f>Dhalai!AA104</f>
        <v>200</v>
      </c>
      <c r="G104" s="316">
        <f>Dhalai!AB104</f>
        <v>1.5</v>
      </c>
      <c r="H104" s="315">
        <f>Unakoti!R104</f>
        <v>100</v>
      </c>
      <c r="I104" s="316">
        <f>Unakoti!S104</f>
        <v>0.75</v>
      </c>
      <c r="J104" s="315">
        <f>Unakoti!AA104</f>
        <v>100</v>
      </c>
      <c r="K104" s="316">
        <f>Unakoti!AB104</f>
        <v>0.75</v>
      </c>
      <c r="L104" s="315">
        <f>North!R104</f>
        <v>200</v>
      </c>
      <c r="M104" s="316">
        <f>North!S104</f>
        <v>1.5</v>
      </c>
      <c r="N104" s="315">
        <f>North!AA104</f>
        <v>200</v>
      </c>
      <c r="O104" s="316">
        <f>North!AB104</f>
        <v>1.5</v>
      </c>
      <c r="P104" s="315">
        <f>Gomati!R104</f>
        <v>0</v>
      </c>
      <c r="Q104" s="316">
        <f>Gomati!S104</f>
        <v>0</v>
      </c>
      <c r="R104" s="315">
        <f>Gomati!AA104</f>
        <v>0</v>
      </c>
      <c r="S104" s="316">
        <f>Gomati!AB104</f>
        <v>0</v>
      </c>
      <c r="T104" s="315">
        <f>South!R104</f>
        <v>50</v>
      </c>
      <c r="U104" s="316">
        <f>South!S104</f>
        <v>0.375</v>
      </c>
      <c r="V104" s="315">
        <f>South!AA104</f>
        <v>50</v>
      </c>
      <c r="W104" s="316">
        <f>South!AB104</f>
        <v>0.375</v>
      </c>
      <c r="X104" s="315">
        <f>West!R104</f>
        <v>0</v>
      </c>
      <c r="Y104" s="316">
        <f>West!S104</f>
        <v>0</v>
      </c>
      <c r="Z104" s="315">
        <f>West!AA104</f>
        <v>0</v>
      </c>
      <c r="AA104" s="316">
        <f>West!AB104</f>
        <v>0</v>
      </c>
      <c r="AB104" s="315">
        <f>Sepahijala!R104</f>
        <v>0</v>
      </c>
      <c r="AC104" s="316">
        <f>Sepahijala!S104</f>
        <v>0</v>
      </c>
      <c r="AD104" s="315">
        <f>Sepahijala!AA104</f>
        <v>0</v>
      </c>
      <c r="AE104" s="316">
        <f>Sepahijala!AB104</f>
        <v>0</v>
      </c>
      <c r="AF104" s="315">
        <f>Khowai!R104</f>
        <v>0</v>
      </c>
      <c r="AG104" s="316">
        <f>Khowai!S104</f>
        <v>0</v>
      </c>
      <c r="AH104" s="315">
        <f>Khowai!AA104</f>
        <v>0</v>
      </c>
      <c r="AI104" s="316">
        <f>Khowai!AB104</f>
        <v>0</v>
      </c>
      <c r="AJ104" s="315">
        <f>SPO!R104</f>
        <v>0</v>
      </c>
      <c r="AK104" s="316">
        <f>SPO!S104</f>
        <v>0</v>
      </c>
      <c r="AL104" s="315">
        <f>SPO!AA104</f>
        <v>0</v>
      </c>
      <c r="AM104" s="316">
        <f>SPO!AB104</f>
        <v>0</v>
      </c>
      <c r="AN104" s="315">
        <f>Tripura!R104</f>
        <v>550</v>
      </c>
      <c r="AO104" s="316">
        <f>Tripura!S104</f>
        <v>4.125</v>
      </c>
      <c r="AP104" s="315">
        <f>Tripura!AA104</f>
        <v>550</v>
      </c>
      <c r="AQ104" s="316">
        <f>Tripura!AB104</f>
        <v>4.125</v>
      </c>
    </row>
    <row r="105" spans="1:43" s="88" customFormat="1" ht="31.5">
      <c r="A105" s="6">
        <f t="shared" si="6"/>
        <v>3.129999999999999</v>
      </c>
      <c r="B105" s="21" t="s">
        <v>59</v>
      </c>
      <c r="C105" s="51">
        <v>3.0000000000000001E-3</v>
      </c>
      <c r="D105" s="315">
        <f>Dhalai!R105</f>
        <v>200</v>
      </c>
      <c r="E105" s="316">
        <f>Dhalai!S105</f>
        <v>0.6</v>
      </c>
      <c r="F105" s="315">
        <f>Dhalai!AA105</f>
        <v>200</v>
      </c>
      <c r="G105" s="316">
        <f>Dhalai!AB105</f>
        <v>0.6</v>
      </c>
      <c r="H105" s="315">
        <f>Unakoti!R105</f>
        <v>100</v>
      </c>
      <c r="I105" s="316">
        <f>Unakoti!S105</f>
        <v>0.3</v>
      </c>
      <c r="J105" s="315">
        <f>Unakoti!AA105</f>
        <v>100</v>
      </c>
      <c r="K105" s="316">
        <f>Unakoti!AB105</f>
        <v>0.3</v>
      </c>
      <c r="L105" s="315">
        <f>North!R105</f>
        <v>200</v>
      </c>
      <c r="M105" s="316">
        <f>North!S105</f>
        <v>0.6</v>
      </c>
      <c r="N105" s="315">
        <f>North!AA105</f>
        <v>200</v>
      </c>
      <c r="O105" s="316">
        <f>North!AB105</f>
        <v>0.6</v>
      </c>
      <c r="P105" s="315">
        <f>Gomati!R105</f>
        <v>0</v>
      </c>
      <c r="Q105" s="316">
        <f>Gomati!S105</f>
        <v>0</v>
      </c>
      <c r="R105" s="315">
        <f>Gomati!AA105</f>
        <v>0</v>
      </c>
      <c r="S105" s="316">
        <f>Gomati!AB105</f>
        <v>0</v>
      </c>
      <c r="T105" s="315">
        <f>South!R105</f>
        <v>50</v>
      </c>
      <c r="U105" s="316">
        <f>South!S105</f>
        <v>0.15</v>
      </c>
      <c r="V105" s="315">
        <f>South!AA105</f>
        <v>50</v>
      </c>
      <c r="W105" s="316">
        <f>South!AB105</f>
        <v>0.15</v>
      </c>
      <c r="X105" s="315">
        <f>West!R105</f>
        <v>0</v>
      </c>
      <c r="Y105" s="316">
        <f>West!S105</f>
        <v>0</v>
      </c>
      <c r="Z105" s="315">
        <f>West!AA105</f>
        <v>0</v>
      </c>
      <c r="AA105" s="316">
        <f>West!AB105</f>
        <v>0</v>
      </c>
      <c r="AB105" s="315">
        <f>Sepahijala!R105</f>
        <v>0</v>
      </c>
      <c r="AC105" s="316">
        <f>Sepahijala!S105</f>
        <v>0</v>
      </c>
      <c r="AD105" s="315">
        <f>Sepahijala!AA105</f>
        <v>0</v>
      </c>
      <c r="AE105" s="316">
        <f>Sepahijala!AB105</f>
        <v>0</v>
      </c>
      <c r="AF105" s="315">
        <f>Khowai!R105</f>
        <v>0</v>
      </c>
      <c r="AG105" s="316">
        <f>Khowai!S105</f>
        <v>0</v>
      </c>
      <c r="AH105" s="315">
        <f>Khowai!AA105</f>
        <v>0</v>
      </c>
      <c r="AI105" s="316">
        <f>Khowai!AB105</f>
        <v>0</v>
      </c>
      <c r="AJ105" s="315">
        <f>SPO!R105</f>
        <v>0</v>
      </c>
      <c r="AK105" s="316">
        <f>SPO!S105</f>
        <v>0</v>
      </c>
      <c r="AL105" s="315">
        <f>SPO!AA105</f>
        <v>0</v>
      </c>
      <c r="AM105" s="316">
        <f>SPO!AB105</f>
        <v>0</v>
      </c>
      <c r="AN105" s="315">
        <f>Tripura!R105</f>
        <v>550</v>
      </c>
      <c r="AO105" s="316">
        <f>Tripura!S105</f>
        <v>1.65</v>
      </c>
      <c r="AP105" s="315">
        <f>Tripura!AA105</f>
        <v>550</v>
      </c>
      <c r="AQ105" s="316">
        <f>Tripura!AB105</f>
        <v>1.65</v>
      </c>
    </row>
    <row r="106" spans="1:43" s="88" customFormat="1" ht="31.5">
      <c r="A106" s="6">
        <f t="shared" si="6"/>
        <v>3.1399999999999988</v>
      </c>
      <c r="B106" s="21" t="s">
        <v>60</v>
      </c>
      <c r="C106" s="51">
        <v>3.0000000000000001E-3</v>
      </c>
      <c r="D106" s="315">
        <f>Dhalai!R106</f>
        <v>200</v>
      </c>
      <c r="E106" s="316">
        <f>Dhalai!S106</f>
        <v>0.6</v>
      </c>
      <c r="F106" s="315">
        <f>Dhalai!AA106</f>
        <v>200</v>
      </c>
      <c r="G106" s="316">
        <f>Dhalai!AB106</f>
        <v>0.6</v>
      </c>
      <c r="H106" s="315">
        <f>Unakoti!R106</f>
        <v>100</v>
      </c>
      <c r="I106" s="316">
        <f>Unakoti!S106</f>
        <v>0.3</v>
      </c>
      <c r="J106" s="315">
        <f>Unakoti!AA106</f>
        <v>100</v>
      </c>
      <c r="K106" s="316">
        <f>Unakoti!AB106</f>
        <v>0.3</v>
      </c>
      <c r="L106" s="315">
        <f>North!R106</f>
        <v>200</v>
      </c>
      <c r="M106" s="316">
        <f>North!S106</f>
        <v>0.6</v>
      </c>
      <c r="N106" s="315">
        <f>North!AA106</f>
        <v>200</v>
      </c>
      <c r="O106" s="316">
        <f>North!AB106</f>
        <v>0.6</v>
      </c>
      <c r="P106" s="315">
        <f>Gomati!R106</f>
        <v>0</v>
      </c>
      <c r="Q106" s="316">
        <f>Gomati!S106</f>
        <v>0</v>
      </c>
      <c r="R106" s="315">
        <f>Gomati!AA106</f>
        <v>0</v>
      </c>
      <c r="S106" s="316">
        <f>Gomati!AB106</f>
        <v>0</v>
      </c>
      <c r="T106" s="315">
        <f>South!R106</f>
        <v>50</v>
      </c>
      <c r="U106" s="316">
        <f>South!S106</f>
        <v>0.15</v>
      </c>
      <c r="V106" s="315">
        <f>South!AA106</f>
        <v>50</v>
      </c>
      <c r="W106" s="316">
        <f>South!AB106</f>
        <v>0.15</v>
      </c>
      <c r="X106" s="315">
        <f>West!R106</f>
        <v>0</v>
      </c>
      <c r="Y106" s="316">
        <f>West!S106</f>
        <v>0</v>
      </c>
      <c r="Z106" s="315">
        <f>West!AA106</f>
        <v>0</v>
      </c>
      <c r="AA106" s="316">
        <f>West!AB106</f>
        <v>0</v>
      </c>
      <c r="AB106" s="315">
        <f>Sepahijala!R106</f>
        <v>0</v>
      </c>
      <c r="AC106" s="316">
        <f>Sepahijala!S106</f>
        <v>0</v>
      </c>
      <c r="AD106" s="315">
        <f>Sepahijala!AA106</f>
        <v>0</v>
      </c>
      <c r="AE106" s="316">
        <f>Sepahijala!AB106</f>
        <v>0</v>
      </c>
      <c r="AF106" s="315">
        <f>Khowai!R106</f>
        <v>0</v>
      </c>
      <c r="AG106" s="316">
        <f>Khowai!S106</f>
        <v>0</v>
      </c>
      <c r="AH106" s="315">
        <f>Khowai!AA106</f>
        <v>0</v>
      </c>
      <c r="AI106" s="316">
        <f>Khowai!AB106</f>
        <v>0</v>
      </c>
      <c r="AJ106" s="315">
        <f>SPO!R106</f>
        <v>0</v>
      </c>
      <c r="AK106" s="316">
        <f>SPO!S106</f>
        <v>0</v>
      </c>
      <c r="AL106" s="315">
        <f>SPO!AA106</f>
        <v>0</v>
      </c>
      <c r="AM106" s="316">
        <f>SPO!AB106</f>
        <v>0</v>
      </c>
      <c r="AN106" s="315">
        <f>Tripura!R106</f>
        <v>550</v>
      </c>
      <c r="AO106" s="316">
        <f>Tripura!S106</f>
        <v>1.65</v>
      </c>
      <c r="AP106" s="315">
        <f>Tripura!AA106</f>
        <v>550</v>
      </c>
      <c r="AQ106" s="316">
        <f>Tripura!AB106</f>
        <v>1.65</v>
      </c>
    </row>
    <row r="107" spans="1:43" s="88" customFormat="1" ht="31.5">
      <c r="A107" s="6">
        <f t="shared" si="6"/>
        <v>3.1499999999999986</v>
      </c>
      <c r="B107" s="21" t="s">
        <v>61</v>
      </c>
      <c r="C107" s="51">
        <v>0.1</v>
      </c>
      <c r="D107" s="315">
        <f>Dhalai!R107</f>
        <v>100</v>
      </c>
      <c r="E107" s="316">
        <f>Dhalai!S107</f>
        <v>10</v>
      </c>
      <c r="F107" s="315">
        <f>Dhalai!AA107</f>
        <v>100</v>
      </c>
      <c r="G107" s="316">
        <f>Dhalai!AB107</f>
        <v>10</v>
      </c>
      <c r="H107" s="315">
        <f>Unakoti!R107</f>
        <v>100</v>
      </c>
      <c r="I107" s="316">
        <f>Unakoti!S107</f>
        <v>10</v>
      </c>
      <c r="J107" s="315">
        <f>Unakoti!AA107</f>
        <v>100</v>
      </c>
      <c r="K107" s="316">
        <f>Unakoti!AB107</f>
        <v>10</v>
      </c>
      <c r="L107" s="315">
        <f>North!R107</f>
        <v>100</v>
      </c>
      <c r="M107" s="316">
        <f>North!S107</f>
        <v>10</v>
      </c>
      <c r="N107" s="315">
        <f>North!AA107</f>
        <v>100</v>
      </c>
      <c r="O107" s="316">
        <f>North!AB107</f>
        <v>10</v>
      </c>
      <c r="P107" s="315">
        <f>Gomati!R107</f>
        <v>0</v>
      </c>
      <c r="Q107" s="316">
        <f>Gomati!S107</f>
        <v>0</v>
      </c>
      <c r="R107" s="315">
        <f>Gomati!AA107</f>
        <v>0</v>
      </c>
      <c r="S107" s="316">
        <f>Gomati!AB107</f>
        <v>0</v>
      </c>
      <c r="T107" s="315">
        <f>South!R107</f>
        <v>0</v>
      </c>
      <c r="U107" s="316">
        <f>South!S107</f>
        <v>0</v>
      </c>
      <c r="V107" s="315">
        <f>South!AA107</f>
        <v>0</v>
      </c>
      <c r="W107" s="316">
        <f>South!AB107</f>
        <v>0</v>
      </c>
      <c r="X107" s="315">
        <f>West!R107</f>
        <v>0</v>
      </c>
      <c r="Y107" s="316">
        <f>West!S107</f>
        <v>0</v>
      </c>
      <c r="Z107" s="315">
        <f>West!AA107</f>
        <v>0</v>
      </c>
      <c r="AA107" s="316">
        <f>West!AB107</f>
        <v>0</v>
      </c>
      <c r="AB107" s="315">
        <f>Sepahijala!R107</f>
        <v>0</v>
      </c>
      <c r="AC107" s="316">
        <f>Sepahijala!S107</f>
        <v>0</v>
      </c>
      <c r="AD107" s="315">
        <f>Sepahijala!AA107</f>
        <v>0</v>
      </c>
      <c r="AE107" s="316">
        <f>Sepahijala!AB107</f>
        <v>0</v>
      </c>
      <c r="AF107" s="315">
        <f>Khowai!R107</f>
        <v>0</v>
      </c>
      <c r="AG107" s="316">
        <f>Khowai!S107</f>
        <v>0</v>
      </c>
      <c r="AH107" s="315">
        <f>Khowai!AA107</f>
        <v>0</v>
      </c>
      <c r="AI107" s="316">
        <f>Khowai!AB107</f>
        <v>0</v>
      </c>
      <c r="AJ107" s="315">
        <f>SPO!R107</f>
        <v>0</v>
      </c>
      <c r="AK107" s="316">
        <f>SPO!S107</f>
        <v>0</v>
      </c>
      <c r="AL107" s="315">
        <f>SPO!AA107</f>
        <v>0</v>
      </c>
      <c r="AM107" s="316">
        <f>SPO!AB107</f>
        <v>0</v>
      </c>
      <c r="AN107" s="315">
        <f>Tripura!R107</f>
        <v>300</v>
      </c>
      <c r="AO107" s="316">
        <f>Tripura!S107</f>
        <v>30</v>
      </c>
      <c r="AP107" s="315">
        <f>Tripura!AA107</f>
        <v>300</v>
      </c>
      <c r="AQ107" s="316">
        <f>Tripura!AB107</f>
        <v>30</v>
      </c>
    </row>
    <row r="108" spans="1:43" s="88" customFormat="1" ht="31.5">
      <c r="A108" s="6">
        <f t="shared" si="6"/>
        <v>3.1599999999999984</v>
      </c>
      <c r="B108" s="21" t="s">
        <v>62</v>
      </c>
      <c r="C108" s="51">
        <v>5.0000000000000001E-3</v>
      </c>
      <c r="D108" s="315">
        <f>Dhalai!R108</f>
        <v>200</v>
      </c>
      <c r="E108" s="316">
        <f>Dhalai!S108</f>
        <v>1</v>
      </c>
      <c r="F108" s="315">
        <f>Dhalai!AA108</f>
        <v>200</v>
      </c>
      <c r="G108" s="316">
        <f>Dhalai!AB108</f>
        <v>1</v>
      </c>
      <c r="H108" s="315">
        <f>Unakoti!R108</f>
        <v>100</v>
      </c>
      <c r="I108" s="316">
        <f>Unakoti!S108</f>
        <v>0.5</v>
      </c>
      <c r="J108" s="315">
        <f>Unakoti!AA108</f>
        <v>100</v>
      </c>
      <c r="K108" s="316">
        <f>Unakoti!AB108</f>
        <v>0.5</v>
      </c>
      <c r="L108" s="315">
        <f>North!R108</f>
        <v>200</v>
      </c>
      <c r="M108" s="316">
        <f>North!S108</f>
        <v>1</v>
      </c>
      <c r="N108" s="315">
        <f>North!AA108</f>
        <v>200</v>
      </c>
      <c r="O108" s="316">
        <f>North!AB108</f>
        <v>1</v>
      </c>
      <c r="P108" s="315">
        <f>Gomati!R108</f>
        <v>0</v>
      </c>
      <c r="Q108" s="316">
        <f>Gomati!S108</f>
        <v>0</v>
      </c>
      <c r="R108" s="315">
        <f>Gomati!AA108</f>
        <v>0</v>
      </c>
      <c r="S108" s="316">
        <f>Gomati!AB108</f>
        <v>0</v>
      </c>
      <c r="T108" s="315">
        <f>South!R108</f>
        <v>50</v>
      </c>
      <c r="U108" s="316">
        <f>South!S108</f>
        <v>0.25</v>
      </c>
      <c r="V108" s="315">
        <f>South!AA108</f>
        <v>50</v>
      </c>
      <c r="W108" s="316">
        <f>South!AB108</f>
        <v>0.25</v>
      </c>
      <c r="X108" s="315">
        <f>West!R108</f>
        <v>0</v>
      </c>
      <c r="Y108" s="316">
        <f>West!S108</f>
        <v>0</v>
      </c>
      <c r="Z108" s="315">
        <f>West!AA108</f>
        <v>0</v>
      </c>
      <c r="AA108" s="316">
        <f>West!AB108</f>
        <v>0</v>
      </c>
      <c r="AB108" s="315">
        <f>Sepahijala!R108</f>
        <v>0</v>
      </c>
      <c r="AC108" s="316">
        <f>Sepahijala!S108</f>
        <v>0</v>
      </c>
      <c r="AD108" s="315">
        <f>Sepahijala!AA108</f>
        <v>0</v>
      </c>
      <c r="AE108" s="316">
        <f>Sepahijala!AB108</f>
        <v>0</v>
      </c>
      <c r="AF108" s="315">
        <f>Khowai!R108</f>
        <v>0</v>
      </c>
      <c r="AG108" s="316">
        <f>Khowai!S108</f>
        <v>0</v>
      </c>
      <c r="AH108" s="315">
        <f>Khowai!AA108</f>
        <v>0</v>
      </c>
      <c r="AI108" s="316">
        <f>Khowai!AB108</f>
        <v>0</v>
      </c>
      <c r="AJ108" s="315">
        <f>SPO!R108</f>
        <v>0</v>
      </c>
      <c r="AK108" s="316">
        <f>SPO!S108</f>
        <v>0</v>
      </c>
      <c r="AL108" s="315">
        <f>SPO!AA108</f>
        <v>0</v>
      </c>
      <c r="AM108" s="316">
        <f>SPO!AB108</f>
        <v>0</v>
      </c>
      <c r="AN108" s="315">
        <f>Tripura!R108</f>
        <v>550</v>
      </c>
      <c r="AO108" s="316">
        <f>Tripura!S108</f>
        <v>2.75</v>
      </c>
      <c r="AP108" s="315">
        <f>Tripura!AA108</f>
        <v>550</v>
      </c>
      <c r="AQ108" s="316">
        <f>Tripura!AB108</f>
        <v>2.75</v>
      </c>
    </row>
    <row r="109" spans="1:43" s="88" customFormat="1" ht="31.5">
      <c r="A109" s="6">
        <v>3.17</v>
      </c>
      <c r="B109" s="21" t="s">
        <v>63</v>
      </c>
      <c r="C109" s="51">
        <v>2E-3</v>
      </c>
      <c r="D109" s="315">
        <f>Dhalai!R109</f>
        <v>200</v>
      </c>
      <c r="E109" s="316">
        <f>Dhalai!S109</f>
        <v>0.4</v>
      </c>
      <c r="F109" s="315">
        <f>Dhalai!AA109</f>
        <v>200</v>
      </c>
      <c r="G109" s="316">
        <f>Dhalai!AB109</f>
        <v>0.4</v>
      </c>
      <c r="H109" s="315">
        <f>Unakoti!R109</f>
        <v>100</v>
      </c>
      <c r="I109" s="316">
        <f>Unakoti!S109</f>
        <v>0.2</v>
      </c>
      <c r="J109" s="315">
        <f>Unakoti!AA109</f>
        <v>100</v>
      </c>
      <c r="K109" s="316">
        <f>Unakoti!AB109</f>
        <v>0.2</v>
      </c>
      <c r="L109" s="315">
        <f>North!R109</f>
        <v>200</v>
      </c>
      <c r="M109" s="316">
        <f>North!S109</f>
        <v>0.4</v>
      </c>
      <c r="N109" s="315">
        <f>North!AA109</f>
        <v>200</v>
      </c>
      <c r="O109" s="316">
        <f>North!AB109</f>
        <v>0.4</v>
      </c>
      <c r="P109" s="315">
        <f>Gomati!R109</f>
        <v>0</v>
      </c>
      <c r="Q109" s="316">
        <f>Gomati!S109</f>
        <v>0</v>
      </c>
      <c r="R109" s="315">
        <f>Gomati!AA109</f>
        <v>0</v>
      </c>
      <c r="S109" s="316">
        <f>Gomati!AB109</f>
        <v>0</v>
      </c>
      <c r="T109" s="315">
        <f>South!R109</f>
        <v>50</v>
      </c>
      <c r="U109" s="316">
        <f>South!S109</f>
        <v>0.1</v>
      </c>
      <c r="V109" s="315">
        <f>South!AA109</f>
        <v>50</v>
      </c>
      <c r="W109" s="316">
        <f>South!AB109</f>
        <v>0.1</v>
      </c>
      <c r="X109" s="315">
        <f>West!R109</f>
        <v>0</v>
      </c>
      <c r="Y109" s="316">
        <f>West!S109</f>
        <v>0</v>
      </c>
      <c r="Z109" s="315">
        <f>West!AA109</f>
        <v>0</v>
      </c>
      <c r="AA109" s="316">
        <f>West!AB109</f>
        <v>0</v>
      </c>
      <c r="AB109" s="315">
        <f>Sepahijala!R109</f>
        <v>0</v>
      </c>
      <c r="AC109" s="316">
        <f>Sepahijala!S109</f>
        <v>0</v>
      </c>
      <c r="AD109" s="315">
        <f>Sepahijala!AA109</f>
        <v>0</v>
      </c>
      <c r="AE109" s="316">
        <f>Sepahijala!AB109</f>
        <v>0</v>
      </c>
      <c r="AF109" s="315">
        <f>Khowai!R109</f>
        <v>0</v>
      </c>
      <c r="AG109" s="316">
        <f>Khowai!S109</f>
        <v>0</v>
      </c>
      <c r="AH109" s="315">
        <f>Khowai!AA109</f>
        <v>0</v>
      </c>
      <c r="AI109" s="316">
        <f>Khowai!AB109</f>
        <v>0</v>
      </c>
      <c r="AJ109" s="315">
        <f>SPO!R109</f>
        <v>0</v>
      </c>
      <c r="AK109" s="316">
        <f>SPO!S109</f>
        <v>0</v>
      </c>
      <c r="AL109" s="315">
        <f>SPO!AA109</f>
        <v>0</v>
      </c>
      <c r="AM109" s="316">
        <f>SPO!AB109</f>
        <v>0</v>
      </c>
      <c r="AN109" s="315">
        <f>Tripura!R109</f>
        <v>550</v>
      </c>
      <c r="AO109" s="316">
        <f>Tripura!S109</f>
        <v>1.1000000000000001</v>
      </c>
      <c r="AP109" s="315">
        <f>Tripura!AA109</f>
        <v>550</v>
      </c>
      <c r="AQ109" s="316">
        <f>Tripura!AB109</f>
        <v>1.1000000000000001</v>
      </c>
    </row>
    <row r="110" spans="1:43" s="216" customFormat="1" ht="18">
      <c r="A110" s="203"/>
      <c r="B110" s="177" t="s">
        <v>64</v>
      </c>
      <c r="C110" s="195">
        <f t="shared" ref="C110" si="7">SUM(C88:C109)</f>
        <v>1.0614999999999999</v>
      </c>
      <c r="D110" s="315">
        <f>Dhalai!R110</f>
        <v>4</v>
      </c>
      <c r="E110" s="316">
        <f>Dhalai!S110</f>
        <v>98.5</v>
      </c>
      <c r="F110" s="315">
        <f>Dhalai!AA110</f>
        <v>4</v>
      </c>
      <c r="G110" s="316">
        <f>Dhalai!AB110</f>
        <v>98.5</v>
      </c>
      <c r="H110" s="315">
        <f>Unakoti!R110</f>
        <v>2</v>
      </c>
      <c r="I110" s="316">
        <f>Unakoti!S110</f>
        <v>54.25</v>
      </c>
      <c r="J110" s="315">
        <f>Unakoti!AA110</f>
        <v>2</v>
      </c>
      <c r="K110" s="316">
        <f>Unakoti!AB110</f>
        <v>54.25</v>
      </c>
      <c r="L110" s="315">
        <f>North!R110</f>
        <v>4</v>
      </c>
      <c r="M110" s="316">
        <f>North!S110</f>
        <v>98.5</v>
      </c>
      <c r="N110" s="315">
        <f>North!AA110</f>
        <v>4</v>
      </c>
      <c r="O110" s="316">
        <f>North!AB110</f>
        <v>98.5</v>
      </c>
      <c r="P110" s="315">
        <f>Gomati!R110</f>
        <v>0</v>
      </c>
      <c r="Q110" s="316">
        <f>Gomati!S110</f>
        <v>0</v>
      </c>
      <c r="R110" s="315">
        <f>Gomati!AA110</f>
        <v>0</v>
      </c>
      <c r="S110" s="316">
        <f>Gomati!AB110</f>
        <v>0</v>
      </c>
      <c r="T110" s="315">
        <f>South!R110</f>
        <v>1</v>
      </c>
      <c r="U110" s="316">
        <f>South!S110</f>
        <v>22.125</v>
      </c>
      <c r="V110" s="315">
        <f>South!AA110</f>
        <v>1</v>
      </c>
      <c r="W110" s="316">
        <f>South!AB110</f>
        <v>22.125</v>
      </c>
      <c r="X110" s="315">
        <f>West!R110</f>
        <v>0</v>
      </c>
      <c r="Y110" s="316">
        <f>West!S110</f>
        <v>0</v>
      </c>
      <c r="Z110" s="315">
        <f>West!AA110</f>
        <v>0</v>
      </c>
      <c r="AA110" s="316">
        <f>West!AB110</f>
        <v>0</v>
      </c>
      <c r="AB110" s="315">
        <f>Sepahijala!R110</f>
        <v>0</v>
      </c>
      <c r="AC110" s="316">
        <f>Sepahijala!S110</f>
        <v>0</v>
      </c>
      <c r="AD110" s="315">
        <f>Sepahijala!AA110</f>
        <v>0</v>
      </c>
      <c r="AE110" s="316">
        <f>Sepahijala!AB110</f>
        <v>0</v>
      </c>
      <c r="AF110" s="315">
        <f>Khowai!R110</f>
        <v>0</v>
      </c>
      <c r="AG110" s="316">
        <f>Khowai!S110</f>
        <v>0</v>
      </c>
      <c r="AH110" s="315">
        <f>Khowai!AA110</f>
        <v>0</v>
      </c>
      <c r="AI110" s="316">
        <f>Khowai!AB110</f>
        <v>0</v>
      </c>
      <c r="AJ110" s="315">
        <f>SPO!R110</f>
        <v>0</v>
      </c>
      <c r="AK110" s="316">
        <f>SPO!S110</f>
        <v>0</v>
      </c>
      <c r="AL110" s="315">
        <f>SPO!AA110</f>
        <v>0</v>
      </c>
      <c r="AM110" s="316">
        <f>SPO!AB110</f>
        <v>0</v>
      </c>
      <c r="AN110" s="315">
        <f>Tripura!R110</f>
        <v>11</v>
      </c>
      <c r="AO110" s="316">
        <f>Tripura!S110</f>
        <v>273.375</v>
      </c>
      <c r="AP110" s="315">
        <f>Tripura!AA110</f>
        <v>11</v>
      </c>
      <c r="AQ110" s="316">
        <f>Tripura!AB110</f>
        <v>273.375</v>
      </c>
    </row>
    <row r="111" spans="1:43" s="216" customFormat="1" ht="18">
      <c r="A111" s="203"/>
      <c r="B111" s="181" t="s">
        <v>65</v>
      </c>
      <c r="C111" s="197">
        <f t="shared" ref="C111" si="8">C110+C86</f>
        <v>6.4364999999999997</v>
      </c>
      <c r="D111" s="315">
        <f>Dhalai!R111</f>
        <v>4</v>
      </c>
      <c r="E111" s="316">
        <f>Dhalai!S111</f>
        <v>110.25</v>
      </c>
      <c r="F111" s="315">
        <f>Dhalai!AA111</f>
        <v>4</v>
      </c>
      <c r="G111" s="316">
        <f>Dhalai!AB111</f>
        <v>110</v>
      </c>
      <c r="H111" s="315">
        <f>Unakoti!R111</f>
        <v>2</v>
      </c>
      <c r="I111" s="316">
        <f>Unakoti!S111</f>
        <v>65.625</v>
      </c>
      <c r="J111" s="315">
        <f>Unakoti!AA111</f>
        <v>2</v>
      </c>
      <c r="K111" s="316">
        <f>Unakoti!AB111</f>
        <v>65</v>
      </c>
      <c r="L111" s="315">
        <f>North!R111</f>
        <v>4</v>
      </c>
      <c r="M111" s="316">
        <f>North!S111</f>
        <v>110.25</v>
      </c>
      <c r="N111" s="315">
        <f>North!AA111</f>
        <v>4</v>
      </c>
      <c r="O111" s="316">
        <f>North!AB111</f>
        <v>110</v>
      </c>
      <c r="P111" s="315">
        <f>Gomati!R111</f>
        <v>0</v>
      </c>
      <c r="Q111" s="316">
        <f>Gomati!S111</f>
        <v>0</v>
      </c>
      <c r="R111" s="315">
        <f>Gomati!AA111</f>
        <v>0</v>
      </c>
      <c r="S111" s="316">
        <f>Gomati!AB111</f>
        <v>0</v>
      </c>
      <c r="T111" s="315">
        <f>South!R111</f>
        <v>1</v>
      </c>
      <c r="U111" s="316">
        <f>South!S111</f>
        <v>22.3125</v>
      </c>
      <c r="V111" s="315">
        <f>South!AA111</f>
        <v>1</v>
      </c>
      <c r="W111" s="316">
        <f>South!AB111</f>
        <v>22.5</v>
      </c>
      <c r="X111" s="315">
        <f>West!R111</f>
        <v>0</v>
      </c>
      <c r="Y111" s="316">
        <f>West!S111</f>
        <v>0</v>
      </c>
      <c r="Z111" s="315">
        <f>West!AA111</f>
        <v>0</v>
      </c>
      <c r="AA111" s="316">
        <f>West!AB111</f>
        <v>0</v>
      </c>
      <c r="AB111" s="315">
        <f>Sepahijala!R111</f>
        <v>0</v>
      </c>
      <c r="AC111" s="316">
        <f>Sepahijala!S111</f>
        <v>0</v>
      </c>
      <c r="AD111" s="315">
        <f>Sepahijala!AA111</f>
        <v>0</v>
      </c>
      <c r="AE111" s="316">
        <f>Sepahijala!AB111</f>
        <v>0</v>
      </c>
      <c r="AF111" s="315">
        <f>Khowai!R111</f>
        <v>0</v>
      </c>
      <c r="AG111" s="316">
        <f>Khowai!S111</f>
        <v>0</v>
      </c>
      <c r="AH111" s="315">
        <f>Khowai!AA111</f>
        <v>0</v>
      </c>
      <c r="AI111" s="316">
        <f>Khowai!AB111</f>
        <v>0</v>
      </c>
      <c r="AJ111" s="315">
        <f>SPO!R111</f>
        <v>0</v>
      </c>
      <c r="AK111" s="316">
        <f>SPO!S111</f>
        <v>0</v>
      </c>
      <c r="AL111" s="315">
        <f>SPO!AA111</f>
        <v>0</v>
      </c>
      <c r="AM111" s="316">
        <f>SPO!AB111</f>
        <v>0</v>
      </c>
      <c r="AN111" s="315">
        <f>Tripura!R111</f>
        <v>11</v>
      </c>
      <c r="AO111" s="316">
        <f>Tripura!S111</f>
        <v>308.4375</v>
      </c>
      <c r="AP111" s="315">
        <f>Tripura!AA111</f>
        <v>11</v>
      </c>
      <c r="AQ111" s="316">
        <f>Tripura!AB111</f>
        <v>307.5</v>
      </c>
    </row>
    <row r="112" spans="1:43">
      <c r="A112" s="260" t="s">
        <v>99</v>
      </c>
      <c r="B112" s="25" t="s">
        <v>100</v>
      </c>
      <c r="C112" s="112"/>
      <c r="D112" s="315"/>
      <c r="E112" s="316"/>
      <c r="F112" s="315"/>
      <c r="G112" s="316"/>
      <c r="H112" s="315"/>
      <c r="I112" s="316"/>
      <c r="J112" s="315"/>
      <c r="K112" s="316"/>
      <c r="L112" s="315"/>
      <c r="M112" s="316"/>
      <c r="N112" s="315"/>
      <c r="O112" s="316"/>
      <c r="P112" s="315"/>
      <c r="Q112" s="316"/>
      <c r="R112" s="315"/>
      <c r="S112" s="316"/>
      <c r="T112" s="315"/>
      <c r="U112" s="316"/>
      <c r="V112" s="315"/>
      <c r="W112" s="316"/>
      <c r="X112" s="315"/>
      <c r="Y112" s="316"/>
      <c r="Z112" s="315"/>
      <c r="AA112" s="316"/>
      <c r="AB112" s="315"/>
      <c r="AC112" s="316"/>
      <c r="AD112" s="315"/>
      <c r="AE112" s="316"/>
      <c r="AF112" s="315"/>
      <c r="AG112" s="316"/>
      <c r="AH112" s="315"/>
      <c r="AI112" s="316"/>
      <c r="AJ112" s="315"/>
      <c r="AK112" s="316"/>
      <c r="AL112" s="315"/>
      <c r="AM112" s="316"/>
      <c r="AN112" s="315"/>
      <c r="AO112" s="316"/>
      <c r="AP112" s="315">
        <f>Tripura!AA112</f>
        <v>0</v>
      </c>
      <c r="AQ112" s="316">
        <f>Tripura!AB112</f>
        <v>0</v>
      </c>
    </row>
    <row r="113" spans="1:43">
      <c r="A113" s="6"/>
      <c r="B113" s="28" t="s">
        <v>29</v>
      </c>
      <c r="C113" s="113"/>
      <c r="D113" s="315"/>
      <c r="E113" s="316"/>
      <c r="F113" s="315"/>
      <c r="G113" s="316"/>
      <c r="H113" s="315"/>
      <c r="I113" s="316"/>
      <c r="J113" s="315"/>
      <c r="K113" s="316"/>
      <c r="L113" s="315"/>
      <c r="M113" s="316"/>
      <c r="N113" s="315"/>
      <c r="O113" s="316"/>
      <c r="P113" s="315"/>
      <c r="Q113" s="316"/>
      <c r="R113" s="315"/>
      <c r="S113" s="316"/>
      <c r="T113" s="315"/>
      <c r="U113" s="316"/>
      <c r="V113" s="315"/>
      <c r="W113" s="316"/>
      <c r="X113" s="315"/>
      <c r="Y113" s="316"/>
      <c r="Z113" s="315"/>
      <c r="AA113" s="316"/>
      <c r="AB113" s="315"/>
      <c r="AC113" s="316"/>
      <c r="AD113" s="315"/>
      <c r="AE113" s="316"/>
      <c r="AF113" s="315"/>
      <c r="AG113" s="316"/>
      <c r="AH113" s="315"/>
      <c r="AI113" s="316"/>
      <c r="AJ113" s="315"/>
      <c r="AK113" s="316"/>
      <c r="AL113" s="315"/>
      <c r="AM113" s="316"/>
      <c r="AN113" s="315"/>
      <c r="AO113" s="316"/>
      <c r="AP113" s="315">
        <f>Tripura!AA113</f>
        <v>0</v>
      </c>
      <c r="AQ113" s="316">
        <f>Tripura!AB113</f>
        <v>0</v>
      </c>
    </row>
    <row r="114" spans="1:43" ht="31.5">
      <c r="A114" s="6">
        <v>3.18</v>
      </c>
      <c r="B114" s="31" t="s">
        <v>67</v>
      </c>
      <c r="C114" s="51"/>
      <c r="D114" s="315"/>
      <c r="E114" s="316"/>
      <c r="F114" s="315"/>
      <c r="G114" s="316"/>
      <c r="H114" s="315"/>
      <c r="I114" s="316"/>
      <c r="J114" s="315"/>
      <c r="K114" s="316"/>
      <c r="L114" s="315"/>
      <c r="M114" s="316"/>
      <c r="N114" s="315"/>
      <c r="O114" s="316"/>
      <c r="P114" s="315"/>
      <c r="Q114" s="316"/>
      <c r="R114" s="315"/>
      <c r="S114" s="316"/>
      <c r="T114" s="315"/>
      <c r="U114" s="316"/>
      <c r="V114" s="315"/>
      <c r="W114" s="316"/>
      <c r="X114" s="315"/>
      <c r="Y114" s="316"/>
      <c r="Z114" s="315"/>
      <c r="AA114" s="316"/>
      <c r="AB114" s="315"/>
      <c r="AC114" s="316"/>
      <c r="AD114" s="315"/>
      <c r="AE114" s="316"/>
      <c r="AF114" s="315"/>
      <c r="AG114" s="316"/>
      <c r="AH114" s="315"/>
      <c r="AI114" s="316"/>
      <c r="AJ114" s="315"/>
      <c r="AK114" s="316"/>
      <c r="AL114" s="315"/>
      <c r="AM114" s="316"/>
      <c r="AN114" s="315"/>
      <c r="AO114" s="316"/>
      <c r="AP114" s="315">
        <f>Tripura!AA114</f>
        <v>0</v>
      </c>
      <c r="AQ114" s="316">
        <f>Tripura!AB114</f>
        <v>0</v>
      </c>
    </row>
    <row r="115" spans="1:43" ht="31.5">
      <c r="A115" s="6">
        <f t="shared" ref="A115:A117" si="9">+A114+0.01</f>
        <v>3.19</v>
      </c>
      <c r="B115" s="31" t="s">
        <v>68</v>
      </c>
      <c r="C115" s="51"/>
      <c r="D115" s="315"/>
      <c r="E115" s="316"/>
      <c r="F115" s="315"/>
      <c r="G115" s="316"/>
      <c r="H115" s="315"/>
      <c r="I115" s="316"/>
      <c r="J115" s="315"/>
      <c r="K115" s="316"/>
      <c r="L115" s="315"/>
      <c r="M115" s="316"/>
      <c r="N115" s="315"/>
      <c r="O115" s="316"/>
      <c r="P115" s="315"/>
      <c r="Q115" s="316"/>
      <c r="R115" s="315"/>
      <c r="S115" s="316"/>
      <c r="T115" s="315"/>
      <c r="U115" s="316"/>
      <c r="V115" s="315"/>
      <c r="W115" s="316"/>
      <c r="X115" s="315"/>
      <c r="Y115" s="316"/>
      <c r="Z115" s="315"/>
      <c r="AA115" s="316"/>
      <c r="AB115" s="315"/>
      <c r="AC115" s="316"/>
      <c r="AD115" s="315"/>
      <c r="AE115" s="316"/>
      <c r="AF115" s="315"/>
      <c r="AG115" s="316"/>
      <c r="AH115" s="315"/>
      <c r="AI115" s="316"/>
      <c r="AJ115" s="315"/>
      <c r="AK115" s="316"/>
      <c r="AL115" s="315"/>
      <c r="AM115" s="316"/>
      <c r="AN115" s="315"/>
      <c r="AO115" s="316"/>
      <c r="AP115" s="315">
        <f>Tripura!AA115</f>
        <v>0</v>
      </c>
      <c r="AQ115" s="316">
        <f>Tripura!AB115</f>
        <v>0</v>
      </c>
    </row>
    <row r="116" spans="1:43">
      <c r="A116" s="6">
        <f t="shared" si="9"/>
        <v>3.1999999999999997</v>
      </c>
      <c r="B116" s="31" t="s">
        <v>69</v>
      </c>
      <c r="C116" s="51"/>
      <c r="D116" s="315"/>
      <c r="E116" s="316"/>
      <c r="F116" s="315"/>
      <c r="G116" s="316"/>
      <c r="H116" s="315"/>
      <c r="I116" s="316"/>
      <c r="J116" s="315"/>
      <c r="K116" s="316"/>
      <c r="L116" s="315"/>
      <c r="M116" s="316"/>
      <c r="N116" s="315"/>
      <c r="O116" s="316"/>
      <c r="P116" s="315"/>
      <c r="Q116" s="316"/>
      <c r="R116" s="315"/>
      <c r="S116" s="316"/>
      <c r="T116" s="315"/>
      <c r="U116" s="316"/>
      <c r="V116" s="315"/>
      <c r="W116" s="316"/>
      <c r="X116" s="315"/>
      <c r="Y116" s="316"/>
      <c r="Z116" s="315"/>
      <c r="AA116" s="316"/>
      <c r="AB116" s="315"/>
      <c r="AC116" s="316"/>
      <c r="AD116" s="315"/>
      <c r="AE116" s="316"/>
      <c r="AF116" s="315"/>
      <c r="AG116" s="316"/>
      <c r="AH116" s="315"/>
      <c r="AI116" s="316"/>
      <c r="AJ116" s="315"/>
      <c r="AK116" s="316"/>
      <c r="AL116" s="315"/>
      <c r="AM116" s="316"/>
      <c r="AN116" s="315"/>
      <c r="AO116" s="316"/>
      <c r="AP116" s="315">
        <f>Tripura!AA116</f>
        <v>0</v>
      </c>
      <c r="AQ116" s="316">
        <f>Tripura!AB116</f>
        <v>0</v>
      </c>
    </row>
    <row r="117" spans="1:43">
      <c r="A117" s="6">
        <f t="shared" si="9"/>
        <v>3.2099999999999995</v>
      </c>
      <c r="B117" s="31" t="s">
        <v>33</v>
      </c>
      <c r="C117" s="114"/>
      <c r="D117" s="315"/>
      <c r="E117" s="316"/>
      <c r="F117" s="315"/>
      <c r="G117" s="316"/>
      <c r="H117" s="315"/>
      <c r="I117" s="316"/>
      <c r="J117" s="315"/>
      <c r="K117" s="316"/>
      <c r="L117" s="315"/>
      <c r="M117" s="316"/>
      <c r="N117" s="315"/>
      <c r="O117" s="316"/>
      <c r="P117" s="315"/>
      <c r="Q117" s="316"/>
      <c r="R117" s="315"/>
      <c r="S117" s="316"/>
      <c r="T117" s="315"/>
      <c r="U117" s="316"/>
      <c r="V117" s="315"/>
      <c r="W117" s="316"/>
      <c r="X117" s="315"/>
      <c r="Y117" s="316"/>
      <c r="Z117" s="315"/>
      <c r="AA117" s="316"/>
      <c r="AB117" s="315"/>
      <c r="AC117" s="316"/>
      <c r="AD117" s="315"/>
      <c r="AE117" s="316"/>
      <c r="AF117" s="315"/>
      <c r="AG117" s="316"/>
      <c r="AH117" s="315"/>
      <c r="AI117" s="316"/>
      <c r="AJ117" s="315"/>
      <c r="AK117" s="316"/>
      <c r="AL117" s="315"/>
      <c r="AM117" s="316"/>
      <c r="AN117" s="315"/>
      <c r="AO117" s="316"/>
      <c r="AP117" s="315">
        <f>Tripura!AA117</f>
        <v>0</v>
      </c>
      <c r="AQ117" s="316">
        <f>Tripura!AB117</f>
        <v>0</v>
      </c>
    </row>
    <row r="118" spans="1:43" s="87" customFormat="1">
      <c r="A118" s="176"/>
      <c r="B118" s="185" t="s">
        <v>70</v>
      </c>
      <c r="C118" s="187"/>
      <c r="D118" s="315">
        <f>Dhalai!R118</f>
        <v>0</v>
      </c>
      <c r="E118" s="316">
        <f>Dhalai!S118</f>
        <v>0</v>
      </c>
      <c r="F118" s="315">
        <f>Dhalai!AA118</f>
        <v>0</v>
      </c>
      <c r="G118" s="316">
        <f>Dhalai!AB118</f>
        <v>0</v>
      </c>
      <c r="H118" s="315">
        <f>Unakoti!R118</f>
        <v>0</v>
      </c>
      <c r="I118" s="316">
        <f>Unakoti!S118</f>
        <v>0</v>
      </c>
      <c r="J118" s="315">
        <f>Unakoti!AA118</f>
        <v>0</v>
      </c>
      <c r="K118" s="316">
        <f>Unakoti!AB118</f>
        <v>0</v>
      </c>
      <c r="L118" s="315">
        <f>North!R118</f>
        <v>0</v>
      </c>
      <c r="M118" s="316">
        <f>North!S118</f>
        <v>0</v>
      </c>
      <c r="N118" s="315">
        <f>North!AA118</f>
        <v>0</v>
      </c>
      <c r="O118" s="316">
        <f>North!AB118</f>
        <v>0</v>
      </c>
      <c r="P118" s="315">
        <f>Gomati!R118</f>
        <v>0</v>
      </c>
      <c r="Q118" s="316">
        <f>Gomati!S118</f>
        <v>0</v>
      </c>
      <c r="R118" s="315">
        <f>Gomati!AA118</f>
        <v>0</v>
      </c>
      <c r="S118" s="316">
        <f>Gomati!AB118</f>
        <v>0</v>
      </c>
      <c r="T118" s="315">
        <f>South!R118</f>
        <v>0</v>
      </c>
      <c r="U118" s="316">
        <f>South!S118</f>
        <v>0</v>
      </c>
      <c r="V118" s="315">
        <f>South!AA118</f>
        <v>0</v>
      </c>
      <c r="W118" s="316">
        <f>South!AB118</f>
        <v>0</v>
      </c>
      <c r="X118" s="315">
        <f>West!R118</f>
        <v>0</v>
      </c>
      <c r="Y118" s="316">
        <f>West!S118</f>
        <v>0</v>
      </c>
      <c r="Z118" s="315">
        <f>West!AA118</f>
        <v>0</v>
      </c>
      <c r="AA118" s="316">
        <f>West!AB118</f>
        <v>0</v>
      </c>
      <c r="AB118" s="315">
        <f>Sepahijala!R118</f>
        <v>0</v>
      </c>
      <c r="AC118" s="316">
        <f>Sepahijala!S118</f>
        <v>0</v>
      </c>
      <c r="AD118" s="315">
        <f>Sepahijala!AA118</f>
        <v>0</v>
      </c>
      <c r="AE118" s="316">
        <f>Sepahijala!AB118</f>
        <v>0</v>
      </c>
      <c r="AF118" s="315">
        <f>Khowai!R118</f>
        <v>0</v>
      </c>
      <c r="AG118" s="316">
        <f>Khowai!S118</f>
        <v>0</v>
      </c>
      <c r="AH118" s="315">
        <f>Khowai!AA118</f>
        <v>0</v>
      </c>
      <c r="AI118" s="316">
        <f>Khowai!AB118</f>
        <v>0</v>
      </c>
      <c r="AJ118" s="315">
        <f>SPO!R118</f>
        <v>0</v>
      </c>
      <c r="AK118" s="316">
        <f>SPO!S118</f>
        <v>0</v>
      </c>
      <c r="AL118" s="315">
        <f>SPO!AA118</f>
        <v>0</v>
      </c>
      <c r="AM118" s="316">
        <f>SPO!AB118</f>
        <v>0</v>
      </c>
      <c r="AN118" s="315">
        <f>Tripura!R118</f>
        <v>0</v>
      </c>
      <c r="AO118" s="316">
        <f>Tripura!S118</f>
        <v>0</v>
      </c>
      <c r="AP118" s="315">
        <f>Tripura!AA118</f>
        <v>0</v>
      </c>
      <c r="AQ118" s="316">
        <f>Tripura!AB118</f>
        <v>0</v>
      </c>
    </row>
    <row r="119" spans="1:43">
      <c r="A119" s="6"/>
      <c r="B119" s="34" t="s">
        <v>71</v>
      </c>
      <c r="C119" s="113"/>
      <c r="D119" s="315"/>
      <c r="E119" s="316"/>
      <c r="F119" s="315"/>
      <c r="G119" s="316"/>
      <c r="H119" s="315"/>
      <c r="I119" s="316"/>
      <c r="J119" s="315"/>
      <c r="K119" s="316"/>
      <c r="L119" s="315"/>
      <c r="M119" s="316"/>
      <c r="N119" s="315"/>
      <c r="O119" s="316"/>
      <c r="P119" s="315"/>
      <c r="Q119" s="316"/>
      <c r="R119" s="315"/>
      <c r="S119" s="316"/>
      <c r="T119" s="315"/>
      <c r="U119" s="316"/>
      <c r="V119" s="315"/>
      <c r="W119" s="316"/>
      <c r="X119" s="315"/>
      <c r="Y119" s="316"/>
      <c r="Z119" s="315"/>
      <c r="AA119" s="316"/>
      <c r="AB119" s="315"/>
      <c r="AC119" s="316"/>
      <c r="AD119" s="315"/>
      <c r="AE119" s="316"/>
      <c r="AF119" s="315"/>
      <c r="AG119" s="316"/>
      <c r="AH119" s="315"/>
      <c r="AI119" s="316"/>
      <c r="AJ119" s="315"/>
      <c r="AK119" s="316"/>
      <c r="AL119" s="315"/>
      <c r="AM119" s="316"/>
      <c r="AN119" s="315"/>
      <c r="AO119" s="316"/>
      <c r="AP119" s="315">
        <f>Tripura!AA119</f>
        <v>0</v>
      </c>
      <c r="AQ119" s="316">
        <f>Tripura!AB119</f>
        <v>0</v>
      </c>
    </row>
    <row r="120" spans="1:43">
      <c r="A120" s="6">
        <v>3.22</v>
      </c>
      <c r="B120" s="21" t="s">
        <v>72</v>
      </c>
      <c r="C120" s="51"/>
      <c r="D120" s="315"/>
      <c r="E120" s="316"/>
      <c r="F120" s="315"/>
      <c r="G120" s="316"/>
      <c r="H120" s="315"/>
      <c r="I120" s="316"/>
      <c r="J120" s="315"/>
      <c r="K120" s="316"/>
      <c r="L120" s="315"/>
      <c r="M120" s="316"/>
      <c r="N120" s="315"/>
      <c r="O120" s="316"/>
      <c r="P120" s="315"/>
      <c r="Q120" s="316"/>
      <c r="R120" s="315"/>
      <c r="S120" s="316"/>
      <c r="T120" s="315"/>
      <c r="U120" s="316"/>
      <c r="V120" s="315"/>
      <c r="W120" s="316"/>
      <c r="X120" s="315"/>
      <c r="Y120" s="316"/>
      <c r="Z120" s="315"/>
      <c r="AA120" s="316"/>
      <c r="AB120" s="315"/>
      <c r="AC120" s="316"/>
      <c r="AD120" s="315"/>
      <c r="AE120" s="316"/>
      <c r="AF120" s="315"/>
      <c r="AG120" s="316"/>
      <c r="AH120" s="315"/>
      <c r="AI120" s="316"/>
      <c r="AJ120" s="315"/>
      <c r="AK120" s="316"/>
      <c r="AL120" s="315"/>
      <c r="AM120" s="316"/>
      <c r="AN120" s="315"/>
      <c r="AO120" s="316"/>
      <c r="AP120" s="315">
        <f>Tripura!AA120</f>
        <v>0</v>
      </c>
      <c r="AQ120" s="316">
        <f>Tripura!AB120</f>
        <v>0</v>
      </c>
    </row>
    <row r="121" spans="1:43">
      <c r="A121" s="6">
        <f t="shared" ref="A121:A122" si="10">+A120+0.01</f>
        <v>3.23</v>
      </c>
      <c r="B121" s="21" t="s">
        <v>37</v>
      </c>
      <c r="C121" s="51"/>
      <c r="D121" s="315"/>
      <c r="E121" s="316"/>
      <c r="F121" s="315"/>
      <c r="G121" s="316"/>
      <c r="H121" s="315"/>
      <c r="I121" s="316"/>
      <c r="J121" s="315"/>
      <c r="K121" s="316"/>
      <c r="L121" s="315"/>
      <c r="M121" s="316"/>
      <c r="N121" s="315"/>
      <c r="O121" s="316"/>
      <c r="P121" s="315"/>
      <c r="Q121" s="316"/>
      <c r="R121" s="315"/>
      <c r="S121" s="316"/>
      <c r="T121" s="315"/>
      <c r="U121" s="316"/>
      <c r="V121" s="315"/>
      <c r="W121" s="316"/>
      <c r="X121" s="315"/>
      <c r="Y121" s="316"/>
      <c r="Z121" s="315"/>
      <c r="AA121" s="316"/>
      <c r="AB121" s="315"/>
      <c r="AC121" s="316"/>
      <c r="AD121" s="315"/>
      <c r="AE121" s="316"/>
      <c r="AF121" s="315"/>
      <c r="AG121" s="316"/>
      <c r="AH121" s="315"/>
      <c r="AI121" s="316"/>
      <c r="AJ121" s="315"/>
      <c r="AK121" s="316"/>
      <c r="AL121" s="315"/>
      <c r="AM121" s="316"/>
      <c r="AN121" s="315"/>
      <c r="AO121" s="316"/>
      <c r="AP121" s="315">
        <f>Tripura!AA121</f>
        <v>0</v>
      </c>
      <c r="AQ121" s="316">
        <f>Tripura!AB121</f>
        <v>0</v>
      </c>
    </row>
    <row r="122" spans="1:43" ht="47.25">
      <c r="A122" s="6">
        <f t="shared" si="10"/>
        <v>3.2399999999999998</v>
      </c>
      <c r="B122" s="12" t="s">
        <v>73</v>
      </c>
      <c r="C122" s="51"/>
      <c r="D122" s="315"/>
      <c r="E122" s="316"/>
      <c r="F122" s="315"/>
      <c r="G122" s="316"/>
      <c r="H122" s="315"/>
      <c r="I122" s="316"/>
      <c r="J122" s="315"/>
      <c r="K122" s="316"/>
      <c r="L122" s="315"/>
      <c r="M122" s="316"/>
      <c r="N122" s="315"/>
      <c r="O122" s="316"/>
      <c r="P122" s="315"/>
      <c r="Q122" s="316"/>
      <c r="R122" s="315"/>
      <c r="S122" s="316"/>
      <c r="T122" s="315"/>
      <c r="U122" s="316"/>
      <c r="V122" s="315"/>
      <c r="W122" s="316"/>
      <c r="X122" s="315"/>
      <c r="Y122" s="316"/>
      <c r="Z122" s="315"/>
      <c r="AA122" s="316"/>
      <c r="AB122" s="315"/>
      <c r="AC122" s="316"/>
      <c r="AD122" s="315"/>
      <c r="AE122" s="316"/>
      <c r="AF122" s="315"/>
      <c r="AG122" s="316"/>
      <c r="AH122" s="315"/>
      <c r="AI122" s="316"/>
      <c r="AJ122" s="315"/>
      <c r="AK122" s="316"/>
      <c r="AL122" s="315"/>
      <c r="AM122" s="316"/>
      <c r="AN122" s="315"/>
      <c r="AO122" s="316"/>
      <c r="AP122" s="315">
        <f>Tripura!AA122</f>
        <v>0</v>
      </c>
      <c r="AQ122" s="316">
        <f>Tripura!AB122</f>
        <v>0</v>
      </c>
    </row>
    <row r="123" spans="1:43">
      <c r="A123" s="52"/>
      <c r="B123" s="21" t="s">
        <v>74</v>
      </c>
      <c r="C123" s="101"/>
      <c r="D123" s="315"/>
      <c r="E123" s="316"/>
      <c r="F123" s="315"/>
      <c r="G123" s="316"/>
      <c r="H123" s="315"/>
      <c r="I123" s="316"/>
      <c r="J123" s="315"/>
      <c r="K123" s="316"/>
      <c r="L123" s="315"/>
      <c r="M123" s="316"/>
      <c r="N123" s="315"/>
      <c r="O123" s="316"/>
      <c r="P123" s="315"/>
      <c r="Q123" s="316"/>
      <c r="R123" s="315"/>
      <c r="S123" s="316"/>
      <c r="T123" s="315"/>
      <c r="U123" s="316"/>
      <c r="V123" s="315"/>
      <c r="W123" s="316"/>
      <c r="X123" s="315"/>
      <c r="Y123" s="316"/>
      <c r="Z123" s="315"/>
      <c r="AA123" s="316"/>
      <c r="AB123" s="315"/>
      <c r="AC123" s="316"/>
      <c r="AD123" s="315"/>
      <c r="AE123" s="316"/>
      <c r="AF123" s="315"/>
      <c r="AG123" s="316"/>
      <c r="AH123" s="315"/>
      <c r="AI123" s="316"/>
      <c r="AJ123" s="315"/>
      <c r="AK123" s="316"/>
      <c r="AL123" s="315"/>
      <c r="AM123" s="316"/>
      <c r="AN123" s="315"/>
      <c r="AO123" s="316"/>
      <c r="AP123" s="315">
        <f>Tripura!AA123</f>
        <v>0</v>
      </c>
      <c r="AQ123" s="316">
        <f>Tripura!AB123</f>
        <v>0</v>
      </c>
    </row>
    <row r="124" spans="1:43">
      <c r="A124" s="6" t="s">
        <v>40</v>
      </c>
      <c r="B124" s="35" t="s">
        <v>75</v>
      </c>
      <c r="C124" s="64"/>
      <c r="D124" s="315"/>
      <c r="E124" s="316"/>
      <c r="F124" s="315"/>
      <c r="G124" s="316"/>
      <c r="H124" s="315"/>
      <c r="I124" s="316"/>
      <c r="J124" s="315"/>
      <c r="K124" s="316"/>
      <c r="L124" s="315"/>
      <c r="M124" s="316"/>
      <c r="N124" s="315"/>
      <c r="O124" s="316"/>
      <c r="P124" s="315"/>
      <c r="Q124" s="316"/>
      <c r="R124" s="315"/>
      <c r="S124" s="316"/>
      <c r="T124" s="315"/>
      <c r="U124" s="316"/>
      <c r="V124" s="315"/>
      <c r="W124" s="316"/>
      <c r="X124" s="315"/>
      <c r="Y124" s="316"/>
      <c r="Z124" s="315"/>
      <c r="AA124" s="316"/>
      <c r="AB124" s="315"/>
      <c r="AC124" s="316"/>
      <c r="AD124" s="315"/>
      <c r="AE124" s="316"/>
      <c r="AF124" s="315"/>
      <c r="AG124" s="316"/>
      <c r="AH124" s="315"/>
      <c r="AI124" s="316"/>
      <c r="AJ124" s="315"/>
      <c r="AK124" s="316"/>
      <c r="AL124" s="315"/>
      <c r="AM124" s="316"/>
      <c r="AN124" s="315"/>
      <c r="AO124" s="316"/>
      <c r="AP124" s="315">
        <f>Tripura!AA124</f>
        <v>0</v>
      </c>
      <c r="AQ124" s="316">
        <f>Tripura!AB124</f>
        <v>0</v>
      </c>
    </row>
    <row r="125" spans="1:43" ht="31.5">
      <c r="A125" s="6" t="s">
        <v>42</v>
      </c>
      <c r="B125" s="35" t="s">
        <v>76</v>
      </c>
      <c r="C125" s="64"/>
      <c r="D125" s="315"/>
      <c r="E125" s="316"/>
      <c r="F125" s="315"/>
      <c r="G125" s="316"/>
      <c r="H125" s="315"/>
      <c r="I125" s="316"/>
      <c r="J125" s="315"/>
      <c r="K125" s="316"/>
      <c r="L125" s="315"/>
      <c r="M125" s="316"/>
      <c r="N125" s="315"/>
      <c r="O125" s="316"/>
      <c r="P125" s="315"/>
      <c r="Q125" s="316"/>
      <c r="R125" s="315"/>
      <c r="S125" s="316"/>
      <c r="T125" s="315"/>
      <c r="U125" s="316"/>
      <c r="V125" s="315"/>
      <c r="W125" s="316"/>
      <c r="X125" s="315"/>
      <c r="Y125" s="316"/>
      <c r="Z125" s="315"/>
      <c r="AA125" s="316"/>
      <c r="AB125" s="315"/>
      <c r="AC125" s="316"/>
      <c r="AD125" s="315"/>
      <c r="AE125" s="316"/>
      <c r="AF125" s="315"/>
      <c r="AG125" s="316"/>
      <c r="AH125" s="315"/>
      <c r="AI125" s="316"/>
      <c r="AJ125" s="315"/>
      <c r="AK125" s="316"/>
      <c r="AL125" s="315"/>
      <c r="AM125" s="316"/>
      <c r="AN125" s="315"/>
      <c r="AO125" s="316"/>
      <c r="AP125" s="315">
        <f>Tripura!AA125</f>
        <v>0</v>
      </c>
      <c r="AQ125" s="316">
        <f>Tripura!AB125</f>
        <v>0</v>
      </c>
    </row>
    <row r="126" spans="1:43" ht="31.5">
      <c r="A126" s="6" t="s">
        <v>44</v>
      </c>
      <c r="B126" s="35" t="s">
        <v>77</v>
      </c>
      <c r="C126" s="101"/>
      <c r="D126" s="315"/>
      <c r="E126" s="316"/>
      <c r="F126" s="315"/>
      <c r="G126" s="316"/>
      <c r="H126" s="315"/>
      <c r="I126" s="316"/>
      <c r="J126" s="315"/>
      <c r="K126" s="316"/>
      <c r="L126" s="315"/>
      <c r="M126" s="316"/>
      <c r="N126" s="315"/>
      <c r="O126" s="316"/>
      <c r="P126" s="315"/>
      <c r="Q126" s="316"/>
      <c r="R126" s="315"/>
      <c r="S126" s="316"/>
      <c r="T126" s="315"/>
      <c r="U126" s="316"/>
      <c r="V126" s="315"/>
      <c r="W126" s="316"/>
      <c r="X126" s="315"/>
      <c r="Y126" s="316"/>
      <c r="Z126" s="315"/>
      <c r="AA126" s="316"/>
      <c r="AB126" s="315"/>
      <c r="AC126" s="316"/>
      <c r="AD126" s="315"/>
      <c r="AE126" s="316"/>
      <c r="AF126" s="315"/>
      <c r="AG126" s="316"/>
      <c r="AH126" s="315"/>
      <c r="AI126" s="316"/>
      <c r="AJ126" s="315"/>
      <c r="AK126" s="316"/>
      <c r="AL126" s="315"/>
      <c r="AM126" s="316"/>
      <c r="AN126" s="315"/>
      <c r="AO126" s="316"/>
      <c r="AP126" s="315">
        <f>Tripura!AA126</f>
        <v>0</v>
      </c>
      <c r="AQ126" s="316">
        <f>Tripura!AB126</f>
        <v>0</v>
      </c>
    </row>
    <row r="127" spans="1:43" ht="63">
      <c r="A127" s="6" t="s">
        <v>46</v>
      </c>
      <c r="B127" s="35" t="s">
        <v>78</v>
      </c>
      <c r="C127" s="51"/>
      <c r="D127" s="315"/>
      <c r="E127" s="316"/>
      <c r="F127" s="315"/>
      <c r="G127" s="316"/>
      <c r="H127" s="315"/>
      <c r="I127" s="316"/>
      <c r="J127" s="315"/>
      <c r="K127" s="316"/>
      <c r="L127" s="315"/>
      <c r="M127" s="316"/>
      <c r="N127" s="315"/>
      <c r="O127" s="316"/>
      <c r="P127" s="315"/>
      <c r="Q127" s="316"/>
      <c r="R127" s="315"/>
      <c r="S127" s="316"/>
      <c r="T127" s="315"/>
      <c r="U127" s="316"/>
      <c r="V127" s="315"/>
      <c r="W127" s="316"/>
      <c r="X127" s="315"/>
      <c r="Y127" s="316"/>
      <c r="Z127" s="315"/>
      <c r="AA127" s="316"/>
      <c r="AB127" s="315"/>
      <c r="AC127" s="316"/>
      <c r="AD127" s="315"/>
      <c r="AE127" s="316"/>
      <c r="AF127" s="315"/>
      <c r="AG127" s="316"/>
      <c r="AH127" s="315"/>
      <c r="AI127" s="316"/>
      <c r="AJ127" s="315"/>
      <c r="AK127" s="316"/>
      <c r="AL127" s="315"/>
      <c r="AM127" s="316"/>
      <c r="AN127" s="315"/>
      <c r="AO127" s="316"/>
      <c r="AP127" s="315">
        <f>Tripura!AA127</f>
        <v>0</v>
      </c>
      <c r="AQ127" s="316">
        <f>Tripura!AB127</f>
        <v>0</v>
      </c>
    </row>
    <row r="128" spans="1:43" ht="31.5">
      <c r="A128" s="6" t="s">
        <v>48</v>
      </c>
      <c r="B128" s="35" t="s">
        <v>79</v>
      </c>
      <c r="C128" s="51"/>
      <c r="D128" s="315"/>
      <c r="E128" s="316"/>
      <c r="F128" s="315"/>
      <c r="G128" s="316"/>
      <c r="H128" s="315"/>
      <c r="I128" s="316"/>
      <c r="J128" s="315"/>
      <c r="K128" s="316"/>
      <c r="L128" s="315"/>
      <c r="M128" s="316"/>
      <c r="N128" s="315"/>
      <c r="O128" s="316"/>
      <c r="P128" s="315"/>
      <c r="Q128" s="316"/>
      <c r="R128" s="315"/>
      <c r="S128" s="316"/>
      <c r="T128" s="315"/>
      <c r="U128" s="316"/>
      <c r="V128" s="315"/>
      <c r="W128" s="316"/>
      <c r="X128" s="315"/>
      <c r="Y128" s="316"/>
      <c r="Z128" s="315"/>
      <c r="AA128" s="316"/>
      <c r="AB128" s="315"/>
      <c r="AC128" s="316"/>
      <c r="AD128" s="315"/>
      <c r="AE128" s="316"/>
      <c r="AF128" s="315"/>
      <c r="AG128" s="316"/>
      <c r="AH128" s="315"/>
      <c r="AI128" s="316"/>
      <c r="AJ128" s="315"/>
      <c r="AK128" s="316"/>
      <c r="AL128" s="315"/>
      <c r="AM128" s="316"/>
      <c r="AN128" s="315"/>
      <c r="AO128" s="316"/>
      <c r="AP128" s="315">
        <f>Tripura!AA128</f>
        <v>0</v>
      </c>
      <c r="AQ128" s="316">
        <f>Tripura!AB128</f>
        <v>0</v>
      </c>
    </row>
    <row r="129" spans="1:43" ht="31.5">
      <c r="A129" s="6" t="s">
        <v>50</v>
      </c>
      <c r="B129" s="35" t="s">
        <v>49</v>
      </c>
      <c r="C129" s="51"/>
      <c r="D129" s="315"/>
      <c r="E129" s="316"/>
      <c r="F129" s="315"/>
      <c r="G129" s="316"/>
      <c r="H129" s="315"/>
      <c r="I129" s="316"/>
      <c r="J129" s="315"/>
      <c r="K129" s="316"/>
      <c r="L129" s="315"/>
      <c r="M129" s="316"/>
      <c r="N129" s="315"/>
      <c r="O129" s="316"/>
      <c r="P129" s="315"/>
      <c r="Q129" s="316"/>
      <c r="R129" s="315"/>
      <c r="S129" s="316"/>
      <c r="T129" s="315"/>
      <c r="U129" s="316"/>
      <c r="V129" s="315"/>
      <c r="W129" s="316"/>
      <c r="X129" s="315"/>
      <c r="Y129" s="316"/>
      <c r="Z129" s="315"/>
      <c r="AA129" s="316"/>
      <c r="AB129" s="315"/>
      <c r="AC129" s="316"/>
      <c r="AD129" s="315"/>
      <c r="AE129" s="316"/>
      <c r="AF129" s="315"/>
      <c r="AG129" s="316"/>
      <c r="AH129" s="315"/>
      <c r="AI129" s="316"/>
      <c r="AJ129" s="315"/>
      <c r="AK129" s="316"/>
      <c r="AL129" s="315"/>
      <c r="AM129" s="316"/>
      <c r="AN129" s="315"/>
      <c r="AO129" s="316"/>
      <c r="AP129" s="315">
        <f>Tripura!AA129</f>
        <v>0</v>
      </c>
      <c r="AQ129" s="316">
        <f>Tripura!AB129</f>
        <v>0</v>
      </c>
    </row>
    <row r="130" spans="1:43" ht="31.5">
      <c r="A130" s="6">
        <v>3.25</v>
      </c>
      <c r="B130" s="35" t="s">
        <v>80</v>
      </c>
      <c r="C130" s="51"/>
      <c r="D130" s="315"/>
      <c r="E130" s="316"/>
      <c r="F130" s="315"/>
      <c r="G130" s="316"/>
      <c r="H130" s="315"/>
      <c r="I130" s="316"/>
      <c r="J130" s="315"/>
      <c r="K130" s="316"/>
      <c r="L130" s="315"/>
      <c r="M130" s="316"/>
      <c r="N130" s="315"/>
      <c r="O130" s="316"/>
      <c r="P130" s="315"/>
      <c r="Q130" s="316"/>
      <c r="R130" s="315"/>
      <c r="S130" s="316"/>
      <c r="T130" s="315"/>
      <c r="U130" s="316"/>
      <c r="V130" s="315"/>
      <c r="W130" s="316"/>
      <c r="X130" s="315"/>
      <c r="Y130" s="316"/>
      <c r="Z130" s="315"/>
      <c r="AA130" s="316"/>
      <c r="AB130" s="315"/>
      <c r="AC130" s="316"/>
      <c r="AD130" s="315"/>
      <c r="AE130" s="316"/>
      <c r="AF130" s="315"/>
      <c r="AG130" s="316"/>
      <c r="AH130" s="315"/>
      <c r="AI130" s="316"/>
      <c r="AJ130" s="315"/>
      <c r="AK130" s="316"/>
      <c r="AL130" s="315"/>
      <c r="AM130" s="316"/>
      <c r="AN130" s="315"/>
      <c r="AO130" s="316"/>
      <c r="AP130" s="315">
        <f>Tripura!AA130</f>
        <v>0</v>
      </c>
      <c r="AQ130" s="316">
        <f>Tripura!AB130</f>
        <v>0</v>
      </c>
    </row>
    <row r="131" spans="1:43" ht="47.25">
      <c r="A131" s="6">
        <f t="shared" ref="A131:A139" si="11">+A130+0.01</f>
        <v>3.26</v>
      </c>
      <c r="B131" s="35" t="s">
        <v>82</v>
      </c>
      <c r="C131" s="51"/>
      <c r="D131" s="315"/>
      <c r="E131" s="316"/>
      <c r="F131" s="315"/>
      <c r="G131" s="316"/>
      <c r="H131" s="315"/>
      <c r="I131" s="316"/>
      <c r="J131" s="315"/>
      <c r="K131" s="316"/>
      <c r="L131" s="315"/>
      <c r="M131" s="316"/>
      <c r="N131" s="315"/>
      <c r="O131" s="316"/>
      <c r="P131" s="315"/>
      <c r="Q131" s="316"/>
      <c r="R131" s="315"/>
      <c r="S131" s="316"/>
      <c r="T131" s="315"/>
      <c r="U131" s="316"/>
      <c r="V131" s="315"/>
      <c r="W131" s="316"/>
      <c r="X131" s="315"/>
      <c r="Y131" s="316"/>
      <c r="Z131" s="315"/>
      <c r="AA131" s="316"/>
      <c r="AB131" s="315"/>
      <c r="AC131" s="316"/>
      <c r="AD131" s="315"/>
      <c r="AE131" s="316"/>
      <c r="AF131" s="315"/>
      <c r="AG131" s="316"/>
      <c r="AH131" s="315"/>
      <c r="AI131" s="316"/>
      <c r="AJ131" s="315"/>
      <c r="AK131" s="316"/>
      <c r="AL131" s="315"/>
      <c r="AM131" s="316"/>
      <c r="AN131" s="315"/>
      <c r="AO131" s="316"/>
      <c r="AP131" s="315">
        <f>Tripura!AA131</f>
        <v>0</v>
      </c>
      <c r="AQ131" s="316">
        <f>Tripura!AB131</f>
        <v>0</v>
      </c>
    </row>
    <row r="132" spans="1:43" ht="31.5">
      <c r="A132" s="6">
        <f t="shared" si="11"/>
        <v>3.2699999999999996</v>
      </c>
      <c r="B132" s="18" t="s">
        <v>83</v>
      </c>
      <c r="C132" s="51"/>
      <c r="D132" s="315"/>
      <c r="E132" s="316"/>
      <c r="F132" s="315"/>
      <c r="G132" s="316"/>
      <c r="H132" s="315"/>
      <c r="I132" s="316"/>
      <c r="J132" s="315"/>
      <c r="K132" s="316"/>
      <c r="L132" s="315"/>
      <c r="M132" s="316"/>
      <c r="N132" s="315"/>
      <c r="O132" s="316"/>
      <c r="P132" s="315"/>
      <c r="Q132" s="316"/>
      <c r="R132" s="315"/>
      <c r="S132" s="316"/>
      <c r="T132" s="315"/>
      <c r="U132" s="316"/>
      <c r="V132" s="315"/>
      <c r="W132" s="316"/>
      <c r="X132" s="315"/>
      <c r="Y132" s="316"/>
      <c r="Z132" s="315"/>
      <c r="AA132" s="316"/>
      <c r="AB132" s="315"/>
      <c r="AC132" s="316"/>
      <c r="AD132" s="315"/>
      <c r="AE132" s="316"/>
      <c r="AF132" s="315"/>
      <c r="AG132" s="316"/>
      <c r="AH132" s="315"/>
      <c r="AI132" s="316"/>
      <c r="AJ132" s="315"/>
      <c r="AK132" s="316"/>
      <c r="AL132" s="315"/>
      <c r="AM132" s="316"/>
      <c r="AN132" s="315"/>
      <c r="AO132" s="316"/>
      <c r="AP132" s="315">
        <f>Tripura!AA132</f>
        <v>0</v>
      </c>
      <c r="AQ132" s="316">
        <f>Tripura!AB132</f>
        <v>0</v>
      </c>
    </row>
    <row r="133" spans="1:43" ht="31.5">
      <c r="A133" s="6">
        <f t="shared" si="11"/>
        <v>3.2799999999999994</v>
      </c>
      <c r="B133" s="18" t="s">
        <v>84</v>
      </c>
      <c r="C133" s="51"/>
      <c r="D133" s="315"/>
      <c r="E133" s="316"/>
      <c r="F133" s="315"/>
      <c r="G133" s="316"/>
      <c r="H133" s="315"/>
      <c r="I133" s="316"/>
      <c r="J133" s="315"/>
      <c r="K133" s="316"/>
      <c r="L133" s="315"/>
      <c r="M133" s="316"/>
      <c r="N133" s="315"/>
      <c r="O133" s="316"/>
      <c r="P133" s="315"/>
      <c r="Q133" s="316"/>
      <c r="R133" s="315"/>
      <c r="S133" s="316"/>
      <c r="T133" s="315"/>
      <c r="U133" s="316"/>
      <c r="V133" s="315"/>
      <c r="W133" s="316"/>
      <c r="X133" s="315"/>
      <c r="Y133" s="316"/>
      <c r="Z133" s="315"/>
      <c r="AA133" s="316"/>
      <c r="AB133" s="315"/>
      <c r="AC133" s="316"/>
      <c r="AD133" s="315"/>
      <c r="AE133" s="316"/>
      <c r="AF133" s="315"/>
      <c r="AG133" s="316"/>
      <c r="AH133" s="315"/>
      <c r="AI133" s="316"/>
      <c r="AJ133" s="315"/>
      <c r="AK133" s="316"/>
      <c r="AL133" s="315"/>
      <c r="AM133" s="316"/>
      <c r="AN133" s="315"/>
      <c r="AO133" s="316"/>
      <c r="AP133" s="315">
        <f>Tripura!AA133</f>
        <v>0</v>
      </c>
      <c r="AQ133" s="316">
        <f>Tripura!AB133</f>
        <v>0</v>
      </c>
    </row>
    <row r="134" spans="1:43" ht="31.5">
      <c r="A134" s="6">
        <f t="shared" si="11"/>
        <v>3.2899999999999991</v>
      </c>
      <c r="B134" s="18" t="s">
        <v>85</v>
      </c>
      <c r="C134" s="51"/>
      <c r="D134" s="315"/>
      <c r="E134" s="316"/>
      <c r="F134" s="315"/>
      <c r="G134" s="316"/>
      <c r="H134" s="315"/>
      <c r="I134" s="316"/>
      <c r="J134" s="315"/>
      <c r="K134" s="316"/>
      <c r="L134" s="315"/>
      <c r="M134" s="316"/>
      <c r="N134" s="315"/>
      <c r="O134" s="316"/>
      <c r="P134" s="315"/>
      <c r="Q134" s="316"/>
      <c r="R134" s="315"/>
      <c r="S134" s="316"/>
      <c r="T134" s="315"/>
      <c r="U134" s="316"/>
      <c r="V134" s="315"/>
      <c r="W134" s="316"/>
      <c r="X134" s="315"/>
      <c r="Y134" s="316"/>
      <c r="Z134" s="315"/>
      <c r="AA134" s="316"/>
      <c r="AB134" s="315"/>
      <c r="AC134" s="316"/>
      <c r="AD134" s="315"/>
      <c r="AE134" s="316"/>
      <c r="AF134" s="315"/>
      <c r="AG134" s="316"/>
      <c r="AH134" s="315"/>
      <c r="AI134" s="316"/>
      <c r="AJ134" s="315"/>
      <c r="AK134" s="316"/>
      <c r="AL134" s="315"/>
      <c r="AM134" s="316"/>
      <c r="AN134" s="315"/>
      <c r="AO134" s="316"/>
      <c r="AP134" s="315">
        <f>Tripura!AA134</f>
        <v>0</v>
      </c>
      <c r="AQ134" s="316">
        <f>Tripura!AB134</f>
        <v>0</v>
      </c>
    </row>
    <row r="135" spans="1:43">
      <c r="A135" s="6">
        <f t="shared" si="11"/>
        <v>3.2999999999999989</v>
      </c>
      <c r="B135" s="18" t="s">
        <v>86</v>
      </c>
      <c r="C135" s="51"/>
      <c r="D135" s="315"/>
      <c r="E135" s="316"/>
      <c r="F135" s="315"/>
      <c r="G135" s="316"/>
      <c r="H135" s="315"/>
      <c r="I135" s="316"/>
      <c r="J135" s="315"/>
      <c r="K135" s="316"/>
      <c r="L135" s="315"/>
      <c r="M135" s="316"/>
      <c r="N135" s="315"/>
      <c r="O135" s="316"/>
      <c r="P135" s="315"/>
      <c r="Q135" s="316"/>
      <c r="R135" s="315"/>
      <c r="S135" s="316"/>
      <c r="T135" s="315"/>
      <c r="U135" s="316"/>
      <c r="V135" s="315"/>
      <c r="W135" s="316"/>
      <c r="X135" s="315"/>
      <c r="Y135" s="316"/>
      <c r="Z135" s="315"/>
      <c r="AA135" s="316"/>
      <c r="AB135" s="315"/>
      <c r="AC135" s="316"/>
      <c r="AD135" s="315"/>
      <c r="AE135" s="316"/>
      <c r="AF135" s="315"/>
      <c r="AG135" s="316"/>
      <c r="AH135" s="315"/>
      <c r="AI135" s="316"/>
      <c r="AJ135" s="315"/>
      <c r="AK135" s="316"/>
      <c r="AL135" s="315"/>
      <c r="AM135" s="316"/>
      <c r="AN135" s="315"/>
      <c r="AO135" s="316"/>
      <c r="AP135" s="315">
        <f>Tripura!AA135</f>
        <v>0</v>
      </c>
      <c r="AQ135" s="316">
        <f>Tripura!AB135</f>
        <v>0</v>
      </c>
    </row>
    <row r="136" spans="1:43">
      <c r="A136" s="6">
        <f t="shared" si="11"/>
        <v>3.3099999999999987</v>
      </c>
      <c r="B136" s="18" t="s">
        <v>87</v>
      </c>
      <c r="C136" s="51"/>
      <c r="D136" s="315"/>
      <c r="E136" s="316"/>
      <c r="F136" s="315"/>
      <c r="G136" s="316"/>
      <c r="H136" s="315"/>
      <c r="I136" s="316"/>
      <c r="J136" s="315"/>
      <c r="K136" s="316"/>
      <c r="L136" s="315"/>
      <c r="M136" s="316"/>
      <c r="N136" s="315"/>
      <c r="O136" s="316"/>
      <c r="P136" s="315"/>
      <c r="Q136" s="316"/>
      <c r="R136" s="315"/>
      <c r="S136" s="316"/>
      <c r="T136" s="315"/>
      <c r="U136" s="316"/>
      <c r="V136" s="315"/>
      <c r="W136" s="316"/>
      <c r="X136" s="315"/>
      <c r="Y136" s="316"/>
      <c r="Z136" s="315"/>
      <c r="AA136" s="316"/>
      <c r="AB136" s="315"/>
      <c r="AC136" s="316"/>
      <c r="AD136" s="315"/>
      <c r="AE136" s="316"/>
      <c r="AF136" s="315"/>
      <c r="AG136" s="316"/>
      <c r="AH136" s="315"/>
      <c r="AI136" s="316"/>
      <c r="AJ136" s="315"/>
      <c r="AK136" s="316"/>
      <c r="AL136" s="315"/>
      <c r="AM136" s="316"/>
      <c r="AN136" s="315"/>
      <c r="AO136" s="316"/>
      <c r="AP136" s="315">
        <f>Tripura!AA136</f>
        <v>0</v>
      </c>
      <c r="AQ136" s="316">
        <f>Tripura!AB136</f>
        <v>0</v>
      </c>
    </row>
    <row r="137" spans="1:43" ht="31.5">
      <c r="A137" s="6">
        <f t="shared" si="11"/>
        <v>3.3199999999999985</v>
      </c>
      <c r="B137" s="18" t="s">
        <v>88</v>
      </c>
      <c r="C137" s="51"/>
      <c r="D137" s="315"/>
      <c r="E137" s="316"/>
      <c r="F137" s="315"/>
      <c r="G137" s="316"/>
      <c r="H137" s="315"/>
      <c r="I137" s="316"/>
      <c r="J137" s="315"/>
      <c r="K137" s="316"/>
      <c r="L137" s="315"/>
      <c r="M137" s="316"/>
      <c r="N137" s="315"/>
      <c r="O137" s="316"/>
      <c r="P137" s="315"/>
      <c r="Q137" s="316"/>
      <c r="R137" s="315"/>
      <c r="S137" s="316"/>
      <c r="T137" s="315"/>
      <c r="U137" s="316"/>
      <c r="V137" s="315"/>
      <c r="W137" s="316"/>
      <c r="X137" s="315"/>
      <c r="Y137" s="316"/>
      <c r="Z137" s="315"/>
      <c r="AA137" s="316"/>
      <c r="AB137" s="315"/>
      <c r="AC137" s="316"/>
      <c r="AD137" s="315"/>
      <c r="AE137" s="316"/>
      <c r="AF137" s="315"/>
      <c r="AG137" s="316"/>
      <c r="AH137" s="315"/>
      <c r="AI137" s="316"/>
      <c r="AJ137" s="315"/>
      <c r="AK137" s="316"/>
      <c r="AL137" s="315"/>
      <c r="AM137" s="316"/>
      <c r="AN137" s="315"/>
      <c r="AO137" s="316"/>
      <c r="AP137" s="315">
        <f>Tripura!AA137</f>
        <v>0</v>
      </c>
      <c r="AQ137" s="316">
        <f>Tripura!AB137</f>
        <v>0</v>
      </c>
    </row>
    <row r="138" spans="1:43" ht="31.5">
      <c r="A138" s="6">
        <f t="shared" si="11"/>
        <v>3.3299999999999983</v>
      </c>
      <c r="B138" s="18" t="s">
        <v>89</v>
      </c>
      <c r="C138" s="51"/>
      <c r="D138" s="315"/>
      <c r="E138" s="316"/>
      <c r="F138" s="315"/>
      <c r="G138" s="316"/>
      <c r="H138" s="315"/>
      <c r="I138" s="316"/>
      <c r="J138" s="315"/>
      <c r="K138" s="316"/>
      <c r="L138" s="315"/>
      <c r="M138" s="316"/>
      <c r="N138" s="315"/>
      <c r="O138" s="316"/>
      <c r="P138" s="315"/>
      <c r="Q138" s="316"/>
      <c r="R138" s="315"/>
      <c r="S138" s="316"/>
      <c r="T138" s="315"/>
      <c r="U138" s="316"/>
      <c r="V138" s="315"/>
      <c r="W138" s="316"/>
      <c r="X138" s="315"/>
      <c r="Y138" s="316"/>
      <c r="Z138" s="315"/>
      <c r="AA138" s="316"/>
      <c r="AB138" s="315"/>
      <c r="AC138" s="316"/>
      <c r="AD138" s="315"/>
      <c r="AE138" s="316"/>
      <c r="AF138" s="315"/>
      <c r="AG138" s="316"/>
      <c r="AH138" s="315"/>
      <c r="AI138" s="316"/>
      <c r="AJ138" s="315"/>
      <c r="AK138" s="316"/>
      <c r="AL138" s="315"/>
      <c r="AM138" s="316"/>
      <c r="AN138" s="315"/>
      <c r="AO138" s="316"/>
      <c r="AP138" s="315">
        <f>Tripura!AA138</f>
        <v>0</v>
      </c>
      <c r="AQ138" s="316">
        <f>Tripura!AB138</f>
        <v>0</v>
      </c>
    </row>
    <row r="139" spans="1:43" ht="31.5">
      <c r="A139" s="6">
        <f t="shared" si="11"/>
        <v>3.3399999999999981</v>
      </c>
      <c r="B139" s="18" t="s">
        <v>90</v>
      </c>
      <c r="C139" s="51"/>
      <c r="D139" s="315"/>
      <c r="E139" s="316"/>
      <c r="F139" s="315"/>
      <c r="G139" s="316"/>
      <c r="H139" s="315"/>
      <c r="I139" s="316"/>
      <c r="J139" s="315"/>
      <c r="K139" s="316"/>
      <c r="L139" s="315"/>
      <c r="M139" s="316"/>
      <c r="N139" s="315"/>
      <c r="O139" s="316"/>
      <c r="P139" s="315"/>
      <c r="Q139" s="316"/>
      <c r="R139" s="315"/>
      <c r="S139" s="316"/>
      <c r="T139" s="315"/>
      <c r="U139" s="316"/>
      <c r="V139" s="315"/>
      <c r="W139" s="316"/>
      <c r="X139" s="315"/>
      <c r="Y139" s="316"/>
      <c r="Z139" s="315"/>
      <c r="AA139" s="316"/>
      <c r="AB139" s="315"/>
      <c r="AC139" s="316"/>
      <c r="AD139" s="315"/>
      <c r="AE139" s="316"/>
      <c r="AF139" s="315"/>
      <c r="AG139" s="316"/>
      <c r="AH139" s="315"/>
      <c r="AI139" s="316"/>
      <c r="AJ139" s="315"/>
      <c r="AK139" s="316"/>
      <c r="AL139" s="315"/>
      <c r="AM139" s="316"/>
      <c r="AN139" s="315"/>
      <c r="AO139" s="316"/>
      <c r="AP139" s="315">
        <f>Tripura!AA139</f>
        <v>0</v>
      </c>
      <c r="AQ139" s="316">
        <f>Tripura!AB139</f>
        <v>0</v>
      </c>
    </row>
    <row r="140" spans="1:43" ht="31.5">
      <c r="A140" s="6">
        <v>3.35</v>
      </c>
      <c r="B140" s="18" t="s">
        <v>91</v>
      </c>
      <c r="C140" s="51"/>
      <c r="D140" s="315"/>
      <c r="E140" s="316"/>
      <c r="F140" s="315"/>
      <c r="G140" s="316"/>
      <c r="H140" s="315"/>
      <c r="I140" s="316"/>
      <c r="J140" s="315"/>
      <c r="K140" s="316"/>
      <c r="L140" s="315"/>
      <c r="M140" s="316"/>
      <c r="N140" s="315"/>
      <c r="O140" s="316"/>
      <c r="P140" s="315"/>
      <c r="Q140" s="316"/>
      <c r="R140" s="315"/>
      <c r="S140" s="316"/>
      <c r="T140" s="315"/>
      <c r="U140" s="316"/>
      <c r="V140" s="315"/>
      <c r="W140" s="316"/>
      <c r="X140" s="315"/>
      <c r="Y140" s="316"/>
      <c r="Z140" s="315"/>
      <c r="AA140" s="316"/>
      <c r="AB140" s="315"/>
      <c r="AC140" s="316"/>
      <c r="AD140" s="315"/>
      <c r="AE140" s="316"/>
      <c r="AF140" s="315"/>
      <c r="AG140" s="316"/>
      <c r="AH140" s="315"/>
      <c r="AI140" s="316"/>
      <c r="AJ140" s="315"/>
      <c r="AK140" s="316"/>
      <c r="AL140" s="315"/>
      <c r="AM140" s="316"/>
      <c r="AN140" s="315"/>
      <c r="AO140" s="316"/>
      <c r="AP140" s="315">
        <f>Tripura!AA140</f>
        <v>0</v>
      </c>
      <c r="AQ140" s="316">
        <f>Tripura!AB140</f>
        <v>0</v>
      </c>
    </row>
    <row r="141" spans="1:43" ht="31.5">
      <c r="A141" s="6">
        <v>3.36</v>
      </c>
      <c r="B141" s="18" t="s">
        <v>92</v>
      </c>
      <c r="C141" s="51"/>
      <c r="D141" s="315"/>
      <c r="E141" s="316"/>
      <c r="F141" s="315"/>
      <c r="G141" s="316"/>
      <c r="H141" s="315"/>
      <c r="I141" s="316"/>
      <c r="J141" s="315"/>
      <c r="K141" s="316"/>
      <c r="L141" s="315"/>
      <c r="M141" s="316"/>
      <c r="N141" s="315"/>
      <c r="O141" s="316"/>
      <c r="P141" s="315"/>
      <c r="Q141" s="316"/>
      <c r="R141" s="315"/>
      <c r="S141" s="316"/>
      <c r="T141" s="315"/>
      <c r="U141" s="316"/>
      <c r="V141" s="315"/>
      <c r="W141" s="316"/>
      <c r="X141" s="315"/>
      <c r="Y141" s="316"/>
      <c r="Z141" s="315"/>
      <c r="AA141" s="316"/>
      <c r="AB141" s="315"/>
      <c r="AC141" s="316"/>
      <c r="AD141" s="315"/>
      <c r="AE141" s="316"/>
      <c r="AF141" s="315"/>
      <c r="AG141" s="316"/>
      <c r="AH141" s="315"/>
      <c r="AI141" s="316"/>
      <c r="AJ141" s="315"/>
      <c r="AK141" s="316"/>
      <c r="AL141" s="315"/>
      <c r="AM141" s="316"/>
      <c r="AN141" s="315"/>
      <c r="AO141" s="316"/>
      <c r="AP141" s="315">
        <f>Tripura!AA141</f>
        <v>0</v>
      </c>
      <c r="AQ141" s="316">
        <f>Tripura!AB141</f>
        <v>0</v>
      </c>
    </row>
    <row r="142" spans="1:43" s="216" customFormat="1">
      <c r="A142" s="203"/>
      <c r="B142" s="192" t="s">
        <v>64</v>
      </c>
      <c r="C142" s="136"/>
      <c r="D142" s="315">
        <f>Dhalai!R142</f>
        <v>0</v>
      </c>
      <c r="E142" s="316">
        <f>Dhalai!S142</f>
        <v>0</v>
      </c>
      <c r="F142" s="315">
        <f>Dhalai!AA142</f>
        <v>0</v>
      </c>
      <c r="G142" s="316">
        <f>Dhalai!AB142</f>
        <v>0</v>
      </c>
      <c r="H142" s="315">
        <f>Unakoti!R142</f>
        <v>0</v>
      </c>
      <c r="I142" s="316">
        <f>Unakoti!S142</f>
        <v>0</v>
      </c>
      <c r="J142" s="315">
        <f>Unakoti!AA142</f>
        <v>0</v>
      </c>
      <c r="K142" s="316">
        <f>Unakoti!AB142</f>
        <v>0</v>
      </c>
      <c r="L142" s="315">
        <f>North!R142</f>
        <v>0</v>
      </c>
      <c r="M142" s="316">
        <f>North!S142</f>
        <v>0</v>
      </c>
      <c r="N142" s="315">
        <f>North!AA142</f>
        <v>0</v>
      </c>
      <c r="O142" s="316">
        <f>North!AB142</f>
        <v>0</v>
      </c>
      <c r="P142" s="315">
        <f>Gomati!R142</f>
        <v>0</v>
      </c>
      <c r="Q142" s="316">
        <f>Gomati!S142</f>
        <v>0</v>
      </c>
      <c r="R142" s="315">
        <f>Gomati!AA142</f>
        <v>0</v>
      </c>
      <c r="S142" s="316">
        <f>Gomati!AB142</f>
        <v>0</v>
      </c>
      <c r="T142" s="315">
        <f>South!R142</f>
        <v>0</v>
      </c>
      <c r="U142" s="316">
        <f>South!S142</f>
        <v>0</v>
      </c>
      <c r="V142" s="315">
        <f>South!AA142</f>
        <v>0</v>
      </c>
      <c r="W142" s="316">
        <f>South!AB142</f>
        <v>0</v>
      </c>
      <c r="X142" s="315">
        <f>West!R142</f>
        <v>0</v>
      </c>
      <c r="Y142" s="316">
        <f>West!S142</f>
        <v>0</v>
      </c>
      <c r="Z142" s="315">
        <f>West!AA142</f>
        <v>0</v>
      </c>
      <c r="AA142" s="316">
        <f>West!AB142</f>
        <v>0</v>
      </c>
      <c r="AB142" s="315">
        <f>Sepahijala!R142</f>
        <v>0</v>
      </c>
      <c r="AC142" s="316">
        <f>Sepahijala!S142</f>
        <v>0</v>
      </c>
      <c r="AD142" s="315">
        <f>Sepahijala!AA142</f>
        <v>0</v>
      </c>
      <c r="AE142" s="316">
        <f>Sepahijala!AB142</f>
        <v>0</v>
      </c>
      <c r="AF142" s="315">
        <f>Khowai!R142</f>
        <v>0</v>
      </c>
      <c r="AG142" s="316">
        <f>Khowai!S142</f>
        <v>0</v>
      </c>
      <c r="AH142" s="315">
        <f>Khowai!AA142</f>
        <v>0</v>
      </c>
      <c r="AI142" s="316">
        <f>Khowai!AB142</f>
        <v>0</v>
      </c>
      <c r="AJ142" s="315">
        <f>SPO!R142</f>
        <v>0</v>
      </c>
      <c r="AK142" s="316">
        <f>SPO!S142</f>
        <v>0</v>
      </c>
      <c r="AL142" s="315">
        <f>SPO!AA142</f>
        <v>0</v>
      </c>
      <c r="AM142" s="316">
        <f>SPO!AB142</f>
        <v>0</v>
      </c>
      <c r="AN142" s="315">
        <f>Tripura!R142</f>
        <v>0</v>
      </c>
      <c r="AO142" s="316">
        <f>Tripura!S142</f>
        <v>0</v>
      </c>
      <c r="AP142" s="315">
        <f>Tripura!AA142</f>
        <v>0</v>
      </c>
      <c r="AQ142" s="316">
        <f>Tripura!AB142</f>
        <v>0</v>
      </c>
    </row>
    <row r="143" spans="1:43" s="216" customFormat="1">
      <c r="A143" s="203"/>
      <c r="B143" s="132" t="s">
        <v>93</v>
      </c>
      <c r="C143" s="136"/>
      <c r="D143" s="315">
        <f>Dhalai!R143</f>
        <v>0</v>
      </c>
      <c r="E143" s="316">
        <f>Dhalai!S143</f>
        <v>0</v>
      </c>
      <c r="F143" s="315">
        <f>Dhalai!AA143</f>
        <v>0</v>
      </c>
      <c r="G143" s="316">
        <f>Dhalai!AB143</f>
        <v>0</v>
      </c>
      <c r="H143" s="315">
        <f>Unakoti!R143</f>
        <v>0</v>
      </c>
      <c r="I143" s="316">
        <f>Unakoti!S143</f>
        <v>0</v>
      </c>
      <c r="J143" s="315">
        <f>Unakoti!AA143</f>
        <v>0</v>
      </c>
      <c r="K143" s="316">
        <f>Unakoti!AB143</f>
        <v>0</v>
      </c>
      <c r="L143" s="315">
        <f>North!R143</f>
        <v>0</v>
      </c>
      <c r="M143" s="316">
        <f>North!S143</f>
        <v>0</v>
      </c>
      <c r="N143" s="315">
        <f>North!AA143</f>
        <v>0</v>
      </c>
      <c r="O143" s="316">
        <f>North!AB143</f>
        <v>0</v>
      </c>
      <c r="P143" s="315">
        <f>Gomati!R143</f>
        <v>0</v>
      </c>
      <c r="Q143" s="316">
        <f>Gomati!S143</f>
        <v>0</v>
      </c>
      <c r="R143" s="315">
        <f>Gomati!AA143</f>
        <v>0</v>
      </c>
      <c r="S143" s="316">
        <f>Gomati!AB143</f>
        <v>0</v>
      </c>
      <c r="T143" s="315">
        <f>South!R143</f>
        <v>0</v>
      </c>
      <c r="U143" s="316">
        <f>South!S143</f>
        <v>0</v>
      </c>
      <c r="V143" s="315">
        <f>South!AA143</f>
        <v>0</v>
      </c>
      <c r="W143" s="316">
        <f>South!AB143</f>
        <v>0</v>
      </c>
      <c r="X143" s="315">
        <f>West!R143</f>
        <v>0</v>
      </c>
      <c r="Y143" s="316">
        <f>West!S143</f>
        <v>0</v>
      </c>
      <c r="Z143" s="315">
        <f>West!AA143</f>
        <v>0</v>
      </c>
      <c r="AA143" s="316">
        <f>West!AB143</f>
        <v>0</v>
      </c>
      <c r="AB143" s="315">
        <f>Sepahijala!R143</f>
        <v>0</v>
      </c>
      <c r="AC143" s="316">
        <f>Sepahijala!S143</f>
        <v>0</v>
      </c>
      <c r="AD143" s="315">
        <f>Sepahijala!AA143</f>
        <v>0</v>
      </c>
      <c r="AE143" s="316">
        <f>Sepahijala!AB143</f>
        <v>0</v>
      </c>
      <c r="AF143" s="315">
        <f>Khowai!R143</f>
        <v>0</v>
      </c>
      <c r="AG143" s="316">
        <f>Khowai!S143</f>
        <v>0</v>
      </c>
      <c r="AH143" s="315">
        <f>Khowai!AA143</f>
        <v>0</v>
      </c>
      <c r="AI143" s="316">
        <f>Khowai!AB143</f>
        <v>0</v>
      </c>
      <c r="AJ143" s="315">
        <f>SPO!R143</f>
        <v>0</v>
      </c>
      <c r="AK143" s="316">
        <f>SPO!S143</f>
        <v>0</v>
      </c>
      <c r="AL143" s="315">
        <f>SPO!AA143</f>
        <v>0</v>
      </c>
      <c r="AM143" s="316">
        <f>SPO!AB143</f>
        <v>0</v>
      </c>
      <c r="AN143" s="315">
        <f>Tripura!R143</f>
        <v>0</v>
      </c>
      <c r="AO143" s="316">
        <f>Tripura!S143</f>
        <v>0</v>
      </c>
      <c r="AP143" s="315">
        <f>Tripura!AA143</f>
        <v>0</v>
      </c>
      <c r="AQ143" s="316">
        <f>Tripura!AB143</f>
        <v>0</v>
      </c>
    </row>
    <row r="144" spans="1:43" s="216" customFormat="1">
      <c r="A144" s="203"/>
      <c r="B144" s="193" t="s">
        <v>101</v>
      </c>
      <c r="C144" s="136">
        <f t="shared" ref="C144" si="12">C143+C111+C78</f>
        <v>6.4364999999999997</v>
      </c>
      <c r="D144" s="315">
        <f>Dhalai!R144</f>
        <v>4</v>
      </c>
      <c r="E144" s="316">
        <f>Dhalai!S144</f>
        <v>110.25</v>
      </c>
      <c r="F144" s="315">
        <f>Dhalai!AA144</f>
        <v>0</v>
      </c>
      <c r="G144" s="316">
        <f>Dhalai!AB144</f>
        <v>110</v>
      </c>
      <c r="H144" s="315">
        <f>Unakoti!R144</f>
        <v>2</v>
      </c>
      <c r="I144" s="316">
        <f>Unakoti!S144</f>
        <v>65.625</v>
      </c>
      <c r="J144" s="315">
        <f>Unakoti!AA144</f>
        <v>0</v>
      </c>
      <c r="K144" s="316">
        <f>Unakoti!AB144</f>
        <v>65</v>
      </c>
      <c r="L144" s="315">
        <f>North!R144</f>
        <v>4</v>
      </c>
      <c r="M144" s="316">
        <f>North!S144</f>
        <v>110.25</v>
      </c>
      <c r="N144" s="315">
        <f>North!AA144</f>
        <v>0</v>
      </c>
      <c r="O144" s="316">
        <f>North!AB144</f>
        <v>110</v>
      </c>
      <c r="P144" s="315">
        <f>Gomati!R144</f>
        <v>0</v>
      </c>
      <c r="Q144" s="316">
        <f>Gomati!S144</f>
        <v>0</v>
      </c>
      <c r="R144" s="315">
        <f>Gomati!AA144</f>
        <v>0</v>
      </c>
      <c r="S144" s="316">
        <f>Gomati!AB144</f>
        <v>0</v>
      </c>
      <c r="T144" s="315">
        <f>South!R144</f>
        <v>1</v>
      </c>
      <c r="U144" s="316">
        <f>South!S144</f>
        <v>22.3125</v>
      </c>
      <c r="V144" s="315">
        <f>South!AA144</f>
        <v>0</v>
      </c>
      <c r="W144" s="316">
        <f>South!AB144</f>
        <v>22.5</v>
      </c>
      <c r="X144" s="315">
        <f>West!R144</f>
        <v>0</v>
      </c>
      <c r="Y144" s="316">
        <f>West!S144</f>
        <v>0</v>
      </c>
      <c r="Z144" s="315">
        <f>West!AA144</f>
        <v>0</v>
      </c>
      <c r="AA144" s="316">
        <f>West!AB144</f>
        <v>0</v>
      </c>
      <c r="AB144" s="315">
        <f>Sepahijala!R144</f>
        <v>0</v>
      </c>
      <c r="AC144" s="316">
        <f>Sepahijala!S144</f>
        <v>0</v>
      </c>
      <c r="AD144" s="315">
        <f>Sepahijala!AA144</f>
        <v>0</v>
      </c>
      <c r="AE144" s="316">
        <f>Sepahijala!AB144</f>
        <v>0</v>
      </c>
      <c r="AF144" s="315">
        <f>Khowai!R144</f>
        <v>0</v>
      </c>
      <c r="AG144" s="316">
        <f>Khowai!S144</f>
        <v>0</v>
      </c>
      <c r="AH144" s="315">
        <f>Khowai!AA144</f>
        <v>0</v>
      </c>
      <c r="AI144" s="316">
        <f>Khowai!AB144</f>
        <v>0</v>
      </c>
      <c r="AJ144" s="315">
        <f>SPO!R144</f>
        <v>0</v>
      </c>
      <c r="AK144" s="316">
        <f>SPO!S144</f>
        <v>0</v>
      </c>
      <c r="AL144" s="315">
        <f>SPO!AA144</f>
        <v>0</v>
      </c>
      <c r="AM144" s="316">
        <f>SPO!AB144</f>
        <v>0</v>
      </c>
      <c r="AN144" s="315">
        <f>Tripura!R144</f>
        <v>11</v>
      </c>
      <c r="AO144" s="316">
        <f>Tripura!S144</f>
        <v>308.4375</v>
      </c>
      <c r="AP144" s="315">
        <f>Tripura!AA144</f>
        <v>0</v>
      </c>
      <c r="AQ144" s="316">
        <f>Tripura!AB144</f>
        <v>307.5</v>
      </c>
    </row>
    <row r="145" spans="1:43" s="147" customFormat="1">
      <c r="A145" s="143">
        <v>4</v>
      </c>
      <c r="B145" s="144" t="s">
        <v>102</v>
      </c>
      <c r="C145" s="153"/>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c r="AJ145" s="310"/>
      <c r="AK145" s="310"/>
      <c r="AL145" s="310"/>
      <c r="AM145" s="310"/>
      <c r="AN145" s="310"/>
      <c r="AO145" s="310"/>
      <c r="AP145" s="310"/>
      <c r="AQ145" s="310"/>
    </row>
    <row r="146" spans="1:43">
      <c r="A146" s="6">
        <v>4.01</v>
      </c>
      <c r="B146" s="7" t="s">
        <v>103</v>
      </c>
      <c r="C146" s="51">
        <v>0.03</v>
      </c>
      <c r="D146" s="315"/>
      <c r="E146" s="316"/>
      <c r="F146" s="315"/>
      <c r="G146" s="316"/>
      <c r="H146" s="315"/>
      <c r="I146" s="316"/>
      <c r="J146" s="315"/>
      <c r="K146" s="316"/>
      <c r="L146" s="315"/>
      <c r="M146" s="316"/>
      <c r="N146" s="315"/>
      <c r="O146" s="316"/>
      <c r="P146" s="315"/>
      <c r="Q146" s="316"/>
      <c r="R146" s="315"/>
      <c r="S146" s="316"/>
      <c r="T146" s="315"/>
      <c r="U146" s="316"/>
      <c r="V146" s="315"/>
      <c r="W146" s="316"/>
      <c r="X146" s="315"/>
      <c r="Y146" s="316"/>
      <c r="Z146" s="315"/>
      <c r="AA146" s="316"/>
      <c r="AB146" s="315"/>
      <c r="AC146" s="316"/>
      <c r="AD146" s="315"/>
      <c r="AE146" s="316"/>
      <c r="AF146" s="315"/>
      <c r="AG146" s="316"/>
      <c r="AH146" s="315"/>
      <c r="AI146" s="316"/>
      <c r="AJ146" s="315"/>
      <c r="AK146" s="316"/>
      <c r="AL146" s="315"/>
      <c r="AM146" s="316"/>
      <c r="AN146" s="315"/>
      <c r="AO146" s="316"/>
      <c r="AP146" s="315">
        <f>Tripura!AA146</f>
        <v>300</v>
      </c>
      <c r="AQ146" s="316">
        <f>Tripura!AB146</f>
        <v>9</v>
      </c>
    </row>
    <row r="147" spans="1:43" ht="31.5">
      <c r="A147" s="6">
        <v>4.0199999999999996</v>
      </c>
      <c r="B147" s="7" t="s">
        <v>104</v>
      </c>
      <c r="C147" s="51">
        <v>0.03</v>
      </c>
      <c r="D147" s="315"/>
      <c r="E147" s="316"/>
      <c r="F147" s="315"/>
      <c r="G147" s="316"/>
      <c r="H147" s="315"/>
      <c r="I147" s="316"/>
      <c r="J147" s="315"/>
      <c r="K147" s="316"/>
      <c r="L147" s="315"/>
      <c r="M147" s="316"/>
      <c r="N147" s="315"/>
      <c r="O147" s="316"/>
      <c r="P147" s="315"/>
      <c r="Q147" s="316"/>
      <c r="R147" s="315"/>
      <c r="S147" s="316"/>
      <c r="T147" s="315"/>
      <c r="U147" s="316"/>
      <c r="V147" s="315"/>
      <c r="W147" s="316"/>
      <c r="X147" s="315"/>
      <c r="Y147" s="316"/>
      <c r="Z147" s="315"/>
      <c r="AA147" s="316"/>
      <c r="AB147" s="315"/>
      <c r="AC147" s="316"/>
      <c r="AD147" s="315"/>
      <c r="AE147" s="316"/>
      <c r="AF147" s="315"/>
      <c r="AG147" s="316"/>
      <c r="AH147" s="315"/>
      <c r="AI147" s="316"/>
      <c r="AJ147" s="315"/>
      <c r="AK147" s="316"/>
      <c r="AL147" s="315"/>
      <c r="AM147" s="316"/>
      <c r="AN147" s="315"/>
      <c r="AO147" s="316"/>
      <c r="AP147" s="315">
        <f>Tripura!AA147</f>
        <v>0</v>
      </c>
      <c r="AQ147" s="316">
        <f>Tripura!AB147</f>
        <v>0</v>
      </c>
    </row>
    <row r="148" spans="1:43" s="216" customFormat="1" ht="18">
      <c r="A148" s="203"/>
      <c r="B148" s="192" t="s">
        <v>105</v>
      </c>
      <c r="C148" s="200">
        <f t="shared" ref="C148" si="13">SUM(C146:C147)</f>
        <v>0.06</v>
      </c>
      <c r="D148" s="315">
        <f>Dhalai!R148</f>
        <v>200</v>
      </c>
      <c r="E148" s="316">
        <f>Dhalai!S148</f>
        <v>6</v>
      </c>
      <c r="F148" s="315">
        <f>Dhalai!AA148</f>
        <v>200</v>
      </c>
      <c r="G148" s="316">
        <f>Dhalai!AB148</f>
        <v>6</v>
      </c>
      <c r="H148" s="315">
        <f>Unakoti!R148</f>
        <v>0</v>
      </c>
      <c r="I148" s="316">
        <f>Unakoti!S148</f>
        <v>0</v>
      </c>
      <c r="J148" s="315">
        <f>Unakoti!AA148</f>
        <v>0</v>
      </c>
      <c r="K148" s="316">
        <f>Unakoti!AB148</f>
        <v>0</v>
      </c>
      <c r="L148" s="315">
        <f>North!R148</f>
        <v>100</v>
      </c>
      <c r="M148" s="316">
        <f>North!S148</f>
        <v>3</v>
      </c>
      <c r="N148" s="315">
        <f>North!AA148</f>
        <v>100</v>
      </c>
      <c r="O148" s="316">
        <f>North!AB148</f>
        <v>3</v>
      </c>
      <c r="P148" s="315">
        <f>Gomati!R148</f>
        <v>0</v>
      </c>
      <c r="Q148" s="316">
        <f>Gomati!S148</f>
        <v>0</v>
      </c>
      <c r="R148" s="315">
        <f>Gomati!AA148</f>
        <v>0</v>
      </c>
      <c r="S148" s="316">
        <f>Gomati!AB148</f>
        <v>0</v>
      </c>
      <c r="T148" s="315">
        <f>South!R148</f>
        <v>0</v>
      </c>
      <c r="U148" s="316">
        <f>South!S148</f>
        <v>0</v>
      </c>
      <c r="V148" s="315">
        <f>South!AA148</f>
        <v>0</v>
      </c>
      <c r="W148" s="316">
        <f>South!AB148</f>
        <v>0</v>
      </c>
      <c r="X148" s="315">
        <f>West!R148</f>
        <v>0</v>
      </c>
      <c r="Y148" s="316">
        <f>West!S148</f>
        <v>0</v>
      </c>
      <c r="Z148" s="315">
        <f>West!AA148</f>
        <v>0</v>
      </c>
      <c r="AA148" s="316">
        <f>West!AB148</f>
        <v>0</v>
      </c>
      <c r="AB148" s="315">
        <f>Sepahijala!R148</f>
        <v>0</v>
      </c>
      <c r="AC148" s="316">
        <f>Sepahijala!S148</f>
        <v>0</v>
      </c>
      <c r="AD148" s="315">
        <f>Sepahijala!AA148</f>
        <v>0</v>
      </c>
      <c r="AE148" s="316">
        <f>Sepahijala!AB148</f>
        <v>0</v>
      </c>
      <c r="AF148" s="315">
        <f>Khowai!R148</f>
        <v>0</v>
      </c>
      <c r="AG148" s="316">
        <f>Khowai!S148</f>
        <v>0</v>
      </c>
      <c r="AH148" s="315">
        <f>Khowai!AA148</f>
        <v>0</v>
      </c>
      <c r="AI148" s="316">
        <f>Khowai!AB148</f>
        <v>0</v>
      </c>
      <c r="AJ148" s="315">
        <f>SPO!R148</f>
        <v>0</v>
      </c>
      <c r="AK148" s="316">
        <f>SPO!S148</f>
        <v>0</v>
      </c>
      <c r="AL148" s="315">
        <f>SPO!AA148</f>
        <v>0</v>
      </c>
      <c r="AM148" s="316">
        <f>SPO!AB148</f>
        <v>0</v>
      </c>
      <c r="AN148" s="315">
        <f>Tripura!R148</f>
        <v>300</v>
      </c>
      <c r="AO148" s="316">
        <f>Tripura!S148</f>
        <v>9</v>
      </c>
      <c r="AP148" s="315">
        <f>Tripura!AA148</f>
        <v>300</v>
      </c>
      <c r="AQ148" s="316">
        <f>Tripura!AB148</f>
        <v>9</v>
      </c>
    </row>
    <row r="149" spans="1:43" s="147" customFormat="1" ht="78.75">
      <c r="A149" s="37">
        <v>5</v>
      </c>
      <c r="B149" s="36" t="s">
        <v>106</v>
      </c>
      <c r="C149" s="153">
        <v>0.21138000000000001</v>
      </c>
      <c r="D149" s="315">
        <f>Dhalai!R149</f>
        <v>303</v>
      </c>
      <c r="E149" s="316">
        <f>Dhalai!S149</f>
        <v>64.048140000000004</v>
      </c>
      <c r="F149" s="315">
        <f>Dhalai!AA149</f>
        <v>0</v>
      </c>
      <c r="G149" s="316">
        <f>Dhalai!AB149</f>
        <v>0</v>
      </c>
      <c r="H149" s="315">
        <f>Unakoti!R149</f>
        <v>166</v>
      </c>
      <c r="I149" s="316">
        <f>Unakoti!S149</f>
        <v>35.089080000000003</v>
      </c>
      <c r="J149" s="315">
        <f>Unakoti!AA149</f>
        <v>0</v>
      </c>
      <c r="K149" s="316">
        <f>Unakoti!AB149</f>
        <v>0</v>
      </c>
      <c r="L149" s="315">
        <f>North!R149</f>
        <v>294</v>
      </c>
      <c r="M149" s="316">
        <f>North!S149</f>
        <v>62.145720000000004</v>
      </c>
      <c r="N149" s="315">
        <f>North!AA149</f>
        <v>0</v>
      </c>
      <c r="O149" s="316">
        <f>North!AB149</f>
        <v>0</v>
      </c>
      <c r="P149" s="315">
        <f>Gomati!R149</f>
        <v>332</v>
      </c>
      <c r="Q149" s="316">
        <f>Gomati!S149</f>
        <v>70.178160000000005</v>
      </c>
      <c r="R149" s="315">
        <f>Gomati!AA149</f>
        <v>0</v>
      </c>
      <c r="S149" s="316">
        <f>Gomati!AB149</f>
        <v>0</v>
      </c>
      <c r="T149" s="315">
        <f>South!R149</f>
        <v>175</v>
      </c>
      <c r="U149" s="316">
        <f>South!S149</f>
        <v>36.991500000000002</v>
      </c>
      <c r="V149" s="315">
        <f>South!AA149</f>
        <v>0</v>
      </c>
      <c r="W149" s="316">
        <f>South!AB149</f>
        <v>0</v>
      </c>
      <c r="X149" s="315">
        <f>West!R149</f>
        <v>183</v>
      </c>
      <c r="Y149" s="316">
        <f>West!S149</f>
        <v>38.682540000000003</v>
      </c>
      <c r="Z149" s="315">
        <f>West!AA149</f>
        <v>0</v>
      </c>
      <c r="AA149" s="316">
        <f>West!AB149</f>
        <v>0</v>
      </c>
      <c r="AB149" s="315">
        <f>Sepahijala!R149</f>
        <v>326</v>
      </c>
      <c r="AC149" s="316">
        <f>Sepahijala!S149</f>
        <v>68.909880000000001</v>
      </c>
      <c r="AD149" s="315">
        <f>Sepahijala!AA149</f>
        <v>0</v>
      </c>
      <c r="AE149" s="316">
        <f>Sepahijala!AB149</f>
        <v>0</v>
      </c>
      <c r="AF149" s="315">
        <f>Khowai!R149</f>
        <v>144</v>
      </c>
      <c r="AG149" s="316">
        <f>Khowai!S149</f>
        <v>30.438720000000004</v>
      </c>
      <c r="AH149" s="315">
        <f>Khowai!AA149</f>
        <v>0</v>
      </c>
      <c r="AI149" s="316">
        <f>Khowai!AB149</f>
        <v>0</v>
      </c>
      <c r="AJ149" s="315">
        <f>SPO!R149</f>
        <v>0</v>
      </c>
      <c r="AK149" s="316">
        <f>SPO!S149</f>
        <v>0</v>
      </c>
      <c r="AL149" s="315">
        <f>SPO!AA149</f>
        <v>0</v>
      </c>
      <c r="AM149" s="316">
        <f>SPO!AB149</f>
        <v>0</v>
      </c>
      <c r="AN149" s="315">
        <f>Tripura!R149</f>
        <v>1923</v>
      </c>
      <c r="AO149" s="316">
        <f>Tripura!S149</f>
        <v>406.48374000000007</v>
      </c>
      <c r="AP149" s="315">
        <f>Tripura!AA149</f>
        <v>0</v>
      </c>
      <c r="AQ149" s="316">
        <f>Tripura!AB149</f>
        <v>0</v>
      </c>
    </row>
    <row r="150" spans="1:43" s="216" customFormat="1">
      <c r="A150" s="202"/>
      <c r="B150" s="132" t="s">
        <v>107</v>
      </c>
      <c r="C150" s="136">
        <f t="shared" ref="C150" si="14">C149</f>
        <v>0.21138000000000001</v>
      </c>
      <c r="D150" s="315">
        <f>Dhalai!R150</f>
        <v>303</v>
      </c>
      <c r="E150" s="316">
        <f>Dhalai!S150</f>
        <v>64.048140000000004</v>
      </c>
      <c r="F150" s="315">
        <f>Dhalai!AA150</f>
        <v>0</v>
      </c>
      <c r="G150" s="316">
        <f>Dhalai!AB150</f>
        <v>0</v>
      </c>
      <c r="H150" s="315">
        <f>Unakoti!R150</f>
        <v>166</v>
      </c>
      <c r="I150" s="316">
        <f>Unakoti!S150</f>
        <v>35.089080000000003</v>
      </c>
      <c r="J150" s="315">
        <f>Unakoti!AA150</f>
        <v>0</v>
      </c>
      <c r="K150" s="316">
        <f>Unakoti!AB150</f>
        <v>0</v>
      </c>
      <c r="L150" s="315">
        <f>North!R150</f>
        <v>294</v>
      </c>
      <c r="M150" s="316">
        <f>North!S150</f>
        <v>62.145720000000004</v>
      </c>
      <c r="N150" s="315">
        <f>North!AA150</f>
        <v>0</v>
      </c>
      <c r="O150" s="316">
        <f>North!AB150</f>
        <v>0</v>
      </c>
      <c r="P150" s="315">
        <f>Gomati!R150</f>
        <v>332</v>
      </c>
      <c r="Q150" s="316">
        <f>Gomati!S150</f>
        <v>70.178160000000005</v>
      </c>
      <c r="R150" s="315">
        <f>Gomati!AA150</f>
        <v>0</v>
      </c>
      <c r="S150" s="316">
        <f>Gomati!AB150</f>
        <v>0</v>
      </c>
      <c r="T150" s="315">
        <f>South!R150</f>
        <v>175</v>
      </c>
      <c r="U150" s="316">
        <f>South!S150</f>
        <v>36.991500000000002</v>
      </c>
      <c r="V150" s="315">
        <f>South!AA150</f>
        <v>0</v>
      </c>
      <c r="W150" s="316">
        <f>South!AB150</f>
        <v>0</v>
      </c>
      <c r="X150" s="315">
        <f>West!R150</f>
        <v>183</v>
      </c>
      <c r="Y150" s="316">
        <f>West!S150</f>
        <v>38.682540000000003</v>
      </c>
      <c r="Z150" s="315">
        <f>West!AA150</f>
        <v>0</v>
      </c>
      <c r="AA150" s="316">
        <f>West!AB150</f>
        <v>0</v>
      </c>
      <c r="AB150" s="315">
        <f>Sepahijala!R150</f>
        <v>326</v>
      </c>
      <c r="AC150" s="316">
        <f>Sepahijala!S150</f>
        <v>68.909880000000001</v>
      </c>
      <c r="AD150" s="315">
        <f>Sepahijala!AA150</f>
        <v>0</v>
      </c>
      <c r="AE150" s="316">
        <f>Sepahijala!AB150</f>
        <v>0</v>
      </c>
      <c r="AF150" s="315">
        <f>Khowai!R150</f>
        <v>144</v>
      </c>
      <c r="AG150" s="316">
        <f>Khowai!S150</f>
        <v>30.438720000000004</v>
      </c>
      <c r="AH150" s="315">
        <f>Khowai!AA150</f>
        <v>0</v>
      </c>
      <c r="AI150" s="316">
        <f>Khowai!AB150</f>
        <v>0</v>
      </c>
      <c r="AJ150" s="315">
        <f>SPO!R150</f>
        <v>0</v>
      </c>
      <c r="AK150" s="316">
        <f>SPO!S150</f>
        <v>0</v>
      </c>
      <c r="AL150" s="315">
        <f>SPO!AA150</f>
        <v>0</v>
      </c>
      <c r="AM150" s="316">
        <f>SPO!AB150</f>
        <v>0</v>
      </c>
      <c r="AN150" s="315">
        <f>Tripura!R150</f>
        <v>1923</v>
      </c>
      <c r="AO150" s="316">
        <f>Tripura!S150</f>
        <v>406.48374000000007</v>
      </c>
      <c r="AP150" s="315">
        <f>Tripura!AA150</f>
        <v>0</v>
      </c>
      <c r="AQ150" s="316">
        <f>Tripura!AB150</f>
        <v>0</v>
      </c>
    </row>
    <row r="151" spans="1:43" s="147" customFormat="1" ht="31.5">
      <c r="A151" s="143">
        <f>+A149+1</f>
        <v>6</v>
      </c>
      <c r="B151" s="144" t="s">
        <v>108</v>
      </c>
      <c r="C151" s="153"/>
      <c r="D151" s="310"/>
      <c r="E151" s="310"/>
      <c r="F151" s="310"/>
      <c r="G151" s="310"/>
      <c r="H151" s="310"/>
      <c r="I151" s="310"/>
      <c r="J151" s="310"/>
      <c r="K151" s="310"/>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P151" s="310"/>
      <c r="AQ151" s="310"/>
    </row>
    <row r="152" spans="1:43">
      <c r="A152" s="6">
        <v>6.01</v>
      </c>
      <c r="B152" s="25" t="s">
        <v>109</v>
      </c>
      <c r="C152" s="112"/>
      <c r="D152" s="315"/>
      <c r="E152" s="316"/>
      <c r="F152" s="315"/>
      <c r="G152" s="316"/>
      <c r="H152" s="315"/>
      <c r="I152" s="316"/>
      <c r="J152" s="315"/>
      <c r="K152" s="316"/>
      <c r="L152" s="315"/>
      <c r="M152" s="316"/>
      <c r="N152" s="315"/>
      <c r="O152" s="316"/>
      <c r="P152" s="315"/>
      <c r="Q152" s="316"/>
      <c r="R152" s="315"/>
      <c r="S152" s="316"/>
      <c r="T152" s="315"/>
      <c r="U152" s="316"/>
      <c r="V152" s="315"/>
      <c r="W152" s="316"/>
      <c r="X152" s="315"/>
      <c r="Y152" s="316"/>
      <c r="Z152" s="315"/>
      <c r="AA152" s="316"/>
      <c r="AB152" s="315"/>
      <c r="AC152" s="316"/>
      <c r="AD152" s="315"/>
      <c r="AE152" s="316"/>
      <c r="AF152" s="315"/>
      <c r="AG152" s="316"/>
      <c r="AH152" s="315"/>
      <c r="AI152" s="316"/>
      <c r="AJ152" s="315"/>
      <c r="AK152" s="316"/>
      <c r="AL152" s="315"/>
      <c r="AM152" s="316"/>
      <c r="AN152" s="315"/>
      <c r="AO152" s="316"/>
      <c r="AP152" s="315">
        <f>Tripura!AA152</f>
        <v>0</v>
      </c>
      <c r="AQ152" s="316">
        <f>Tripura!AB152</f>
        <v>0</v>
      </c>
    </row>
    <row r="153" spans="1:43">
      <c r="A153" s="6"/>
      <c r="B153" s="7" t="s">
        <v>110</v>
      </c>
      <c r="C153" s="51">
        <v>0.2</v>
      </c>
      <c r="D153" s="327">
        <f>Dhalai!R153</f>
        <v>35</v>
      </c>
      <c r="E153" s="328">
        <f>Dhalai!S153</f>
        <v>7</v>
      </c>
      <c r="F153" s="327">
        <f>Dhalai!AA153</f>
        <v>35</v>
      </c>
      <c r="G153" s="328">
        <f>Dhalai!AB153</f>
        <v>7</v>
      </c>
      <c r="H153" s="327">
        <f>Unakoti!R153</f>
        <v>48</v>
      </c>
      <c r="I153" s="328">
        <f>Unakoti!S153</f>
        <v>9.6000000000000014</v>
      </c>
      <c r="J153" s="327">
        <f>Unakoti!AA153</f>
        <v>48</v>
      </c>
      <c r="K153" s="328">
        <f>Unakoti!AB153</f>
        <v>9.6000000000000014</v>
      </c>
      <c r="L153" s="327">
        <f>North!R153</f>
        <v>127</v>
      </c>
      <c r="M153" s="328">
        <f>North!S153</f>
        <v>25.400000000000002</v>
      </c>
      <c r="N153" s="327">
        <f>North!AA153</f>
        <v>127</v>
      </c>
      <c r="O153" s="328">
        <f>North!AB153</f>
        <v>25.400000000000002</v>
      </c>
      <c r="P153" s="327">
        <f>Gomati!R153</f>
        <v>20</v>
      </c>
      <c r="Q153" s="328">
        <f>Gomati!S153</f>
        <v>4</v>
      </c>
      <c r="R153" s="327">
        <f>Gomati!AA153</f>
        <v>20</v>
      </c>
      <c r="S153" s="328">
        <f>Gomati!AB153</f>
        <v>4</v>
      </c>
      <c r="T153" s="327">
        <f>South!R153</f>
        <v>0</v>
      </c>
      <c r="U153" s="328">
        <f>South!S153</f>
        <v>0</v>
      </c>
      <c r="V153" s="327">
        <f>South!AA153</f>
        <v>0</v>
      </c>
      <c r="W153" s="328">
        <f>South!AB153</f>
        <v>0</v>
      </c>
      <c r="X153" s="327">
        <f>West!R153</f>
        <v>0</v>
      </c>
      <c r="Y153" s="328">
        <f>West!S153</f>
        <v>0</v>
      </c>
      <c r="Z153" s="327">
        <f>West!AA153</f>
        <v>0</v>
      </c>
      <c r="AA153" s="328">
        <f>West!AB153</f>
        <v>0</v>
      </c>
      <c r="AB153" s="327">
        <f>Sepahijala!R153</f>
        <v>0</v>
      </c>
      <c r="AC153" s="328">
        <f>Sepahijala!S153</f>
        <v>0</v>
      </c>
      <c r="AD153" s="327">
        <f>Sepahijala!AA153</f>
        <v>0</v>
      </c>
      <c r="AE153" s="328">
        <f>Sepahijala!AB153</f>
        <v>0</v>
      </c>
      <c r="AF153" s="327">
        <f>Khowai!R153</f>
        <v>0</v>
      </c>
      <c r="AG153" s="328">
        <f>Khowai!S153</f>
        <v>0</v>
      </c>
      <c r="AH153" s="327">
        <f>Khowai!AA153</f>
        <v>0</v>
      </c>
      <c r="AI153" s="328">
        <f>Khowai!AB153</f>
        <v>0</v>
      </c>
      <c r="AJ153" s="327">
        <f>SPO!R153</f>
        <v>0</v>
      </c>
      <c r="AK153" s="328">
        <f>SPO!S153</f>
        <v>0</v>
      </c>
      <c r="AL153" s="327">
        <f>SPO!AA153</f>
        <v>0</v>
      </c>
      <c r="AM153" s="328">
        <f>SPO!AB153</f>
        <v>0</v>
      </c>
      <c r="AN153" s="327">
        <f>Tripura!R153</f>
        <v>230</v>
      </c>
      <c r="AO153" s="316">
        <f>Tripura!S153</f>
        <v>46</v>
      </c>
      <c r="AP153" s="315">
        <f>Tripura!AA153</f>
        <v>230</v>
      </c>
      <c r="AQ153" s="316">
        <f>Tripura!AB153</f>
        <v>46</v>
      </c>
    </row>
    <row r="154" spans="1:43">
      <c r="A154" s="6"/>
      <c r="B154" s="7" t="s">
        <v>111</v>
      </c>
      <c r="C154" s="51">
        <f>0.2/12*9</f>
        <v>0.15</v>
      </c>
      <c r="D154" s="327"/>
      <c r="E154" s="328"/>
      <c r="F154" s="327"/>
      <c r="G154" s="328"/>
      <c r="H154" s="327"/>
      <c r="I154" s="328"/>
      <c r="J154" s="327"/>
      <c r="K154" s="328"/>
      <c r="L154" s="327"/>
      <c r="M154" s="328"/>
      <c r="N154" s="327"/>
      <c r="O154" s="328"/>
      <c r="P154" s="327"/>
      <c r="Q154" s="328"/>
      <c r="R154" s="327"/>
      <c r="S154" s="328"/>
      <c r="T154" s="327"/>
      <c r="U154" s="328"/>
      <c r="V154" s="327"/>
      <c r="W154" s="328"/>
      <c r="X154" s="327"/>
      <c r="Y154" s="328"/>
      <c r="Z154" s="327"/>
      <c r="AA154" s="328"/>
      <c r="AB154" s="327"/>
      <c r="AC154" s="328"/>
      <c r="AD154" s="327"/>
      <c r="AE154" s="328"/>
      <c r="AF154" s="327"/>
      <c r="AG154" s="328"/>
      <c r="AH154" s="327"/>
      <c r="AI154" s="328"/>
      <c r="AJ154" s="327"/>
      <c r="AK154" s="328"/>
      <c r="AL154" s="327"/>
      <c r="AM154" s="328"/>
      <c r="AN154" s="327"/>
      <c r="AO154" s="316"/>
      <c r="AP154" s="315">
        <f>Tripura!AA154</f>
        <v>0</v>
      </c>
      <c r="AQ154" s="316">
        <f>Tripura!AB154</f>
        <v>0</v>
      </c>
    </row>
    <row r="155" spans="1:43">
      <c r="A155" s="6"/>
      <c r="B155" s="7" t="s">
        <v>112</v>
      </c>
      <c r="C155" s="51">
        <f>0.2/12*6</f>
        <v>0.1</v>
      </c>
      <c r="D155" s="315">
        <f>Dhalai!R155</f>
        <v>0</v>
      </c>
      <c r="E155" s="316">
        <f>Dhalai!S155</f>
        <v>0</v>
      </c>
      <c r="F155" s="315">
        <f>Dhalai!AA155</f>
        <v>0</v>
      </c>
      <c r="G155" s="316">
        <f>Dhalai!AB155</f>
        <v>0</v>
      </c>
      <c r="H155" s="315">
        <f>Unakoti!R155</f>
        <v>0</v>
      </c>
      <c r="I155" s="316">
        <f>Unakoti!S155</f>
        <v>0</v>
      </c>
      <c r="J155" s="315">
        <f>Unakoti!AA155</f>
        <v>0</v>
      </c>
      <c r="K155" s="316">
        <f>Unakoti!AB155</f>
        <v>0</v>
      </c>
      <c r="L155" s="315">
        <f>North!R155</f>
        <v>0</v>
      </c>
      <c r="M155" s="316">
        <f>North!S155</f>
        <v>0</v>
      </c>
      <c r="N155" s="315">
        <f>North!AA155</f>
        <v>0</v>
      </c>
      <c r="O155" s="316">
        <f>North!AB155</f>
        <v>0</v>
      </c>
      <c r="P155" s="315">
        <f>Gomati!R155</f>
        <v>0</v>
      </c>
      <c r="Q155" s="316">
        <f>Gomati!S155</f>
        <v>0</v>
      </c>
      <c r="R155" s="315">
        <f>Gomati!AA155</f>
        <v>0</v>
      </c>
      <c r="S155" s="316">
        <f>Gomati!AB155</f>
        <v>0</v>
      </c>
      <c r="T155" s="315">
        <f>South!R155</f>
        <v>0</v>
      </c>
      <c r="U155" s="316">
        <f>South!S155</f>
        <v>0</v>
      </c>
      <c r="V155" s="315">
        <f>South!AA155</f>
        <v>0</v>
      </c>
      <c r="W155" s="316">
        <f>South!AB155</f>
        <v>0</v>
      </c>
      <c r="X155" s="315">
        <f>West!R155</f>
        <v>0</v>
      </c>
      <c r="Y155" s="316">
        <f>West!S155</f>
        <v>0</v>
      </c>
      <c r="Z155" s="315">
        <f>West!AA155</f>
        <v>0</v>
      </c>
      <c r="AA155" s="316">
        <f>West!AB155</f>
        <v>0</v>
      </c>
      <c r="AB155" s="315">
        <f>Sepahijala!R155</f>
        <v>0</v>
      </c>
      <c r="AC155" s="316">
        <f>Sepahijala!S155</f>
        <v>0</v>
      </c>
      <c r="AD155" s="315">
        <f>Sepahijala!AA155</f>
        <v>0</v>
      </c>
      <c r="AE155" s="316">
        <f>Sepahijala!AB155</f>
        <v>0</v>
      </c>
      <c r="AF155" s="315">
        <f>Khowai!R155</f>
        <v>0</v>
      </c>
      <c r="AG155" s="316">
        <f>Khowai!S155</f>
        <v>0</v>
      </c>
      <c r="AH155" s="315">
        <f>Khowai!AA155</f>
        <v>0</v>
      </c>
      <c r="AI155" s="316">
        <f>Khowai!AB155</f>
        <v>0</v>
      </c>
      <c r="AJ155" s="315">
        <f>SPO!R155</f>
        <v>0</v>
      </c>
      <c r="AK155" s="316">
        <f>SPO!S155</f>
        <v>0</v>
      </c>
      <c r="AL155" s="315">
        <f>SPO!AA155</f>
        <v>0</v>
      </c>
      <c r="AM155" s="316">
        <f>SPO!AB155</f>
        <v>0</v>
      </c>
      <c r="AN155" s="315">
        <f>Tripura!R155</f>
        <v>0</v>
      </c>
      <c r="AO155" s="316">
        <f>Tripura!S155</f>
        <v>0</v>
      </c>
      <c r="AP155" s="315">
        <f>Tripura!AA155</f>
        <v>0</v>
      </c>
      <c r="AQ155" s="316">
        <f>Tripura!AB155</f>
        <v>0</v>
      </c>
    </row>
    <row r="156" spans="1:43">
      <c r="A156" s="6"/>
      <c r="B156" s="7" t="s">
        <v>113</v>
      </c>
      <c r="C156" s="51">
        <f>0.2/12*3</f>
        <v>0.05</v>
      </c>
      <c r="D156" s="315"/>
      <c r="E156" s="316"/>
      <c r="F156" s="315"/>
      <c r="G156" s="316"/>
      <c r="H156" s="315"/>
      <c r="I156" s="316"/>
      <c r="J156" s="315"/>
      <c r="K156" s="316"/>
      <c r="L156" s="315"/>
      <c r="M156" s="316"/>
      <c r="N156" s="315"/>
      <c r="O156" s="316"/>
      <c r="P156" s="315"/>
      <c r="Q156" s="316"/>
      <c r="R156" s="315"/>
      <c r="S156" s="316"/>
      <c r="T156" s="315"/>
      <c r="U156" s="316"/>
      <c r="V156" s="315"/>
      <c r="W156" s="316"/>
      <c r="X156" s="315"/>
      <c r="Y156" s="316"/>
      <c r="Z156" s="315"/>
      <c r="AA156" s="316"/>
      <c r="AB156" s="315"/>
      <c r="AC156" s="316"/>
      <c r="AD156" s="315"/>
      <c r="AE156" s="316"/>
      <c r="AF156" s="315"/>
      <c r="AG156" s="316"/>
      <c r="AH156" s="315"/>
      <c r="AI156" s="316"/>
      <c r="AJ156" s="315"/>
      <c r="AK156" s="316"/>
      <c r="AL156" s="315"/>
      <c r="AM156" s="316"/>
      <c r="AN156" s="315"/>
      <c r="AO156" s="316"/>
      <c r="AP156" s="315">
        <f>Tripura!AA156</f>
        <v>0</v>
      </c>
      <c r="AQ156" s="316">
        <f>Tripura!AB156</f>
        <v>0</v>
      </c>
    </row>
    <row r="157" spans="1:43" s="216" customFormat="1" ht="18">
      <c r="A157" s="203"/>
      <c r="B157" s="192" t="s">
        <v>105</v>
      </c>
      <c r="C157" s="200">
        <f t="shared" ref="C157" si="15">C153+C154+C155+C156</f>
        <v>0.49999999999999994</v>
      </c>
      <c r="D157" s="312"/>
      <c r="E157" s="312"/>
      <c r="F157" s="312"/>
      <c r="G157" s="312"/>
      <c r="H157" s="312"/>
      <c r="I157" s="312"/>
      <c r="J157" s="312"/>
      <c r="K157" s="312"/>
      <c r="L157" s="312"/>
      <c r="M157" s="312"/>
      <c r="N157" s="312"/>
      <c r="O157" s="312"/>
      <c r="P157" s="312"/>
      <c r="Q157" s="312"/>
      <c r="R157" s="312"/>
      <c r="S157" s="312"/>
      <c r="T157" s="312"/>
      <c r="U157" s="312"/>
      <c r="V157" s="312"/>
      <c r="W157" s="312"/>
      <c r="X157" s="312"/>
      <c r="Y157" s="312"/>
      <c r="Z157" s="312"/>
      <c r="AA157" s="312"/>
      <c r="AB157" s="312"/>
      <c r="AC157" s="312"/>
      <c r="AD157" s="312"/>
      <c r="AE157" s="312"/>
      <c r="AF157" s="312"/>
      <c r="AG157" s="312"/>
      <c r="AH157" s="312"/>
      <c r="AI157" s="312"/>
      <c r="AJ157" s="312"/>
      <c r="AK157" s="312"/>
      <c r="AL157" s="312"/>
      <c r="AM157" s="312"/>
      <c r="AN157" s="312"/>
      <c r="AO157" s="312"/>
      <c r="AP157" s="312"/>
      <c r="AQ157" s="312"/>
    </row>
    <row r="158" spans="1:43" ht="31.5">
      <c r="A158" s="6">
        <f>+A152+0.01</f>
        <v>6.02</v>
      </c>
      <c r="B158" s="36" t="s">
        <v>114</v>
      </c>
      <c r="C158" s="54"/>
      <c r="D158" s="315"/>
      <c r="E158" s="316"/>
      <c r="F158" s="315"/>
      <c r="G158" s="316"/>
      <c r="H158" s="315"/>
      <c r="I158" s="316"/>
      <c r="J158" s="315"/>
      <c r="K158" s="316"/>
      <c r="L158" s="315"/>
      <c r="M158" s="316"/>
      <c r="N158" s="315"/>
      <c r="O158" s="316"/>
      <c r="P158" s="315"/>
      <c r="Q158" s="316"/>
      <c r="R158" s="315"/>
      <c r="S158" s="316"/>
      <c r="T158" s="315"/>
      <c r="U158" s="316"/>
      <c r="V158" s="315"/>
      <c r="W158" s="316"/>
      <c r="X158" s="315"/>
      <c r="Y158" s="316"/>
      <c r="Z158" s="315"/>
      <c r="AA158" s="316"/>
      <c r="AB158" s="315"/>
      <c r="AC158" s="316"/>
      <c r="AD158" s="315"/>
      <c r="AE158" s="316"/>
      <c r="AF158" s="315"/>
      <c r="AG158" s="316"/>
      <c r="AH158" s="315"/>
      <c r="AI158" s="316"/>
      <c r="AJ158" s="315"/>
      <c r="AK158" s="316"/>
      <c r="AL158" s="315"/>
      <c r="AM158" s="316"/>
      <c r="AN158" s="315"/>
      <c r="AO158" s="316"/>
      <c r="AP158" s="315">
        <f>Tripura!AA158</f>
        <v>0</v>
      </c>
      <c r="AQ158" s="316">
        <f>Tripura!AB158</f>
        <v>0</v>
      </c>
    </row>
    <row r="159" spans="1:43">
      <c r="A159" s="6"/>
      <c r="B159" s="7" t="s">
        <v>110</v>
      </c>
      <c r="C159" s="51">
        <v>0.2</v>
      </c>
      <c r="D159" s="315">
        <f>Dhalai!R159</f>
        <v>73</v>
      </c>
      <c r="E159" s="316">
        <f>Dhalai!S159</f>
        <v>14.600000000000001</v>
      </c>
      <c r="F159" s="315">
        <f>Dhalai!AA159</f>
        <v>73</v>
      </c>
      <c r="G159" s="316">
        <f>Dhalai!AB159</f>
        <v>14.600000000000001</v>
      </c>
      <c r="H159" s="315">
        <f>Unakoti!R159</f>
        <v>34</v>
      </c>
      <c r="I159" s="316">
        <f>Unakoti!S159</f>
        <v>6.8000000000000007</v>
      </c>
      <c r="J159" s="315">
        <f>Unakoti!AA159</f>
        <v>34</v>
      </c>
      <c r="K159" s="316">
        <f>Unakoti!AB159</f>
        <v>6.8000000000000007</v>
      </c>
      <c r="L159" s="315">
        <f>North!R159</f>
        <v>51</v>
      </c>
      <c r="M159" s="316">
        <f>North!S159</f>
        <v>10.200000000000001</v>
      </c>
      <c r="N159" s="315">
        <f>North!AA159</f>
        <v>51</v>
      </c>
      <c r="O159" s="316">
        <f>North!AB159</f>
        <v>10.200000000000001</v>
      </c>
      <c r="P159" s="315">
        <f>Gomati!R159</f>
        <v>33</v>
      </c>
      <c r="Q159" s="316">
        <f>Gomati!S159</f>
        <v>6.6000000000000005</v>
      </c>
      <c r="R159" s="315">
        <f>Gomati!AA159</f>
        <v>33</v>
      </c>
      <c r="S159" s="316">
        <f>Gomati!AB159</f>
        <v>6.6000000000000005</v>
      </c>
      <c r="T159" s="315">
        <f>South!R159</f>
        <v>0</v>
      </c>
      <c r="U159" s="316">
        <f>South!S159</f>
        <v>0</v>
      </c>
      <c r="V159" s="315">
        <f>South!AA159</f>
        <v>0</v>
      </c>
      <c r="W159" s="316">
        <f>South!AB159</f>
        <v>0</v>
      </c>
      <c r="X159" s="315">
        <f>West!R159</f>
        <v>15</v>
      </c>
      <c r="Y159" s="316">
        <f>West!S159</f>
        <v>3</v>
      </c>
      <c r="Z159" s="315">
        <f>West!AA159</f>
        <v>15</v>
      </c>
      <c r="AA159" s="316">
        <f>West!AB159</f>
        <v>3</v>
      </c>
      <c r="AB159" s="315">
        <f>Sepahijala!R159</f>
        <v>0</v>
      </c>
      <c r="AC159" s="316">
        <f>Sepahijala!S159</f>
        <v>0</v>
      </c>
      <c r="AD159" s="315">
        <f>Sepahijala!AA159</f>
        <v>0</v>
      </c>
      <c r="AE159" s="316">
        <f>Sepahijala!AB159</f>
        <v>0</v>
      </c>
      <c r="AF159" s="315">
        <f>Khowai!R159</f>
        <v>0</v>
      </c>
      <c r="AG159" s="316">
        <f>Khowai!S159</f>
        <v>0</v>
      </c>
      <c r="AH159" s="315">
        <f>Khowai!AA159</f>
        <v>0</v>
      </c>
      <c r="AI159" s="316">
        <f>Khowai!AB159</f>
        <v>0</v>
      </c>
      <c r="AJ159" s="315">
        <f>SPO!R159</f>
        <v>0</v>
      </c>
      <c r="AK159" s="316">
        <f>SPO!S159</f>
        <v>0</v>
      </c>
      <c r="AL159" s="315">
        <f>SPO!AA159</f>
        <v>0</v>
      </c>
      <c r="AM159" s="316">
        <f>SPO!AB159</f>
        <v>0</v>
      </c>
      <c r="AN159" s="327">
        <f>Tripura!R159</f>
        <v>206</v>
      </c>
      <c r="AO159" s="316">
        <f>Tripura!S159</f>
        <v>41.2</v>
      </c>
      <c r="AP159" s="315">
        <f>Tripura!AA159</f>
        <v>206</v>
      </c>
      <c r="AQ159" s="316">
        <f>Tripura!AB159</f>
        <v>41.2</v>
      </c>
    </row>
    <row r="160" spans="1:43">
      <c r="A160" s="6"/>
      <c r="B160" s="7" t="s">
        <v>111</v>
      </c>
      <c r="C160" s="51">
        <f>0.2/12*9</f>
        <v>0.15</v>
      </c>
      <c r="D160" s="315"/>
      <c r="E160" s="316"/>
      <c r="F160" s="315"/>
      <c r="G160" s="316"/>
      <c r="H160" s="315"/>
      <c r="I160" s="316"/>
      <c r="J160" s="315"/>
      <c r="K160" s="316"/>
      <c r="L160" s="315"/>
      <c r="M160" s="316"/>
      <c r="N160" s="315"/>
      <c r="O160" s="316"/>
      <c r="P160" s="315"/>
      <c r="Q160" s="316"/>
      <c r="R160" s="315"/>
      <c r="S160" s="316"/>
      <c r="T160" s="315"/>
      <c r="U160" s="316"/>
      <c r="V160" s="315"/>
      <c r="W160" s="316"/>
      <c r="X160" s="315"/>
      <c r="Y160" s="316"/>
      <c r="Z160" s="315"/>
      <c r="AA160" s="316"/>
      <c r="AB160" s="315"/>
      <c r="AC160" s="316"/>
      <c r="AD160" s="315"/>
      <c r="AE160" s="316"/>
      <c r="AF160" s="315"/>
      <c r="AG160" s="316"/>
      <c r="AH160" s="315"/>
      <c r="AI160" s="316"/>
      <c r="AJ160" s="315"/>
      <c r="AK160" s="316"/>
      <c r="AL160" s="315"/>
      <c r="AM160" s="316"/>
      <c r="AN160" s="315"/>
      <c r="AO160" s="316"/>
      <c r="AP160" s="315">
        <f>Tripura!AA160</f>
        <v>0</v>
      </c>
      <c r="AQ160" s="316">
        <f>Tripura!AB160</f>
        <v>0</v>
      </c>
    </row>
    <row r="161" spans="1:43">
      <c r="A161" s="6"/>
      <c r="B161" s="7" t="s">
        <v>112</v>
      </c>
      <c r="C161" s="51">
        <f>0.2/12*6</f>
        <v>0.1</v>
      </c>
      <c r="D161" s="315">
        <f>Dhalai!R161</f>
        <v>0</v>
      </c>
      <c r="E161" s="316">
        <f>Dhalai!S161</f>
        <v>0</v>
      </c>
      <c r="F161" s="315">
        <f>Dhalai!AA161</f>
        <v>0</v>
      </c>
      <c r="G161" s="316">
        <f>Dhalai!AB161</f>
        <v>0</v>
      </c>
      <c r="H161" s="315">
        <f>Unakoti!R161</f>
        <v>0</v>
      </c>
      <c r="I161" s="316">
        <f>Unakoti!S161</f>
        <v>0</v>
      </c>
      <c r="J161" s="315">
        <f>Unakoti!AA161</f>
        <v>0</v>
      </c>
      <c r="K161" s="316">
        <f>Unakoti!AB161</f>
        <v>0</v>
      </c>
      <c r="L161" s="315">
        <f>North!R161</f>
        <v>0</v>
      </c>
      <c r="M161" s="316">
        <f>North!S161</f>
        <v>0</v>
      </c>
      <c r="N161" s="315">
        <f>North!AA161</f>
        <v>0</v>
      </c>
      <c r="O161" s="316">
        <f>North!AB161</f>
        <v>0</v>
      </c>
      <c r="P161" s="315">
        <f>Gomati!R161</f>
        <v>0</v>
      </c>
      <c r="Q161" s="316">
        <f>Gomati!S161</f>
        <v>0</v>
      </c>
      <c r="R161" s="315">
        <f>Gomati!AA161</f>
        <v>0</v>
      </c>
      <c r="S161" s="316">
        <f>Gomati!AB161</f>
        <v>0</v>
      </c>
      <c r="T161" s="315">
        <f>South!R161</f>
        <v>0</v>
      </c>
      <c r="U161" s="316">
        <f>South!S161</f>
        <v>0</v>
      </c>
      <c r="V161" s="315">
        <f>South!AA161</f>
        <v>0</v>
      </c>
      <c r="W161" s="316">
        <f>South!AB161</f>
        <v>0</v>
      </c>
      <c r="X161" s="315">
        <f>West!R161</f>
        <v>0</v>
      </c>
      <c r="Y161" s="316">
        <f>West!S161</f>
        <v>0</v>
      </c>
      <c r="Z161" s="315">
        <f>West!AA161</f>
        <v>0</v>
      </c>
      <c r="AA161" s="316">
        <f>West!AB161</f>
        <v>0</v>
      </c>
      <c r="AB161" s="315">
        <f>Sepahijala!R161</f>
        <v>0</v>
      </c>
      <c r="AC161" s="316">
        <f>Sepahijala!S161</f>
        <v>0</v>
      </c>
      <c r="AD161" s="315">
        <f>Sepahijala!AA161</f>
        <v>0</v>
      </c>
      <c r="AE161" s="316">
        <f>Sepahijala!AB161</f>
        <v>0</v>
      </c>
      <c r="AF161" s="315">
        <f>Khowai!R161</f>
        <v>0</v>
      </c>
      <c r="AG161" s="316">
        <f>Khowai!S161</f>
        <v>0</v>
      </c>
      <c r="AH161" s="315">
        <f>Khowai!AA161</f>
        <v>0</v>
      </c>
      <c r="AI161" s="316">
        <f>Khowai!AB161</f>
        <v>0</v>
      </c>
      <c r="AJ161" s="315">
        <f>SPO!R161</f>
        <v>0</v>
      </c>
      <c r="AK161" s="316">
        <f>SPO!S161</f>
        <v>0</v>
      </c>
      <c r="AL161" s="315">
        <f>SPO!AA161</f>
        <v>0</v>
      </c>
      <c r="AM161" s="316">
        <f>SPO!AB161</f>
        <v>0</v>
      </c>
      <c r="AN161" s="315">
        <f>Tripura!R161</f>
        <v>0</v>
      </c>
      <c r="AO161" s="316">
        <f>Tripura!S161</f>
        <v>0</v>
      </c>
      <c r="AP161" s="315">
        <f>Tripura!AA161</f>
        <v>0</v>
      </c>
      <c r="AQ161" s="316">
        <f>Tripura!AB161</f>
        <v>0</v>
      </c>
    </row>
    <row r="162" spans="1:43">
      <c r="A162" s="6"/>
      <c r="B162" s="7" t="s">
        <v>113</v>
      </c>
      <c r="C162" s="51">
        <v>0.05</v>
      </c>
      <c r="D162" s="315">
        <f>Dhalai!R162</f>
        <v>0</v>
      </c>
      <c r="E162" s="316">
        <f>Dhalai!S162</f>
        <v>0</v>
      </c>
      <c r="F162" s="315">
        <f>Dhalai!AA162</f>
        <v>0</v>
      </c>
      <c r="G162" s="316">
        <f>Dhalai!AB162</f>
        <v>0</v>
      </c>
      <c r="H162" s="315">
        <f>Unakoti!R162</f>
        <v>0</v>
      </c>
      <c r="I162" s="316">
        <f>Unakoti!S162</f>
        <v>0</v>
      </c>
      <c r="J162" s="315">
        <f>Unakoti!AA162</f>
        <v>0</v>
      </c>
      <c r="K162" s="316">
        <f>Unakoti!AB162</f>
        <v>0</v>
      </c>
      <c r="L162" s="315">
        <f>North!R162</f>
        <v>0</v>
      </c>
      <c r="M162" s="316">
        <f>North!S162</f>
        <v>0</v>
      </c>
      <c r="N162" s="315">
        <f>North!AA162</f>
        <v>0</v>
      </c>
      <c r="O162" s="316">
        <f>North!AB162</f>
        <v>0</v>
      </c>
      <c r="P162" s="315">
        <f>Gomati!R162</f>
        <v>0</v>
      </c>
      <c r="Q162" s="316">
        <f>Gomati!S162</f>
        <v>0</v>
      </c>
      <c r="R162" s="315">
        <f>Gomati!AA162</f>
        <v>0</v>
      </c>
      <c r="S162" s="316">
        <f>Gomati!AB162</f>
        <v>0</v>
      </c>
      <c r="T162" s="315">
        <f>South!R162</f>
        <v>0</v>
      </c>
      <c r="U162" s="316">
        <f>South!S162</f>
        <v>0</v>
      </c>
      <c r="V162" s="315">
        <f>South!AA162</f>
        <v>0</v>
      </c>
      <c r="W162" s="316">
        <f>South!AB162</f>
        <v>0</v>
      </c>
      <c r="X162" s="315">
        <f>West!R162</f>
        <v>0</v>
      </c>
      <c r="Y162" s="316">
        <f>West!S162</f>
        <v>0</v>
      </c>
      <c r="Z162" s="315">
        <f>West!AA162</f>
        <v>0</v>
      </c>
      <c r="AA162" s="316">
        <f>West!AB162</f>
        <v>0</v>
      </c>
      <c r="AB162" s="315">
        <f>Sepahijala!R162</f>
        <v>0</v>
      </c>
      <c r="AC162" s="316">
        <f>Sepahijala!S162</f>
        <v>0</v>
      </c>
      <c r="AD162" s="315">
        <f>Sepahijala!AA162</f>
        <v>0</v>
      </c>
      <c r="AE162" s="316">
        <f>Sepahijala!AB162</f>
        <v>0</v>
      </c>
      <c r="AF162" s="315">
        <f>Khowai!R162</f>
        <v>0</v>
      </c>
      <c r="AG162" s="316">
        <f>Khowai!S162</f>
        <v>0</v>
      </c>
      <c r="AH162" s="315">
        <f>Khowai!AA162</f>
        <v>0</v>
      </c>
      <c r="AI162" s="316">
        <f>Khowai!AB162</f>
        <v>0</v>
      </c>
      <c r="AJ162" s="315">
        <f>SPO!R162</f>
        <v>0</v>
      </c>
      <c r="AK162" s="316">
        <f>SPO!S162</f>
        <v>0</v>
      </c>
      <c r="AL162" s="315">
        <f>SPO!AA162</f>
        <v>0</v>
      </c>
      <c r="AM162" s="316">
        <f>SPO!AB162</f>
        <v>0</v>
      </c>
      <c r="AN162" s="315">
        <f>Tripura!R162</f>
        <v>0</v>
      </c>
      <c r="AO162" s="316">
        <f>Tripura!S162</f>
        <v>0</v>
      </c>
      <c r="AP162" s="315">
        <f>Tripura!AA162</f>
        <v>0</v>
      </c>
      <c r="AQ162" s="316">
        <f>Tripura!AB162</f>
        <v>0</v>
      </c>
    </row>
    <row r="163" spans="1:43" s="216" customFormat="1" ht="18">
      <c r="A163" s="203"/>
      <c r="B163" s="192" t="s">
        <v>105</v>
      </c>
      <c r="C163" s="200">
        <f t="shared" ref="C163" si="16">C159+C160+C161+C162</f>
        <v>0.49999999999999994</v>
      </c>
      <c r="D163" s="312"/>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c r="AA163" s="312"/>
      <c r="AB163" s="312"/>
      <c r="AC163" s="312"/>
      <c r="AD163" s="312"/>
      <c r="AE163" s="312"/>
      <c r="AF163" s="312"/>
      <c r="AG163" s="312"/>
      <c r="AH163" s="312"/>
      <c r="AI163" s="312"/>
      <c r="AJ163" s="312"/>
      <c r="AK163" s="312"/>
      <c r="AL163" s="312"/>
      <c r="AM163" s="312"/>
      <c r="AN163" s="312"/>
      <c r="AO163" s="312"/>
      <c r="AP163" s="312"/>
      <c r="AQ163" s="312"/>
    </row>
    <row r="164" spans="1:43">
      <c r="A164" s="6">
        <v>6.03</v>
      </c>
      <c r="B164" s="36" t="s">
        <v>115</v>
      </c>
      <c r="C164" s="54"/>
      <c r="D164" s="315"/>
      <c r="E164" s="316"/>
      <c r="F164" s="315"/>
      <c r="G164" s="316"/>
      <c r="H164" s="315"/>
      <c r="I164" s="316"/>
      <c r="J164" s="315"/>
      <c r="K164" s="316"/>
      <c r="L164" s="315"/>
      <c r="M164" s="316"/>
      <c r="N164" s="315"/>
      <c r="O164" s="316"/>
      <c r="P164" s="315"/>
      <c r="Q164" s="316"/>
      <c r="R164" s="315"/>
      <c r="S164" s="316"/>
      <c r="T164" s="315"/>
      <c r="U164" s="316"/>
      <c r="V164" s="315"/>
      <c r="W164" s="316"/>
      <c r="X164" s="315"/>
      <c r="Y164" s="316"/>
      <c r="Z164" s="315"/>
      <c r="AA164" s="316"/>
      <c r="AB164" s="315"/>
      <c r="AC164" s="316"/>
      <c r="AD164" s="315"/>
      <c r="AE164" s="316"/>
      <c r="AF164" s="315"/>
      <c r="AG164" s="316"/>
      <c r="AH164" s="315"/>
      <c r="AI164" s="316"/>
      <c r="AJ164" s="315"/>
      <c r="AK164" s="316"/>
      <c r="AL164" s="315"/>
      <c r="AM164" s="316"/>
      <c r="AN164" s="315"/>
      <c r="AO164" s="316"/>
      <c r="AP164" s="315">
        <f>Tripura!AA164</f>
        <v>0</v>
      </c>
      <c r="AQ164" s="316">
        <f>Tripura!AB164</f>
        <v>0</v>
      </c>
    </row>
    <row r="165" spans="1:43">
      <c r="A165" s="6"/>
      <c r="B165" s="7" t="s">
        <v>110</v>
      </c>
      <c r="C165" s="51">
        <v>0.06</v>
      </c>
      <c r="D165" s="315">
        <f>Dhalai!R165</f>
        <v>0</v>
      </c>
      <c r="E165" s="316">
        <f>Dhalai!S165</f>
        <v>0</v>
      </c>
      <c r="F165" s="315">
        <f>Dhalai!AA165</f>
        <v>0</v>
      </c>
      <c r="G165" s="316">
        <f>Dhalai!AB165</f>
        <v>0</v>
      </c>
      <c r="H165" s="315">
        <f>Unakoti!R165</f>
        <v>0</v>
      </c>
      <c r="I165" s="316">
        <f>Unakoti!S165</f>
        <v>0</v>
      </c>
      <c r="J165" s="315">
        <f>Unakoti!AA165</f>
        <v>0</v>
      </c>
      <c r="K165" s="316">
        <f>Unakoti!AB165</f>
        <v>0</v>
      </c>
      <c r="L165" s="315">
        <f>North!R165</f>
        <v>780</v>
      </c>
      <c r="M165" s="316">
        <f>North!S165</f>
        <v>46.8</v>
      </c>
      <c r="N165" s="315">
        <f>North!AA165</f>
        <v>780</v>
      </c>
      <c r="O165" s="316">
        <f>North!AB165</f>
        <v>46.8</v>
      </c>
      <c r="P165" s="315">
        <f>Gomati!R165</f>
        <v>0</v>
      </c>
      <c r="Q165" s="316">
        <f>Gomati!S165</f>
        <v>0</v>
      </c>
      <c r="R165" s="315">
        <f>Gomati!AA165</f>
        <v>0</v>
      </c>
      <c r="S165" s="316">
        <f>Gomati!AB165</f>
        <v>0</v>
      </c>
      <c r="T165" s="315">
        <f>South!R165</f>
        <v>5</v>
      </c>
      <c r="U165" s="316">
        <f>South!S165</f>
        <v>0.3</v>
      </c>
      <c r="V165" s="315">
        <f>South!AA165</f>
        <v>5</v>
      </c>
      <c r="W165" s="316">
        <f>South!AB165</f>
        <v>0.3</v>
      </c>
      <c r="X165" s="315">
        <f>West!R165</f>
        <v>16</v>
      </c>
      <c r="Y165" s="316">
        <f>West!S165</f>
        <v>0.96</v>
      </c>
      <c r="Z165" s="315">
        <f>West!AA165</f>
        <v>16</v>
      </c>
      <c r="AA165" s="316">
        <f>West!AB165</f>
        <v>0.96</v>
      </c>
      <c r="AB165" s="315">
        <f>Sepahijala!R165</f>
        <v>30</v>
      </c>
      <c r="AC165" s="316">
        <f>Sepahijala!S165</f>
        <v>1.7999999999999998</v>
      </c>
      <c r="AD165" s="315">
        <f>Sepahijala!AA165</f>
        <v>30</v>
      </c>
      <c r="AE165" s="316">
        <f>Sepahijala!AB165</f>
        <v>1.7999999999999998</v>
      </c>
      <c r="AF165" s="315">
        <f>Khowai!R165</f>
        <v>59</v>
      </c>
      <c r="AG165" s="316">
        <f>Khowai!S165</f>
        <v>3.54</v>
      </c>
      <c r="AH165" s="315">
        <f>Khowai!AA165</f>
        <v>59</v>
      </c>
      <c r="AI165" s="316">
        <f>Khowai!AB165</f>
        <v>3.54</v>
      </c>
      <c r="AJ165" s="315">
        <f>SPO!R165</f>
        <v>0</v>
      </c>
      <c r="AK165" s="316">
        <f>SPO!S165</f>
        <v>0</v>
      </c>
      <c r="AL165" s="315">
        <f>SPO!AA165</f>
        <v>0</v>
      </c>
      <c r="AM165" s="316">
        <f>SPO!AB165</f>
        <v>0</v>
      </c>
      <c r="AN165" s="315">
        <f>Tripura!R165</f>
        <v>890</v>
      </c>
      <c r="AO165" s="316">
        <f>Tripura!S165</f>
        <v>53.399999999999991</v>
      </c>
      <c r="AP165" s="315">
        <f>Tripura!AA165</f>
        <v>890</v>
      </c>
      <c r="AQ165" s="316">
        <f>Tripura!AB165</f>
        <v>53.399999999999991</v>
      </c>
    </row>
    <row r="166" spans="1:43">
      <c r="A166" s="6"/>
      <c r="B166" s="7" t="s">
        <v>111</v>
      </c>
      <c r="C166" s="51">
        <f>0.06/12*9</f>
        <v>4.4999999999999998E-2</v>
      </c>
      <c r="D166" s="315">
        <f>Dhalai!R166</f>
        <v>0</v>
      </c>
      <c r="E166" s="316">
        <f>Dhalai!S166</f>
        <v>0</v>
      </c>
      <c r="F166" s="315">
        <f>Dhalai!AA166</f>
        <v>0</v>
      </c>
      <c r="G166" s="316">
        <f>Dhalai!AB166</f>
        <v>0</v>
      </c>
      <c r="H166" s="315">
        <f>Unakoti!R166</f>
        <v>0</v>
      </c>
      <c r="I166" s="316">
        <f>Unakoti!S166</f>
        <v>0</v>
      </c>
      <c r="J166" s="315">
        <f>Unakoti!AA166</f>
        <v>0</v>
      </c>
      <c r="K166" s="316">
        <f>Unakoti!AB166</f>
        <v>0</v>
      </c>
      <c r="L166" s="315">
        <f>North!R166</f>
        <v>0</v>
      </c>
      <c r="M166" s="316">
        <f>North!S166</f>
        <v>0</v>
      </c>
      <c r="N166" s="315">
        <f>North!AA166</f>
        <v>0</v>
      </c>
      <c r="O166" s="316">
        <f>North!AB166</f>
        <v>0</v>
      </c>
      <c r="P166" s="315">
        <f>Gomati!R166</f>
        <v>0</v>
      </c>
      <c r="Q166" s="316">
        <f>Gomati!S166</f>
        <v>0</v>
      </c>
      <c r="R166" s="315">
        <f>Gomati!AA166</f>
        <v>0</v>
      </c>
      <c r="S166" s="316">
        <f>Gomati!AB166</f>
        <v>0</v>
      </c>
      <c r="T166" s="315">
        <f>South!R166</f>
        <v>0</v>
      </c>
      <c r="U166" s="316">
        <f>South!S166</f>
        <v>0</v>
      </c>
      <c r="V166" s="315">
        <f>South!AA166</f>
        <v>0</v>
      </c>
      <c r="W166" s="316">
        <f>South!AB166</f>
        <v>0</v>
      </c>
      <c r="X166" s="315">
        <f>West!R166</f>
        <v>0</v>
      </c>
      <c r="Y166" s="316">
        <f>West!S166</f>
        <v>0</v>
      </c>
      <c r="Z166" s="315">
        <f>West!AA166</f>
        <v>0</v>
      </c>
      <c r="AA166" s="316">
        <f>West!AB166</f>
        <v>0</v>
      </c>
      <c r="AB166" s="315">
        <f>Sepahijala!R166</f>
        <v>0</v>
      </c>
      <c r="AC166" s="316">
        <f>Sepahijala!S166</f>
        <v>0</v>
      </c>
      <c r="AD166" s="315">
        <f>Sepahijala!AA166</f>
        <v>0</v>
      </c>
      <c r="AE166" s="316">
        <f>Sepahijala!AB166</f>
        <v>0</v>
      </c>
      <c r="AF166" s="315">
        <f>Khowai!R166</f>
        <v>0</v>
      </c>
      <c r="AG166" s="316">
        <f>Khowai!S166</f>
        <v>0</v>
      </c>
      <c r="AH166" s="315">
        <f>Khowai!AA166</f>
        <v>0</v>
      </c>
      <c r="AI166" s="316">
        <f>Khowai!AB166</f>
        <v>0</v>
      </c>
      <c r="AJ166" s="315">
        <f>SPO!R166</f>
        <v>0</v>
      </c>
      <c r="AK166" s="316">
        <f>SPO!S166</f>
        <v>0</v>
      </c>
      <c r="AL166" s="315">
        <f>SPO!AA166</f>
        <v>0</v>
      </c>
      <c r="AM166" s="316">
        <f>SPO!AB166</f>
        <v>0</v>
      </c>
      <c r="AN166" s="315">
        <f>Tripura!R166</f>
        <v>0</v>
      </c>
      <c r="AO166" s="316">
        <f>Tripura!S166</f>
        <v>0</v>
      </c>
      <c r="AP166" s="315">
        <f>Tripura!AA166</f>
        <v>0</v>
      </c>
      <c r="AQ166" s="316">
        <f>Tripura!AB166</f>
        <v>0</v>
      </c>
    </row>
    <row r="167" spans="1:43">
      <c r="A167" s="6"/>
      <c r="B167" s="7" t="s">
        <v>112</v>
      </c>
      <c r="C167" s="51">
        <f>0.06/12*6</f>
        <v>0.03</v>
      </c>
      <c r="D167" s="315">
        <f>Dhalai!R167</f>
        <v>92</v>
      </c>
      <c r="E167" s="316">
        <f>Dhalai!S167</f>
        <v>2.76</v>
      </c>
      <c r="F167" s="315">
        <f>Dhalai!AA167</f>
        <v>92</v>
      </c>
      <c r="G167" s="316">
        <f>Dhalai!AB167</f>
        <v>2.76</v>
      </c>
      <c r="H167" s="315">
        <f>Unakoti!R167</f>
        <v>292</v>
      </c>
      <c r="I167" s="316">
        <f>Unakoti!S167</f>
        <v>8.76</v>
      </c>
      <c r="J167" s="315">
        <f>Unakoti!AA167</f>
        <v>292</v>
      </c>
      <c r="K167" s="316">
        <f>Unakoti!AB167</f>
        <v>8.76</v>
      </c>
      <c r="L167" s="315">
        <f>North!R167</f>
        <v>185</v>
      </c>
      <c r="M167" s="316">
        <f>North!S167</f>
        <v>5.55</v>
      </c>
      <c r="N167" s="315">
        <f>North!AA167</f>
        <v>185</v>
      </c>
      <c r="O167" s="316">
        <f>North!AB167</f>
        <v>5.55</v>
      </c>
      <c r="P167" s="315">
        <f>Gomati!R167</f>
        <v>144</v>
      </c>
      <c r="Q167" s="316">
        <f>Gomati!S167</f>
        <v>4.32</v>
      </c>
      <c r="R167" s="315">
        <f>Gomati!AA167</f>
        <v>144</v>
      </c>
      <c r="S167" s="316">
        <f>Gomati!AB167</f>
        <v>4.32</v>
      </c>
      <c r="T167" s="315">
        <f>South!R167</f>
        <v>128</v>
      </c>
      <c r="U167" s="316">
        <f>South!S167</f>
        <v>3.84</v>
      </c>
      <c r="V167" s="315">
        <f>South!AA167</f>
        <v>128</v>
      </c>
      <c r="W167" s="316">
        <f>South!AB167</f>
        <v>3.84</v>
      </c>
      <c r="X167" s="315">
        <f>West!R167</f>
        <v>332</v>
      </c>
      <c r="Y167" s="316">
        <f>West!S167</f>
        <v>9.9599999999999991</v>
      </c>
      <c r="Z167" s="315">
        <f>West!AA167</f>
        <v>332</v>
      </c>
      <c r="AA167" s="316">
        <f>West!AB167</f>
        <v>9.9599999999999991</v>
      </c>
      <c r="AB167" s="315">
        <f>Sepahijala!R167</f>
        <v>42</v>
      </c>
      <c r="AC167" s="316">
        <f>Sepahijala!S167</f>
        <v>1.26</v>
      </c>
      <c r="AD167" s="315">
        <f>Sepahijala!AA167</f>
        <v>42</v>
      </c>
      <c r="AE167" s="316">
        <f>Sepahijala!AB167</f>
        <v>1.26</v>
      </c>
      <c r="AF167" s="315">
        <f>Khowai!R167</f>
        <v>95</v>
      </c>
      <c r="AG167" s="316">
        <f>Khowai!S167</f>
        <v>2.85</v>
      </c>
      <c r="AH167" s="315">
        <f>Khowai!AA167</f>
        <v>95</v>
      </c>
      <c r="AI167" s="316">
        <f>Khowai!AB167</f>
        <v>2.85</v>
      </c>
      <c r="AJ167" s="315">
        <f>SPO!R167</f>
        <v>0</v>
      </c>
      <c r="AK167" s="316">
        <f>SPO!S167</f>
        <v>0</v>
      </c>
      <c r="AL167" s="315">
        <f>SPO!AA167</f>
        <v>0</v>
      </c>
      <c r="AM167" s="316">
        <f>SPO!AB167</f>
        <v>0</v>
      </c>
      <c r="AN167" s="327">
        <f>Tripura!R167</f>
        <v>1310</v>
      </c>
      <c r="AO167" s="316">
        <f>Tripura!S167</f>
        <v>39.299999999999997</v>
      </c>
      <c r="AP167" s="315">
        <f>Tripura!AA167</f>
        <v>1310</v>
      </c>
      <c r="AQ167" s="316">
        <f>Tripura!AB167</f>
        <v>39.299999999999997</v>
      </c>
    </row>
    <row r="168" spans="1:43">
      <c r="A168" s="6"/>
      <c r="B168" s="7" t="s">
        <v>113</v>
      </c>
      <c r="C168" s="51">
        <f>0.06/12*3</f>
        <v>1.4999999999999999E-2</v>
      </c>
      <c r="D168" s="315"/>
      <c r="E168" s="316"/>
      <c r="F168" s="315"/>
      <c r="G168" s="316"/>
      <c r="H168" s="315"/>
      <c r="I168" s="316"/>
      <c r="J168" s="315"/>
      <c r="K168" s="316"/>
      <c r="L168" s="315"/>
      <c r="M168" s="316"/>
      <c r="N168" s="315"/>
      <c r="O168" s="316"/>
      <c r="P168" s="315"/>
      <c r="Q168" s="316"/>
      <c r="R168" s="315"/>
      <c r="S168" s="316"/>
      <c r="T168" s="315"/>
      <c r="U168" s="316"/>
      <c r="V168" s="315"/>
      <c r="W168" s="316"/>
      <c r="X168" s="315"/>
      <c r="Y168" s="316"/>
      <c r="Z168" s="315"/>
      <c r="AA168" s="316"/>
      <c r="AB168" s="315"/>
      <c r="AC168" s="316"/>
      <c r="AD168" s="315"/>
      <c r="AE168" s="316"/>
      <c r="AF168" s="315"/>
      <c r="AG168" s="316"/>
      <c r="AH168" s="315"/>
      <c r="AI168" s="316"/>
      <c r="AJ168" s="315"/>
      <c r="AK168" s="316"/>
      <c r="AL168" s="315"/>
      <c r="AM168" s="316"/>
      <c r="AN168" s="315"/>
      <c r="AO168" s="316"/>
      <c r="AP168" s="315">
        <f>Tripura!AA168</f>
        <v>0</v>
      </c>
      <c r="AQ168" s="316">
        <f>Tripura!AB168</f>
        <v>0</v>
      </c>
    </row>
    <row r="169" spans="1:43" s="216" customFormat="1" ht="18">
      <c r="A169" s="203"/>
      <c r="B169" s="192" t="s">
        <v>105</v>
      </c>
      <c r="C169" s="200">
        <f t="shared" ref="C169" si="17">C165+C166+C167+C168</f>
        <v>0.15000000000000002</v>
      </c>
      <c r="D169" s="312"/>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c r="AA169" s="312"/>
      <c r="AB169" s="312"/>
      <c r="AC169" s="312"/>
      <c r="AD169" s="312"/>
      <c r="AE169" s="312"/>
      <c r="AF169" s="312"/>
      <c r="AG169" s="312"/>
      <c r="AH169" s="312"/>
      <c r="AI169" s="312"/>
      <c r="AJ169" s="312"/>
      <c r="AK169" s="312"/>
      <c r="AL169" s="312"/>
      <c r="AM169" s="312"/>
      <c r="AN169" s="312"/>
      <c r="AO169" s="312"/>
      <c r="AP169" s="312"/>
      <c r="AQ169" s="312"/>
    </row>
    <row r="170" spans="1:43" ht="31.5">
      <c r="A170" s="6">
        <v>6.04</v>
      </c>
      <c r="B170" s="36" t="s">
        <v>116</v>
      </c>
      <c r="C170" s="54"/>
      <c r="D170" s="315"/>
      <c r="E170" s="316"/>
      <c r="F170" s="315"/>
      <c r="G170" s="316"/>
      <c r="H170" s="315"/>
      <c r="I170" s="316"/>
      <c r="J170" s="315"/>
      <c r="K170" s="316"/>
      <c r="L170" s="315"/>
      <c r="M170" s="316"/>
      <c r="N170" s="315"/>
      <c r="O170" s="316"/>
      <c r="P170" s="315"/>
      <c r="Q170" s="316"/>
      <c r="R170" s="315"/>
      <c r="S170" s="316"/>
      <c r="T170" s="315"/>
      <c r="U170" s="316"/>
      <c r="V170" s="315"/>
      <c r="W170" s="316"/>
      <c r="X170" s="315"/>
      <c r="Y170" s="316"/>
      <c r="Z170" s="315"/>
      <c r="AA170" s="316"/>
      <c r="AB170" s="315"/>
      <c r="AC170" s="316"/>
      <c r="AD170" s="315"/>
      <c r="AE170" s="316"/>
      <c r="AF170" s="315"/>
      <c r="AG170" s="316"/>
      <c r="AH170" s="315"/>
      <c r="AI170" s="316"/>
      <c r="AJ170" s="315"/>
      <c r="AK170" s="316"/>
      <c r="AL170" s="315"/>
      <c r="AM170" s="316"/>
      <c r="AN170" s="315"/>
      <c r="AO170" s="316"/>
      <c r="AP170" s="315">
        <f>Tripura!AA170</f>
        <v>0</v>
      </c>
      <c r="AQ170" s="316">
        <f>Tripura!AB170</f>
        <v>0</v>
      </c>
    </row>
    <row r="171" spans="1:43">
      <c r="A171" s="6"/>
      <c r="B171" s="7" t="s">
        <v>110</v>
      </c>
      <c r="C171" s="51">
        <f>0.06</f>
        <v>0.06</v>
      </c>
      <c r="D171" s="315">
        <f>Dhalai!R171</f>
        <v>0</v>
      </c>
      <c r="E171" s="316">
        <f>Dhalai!S171</f>
        <v>0</v>
      </c>
      <c r="F171" s="315">
        <f>Dhalai!AA171</f>
        <v>0</v>
      </c>
      <c r="G171" s="316">
        <f>Dhalai!AB171</f>
        <v>0</v>
      </c>
      <c r="H171" s="315">
        <f>Unakoti!R171</f>
        <v>0</v>
      </c>
      <c r="I171" s="316">
        <f>Unakoti!S171</f>
        <v>0</v>
      </c>
      <c r="J171" s="315">
        <f>Unakoti!AA171</f>
        <v>0</v>
      </c>
      <c r="K171" s="316">
        <f>Unakoti!AB171</f>
        <v>0</v>
      </c>
      <c r="L171" s="315">
        <f>North!R171</f>
        <v>2984</v>
      </c>
      <c r="M171" s="316">
        <f>North!S171</f>
        <v>179.04</v>
      </c>
      <c r="N171" s="315">
        <f>North!AA171</f>
        <v>2984</v>
      </c>
      <c r="O171" s="316">
        <f>North!AB171</f>
        <v>179.04</v>
      </c>
      <c r="P171" s="315">
        <f>Gomati!R171</f>
        <v>0</v>
      </c>
      <c r="Q171" s="316">
        <f>Gomati!S171</f>
        <v>0</v>
      </c>
      <c r="R171" s="315">
        <f>Gomati!AA171</f>
        <v>0</v>
      </c>
      <c r="S171" s="316">
        <f>Gomati!AB171</f>
        <v>0</v>
      </c>
      <c r="T171" s="315">
        <f>South!R171</f>
        <v>8</v>
      </c>
      <c r="U171" s="316">
        <f>South!S171</f>
        <v>0.48</v>
      </c>
      <c r="V171" s="315">
        <f>South!AA171</f>
        <v>8</v>
      </c>
      <c r="W171" s="316">
        <f>South!AB171</f>
        <v>0.48</v>
      </c>
      <c r="X171" s="315">
        <f>West!R171</f>
        <v>18</v>
      </c>
      <c r="Y171" s="316">
        <f>West!S171</f>
        <v>1.08</v>
      </c>
      <c r="Z171" s="315">
        <f>West!AA171</f>
        <v>18</v>
      </c>
      <c r="AA171" s="316">
        <f>West!AB171</f>
        <v>1.08</v>
      </c>
      <c r="AB171" s="315">
        <f>Sepahijala!R171</f>
        <v>51</v>
      </c>
      <c r="AC171" s="316">
        <f>Sepahijala!S171</f>
        <v>3.06</v>
      </c>
      <c r="AD171" s="315">
        <f>Sepahijala!AA171</f>
        <v>51</v>
      </c>
      <c r="AE171" s="316">
        <f>Sepahijala!AB171</f>
        <v>3.06</v>
      </c>
      <c r="AF171" s="315">
        <f>Khowai!R171</f>
        <v>56</v>
      </c>
      <c r="AG171" s="316">
        <f>Khowai!S171</f>
        <v>3.36</v>
      </c>
      <c r="AH171" s="315">
        <f>Khowai!AA171</f>
        <v>56</v>
      </c>
      <c r="AI171" s="316">
        <f>Khowai!AB171</f>
        <v>3.36</v>
      </c>
      <c r="AJ171" s="315">
        <f>SPO!R171</f>
        <v>0</v>
      </c>
      <c r="AK171" s="316">
        <f>SPO!S171</f>
        <v>0</v>
      </c>
      <c r="AL171" s="315">
        <f>SPO!AA171</f>
        <v>0</v>
      </c>
      <c r="AM171" s="316">
        <f>SPO!AB171</f>
        <v>0</v>
      </c>
      <c r="AN171" s="315">
        <f>Tripura!R171</f>
        <v>3117</v>
      </c>
      <c r="AO171" s="316">
        <f>Tripura!S171</f>
        <v>187.02</v>
      </c>
      <c r="AP171" s="315">
        <f>Tripura!AA171</f>
        <v>3117</v>
      </c>
      <c r="AQ171" s="316">
        <f>Tripura!AB171</f>
        <v>187.02</v>
      </c>
    </row>
    <row r="172" spans="1:43">
      <c r="A172" s="6"/>
      <c r="B172" s="7" t="s">
        <v>111</v>
      </c>
      <c r="C172" s="51">
        <f>0.06/12*9</f>
        <v>4.4999999999999998E-2</v>
      </c>
      <c r="D172" s="315">
        <f>Dhalai!R172</f>
        <v>0</v>
      </c>
      <c r="E172" s="316">
        <f>Dhalai!S172</f>
        <v>0</v>
      </c>
      <c r="F172" s="315">
        <f>Dhalai!AA172</f>
        <v>0</v>
      </c>
      <c r="G172" s="316">
        <f>Dhalai!AB172</f>
        <v>0</v>
      </c>
      <c r="H172" s="315">
        <f>Unakoti!R172</f>
        <v>0</v>
      </c>
      <c r="I172" s="316">
        <f>Unakoti!S172</f>
        <v>0</v>
      </c>
      <c r="J172" s="315">
        <f>Unakoti!AA172</f>
        <v>0</v>
      </c>
      <c r="K172" s="316">
        <f>Unakoti!AB172</f>
        <v>0</v>
      </c>
      <c r="L172" s="315">
        <f>North!R172</f>
        <v>0</v>
      </c>
      <c r="M172" s="316">
        <f>North!S172</f>
        <v>0</v>
      </c>
      <c r="N172" s="315">
        <f>North!AA172</f>
        <v>0</v>
      </c>
      <c r="O172" s="316">
        <f>North!AB172</f>
        <v>0</v>
      </c>
      <c r="P172" s="315">
        <f>Gomati!R172</f>
        <v>0</v>
      </c>
      <c r="Q172" s="316">
        <f>Gomati!S172</f>
        <v>0</v>
      </c>
      <c r="R172" s="315">
        <f>Gomati!AA172</f>
        <v>0</v>
      </c>
      <c r="S172" s="316">
        <f>Gomati!AB172</f>
        <v>0</v>
      </c>
      <c r="T172" s="315">
        <f>South!R172</f>
        <v>0</v>
      </c>
      <c r="U172" s="316">
        <f>South!S172</f>
        <v>0</v>
      </c>
      <c r="V172" s="315">
        <f>South!AA172</f>
        <v>0</v>
      </c>
      <c r="W172" s="316">
        <f>South!AB172</f>
        <v>0</v>
      </c>
      <c r="X172" s="315">
        <f>West!R172</f>
        <v>0</v>
      </c>
      <c r="Y172" s="316">
        <f>West!S172</f>
        <v>0</v>
      </c>
      <c r="Z172" s="315">
        <f>West!AA172</f>
        <v>0</v>
      </c>
      <c r="AA172" s="316">
        <f>West!AB172</f>
        <v>0</v>
      </c>
      <c r="AB172" s="315">
        <f>Sepahijala!R172</f>
        <v>0</v>
      </c>
      <c r="AC172" s="316">
        <f>Sepahijala!S172</f>
        <v>0</v>
      </c>
      <c r="AD172" s="315">
        <f>Sepahijala!AA172</f>
        <v>0</v>
      </c>
      <c r="AE172" s="316">
        <f>Sepahijala!AB172</f>
        <v>0</v>
      </c>
      <c r="AF172" s="315">
        <f>Khowai!R172</f>
        <v>0</v>
      </c>
      <c r="AG172" s="316">
        <f>Khowai!S172</f>
        <v>0</v>
      </c>
      <c r="AH172" s="315">
        <f>Khowai!AA172</f>
        <v>0</v>
      </c>
      <c r="AI172" s="316">
        <f>Khowai!AB172</f>
        <v>0</v>
      </c>
      <c r="AJ172" s="315">
        <f>SPO!R172</f>
        <v>0</v>
      </c>
      <c r="AK172" s="316">
        <f>SPO!S172</f>
        <v>0</v>
      </c>
      <c r="AL172" s="315">
        <f>SPO!AA172</f>
        <v>0</v>
      </c>
      <c r="AM172" s="316">
        <f>SPO!AB172</f>
        <v>0</v>
      </c>
      <c r="AN172" s="315">
        <f>Tripura!R172</f>
        <v>0</v>
      </c>
      <c r="AO172" s="316">
        <f>Tripura!S172</f>
        <v>0</v>
      </c>
      <c r="AP172" s="315">
        <f>Tripura!AA172</f>
        <v>0</v>
      </c>
      <c r="AQ172" s="316">
        <f>Tripura!AB172</f>
        <v>0</v>
      </c>
    </row>
    <row r="173" spans="1:43">
      <c r="A173" s="6"/>
      <c r="B173" s="7" t="s">
        <v>112</v>
      </c>
      <c r="C173" s="51">
        <f>0.06/12*6</f>
        <v>0.03</v>
      </c>
      <c r="D173" s="315">
        <f>Dhalai!R173</f>
        <v>0</v>
      </c>
      <c r="E173" s="316">
        <f>Dhalai!S173</f>
        <v>0</v>
      </c>
      <c r="F173" s="315">
        <f>Dhalai!AA173</f>
        <v>0</v>
      </c>
      <c r="G173" s="316">
        <f>Dhalai!AB173</f>
        <v>0</v>
      </c>
      <c r="H173" s="315">
        <f>Unakoti!R173</f>
        <v>0</v>
      </c>
      <c r="I173" s="316">
        <f>Unakoti!S173</f>
        <v>0</v>
      </c>
      <c r="J173" s="315">
        <f>Unakoti!AA173</f>
        <v>0</v>
      </c>
      <c r="K173" s="316">
        <f>Unakoti!AB173</f>
        <v>0</v>
      </c>
      <c r="L173" s="315">
        <f>North!R173</f>
        <v>0</v>
      </c>
      <c r="M173" s="316">
        <f>North!S173</f>
        <v>0</v>
      </c>
      <c r="N173" s="315">
        <f>North!AA173</f>
        <v>0</v>
      </c>
      <c r="O173" s="316">
        <f>North!AB173</f>
        <v>0</v>
      </c>
      <c r="P173" s="315">
        <f>Gomati!R173</f>
        <v>0</v>
      </c>
      <c r="Q173" s="316">
        <f>Gomati!S173</f>
        <v>0</v>
      </c>
      <c r="R173" s="315">
        <f>Gomati!AA173</f>
        <v>0</v>
      </c>
      <c r="S173" s="316">
        <f>Gomati!AB173</f>
        <v>0</v>
      </c>
      <c r="T173" s="315">
        <f>South!R173</f>
        <v>0</v>
      </c>
      <c r="U173" s="316">
        <f>South!S173</f>
        <v>0</v>
      </c>
      <c r="V173" s="315">
        <f>South!AA173</f>
        <v>0</v>
      </c>
      <c r="W173" s="316">
        <f>South!AB173</f>
        <v>0</v>
      </c>
      <c r="X173" s="315">
        <f>West!R173</f>
        <v>0</v>
      </c>
      <c r="Y173" s="316">
        <f>West!S173</f>
        <v>0</v>
      </c>
      <c r="Z173" s="315">
        <f>West!AA173</f>
        <v>0</v>
      </c>
      <c r="AA173" s="316">
        <f>West!AB173</f>
        <v>0</v>
      </c>
      <c r="AB173" s="315">
        <f>Sepahijala!R173</f>
        <v>0</v>
      </c>
      <c r="AC173" s="316">
        <f>Sepahijala!S173</f>
        <v>0</v>
      </c>
      <c r="AD173" s="315">
        <f>Sepahijala!AA173</f>
        <v>0</v>
      </c>
      <c r="AE173" s="316">
        <f>Sepahijala!AB173</f>
        <v>0</v>
      </c>
      <c r="AF173" s="315">
        <f>Khowai!R173</f>
        <v>0</v>
      </c>
      <c r="AG173" s="316">
        <f>Khowai!S173</f>
        <v>0</v>
      </c>
      <c r="AH173" s="315">
        <f>Khowai!AA173</f>
        <v>0</v>
      </c>
      <c r="AI173" s="316">
        <f>Khowai!AB173</f>
        <v>0</v>
      </c>
      <c r="AJ173" s="315">
        <f>SPO!R173</f>
        <v>0</v>
      </c>
      <c r="AK173" s="316">
        <f>SPO!S173</f>
        <v>0</v>
      </c>
      <c r="AL173" s="315">
        <f>SPO!AA173</f>
        <v>0</v>
      </c>
      <c r="AM173" s="316">
        <f>SPO!AB173</f>
        <v>0</v>
      </c>
      <c r="AN173" s="315">
        <f>Tripura!R173</f>
        <v>0</v>
      </c>
      <c r="AO173" s="316">
        <f>Tripura!S173</f>
        <v>0</v>
      </c>
      <c r="AP173" s="315">
        <f>Tripura!AA173</f>
        <v>0</v>
      </c>
      <c r="AQ173" s="316">
        <f>Tripura!AB173</f>
        <v>0</v>
      </c>
    </row>
    <row r="174" spans="1:43">
      <c r="A174" s="6"/>
      <c r="B174" s="7" t="s">
        <v>113</v>
      </c>
      <c r="C174" s="51">
        <f>0.06/12*3</f>
        <v>1.4999999999999999E-2</v>
      </c>
      <c r="D174" s="315">
        <f>Dhalai!R174</f>
        <v>0</v>
      </c>
      <c r="E174" s="316">
        <f>Dhalai!S174</f>
        <v>0</v>
      </c>
      <c r="F174" s="315">
        <f>Dhalai!AA174</f>
        <v>0</v>
      </c>
      <c r="G174" s="316">
        <f>Dhalai!AB174</f>
        <v>0</v>
      </c>
      <c r="H174" s="315">
        <f>Unakoti!R174</f>
        <v>0</v>
      </c>
      <c r="I174" s="316">
        <f>Unakoti!S174</f>
        <v>0</v>
      </c>
      <c r="J174" s="315">
        <f>Unakoti!AA174</f>
        <v>0</v>
      </c>
      <c r="K174" s="316">
        <f>Unakoti!AB174</f>
        <v>0</v>
      </c>
      <c r="L174" s="315">
        <f>North!R174</f>
        <v>0</v>
      </c>
      <c r="M174" s="316">
        <f>North!S174</f>
        <v>0</v>
      </c>
      <c r="N174" s="315">
        <f>North!AA174</f>
        <v>0</v>
      </c>
      <c r="O174" s="316">
        <f>North!AB174</f>
        <v>0</v>
      </c>
      <c r="P174" s="315">
        <f>Gomati!R174</f>
        <v>0</v>
      </c>
      <c r="Q174" s="316">
        <f>Gomati!S174</f>
        <v>0</v>
      </c>
      <c r="R174" s="315">
        <f>Gomati!AA174</f>
        <v>0</v>
      </c>
      <c r="S174" s="316">
        <f>Gomati!AB174</f>
        <v>0</v>
      </c>
      <c r="T174" s="315">
        <f>South!R174</f>
        <v>0</v>
      </c>
      <c r="U174" s="316">
        <f>South!S174</f>
        <v>0</v>
      </c>
      <c r="V174" s="315">
        <f>South!AA174</f>
        <v>0</v>
      </c>
      <c r="W174" s="316">
        <f>South!AB174</f>
        <v>0</v>
      </c>
      <c r="X174" s="315">
        <f>West!R174</f>
        <v>0</v>
      </c>
      <c r="Y174" s="316">
        <f>West!S174</f>
        <v>0</v>
      </c>
      <c r="Z174" s="315">
        <f>West!AA174</f>
        <v>0</v>
      </c>
      <c r="AA174" s="316">
        <f>West!AB174</f>
        <v>0</v>
      </c>
      <c r="AB174" s="315">
        <f>Sepahijala!R174</f>
        <v>0</v>
      </c>
      <c r="AC174" s="316">
        <f>Sepahijala!S174</f>
        <v>0</v>
      </c>
      <c r="AD174" s="315">
        <f>Sepahijala!AA174</f>
        <v>0</v>
      </c>
      <c r="AE174" s="316">
        <f>Sepahijala!AB174</f>
        <v>0</v>
      </c>
      <c r="AF174" s="315">
        <f>Khowai!R174</f>
        <v>0</v>
      </c>
      <c r="AG174" s="316">
        <f>Khowai!S174</f>
        <v>0</v>
      </c>
      <c r="AH174" s="315">
        <f>Khowai!AA174</f>
        <v>0</v>
      </c>
      <c r="AI174" s="316">
        <f>Khowai!AB174</f>
        <v>0</v>
      </c>
      <c r="AJ174" s="315">
        <f>SPO!R174</f>
        <v>0</v>
      </c>
      <c r="AK174" s="316">
        <f>SPO!S174</f>
        <v>0</v>
      </c>
      <c r="AL174" s="315">
        <f>SPO!AA174</f>
        <v>0</v>
      </c>
      <c r="AM174" s="316">
        <f>SPO!AB174</f>
        <v>0</v>
      </c>
      <c r="AN174" s="315">
        <f>Tripura!R174</f>
        <v>0</v>
      </c>
      <c r="AO174" s="316">
        <f>Tripura!S174</f>
        <v>0</v>
      </c>
      <c r="AP174" s="315">
        <f>Tripura!AA174</f>
        <v>0</v>
      </c>
      <c r="AQ174" s="316">
        <f>Tripura!AB174</f>
        <v>0</v>
      </c>
    </row>
    <row r="175" spans="1:43" s="216" customFormat="1" ht="18">
      <c r="A175" s="203"/>
      <c r="B175" s="192" t="s">
        <v>105</v>
      </c>
      <c r="C175" s="200">
        <f t="shared" ref="C175" si="18">C171+C172+C173+C174</f>
        <v>0.15000000000000002</v>
      </c>
      <c r="D175" s="312"/>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2"/>
      <c r="AB175" s="312"/>
      <c r="AC175" s="312"/>
      <c r="AD175" s="312"/>
      <c r="AE175" s="312"/>
      <c r="AF175" s="312"/>
      <c r="AG175" s="312"/>
      <c r="AH175" s="312"/>
      <c r="AI175" s="312"/>
      <c r="AJ175" s="312"/>
      <c r="AK175" s="312"/>
      <c r="AL175" s="312"/>
      <c r="AM175" s="312"/>
      <c r="AN175" s="312"/>
      <c r="AO175" s="312"/>
      <c r="AP175" s="312"/>
      <c r="AQ175" s="312"/>
    </row>
    <row r="176" spans="1:43">
      <c r="A176" s="6">
        <v>6.05</v>
      </c>
      <c r="B176" s="36" t="s">
        <v>117</v>
      </c>
      <c r="C176" s="54"/>
      <c r="D176" s="315"/>
      <c r="E176" s="316"/>
      <c r="F176" s="315"/>
      <c r="G176" s="316"/>
      <c r="H176" s="315"/>
      <c r="I176" s="316"/>
      <c r="J176" s="315"/>
      <c r="K176" s="316"/>
      <c r="L176" s="315"/>
      <c r="M176" s="316"/>
      <c r="N176" s="315"/>
      <c r="O176" s="316"/>
      <c r="P176" s="315"/>
      <c r="Q176" s="316"/>
      <c r="R176" s="315"/>
      <c r="S176" s="316"/>
      <c r="T176" s="315"/>
      <c r="U176" s="316"/>
      <c r="V176" s="315"/>
      <c r="W176" s="316"/>
      <c r="X176" s="315"/>
      <c r="Y176" s="316"/>
      <c r="Z176" s="315"/>
      <c r="AA176" s="316"/>
      <c r="AB176" s="315"/>
      <c r="AC176" s="316"/>
      <c r="AD176" s="315"/>
      <c r="AE176" s="316"/>
      <c r="AF176" s="315"/>
      <c r="AG176" s="316"/>
      <c r="AH176" s="315"/>
      <c r="AI176" s="316"/>
      <c r="AJ176" s="315"/>
      <c r="AK176" s="316"/>
      <c r="AL176" s="315"/>
      <c r="AM176" s="316"/>
      <c r="AN176" s="315"/>
      <c r="AO176" s="316"/>
      <c r="AP176" s="315">
        <f>Tripura!AA176</f>
        <v>0</v>
      </c>
      <c r="AQ176" s="316">
        <f>Tripura!AB176</f>
        <v>0</v>
      </c>
    </row>
    <row r="177" spans="1:43">
      <c r="A177" s="6"/>
      <c r="B177" s="7" t="s">
        <v>110</v>
      </c>
      <c r="C177" s="51">
        <f>0.06</f>
        <v>0.06</v>
      </c>
      <c r="D177" s="315">
        <f>Dhalai!R177</f>
        <v>0</v>
      </c>
      <c r="E177" s="316">
        <f>Dhalai!S177</f>
        <v>0</v>
      </c>
      <c r="F177" s="315">
        <f>Dhalai!AA177</f>
        <v>0</v>
      </c>
      <c r="G177" s="316">
        <f>Dhalai!AB177</f>
        <v>0</v>
      </c>
      <c r="H177" s="315">
        <f>Unakoti!R177</f>
        <v>0</v>
      </c>
      <c r="I177" s="316">
        <f>Unakoti!S177</f>
        <v>0</v>
      </c>
      <c r="J177" s="315">
        <f>Unakoti!AA177</f>
        <v>0</v>
      </c>
      <c r="K177" s="316">
        <f>Unakoti!AB177</f>
        <v>0</v>
      </c>
      <c r="L177" s="315">
        <f>North!R177</f>
        <v>0</v>
      </c>
      <c r="M177" s="316">
        <f>North!S177</f>
        <v>0</v>
      </c>
      <c r="N177" s="315">
        <f>North!AA177</f>
        <v>0</v>
      </c>
      <c r="O177" s="316">
        <f>North!AB177</f>
        <v>0</v>
      </c>
      <c r="P177" s="315">
        <f>Gomati!R177</f>
        <v>0</v>
      </c>
      <c r="Q177" s="316">
        <f>Gomati!S177</f>
        <v>0</v>
      </c>
      <c r="R177" s="315">
        <f>Gomati!AA177</f>
        <v>0</v>
      </c>
      <c r="S177" s="316">
        <f>Gomati!AB177</f>
        <v>0</v>
      </c>
      <c r="T177" s="315">
        <f>South!R177</f>
        <v>0</v>
      </c>
      <c r="U177" s="316">
        <f>South!S177</f>
        <v>0</v>
      </c>
      <c r="V177" s="315">
        <f>South!AA177</f>
        <v>0</v>
      </c>
      <c r="W177" s="316">
        <f>South!AB177</f>
        <v>0</v>
      </c>
      <c r="X177" s="315">
        <f>West!R177</f>
        <v>0</v>
      </c>
      <c r="Y177" s="316">
        <f>West!S177</f>
        <v>0</v>
      </c>
      <c r="Z177" s="315">
        <f>West!AA177</f>
        <v>0</v>
      </c>
      <c r="AA177" s="316">
        <f>West!AB177</f>
        <v>0</v>
      </c>
      <c r="AB177" s="315">
        <f>Sepahijala!R177</f>
        <v>0</v>
      </c>
      <c r="AC177" s="316">
        <f>Sepahijala!S177</f>
        <v>0</v>
      </c>
      <c r="AD177" s="315">
        <f>Sepahijala!AA177</f>
        <v>0</v>
      </c>
      <c r="AE177" s="316">
        <f>Sepahijala!AB177</f>
        <v>0</v>
      </c>
      <c r="AF177" s="315">
        <f>Khowai!R177</f>
        <v>0</v>
      </c>
      <c r="AG177" s="316">
        <f>Khowai!S177</f>
        <v>0</v>
      </c>
      <c r="AH177" s="315">
        <f>Khowai!AA177</f>
        <v>0</v>
      </c>
      <c r="AI177" s="316">
        <f>Khowai!AB177</f>
        <v>0</v>
      </c>
      <c r="AJ177" s="315">
        <f>SPO!R177</f>
        <v>0</v>
      </c>
      <c r="AK177" s="316">
        <f>SPO!S177</f>
        <v>0</v>
      </c>
      <c r="AL177" s="315">
        <f>SPO!AA177</f>
        <v>0</v>
      </c>
      <c r="AM177" s="316">
        <f>SPO!AB177</f>
        <v>0</v>
      </c>
      <c r="AN177" s="315">
        <f>Tripura!R177</f>
        <v>0</v>
      </c>
      <c r="AO177" s="316">
        <f>Tripura!S177</f>
        <v>0</v>
      </c>
      <c r="AP177" s="315">
        <f>Tripura!AA177</f>
        <v>0</v>
      </c>
      <c r="AQ177" s="316">
        <f>Tripura!AB177</f>
        <v>0</v>
      </c>
    </row>
    <row r="178" spans="1:43">
      <c r="A178" s="6"/>
      <c r="B178" s="7" t="s">
        <v>111</v>
      </c>
      <c r="C178" s="51">
        <f>0.06/12*9</f>
        <v>4.4999999999999998E-2</v>
      </c>
      <c r="D178" s="315">
        <f>Dhalai!R178</f>
        <v>0</v>
      </c>
      <c r="E178" s="316">
        <f>Dhalai!S178</f>
        <v>0</v>
      </c>
      <c r="F178" s="315">
        <f>Dhalai!AA178</f>
        <v>0</v>
      </c>
      <c r="G178" s="316">
        <f>Dhalai!AB178</f>
        <v>0</v>
      </c>
      <c r="H178" s="315">
        <f>Unakoti!R178</f>
        <v>0</v>
      </c>
      <c r="I178" s="316">
        <f>Unakoti!S178</f>
        <v>0</v>
      </c>
      <c r="J178" s="315">
        <f>Unakoti!AA178</f>
        <v>0</v>
      </c>
      <c r="K178" s="316">
        <f>Unakoti!AB178</f>
        <v>0</v>
      </c>
      <c r="L178" s="315">
        <f>North!R178</f>
        <v>0</v>
      </c>
      <c r="M178" s="316">
        <f>North!S178</f>
        <v>0</v>
      </c>
      <c r="N178" s="315">
        <f>North!AA178</f>
        <v>0</v>
      </c>
      <c r="O178" s="316">
        <f>North!AB178</f>
        <v>0</v>
      </c>
      <c r="P178" s="315">
        <f>Gomati!R178</f>
        <v>0</v>
      </c>
      <c r="Q178" s="316">
        <f>Gomati!S178</f>
        <v>0</v>
      </c>
      <c r="R178" s="315">
        <f>Gomati!AA178</f>
        <v>0</v>
      </c>
      <c r="S178" s="316">
        <f>Gomati!AB178</f>
        <v>0</v>
      </c>
      <c r="T178" s="315">
        <f>South!R178</f>
        <v>0</v>
      </c>
      <c r="U178" s="316">
        <f>South!S178</f>
        <v>0</v>
      </c>
      <c r="V178" s="315">
        <f>South!AA178</f>
        <v>0</v>
      </c>
      <c r="W178" s="316">
        <f>South!AB178</f>
        <v>0</v>
      </c>
      <c r="X178" s="315">
        <f>West!R178</f>
        <v>0</v>
      </c>
      <c r="Y178" s="316">
        <f>West!S178</f>
        <v>0</v>
      </c>
      <c r="Z178" s="315">
        <f>West!AA178</f>
        <v>0</v>
      </c>
      <c r="AA178" s="316">
        <f>West!AB178</f>
        <v>0</v>
      </c>
      <c r="AB178" s="315">
        <f>Sepahijala!R178</f>
        <v>0</v>
      </c>
      <c r="AC178" s="316">
        <f>Sepahijala!S178</f>
        <v>0</v>
      </c>
      <c r="AD178" s="315">
        <f>Sepahijala!AA178</f>
        <v>0</v>
      </c>
      <c r="AE178" s="316">
        <f>Sepahijala!AB178</f>
        <v>0</v>
      </c>
      <c r="AF178" s="315">
        <f>Khowai!R178</f>
        <v>0</v>
      </c>
      <c r="AG178" s="316">
        <f>Khowai!S178</f>
        <v>0</v>
      </c>
      <c r="AH178" s="315">
        <f>Khowai!AA178</f>
        <v>0</v>
      </c>
      <c r="AI178" s="316">
        <f>Khowai!AB178</f>
        <v>0</v>
      </c>
      <c r="AJ178" s="315">
        <f>SPO!R178</f>
        <v>0</v>
      </c>
      <c r="AK178" s="316">
        <f>SPO!S178</f>
        <v>0</v>
      </c>
      <c r="AL178" s="315">
        <f>SPO!AA178</f>
        <v>0</v>
      </c>
      <c r="AM178" s="316">
        <f>SPO!AB178</f>
        <v>0</v>
      </c>
      <c r="AN178" s="315">
        <f>Tripura!R178</f>
        <v>0</v>
      </c>
      <c r="AO178" s="316">
        <f>Tripura!S178</f>
        <v>0</v>
      </c>
      <c r="AP178" s="315">
        <f>Tripura!AA178</f>
        <v>0</v>
      </c>
      <c r="AQ178" s="316">
        <f>Tripura!AB178</f>
        <v>0</v>
      </c>
    </row>
    <row r="179" spans="1:43">
      <c r="A179" s="6"/>
      <c r="B179" s="7" t="s">
        <v>112</v>
      </c>
      <c r="C179" s="51">
        <f>0.06/12*6</f>
        <v>0.03</v>
      </c>
      <c r="D179" s="315">
        <f>Dhalai!R179</f>
        <v>0</v>
      </c>
      <c r="E179" s="316">
        <f>Dhalai!S179</f>
        <v>0</v>
      </c>
      <c r="F179" s="315">
        <f>Dhalai!AA179</f>
        <v>0</v>
      </c>
      <c r="G179" s="316">
        <f>Dhalai!AB179</f>
        <v>0</v>
      </c>
      <c r="H179" s="315">
        <f>Unakoti!R179</f>
        <v>0</v>
      </c>
      <c r="I179" s="316">
        <f>Unakoti!S179</f>
        <v>0</v>
      </c>
      <c r="J179" s="315">
        <f>Unakoti!AA179</f>
        <v>0</v>
      </c>
      <c r="K179" s="316">
        <f>Unakoti!AB179</f>
        <v>0</v>
      </c>
      <c r="L179" s="315">
        <f>North!R179</f>
        <v>0</v>
      </c>
      <c r="M179" s="316">
        <f>North!S179</f>
        <v>0</v>
      </c>
      <c r="N179" s="315">
        <f>North!AA179</f>
        <v>0</v>
      </c>
      <c r="O179" s="316">
        <f>North!AB179</f>
        <v>0</v>
      </c>
      <c r="P179" s="315">
        <f>Gomati!R179</f>
        <v>0</v>
      </c>
      <c r="Q179" s="316">
        <f>Gomati!S179</f>
        <v>0</v>
      </c>
      <c r="R179" s="315">
        <f>Gomati!AA179</f>
        <v>0</v>
      </c>
      <c r="S179" s="316">
        <f>Gomati!AB179</f>
        <v>0</v>
      </c>
      <c r="T179" s="315">
        <f>South!R179</f>
        <v>0</v>
      </c>
      <c r="U179" s="316">
        <f>South!S179</f>
        <v>0</v>
      </c>
      <c r="V179" s="315">
        <f>South!AA179</f>
        <v>0</v>
      </c>
      <c r="W179" s="316">
        <f>South!AB179</f>
        <v>0</v>
      </c>
      <c r="X179" s="315">
        <f>West!R179</f>
        <v>0</v>
      </c>
      <c r="Y179" s="316">
        <f>West!S179</f>
        <v>0</v>
      </c>
      <c r="Z179" s="315">
        <f>West!AA179</f>
        <v>0</v>
      </c>
      <c r="AA179" s="316">
        <f>West!AB179</f>
        <v>0</v>
      </c>
      <c r="AB179" s="315">
        <f>Sepahijala!R179</f>
        <v>0</v>
      </c>
      <c r="AC179" s="316">
        <f>Sepahijala!S179</f>
        <v>0</v>
      </c>
      <c r="AD179" s="315">
        <f>Sepahijala!AA179</f>
        <v>0</v>
      </c>
      <c r="AE179" s="316">
        <f>Sepahijala!AB179</f>
        <v>0</v>
      </c>
      <c r="AF179" s="315">
        <f>Khowai!R179</f>
        <v>0</v>
      </c>
      <c r="AG179" s="316">
        <f>Khowai!S179</f>
        <v>0</v>
      </c>
      <c r="AH179" s="315">
        <f>Khowai!AA179</f>
        <v>0</v>
      </c>
      <c r="AI179" s="316">
        <f>Khowai!AB179</f>
        <v>0</v>
      </c>
      <c r="AJ179" s="315">
        <f>SPO!R179</f>
        <v>0</v>
      </c>
      <c r="AK179" s="316">
        <f>SPO!S179</f>
        <v>0</v>
      </c>
      <c r="AL179" s="315">
        <f>SPO!AA179</f>
        <v>0</v>
      </c>
      <c r="AM179" s="316">
        <f>SPO!AB179</f>
        <v>0</v>
      </c>
      <c r="AN179" s="315">
        <f>Tripura!R179</f>
        <v>0</v>
      </c>
      <c r="AO179" s="316">
        <f>Tripura!S179</f>
        <v>0</v>
      </c>
      <c r="AP179" s="315">
        <f>Tripura!AA179</f>
        <v>0</v>
      </c>
      <c r="AQ179" s="316">
        <f>Tripura!AB179</f>
        <v>0</v>
      </c>
    </row>
    <row r="180" spans="1:43">
      <c r="A180" s="6"/>
      <c r="B180" s="7" t="s">
        <v>113</v>
      </c>
      <c r="C180" s="51">
        <f>0.06/12*3</f>
        <v>1.4999999999999999E-2</v>
      </c>
      <c r="D180" s="315">
        <f>Dhalai!R180</f>
        <v>0</v>
      </c>
      <c r="E180" s="316">
        <f>Dhalai!S180</f>
        <v>0</v>
      </c>
      <c r="F180" s="315">
        <f>Dhalai!AA180</f>
        <v>0</v>
      </c>
      <c r="G180" s="316">
        <f>Dhalai!AB180</f>
        <v>0</v>
      </c>
      <c r="H180" s="315">
        <f>Unakoti!R180</f>
        <v>0</v>
      </c>
      <c r="I180" s="316">
        <f>Unakoti!S180</f>
        <v>0</v>
      </c>
      <c r="J180" s="315">
        <f>Unakoti!AA180</f>
        <v>0</v>
      </c>
      <c r="K180" s="316">
        <f>Unakoti!AB180</f>
        <v>0</v>
      </c>
      <c r="L180" s="315">
        <f>North!R180</f>
        <v>0</v>
      </c>
      <c r="M180" s="316">
        <f>North!S180</f>
        <v>0</v>
      </c>
      <c r="N180" s="315">
        <f>North!AA180</f>
        <v>0</v>
      </c>
      <c r="O180" s="316">
        <f>North!AB180</f>
        <v>0</v>
      </c>
      <c r="P180" s="315">
        <f>Gomati!R180</f>
        <v>0</v>
      </c>
      <c r="Q180" s="316">
        <f>Gomati!S180</f>
        <v>0</v>
      </c>
      <c r="R180" s="315">
        <f>Gomati!AA180</f>
        <v>0</v>
      </c>
      <c r="S180" s="316">
        <f>Gomati!AB180</f>
        <v>0</v>
      </c>
      <c r="T180" s="315">
        <f>South!R180</f>
        <v>0</v>
      </c>
      <c r="U180" s="316">
        <f>South!S180</f>
        <v>0</v>
      </c>
      <c r="V180" s="315">
        <f>South!AA180</f>
        <v>0</v>
      </c>
      <c r="W180" s="316">
        <f>South!AB180</f>
        <v>0</v>
      </c>
      <c r="X180" s="315">
        <f>West!R180</f>
        <v>0</v>
      </c>
      <c r="Y180" s="316">
        <f>West!S180</f>
        <v>0</v>
      </c>
      <c r="Z180" s="315">
        <f>West!AA180</f>
        <v>0</v>
      </c>
      <c r="AA180" s="316">
        <f>West!AB180</f>
        <v>0</v>
      </c>
      <c r="AB180" s="315">
        <f>Sepahijala!R180</f>
        <v>0</v>
      </c>
      <c r="AC180" s="316">
        <f>Sepahijala!S180</f>
        <v>0</v>
      </c>
      <c r="AD180" s="315">
        <f>Sepahijala!AA180</f>
        <v>0</v>
      </c>
      <c r="AE180" s="316">
        <f>Sepahijala!AB180</f>
        <v>0</v>
      </c>
      <c r="AF180" s="315">
        <f>Khowai!R180</f>
        <v>0</v>
      </c>
      <c r="AG180" s="316">
        <f>Khowai!S180</f>
        <v>0</v>
      </c>
      <c r="AH180" s="315">
        <f>Khowai!AA180</f>
        <v>0</v>
      </c>
      <c r="AI180" s="316">
        <f>Khowai!AB180</f>
        <v>0</v>
      </c>
      <c r="AJ180" s="315">
        <f>SPO!R180</f>
        <v>0</v>
      </c>
      <c r="AK180" s="316">
        <f>SPO!S180</f>
        <v>0</v>
      </c>
      <c r="AL180" s="315">
        <f>SPO!AA180</f>
        <v>0</v>
      </c>
      <c r="AM180" s="316">
        <f>SPO!AB180</f>
        <v>0</v>
      </c>
      <c r="AN180" s="315">
        <f>Tripura!R180</f>
        <v>0</v>
      </c>
      <c r="AO180" s="316">
        <f>Tripura!S180</f>
        <v>0</v>
      </c>
      <c r="AP180" s="315">
        <f>Tripura!AA180</f>
        <v>0</v>
      </c>
      <c r="AQ180" s="316">
        <f>Tripura!AB180</f>
        <v>0</v>
      </c>
    </row>
    <row r="181" spans="1:43" s="216" customFormat="1" ht="18">
      <c r="A181" s="203"/>
      <c r="B181" s="192" t="s">
        <v>107</v>
      </c>
      <c r="C181" s="200">
        <f t="shared" ref="C181" si="19">C177+C178+C179+C180</f>
        <v>0.15000000000000002</v>
      </c>
      <c r="D181" s="312"/>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c r="AA181" s="312"/>
      <c r="AB181" s="312"/>
      <c r="AC181" s="312"/>
      <c r="AD181" s="312"/>
      <c r="AE181" s="312"/>
      <c r="AF181" s="312"/>
      <c r="AG181" s="312"/>
      <c r="AH181" s="312"/>
      <c r="AI181" s="312"/>
      <c r="AJ181" s="312"/>
      <c r="AK181" s="312"/>
      <c r="AL181" s="312"/>
      <c r="AM181" s="312"/>
      <c r="AN181" s="312"/>
      <c r="AO181" s="312"/>
      <c r="AP181" s="312"/>
      <c r="AQ181" s="312"/>
    </row>
    <row r="182" spans="1:43">
      <c r="A182" s="6">
        <v>6.06</v>
      </c>
      <c r="B182" s="36" t="s">
        <v>118</v>
      </c>
      <c r="C182" s="54"/>
      <c r="D182" s="315"/>
      <c r="E182" s="316"/>
      <c r="F182" s="315"/>
      <c r="G182" s="316"/>
      <c r="H182" s="315"/>
      <c r="I182" s="316"/>
      <c r="J182" s="315"/>
      <c r="K182" s="316"/>
      <c r="L182" s="315"/>
      <c r="M182" s="316"/>
      <c r="N182" s="315"/>
      <c r="O182" s="316"/>
      <c r="P182" s="315"/>
      <c r="Q182" s="316"/>
      <c r="R182" s="315"/>
      <c r="S182" s="316"/>
      <c r="T182" s="315"/>
      <c r="U182" s="316"/>
      <c r="V182" s="315"/>
      <c r="W182" s="316"/>
      <c r="X182" s="315"/>
      <c r="Y182" s="316"/>
      <c r="Z182" s="315"/>
      <c r="AA182" s="316"/>
      <c r="AB182" s="315"/>
      <c r="AC182" s="316"/>
      <c r="AD182" s="315"/>
      <c r="AE182" s="316"/>
      <c r="AF182" s="315"/>
      <c r="AG182" s="316"/>
      <c r="AH182" s="315"/>
      <c r="AI182" s="316"/>
      <c r="AJ182" s="315"/>
      <c r="AK182" s="316"/>
      <c r="AL182" s="315"/>
      <c r="AM182" s="316"/>
      <c r="AN182" s="315"/>
      <c r="AO182" s="316"/>
      <c r="AP182" s="315">
        <f>Tripura!AA182</f>
        <v>0</v>
      </c>
      <c r="AQ182" s="316">
        <f>Tripura!AB182</f>
        <v>0</v>
      </c>
    </row>
    <row r="183" spans="1:43">
      <c r="A183" s="6"/>
      <c r="B183" s="7" t="s">
        <v>110</v>
      </c>
      <c r="C183" s="51">
        <v>0.2</v>
      </c>
      <c r="D183" s="315">
        <f>Dhalai!R183</f>
        <v>0</v>
      </c>
      <c r="E183" s="316">
        <f>Dhalai!S183</f>
        <v>0</v>
      </c>
      <c r="F183" s="315">
        <f>Dhalai!AA183</f>
        <v>0</v>
      </c>
      <c r="G183" s="316">
        <f>Dhalai!AB183</f>
        <v>0</v>
      </c>
      <c r="H183" s="315">
        <f>Unakoti!R183</f>
        <v>0</v>
      </c>
      <c r="I183" s="316">
        <f>Unakoti!S183</f>
        <v>0</v>
      </c>
      <c r="J183" s="315">
        <f>Unakoti!AA183</f>
        <v>0</v>
      </c>
      <c r="K183" s="316">
        <f>Unakoti!AB183</f>
        <v>0</v>
      </c>
      <c r="L183" s="315">
        <f>North!R183</f>
        <v>0</v>
      </c>
      <c r="M183" s="316">
        <f>North!S183</f>
        <v>0</v>
      </c>
      <c r="N183" s="315">
        <f>North!AA183</f>
        <v>0</v>
      </c>
      <c r="O183" s="316">
        <f>North!AB183</f>
        <v>0</v>
      </c>
      <c r="P183" s="315">
        <f>Gomati!R183</f>
        <v>0</v>
      </c>
      <c r="Q183" s="316">
        <f>Gomati!S183</f>
        <v>0</v>
      </c>
      <c r="R183" s="315">
        <f>Gomati!AA183</f>
        <v>0</v>
      </c>
      <c r="S183" s="316">
        <f>Gomati!AB183</f>
        <v>0</v>
      </c>
      <c r="T183" s="315">
        <f>South!R183</f>
        <v>0</v>
      </c>
      <c r="U183" s="316">
        <f>South!S183</f>
        <v>0</v>
      </c>
      <c r="V183" s="315">
        <f>South!AA183</f>
        <v>0</v>
      </c>
      <c r="W183" s="316">
        <f>South!AB183</f>
        <v>0</v>
      </c>
      <c r="X183" s="315">
        <f>West!R183</f>
        <v>0</v>
      </c>
      <c r="Y183" s="316">
        <f>West!S183</f>
        <v>0</v>
      </c>
      <c r="Z183" s="315">
        <f>West!AA183</f>
        <v>0</v>
      </c>
      <c r="AA183" s="316">
        <f>West!AB183</f>
        <v>0</v>
      </c>
      <c r="AB183" s="315">
        <f>Sepahijala!R183</f>
        <v>0</v>
      </c>
      <c r="AC183" s="316">
        <f>Sepahijala!S183</f>
        <v>0</v>
      </c>
      <c r="AD183" s="315">
        <f>Sepahijala!AA183</f>
        <v>0</v>
      </c>
      <c r="AE183" s="316">
        <f>Sepahijala!AB183</f>
        <v>0</v>
      </c>
      <c r="AF183" s="315">
        <f>Khowai!R183</f>
        <v>0</v>
      </c>
      <c r="AG183" s="316">
        <f>Khowai!S183</f>
        <v>0</v>
      </c>
      <c r="AH183" s="315">
        <f>Khowai!AA183</f>
        <v>0</v>
      </c>
      <c r="AI183" s="316">
        <f>Khowai!AB183</f>
        <v>0</v>
      </c>
      <c r="AJ183" s="315">
        <f>SPO!R183</f>
        <v>0</v>
      </c>
      <c r="AK183" s="316">
        <f>SPO!S183</f>
        <v>0</v>
      </c>
      <c r="AL183" s="315">
        <f>SPO!AA183</f>
        <v>0</v>
      </c>
      <c r="AM183" s="316">
        <f>SPO!AB183</f>
        <v>0</v>
      </c>
      <c r="AN183" s="315">
        <f>Tripura!R183</f>
        <v>0</v>
      </c>
      <c r="AO183" s="316">
        <f>Tripura!S183</f>
        <v>0</v>
      </c>
      <c r="AP183" s="315">
        <f>Tripura!AA183</f>
        <v>0</v>
      </c>
      <c r="AQ183" s="316">
        <f>Tripura!AB183</f>
        <v>0</v>
      </c>
    </row>
    <row r="184" spans="1:43">
      <c r="A184" s="6"/>
      <c r="B184" s="7" t="s">
        <v>111</v>
      </c>
      <c r="C184" s="51">
        <f>0.2/12*9</f>
        <v>0.15</v>
      </c>
      <c r="D184" s="315">
        <f>Dhalai!R184</f>
        <v>0</v>
      </c>
      <c r="E184" s="316">
        <f>Dhalai!S184</f>
        <v>0</v>
      </c>
      <c r="F184" s="315">
        <f>Dhalai!AA184</f>
        <v>0</v>
      </c>
      <c r="G184" s="316">
        <f>Dhalai!AB184</f>
        <v>0</v>
      </c>
      <c r="H184" s="315">
        <f>Unakoti!R184</f>
        <v>0</v>
      </c>
      <c r="I184" s="316">
        <f>Unakoti!S184</f>
        <v>0</v>
      </c>
      <c r="J184" s="315">
        <f>Unakoti!AA184</f>
        <v>0</v>
      </c>
      <c r="K184" s="316">
        <f>Unakoti!AB184</f>
        <v>0</v>
      </c>
      <c r="L184" s="315">
        <f>North!R184</f>
        <v>0</v>
      </c>
      <c r="M184" s="316">
        <f>North!S184</f>
        <v>0</v>
      </c>
      <c r="N184" s="315">
        <f>North!AA184</f>
        <v>0</v>
      </c>
      <c r="O184" s="316">
        <f>North!AB184</f>
        <v>0</v>
      </c>
      <c r="P184" s="315">
        <f>Gomati!R184</f>
        <v>0</v>
      </c>
      <c r="Q184" s="316">
        <f>Gomati!S184</f>
        <v>0</v>
      </c>
      <c r="R184" s="315">
        <f>Gomati!AA184</f>
        <v>0</v>
      </c>
      <c r="S184" s="316">
        <f>Gomati!AB184</f>
        <v>0</v>
      </c>
      <c r="T184" s="315">
        <f>South!R184</f>
        <v>0</v>
      </c>
      <c r="U184" s="316">
        <f>South!S184</f>
        <v>0</v>
      </c>
      <c r="V184" s="315">
        <f>South!AA184</f>
        <v>0</v>
      </c>
      <c r="W184" s="316">
        <f>South!AB184</f>
        <v>0</v>
      </c>
      <c r="X184" s="315">
        <f>West!R184</f>
        <v>0</v>
      </c>
      <c r="Y184" s="316">
        <f>West!S184</f>
        <v>0</v>
      </c>
      <c r="Z184" s="315">
        <f>West!AA184</f>
        <v>0</v>
      </c>
      <c r="AA184" s="316">
        <f>West!AB184</f>
        <v>0</v>
      </c>
      <c r="AB184" s="315">
        <f>Sepahijala!R184</f>
        <v>0</v>
      </c>
      <c r="AC184" s="316">
        <f>Sepahijala!S184</f>
        <v>0</v>
      </c>
      <c r="AD184" s="315">
        <f>Sepahijala!AA184</f>
        <v>0</v>
      </c>
      <c r="AE184" s="316">
        <f>Sepahijala!AB184</f>
        <v>0</v>
      </c>
      <c r="AF184" s="315">
        <f>Khowai!R184</f>
        <v>0</v>
      </c>
      <c r="AG184" s="316">
        <f>Khowai!S184</f>
        <v>0</v>
      </c>
      <c r="AH184" s="315">
        <f>Khowai!AA184</f>
        <v>0</v>
      </c>
      <c r="AI184" s="316">
        <f>Khowai!AB184</f>
        <v>0</v>
      </c>
      <c r="AJ184" s="315">
        <f>SPO!R184</f>
        <v>0</v>
      </c>
      <c r="AK184" s="316">
        <f>SPO!S184</f>
        <v>0</v>
      </c>
      <c r="AL184" s="315">
        <f>SPO!AA184</f>
        <v>0</v>
      </c>
      <c r="AM184" s="316">
        <f>SPO!AB184</f>
        <v>0</v>
      </c>
      <c r="AN184" s="315">
        <f>Tripura!R184</f>
        <v>0</v>
      </c>
      <c r="AO184" s="316">
        <f>Tripura!S184</f>
        <v>0</v>
      </c>
      <c r="AP184" s="315">
        <f>Tripura!AA184</f>
        <v>0</v>
      </c>
      <c r="AQ184" s="316">
        <f>Tripura!AB184</f>
        <v>0</v>
      </c>
    </row>
    <row r="185" spans="1:43">
      <c r="A185" s="6"/>
      <c r="B185" s="7" t="s">
        <v>112</v>
      </c>
      <c r="C185" s="51">
        <f>0.2/12*6</f>
        <v>0.1</v>
      </c>
      <c r="D185" s="315">
        <f>Dhalai!R185</f>
        <v>0</v>
      </c>
      <c r="E185" s="316">
        <f>Dhalai!S185</f>
        <v>0</v>
      </c>
      <c r="F185" s="315">
        <f>Dhalai!AA185</f>
        <v>0</v>
      </c>
      <c r="G185" s="316">
        <f>Dhalai!AB185</f>
        <v>0</v>
      </c>
      <c r="H185" s="315">
        <f>Unakoti!R185</f>
        <v>0</v>
      </c>
      <c r="I185" s="316">
        <f>Unakoti!S185</f>
        <v>0</v>
      </c>
      <c r="J185" s="315">
        <f>Unakoti!AA185</f>
        <v>0</v>
      </c>
      <c r="K185" s="316">
        <f>Unakoti!AB185</f>
        <v>0</v>
      </c>
      <c r="L185" s="315">
        <f>North!R185</f>
        <v>0</v>
      </c>
      <c r="M185" s="316">
        <f>North!S185</f>
        <v>0</v>
      </c>
      <c r="N185" s="315">
        <f>North!AA185</f>
        <v>0</v>
      </c>
      <c r="O185" s="316">
        <f>North!AB185</f>
        <v>0</v>
      </c>
      <c r="P185" s="315">
        <f>Gomati!R185</f>
        <v>0</v>
      </c>
      <c r="Q185" s="316">
        <f>Gomati!S185</f>
        <v>0</v>
      </c>
      <c r="R185" s="315">
        <f>Gomati!AA185</f>
        <v>0</v>
      </c>
      <c r="S185" s="316">
        <f>Gomati!AB185</f>
        <v>0</v>
      </c>
      <c r="T185" s="315">
        <f>South!R185</f>
        <v>0</v>
      </c>
      <c r="U185" s="316">
        <f>South!S185</f>
        <v>0</v>
      </c>
      <c r="V185" s="315">
        <f>South!AA185</f>
        <v>0</v>
      </c>
      <c r="W185" s="316">
        <f>South!AB185</f>
        <v>0</v>
      </c>
      <c r="X185" s="315">
        <f>West!R185</f>
        <v>0</v>
      </c>
      <c r="Y185" s="316">
        <f>West!S185</f>
        <v>0</v>
      </c>
      <c r="Z185" s="315">
        <f>West!AA185</f>
        <v>0</v>
      </c>
      <c r="AA185" s="316">
        <f>West!AB185</f>
        <v>0</v>
      </c>
      <c r="AB185" s="315">
        <f>Sepahijala!R185</f>
        <v>0</v>
      </c>
      <c r="AC185" s="316">
        <f>Sepahijala!S185</f>
        <v>0</v>
      </c>
      <c r="AD185" s="315">
        <f>Sepahijala!AA185</f>
        <v>0</v>
      </c>
      <c r="AE185" s="316">
        <f>Sepahijala!AB185</f>
        <v>0</v>
      </c>
      <c r="AF185" s="315">
        <f>Khowai!R185</f>
        <v>0</v>
      </c>
      <c r="AG185" s="316">
        <f>Khowai!S185</f>
        <v>0</v>
      </c>
      <c r="AH185" s="315">
        <f>Khowai!AA185</f>
        <v>0</v>
      </c>
      <c r="AI185" s="316">
        <f>Khowai!AB185</f>
        <v>0</v>
      </c>
      <c r="AJ185" s="315">
        <f>SPO!R185</f>
        <v>0</v>
      </c>
      <c r="AK185" s="316">
        <f>SPO!S185</f>
        <v>0</v>
      </c>
      <c r="AL185" s="315">
        <f>SPO!AA185</f>
        <v>0</v>
      </c>
      <c r="AM185" s="316">
        <f>SPO!AB185</f>
        <v>0</v>
      </c>
      <c r="AN185" s="315">
        <f>Tripura!R185</f>
        <v>0</v>
      </c>
      <c r="AO185" s="316">
        <f>Tripura!S185</f>
        <v>0</v>
      </c>
      <c r="AP185" s="315">
        <f>Tripura!AA185</f>
        <v>0</v>
      </c>
      <c r="AQ185" s="316">
        <f>Tripura!AB185</f>
        <v>0</v>
      </c>
    </row>
    <row r="186" spans="1:43">
      <c r="A186" s="6"/>
      <c r="B186" s="7" t="s">
        <v>113</v>
      </c>
      <c r="C186" s="51">
        <f>0.2/12*3</f>
        <v>0.05</v>
      </c>
      <c r="D186" s="315">
        <f>Dhalai!R186</f>
        <v>0</v>
      </c>
      <c r="E186" s="316">
        <f>Dhalai!S186</f>
        <v>0</v>
      </c>
      <c r="F186" s="315">
        <f>Dhalai!AA186</f>
        <v>0</v>
      </c>
      <c r="G186" s="316">
        <f>Dhalai!AB186</f>
        <v>0</v>
      </c>
      <c r="H186" s="315">
        <f>Unakoti!R186</f>
        <v>0</v>
      </c>
      <c r="I186" s="316">
        <f>Unakoti!S186</f>
        <v>0</v>
      </c>
      <c r="J186" s="315">
        <f>Unakoti!AA186</f>
        <v>0</v>
      </c>
      <c r="K186" s="316">
        <f>Unakoti!AB186</f>
        <v>0</v>
      </c>
      <c r="L186" s="315">
        <f>North!R186</f>
        <v>0</v>
      </c>
      <c r="M186" s="316">
        <f>North!S186</f>
        <v>0</v>
      </c>
      <c r="N186" s="315">
        <f>North!AA186</f>
        <v>0</v>
      </c>
      <c r="O186" s="316">
        <f>North!AB186</f>
        <v>0</v>
      </c>
      <c r="P186" s="315">
        <f>Gomati!R186</f>
        <v>0</v>
      </c>
      <c r="Q186" s="316">
        <f>Gomati!S186</f>
        <v>0</v>
      </c>
      <c r="R186" s="315">
        <f>Gomati!AA186</f>
        <v>0</v>
      </c>
      <c r="S186" s="316">
        <f>Gomati!AB186</f>
        <v>0</v>
      </c>
      <c r="T186" s="315">
        <f>South!R186</f>
        <v>0</v>
      </c>
      <c r="U186" s="316">
        <f>South!S186</f>
        <v>0</v>
      </c>
      <c r="V186" s="315">
        <f>South!AA186</f>
        <v>0</v>
      </c>
      <c r="W186" s="316">
        <f>South!AB186</f>
        <v>0</v>
      </c>
      <c r="X186" s="315">
        <f>West!R186</f>
        <v>0</v>
      </c>
      <c r="Y186" s="316">
        <f>West!S186</f>
        <v>0</v>
      </c>
      <c r="Z186" s="315">
        <f>West!AA186</f>
        <v>0</v>
      </c>
      <c r="AA186" s="316">
        <f>West!AB186</f>
        <v>0</v>
      </c>
      <c r="AB186" s="315">
        <f>Sepahijala!R186</f>
        <v>0</v>
      </c>
      <c r="AC186" s="316">
        <f>Sepahijala!S186</f>
        <v>0</v>
      </c>
      <c r="AD186" s="315">
        <f>Sepahijala!AA186</f>
        <v>0</v>
      </c>
      <c r="AE186" s="316">
        <f>Sepahijala!AB186</f>
        <v>0</v>
      </c>
      <c r="AF186" s="315">
        <f>Khowai!R186</f>
        <v>0</v>
      </c>
      <c r="AG186" s="316">
        <f>Khowai!S186</f>
        <v>0</v>
      </c>
      <c r="AH186" s="315">
        <f>Khowai!AA186</f>
        <v>0</v>
      </c>
      <c r="AI186" s="316">
        <f>Khowai!AB186</f>
        <v>0</v>
      </c>
      <c r="AJ186" s="315">
        <f>SPO!R186</f>
        <v>0</v>
      </c>
      <c r="AK186" s="316">
        <f>SPO!S186</f>
        <v>0</v>
      </c>
      <c r="AL186" s="315">
        <f>SPO!AA186</f>
        <v>0</v>
      </c>
      <c r="AM186" s="316">
        <f>SPO!AB186</f>
        <v>0</v>
      </c>
      <c r="AN186" s="315">
        <f>Tripura!R186</f>
        <v>0</v>
      </c>
      <c r="AO186" s="316">
        <f>Tripura!S186</f>
        <v>0</v>
      </c>
      <c r="AP186" s="315">
        <f>Tripura!AA186</f>
        <v>0</v>
      </c>
      <c r="AQ186" s="316">
        <f>Tripura!AB186</f>
        <v>0</v>
      </c>
    </row>
    <row r="187" spans="1:43" s="87" customFormat="1" ht="18">
      <c r="A187" s="176"/>
      <c r="B187" s="192" t="s">
        <v>107</v>
      </c>
      <c r="C187" s="200">
        <f t="shared" ref="C187" si="20">C183+C184+C185+C186</f>
        <v>0.49999999999999994</v>
      </c>
      <c r="D187" s="311"/>
      <c r="E187" s="311"/>
      <c r="F187" s="311"/>
      <c r="G187" s="311"/>
      <c r="H187" s="311"/>
      <c r="I187" s="311"/>
      <c r="J187" s="311"/>
      <c r="K187" s="311"/>
      <c r="L187" s="311"/>
      <c r="M187" s="311"/>
      <c r="N187" s="311"/>
      <c r="O187" s="311"/>
      <c r="P187" s="311"/>
      <c r="Q187" s="311"/>
      <c r="R187" s="311"/>
      <c r="S187" s="311"/>
      <c r="T187" s="311"/>
      <c r="U187" s="311"/>
      <c r="V187" s="311"/>
      <c r="W187" s="311"/>
      <c r="X187" s="311"/>
      <c r="Y187" s="311"/>
      <c r="Z187" s="311"/>
      <c r="AA187" s="311"/>
      <c r="AB187" s="311"/>
      <c r="AC187" s="311"/>
      <c r="AD187" s="311"/>
      <c r="AE187" s="311"/>
      <c r="AF187" s="311"/>
      <c r="AG187" s="311"/>
      <c r="AH187" s="311"/>
      <c r="AI187" s="311"/>
      <c r="AJ187" s="311"/>
      <c r="AK187" s="311"/>
      <c r="AL187" s="311"/>
      <c r="AM187" s="311"/>
      <c r="AN187" s="311"/>
      <c r="AO187" s="311"/>
      <c r="AP187" s="311"/>
      <c r="AQ187" s="311"/>
    </row>
    <row r="188" spans="1:43" s="88" customFormat="1">
      <c r="A188" s="6">
        <v>6.07</v>
      </c>
      <c r="B188" s="36" t="s">
        <v>119</v>
      </c>
      <c r="C188" s="112"/>
      <c r="D188" s="315"/>
      <c r="E188" s="316"/>
      <c r="F188" s="315"/>
      <c r="G188" s="316"/>
      <c r="H188" s="315"/>
      <c r="I188" s="316"/>
      <c r="J188" s="315"/>
      <c r="K188" s="316"/>
      <c r="L188" s="315"/>
      <c r="M188" s="316"/>
      <c r="N188" s="315"/>
      <c r="O188" s="316"/>
      <c r="P188" s="315"/>
      <c r="Q188" s="316"/>
      <c r="R188" s="315"/>
      <c r="S188" s="316"/>
      <c r="T188" s="315"/>
      <c r="U188" s="316"/>
      <c r="V188" s="315"/>
      <c r="W188" s="316"/>
      <c r="X188" s="315"/>
      <c r="Y188" s="316"/>
      <c r="Z188" s="315"/>
      <c r="AA188" s="316"/>
      <c r="AB188" s="315"/>
      <c r="AC188" s="316"/>
      <c r="AD188" s="315"/>
      <c r="AE188" s="316"/>
      <c r="AF188" s="315"/>
      <c r="AG188" s="316"/>
      <c r="AH188" s="315"/>
      <c r="AI188" s="316"/>
      <c r="AJ188" s="315"/>
      <c r="AK188" s="316"/>
      <c r="AL188" s="315"/>
      <c r="AM188" s="316"/>
      <c r="AN188" s="315"/>
      <c r="AO188" s="316"/>
      <c r="AP188" s="315">
        <f>Tripura!AA188</f>
        <v>0</v>
      </c>
      <c r="AQ188" s="316">
        <f>Tripura!AB188</f>
        <v>0</v>
      </c>
    </row>
    <row r="189" spans="1:43" s="88" customFormat="1">
      <c r="A189" s="6"/>
      <c r="B189" s="7" t="s">
        <v>110</v>
      </c>
      <c r="C189" s="51">
        <f>0.06</f>
        <v>0.06</v>
      </c>
      <c r="D189" s="315">
        <f>Dhalai!R189</f>
        <v>0</v>
      </c>
      <c r="E189" s="316">
        <f>Dhalai!S189</f>
        <v>0</v>
      </c>
      <c r="F189" s="315">
        <f>Dhalai!AA189</f>
        <v>0</v>
      </c>
      <c r="G189" s="316">
        <f>Dhalai!AB189</f>
        <v>0</v>
      </c>
      <c r="H189" s="315">
        <f>Unakoti!R189</f>
        <v>0</v>
      </c>
      <c r="I189" s="316">
        <f>Unakoti!S189</f>
        <v>0</v>
      </c>
      <c r="J189" s="315">
        <f>Unakoti!AA189</f>
        <v>0</v>
      </c>
      <c r="K189" s="316">
        <f>Unakoti!AB189</f>
        <v>0</v>
      </c>
      <c r="L189" s="315">
        <f>North!R189</f>
        <v>0</v>
      </c>
      <c r="M189" s="316">
        <f>North!S189</f>
        <v>0</v>
      </c>
      <c r="N189" s="315">
        <f>North!AA189</f>
        <v>0</v>
      </c>
      <c r="O189" s="316">
        <f>North!AB189</f>
        <v>0</v>
      </c>
      <c r="P189" s="315">
        <f>Gomati!R189</f>
        <v>0</v>
      </c>
      <c r="Q189" s="316">
        <f>Gomati!S189</f>
        <v>0</v>
      </c>
      <c r="R189" s="315">
        <f>Gomati!AA189</f>
        <v>0</v>
      </c>
      <c r="S189" s="316">
        <f>Gomati!AB189</f>
        <v>0</v>
      </c>
      <c r="T189" s="315">
        <f>South!R189</f>
        <v>0</v>
      </c>
      <c r="U189" s="316">
        <f>South!S189</f>
        <v>0</v>
      </c>
      <c r="V189" s="315">
        <f>South!AA189</f>
        <v>0</v>
      </c>
      <c r="W189" s="316">
        <f>South!AB189</f>
        <v>0</v>
      </c>
      <c r="X189" s="315">
        <f>West!R189</f>
        <v>0</v>
      </c>
      <c r="Y189" s="316">
        <f>West!S189</f>
        <v>0</v>
      </c>
      <c r="Z189" s="315">
        <f>West!AA189</f>
        <v>0</v>
      </c>
      <c r="AA189" s="316">
        <f>West!AB189</f>
        <v>0</v>
      </c>
      <c r="AB189" s="315">
        <f>Sepahijala!R189</f>
        <v>0</v>
      </c>
      <c r="AC189" s="316">
        <f>Sepahijala!S189</f>
        <v>0</v>
      </c>
      <c r="AD189" s="315">
        <f>Sepahijala!AA189</f>
        <v>0</v>
      </c>
      <c r="AE189" s="316">
        <f>Sepahijala!AB189</f>
        <v>0</v>
      </c>
      <c r="AF189" s="315">
        <f>Khowai!R189</f>
        <v>0</v>
      </c>
      <c r="AG189" s="316">
        <f>Khowai!S189</f>
        <v>0</v>
      </c>
      <c r="AH189" s="315">
        <f>Khowai!AA189</f>
        <v>0</v>
      </c>
      <c r="AI189" s="316">
        <f>Khowai!AB189</f>
        <v>0</v>
      </c>
      <c r="AJ189" s="315">
        <f>SPO!R189</f>
        <v>0</v>
      </c>
      <c r="AK189" s="316">
        <f>SPO!S189</f>
        <v>0</v>
      </c>
      <c r="AL189" s="315">
        <f>SPO!AA189</f>
        <v>0</v>
      </c>
      <c r="AM189" s="316">
        <f>SPO!AB189</f>
        <v>0</v>
      </c>
      <c r="AN189" s="315">
        <f>Tripura!R189</f>
        <v>0</v>
      </c>
      <c r="AO189" s="316">
        <f>Tripura!S189</f>
        <v>0</v>
      </c>
      <c r="AP189" s="315">
        <f>Tripura!AA189</f>
        <v>0</v>
      </c>
      <c r="AQ189" s="316">
        <f>Tripura!AB189</f>
        <v>0</v>
      </c>
    </row>
    <row r="190" spans="1:43" s="88" customFormat="1">
      <c r="A190" s="6"/>
      <c r="B190" s="7" t="s">
        <v>111</v>
      </c>
      <c r="C190" s="51">
        <f>0.06/12*9</f>
        <v>4.4999999999999998E-2</v>
      </c>
      <c r="D190" s="315">
        <f>Dhalai!R190</f>
        <v>0</v>
      </c>
      <c r="E190" s="316">
        <f>Dhalai!S190</f>
        <v>0</v>
      </c>
      <c r="F190" s="315">
        <f>Dhalai!AA190</f>
        <v>0</v>
      </c>
      <c r="G190" s="316">
        <f>Dhalai!AB190</f>
        <v>0</v>
      </c>
      <c r="H190" s="315">
        <f>Unakoti!R190</f>
        <v>0</v>
      </c>
      <c r="I190" s="316">
        <f>Unakoti!S190</f>
        <v>0</v>
      </c>
      <c r="J190" s="315">
        <f>Unakoti!AA190</f>
        <v>0</v>
      </c>
      <c r="K190" s="316">
        <f>Unakoti!AB190</f>
        <v>0</v>
      </c>
      <c r="L190" s="315">
        <f>North!R190</f>
        <v>0</v>
      </c>
      <c r="M190" s="316">
        <f>North!S190</f>
        <v>0</v>
      </c>
      <c r="N190" s="315">
        <f>North!AA190</f>
        <v>0</v>
      </c>
      <c r="O190" s="316">
        <f>North!AB190</f>
        <v>0</v>
      </c>
      <c r="P190" s="315">
        <f>Gomati!R190</f>
        <v>0</v>
      </c>
      <c r="Q190" s="316">
        <f>Gomati!S190</f>
        <v>0</v>
      </c>
      <c r="R190" s="315">
        <f>Gomati!AA190</f>
        <v>0</v>
      </c>
      <c r="S190" s="316">
        <f>Gomati!AB190</f>
        <v>0</v>
      </c>
      <c r="T190" s="315">
        <f>South!R190</f>
        <v>0</v>
      </c>
      <c r="U190" s="316">
        <f>South!S190</f>
        <v>0</v>
      </c>
      <c r="V190" s="315">
        <f>South!AA190</f>
        <v>0</v>
      </c>
      <c r="W190" s="316">
        <f>South!AB190</f>
        <v>0</v>
      </c>
      <c r="X190" s="315">
        <f>West!R190</f>
        <v>0</v>
      </c>
      <c r="Y190" s="316">
        <f>West!S190</f>
        <v>0</v>
      </c>
      <c r="Z190" s="315">
        <f>West!AA190</f>
        <v>0</v>
      </c>
      <c r="AA190" s="316">
        <f>West!AB190</f>
        <v>0</v>
      </c>
      <c r="AB190" s="315">
        <f>Sepahijala!R190</f>
        <v>0</v>
      </c>
      <c r="AC190" s="316">
        <f>Sepahijala!S190</f>
        <v>0</v>
      </c>
      <c r="AD190" s="315">
        <f>Sepahijala!AA190</f>
        <v>0</v>
      </c>
      <c r="AE190" s="316">
        <f>Sepahijala!AB190</f>
        <v>0</v>
      </c>
      <c r="AF190" s="315">
        <f>Khowai!R190</f>
        <v>0</v>
      </c>
      <c r="AG190" s="316">
        <f>Khowai!S190</f>
        <v>0</v>
      </c>
      <c r="AH190" s="315">
        <f>Khowai!AA190</f>
        <v>0</v>
      </c>
      <c r="AI190" s="316">
        <f>Khowai!AB190</f>
        <v>0</v>
      </c>
      <c r="AJ190" s="315">
        <f>SPO!R190</f>
        <v>0</v>
      </c>
      <c r="AK190" s="316">
        <f>SPO!S190</f>
        <v>0</v>
      </c>
      <c r="AL190" s="315">
        <f>SPO!AA190</f>
        <v>0</v>
      </c>
      <c r="AM190" s="316">
        <f>SPO!AB190</f>
        <v>0</v>
      </c>
      <c r="AN190" s="315">
        <f>Tripura!R190</f>
        <v>0</v>
      </c>
      <c r="AO190" s="316">
        <f>Tripura!S190</f>
        <v>0</v>
      </c>
      <c r="AP190" s="315">
        <f>Tripura!AA190</f>
        <v>0</v>
      </c>
      <c r="AQ190" s="316">
        <f>Tripura!AB190</f>
        <v>0</v>
      </c>
    </row>
    <row r="191" spans="1:43" s="88" customFormat="1">
      <c r="A191" s="6"/>
      <c r="B191" s="7" t="s">
        <v>112</v>
      </c>
      <c r="C191" s="51">
        <f>0.06/12*6</f>
        <v>0.03</v>
      </c>
      <c r="D191" s="315">
        <f>Dhalai!R191</f>
        <v>0</v>
      </c>
      <c r="E191" s="316">
        <f>Dhalai!S191</f>
        <v>0</v>
      </c>
      <c r="F191" s="315">
        <f>Dhalai!AA191</f>
        <v>0</v>
      </c>
      <c r="G191" s="316">
        <f>Dhalai!AB191</f>
        <v>0</v>
      </c>
      <c r="H191" s="315">
        <f>Unakoti!R191</f>
        <v>0</v>
      </c>
      <c r="I191" s="316">
        <f>Unakoti!S191</f>
        <v>0</v>
      </c>
      <c r="J191" s="315">
        <f>Unakoti!AA191</f>
        <v>0</v>
      </c>
      <c r="K191" s="316">
        <f>Unakoti!AB191</f>
        <v>0</v>
      </c>
      <c r="L191" s="315">
        <f>North!R191</f>
        <v>0</v>
      </c>
      <c r="M191" s="316">
        <f>North!S191</f>
        <v>0</v>
      </c>
      <c r="N191" s="315">
        <f>North!AA191</f>
        <v>0</v>
      </c>
      <c r="O191" s="316">
        <f>North!AB191</f>
        <v>0</v>
      </c>
      <c r="P191" s="315">
        <f>Gomati!R191</f>
        <v>0</v>
      </c>
      <c r="Q191" s="316">
        <f>Gomati!S191</f>
        <v>0</v>
      </c>
      <c r="R191" s="315">
        <f>Gomati!AA191</f>
        <v>0</v>
      </c>
      <c r="S191" s="316">
        <f>Gomati!AB191</f>
        <v>0</v>
      </c>
      <c r="T191" s="315">
        <f>South!R191</f>
        <v>0</v>
      </c>
      <c r="U191" s="316">
        <f>South!S191</f>
        <v>0</v>
      </c>
      <c r="V191" s="315">
        <f>South!AA191</f>
        <v>0</v>
      </c>
      <c r="W191" s="316">
        <f>South!AB191</f>
        <v>0</v>
      </c>
      <c r="X191" s="315">
        <f>West!R191</f>
        <v>0</v>
      </c>
      <c r="Y191" s="316">
        <f>West!S191</f>
        <v>0</v>
      </c>
      <c r="Z191" s="315">
        <f>West!AA191</f>
        <v>0</v>
      </c>
      <c r="AA191" s="316">
        <f>West!AB191</f>
        <v>0</v>
      </c>
      <c r="AB191" s="315">
        <f>Sepahijala!R191</f>
        <v>0</v>
      </c>
      <c r="AC191" s="316">
        <f>Sepahijala!S191</f>
        <v>0</v>
      </c>
      <c r="AD191" s="315">
        <f>Sepahijala!AA191</f>
        <v>0</v>
      </c>
      <c r="AE191" s="316">
        <f>Sepahijala!AB191</f>
        <v>0</v>
      </c>
      <c r="AF191" s="315">
        <f>Khowai!R191</f>
        <v>0</v>
      </c>
      <c r="AG191" s="316">
        <f>Khowai!S191</f>
        <v>0</v>
      </c>
      <c r="AH191" s="315">
        <f>Khowai!AA191</f>
        <v>0</v>
      </c>
      <c r="AI191" s="316">
        <f>Khowai!AB191</f>
        <v>0</v>
      </c>
      <c r="AJ191" s="315">
        <f>SPO!R191</f>
        <v>0</v>
      </c>
      <c r="AK191" s="316">
        <f>SPO!S191</f>
        <v>0</v>
      </c>
      <c r="AL191" s="315">
        <f>SPO!AA191</f>
        <v>0</v>
      </c>
      <c r="AM191" s="316">
        <f>SPO!AB191</f>
        <v>0</v>
      </c>
      <c r="AN191" s="315">
        <f>Tripura!R191</f>
        <v>0</v>
      </c>
      <c r="AO191" s="316">
        <f>Tripura!S191</f>
        <v>0</v>
      </c>
      <c r="AP191" s="315">
        <f>Tripura!AA191</f>
        <v>0</v>
      </c>
      <c r="AQ191" s="316">
        <f>Tripura!AB191</f>
        <v>0</v>
      </c>
    </row>
    <row r="192" spans="1:43" s="88" customFormat="1">
      <c r="A192" s="6"/>
      <c r="B192" s="7" t="s">
        <v>113</v>
      </c>
      <c r="C192" s="51">
        <f>0.06/12*3</f>
        <v>1.4999999999999999E-2</v>
      </c>
      <c r="D192" s="315">
        <f>Dhalai!R192</f>
        <v>0</v>
      </c>
      <c r="E192" s="316">
        <f>Dhalai!S192</f>
        <v>0</v>
      </c>
      <c r="F192" s="315">
        <f>Dhalai!AA192</f>
        <v>0</v>
      </c>
      <c r="G192" s="316">
        <f>Dhalai!AB192</f>
        <v>0</v>
      </c>
      <c r="H192" s="315">
        <f>Unakoti!R192</f>
        <v>0</v>
      </c>
      <c r="I192" s="316">
        <f>Unakoti!S192</f>
        <v>0</v>
      </c>
      <c r="J192" s="315">
        <f>Unakoti!AA192</f>
        <v>0</v>
      </c>
      <c r="K192" s="316">
        <f>Unakoti!AB192</f>
        <v>0</v>
      </c>
      <c r="L192" s="315">
        <f>North!R192</f>
        <v>0</v>
      </c>
      <c r="M192" s="316">
        <f>North!S192</f>
        <v>0</v>
      </c>
      <c r="N192" s="315">
        <f>North!AA192</f>
        <v>0</v>
      </c>
      <c r="O192" s="316">
        <f>North!AB192</f>
        <v>0</v>
      </c>
      <c r="P192" s="315">
        <f>Gomati!R192</f>
        <v>0</v>
      </c>
      <c r="Q192" s="316">
        <f>Gomati!S192</f>
        <v>0</v>
      </c>
      <c r="R192" s="315">
        <f>Gomati!AA192</f>
        <v>0</v>
      </c>
      <c r="S192" s="316">
        <f>Gomati!AB192</f>
        <v>0</v>
      </c>
      <c r="T192" s="315">
        <f>South!R192</f>
        <v>0</v>
      </c>
      <c r="U192" s="316">
        <f>South!S192</f>
        <v>0</v>
      </c>
      <c r="V192" s="315">
        <f>South!AA192</f>
        <v>0</v>
      </c>
      <c r="W192" s="316">
        <f>South!AB192</f>
        <v>0</v>
      </c>
      <c r="X192" s="315">
        <f>West!R192</f>
        <v>0</v>
      </c>
      <c r="Y192" s="316">
        <f>West!S192</f>
        <v>0</v>
      </c>
      <c r="Z192" s="315">
        <f>West!AA192</f>
        <v>0</v>
      </c>
      <c r="AA192" s="316">
        <f>West!AB192</f>
        <v>0</v>
      </c>
      <c r="AB192" s="315">
        <f>Sepahijala!R192</f>
        <v>0</v>
      </c>
      <c r="AC192" s="316">
        <f>Sepahijala!S192</f>
        <v>0</v>
      </c>
      <c r="AD192" s="315">
        <f>Sepahijala!AA192</f>
        <v>0</v>
      </c>
      <c r="AE192" s="316">
        <f>Sepahijala!AB192</f>
        <v>0</v>
      </c>
      <c r="AF192" s="315">
        <f>Khowai!R192</f>
        <v>0</v>
      </c>
      <c r="AG192" s="316">
        <f>Khowai!S192</f>
        <v>0</v>
      </c>
      <c r="AH192" s="315">
        <f>Khowai!AA192</f>
        <v>0</v>
      </c>
      <c r="AI192" s="316">
        <f>Khowai!AB192</f>
        <v>0</v>
      </c>
      <c r="AJ192" s="315">
        <f>SPO!R192</f>
        <v>0</v>
      </c>
      <c r="AK192" s="316">
        <f>SPO!S192</f>
        <v>0</v>
      </c>
      <c r="AL192" s="315">
        <f>SPO!AA192</f>
        <v>0</v>
      </c>
      <c r="AM192" s="316">
        <f>SPO!AB192</f>
        <v>0</v>
      </c>
      <c r="AN192" s="315">
        <f>Tripura!R192</f>
        <v>0</v>
      </c>
      <c r="AO192" s="316">
        <f>Tripura!S192</f>
        <v>0</v>
      </c>
      <c r="AP192" s="315">
        <f>Tripura!AA192</f>
        <v>0</v>
      </c>
      <c r="AQ192" s="316">
        <f>Tripura!AB192</f>
        <v>0</v>
      </c>
    </row>
    <row r="193" spans="1:43" s="87" customFormat="1" ht="18">
      <c r="A193" s="176"/>
      <c r="B193" s="192" t="s">
        <v>107</v>
      </c>
      <c r="C193" s="200">
        <f t="shared" ref="C193" si="21">C189+C190+C191+C192</f>
        <v>0.15000000000000002</v>
      </c>
      <c r="D193" s="315">
        <f>Dhalai!R193</f>
        <v>0</v>
      </c>
      <c r="E193" s="316">
        <f>Dhalai!S193</f>
        <v>0</v>
      </c>
      <c r="F193" s="315">
        <f>Dhalai!AA193</f>
        <v>0</v>
      </c>
      <c r="G193" s="316">
        <f>Dhalai!AB193</f>
        <v>0</v>
      </c>
      <c r="H193" s="315">
        <f>Unakoti!R193</f>
        <v>0</v>
      </c>
      <c r="I193" s="316">
        <f>Unakoti!S193</f>
        <v>0</v>
      </c>
      <c r="J193" s="315">
        <f>Unakoti!AA193</f>
        <v>0</v>
      </c>
      <c r="K193" s="316">
        <f>Unakoti!AB193</f>
        <v>0</v>
      </c>
      <c r="L193" s="315">
        <f>North!R193</f>
        <v>0</v>
      </c>
      <c r="M193" s="316">
        <f>North!S193</f>
        <v>0</v>
      </c>
      <c r="N193" s="315">
        <f>North!AA193</f>
        <v>0</v>
      </c>
      <c r="O193" s="316">
        <f>North!AB193</f>
        <v>0</v>
      </c>
      <c r="P193" s="315">
        <f>Gomati!R193</f>
        <v>0</v>
      </c>
      <c r="Q193" s="316">
        <f>Gomati!S193</f>
        <v>0</v>
      </c>
      <c r="R193" s="315">
        <f>Gomati!AA193</f>
        <v>0</v>
      </c>
      <c r="S193" s="316">
        <f>Gomati!AB193</f>
        <v>0</v>
      </c>
      <c r="T193" s="315">
        <f>South!R193</f>
        <v>0</v>
      </c>
      <c r="U193" s="316">
        <f>South!S193</f>
        <v>0</v>
      </c>
      <c r="V193" s="315">
        <f>South!AA193</f>
        <v>0</v>
      </c>
      <c r="W193" s="316">
        <f>South!AB193</f>
        <v>0</v>
      </c>
      <c r="X193" s="315">
        <f>West!R193</f>
        <v>0</v>
      </c>
      <c r="Y193" s="316">
        <f>West!S193</f>
        <v>0</v>
      </c>
      <c r="Z193" s="315">
        <f>West!AA193</f>
        <v>0</v>
      </c>
      <c r="AA193" s="316">
        <f>West!AB193</f>
        <v>0</v>
      </c>
      <c r="AB193" s="315">
        <f>Sepahijala!R193</f>
        <v>0</v>
      </c>
      <c r="AC193" s="316">
        <f>Sepahijala!S193</f>
        <v>0</v>
      </c>
      <c r="AD193" s="315">
        <f>Sepahijala!AA193</f>
        <v>0</v>
      </c>
      <c r="AE193" s="316">
        <f>Sepahijala!AB193</f>
        <v>0</v>
      </c>
      <c r="AF193" s="315">
        <f>Khowai!R193</f>
        <v>0</v>
      </c>
      <c r="AG193" s="316">
        <f>Khowai!S193</f>
        <v>0</v>
      </c>
      <c r="AH193" s="315">
        <f>Khowai!AA193</f>
        <v>0</v>
      </c>
      <c r="AI193" s="316">
        <f>Khowai!AB193</f>
        <v>0</v>
      </c>
      <c r="AJ193" s="315">
        <f>SPO!R193</f>
        <v>0</v>
      </c>
      <c r="AK193" s="316">
        <f>SPO!S193</f>
        <v>0</v>
      </c>
      <c r="AL193" s="315">
        <f>SPO!AA193</f>
        <v>0</v>
      </c>
      <c r="AM193" s="316">
        <f>SPO!AB193</f>
        <v>0</v>
      </c>
      <c r="AN193" s="315">
        <f>Tripura!R193</f>
        <v>0</v>
      </c>
      <c r="AO193" s="316">
        <f>Tripura!S193</f>
        <v>0</v>
      </c>
      <c r="AP193" s="311"/>
      <c r="AQ193" s="311"/>
    </row>
    <row r="194" spans="1:43" s="87" customFormat="1" ht="18">
      <c r="A194" s="176"/>
      <c r="B194" s="192" t="s">
        <v>9</v>
      </c>
      <c r="C194" s="200">
        <f t="shared" ref="C194" si="22">C193+C187+C181+C175+C169+C163+C157</f>
        <v>2.1</v>
      </c>
      <c r="D194" s="315">
        <f>Dhalai!R194</f>
        <v>200</v>
      </c>
      <c r="E194" s="316">
        <f>Dhalai!S194</f>
        <v>24.36</v>
      </c>
      <c r="F194" s="315">
        <f>Dhalai!AA194</f>
        <v>0</v>
      </c>
      <c r="G194" s="316">
        <f>Dhalai!AB194</f>
        <v>24.36</v>
      </c>
      <c r="H194" s="315">
        <f>Unakoti!R194</f>
        <v>374</v>
      </c>
      <c r="I194" s="316">
        <f>Unakoti!S194</f>
        <v>25.160000000000004</v>
      </c>
      <c r="J194" s="315">
        <f>Unakoti!AA194</f>
        <v>0</v>
      </c>
      <c r="K194" s="316">
        <f>Unakoti!AB194</f>
        <v>25.160000000000004</v>
      </c>
      <c r="L194" s="315">
        <f>North!R194</f>
        <v>4127</v>
      </c>
      <c r="M194" s="316">
        <f>North!S194</f>
        <v>266.98999999999995</v>
      </c>
      <c r="N194" s="315">
        <f>North!AA194</f>
        <v>0</v>
      </c>
      <c r="O194" s="316">
        <f>North!AB194</f>
        <v>266.98999999999995</v>
      </c>
      <c r="P194" s="315">
        <f>Gomati!R194</f>
        <v>197</v>
      </c>
      <c r="Q194" s="316">
        <f>Gomati!S194</f>
        <v>14.920000000000002</v>
      </c>
      <c r="R194" s="315">
        <f>Gomati!AA194</f>
        <v>0</v>
      </c>
      <c r="S194" s="316">
        <f>Gomati!AB194</f>
        <v>14.920000000000002</v>
      </c>
      <c r="T194" s="315">
        <f>South!R194</f>
        <v>141</v>
      </c>
      <c r="U194" s="316">
        <f>South!S194</f>
        <v>4.6199999999999992</v>
      </c>
      <c r="V194" s="315">
        <f>South!AA194</f>
        <v>0</v>
      </c>
      <c r="W194" s="316">
        <f>South!AB194</f>
        <v>4.6199999999999992</v>
      </c>
      <c r="X194" s="315">
        <f>West!R194</f>
        <v>381</v>
      </c>
      <c r="Y194" s="316">
        <f>West!S194</f>
        <v>14.999999999999998</v>
      </c>
      <c r="Z194" s="315">
        <f>West!AA194</f>
        <v>0</v>
      </c>
      <c r="AA194" s="316">
        <f>West!AB194</f>
        <v>14.999999999999998</v>
      </c>
      <c r="AB194" s="315">
        <f>Sepahijala!R194</f>
        <v>123</v>
      </c>
      <c r="AC194" s="316">
        <f>Sepahijala!S194</f>
        <v>6.1199999999999992</v>
      </c>
      <c r="AD194" s="315">
        <f>Sepahijala!AA194</f>
        <v>0</v>
      </c>
      <c r="AE194" s="316">
        <f>Sepahijala!AB194</f>
        <v>6.1199999999999992</v>
      </c>
      <c r="AF194" s="315">
        <f>Khowai!R194</f>
        <v>210</v>
      </c>
      <c r="AG194" s="316">
        <f>Khowai!S194</f>
        <v>9.75</v>
      </c>
      <c r="AH194" s="315">
        <f>Khowai!AA194</f>
        <v>0</v>
      </c>
      <c r="AI194" s="316">
        <f>Khowai!AB194</f>
        <v>9.75</v>
      </c>
      <c r="AJ194" s="315">
        <f>SPO!R194</f>
        <v>0</v>
      </c>
      <c r="AK194" s="316">
        <f>SPO!S194</f>
        <v>0</v>
      </c>
      <c r="AL194" s="315">
        <f>SPO!AA194</f>
        <v>0</v>
      </c>
      <c r="AM194" s="316">
        <f>SPO!AB194</f>
        <v>0</v>
      </c>
      <c r="AN194" s="315">
        <f>Tripura!R194</f>
        <v>5753</v>
      </c>
      <c r="AO194" s="316">
        <f>Tripura!S194</f>
        <v>366.91999999999996</v>
      </c>
      <c r="AP194" s="311"/>
      <c r="AQ194" s="311"/>
    </row>
    <row r="195" spans="1:43" s="172" customFormat="1">
      <c r="A195" s="164" t="s">
        <v>120</v>
      </c>
      <c r="B195" s="165" t="s">
        <v>121</v>
      </c>
      <c r="C195" s="169"/>
      <c r="D195" s="314"/>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4"/>
      <c r="AB195" s="314"/>
      <c r="AC195" s="314"/>
      <c r="AD195" s="314"/>
      <c r="AE195" s="314"/>
      <c r="AF195" s="314"/>
      <c r="AG195" s="314"/>
      <c r="AH195" s="314"/>
      <c r="AI195" s="314"/>
      <c r="AJ195" s="314"/>
      <c r="AK195" s="314"/>
      <c r="AL195" s="314"/>
      <c r="AM195" s="314"/>
      <c r="AN195" s="314"/>
      <c r="AO195" s="314"/>
      <c r="AP195" s="314"/>
      <c r="AQ195" s="314"/>
    </row>
    <row r="196" spans="1:43" s="147" customFormat="1">
      <c r="A196" s="143">
        <v>7</v>
      </c>
      <c r="B196" s="144" t="s">
        <v>122</v>
      </c>
      <c r="C196" s="153"/>
      <c r="D196" s="310"/>
      <c r="E196" s="310"/>
      <c r="F196" s="310"/>
      <c r="G196" s="310"/>
      <c r="H196" s="310"/>
      <c r="I196" s="310"/>
      <c r="J196" s="310"/>
      <c r="K196" s="310"/>
      <c r="L196" s="310"/>
      <c r="M196" s="310"/>
      <c r="N196" s="310"/>
      <c r="O196" s="310"/>
      <c r="P196" s="310"/>
      <c r="Q196" s="310"/>
      <c r="R196" s="310"/>
      <c r="S196" s="310"/>
      <c r="T196" s="310"/>
      <c r="U196" s="310"/>
      <c r="V196" s="310"/>
      <c r="W196" s="310"/>
      <c r="X196" s="310"/>
      <c r="Y196" s="310"/>
      <c r="Z196" s="310"/>
      <c r="AA196" s="310"/>
      <c r="AB196" s="310"/>
      <c r="AC196" s="310"/>
      <c r="AD196" s="310"/>
      <c r="AE196" s="310"/>
      <c r="AF196" s="310"/>
      <c r="AG196" s="310"/>
      <c r="AH196" s="310"/>
      <c r="AI196" s="310"/>
      <c r="AJ196" s="310"/>
      <c r="AK196" s="310"/>
      <c r="AL196" s="310"/>
      <c r="AM196" s="310"/>
      <c r="AN196" s="310"/>
      <c r="AO196" s="310"/>
      <c r="AP196" s="310"/>
      <c r="AQ196" s="310"/>
    </row>
    <row r="197" spans="1:43">
      <c r="A197" s="6">
        <v>7.01</v>
      </c>
      <c r="B197" s="7" t="s">
        <v>123</v>
      </c>
      <c r="C197" s="64"/>
      <c r="D197" s="324"/>
      <c r="E197" s="324"/>
      <c r="F197" s="324"/>
      <c r="G197" s="324"/>
      <c r="H197" s="324"/>
      <c r="I197" s="324"/>
      <c r="J197" s="324"/>
      <c r="K197" s="324"/>
      <c r="L197" s="324"/>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4"/>
      <c r="AL197" s="324"/>
      <c r="AM197" s="324"/>
      <c r="AN197" s="324"/>
      <c r="AO197" s="324"/>
      <c r="AP197" s="308"/>
      <c r="AQ197" s="308"/>
    </row>
    <row r="198" spans="1:43" s="91" customFormat="1">
      <c r="A198" s="6"/>
      <c r="B198" s="7" t="s">
        <v>124</v>
      </c>
      <c r="C198" s="64">
        <v>1.5E-3</v>
      </c>
      <c r="D198" s="327">
        <f>Dhalai!R198</f>
        <v>15953</v>
      </c>
      <c r="E198" s="328">
        <f>Dhalai!S198</f>
        <v>23.929500000000001</v>
      </c>
      <c r="F198" s="327">
        <f>Dhalai!AA198</f>
        <v>15953</v>
      </c>
      <c r="G198" s="328">
        <f>Dhalai!AB198</f>
        <v>23.929500000000001</v>
      </c>
      <c r="H198" s="327">
        <f>Unakoti!R198</f>
        <v>9874</v>
      </c>
      <c r="I198" s="328">
        <f>Unakoti!S198</f>
        <v>14.811</v>
      </c>
      <c r="J198" s="327">
        <f>Unakoti!AA198</f>
        <v>9874</v>
      </c>
      <c r="K198" s="328">
        <f>Unakoti!AB198</f>
        <v>14.811</v>
      </c>
      <c r="L198" s="327">
        <f>North!R198</f>
        <v>14537</v>
      </c>
      <c r="M198" s="328">
        <f>North!S198</f>
        <v>21.805500000000002</v>
      </c>
      <c r="N198" s="327">
        <f>North!AA198</f>
        <v>14537</v>
      </c>
      <c r="O198" s="328">
        <f>North!AB198</f>
        <v>21.805500000000002</v>
      </c>
      <c r="P198" s="327">
        <f>Gomati!R198</f>
        <v>12839</v>
      </c>
      <c r="Q198" s="328">
        <f>Gomati!S198</f>
        <v>19.258500000000002</v>
      </c>
      <c r="R198" s="327">
        <f>Gomati!AA198</f>
        <v>12839</v>
      </c>
      <c r="S198" s="328">
        <f>Gomati!AB198</f>
        <v>19.258500000000002</v>
      </c>
      <c r="T198" s="327">
        <f>South!R198</f>
        <v>12575</v>
      </c>
      <c r="U198" s="328">
        <f>South!S198</f>
        <v>18.862500000000001</v>
      </c>
      <c r="V198" s="327">
        <f>South!AA198</f>
        <v>12575</v>
      </c>
      <c r="W198" s="328">
        <f>South!AB198</f>
        <v>18.862500000000001</v>
      </c>
      <c r="X198" s="327">
        <f>West!R198</f>
        <v>18789</v>
      </c>
      <c r="Y198" s="328">
        <f>West!S198</f>
        <v>28.183500000000002</v>
      </c>
      <c r="Z198" s="327">
        <f>West!AA198</f>
        <v>18789</v>
      </c>
      <c r="AA198" s="328">
        <f>West!AB198</f>
        <v>28.183500000000002</v>
      </c>
      <c r="AB198" s="327">
        <f>Sepahijala!R198</f>
        <v>13633</v>
      </c>
      <c r="AC198" s="328">
        <f>Sepahijala!S198</f>
        <v>20.4495</v>
      </c>
      <c r="AD198" s="327">
        <f>Sepahijala!AA198</f>
        <v>13633</v>
      </c>
      <c r="AE198" s="328">
        <f>Sepahijala!AB198</f>
        <v>20.4495</v>
      </c>
      <c r="AF198" s="327">
        <f>Khowai!R198</f>
        <v>8949</v>
      </c>
      <c r="AG198" s="328">
        <f>Khowai!S198</f>
        <v>13.423500000000001</v>
      </c>
      <c r="AH198" s="327">
        <f>Khowai!AA198</f>
        <v>8949</v>
      </c>
      <c r="AI198" s="328">
        <f>Khowai!AB198</f>
        <v>13.423500000000001</v>
      </c>
      <c r="AJ198" s="327">
        <f>SPO!R198</f>
        <v>0</v>
      </c>
      <c r="AK198" s="328">
        <f>SPO!S198</f>
        <v>0</v>
      </c>
      <c r="AL198" s="327">
        <f>SPO!AA198</f>
        <v>0</v>
      </c>
      <c r="AM198" s="328">
        <f>SPO!AB198</f>
        <v>0</v>
      </c>
      <c r="AN198" s="327">
        <f>Tripura!R198</f>
        <v>107149</v>
      </c>
      <c r="AO198" s="328">
        <f>Tripura!S198</f>
        <v>160.7235</v>
      </c>
      <c r="AP198" s="315">
        <f>Tripura!AA198</f>
        <v>107149</v>
      </c>
      <c r="AQ198" s="316">
        <f>Tripura!AB198</f>
        <v>160.7235</v>
      </c>
    </row>
    <row r="199" spans="1:43" s="91" customFormat="1">
      <c r="A199" s="6"/>
      <c r="B199" s="7" t="s">
        <v>125</v>
      </c>
      <c r="C199" s="64">
        <v>1.5E-3</v>
      </c>
      <c r="D199" s="327">
        <f>Dhalai!R199</f>
        <v>3</v>
      </c>
      <c r="E199" s="328">
        <f>Dhalai!S199</f>
        <v>4.5000000000000005E-3</v>
      </c>
      <c r="F199" s="327">
        <f>Dhalai!AA199</f>
        <v>3</v>
      </c>
      <c r="G199" s="328">
        <f>Dhalai!AB199</f>
        <v>4.5000000000000005E-3</v>
      </c>
      <c r="H199" s="327">
        <f>Unakoti!R199</f>
        <v>3</v>
      </c>
      <c r="I199" s="328">
        <f>Unakoti!S199</f>
        <v>4.5000000000000005E-3</v>
      </c>
      <c r="J199" s="327">
        <f>Unakoti!AA199</f>
        <v>3</v>
      </c>
      <c r="K199" s="328">
        <f>Unakoti!AB199</f>
        <v>4.5000000000000005E-3</v>
      </c>
      <c r="L199" s="327">
        <f>North!R199</f>
        <v>3</v>
      </c>
      <c r="M199" s="328">
        <f>North!S199</f>
        <v>4.5000000000000005E-3</v>
      </c>
      <c r="N199" s="327">
        <f>North!AA199</f>
        <v>3</v>
      </c>
      <c r="O199" s="328">
        <f>North!AB199</f>
        <v>4.5000000000000005E-3</v>
      </c>
      <c r="P199" s="327">
        <f>Gomati!R199</f>
        <v>0</v>
      </c>
      <c r="Q199" s="328">
        <f>Gomati!S199</f>
        <v>0</v>
      </c>
      <c r="R199" s="327">
        <f>Gomati!AA199</f>
        <v>0</v>
      </c>
      <c r="S199" s="328">
        <f>Gomati!AB199</f>
        <v>0</v>
      </c>
      <c r="T199" s="327">
        <f>South!R199</f>
        <v>0</v>
      </c>
      <c r="U199" s="328">
        <f>South!S199</f>
        <v>0</v>
      </c>
      <c r="V199" s="327">
        <f>South!AA199</f>
        <v>0</v>
      </c>
      <c r="W199" s="328">
        <f>South!AB199</f>
        <v>0</v>
      </c>
      <c r="X199" s="327">
        <f>West!R199</f>
        <v>3</v>
      </c>
      <c r="Y199" s="328">
        <f>West!S199</f>
        <v>4.5000000000000005E-3</v>
      </c>
      <c r="Z199" s="327">
        <f>West!AA199</f>
        <v>3</v>
      </c>
      <c r="AA199" s="328">
        <f>West!AB199</f>
        <v>4.5000000000000005E-3</v>
      </c>
      <c r="AB199" s="327">
        <f>Sepahijala!R199</f>
        <v>1</v>
      </c>
      <c r="AC199" s="328">
        <f>Sepahijala!S199</f>
        <v>1.5E-3</v>
      </c>
      <c r="AD199" s="327">
        <f>Sepahijala!AA199</f>
        <v>1</v>
      </c>
      <c r="AE199" s="328">
        <f>Sepahijala!AB199</f>
        <v>1.5E-3</v>
      </c>
      <c r="AF199" s="327">
        <f>Khowai!R199</f>
        <v>1</v>
      </c>
      <c r="AG199" s="328">
        <f>Khowai!S199</f>
        <v>1.5E-3</v>
      </c>
      <c r="AH199" s="327">
        <f>Khowai!AA199</f>
        <v>1</v>
      </c>
      <c r="AI199" s="328">
        <f>Khowai!AB199</f>
        <v>1.5E-3</v>
      </c>
      <c r="AJ199" s="327">
        <f>SPO!R199</f>
        <v>0</v>
      </c>
      <c r="AK199" s="328">
        <f>SPO!S199</f>
        <v>0</v>
      </c>
      <c r="AL199" s="327">
        <f>SPO!AA199</f>
        <v>0</v>
      </c>
      <c r="AM199" s="328">
        <f>SPO!AB199</f>
        <v>0</v>
      </c>
      <c r="AN199" s="327">
        <f>Tripura!R199</f>
        <v>14</v>
      </c>
      <c r="AO199" s="341">
        <f>Tripura!S199</f>
        <v>2.1000000000000005E-2</v>
      </c>
      <c r="AP199" s="315">
        <f>Tripura!AA199</f>
        <v>14</v>
      </c>
      <c r="AQ199" s="316">
        <f>Tripura!AB199</f>
        <v>2.1000000000000005E-2</v>
      </c>
    </row>
    <row r="200" spans="1:43" s="91" customFormat="1">
      <c r="A200" s="6"/>
      <c r="B200" s="7" t="s">
        <v>126</v>
      </c>
      <c r="C200" s="64">
        <v>1.5E-3</v>
      </c>
      <c r="D200" s="327">
        <f>Dhalai!R200</f>
        <v>0</v>
      </c>
      <c r="E200" s="328">
        <f>Dhalai!S200</f>
        <v>0</v>
      </c>
      <c r="F200" s="327">
        <f>Dhalai!AA200</f>
        <v>0</v>
      </c>
      <c r="G200" s="328">
        <f>Dhalai!AB200</f>
        <v>0</v>
      </c>
      <c r="H200" s="327">
        <f>Unakoti!R200</f>
        <v>0</v>
      </c>
      <c r="I200" s="328">
        <f>Unakoti!S200</f>
        <v>0</v>
      </c>
      <c r="J200" s="327">
        <f>Unakoti!AA200</f>
        <v>0</v>
      </c>
      <c r="K200" s="328">
        <f>Unakoti!AB200</f>
        <v>0</v>
      </c>
      <c r="L200" s="327">
        <f>North!R200</f>
        <v>0</v>
      </c>
      <c r="M200" s="328">
        <f>North!S200</f>
        <v>0</v>
      </c>
      <c r="N200" s="327">
        <f>North!AA200</f>
        <v>0</v>
      </c>
      <c r="O200" s="328">
        <f>North!AB200</f>
        <v>0</v>
      </c>
      <c r="P200" s="327">
        <f>Gomati!R200</f>
        <v>0</v>
      </c>
      <c r="Q200" s="328">
        <f>Gomati!S200</f>
        <v>0</v>
      </c>
      <c r="R200" s="327">
        <f>Gomati!AA200</f>
        <v>0</v>
      </c>
      <c r="S200" s="328">
        <f>Gomati!AB200</f>
        <v>0</v>
      </c>
      <c r="T200" s="327">
        <f>South!R200</f>
        <v>0</v>
      </c>
      <c r="U200" s="328">
        <f>South!S200</f>
        <v>0</v>
      </c>
      <c r="V200" s="327">
        <f>South!AA200</f>
        <v>0</v>
      </c>
      <c r="W200" s="328">
        <f>South!AB200</f>
        <v>0</v>
      </c>
      <c r="X200" s="327">
        <f>West!R200</f>
        <v>0</v>
      </c>
      <c r="Y200" s="328">
        <f>West!S200</f>
        <v>0</v>
      </c>
      <c r="Z200" s="327">
        <f>West!AA200</f>
        <v>0</v>
      </c>
      <c r="AA200" s="328">
        <f>West!AB200</f>
        <v>0</v>
      </c>
      <c r="AB200" s="327">
        <f>Sepahijala!R200</f>
        <v>0</v>
      </c>
      <c r="AC200" s="328">
        <f>Sepahijala!S200</f>
        <v>0</v>
      </c>
      <c r="AD200" s="327">
        <f>Sepahijala!AA200</f>
        <v>0</v>
      </c>
      <c r="AE200" s="328">
        <f>Sepahijala!AB200</f>
        <v>0</v>
      </c>
      <c r="AF200" s="327">
        <f>Khowai!R200</f>
        <v>0</v>
      </c>
      <c r="AG200" s="328">
        <f>Khowai!S200</f>
        <v>0</v>
      </c>
      <c r="AH200" s="327">
        <f>Khowai!AA200</f>
        <v>0</v>
      </c>
      <c r="AI200" s="328">
        <f>Khowai!AB200</f>
        <v>0</v>
      </c>
      <c r="AJ200" s="327">
        <f>SPO!R200</f>
        <v>0</v>
      </c>
      <c r="AK200" s="328">
        <f>SPO!S200</f>
        <v>0</v>
      </c>
      <c r="AL200" s="327">
        <f>SPO!AA200</f>
        <v>0</v>
      </c>
      <c r="AM200" s="328">
        <f>SPO!AB200</f>
        <v>0</v>
      </c>
      <c r="AN200" s="327">
        <f>Tripura!R200</f>
        <v>0</v>
      </c>
      <c r="AO200" s="328">
        <f>Tripura!S200</f>
        <v>0</v>
      </c>
      <c r="AP200" s="315">
        <f>Tripura!AA200</f>
        <v>0</v>
      </c>
      <c r="AQ200" s="316">
        <f>Tripura!AB200</f>
        <v>0</v>
      </c>
    </row>
    <row r="201" spans="1:43" s="91" customFormat="1">
      <c r="A201" s="6"/>
      <c r="B201" s="7" t="s">
        <v>127</v>
      </c>
      <c r="C201" s="64">
        <v>1.5E-3</v>
      </c>
      <c r="D201" s="327">
        <f>Dhalai!R201</f>
        <v>24288</v>
      </c>
      <c r="E201" s="328">
        <f>Dhalai!S201</f>
        <v>36.432000000000002</v>
      </c>
      <c r="F201" s="327">
        <f>Dhalai!AA201</f>
        <v>24288</v>
      </c>
      <c r="G201" s="328">
        <f>Dhalai!AB201</f>
        <v>36.432000000000002</v>
      </c>
      <c r="H201" s="327">
        <f>Unakoti!R201</f>
        <v>16946</v>
      </c>
      <c r="I201" s="328">
        <f>Unakoti!S201</f>
        <v>25.419</v>
      </c>
      <c r="J201" s="327">
        <f>Unakoti!AA201</f>
        <v>16946</v>
      </c>
      <c r="K201" s="328">
        <f>Unakoti!AB201</f>
        <v>25.419</v>
      </c>
      <c r="L201" s="327">
        <f>North!R201</f>
        <v>22822</v>
      </c>
      <c r="M201" s="328">
        <f>North!S201</f>
        <v>34.233000000000004</v>
      </c>
      <c r="N201" s="327">
        <f>North!AA201</f>
        <v>26586</v>
      </c>
      <c r="O201" s="328">
        <f>North!AB201</f>
        <v>39.878999999999998</v>
      </c>
      <c r="P201" s="327">
        <f>Gomati!R201</f>
        <v>21125</v>
      </c>
      <c r="Q201" s="328">
        <f>Gomati!S201</f>
        <v>31.6875</v>
      </c>
      <c r="R201" s="327">
        <f>Gomati!AA201</f>
        <v>21125</v>
      </c>
      <c r="S201" s="328">
        <f>Gomati!AB201</f>
        <v>31.6875</v>
      </c>
      <c r="T201" s="327">
        <f>South!R201</f>
        <v>22798</v>
      </c>
      <c r="U201" s="328">
        <f>South!S201</f>
        <v>34.197000000000003</v>
      </c>
      <c r="V201" s="327">
        <f>South!AA201</f>
        <v>22798</v>
      </c>
      <c r="W201" s="328">
        <f>South!AB201</f>
        <v>34.197000000000003</v>
      </c>
      <c r="X201" s="327">
        <f>West!R201</f>
        <v>33916</v>
      </c>
      <c r="Y201" s="328">
        <f>West!S201</f>
        <v>50.874000000000002</v>
      </c>
      <c r="Z201" s="327">
        <f>West!AA201</f>
        <v>33916</v>
      </c>
      <c r="AA201" s="328">
        <f>West!AB201</f>
        <v>50.874000000000002</v>
      </c>
      <c r="AB201" s="327">
        <f>Sepahijala!R201</f>
        <v>23442</v>
      </c>
      <c r="AC201" s="328">
        <f>Sepahijala!S201</f>
        <v>35.163000000000004</v>
      </c>
      <c r="AD201" s="327">
        <f>Sepahijala!AA201</f>
        <v>23442</v>
      </c>
      <c r="AE201" s="328">
        <f>Sepahijala!AB201</f>
        <v>35.163000000000004</v>
      </c>
      <c r="AF201" s="327">
        <f>Khowai!R201</f>
        <v>14954</v>
      </c>
      <c r="AG201" s="328">
        <f>Khowai!S201</f>
        <v>22.431000000000001</v>
      </c>
      <c r="AH201" s="327">
        <f>Khowai!AA201</f>
        <v>14954</v>
      </c>
      <c r="AI201" s="328">
        <f>Khowai!AB201</f>
        <v>22.431000000000001</v>
      </c>
      <c r="AJ201" s="327">
        <f>SPO!R201</f>
        <v>0</v>
      </c>
      <c r="AK201" s="328">
        <f>SPO!S201</f>
        <v>0</v>
      </c>
      <c r="AL201" s="327">
        <f>SPO!AA201</f>
        <v>0</v>
      </c>
      <c r="AM201" s="328">
        <f>SPO!AB201</f>
        <v>0</v>
      </c>
      <c r="AN201" s="327">
        <f>Tripura!R201</f>
        <v>180291</v>
      </c>
      <c r="AO201" s="328">
        <f>Tripura!S201</f>
        <v>270.43650000000002</v>
      </c>
      <c r="AP201" s="315">
        <f>Tripura!AA201</f>
        <v>184055</v>
      </c>
      <c r="AQ201" s="316">
        <f>Tripura!AB201</f>
        <v>276.08249999999998</v>
      </c>
    </row>
    <row r="202" spans="1:43" s="91" customFormat="1">
      <c r="A202" s="6"/>
      <c r="B202" s="7" t="s">
        <v>128</v>
      </c>
      <c r="C202" s="64">
        <v>1.5E-3</v>
      </c>
      <c r="D202" s="327">
        <f>Dhalai!R202</f>
        <v>0</v>
      </c>
      <c r="E202" s="328">
        <f>Dhalai!S202</f>
        <v>0</v>
      </c>
      <c r="F202" s="327">
        <f>Dhalai!AA202</f>
        <v>0</v>
      </c>
      <c r="G202" s="328">
        <f>Dhalai!AB202</f>
        <v>0</v>
      </c>
      <c r="H202" s="327">
        <f>Unakoti!R202</f>
        <v>4</v>
      </c>
      <c r="I202" s="328">
        <f>Unakoti!S202</f>
        <v>6.0000000000000001E-3</v>
      </c>
      <c r="J202" s="327">
        <f>Unakoti!AA202</f>
        <v>4</v>
      </c>
      <c r="K202" s="328">
        <f>Unakoti!AB202</f>
        <v>6.0000000000000001E-3</v>
      </c>
      <c r="L202" s="327">
        <f>North!R202</f>
        <v>10</v>
      </c>
      <c r="M202" s="328">
        <f>North!S202</f>
        <v>1.4999999999999999E-2</v>
      </c>
      <c r="N202" s="327">
        <f>North!AA202</f>
        <v>10</v>
      </c>
      <c r="O202" s="328">
        <f>North!AB202</f>
        <v>1.4999999999999999E-2</v>
      </c>
      <c r="P202" s="327">
        <f>Gomati!R202</f>
        <v>0</v>
      </c>
      <c r="Q202" s="328">
        <f>Gomati!S202</f>
        <v>0</v>
      </c>
      <c r="R202" s="327">
        <f>Gomati!AA202</f>
        <v>0</v>
      </c>
      <c r="S202" s="328">
        <f>Gomati!AB202</f>
        <v>0</v>
      </c>
      <c r="T202" s="327">
        <f>South!R202</f>
        <v>0</v>
      </c>
      <c r="U202" s="328">
        <f>South!S202</f>
        <v>0</v>
      </c>
      <c r="V202" s="327">
        <f>South!AA202</f>
        <v>0</v>
      </c>
      <c r="W202" s="328">
        <f>South!AB202</f>
        <v>0</v>
      </c>
      <c r="X202" s="327">
        <f>West!R202</f>
        <v>2</v>
      </c>
      <c r="Y202" s="328">
        <f>West!S202</f>
        <v>3.0000000000000001E-3</v>
      </c>
      <c r="Z202" s="327">
        <f>West!AA202</f>
        <v>2</v>
      </c>
      <c r="AA202" s="328">
        <f>West!AB202</f>
        <v>3.0000000000000001E-3</v>
      </c>
      <c r="AB202" s="327">
        <f>Sepahijala!R202</f>
        <v>2</v>
      </c>
      <c r="AC202" s="328">
        <f>Sepahijala!S202</f>
        <v>3.0000000000000001E-3</v>
      </c>
      <c r="AD202" s="327">
        <f>Sepahijala!AA202</f>
        <v>2</v>
      </c>
      <c r="AE202" s="328">
        <f>Sepahijala!AB202</f>
        <v>3.0000000000000001E-3</v>
      </c>
      <c r="AF202" s="327">
        <f>Khowai!R202</f>
        <v>4</v>
      </c>
      <c r="AG202" s="328">
        <f>Khowai!S202</f>
        <v>6.0000000000000001E-3</v>
      </c>
      <c r="AH202" s="327">
        <f>Khowai!AA202</f>
        <v>4</v>
      </c>
      <c r="AI202" s="328">
        <f>Khowai!AB202</f>
        <v>6.0000000000000001E-3</v>
      </c>
      <c r="AJ202" s="327">
        <f>SPO!R202</f>
        <v>0</v>
      </c>
      <c r="AK202" s="328">
        <f>SPO!S202</f>
        <v>0</v>
      </c>
      <c r="AL202" s="327">
        <f>SPO!AA202</f>
        <v>0</v>
      </c>
      <c r="AM202" s="328">
        <f>SPO!AB202</f>
        <v>0</v>
      </c>
      <c r="AN202" s="327">
        <f>Tripura!R202</f>
        <v>22</v>
      </c>
      <c r="AO202" s="341">
        <f>Tripura!S202</f>
        <v>3.2999999999999995E-2</v>
      </c>
      <c r="AP202" s="315">
        <f>Tripura!AA202</f>
        <v>22</v>
      </c>
      <c r="AQ202" s="316">
        <f>Tripura!AB202</f>
        <v>3.2999999999999995E-2</v>
      </c>
    </row>
    <row r="203" spans="1:43" s="91" customFormat="1">
      <c r="A203" s="6"/>
      <c r="B203" s="7" t="s">
        <v>129</v>
      </c>
      <c r="C203" s="64">
        <v>1.5E-3</v>
      </c>
      <c r="D203" s="327">
        <f>Dhalai!R203</f>
        <v>0</v>
      </c>
      <c r="E203" s="328">
        <f>Dhalai!S203</f>
        <v>0</v>
      </c>
      <c r="F203" s="327">
        <f>Dhalai!AA203</f>
        <v>0</v>
      </c>
      <c r="G203" s="328">
        <f>Dhalai!AB203</f>
        <v>0</v>
      </c>
      <c r="H203" s="327">
        <f>Unakoti!R203</f>
        <v>0</v>
      </c>
      <c r="I203" s="328">
        <f>Unakoti!S203</f>
        <v>0</v>
      </c>
      <c r="J203" s="327">
        <f>Unakoti!AA203</f>
        <v>0</v>
      </c>
      <c r="K203" s="328">
        <f>Unakoti!AB203</f>
        <v>0</v>
      </c>
      <c r="L203" s="327">
        <f>North!R203</f>
        <v>0</v>
      </c>
      <c r="M203" s="328">
        <f>North!S203</f>
        <v>0</v>
      </c>
      <c r="N203" s="327">
        <f>North!AA203</f>
        <v>0</v>
      </c>
      <c r="O203" s="328">
        <f>North!AB203</f>
        <v>0</v>
      </c>
      <c r="P203" s="327">
        <f>Gomati!R203</f>
        <v>0</v>
      </c>
      <c r="Q203" s="328">
        <f>Gomati!S203</f>
        <v>0</v>
      </c>
      <c r="R203" s="327">
        <f>Gomati!AA203</f>
        <v>0</v>
      </c>
      <c r="S203" s="328">
        <f>Gomati!AB203</f>
        <v>0</v>
      </c>
      <c r="T203" s="327">
        <f>South!R203</f>
        <v>0</v>
      </c>
      <c r="U203" s="328">
        <f>South!S203</f>
        <v>0</v>
      </c>
      <c r="V203" s="327">
        <f>South!AA203</f>
        <v>0</v>
      </c>
      <c r="W203" s="328">
        <f>South!AB203</f>
        <v>0</v>
      </c>
      <c r="X203" s="327">
        <f>West!R203</f>
        <v>0</v>
      </c>
      <c r="Y203" s="328">
        <f>West!S203</f>
        <v>0</v>
      </c>
      <c r="Z203" s="327">
        <f>West!AA203</f>
        <v>0</v>
      </c>
      <c r="AA203" s="328">
        <f>West!AB203</f>
        <v>0</v>
      </c>
      <c r="AB203" s="327">
        <f>Sepahijala!R203</f>
        <v>0</v>
      </c>
      <c r="AC203" s="328">
        <f>Sepahijala!S203</f>
        <v>0</v>
      </c>
      <c r="AD203" s="327">
        <f>Sepahijala!AA203</f>
        <v>0</v>
      </c>
      <c r="AE203" s="328">
        <f>Sepahijala!AB203</f>
        <v>0</v>
      </c>
      <c r="AF203" s="327">
        <f>Khowai!R203</f>
        <v>0</v>
      </c>
      <c r="AG203" s="328">
        <f>Khowai!S203</f>
        <v>0</v>
      </c>
      <c r="AH203" s="327">
        <f>Khowai!AA203</f>
        <v>0</v>
      </c>
      <c r="AI203" s="328">
        <f>Khowai!AB203</f>
        <v>0</v>
      </c>
      <c r="AJ203" s="327">
        <f>SPO!R203</f>
        <v>0</v>
      </c>
      <c r="AK203" s="328">
        <f>SPO!S203</f>
        <v>0</v>
      </c>
      <c r="AL203" s="327">
        <f>SPO!AA203</f>
        <v>0</v>
      </c>
      <c r="AM203" s="328">
        <f>SPO!AB203</f>
        <v>0</v>
      </c>
      <c r="AN203" s="327">
        <f>Tripura!R203</f>
        <v>0</v>
      </c>
      <c r="AO203" s="328">
        <f>Tripura!S203</f>
        <v>0</v>
      </c>
      <c r="AP203" s="315">
        <f>Tripura!AA203</f>
        <v>0</v>
      </c>
      <c r="AQ203" s="316">
        <f>Tripura!AB203</f>
        <v>0</v>
      </c>
    </row>
    <row r="204" spans="1:43" s="87" customFormat="1">
      <c r="A204" s="6"/>
      <c r="B204" s="7" t="s">
        <v>130</v>
      </c>
      <c r="C204" s="64">
        <v>1.5E-3</v>
      </c>
      <c r="D204" s="327">
        <f>Dhalai!R204</f>
        <v>0</v>
      </c>
      <c r="E204" s="328">
        <f>Dhalai!S204</f>
        <v>0</v>
      </c>
      <c r="F204" s="327">
        <f>Dhalai!AA204</f>
        <v>0</v>
      </c>
      <c r="G204" s="328">
        <f>Dhalai!AB204</f>
        <v>0</v>
      </c>
      <c r="H204" s="327">
        <f>Unakoti!R204</f>
        <v>0</v>
      </c>
      <c r="I204" s="328">
        <f>Unakoti!S204</f>
        <v>0</v>
      </c>
      <c r="J204" s="327">
        <f>Unakoti!AA204</f>
        <v>0</v>
      </c>
      <c r="K204" s="328">
        <f>Unakoti!AB204</f>
        <v>0</v>
      </c>
      <c r="L204" s="327">
        <f>North!R204</f>
        <v>3764</v>
      </c>
      <c r="M204" s="328">
        <f>North!S204</f>
        <v>5.6459999999999999</v>
      </c>
      <c r="N204" s="327">
        <f>North!AA204</f>
        <v>0</v>
      </c>
      <c r="O204" s="328">
        <f>North!AB204</f>
        <v>0</v>
      </c>
      <c r="P204" s="327">
        <f>Gomati!R204</f>
        <v>0</v>
      </c>
      <c r="Q204" s="328">
        <f>Gomati!S204</f>
        <v>0</v>
      </c>
      <c r="R204" s="327">
        <f>Gomati!AA204</f>
        <v>0</v>
      </c>
      <c r="S204" s="328">
        <f>Gomati!AB204</f>
        <v>0</v>
      </c>
      <c r="T204" s="327">
        <f>South!R204</f>
        <v>0</v>
      </c>
      <c r="U204" s="328">
        <f>South!S204</f>
        <v>0</v>
      </c>
      <c r="V204" s="327">
        <f>South!AA204</f>
        <v>0</v>
      </c>
      <c r="W204" s="328">
        <f>South!AB204</f>
        <v>0</v>
      </c>
      <c r="X204" s="327">
        <f>West!R204</f>
        <v>0</v>
      </c>
      <c r="Y204" s="328">
        <f>West!S204</f>
        <v>0</v>
      </c>
      <c r="Z204" s="327">
        <f>West!AA204</f>
        <v>0</v>
      </c>
      <c r="AA204" s="328">
        <f>West!AB204</f>
        <v>0</v>
      </c>
      <c r="AB204" s="327">
        <f>Sepahijala!R204</f>
        <v>0</v>
      </c>
      <c r="AC204" s="328">
        <f>Sepahijala!S204</f>
        <v>0</v>
      </c>
      <c r="AD204" s="327">
        <f>Sepahijala!AA204</f>
        <v>0</v>
      </c>
      <c r="AE204" s="328">
        <f>Sepahijala!AB204</f>
        <v>0</v>
      </c>
      <c r="AF204" s="327">
        <f>Khowai!R204</f>
        <v>0</v>
      </c>
      <c r="AG204" s="328">
        <f>Khowai!S204</f>
        <v>0</v>
      </c>
      <c r="AH204" s="327">
        <f>Khowai!AA204</f>
        <v>0</v>
      </c>
      <c r="AI204" s="328">
        <f>Khowai!AB204</f>
        <v>0</v>
      </c>
      <c r="AJ204" s="327">
        <f>SPO!R204</f>
        <v>0</v>
      </c>
      <c r="AK204" s="328">
        <f>SPO!S204</f>
        <v>0</v>
      </c>
      <c r="AL204" s="327">
        <f>SPO!AA204</f>
        <v>0</v>
      </c>
      <c r="AM204" s="328">
        <f>SPO!AB204</f>
        <v>0</v>
      </c>
      <c r="AN204" s="327">
        <f>Tripura!R204</f>
        <v>3764</v>
      </c>
      <c r="AO204" s="341">
        <f>Tripura!S204</f>
        <v>5.6459999999999999</v>
      </c>
      <c r="AP204" s="315">
        <f>Tripura!AA204</f>
        <v>0</v>
      </c>
      <c r="AQ204" s="316">
        <f>Tripura!AB204</f>
        <v>0</v>
      </c>
    </row>
    <row r="205" spans="1:43">
      <c r="A205" s="6">
        <f>+A197+0.01</f>
        <v>7.02</v>
      </c>
      <c r="B205" s="7" t="s">
        <v>131</v>
      </c>
      <c r="C205" s="64">
        <v>2.5000000000000001E-3</v>
      </c>
      <c r="D205" s="327">
        <f>Dhalai!R205</f>
        <v>21546</v>
      </c>
      <c r="E205" s="328">
        <f>Dhalai!S205</f>
        <v>53.865000000000002</v>
      </c>
      <c r="F205" s="327">
        <f>Dhalai!AA205</f>
        <v>21546</v>
      </c>
      <c r="G205" s="328">
        <f>Dhalai!AB205</f>
        <v>53.865000000000002</v>
      </c>
      <c r="H205" s="327">
        <f>Unakoti!R205</f>
        <v>15654</v>
      </c>
      <c r="I205" s="328">
        <f>Unakoti!S205</f>
        <v>39.134999999999998</v>
      </c>
      <c r="J205" s="327">
        <f>Unakoti!AA205</f>
        <v>15654</v>
      </c>
      <c r="K205" s="328">
        <f>Unakoti!AB205</f>
        <v>39.134999999999998</v>
      </c>
      <c r="L205" s="327">
        <f>North!R205</f>
        <v>20775</v>
      </c>
      <c r="M205" s="328">
        <f>North!S205</f>
        <v>51.9375</v>
      </c>
      <c r="N205" s="327">
        <f>North!AA205</f>
        <v>20775</v>
      </c>
      <c r="O205" s="328">
        <f>North!AB205</f>
        <v>51.9375</v>
      </c>
      <c r="P205" s="327">
        <f>Gomati!R205</f>
        <v>21929</v>
      </c>
      <c r="Q205" s="328">
        <f>Gomati!S205</f>
        <v>54.822499999999998</v>
      </c>
      <c r="R205" s="327">
        <f>Gomati!AA205</f>
        <v>21929</v>
      </c>
      <c r="S205" s="328">
        <f>Gomati!AB205</f>
        <v>54.822499999999998</v>
      </c>
      <c r="T205" s="327">
        <f>South!R205</f>
        <v>24491</v>
      </c>
      <c r="U205" s="328">
        <f>South!S205</f>
        <v>61.227499999999999</v>
      </c>
      <c r="V205" s="327">
        <f>South!AA205</f>
        <v>24491</v>
      </c>
      <c r="W205" s="328">
        <f>South!AB205</f>
        <v>61.227499999999999</v>
      </c>
      <c r="X205" s="327">
        <f>West!R205</f>
        <v>35464</v>
      </c>
      <c r="Y205" s="328">
        <f>West!S205</f>
        <v>88.66</v>
      </c>
      <c r="Z205" s="327">
        <f>West!AA205</f>
        <v>35464</v>
      </c>
      <c r="AA205" s="328">
        <f>West!AB205</f>
        <v>88.66</v>
      </c>
      <c r="AB205" s="327">
        <f>Sepahijala!R205</f>
        <v>25018</v>
      </c>
      <c r="AC205" s="328">
        <f>Sepahijala!S205</f>
        <v>62.545000000000002</v>
      </c>
      <c r="AD205" s="327">
        <f>Sepahijala!AA205</f>
        <v>25018</v>
      </c>
      <c r="AE205" s="328">
        <f>Sepahijala!AB205</f>
        <v>62.545000000000002</v>
      </c>
      <c r="AF205" s="327">
        <f>Khowai!R205</f>
        <v>15139</v>
      </c>
      <c r="AG205" s="328">
        <f>Khowai!S205</f>
        <v>37.847500000000004</v>
      </c>
      <c r="AH205" s="327">
        <f>Khowai!AA205</f>
        <v>15139</v>
      </c>
      <c r="AI205" s="328">
        <f>Khowai!AB205</f>
        <v>37.847500000000004</v>
      </c>
      <c r="AJ205" s="327">
        <f>SPO!R205</f>
        <v>0</v>
      </c>
      <c r="AK205" s="328">
        <f>SPO!S205</f>
        <v>0</v>
      </c>
      <c r="AL205" s="327">
        <f>SPO!AA205</f>
        <v>0</v>
      </c>
      <c r="AM205" s="328">
        <f>SPO!AB205</f>
        <v>0</v>
      </c>
      <c r="AN205" s="327">
        <f>Tripura!R205</f>
        <v>180016</v>
      </c>
      <c r="AO205" s="328">
        <f>Tripura!S205</f>
        <v>450.04000000000008</v>
      </c>
      <c r="AP205" s="315">
        <f>Tripura!AA205</f>
        <v>180016</v>
      </c>
      <c r="AQ205" s="316">
        <f>Tripura!AB205</f>
        <v>450.04000000000008</v>
      </c>
    </row>
    <row r="206" spans="1:43">
      <c r="A206" s="6">
        <f t="shared" ref="A206:A207" si="23">+A205+0.01</f>
        <v>7.0299999999999994</v>
      </c>
      <c r="B206" s="7" t="s">
        <v>132</v>
      </c>
      <c r="C206" s="64">
        <v>2.5000000000000001E-3</v>
      </c>
      <c r="D206" s="327">
        <f>Dhalai!R206</f>
        <v>1</v>
      </c>
      <c r="E206" s="328">
        <f>Dhalai!S206</f>
        <v>2.5000000000000001E-3</v>
      </c>
      <c r="F206" s="327">
        <f>Dhalai!AA206</f>
        <v>1</v>
      </c>
      <c r="G206" s="328">
        <f>Dhalai!AB206</f>
        <v>2.5000000000000001E-3</v>
      </c>
      <c r="H206" s="327">
        <f>Unakoti!R206</f>
        <v>0</v>
      </c>
      <c r="I206" s="328">
        <f>Unakoti!S206</f>
        <v>0</v>
      </c>
      <c r="J206" s="327">
        <f>Unakoti!AA206</f>
        <v>0</v>
      </c>
      <c r="K206" s="328">
        <f>Unakoti!AB206</f>
        <v>0</v>
      </c>
      <c r="L206" s="327">
        <f>North!R206</f>
        <v>4</v>
      </c>
      <c r="M206" s="328">
        <f>North!S206</f>
        <v>0.01</v>
      </c>
      <c r="N206" s="327">
        <f>North!AA206</f>
        <v>4</v>
      </c>
      <c r="O206" s="328">
        <f>North!AB206</f>
        <v>0.01</v>
      </c>
      <c r="P206" s="327">
        <f>Gomati!R206</f>
        <v>0</v>
      </c>
      <c r="Q206" s="328">
        <f>Gomati!S206</f>
        <v>0</v>
      </c>
      <c r="R206" s="327">
        <f>Gomati!AA206</f>
        <v>0</v>
      </c>
      <c r="S206" s="328">
        <f>Gomati!AB206</f>
        <v>0</v>
      </c>
      <c r="T206" s="327">
        <f>South!R206</f>
        <v>0</v>
      </c>
      <c r="U206" s="328">
        <f>South!S206</f>
        <v>0</v>
      </c>
      <c r="V206" s="327">
        <f>South!AA206</f>
        <v>0</v>
      </c>
      <c r="W206" s="328">
        <f>South!AB206</f>
        <v>0</v>
      </c>
      <c r="X206" s="327">
        <f>West!R206</f>
        <v>3</v>
      </c>
      <c r="Y206" s="328">
        <f>West!S206</f>
        <v>7.4999999999999997E-3</v>
      </c>
      <c r="Z206" s="327">
        <f>West!AA206</f>
        <v>3</v>
      </c>
      <c r="AA206" s="328">
        <f>West!AB206</f>
        <v>7.4999999999999997E-3</v>
      </c>
      <c r="AB206" s="327">
        <f>Sepahijala!R206</f>
        <v>2</v>
      </c>
      <c r="AC206" s="328">
        <f>Sepahijala!S206</f>
        <v>5.0000000000000001E-3</v>
      </c>
      <c r="AD206" s="327">
        <f>Sepahijala!AA206</f>
        <v>2</v>
      </c>
      <c r="AE206" s="328">
        <f>Sepahijala!AB206</f>
        <v>5.0000000000000001E-3</v>
      </c>
      <c r="AF206" s="327">
        <f>Khowai!R206</f>
        <v>5</v>
      </c>
      <c r="AG206" s="328">
        <f>Khowai!S206</f>
        <v>1.2500000000000001E-2</v>
      </c>
      <c r="AH206" s="327">
        <f>Khowai!AA206</f>
        <v>5</v>
      </c>
      <c r="AI206" s="328">
        <f>Khowai!AB206</f>
        <v>1.2500000000000001E-2</v>
      </c>
      <c r="AJ206" s="327">
        <f>SPO!R206</f>
        <v>0</v>
      </c>
      <c r="AK206" s="328">
        <f>SPO!S206</f>
        <v>0</v>
      </c>
      <c r="AL206" s="327">
        <f>SPO!AA206</f>
        <v>0</v>
      </c>
      <c r="AM206" s="328">
        <f>SPO!AB206</f>
        <v>0</v>
      </c>
      <c r="AN206" s="327">
        <f>Tripura!R206</f>
        <v>15</v>
      </c>
      <c r="AO206" s="342">
        <f>Tripura!S206</f>
        <v>3.7500000000000006E-2</v>
      </c>
      <c r="AP206" s="315">
        <f>Tripura!AA206</f>
        <v>15</v>
      </c>
      <c r="AQ206" s="316">
        <f>Tripura!AB206</f>
        <v>3.7500000000000006E-2</v>
      </c>
    </row>
    <row r="207" spans="1:43">
      <c r="A207" s="6">
        <f t="shared" si="23"/>
        <v>7.0399999999999991</v>
      </c>
      <c r="B207" s="7" t="s">
        <v>133</v>
      </c>
      <c r="C207" s="64">
        <v>2.5000000000000001E-3</v>
      </c>
      <c r="D207" s="315">
        <f>Dhalai!R207</f>
        <v>0</v>
      </c>
      <c r="E207" s="316">
        <f>Dhalai!S207</f>
        <v>0</v>
      </c>
      <c r="F207" s="315">
        <f>Dhalai!AA207</f>
        <v>0</v>
      </c>
      <c r="G207" s="316">
        <f>Dhalai!AB207</f>
        <v>0</v>
      </c>
      <c r="H207" s="315">
        <f>Unakoti!R207</f>
        <v>0</v>
      </c>
      <c r="I207" s="316">
        <f>Unakoti!S207</f>
        <v>0</v>
      </c>
      <c r="J207" s="315">
        <f>Unakoti!AA207</f>
        <v>0</v>
      </c>
      <c r="K207" s="316">
        <f>Unakoti!AB207</f>
        <v>0</v>
      </c>
      <c r="L207" s="315">
        <f>North!R207</f>
        <v>0</v>
      </c>
      <c r="M207" s="316">
        <f>North!S207</f>
        <v>0</v>
      </c>
      <c r="N207" s="315">
        <f>North!AA207</f>
        <v>0</v>
      </c>
      <c r="O207" s="316">
        <f>North!AB207</f>
        <v>0</v>
      </c>
      <c r="P207" s="315">
        <f>Gomati!R207</f>
        <v>0</v>
      </c>
      <c r="Q207" s="316">
        <f>Gomati!S207</f>
        <v>0</v>
      </c>
      <c r="R207" s="315">
        <f>Gomati!AA207</f>
        <v>0</v>
      </c>
      <c r="S207" s="316">
        <f>Gomati!AB207</f>
        <v>0</v>
      </c>
      <c r="T207" s="315">
        <f>South!R207</f>
        <v>0</v>
      </c>
      <c r="U207" s="316">
        <f>South!S207</f>
        <v>0</v>
      </c>
      <c r="V207" s="315">
        <f>South!AA207</f>
        <v>0</v>
      </c>
      <c r="W207" s="316">
        <f>South!AB207</f>
        <v>0</v>
      </c>
      <c r="X207" s="315">
        <f>West!R207</f>
        <v>0</v>
      </c>
      <c r="Y207" s="316">
        <f>West!S207</f>
        <v>0</v>
      </c>
      <c r="Z207" s="315">
        <f>West!AA207</f>
        <v>0</v>
      </c>
      <c r="AA207" s="316">
        <f>West!AB207</f>
        <v>0</v>
      </c>
      <c r="AB207" s="315">
        <f>Sepahijala!R207</f>
        <v>0</v>
      </c>
      <c r="AC207" s="316">
        <f>Sepahijala!S207</f>
        <v>0</v>
      </c>
      <c r="AD207" s="315">
        <f>Sepahijala!AA207</f>
        <v>0</v>
      </c>
      <c r="AE207" s="316">
        <f>Sepahijala!AB207</f>
        <v>0</v>
      </c>
      <c r="AF207" s="315">
        <f>Khowai!R207</f>
        <v>0</v>
      </c>
      <c r="AG207" s="316">
        <f>Khowai!S207</f>
        <v>0</v>
      </c>
      <c r="AH207" s="315">
        <f>Khowai!AA207</f>
        <v>0</v>
      </c>
      <c r="AI207" s="316">
        <f>Khowai!AB207</f>
        <v>0</v>
      </c>
      <c r="AJ207" s="315">
        <f>SPO!R207</f>
        <v>0</v>
      </c>
      <c r="AK207" s="316">
        <f>SPO!S207</f>
        <v>0</v>
      </c>
      <c r="AL207" s="315">
        <f>SPO!AA207</f>
        <v>0</v>
      </c>
      <c r="AM207" s="316">
        <f>SPO!AB207</f>
        <v>0</v>
      </c>
      <c r="AN207" s="315">
        <f>Tripura!R207</f>
        <v>0</v>
      </c>
      <c r="AO207" s="316">
        <f>Tripura!S207</f>
        <v>0</v>
      </c>
      <c r="AP207" s="315">
        <f>Tripura!AA207</f>
        <v>0</v>
      </c>
      <c r="AQ207" s="316">
        <f>Tripura!AB207</f>
        <v>0</v>
      </c>
    </row>
    <row r="208" spans="1:43" s="87" customFormat="1" ht="18">
      <c r="A208" s="176"/>
      <c r="B208" s="192" t="s">
        <v>105</v>
      </c>
      <c r="C208" s="200">
        <f t="shared" ref="C208" si="24">SUM(C198:C207)</f>
        <v>1.7999999999999999E-2</v>
      </c>
      <c r="D208" s="311"/>
      <c r="E208" s="311"/>
      <c r="F208" s="311"/>
      <c r="G208" s="311"/>
      <c r="H208" s="311"/>
      <c r="I208" s="311"/>
      <c r="J208" s="311"/>
      <c r="K208" s="311"/>
      <c r="L208" s="311"/>
      <c r="M208" s="311"/>
      <c r="N208" s="311"/>
      <c r="O208" s="311"/>
      <c r="P208" s="311"/>
      <c r="Q208" s="311"/>
      <c r="R208" s="311"/>
      <c r="S208" s="311"/>
      <c r="T208" s="311"/>
      <c r="U208" s="311"/>
      <c r="V208" s="311"/>
      <c r="W208" s="311"/>
      <c r="X208" s="311"/>
      <c r="Y208" s="311"/>
      <c r="Z208" s="311"/>
      <c r="AA208" s="311"/>
      <c r="AB208" s="311"/>
      <c r="AC208" s="311"/>
      <c r="AD208" s="311"/>
      <c r="AE208" s="311"/>
      <c r="AF208" s="311"/>
      <c r="AG208" s="311"/>
      <c r="AH208" s="311"/>
      <c r="AI208" s="311"/>
      <c r="AJ208" s="311"/>
      <c r="AK208" s="311"/>
      <c r="AL208" s="311"/>
      <c r="AM208" s="311"/>
      <c r="AN208" s="311"/>
      <c r="AO208" s="311"/>
      <c r="AP208" s="311"/>
      <c r="AQ208" s="311"/>
    </row>
    <row r="209" spans="1:43" s="147" customFormat="1">
      <c r="A209" s="143">
        <v>8</v>
      </c>
      <c r="B209" s="144" t="s">
        <v>134</v>
      </c>
      <c r="C209" s="153"/>
      <c r="D209" s="310"/>
      <c r="E209" s="310"/>
      <c r="F209" s="310"/>
      <c r="G209" s="310"/>
      <c r="H209" s="310"/>
      <c r="I209" s="310"/>
      <c r="J209" s="310"/>
      <c r="K209" s="310"/>
      <c r="L209" s="310"/>
      <c r="M209" s="310"/>
      <c r="N209" s="310"/>
      <c r="O209" s="310"/>
      <c r="P209" s="310"/>
      <c r="Q209" s="310"/>
      <c r="R209" s="310"/>
      <c r="S209" s="310"/>
      <c r="T209" s="310"/>
      <c r="U209" s="310"/>
      <c r="V209" s="310"/>
      <c r="W209" s="310"/>
      <c r="X209" s="310"/>
      <c r="Y209" s="310"/>
      <c r="Z209" s="310"/>
      <c r="AA209" s="310"/>
      <c r="AB209" s="310"/>
      <c r="AC209" s="310"/>
      <c r="AD209" s="310"/>
      <c r="AE209" s="310"/>
      <c r="AF209" s="310"/>
      <c r="AG209" s="310"/>
      <c r="AH209" s="310"/>
      <c r="AI209" s="310"/>
      <c r="AJ209" s="310"/>
      <c r="AK209" s="310"/>
      <c r="AL209" s="310"/>
      <c r="AM209" s="310"/>
      <c r="AN209" s="310"/>
      <c r="AO209" s="310"/>
      <c r="AP209" s="310"/>
      <c r="AQ209" s="310"/>
    </row>
    <row r="210" spans="1:43" s="87" customFormat="1">
      <c r="A210" s="6">
        <f>+A209+0.01</f>
        <v>8.01</v>
      </c>
      <c r="B210" s="7" t="s">
        <v>301</v>
      </c>
      <c r="C210" s="51">
        <v>4.0000000000000001E-3</v>
      </c>
      <c r="D210" s="315">
        <f>Dhalai!R210</f>
        <v>11583</v>
      </c>
      <c r="E210" s="316">
        <f>Dhalai!S210</f>
        <v>46.332000000000001</v>
      </c>
      <c r="F210" s="315">
        <f>Dhalai!AA210</f>
        <v>11583</v>
      </c>
      <c r="G210" s="316">
        <f>Dhalai!AB210</f>
        <v>46.332000000000001</v>
      </c>
      <c r="H210" s="315">
        <f>Unakoti!R210</f>
        <v>7984</v>
      </c>
      <c r="I210" s="316">
        <f>Unakoti!S210</f>
        <v>31.936</v>
      </c>
      <c r="J210" s="315">
        <f>Unakoti!AA210</f>
        <v>7984</v>
      </c>
      <c r="K210" s="316">
        <f>Unakoti!AB210</f>
        <v>31.936</v>
      </c>
      <c r="L210" s="315">
        <f>North!R210</f>
        <v>12351</v>
      </c>
      <c r="M210" s="316">
        <f>North!S210</f>
        <v>49.404000000000003</v>
      </c>
      <c r="N210" s="315">
        <f>North!AA210</f>
        <v>12351</v>
      </c>
      <c r="O210" s="316">
        <f>North!AB210</f>
        <v>49.404000000000003</v>
      </c>
      <c r="P210" s="315">
        <f>Gomati!R210</f>
        <v>10812</v>
      </c>
      <c r="Q210" s="316">
        <f>Gomati!S210</f>
        <v>43.247999999999998</v>
      </c>
      <c r="R210" s="315">
        <f>Gomati!AA210</f>
        <v>10812</v>
      </c>
      <c r="S210" s="316">
        <f>Gomati!AB210</f>
        <v>43.247999999999998</v>
      </c>
      <c r="T210" s="315">
        <f>South!R210</f>
        <v>14361</v>
      </c>
      <c r="U210" s="316">
        <f>South!S210</f>
        <v>57.444000000000003</v>
      </c>
      <c r="V210" s="315">
        <f>South!AA210</f>
        <v>14361</v>
      </c>
      <c r="W210" s="316">
        <f>South!AB210</f>
        <v>57.444000000000003</v>
      </c>
      <c r="X210" s="315">
        <f>West!R210</f>
        <v>21152</v>
      </c>
      <c r="Y210" s="316">
        <f>West!S210</f>
        <v>84.608000000000004</v>
      </c>
      <c r="Z210" s="315">
        <f>West!AA210</f>
        <v>21152</v>
      </c>
      <c r="AA210" s="316">
        <f>West!AB210</f>
        <v>84.608000000000004</v>
      </c>
      <c r="AB210" s="315">
        <f>Sepahijala!R210</f>
        <v>10261</v>
      </c>
      <c r="AC210" s="316">
        <f>Sepahijala!S210</f>
        <v>41.044000000000004</v>
      </c>
      <c r="AD210" s="315">
        <f>Sepahijala!AA210</f>
        <v>10261</v>
      </c>
      <c r="AE210" s="316">
        <f>Sepahijala!AB210</f>
        <v>41.044000000000004</v>
      </c>
      <c r="AF210" s="315">
        <f>Khowai!R210</f>
        <v>8894</v>
      </c>
      <c r="AG210" s="316">
        <f>Khowai!S210</f>
        <v>35.576000000000001</v>
      </c>
      <c r="AH210" s="315">
        <f>Khowai!AA210</f>
        <v>8894</v>
      </c>
      <c r="AI210" s="316">
        <f>Khowai!AB210</f>
        <v>35.576000000000001</v>
      </c>
      <c r="AJ210" s="315">
        <f>SPO!R210</f>
        <v>0</v>
      </c>
      <c r="AK210" s="316">
        <f>SPO!S210</f>
        <v>0</v>
      </c>
      <c r="AL210" s="315">
        <f>SPO!AA210</f>
        <v>0</v>
      </c>
      <c r="AM210" s="316">
        <f>SPO!AB210</f>
        <v>0</v>
      </c>
      <c r="AN210" s="315">
        <f>Tripura!R210</f>
        <v>97398</v>
      </c>
      <c r="AO210" s="316">
        <f>Tripura!S210</f>
        <v>389.59199999999998</v>
      </c>
      <c r="AP210" s="315">
        <f>Tripura!AA210</f>
        <v>97398</v>
      </c>
      <c r="AQ210" s="316">
        <f>Tripura!AB210</f>
        <v>389.59199999999998</v>
      </c>
    </row>
    <row r="211" spans="1:43" s="87" customFormat="1">
      <c r="A211" s="6">
        <f t="shared" ref="A211:A212" si="25">+A210+0.01</f>
        <v>8.02</v>
      </c>
      <c r="B211" s="7" t="s">
        <v>135</v>
      </c>
      <c r="C211" s="51">
        <v>3.5999999999999999E-3</v>
      </c>
      <c r="D211" s="315">
        <f>Dhalai!R211</f>
        <v>18374</v>
      </c>
      <c r="E211" s="316">
        <f>Dhalai!S211</f>
        <v>66.1464</v>
      </c>
      <c r="F211" s="315">
        <f>Dhalai!AA211</f>
        <v>18374</v>
      </c>
      <c r="G211" s="316">
        <f>Dhalai!AB211</f>
        <v>66.1464</v>
      </c>
      <c r="H211" s="315">
        <f>Unakoti!R211</f>
        <v>7544</v>
      </c>
      <c r="I211" s="316">
        <f>Unakoti!S211</f>
        <v>27.1584</v>
      </c>
      <c r="J211" s="315">
        <f>Unakoti!AA211</f>
        <v>7544</v>
      </c>
      <c r="K211" s="316">
        <f>Unakoti!AB211</f>
        <v>27.1584</v>
      </c>
      <c r="L211" s="315">
        <f>North!R211</f>
        <v>9957</v>
      </c>
      <c r="M211" s="316">
        <f>North!S211</f>
        <v>35.845199999999998</v>
      </c>
      <c r="N211" s="315">
        <f>North!AA211</f>
        <v>9957</v>
      </c>
      <c r="O211" s="316">
        <f>North!AB211</f>
        <v>35.845199999999998</v>
      </c>
      <c r="P211" s="315">
        <f>Gomati!R211</f>
        <v>14156</v>
      </c>
      <c r="Q211" s="316">
        <f>Gomati!S211</f>
        <v>50.961599999999997</v>
      </c>
      <c r="R211" s="315">
        <f>Gomati!AA211</f>
        <v>14156</v>
      </c>
      <c r="S211" s="316">
        <f>Gomati!AB211</f>
        <v>50.961599999999997</v>
      </c>
      <c r="T211" s="315">
        <f>South!R211</f>
        <v>14674</v>
      </c>
      <c r="U211" s="316">
        <f>South!S211</f>
        <v>52.8264</v>
      </c>
      <c r="V211" s="315">
        <f>South!AA211</f>
        <v>14674</v>
      </c>
      <c r="W211" s="316">
        <f>South!AB211</f>
        <v>52.8264</v>
      </c>
      <c r="X211" s="315">
        <f>West!R211</f>
        <v>16075</v>
      </c>
      <c r="Y211" s="316">
        <f>West!S211</f>
        <v>57.87</v>
      </c>
      <c r="Z211" s="315">
        <f>West!AA211</f>
        <v>16075</v>
      </c>
      <c r="AA211" s="316">
        <f>West!AB211</f>
        <v>57.87</v>
      </c>
      <c r="AB211" s="315">
        <f>Sepahijala!R211</f>
        <v>10652</v>
      </c>
      <c r="AC211" s="316">
        <f>Sepahijala!S211</f>
        <v>38.347200000000001</v>
      </c>
      <c r="AD211" s="315">
        <f>Sepahijala!AA211</f>
        <v>10652</v>
      </c>
      <c r="AE211" s="316">
        <f>Sepahijala!AB211</f>
        <v>38.347200000000001</v>
      </c>
      <c r="AF211" s="315">
        <f>Khowai!R211</f>
        <v>10054</v>
      </c>
      <c r="AG211" s="316">
        <f>Khowai!S211</f>
        <v>36.194400000000002</v>
      </c>
      <c r="AH211" s="315">
        <f>Khowai!AA211</f>
        <v>10054</v>
      </c>
      <c r="AI211" s="316">
        <f>Khowai!AB211</f>
        <v>36.194400000000002</v>
      </c>
      <c r="AJ211" s="315">
        <f>SPO!R211</f>
        <v>0</v>
      </c>
      <c r="AK211" s="316">
        <f>SPO!S211</f>
        <v>0</v>
      </c>
      <c r="AL211" s="315">
        <f>SPO!AA211</f>
        <v>0</v>
      </c>
      <c r="AM211" s="316">
        <f>SPO!AB211</f>
        <v>0</v>
      </c>
      <c r="AN211" s="315">
        <f>Tripura!R211</f>
        <v>101486</v>
      </c>
      <c r="AO211" s="316">
        <f>Tripura!S211</f>
        <v>365.34960000000001</v>
      </c>
      <c r="AP211" s="315">
        <f>Tripura!AA211</f>
        <v>101486</v>
      </c>
      <c r="AQ211" s="316">
        <f>Tripura!AB211</f>
        <v>365.34960000000001</v>
      </c>
    </row>
    <row r="212" spans="1:43">
      <c r="A212" s="6">
        <f t="shared" si="25"/>
        <v>8.0299999999999994</v>
      </c>
      <c r="B212" s="7" t="s">
        <v>136</v>
      </c>
      <c r="C212" s="51">
        <v>4.0000000000000001E-3</v>
      </c>
      <c r="D212" s="315">
        <f>Dhalai!R212</f>
        <v>5129</v>
      </c>
      <c r="E212" s="316">
        <f>Dhalai!S212</f>
        <v>20.516000000000002</v>
      </c>
      <c r="F212" s="315">
        <f>Dhalai!AA212</f>
        <v>5129</v>
      </c>
      <c r="G212" s="316">
        <f>Dhalai!AB212</f>
        <v>20.516000000000002</v>
      </c>
      <c r="H212" s="315">
        <f>Unakoti!R212</f>
        <v>4562</v>
      </c>
      <c r="I212" s="316">
        <f>Unakoti!S212</f>
        <v>18.248000000000001</v>
      </c>
      <c r="J212" s="315">
        <f>Unakoti!AA212</f>
        <v>4562</v>
      </c>
      <c r="K212" s="316">
        <f>Unakoti!AB212</f>
        <v>18.248000000000001</v>
      </c>
      <c r="L212" s="315">
        <f>North!R212</f>
        <v>5565</v>
      </c>
      <c r="M212" s="316">
        <f>North!S212</f>
        <v>22.26</v>
      </c>
      <c r="N212" s="315">
        <f>North!AA212</f>
        <v>5565</v>
      </c>
      <c r="O212" s="316">
        <f>North!AB212</f>
        <v>22.26</v>
      </c>
      <c r="P212" s="315">
        <f>Gomati!R212</f>
        <v>4833</v>
      </c>
      <c r="Q212" s="316">
        <f>Gomati!S212</f>
        <v>19.332000000000001</v>
      </c>
      <c r="R212" s="315">
        <f>Gomati!AA212</f>
        <v>4833</v>
      </c>
      <c r="S212" s="316">
        <f>Gomati!AB212</f>
        <v>19.332000000000001</v>
      </c>
      <c r="T212" s="315">
        <f>South!R212</f>
        <v>4388</v>
      </c>
      <c r="U212" s="316">
        <f>South!S212</f>
        <v>17.552</v>
      </c>
      <c r="V212" s="315">
        <f>South!AA212</f>
        <v>4388</v>
      </c>
      <c r="W212" s="316">
        <f>South!AB212</f>
        <v>17.552</v>
      </c>
      <c r="X212" s="315">
        <f>West!R212</f>
        <v>11790</v>
      </c>
      <c r="Y212" s="316">
        <f>West!S212</f>
        <v>47.160000000000004</v>
      </c>
      <c r="Z212" s="315">
        <f>West!AA212</f>
        <v>11790</v>
      </c>
      <c r="AA212" s="316">
        <f>West!AB212</f>
        <v>47.160000000000004</v>
      </c>
      <c r="AB212" s="315">
        <f>Sepahijala!R212</f>
        <v>5866</v>
      </c>
      <c r="AC212" s="316">
        <f>Sepahijala!S212</f>
        <v>23.464000000000002</v>
      </c>
      <c r="AD212" s="315">
        <f>Sepahijala!AA212</f>
        <v>5866</v>
      </c>
      <c r="AE212" s="316">
        <f>Sepahijala!AB212</f>
        <v>23.464000000000002</v>
      </c>
      <c r="AF212" s="315">
        <f>Khowai!R212</f>
        <v>4176</v>
      </c>
      <c r="AG212" s="316">
        <f>Khowai!S212</f>
        <v>16.704000000000001</v>
      </c>
      <c r="AH212" s="315">
        <f>Khowai!AA212</f>
        <v>4176</v>
      </c>
      <c r="AI212" s="316">
        <f>Khowai!AB212</f>
        <v>16.704000000000001</v>
      </c>
      <c r="AJ212" s="315">
        <f>SPO!R212</f>
        <v>0</v>
      </c>
      <c r="AK212" s="316">
        <f>SPO!S212</f>
        <v>0</v>
      </c>
      <c r="AL212" s="315">
        <f>SPO!AA212</f>
        <v>0</v>
      </c>
      <c r="AM212" s="316">
        <f>SPO!AB212</f>
        <v>0</v>
      </c>
      <c r="AN212" s="315">
        <f>Tripura!R212</f>
        <v>46309</v>
      </c>
      <c r="AO212" s="316">
        <f>Tripura!S212</f>
        <v>185.23599999999999</v>
      </c>
      <c r="AP212" s="315">
        <f>Tripura!AA212</f>
        <v>46309</v>
      </c>
      <c r="AQ212" s="316">
        <f>Tripura!AB212</f>
        <v>185.23599999999999</v>
      </c>
    </row>
    <row r="213" spans="1:43">
      <c r="A213" s="6">
        <f>+A212+0.01</f>
        <v>8.0399999999999991</v>
      </c>
      <c r="B213" s="7" t="s">
        <v>137</v>
      </c>
      <c r="C213" s="51">
        <v>4.0000000000000001E-3</v>
      </c>
      <c r="D213" s="315">
        <f>Dhalai!R213</f>
        <v>20754</v>
      </c>
      <c r="E213" s="316">
        <f>Dhalai!S213</f>
        <v>83.016000000000005</v>
      </c>
      <c r="F213" s="315">
        <f>Dhalai!AA213</f>
        <v>20754</v>
      </c>
      <c r="G213" s="316">
        <f>Dhalai!AB213</f>
        <v>83.016000000000005</v>
      </c>
      <c r="H213" s="315">
        <f>Unakoti!R213</f>
        <v>5314</v>
      </c>
      <c r="I213" s="316">
        <f>Unakoti!S213</f>
        <v>21.256</v>
      </c>
      <c r="J213" s="315">
        <f>Unakoti!AA213</f>
        <v>5314</v>
      </c>
      <c r="K213" s="316">
        <f>Unakoti!AB213</f>
        <v>21.256</v>
      </c>
      <c r="L213" s="315">
        <f>North!R213</f>
        <v>8313</v>
      </c>
      <c r="M213" s="316">
        <f>North!S213</f>
        <v>33.252000000000002</v>
      </c>
      <c r="N213" s="315">
        <f>North!AA213</f>
        <v>8313</v>
      </c>
      <c r="O213" s="316">
        <f>North!AB213</f>
        <v>33.252000000000002</v>
      </c>
      <c r="P213" s="315">
        <f>Gomati!R213</f>
        <v>13835</v>
      </c>
      <c r="Q213" s="316">
        <f>Gomati!S213</f>
        <v>55.34</v>
      </c>
      <c r="R213" s="315">
        <f>Gomati!AA213</f>
        <v>13835</v>
      </c>
      <c r="S213" s="316">
        <f>Gomati!AB213</f>
        <v>55.34</v>
      </c>
      <c r="T213" s="315">
        <f>South!R213</f>
        <v>14031</v>
      </c>
      <c r="U213" s="316">
        <f>South!S213</f>
        <v>56.124000000000002</v>
      </c>
      <c r="V213" s="315">
        <f>South!AA213</f>
        <v>14031</v>
      </c>
      <c r="W213" s="316">
        <f>South!AB213</f>
        <v>56.124000000000002</v>
      </c>
      <c r="X213" s="315">
        <f>West!R213</f>
        <v>8723</v>
      </c>
      <c r="Y213" s="316">
        <f>West!S213</f>
        <v>34.892000000000003</v>
      </c>
      <c r="Z213" s="315">
        <f>West!AA213</f>
        <v>8723</v>
      </c>
      <c r="AA213" s="316">
        <f>West!AB213</f>
        <v>34.892000000000003</v>
      </c>
      <c r="AB213" s="315">
        <f>Sepahijala!R213</f>
        <v>7755</v>
      </c>
      <c r="AC213" s="316">
        <f>Sepahijala!S213</f>
        <v>31.02</v>
      </c>
      <c r="AD213" s="315">
        <f>Sepahijala!AA213</f>
        <v>7755</v>
      </c>
      <c r="AE213" s="316">
        <f>Sepahijala!AB213</f>
        <v>31.02</v>
      </c>
      <c r="AF213" s="315">
        <f>Khowai!R213</f>
        <v>9040</v>
      </c>
      <c r="AG213" s="316">
        <f>Khowai!S213</f>
        <v>36.160000000000004</v>
      </c>
      <c r="AH213" s="315">
        <f>Khowai!AA213</f>
        <v>9040</v>
      </c>
      <c r="AI213" s="316">
        <f>Khowai!AB213</f>
        <v>36.160000000000004</v>
      </c>
      <c r="AJ213" s="315">
        <f>SPO!R213</f>
        <v>0</v>
      </c>
      <c r="AK213" s="316">
        <f>SPO!S213</f>
        <v>0</v>
      </c>
      <c r="AL213" s="315">
        <f>SPO!AA213</f>
        <v>0</v>
      </c>
      <c r="AM213" s="316">
        <f>SPO!AB213</f>
        <v>0</v>
      </c>
      <c r="AN213" s="315">
        <f>Tripura!R213</f>
        <v>87765</v>
      </c>
      <c r="AO213" s="316">
        <f>Tripura!S213</f>
        <v>351.06</v>
      </c>
      <c r="AP213" s="315">
        <f>Tripura!AA213</f>
        <v>87765</v>
      </c>
      <c r="AQ213" s="316">
        <f>Tripura!AB213</f>
        <v>351.06</v>
      </c>
    </row>
    <row r="214" spans="1:43">
      <c r="A214" s="6">
        <f>+A213+0.01</f>
        <v>8.0499999999999989</v>
      </c>
      <c r="B214" s="7" t="s">
        <v>138</v>
      </c>
      <c r="C214" s="51">
        <v>4.0000000000000001E-3</v>
      </c>
      <c r="D214" s="315">
        <f>Dhalai!R214</f>
        <v>4670</v>
      </c>
      <c r="E214" s="316">
        <f>Dhalai!S214</f>
        <v>18.68</v>
      </c>
      <c r="F214" s="315">
        <f>Dhalai!AA214</f>
        <v>4670</v>
      </c>
      <c r="G214" s="316">
        <f>Dhalai!AB214</f>
        <v>18.68</v>
      </c>
      <c r="H214" s="315">
        <f>Unakoti!R214</f>
        <v>6418</v>
      </c>
      <c r="I214" s="316">
        <f>Unakoti!S214</f>
        <v>25.672000000000001</v>
      </c>
      <c r="J214" s="315">
        <f>Unakoti!AA214</f>
        <v>6418</v>
      </c>
      <c r="K214" s="316">
        <f>Unakoti!AB214</f>
        <v>25.672000000000001</v>
      </c>
      <c r="L214" s="315">
        <f>North!R214</f>
        <v>10182</v>
      </c>
      <c r="M214" s="316">
        <f>North!S214</f>
        <v>40.728000000000002</v>
      </c>
      <c r="N214" s="315">
        <f>North!AA214</f>
        <v>10182</v>
      </c>
      <c r="O214" s="316">
        <f>North!AB214</f>
        <v>40.728000000000002</v>
      </c>
      <c r="P214" s="315">
        <f>Gomati!R214</f>
        <v>6526</v>
      </c>
      <c r="Q214" s="316">
        <f>Gomati!S214</f>
        <v>26.103999999999999</v>
      </c>
      <c r="R214" s="315">
        <f>Gomati!AA214</f>
        <v>6526</v>
      </c>
      <c r="S214" s="316">
        <f>Gomati!AB214</f>
        <v>26.103999999999999</v>
      </c>
      <c r="T214" s="315">
        <f>South!R214</f>
        <v>8131</v>
      </c>
      <c r="U214" s="316">
        <f>South!S214</f>
        <v>32.524000000000001</v>
      </c>
      <c r="V214" s="315">
        <f>South!AA214</f>
        <v>8131</v>
      </c>
      <c r="W214" s="316">
        <f>South!AB214</f>
        <v>32.524000000000001</v>
      </c>
      <c r="X214" s="315">
        <f>West!R214</f>
        <v>7948</v>
      </c>
      <c r="Y214" s="316">
        <f>West!S214</f>
        <v>31.792000000000002</v>
      </c>
      <c r="Z214" s="315">
        <f>West!AA214</f>
        <v>7948</v>
      </c>
      <c r="AA214" s="316">
        <f>West!AB214</f>
        <v>31.792000000000002</v>
      </c>
      <c r="AB214" s="315">
        <f>Sepahijala!R214</f>
        <v>7685</v>
      </c>
      <c r="AC214" s="316">
        <f>Sepahijala!S214</f>
        <v>30.740000000000002</v>
      </c>
      <c r="AD214" s="315">
        <f>Sepahijala!AA214</f>
        <v>7685</v>
      </c>
      <c r="AE214" s="316">
        <f>Sepahijala!AB214</f>
        <v>30.740000000000002</v>
      </c>
      <c r="AF214" s="315">
        <f>Khowai!R214</f>
        <v>2821</v>
      </c>
      <c r="AG214" s="316">
        <f>Khowai!S214</f>
        <v>11.284000000000001</v>
      </c>
      <c r="AH214" s="315">
        <f>Khowai!AA214</f>
        <v>2821</v>
      </c>
      <c r="AI214" s="316">
        <f>Khowai!AB214</f>
        <v>11.284000000000001</v>
      </c>
      <c r="AJ214" s="315">
        <f>SPO!R214</f>
        <v>0</v>
      </c>
      <c r="AK214" s="316">
        <f>SPO!S214</f>
        <v>0</v>
      </c>
      <c r="AL214" s="315">
        <f>SPO!AA214</f>
        <v>0</v>
      </c>
      <c r="AM214" s="316">
        <f>SPO!AB214</f>
        <v>0</v>
      </c>
      <c r="AN214" s="315">
        <f>Tripura!R214</f>
        <v>54381</v>
      </c>
      <c r="AO214" s="316">
        <f>Tripura!S214</f>
        <v>217.52400000000003</v>
      </c>
      <c r="AP214" s="315">
        <f>Tripura!AA214</f>
        <v>54381</v>
      </c>
      <c r="AQ214" s="316">
        <f>Tripura!AB214</f>
        <v>217.52400000000003</v>
      </c>
    </row>
    <row r="215" spans="1:43" s="87" customFormat="1" ht="18">
      <c r="A215" s="176"/>
      <c r="B215" s="192" t="s">
        <v>107</v>
      </c>
      <c r="C215" s="200">
        <f t="shared" ref="C215" si="26">SUM(C210:C214)</f>
        <v>1.9599999999999999E-2</v>
      </c>
      <c r="D215" s="311"/>
      <c r="E215" s="311"/>
      <c r="F215" s="311"/>
      <c r="G215" s="311"/>
      <c r="H215" s="311"/>
      <c r="I215" s="311"/>
      <c r="J215" s="311"/>
      <c r="K215" s="311"/>
      <c r="L215" s="311"/>
      <c r="M215" s="311"/>
      <c r="N215" s="311"/>
      <c r="O215" s="311"/>
      <c r="P215" s="311"/>
      <c r="Q215" s="311"/>
      <c r="R215" s="311"/>
      <c r="S215" s="311"/>
      <c r="T215" s="311"/>
      <c r="U215" s="311"/>
      <c r="V215" s="311"/>
      <c r="W215" s="311"/>
      <c r="X215" s="311"/>
      <c r="Y215" s="311"/>
      <c r="Z215" s="311"/>
      <c r="AA215" s="311"/>
      <c r="AB215" s="311"/>
      <c r="AC215" s="311"/>
      <c r="AD215" s="311"/>
      <c r="AE215" s="311"/>
      <c r="AF215" s="311"/>
      <c r="AG215" s="311"/>
      <c r="AH215" s="311"/>
      <c r="AI215" s="311"/>
      <c r="AJ215" s="311"/>
      <c r="AK215" s="311"/>
      <c r="AL215" s="311"/>
      <c r="AM215" s="311"/>
      <c r="AN215" s="311"/>
      <c r="AO215" s="311"/>
      <c r="AP215" s="311"/>
      <c r="AQ215" s="311"/>
    </row>
    <row r="216" spans="1:43" s="147" customFormat="1">
      <c r="A216" s="143">
        <v>9</v>
      </c>
      <c r="B216" s="144" t="s">
        <v>139</v>
      </c>
      <c r="C216" s="153"/>
      <c r="D216" s="310"/>
      <c r="E216" s="310"/>
      <c r="F216" s="310"/>
      <c r="G216" s="310"/>
      <c r="H216" s="310"/>
      <c r="I216" s="310"/>
      <c r="J216" s="310"/>
      <c r="K216" s="310"/>
      <c r="L216" s="310"/>
      <c r="M216" s="310"/>
      <c r="N216" s="310"/>
      <c r="O216" s="310"/>
      <c r="P216" s="310"/>
      <c r="Q216" s="310"/>
      <c r="R216" s="310"/>
      <c r="S216" s="310"/>
      <c r="T216" s="310"/>
      <c r="U216" s="310"/>
      <c r="V216" s="310"/>
      <c r="W216" s="310"/>
      <c r="X216" s="310"/>
      <c r="Y216" s="310"/>
      <c r="Z216" s="310"/>
      <c r="AA216" s="310"/>
      <c r="AB216" s="310"/>
      <c r="AC216" s="310"/>
      <c r="AD216" s="310"/>
      <c r="AE216" s="310"/>
      <c r="AF216" s="310"/>
      <c r="AG216" s="310"/>
      <c r="AH216" s="310"/>
      <c r="AI216" s="310"/>
      <c r="AJ216" s="310"/>
      <c r="AK216" s="310"/>
      <c r="AL216" s="310"/>
      <c r="AM216" s="310"/>
      <c r="AN216" s="310"/>
      <c r="AO216" s="310"/>
      <c r="AP216" s="310"/>
      <c r="AQ216" s="310"/>
    </row>
    <row r="217" spans="1:43">
      <c r="A217" s="6">
        <v>9.01</v>
      </c>
      <c r="B217" s="7" t="s">
        <v>140</v>
      </c>
      <c r="C217" s="51">
        <v>0.2</v>
      </c>
      <c r="D217" s="315">
        <f>Dhalai!R217</f>
        <v>0</v>
      </c>
      <c r="E217" s="316">
        <f>Dhalai!S217</f>
        <v>0</v>
      </c>
      <c r="F217" s="315">
        <f>Dhalai!AA217</f>
        <v>0</v>
      </c>
      <c r="G217" s="316">
        <f>Dhalai!AB217</f>
        <v>0</v>
      </c>
      <c r="H217" s="315">
        <f>Unakoti!R217</f>
        <v>0</v>
      </c>
      <c r="I217" s="316">
        <f>Unakoti!S217</f>
        <v>0</v>
      </c>
      <c r="J217" s="315">
        <f>Unakoti!AA217</f>
        <v>0</v>
      </c>
      <c r="K217" s="316">
        <f>Unakoti!AB217</f>
        <v>0</v>
      </c>
      <c r="L217" s="315">
        <f>North!R217</f>
        <v>0</v>
      </c>
      <c r="M217" s="316">
        <f>North!S217</f>
        <v>0</v>
      </c>
      <c r="N217" s="315">
        <f>North!AA217</f>
        <v>0</v>
      </c>
      <c r="O217" s="316">
        <f>North!AB217</f>
        <v>0</v>
      </c>
      <c r="P217" s="315">
        <f>Gomati!R217</f>
        <v>0</v>
      </c>
      <c r="Q217" s="316">
        <f>Gomati!S217</f>
        <v>0</v>
      </c>
      <c r="R217" s="315">
        <f>Gomati!AA217</f>
        <v>0</v>
      </c>
      <c r="S217" s="316">
        <f>Gomati!AB217</f>
        <v>0</v>
      </c>
      <c r="T217" s="315">
        <f>South!R217</f>
        <v>0</v>
      </c>
      <c r="U217" s="316">
        <f>South!S217</f>
        <v>0</v>
      </c>
      <c r="V217" s="315">
        <f>South!AA217</f>
        <v>0</v>
      </c>
      <c r="W217" s="316">
        <f>South!AB217</f>
        <v>0</v>
      </c>
      <c r="X217" s="315">
        <f>West!R217</f>
        <v>0</v>
      </c>
      <c r="Y217" s="316">
        <f>West!S217</f>
        <v>0</v>
      </c>
      <c r="Z217" s="315">
        <f>West!AA217</f>
        <v>0</v>
      </c>
      <c r="AA217" s="316">
        <f>West!AB217</f>
        <v>0</v>
      </c>
      <c r="AB217" s="315">
        <f>Sepahijala!R217</f>
        <v>0</v>
      </c>
      <c r="AC217" s="316">
        <f>Sepahijala!S217</f>
        <v>0</v>
      </c>
      <c r="AD217" s="315">
        <f>Sepahijala!AA217</f>
        <v>0</v>
      </c>
      <c r="AE217" s="316">
        <f>Sepahijala!AB217</f>
        <v>0</v>
      </c>
      <c r="AF217" s="315">
        <f>Khowai!R217</f>
        <v>0</v>
      </c>
      <c r="AG217" s="316">
        <f>Khowai!S217</f>
        <v>0</v>
      </c>
      <c r="AH217" s="315">
        <f>Khowai!AA217</f>
        <v>0</v>
      </c>
      <c r="AI217" s="316">
        <f>Khowai!AB217</f>
        <v>0</v>
      </c>
      <c r="AJ217" s="315">
        <f>SPO!R217</f>
        <v>0</v>
      </c>
      <c r="AK217" s="316">
        <f>SPO!S217</f>
        <v>0</v>
      </c>
      <c r="AL217" s="315">
        <f>SPO!AA217</f>
        <v>0</v>
      </c>
      <c r="AM217" s="316">
        <f>SPO!AB217</f>
        <v>0</v>
      </c>
      <c r="AN217" s="315">
        <f>Tripura!R217</f>
        <v>0</v>
      </c>
      <c r="AO217" s="316">
        <f>Tripura!S217</f>
        <v>0</v>
      </c>
      <c r="AP217" s="315">
        <f>Tripura!AA217</f>
        <v>0</v>
      </c>
      <c r="AQ217" s="316">
        <f>Tripura!AB217</f>
        <v>0</v>
      </c>
    </row>
    <row r="218" spans="1:43">
      <c r="A218" s="6">
        <v>9.02</v>
      </c>
      <c r="B218" s="7" t="s">
        <v>141</v>
      </c>
      <c r="C218" s="51">
        <v>0.5</v>
      </c>
      <c r="D218" s="315">
        <f>Dhalai!R218</f>
        <v>10</v>
      </c>
      <c r="E218" s="316">
        <f>Dhalai!S218</f>
        <v>5</v>
      </c>
      <c r="F218" s="315">
        <f>Dhalai!AA218</f>
        <v>0</v>
      </c>
      <c r="G218" s="316">
        <f>Dhalai!AB218</f>
        <v>0</v>
      </c>
      <c r="H218" s="315">
        <f>Unakoti!R218</f>
        <v>6</v>
      </c>
      <c r="I218" s="316">
        <f>Unakoti!S218</f>
        <v>3</v>
      </c>
      <c r="J218" s="315">
        <f>Unakoti!AA218</f>
        <v>0</v>
      </c>
      <c r="K218" s="316">
        <f>Unakoti!AB218</f>
        <v>0</v>
      </c>
      <c r="L218" s="315">
        <f>North!R218</f>
        <v>8</v>
      </c>
      <c r="M218" s="316">
        <f>North!S218</f>
        <v>4</v>
      </c>
      <c r="N218" s="315">
        <f>North!AA218</f>
        <v>0</v>
      </c>
      <c r="O218" s="316">
        <f>North!AB218</f>
        <v>0</v>
      </c>
      <c r="P218" s="315">
        <f>Gomati!R218</f>
        <v>13</v>
      </c>
      <c r="Q218" s="316">
        <f>Gomati!S218</f>
        <v>6.5</v>
      </c>
      <c r="R218" s="315">
        <f>Gomati!AA218</f>
        <v>0</v>
      </c>
      <c r="S218" s="316">
        <f>Gomati!AB218</f>
        <v>0</v>
      </c>
      <c r="T218" s="315">
        <f>South!R218</f>
        <v>10</v>
      </c>
      <c r="U218" s="316">
        <f>South!S218</f>
        <v>5</v>
      </c>
      <c r="V218" s="315">
        <f>South!AA218</f>
        <v>0</v>
      </c>
      <c r="W218" s="316">
        <f>South!AB218</f>
        <v>0</v>
      </c>
      <c r="X218" s="315">
        <f>West!R218</f>
        <v>4</v>
      </c>
      <c r="Y218" s="316">
        <f>West!S218</f>
        <v>2</v>
      </c>
      <c r="Z218" s="315">
        <f>West!AA218</f>
        <v>0</v>
      </c>
      <c r="AA218" s="316">
        <f>West!AB218</f>
        <v>0</v>
      </c>
      <c r="AB218" s="315">
        <f>Sepahijala!R218</f>
        <v>1</v>
      </c>
      <c r="AC218" s="316">
        <f>Sepahijala!S218</f>
        <v>0.5</v>
      </c>
      <c r="AD218" s="315">
        <f>Sepahijala!AA218</f>
        <v>0</v>
      </c>
      <c r="AE218" s="316">
        <f>Sepahijala!AB218</f>
        <v>0</v>
      </c>
      <c r="AF218" s="315">
        <f>Khowai!R218</f>
        <v>1</v>
      </c>
      <c r="AG218" s="316">
        <f>Khowai!S218</f>
        <v>0.5</v>
      </c>
      <c r="AH218" s="315">
        <f>Khowai!AA218</f>
        <v>0</v>
      </c>
      <c r="AI218" s="316">
        <f>Khowai!AB218</f>
        <v>0</v>
      </c>
      <c r="AJ218" s="315">
        <f>SPO!R218</f>
        <v>0</v>
      </c>
      <c r="AK218" s="316">
        <f>SPO!S218</f>
        <v>0</v>
      </c>
      <c r="AL218" s="315">
        <f>SPO!AA218</f>
        <v>0</v>
      </c>
      <c r="AM218" s="316">
        <f>SPO!AB218</f>
        <v>0</v>
      </c>
      <c r="AN218" s="315">
        <f>Tripura!R218</f>
        <v>53</v>
      </c>
      <c r="AO218" s="316">
        <f>Tripura!S218</f>
        <v>26.5</v>
      </c>
      <c r="AP218" s="315">
        <f>Tripura!AA218</f>
        <v>0</v>
      </c>
      <c r="AQ218" s="316">
        <f>Tripura!AB218</f>
        <v>0</v>
      </c>
    </row>
    <row r="219" spans="1:43" s="87" customFormat="1" ht="18">
      <c r="A219" s="176"/>
      <c r="B219" s="132" t="s">
        <v>107</v>
      </c>
      <c r="C219" s="200">
        <f t="shared" ref="C219" si="27">SUM(C217:C218)</f>
        <v>0.7</v>
      </c>
      <c r="D219" s="311"/>
      <c r="E219" s="311"/>
      <c r="F219" s="311"/>
      <c r="G219" s="311"/>
      <c r="H219" s="311"/>
      <c r="I219" s="311"/>
      <c r="J219" s="311"/>
      <c r="K219" s="311"/>
      <c r="L219" s="311"/>
      <c r="M219" s="311"/>
      <c r="N219" s="311"/>
      <c r="O219" s="311"/>
      <c r="P219" s="311"/>
      <c r="Q219" s="311"/>
      <c r="R219" s="311"/>
      <c r="S219" s="311"/>
      <c r="T219" s="311"/>
      <c r="U219" s="311"/>
      <c r="V219" s="311"/>
      <c r="W219" s="311"/>
      <c r="X219" s="311"/>
      <c r="Y219" s="311"/>
      <c r="Z219" s="311"/>
      <c r="AA219" s="311"/>
      <c r="AB219" s="311"/>
      <c r="AC219" s="311"/>
      <c r="AD219" s="311"/>
      <c r="AE219" s="311"/>
      <c r="AF219" s="311"/>
      <c r="AG219" s="311"/>
      <c r="AH219" s="311"/>
      <c r="AI219" s="311"/>
      <c r="AJ219" s="311"/>
      <c r="AK219" s="311"/>
      <c r="AL219" s="311"/>
      <c r="AM219" s="311"/>
      <c r="AN219" s="311"/>
      <c r="AO219" s="311"/>
      <c r="AP219" s="311"/>
      <c r="AQ219" s="311"/>
    </row>
    <row r="220" spans="1:43" s="172" customFormat="1">
      <c r="A220" s="164" t="s">
        <v>142</v>
      </c>
      <c r="B220" s="165" t="s">
        <v>143</v>
      </c>
      <c r="C220" s="169"/>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314"/>
      <c r="AE220" s="314"/>
      <c r="AF220" s="314"/>
      <c r="AG220" s="314"/>
      <c r="AH220" s="314"/>
      <c r="AI220" s="314"/>
      <c r="AJ220" s="314"/>
      <c r="AK220" s="314"/>
      <c r="AL220" s="314"/>
      <c r="AM220" s="314"/>
      <c r="AN220" s="314"/>
      <c r="AO220" s="314"/>
      <c r="AP220" s="314"/>
      <c r="AQ220" s="314"/>
    </row>
    <row r="221" spans="1:43" s="147" customFormat="1">
      <c r="A221" s="143">
        <v>10</v>
      </c>
      <c r="B221" s="144" t="s">
        <v>293</v>
      </c>
      <c r="C221" s="153"/>
      <c r="D221" s="310"/>
      <c r="E221" s="310"/>
      <c r="F221" s="310"/>
      <c r="G221" s="310"/>
      <c r="H221" s="310"/>
      <c r="I221" s="310"/>
      <c r="J221" s="310"/>
      <c r="K221" s="310"/>
      <c r="L221" s="310"/>
      <c r="M221" s="310"/>
      <c r="N221" s="310"/>
      <c r="O221" s="310"/>
      <c r="P221" s="310"/>
      <c r="Q221" s="310"/>
      <c r="R221" s="310"/>
      <c r="S221" s="310"/>
      <c r="T221" s="310"/>
      <c r="U221" s="310"/>
      <c r="V221" s="310"/>
      <c r="W221" s="310"/>
      <c r="X221" s="310"/>
      <c r="Y221" s="310"/>
      <c r="Z221" s="310"/>
      <c r="AA221" s="310"/>
      <c r="AB221" s="310"/>
      <c r="AC221" s="310"/>
      <c r="AD221" s="310"/>
      <c r="AE221" s="310"/>
      <c r="AF221" s="310"/>
      <c r="AG221" s="310"/>
      <c r="AH221" s="310"/>
      <c r="AI221" s="310"/>
      <c r="AJ221" s="310"/>
      <c r="AK221" s="310"/>
      <c r="AL221" s="310"/>
      <c r="AM221" s="310"/>
      <c r="AN221" s="310"/>
      <c r="AO221" s="310"/>
      <c r="AP221" s="310"/>
      <c r="AQ221" s="310"/>
    </row>
    <row r="222" spans="1:43" s="88" customFormat="1">
      <c r="A222" s="55"/>
      <c r="B222" s="36" t="s">
        <v>144</v>
      </c>
      <c r="C222" s="54"/>
      <c r="D222" s="315"/>
      <c r="E222" s="316"/>
      <c r="F222" s="315"/>
      <c r="G222" s="316"/>
      <c r="H222" s="315"/>
      <c r="I222" s="316"/>
      <c r="J222" s="315"/>
      <c r="K222" s="316"/>
      <c r="L222" s="315"/>
      <c r="M222" s="316"/>
      <c r="N222" s="315"/>
      <c r="O222" s="316"/>
      <c r="P222" s="315"/>
      <c r="Q222" s="316"/>
      <c r="R222" s="315"/>
      <c r="S222" s="316"/>
      <c r="T222" s="315"/>
      <c r="U222" s="316"/>
      <c r="V222" s="315"/>
      <c r="W222" s="316"/>
      <c r="X222" s="315"/>
      <c r="Y222" s="316"/>
      <c r="Z222" s="315"/>
      <c r="AA222" s="316"/>
      <c r="AB222" s="315"/>
      <c r="AC222" s="316"/>
      <c r="AD222" s="315"/>
      <c r="AE222" s="316"/>
      <c r="AF222" s="315"/>
      <c r="AG222" s="316"/>
      <c r="AH222" s="315"/>
      <c r="AI222" s="316"/>
      <c r="AJ222" s="315"/>
      <c r="AK222" s="316"/>
      <c r="AL222" s="315"/>
      <c r="AM222" s="316"/>
      <c r="AN222" s="315"/>
      <c r="AO222" s="316"/>
      <c r="AP222" s="315">
        <f>Tripura!AA222</f>
        <v>0</v>
      </c>
      <c r="AQ222" s="316">
        <f>Tripura!AB222</f>
        <v>0</v>
      </c>
    </row>
    <row r="223" spans="1:43" s="91" customFormat="1">
      <c r="A223" s="6">
        <v>10.01</v>
      </c>
      <c r="B223" s="56" t="s">
        <v>145</v>
      </c>
      <c r="C223" s="51"/>
      <c r="D223" s="315">
        <f>Dhalai!R223</f>
        <v>0</v>
      </c>
      <c r="E223" s="316">
        <f>Dhalai!S223</f>
        <v>0</v>
      </c>
      <c r="F223" s="315">
        <f>Dhalai!AA223</f>
        <v>0</v>
      </c>
      <c r="G223" s="316">
        <f>Dhalai!AB223</f>
        <v>0</v>
      </c>
      <c r="H223" s="315">
        <f>Unakoti!R223</f>
        <v>0</v>
      </c>
      <c r="I223" s="316">
        <f>Unakoti!S223</f>
        <v>0</v>
      </c>
      <c r="J223" s="315">
        <f>Unakoti!AA223</f>
        <v>0</v>
      </c>
      <c r="K223" s="316">
        <f>Unakoti!AB223</f>
        <v>0</v>
      </c>
      <c r="L223" s="315">
        <f>North!R223</f>
        <v>0</v>
      </c>
      <c r="M223" s="316">
        <f>North!S223</f>
        <v>0</v>
      </c>
      <c r="N223" s="315">
        <f>North!AA223</f>
        <v>0</v>
      </c>
      <c r="O223" s="316">
        <f>North!AB223</f>
        <v>0</v>
      </c>
      <c r="P223" s="315">
        <f>Gomati!R223</f>
        <v>0</v>
      </c>
      <c r="Q223" s="316">
        <f>Gomati!S223</f>
        <v>0</v>
      </c>
      <c r="R223" s="315">
        <f>Gomati!AA223</f>
        <v>0</v>
      </c>
      <c r="S223" s="316">
        <f>Gomati!AB223</f>
        <v>0</v>
      </c>
      <c r="T223" s="315">
        <f>South!R223</f>
        <v>0</v>
      </c>
      <c r="U223" s="316">
        <f>South!S223</f>
        <v>0</v>
      </c>
      <c r="V223" s="315">
        <f>South!AA223</f>
        <v>0</v>
      </c>
      <c r="W223" s="316">
        <f>South!AB223</f>
        <v>0</v>
      </c>
      <c r="X223" s="315">
        <f>West!R223</f>
        <v>0</v>
      </c>
      <c r="Y223" s="316">
        <f>West!S223</f>
        <v>0</v>
      </c>
      <c r="Z223" s="315">
        <f>West!AA223</f>
        <v>0</v>
      </c>
      <c r="AA223" s="316">
        <f>West!AB223</f>
        <v>0</v>
      </c>
      <c r="AB223" s="315">
        <f>Sepahijala!R223</f>
        <v>0</v>
      </c>
      <c r="AC223" s="316">
        <f>Sepahijala!S223</f>
        <v>0</v>
      </c>
      <c r="AD223" s="315">
        <f>Sepahijala!AA223</f>
        <v>0</v>
      </c>
      <c r="AE223" s="316">
        <f>Sepahijala!AB223</f>
        <v>0</v>
      </c>
      <c r="AF223" s="315">
        <f>Khowai!R223</f>
        <v>0</v>
      </c>
      <c r="AG223" s="316">
        <f>Khowai!S223</f>
        <v>0</v>
      </c>
      <c r="AH223" s="315">
        <f>Khowai!AA223</f>
        <v>0</v>
      </c>
      <c r="AI223" s="316">
        <f>Khowai!AB223</f>
        <v>0</v>
      </c>
      <c r="AJ223" s="315">
        <f>SPO!R223</f>
        <v>0</v>
      </c>
      <c r="AK223" s="316">
        <f>SPO!S223</f>
        <v>0</v>
      </c>
      <c r="AL223" s="315">
        <f>SPO!AA223</f>
        <v>0</v>
      </c>
      <c r="AM223" s="316">
        <f>SPO!AB223</f>
        <v>0</v>
      </c>
      <c r="AN223" s="315">
        <f>Tripura!R223</f>
        <v>0</v>
      </c>
      <c r="AO223" s="316">
        <f>Tripura!S223</f>
        <v>0</v>
      </c>
      <c r="AP223" s="315">
        <f>Tripura!AA223</f>
        <v>0</v>
      </c>
      <c r="AQ223" s="316">
        <f>Tripura!AB223</f>
        <v>0</v>
      </c>
    </row>
    <row r="224" spans="1:43" s="91" customFormat="1">
      <c r="A224" s="6">
        <v>10.02</v>
      </c>
      <c r="B224" s="56" t="s">
        <v>146</v>
      </c>
      <c r="C224" s="51"/>
      <c r="D224" s="315">
        <f>Dhalai!R224</f>
        <v>0</v>
      </c>
      <c r="E224" s="316">
        <f>Dhalai!S224</f>
        <v>0</v>
      </c>
      <c r="F224" s="315">
        <f>Dhalai!AA224</f>
        <v>0</v>
      </c>
      <c r="G224" s="316">
        <f>Dhalai!AB224</f>
        <v>0</v>
      </c>
      <c r="H224" s="315">
        <f>Unakoti!R224</f>
        <v>0</v>
      </c>
      <c r="I224" s="316">
        <f>Unakoti!S224</f>
        <v>0</v>
      </c>
      <c r="J224" s="315">
        <f>Unakoti!AA224</f>
        <v>0</v>
      </c>
      <c r="K224" s="316">
        <f>Unakoti!AB224</f>
        <v>0</v>
      </c>
      <c r="L224" s="315">
        <f>North!R224</f>
        <v>0</v>
      </c>
      <c r="M224" s="316">
        <f>North!S224</f>
        <v>0</v>
      </c>
      <c r="N224" s="315">
        <f>North!AA224</f>
        <v>0</v>
      </c>
      <c r="O224" s="316">
        <f>North!AB224</f>
        <v>0</v>
      </c>
      <c r="P224" s="315">
        <f>Gomati!R224</f>
        <v>0</v>
      </c>
      <c r="Q224" s="316">
        <f>Gomati!S224</f>
        <v>0</v>
      </c>
      <c r="R224" s="315">
        <f>Gomati!AA224</f>
        <v>0</v>
      </c>
      <c r="S224" s="316">
        <f>Gomati!AB224</f>
        <v>0</v>
      </c>
      <c r="T224" s="315">
        <f>South!R224</f>
        <v>0</v>
      </c>
      <c r="U224" s="316">
        <f>South!S224</f>
        <v>0</v>
      </c>
      <c r="V224" s="315">
        <f>South!AA224</f>
        <v>0</v>
      </c>
      <c r="W224" s="316">
        <f>South!AB224</f>
        <v>0</v>
      </c>
      <c r="X224" s="315">
        <f>West!R224</f>
        <v>0</v>
      </c>
      <c r="Y224" s="316">
        <f>West!S224</f>
        <v>0</v>
      </c>
      <c r="Z224" s="315">
        <f>West!AA224</f>
        <v>0</v>
      </c>
      <c r="AA224" s="316">
        <f>West!AB224</f>
        <v>0</v>
      </c>
      <c r="AB224" s="315">
        <f>Sepahijala!R224</f>
        <v>0</v>
      </c>
      <c r="AC224" s="316">
        <f>Sepahijala!S224</f>
        <v>0</v>
      </c>
      <c r="AD224" s="315">
        <f>Sepahijala!AA224</f>
        <v>0</v>
      </c>
      <c r="AE224" s="316">
        <f>Sepahijala!AB224</f>
        <v>0</v>
      </c>
      <c r="AF224" s="315">
        <f>Khowai!R224</f>
        <v>0</v>
      </c>
      <c r="AG224" s="316">
        <f>Khowai!S224</f>
        <v>0</v>
      </c>
      <c r="AH224" s="315">
        <f>Khowai!AA224</f>
        <v>0</v>
      </c>
      <c r="AI224" s="316">
        <f>Khowai!AB224</f>
        <v>0</v>
      </c>
      <c r="AJ224" s="315">
        <f>SPO!R224</f>
        <v>0</v>
      </c>
      <c r="AK224" s="316">
        <f>SPO!S224</f>
        <v>0</v>
      </c>
      <c r="AL224" s="315">
        <f>SPO!AA224</f>
        <v>0</v>
      </c>
      <c r="AM224" s="316">
        <f>SPO!AB224</f>
        <v>0</v>
      </c>
      <c r="AN224" s="315">
        <f>Tripura!R224</f>
        <v>0</v>
      </c>
      <c r="AO224" s="316">
        <f>Tripura!S224</f>
        <v>0</v>
      </c>
      <c r="AP224" s="315">
        <f>Tripura!AA224</f>
        <v>0</v>
      </c>
      <c r="AQ224" s="316">
        <f>Tripura!AB224</f>
        <v>0</v>
      </c>
    </row>
    <row r="225" spans="1:43" s="88" customFormat="1" ht="31.5">
      <c r="A225" s="6">
        <f>+A224+0.01</f>
        <v>10.029999999999999</v>
      </c>
      <c r="B225" s="58" t="s">
        <v>147</v>
      </c>
      <c r="C225" s="60"/>
      <c r="D225" s="315">
        <f>Dhalai!R225</f>
        <v>0</v>
      </c>
      <c r="E225" s="316">
        <f>Dhalai!S225</f>
        <v>0</v>
      </c>
      <c r="F225" s="315">
        <f>Dhalai!AA225</f>
        <v>0</v>
      </c>
      <c r="G225" s="316">
        <f>Dhalai!AB225</f>
        <v>0</v>
      </c>
      <c r="H225" s="315">
        <f>Unakoti!R225</f>
        <v>0</v>
      </c>
      <c r="I225" s="316">
        <f>Unakoti!S225</f>
        <v>0</v>
      </c>
      <c r="J225" s="315">
        <f>Unakoti!AA225</f>
        <v>0</v>
      </c>
      <c r="K225" s="316">
        <f>Unakoti!AB225</f>
        <v>0</v>
      </c>
      <c r="L225" s="315">
        <f>North!R225</f>
        <v>0</v>
      </c>
      <c r="M225" s="316">
        <f>North!S225</f>
        <v>0</v>
      </c>
      <c r="N225" s="315">
        <f>North!AA225</f>
        <v>0</v>
      </c>
      <c r="O225" s="316">
        <f>North!AB225</f>
        <v>0</v>
      </c>
      <c r="P225" s="315">
        <f>Gomati!R225</f>
        <v>0</v>
      </c>
      <c r="Q225" s="316">
        <f>Gomati!S225</f>
        <v>0</v>
      </c>
      <c r="R225" s="315">
        <f>Gomati!AA225</f>
        <v>0</v>
      </c>
      <c r="S225" s="316">
        <f>Gomati!AB225</f>
        <v>0</v>
      </c>
      <c r="T225" s="315">
        <f>South!R225</f>
        <v>0</v>
      </c>
      <c r="U225" s="316">
        <f>South!S225</f>
        <v>0</v>
      </c>
      <c r="V225" s="315">
        <f>South!AA225</f>
        <v>0</v>
      </c>
      <c r="W225" s="316">
        <f>South!AB225</f>
        <v>0</v>
      </c>
      <c r="X225" s="315">
        <f>West!R225</f>
        <v>0</v>
      </c>
      <c r="Y225" s="316">
        <f>West!S225</f>
        <v>0</v>
      </c>
      <c r="Z225" s="315">
        <f>West!AA225</f>
        <v>0</v>
      </c>
      <c r="AA225" s="316">
        <f>West!AB225</f>
        <v>0</v>
      </c>
      <c r="AB225" s="315">
        <f>Sepahijala!R225</f>
        <v>0</v>
      </c>
      <c r="AC225" s="316">
        <f>Sepahijala!S225</f>
        <v>0</v>
      </c>
      <c r="AD225" s="315">
        <f>Sepahijala!AA225</f>
        <v>0</v>
      </c>
      <c r="AE225" s="316">
        <f>Sepahijala!AB225</f>
        <v>0</v>
      </c>
      <c r="AF225" s="315">
        <f>Khowai!R225</f>
        <v>0</v>
      </c>
      <c r="AG225" s="316">
        <f>Khowai!S225</f>
        <v>0</v>
      </c>
      <c r="AH225" s="315">
        <f>Khowai!AA225</f>
        <v>0</v>
      </c>
      <c r="AI225" s="316">
        <f>Khowai!AB225</f>
        <v>0</v>
      </c>
      <c r="AJ225" s="315">
        <f>SPO!R225</f>
        <v>0</v>
      </c>
      <c r="AK225" s="316">
        <f>SPO!S225</f>
        <v>0</v>
      </c>
      <c r="AL225" s="315">
        <f>SPO!AA225</f>
        <v>0</v>
      </c>
      <c r="AM225" s="316">
        <f>SPO!AB225</f>
        <v>0</v>
      </c>
      <c r="AN225" s="315">
        <f>Tripura!R225</f>
        <v>0</v>
      </c>
      <c r="AO225" s="316">
        <f>Tripura!S225</f>
        <v>0</v>
      </c>
      <c r="AP225" s="315">
        <f>Tripura!AA225</f>
        <v>0</v>
      </c>
      <c r="AQ225" s="316">
        <f>Tripura!AB225</f>
        <v>0</v>
      </c>
    </row>
    <row r="226" spans="1:43" s="88" customFormat="1">
      <c r="A226" s="6"/>
      <c r="B226" s="36" t="s">
        <v>148</v>
      </c>
      <c r="C226" s="54"/>
      <c r="D226" s="315"/>
      <c r="E226" s="316"/>
      <c r="F226" s="315"/>
      <c r="G226" s="316"/>
      <c r="H226" s="315"/>
      <c r="I226" s="316"/>
      <c r="J226" s="315"/>
      <c r="K226" s="316"/>
      <c r="L226" s="315"/>
      <c r="M226" s="316"/>
      <c r="N226" s="315"/>
      <c r="O226" s="316"/>
      <c r="P226" s="315"/>
      <c r="Q226" s="316"/>
      <c r="R226" s="315"/>
      <c r="S226" s="316"/>
      <c r="T226" s="315"/>
      <c r="U226" s="316"/>
      <c r="V226" s="315"/>
      <c r="W226" s="316"/>
      <c r="X226" s="315"/>
      <c r="Y226" s="316"/>
      <c r="Z226" s="315"/>
      <c r="AA226" s="316"/>
      <c r="AB226" s="315"/>
      <c r="AC226" s="316"/>
      <c r="AD226" s="315"/>
      <c r="AE226" s="316"/>
      <c r="AF226" s="315"/>
      <c r="AG226" s="316"/>
      <c r="AH226" s="315"/>
      <c r="AI226" s="316"/>
      <c r="AJ226" s="315"/>
      <c r="AK226" s="316"/>
      <c r="AL226" s="315"/>
      <c r="AM226" s="316"/>
      <c r="AN226" s="315"/>
      <c r="AO226" s="316"/>
      <c r="AP226" s="315">
        <f>Tripura!AA226</f>
        <v>0</v>
      </c>
      <c r="AQ226" s="316">
        <f>Tripura!AB226</f>
        <v>0</v>
      </c>
    </row>
    <row r="227" spans="1:43" s="91" customFormat="1" ht="31.5">
      <c r="A227" s="6">
        <v>10.039999999999999</v>
      </c>
      <c r="B227" s="56" t="s">
        <v>149</v>
      </c>
      <c r="C227" s="60"/>
      <c r="D227" s="315">
        <f>Dhalai!R227</f>
        <v>0</v>
      </c>
      <c r="E227" s="316">
        <f>Dhalai!S227</f>
        <v>0</v>
      </c>
      <c r="F227" s="315">
        <f>Dhalai!AA227</f>
        <v>0</v>
      </c>
      <c r="G227" s="316">
        <f>Dhalai!AB227</f>
        <v>0</v>
      </c>
      <c r="H227" s="315">
        <f>Unakoti!R227</f>
        <v>0</v>
      </c>
      <c r="I227" s="316">
        <f>Unakoti!S227</f>
        <v>0</v>
      </c>
      <c r="J227" s="315">
        <f>Unakoti!AA227</f>
        <v>0</v>
      </c>
      <c r="K227" s="316">
        <f>Unakoti!AB227</f>
        <v>0</v>
      </c>
      <c r="L227" s="315">
        <f>North!R227</f>
        <v>0</v>
      </c>
      <c r="M227" s="316">
        <f>North!S227</f>
        <v>0</v>
      </c>
      <c r="N227" s="315">
        <f>North!AA227</f>
        <v>0</v>
      </c>
      <c r="O227" s="316">
        <f>North!AB227</f>
        <v>0</v>
      </c>
      <c r="P227" s="315">
        <f>Gomati!R227</f>
        <v>0</v>
      </c>
      <c r="Q227" s="316">
        <f>Gomati!S227</f>
        <v>0</v>
      </c>
      <c r="R227" s="315">
        <f>Gomati!AA227</f>
        <v>0</v>
      </c>
      <c r="S227" s="316">
        <f>Gomati!AB227</f>
        <v>0</v>
      </c>
      <c r="T227" s="315">
        <f>South!R227</f>
        <v>0</v>
      </c>
      <c r="U227" s="316">
        <f>South!S227</f>
        <v>0</v>
      </c>
      <c r="V227" s="315">
        <f>South!AA227</f>
        <v>0</v>
      </c>
      <c r="W227" s="316">
        <f>South!AB227</f>
        <v>0</v>
      </c>
      <c r="X227" s="315">
        <f>West!R227</f>
        <v>0</v>
      </c>
      <c r="Y227" s="316">
        <f>West!S227</f>
        <v>0</v>
      </c>
      <c r="Z227" s="315">
        <f>West!AA227</f>
        <v>0</v>
      </c>
      <c r="AA227" s="316">
        <f>West!AB227</f>
        <v>0</v>
      </c>
      <c r="AB227" s="315">
        <f>Sepahijala!R227</f>
        <v>0</v>
      </c>
      <c r="AC227" s="316">
        <f>Sepahijala!S227</f>
        <v>0</v>
      </c>
      <c r="AD227" s="315">
        <f>Sepahijala!AA227</f>
        <v>0</v>
      </c>
      <c r="AE227" s="316">
        <f>Sepahijala!AB227</f>
        <v>0</v>
      </c>
      <c r="AF227" s="315">
        <f>Khowai!R227</f>
        <v>0</v>
      </c>
      <c r="AG227" s="316">
        <f>Khowai!S227</f>
        <v>0</v>
      </c>
      <c r="AH227" s="315">
        <f>Khowai!AA227</f>
        <v>0</v>
      </c>
      <c r="AI227" s="316">
        <f>Khowai!AB227</f>
        <v>0</v>
      </c>
      <c r="AJ227" s="315">
        <f>SPO!R227</f>
        <v>0</v>
      </c>
      <c r="AK227" s="316">
        <f>SPO!S227</f>
        <v>0</v>
      </c>
      <c r="AL227" s="315">
        <f>SPO!AA227</f>
        <v>0</v>
      </c>
      <c r="AM227" s="316">
        <f>SPO!AB227</f>
        <v>0</v>
      </c>
      <c r="AN227" s="315">
        <f>Tripura!R227</f>
        <v>0</v>
      </c>
      <c r="AO227" s="316">
        <f>Tripura!S227</f>
        <v>0</v>
      </c>
      <c r="AP227" s="315">
        <f>Tripura!AA227</f>
        <v>0</v>
      </c>
      <c r="AQ227" s="316">
        <f>Tripura!AB227</f>
        <v>0</v>
      </c>
    </row>
    <row r="228" spans="1:43" s="91" customFormat="1">
      <c r="A228" s="6"/>
      <c r="B228" s="59" t="s">
        <v>150</v>
      </c>
      <c r="C228" s="51"/>
      <c r="D228" s="315">
        <f>Dhalai!R228</f>
        <v>0</v>
      </c>
      <c r="E228" s="316">
        <f>Dhalai!S228</f>
        <v>0</v>
      </c>
      <c r="F228" s="315">
        <f>Dhalai!AA228</f>
        <v>0</v>
      </c>
      <c r="G228" s="316">
        <f>Dhalai!AB228</f>
        <v>0</v>
      </c>
      <c r="H228" s="315">
        <f>Unakoti!R228</f>
        <v>0</v>
      </c>
      <c r="I228" s="316">
        <f>Unakoti!S228</f>
        <v>0</v>
      </c>
      <c r="J228" s="315">
        <f>Unakoti!AA228</f>
        <v>0</v>
      </c>
      <c r="K228" s="316">
        <f>Unakoti!AB228</f>
        <v>0</v>
      </c>
      <c r="L228" s="315">
        <f>North!R228</f>
        <v>0</v>
      </c>
      <c r="M228" s="316">
        <f>North!S228</f>
        <v>0</v>
      </c>
      <c r="N228" s="315">
        <f>North!AA228</f>
        <v>0</v>
      </c>
      <c r="O228" s="316">
        <f>North!AB228</f>
        <v>0</v>
      </c>
      <c r="P228" s="315">
        <f>Gomati!R228</f>
        <v>0</v>
      </c>
      <c r="Q228" s="316">
        <f>Gomati!S228</f>
        <v>0</v>
      </c>
      <c r="R228" s="315">
        <f>Gomati!AA228</f>
        <v>0</v>
      </c>
      <c r="S228" s="316">
        <f>Gomati!AB228</f>
        <v>0</v>
      </c>
      <c r="T228" s="315">
        <f>South!R228</f>
        <v>0</v>
      </c>
      <c r="U228" s="316">
        <f>South!S228</f>
        <v>0</v>
      </c>
      <c r="V228" s="315">
        <f>South!AA228</f>
        <v>0</v>
      </c>
      <c r="W228" s="316">
        <f>South!AB228</f>
        <v>0</v>
      </c>
      <c r="X228" s="315">
        <f>West!R228</f>
        <v>0</v>
      </c>
      <c r="Y228" s="316">
        <f>West!S228</f>
        <v>0</v>
      </c>
      <c r="Z228" s="315">
        <f>West!AA228</f>
        <v>0</v>
      </c>
      <c r="AA228" s="316">
        <f>West!AB228</f>
        <v>0</v>
      </c>
      <c r="AB228" s="315">
        <f>Sepahijala!R228</f>
        <v>0</v>
      </c>
      <c r="AC228" s="316">
        <f>Sepahijala!S228</f>
        <v>0</v>
      </c>
      <c r="AD228" s="315">
        <f>Sepahijala!AA228</f>
        <v>0</v>
      </c>
      <c r="AE228" s="316">
        <f>Sepahijala!AB228</f>
        <v>0</v>
      </c>
      <c r="AF228" s="315">
        <f>Khowai!R228</f>
        <v>0</v>
      </c>
      <c r="AG228" s="316">
        <f>Khowai!S228</f>
        <v>0</v>
      </c>
      <c r="AH228" s="315">
        <f>Khowai!AA228</f>
        <v>0</v>
      </c>
      <c r="AI228" s="316">
        <f>Khowai!AB228</f>
        <v>0</v>
      </c>
      <c r="AJ228" s="315">
        <f>SPO!R228</f>
        <v>0</v>
      </c>
      <c r="AK228" s="316">
        <f>SPO!S228</f>
        <v>0</v>
      </c>
      <c r="AL228" s="315">
        <f>SPO!AA228</f>
        <v>0</v>
      </c>
      <c r="AM228" s="316">
        <f>SPO!AB228</f>
        <v>0</v>
      </c>
      <c r="AN228" s="315">
        <f>Tripura!R228</f>
        <v>0</v>
      </c>
      <c r="AO228" s="316">
        <f>Tripura!S228</f>
        <v>0</v>
      </c>
      <c r="AP228" s="315">
        <f>Tripura!AA228</f>
        <v>0</v>
      </c>
      <c r="AQ228" s="316">
        <f>Tripura!AB228</f>
        <v>0</v>
      </c>
    </row>
    <row r="229" spans="1:43" s="91" customFormat="1">
      <c r="A229" s="6"/>
      <c r="B229" s="59" t="s">
        <v>151</v>
      </c>
      <c r="C229" s="51"/>
      <c r="D229" s="315">
        <f>Dhalai!R229</f>
        <v>0</v>
      </c>
      <c r="E229" s="316">
        <f>Dhalai!S229</f>
        <v>0</v>
      </c>
      <c r="F229" s="315">
        <f>Dhalai!AA229</f>
        <v>0</v>
      </c>
      <c r="G229" s="316">
        <f>Dhalai!AB229</f>
        <v>0</v>
      </c>
      <c r="H229" s="315">
        <f>Unakoti!R229</f>
        <v>0</v>
      </c>
      <c r="I229" s="316">
        <f>Unakoti!S229</f>
        <v>0</v>
      </c>
      <c r="J229" s="315">
        <f>Unakoti!AA229</f>
        <v>0</v>
      </c>
      <c r="K229" s="316">
        <f>Unakoti!AB229</f>
        <v>0</v>
      </c>
      <c r="L229" s="315">
        <f>North!R229</f>
        <v>0</v>
      </c>
      <c r="M229" s="316">
        <f>North!S229</f>
        <v>0</v>
      </c>
      <c r="N229" s="315">
        <f>North!AA229</f>
        <v>0</v>
      </c>
      <c r="O229" s="316">
        <f>North!AB229</f>
        <v>0</v>
      </c>
      <c r="P229" s="315">
        <f>Gomati!R229</f>
        <v>0</v>
      </c>
      <c r="Q229" s="316">
        <f>Gomati!S229</f>
        <v>0</v>
      </c>
      <c r="R229" s="315">
        <f>Gomati!AA229</f>
        <v>0</v>
      </c>
      <c r="S229" s="316">
        <f>Gomati!AB229</f>
        <v>0</v>
      </c>
      <c r="T229" s="315">
        <f>South!R229</f>
        <v>0</v>
      </c>
      <c r="U229" s="316">
        <f>South!S229</f>
        <v>0</v>
      </c>
      <c r="V229" s="315">
        <f>South!AA229</f>
        <v>0</v>
      </c>
      <c r="W229" s="316">
        <f>South!AB229</f>
        <v>0</v>
      </c>
      <c r="X229" s="315">
        <f>West!R229</f>
        <v>0</v>
      </c>
      <c r="Y229" s="316">
        <f>West!S229</f>
        <v>0</v>
      </c>
      <c r="Z229" s="315">
        <f>West!AA229</f>
        <v>0</v>
      </c>
      <c r="AA229" s="316">
        <f>West!AB229</f>
        <v>0</v>
      </c>
      <c r="AB229" s="315">
        <f>Sepahijala!R229</f>
        <v>0</v>
      </c>
      <c r="AC229" s="316">
        <f>Sepahijala!S229</f>
        <v>0</v>
      </c>
      <c r="AD229" s="315">
        <f>Sepahijala!AA229</f>
        <v>0</v>
      </c>
      <c r="AE229" s="316">
        <f>Sepahijala!AB229</f>
        <v>0</v>
      </c>
      <c r="AF229" s="315">
        <f>Khowai!R229</f>
        <v>0</v>
      </c>
      <c r="AG229" s="316">
        <f>Khowai!S229</f>
        <v>0</v>
      </c>
      <c r="AH229" s="315">
        <f>Khowai!AA229</f>
        <v>0</v>
      </c>
      <c r="AI229" s="316">
        <f>Khowai!AB229</f>
        <v>0</v>
      </c>
      <c r="AJ229" s="315">
        <f>SPO!R229</f>
        <v>0</v>
      </c>
      <c r="AK229" s="316">
        <f>SPO!S229</f>
        <v>0</v>
      </c>
      <c r="AL229" s="315">
        <f>SPO!AA229</f>
        <v>0</v>
      </c>
      <c r="AM229" s="316">
        <f>SPO!AB229</f>
        <v>0</v>
      </c>
      <c r="AN229" s="315">
        <f>Tripura!R229</f>
        <v>0</v>
      </c>
      <c r="AO229" s="316">
        <f>Tripura!S229</f>
        <v>0</v>
      </c>
      <c r="AP229" s="315">
        <f>Tripura!AA229</f>
        <v>0</v>
      </c>
      <c r="AQ229" s="316">
        <f>Tripura!AB229</f>
        <v>0</v>
      </c>
    </row>
    <row r="230" spans="1:43" s="91" customFormat="1">
      <c r="A230" s="6"/>
      <c r="B230" s="59" t="s">
        <v>152</v>
      </c>
      <c r="C230" s="51"/>
      <c r="D230" s="315">
        <f>Dhalai!R230</f>
        <v>0</v>
      </c>
      <c r="E230" s="316">
        <f>Dhalai!S230</f>
        <v>0</v>
      </c>
      <c r="F230" s="315">
        <f>Dhalai!AA230</f>
        <v>0</v>
      </c>
      <c r="G230" s="316">
        <f>Dhalai!AB230</f>
        <v>0</v>
      </c>
      <c r="H230" s="315">
        <f>Unakoti!R230</f>
        <v>0</v>
      </c>
      <c r="I230" s="316">
        <f>Unakoti!S230</f>
        <v>0</v>
      </c>
      <c r="J230" s="315">
        <f>Unakoti!AA230</f>
        <v>0</v>
      </c>
      <c r="K230" s="316">
        <f>Unakoti!AB230</f>
        <v>0</v>
      </c>
      <c r="L230" s="315">
        <f>North!R230</f>
        <v>0</v>
      </c>
      <c r="M230" s="316">
        <f>North!S230</f>
        <v>0</v>
      </c>
      <c r="N230" s="315">
        <f>North!AA230</f>
        <v>0</v>
      </c>
      <c r="O230" s="316">
        <f>North!AB230</f>
        <v>0</v>
      </c>
      <c r="P230" s="315">
        <f>Gomati!R230</f>
        <v>0</v>
      </c>
      <c r="Q230" s="316">
        <f>Gomati!S230</f>
        <v>0</v>
      </c>
      <c r="R230" s="315">
        <f>Gomati!AA230</f>
        <v>0</v>
      </c>
      <c r="S230" s="316">
        <f>Gomati!AB230</f>
        <v>0</v>
      </c>
      <c r="T230" s="315">
        <f>South!R230</f>
        <v>0</v>
      </c>
      <c r="U230" s="316">
        <f>South!S230</f>
        <v>0</v>
      </c>
      <c r="V230" s="315">
        <f>South!AA230</f>
        <v>0</v>
      </c>
      <c r="W230" s="316">
        <f>South!AB230</f>
        <v>0</v>
      </c>
      <c r="X230" s="315">
        <f>West!R230</f>
        <v>0</v>
      </c>
      <c r="Y230" s="316">
        <f>West!S230</f>
        <v>0</v>
      </c>
      <c r="Z230" s="315">
        <f>West!AA230</f>
        <v>0</v>
      </c>
      <c r="AA230" s="316">
        <f>West!AB230</f>
        <v>0</v>
      </c>
      <c r="AB230" s="315">
        <f>Sepahijala!R230</f>
        <v>0</v>
      </c>
      <c r="AC230" s="316">
        <f>Sepahijala!S230</f>
        <v>0</v>
      </c>
      <c r="AD230" s="315">
        <f>Sepahijala!AA230</f>
        <v>0</v>
      </c>
      <c r="AE230" s="316">
        <f>Sepahijala!AB230</f>
        <v>0</v>
      </c>
      <c r="AF230" s="315">
        <f>Khowai!R230</f>
        <v>0</v>
      </c>
      <c r="AG230" s="316">
        <f>Khowai!S230</f>
        <v>0</v>
      </c>
      <c r="AH230" s="315">
        <f>Khowai!AA230</f>
        <v>0</v>
      </c>
      <c r="AI230" s="316">
        <f>Khowai!AB230</f>
        <v>0</v>
      </c>
      <c r="AJ230" s="315">
        <f>SPO!R230</f>
        <v>0</v>
      </c>
      <c r="AK230" s="316">
        <f>SPO!S230</f>
        <v>0</v>
      </c>
      <c r="AL230" s="315">
        <f>SPO!AA230</f>
        <v>0</v>
      </c>
      <c r="AM230" s="316">
        <f>SPO!AB230</f>
        <v>0</v>
      </c>
      <c r="AN230" s="315">
        <f>Tripura!R230</f>
        <v>0</v>
      </c>
      <c r="AO230" s="316">
        <f>Tripura!S230</f>
        <v>0</v>
      </c>
      <c r="AP230" s="315">
        <f>Tripura!AA230</f>
        <v>0</v>
      </c>
      <c r="AQ230" s="316">
        <f>Tripura!AB230</f>
        <v>0</v>
      </c>
    </row>
    <row r="231" spans="1:43" s="91" customFormat="1" ht="31.5">
      <c r="A231" s="6">
        <v>10.050000000000001</v>
      </c>
      <c r="B231" s="56" t="s">
        <v>153</v>
      </c>
      <c r="C231" s="60"/>
      <c r="D231" s="315">
        <f>Dhalai!R231</f>
        <v>0</v>
      </c>
      <c r="E231" s="316">
        <f>Dhalai!S231</f>
        <v>0</v>
      </c>
      <c r="F231" s="315">
        <f>Dhalai!AA231</f>
        <v>0</v>
      </c>
      <c r="G231" s="316">
        <f>Dhalai!AB231</f>
        <v>0</v>
      </c>
      <c r="H231" s="315">
        <f>Unakoti!R231</f>
        <v>0</v>
      </c>
      <c r="I231" s="316">
        <f>Unakoti!S231</f>
        <v>0</v>
      </c>
      <c r="J231" s="315">
        <f>Unakoti!AA231</f>
        <v>0</v>
      </c>
      <c r="K231" s="316">
        <f>Unakoti!AB231</f>
        <v>0</v>
      </c>
      <c r="L231" s="315">
        <f>North!R231</f>
        <v>0</v>
      </c>
      <c r="M231" s="316">
        <f>North!S231</f>
        <v>0</v>
      </c>
      <c r="N231" s="315">
        <f>North!AA231</f>
        <v>0</v>
      </c>
      <c r="O231" s="316">
        <f>North!AB231</f>
        <v>0</v>
      </c>
      <c r="P231" s="315">
        <f>Gomati!R231</f>
        <v>0</v>
      </c>
      <c r="Q231" s="316">
        <f>Gomati!S231</f>
        <v>0</v>
      </c>
      <c r="R231" s="315">
        <f>Gomati!AA231</f>
        <v>0</v>
      </c>
      <c r="S231" s="316">
        <f>Gomati!AB231</f>
        <v>0</v>
      </c>
      <c r="T231" s="315">
        <f>South!R231</f>
        <v>0</v>
      </c>
      <c r="U231" s="316">
        <f>South!S231</f>
        <v>0</v>
      </c>
      <c r="V231" s="315">
        <f>South!AA231</f>
        <v>0</v>
      </c>
      <c r="W231" s="316">
        <f>South!AB231</f>
        <v>0</v>
      </c>
      <c r="X231" s="315">
        <f>West!R231</f>
        <v>0</v>
      </c>
      <c r="Y231" s="316">
        <f>West!S231</f>
        <v>0</v>
      </c>
      <c r="Z231" s="315">
        <f>West!AA231</f>
        <v>0</v>
      </c>
      <c r="AA231" s="316">
        <f>West!AB231</f>
        <v>0</v>
      </c>
      <c r="AB231" s="315">
        <f>Sepahijala!R231</f>
        <v>0</v>
      </c>
      <c r="AC231" s="316">
        <f>Sepahijala!S231</f>
        <v>0</v>
      </c>
      <c r="AD231" s="315">
        <f>Sepahijala!AA231</f>
        <v>0</v>
      </c>
      <c r="AE231" s="316">
        <f>Sepahijala!AB231</f>
        <v>0</v>
      </c>
      <c r="AF231" s="315">
        <f>Khowai!R231</f>
        <v>0</v>
      </c>
      <c r="AG231" s="316">
        <f>Khowai!S231</f>
        <v>0</v>
      </c>
      <c r="AH231" s="315">
        <f>Khowai!AA231</f>
        <v>0</v>
      </c>
      <c r="AI231" s="316">
        <f>Khowai!AB231</f>
        <v>0</v>
      </c>
      <c r="AJ231" s="315">
        <f>SPO!R231</f>
        <v>0</v>
      </c>
      <c r="AK231" s="316">
        <f>SPO!S231</f>
        <v>0</v>
      </c>
      <c r="AL231" s="315">
        <f>SPO!AA231</f>
        <v>0</v>
      </c>
      <c r="AM231" s="316">
        <f>SPO!AB231</f>
        <v>0</v>
      </c>
      <c r="AN231" s="315">
        <f>Tripura!R231</f>
        <v>0</v>
      </c>
      <c r="AO231" s="316">
        <f>Tripura!S231</f>
        <v>0</v>
      </c>
      <c r="AP231" s="315">
        <f>Tripura!AA231</f>
        <v>0</v>
      </c>
      <c r="AQ231" s="316">
        <f>Tripura!AB231</f>
        <v>0</v>
      </c>
    </row>
    <row r="232" spans="1:43" s="91" customFormat="1">
      <c r="A232" s="6"/>
      <c r="B232" s="59" t="s">
        <v>150</v>
      </c>
      <c r="C232" s="51">
        <v>0.14984</v>
      </c>
      <c r="D232" s="315">
        <f>Dhalai!R232</f>
        <v>10</v>
      </c>
      <c r="E232" s="316">
        <f>Dhalai!S232</f>
        <v>4.4951999999999996</v>
      </c>
      <c r="F232" s="315">
        <f>Dhalai!AA232</f>
        <v>0</v>
      </c>
      <c r="G232" s="316">
        <f>Dhalai!AB232</f>
        <v>0</v>
      </c>
      <c r="H232" s="315">
        <f>Unakoti!R232</f>
        <v>6</v>
      </c>
      <c r="I232" s="316">
        <f>Unakoti!S232</f>
        <v>2.69712</v>
      </c>
      <c r="J232" s="315">
        <f>Unakoti!AA232</f>
        <v>0</v>
      </c>
      <c r="K232" s="316">
        <f>Unakoti!AB232</f>
        <v>0</v>
      </c>
      <c r="L232" s="315">
        <f>North!R232</f>
        <v>8</v>
      </c>
      <c r="M232" s="316">
        <f>North!S232</f>
        <v>3.5961600000000002</v>
      </c>
      <c r="N232" s="315">
        <f>North!AA232</f>
        <v>0</v>
      </c>
      <c r="O232" s="316">
        <f>North!AB232</f>
        <v>0</v>
      </c>
      <c r="P232" s="315">
        <f>Gomati!R232</f>
        <v>13</v>
      </c>
      <c r="Q232" s="316">
        <f>Gomati!S232</f>
        <v>5.8437600000000005</v>
      </c>
      <c r="R232" s="315">
        <f>Gomati!AA232</f>
        <v>0</v>
      </c>
      <c r="S232" s="316">
        <f>Gomati!AB232</f>
        <v>0</v>
      </c>
      <c r="T232" s="315">
        <f>South!R232</f>
        <v>10</v>
      </c>
      <c r="U232" s="316">
        <f>South!S232</f>
        <v>4.4951999999999996</v>
      </c>
      <c r="V232" s="315">
        <f>South!AA232</f>
        <v>0</v>
      </c>
      <c r="W232" s="316">
        <f>South!AB232</f>
        <v>0</v>
      </c>
      <c r="X232" s="315">
        <f>West!R232</f>
        <v>4</v>
      </c>
      <c r="Y232" s="316">
        <f>West!S232</f>
        <v>1.7980800000000001</v>
      </c>
      <c r="Z232" s="315">
        <f>West!AA232</f>
        <v>0</v>
      </c>
      <c r="AA232" s="316">
        <f>West!AB232</f>
        <v>0</v>
      </c>
      <c r="AB232" s="315">
        <f>Sepahijala!R232</f>
        <v>1</v>
      </c>
      <c r="AC232" s="316">
        <f>Sepahijala!S232</f>
        <v>0.44952000000000003</v>
      </c>
      <c r="AD232" s="315">
        <f>Sepahijala!AA232</f>
        <v>0</v>
      </c>
      <c r="AE232" s="316">
        <f>Sepahijala!AB232</f>
        <v>0</v>
      </c>
      <c r="AF232" s="315">
        <f>Khowai!R232</f>
        <v>1</v>
      </c>
      <c r="AG232" s="316">
        <f>Khowai!S232</f>
        <v>0.44952000000000003</v>
      </c>
      <c r="AH232" s="315">
        <f>Khowai!AA232</f>
        <v>0</v>
      </c>
      <c r="AI232" s="316">
        <f>Khowai!AB232</f>
        <v>0</v>
      </c>
      <c r="AJ232" s="315">
        <f>SPO!R232</f>
        <v>0</v>
      </c>
      <c r="AK232" s="316">
        <f>SPO!S232</f>
        <v>0</v>
      </c>
      <c r="AL232" s="315">
        <f>SPO!AA232</f>
        <v>0</v>
      </c>
      <c r="AM232" s="316">
        <f>SPO!AB232</f>
        <v>0</v>
      </c>
      <c r="AN232" s="315">
        <f>Tripura!R232</f>
        <v>53</v>
      </c>
      <c r="AO232" s="316">
        <f>Tripura!S232</f>
        <v>23.824559999999998</v>
      </c>
      <c r="AP232" s="315">
        <f>Tripura!AA232</f>
        <v>0</v>
      </c>
      <c r="AQ232" s="316">
        <f>Tripura!AB232</f>
        <v>0</v>
      </c>
    </row>
    <row r="233" spans="1:43" s="91" customFormat="1">
      <c r="A233" s="6"/>
      <c r="B233" s="59" t="s">
        <v>151</v>
      </c>
      <c r="C233" s="51">
        <v>0.14984</v>
      </c>
      <c r="D233" s="315">
        <f>Dhalai!R233</f>
        <v>10</v>
      </c>
      <c r="E233" s="316">
        <f>Dhalai!S233</f>
        <v>4.4951999999999996</v>
      </c>
      <c r="F233" s="315">
        <f>Dhalai!AA233</f>
        <v>0</v>
      </c>
      <c r="G233" s="316">
        <f>Dhalai!AB233</f>
        <v>0</v>
      </c>
      <c r="H233" s="315">
        <f>Unakoti!R233</f>
        <v>6</v>
      </c>
      <c r="I233" s="316">
        <f>Unakoti!S233</f>
        <v>2.69712</v>
      </c>
      <c r="J233" s="315">
        <f>Unakoti!AA233</f>
        <v>0</v>
      </c>
      <c r="K233" s="316">
        <f>Unakoti!AB233</f>
        <v>0</v>
      </c>
      <c r="L233" s="315">
        <f>North!R233</f>
        <v>8</v>
      </c>
      <c r="M233" s="316">
        <f>North!S233</f>
        <v>3.5961600000000002</v>
      </c>
      <c r="N233" s="315">
        <f>North!AA233</f>
        <v>0</v>
      </c>
      <c r="O233" s="316">
        <f>North!AB233</f>
        <v>0</v>
      </c>
      <c r="P233" s="315">
        <f>Gomati!R233</f>
        <v>13</v>
      </c>
      <c r="Q233" s="316">
        <f>Gomati!S233</f>
        <v>5.8437600000000005</v>
      </c>
      <c r="R233" s="315">
        <f>Gomati!AA233</f>
        <v>0</v>
      </c>
      <c r="S233" s="316">
        <f>Gomati!AB233</f>
        <v>0</v>
      </c>
      <c r="T233" s="315">
        <f>South!R233</f>
        <v>10</v>
      </c>
      <c r="U233" s="316">
        <f>South!S233</f>
        <v>4.4951999999999996</v>
      </c>
      <c r="V233" s="315">
        <f>South!AA233</f>
        <v>0</v>
      </c>
      <c r="W233" s="316">
        <f>South!AB233</f>
        <v>0</v>
      </c>
      <c r="X233" s="315">
        <f>West!R233</f>
        <v>4</v>
      </c>
      <c r="Y233" s="316">
        <f>West!S233</f>
        <v>1.7980800000000001</v>
      </c>
      <c r="Z233" s="315">
        <f>West!AA233</f>
        <v>0</v>
      </c>
      <c r="AA233" s="316">
        <f>West!AB233</f>
        <v>0</v>
      </c>
      <c r="AB233" s="315">
        <f>Sepahijala!R233</f>
        <v>1</v>
      </c>
      <c r="AC233" s="316">
        <f>Sepahijala!S233</f>
        <v>0.44952000000000003</v>
      </c>
      <c r="AD233" s="315">
        <f>Sepahijala!AA233</f>
        <v>0</v>
      </c>
      <c r="AE233" s="316">
        <f>Sepahijala!AB233</f>
        <v>0</v>
      </c>
      <c r="AF233" s="315">
        <f>Khowai!R233</f>
        <v>1</v>
      </c>
      <c r="AG233" s="316">
        <f>Khowai!S233</f>
        <v>0.44952000000000003</v>
      </c>
      <c r="AH233" s="315">
        <f>Khowai!AA233</f>
        <v>0</v>
      </c>
      <c r="AI233" s="316">
        <f>Khowai!AB233</f>
        <v>0</v>
      </c>
      <c r="AJ233" s="315">
        <f>SPO!R233</f>
        <v>0</v>
      </c>
      <c r="AK233" s="316">
        <f>SPO!S233</f>
        <v>0</v>
      </c>
      <c r="AL233" s="315">
        <f>SPO!AA233</f>
        <v>0</v>
      </c>
      <c r="AM233" s="316">
        <f>SPO!AB233</f>
        <v>0</v>
      </c>
      <c r="AN233" s="315">
        <f>Tripura!R233</f>
        <v>53</v>
      </c>
      <c r="AO233" s="316">
        <f>Tripura!S233</f>
        <v>23.824559999999998</v>
      </c>
      <c r="AP233" s="315">
        <f>Tripura!AA233</f>
        <v>0</v>
      </c>
      <c r="AQ233" s="316">
        <f>Tripura!AB233</f>
        <v>0</v>
      </c>
    </row>
    <row r="234" spans="1:43" s="91" customFormat="1">
      <c r="A234" s="6"/>
      <c r="B234" s="59" t="s">
        <v>152</v>
      </c>
      <c r="C234" s="51">
        <v>0.14984</v>
      </c>
      <c r="D234" s="315">
        <f>Dhalai!R234</f>
        <v>10</v>
      </c>
      <c r="E234" s="316">
        <f>Dhalai!S234</f>
        <v>4.4951999999999996</v>
      </c>
      <c r="F234" s="315">
        <f>Dhalai!AA234</f>
        <v>0</v>
      </c>
      <c r="G234" s="316">
        <f>Dhalai!AB234</f>
        <v>0</v>
      </c>
      <c r="H234" s="315">
        <f>Unakoti!R234</f>
        <v>6</v>
      </c>
      <c r="I234" s="316">
        <f>Unakoti!S234</f>
        <v>2.69712</v>
      </c>
      <c r="J234" s="315">
        <f>Unakoti!AA234</f>
        <v>0</v>
      </c>
      <c r="K234" s="316">
        <f>Unakoti!AB234</f>
        <v>0</v>
      </c>
      <c r="L234" s="315">
        <f>North!R234</f>
        <v>8</v>
      </c>
      <c r="M234" s="316">
        <f>North!S234</f>
        <v>3.5961600000000002</v>
      </c>
      <c r="N234" s="315">
        <f>North!AA234</f>
        <v>0</v>
      </c>
      <c r="O234" s="316">
        <f>North!AB234</f>
        <v>0</v>
      </c>
      <c r="P234" s="315">
        <f>Gomati!R234</f>
        <v>13</v>
      </c>
      <c r="Q234" s="316">
        <f>Gomati!S234</f>
        <v>5.8437600000000005</v>
      </c>
      <c r="R234" s="315">
        <f>Gomati!AA234</f>
        <v>0</v>
      </c>
      <c r="S234" s="316">
        <f>Gomati!AB234</f>
        <v>0</v>
      </c>
      <c r="T234" s="315">
        <f>South!R234</f>
        <v>10</v>
      </c>
      <c r="U234" s="316">
        <f>South!S234</f>
        <v>4.4951999999999996</v>
      </c>
      <c r="V234" s="315">
        <f>South!AA234</f>
        <v>0</v>
      </c>
      <c r="W234" s="316">
        <f>South!AB234</f>
        <v>0</v>
      </c>
      <c r="X234" s="315">
        <f>West!R234</f>
        <v>4</v>
      </c>
      <c r="Y234" s="316">
        <f>West!S234</f>
        <v>1.7980800000000001</v>
      </c>
      <c r="Z234" s="315">
        <f>West!AA234</f>
        <v>0</v>
      </c>
      <c r="AA234" s="316">
        <f>West!AB234</f>
        <v>0</v>
      </c>
      <c r="AB234" s="315">
        <f>Sepahijala!R234</f>
        <v>1</v>
      </c>
      <c r="AC234" s="316">
        <f>Sepahijala!S234</f>
        <v>0.44952000000000003</v>
      </c>
      <c r="AD234" s="315">
        <f>Sepahijala!AA234</f>
        <v>0</v>
      </c>
      <c r="AE234" s="316">
        <f>Sepahijala!AB234</f>
        <v>0</v>
      </c>
      <c r="AF234" s="315">
        <f>Khowai!R234</f>
        <v>1</v>
      </c>
      <c r="AG234" s="316">
        <f>Khowai!S234</f>
        <v>0.44952000000000003</v>
      </c>
      <c r="AH234" s="315">
        <f>Khowai!AA234</f>
        <v>0</v>
      </c>
      <c r="AI234" s="316">
        <f>Khowai!AB234</f>
        <v>0</v>
      </c>
      <c r="AJ234" s="315">
        <f>SPO!R234</f>
        <v>0</v>
      </c>
      <c r="AK234" s="316">
        <f>SPO!S234</f>
        <v>0</v>
      </c>
      <c r="AL234" s="315">
        <f>SPO!AA234</f>
        <v>0</v>
      </c>
      <c r="AM234" s="316">
        <f>SPO!AB234</f>
        <v>0</v>
      </c>
      <c r="AN234" s="315">
        <f>Tripura!R234</f>
        <v>53</v>
      </c>
      <c r="AO234" s="316">
        <f>Tripura!S234</f>
        <v>23.824559999999998</v>
      </c>
      <c r="AP234" s="315">
        <f>Tripura!AA234</f>
        <v>0</v>
      </c>
      <c r="AQ234" s="316">
        <f>Tripura!AB234</f>
        <v>0</v>
      </c>
    </row>
    <row r="235" spans="1:43" s="88" customFormat="1" ht="31.5">
      <c r="A235" s="6">
        <f>+A231+0.01</f>
        <v>10.06</v>
      </c>
      <c r="B235" s="58" t="s">
        <v>154</v>
      </c>
      <c r="C235" s="60"/>
      <c r="D235" s="315">
        <f>Dhalai!R235</f>
        <v>0</v>
      </c>
      <c r="E235" s="316">
        <f>Dhalai!S235</f>
        <v>0</v>
      </c>
      <c r="F235" s="315">
        <f>Dhalai!AA235</f>
        <v>0</v>
      </c>
      <c r="G235" s="316">
        <f>Dhalai!AB235</f>
        <v>0</v>
      </c>
      <c r="H235" s="315">
        <f>Unakoti!R235</f>
        <v>0</v>
      </c>
      <c r="I235" s="316">
        <f>Unakoti!S235</f>
        <v>0</v>
      </c>
      <c r="J235" s="315">
        <f>Unakoti!AA235</f>
        <v>0</v>
      </c>
      <c r="K235" s="316">
        <f>Unakoti!AB235</f>
        <v>0</v>
      </c>
      <c r="L235" s="315">
        <f>North!R235</f>
        <v>0</v>
      </c>
      <c r="M235" s="316">
        <f>North!S235</f>
        <v>0</v>
      </c>
      <c r="N235" s="315">
        <f>North!AA235</f>
        <v>0</v>
      </c>
      <c r="O235" s="316">
        <f>North!AB235</f>
        <v>0</v>
      </c>
      <c r="P235" s="315">
        <f>Gomati!R235</f>
        <v>0</v>
      </c>
      <c r="Q235" s="316">
        <f>Gomati!S235</f>
        <v>0</v>
      </c>
      <c r="R235" s="315">
        <f>Gomati!AA235</f>
        <v>0</v>
      </c>
      <c r="S235" s="316">
        <f>Gomati!AB235</f>
        <v>0</v>
      </c>
      <c r="T235" s="315">
        <f>South!R235</f>
        <v>0</v>
      </c>
      <c r="U235" s="316">
        <f>South!S235</f>
        <v>0</v>
      </c>
      <c r="V235" s="315">
        <f>South!AA235</f>
        <v>0</v>
      </c>
      <c r="W235" s="316">
        <f>South!AB235</f>
        <v>0</v>
      </c>
      <c r="X235" s="315">
        <f>West!R235</f>
        <v>0</v>
      </c>
      <c r="Y235" s="316">
        <f>West!S235</f>
        <v>0</v>
      </c>
      <c r="Z235" s="315">
        <f>West!AA235</f>
        <v>0</v>
      </c>
      <c r="AA235" s="316">
        <f>West!AB235</f>
        <v>0</v>
      </c>
      <c r="AB235" s="315">
        <f>Sepahijala!R235</f>
        <v>0</v>
      </c>
      <c r="AC235" s="316">
        <f>Sepahijala!S235</f>
        <v>0</v>
      </c>
      <c r="AD235" s="315">
        <f>Sepahijala!AA235</f>
        <v>0</v>
      </c>
      <c r="AE235" s="316">
        <f>Sepahijala!AB235</f>
        <v>0</v>
      </c>
      <c r="AF235" s="315">
        <f>Khowai!R235</f>
        <v>0</v>
      </c>
      <c r="AG235" s="316">
        <f>Khowai!S235</f>
        <v>0</v>
      </c>
      <c r="AH235" s="315">
        <f>Khowai!AA235</f>
        <v>0</v>
      </c>
      <c r="AI235" s="316">
        <f>Khowai!AB235</f>
        <v>0</v>
      </c>
      <c r="AJ235" s="315">
        <f>SPO!R235</f>
        <v>0</v>
      </c>
      <c r="AK235" s="316">
        <f>SPO!S235</f>
        <v>0</v>
      </c>
      <c r="AL235" s="315">
        <f>SPO!AA235</f>
        <v>0</v>
      </c>
      <c r="AM235" s="316">
        <f>SPO!AB235</f>
        <v>0</v>
      </c>
      <c r="AN235" s="315">
        <f>Tripura!R235</f>
        <v>0</v>
      </c>
      <c r="AO235" s="316">
        <f>Tripura!S235</f>
        <v>0</v>
      </c>
      <c r="AP235" s="315">
        <f>Tripura!AA235</f>
        <v>0</v>
      </c>
      <c r="AQ235" s="316">
        <f>Tripura!AB235</f>
        <v>0</v>
      </c>
    </row>
    <row r="236" spans="1:43" s="88" customFormat="1" ht="31.5">
      <c r="A236" s="6">
        <f t="shared" ref="A236:A257" si="28">+A235+0.01</f>
        <v>10.07</v>
      </c>
      <c r="B236" s="58" t="s">
        <v>155</v>
      </c>
      <c r="C236" s="60"/>
      <c r="D236" s="315">
        <f>Dhalai!R236</f>
        <v>0</v>
      </c>
      <c r="E236" s="316">
        <f>Dhalai!S236</f>
        <v>0</v>
      </c>
      <c r="F236" s="315">
        <f>Dhalai!AA236</f>
        <v>0</v>
      </c>
      <c r="G236" s="316">
        <f>Dhalai!AB236</f>
        <v>0</v>
      </c>
      <c r="H236" s="315">
        <f>Unakoti!R236</f>
        <v>0</v>
      </c>
      <c r="I236" s="316">
        <f>Unakoti!S236</f>
        <v>0</v>
      </c>
      <c r="J236" s="315">
        <f>Unakoti!AA236</f>
        <v>0</v>
      </c>
      <c r="K236" s="316">
        <f>Unakoti!AB236</f>
        <v>0</v>
      </c>
      <c r="L236" s="315">
        <f>North!R236</f>
        <v>0</v>
      </c>
      <c r="M236" s="316">
        <f>North!S236</f>
        <v>0</v>
      </c>
      <c r="N236" s="315">
        <f>North!AA236</f>
        <v>0</v>
      </c>
      <c r="O236" s="316">
        <f>North!AB236</f>
        <v>0</v>
      </c>
      <c r="P236" s="315">
        <f>Gomati!R236</f>
        <v>0</v>
      </c>
      <c r="Q236" s="316">
        <f>Gomati!S236</f>
        <v>0</v>
      </c>
      <c r="R236" s="315">
        <f>Gomati!AA236</f>
        <v>0</v>
      </c>
      <c r="S236" s="316">
        <f>Gomati!AB236</f>
        <v>0</v>
      </c>
      <c r="T236" s="315">
        <f>South!R236</f>
        <v>0</v>
      </c>
      <c r="U236" s="316">
        <f>South!S236</f>
        <v>0</v>
      </c>
      <c r="V236" s="315">
        <f>South!AA236</f>
        <v>0</v>
      </c>
      <c r="W236" s="316">
        <f>South!AB236</f>
        <v>0</v>
      </c>
      <c r="X236" s="315">
        <f>West!R236</f>
        <v>0</v>
      </c>
      <c r="Y236" s="316">
        <f>West!S236</f>
        <v>0</v>
      </c>
      <c r="Z236" s="315">
        <f>West!AA236</f>
        <v>0</v>
      </c>
      <c r="AA236" s="316">
        <f>West!AB236</f>
        <v>0</v>
      </c>
      <c r="AB236" s="315">
        <f>Sepahijala!R236</f>
        <v>0</v>
      </c>
      <c r="AC236" s="316">
        <f>Sepahijala!S236</f>
        <v>0</v>
      </c>
      <c r="AD236" s="315">
        <f>Sepahijala!AA236</f>
        <v>0</v>
      </c>
      <c r="AE236" s="316">
        <f>Sepahijala!AB236</f>
        <v>0</v>
      </c>
      <c r="AF236" s="315">
        <f>Khowai!R236</f>
        <v>0</v>
      </c>
      <c r="AG236" s="316">
        <f>Khowai!S236</f>
        <v>0</v>
      </c>
      <c r="AH236" s="315">
        <f>Khowai!AA236</f>
        <v>0</v>
      </c>
      <c r="AI236" s="316">
        <f>Khowai!AB236</f>
        <v>0</v>
      </c>
      <c r="AJ236" s="315">
        <f>SPO!R236</f>
        <v>0</v>
      </c>
      <c r="AK236" s="316">
        <f>SPO!S236</f>
        <v>0</v>
      </c>
      <c r="AL236" s="315">
        <f>SPO!AA236</f>
        <v>0</v>
      </c>
      <c r="AM236" s="316">
        <f>SPO!AB236</f>
        <v>0</v>
      </c>
      <c r="AN236" s="315">
        <f>Tripura!R236</f>
        <v>0</v>
      </c>
      <c r="AO236" s="316">
        <f>Tripura!S236</f>
        <v>0</v>
      </c>
      <c r="AP236" s="315">
        <f>Tripura!AA236</f>
        <v>0</v>
      </c>
      <c r="AQ236" s="316">
        <f>Tripura!AB236</f>
        <v>0</v>
      </c>
    </row>
    <row r="237" spans="1:43" s="88" customFormat="1">
      <c r="A237" s="6"/>
      <c r="B237" s="58" t="s">
        <v>156</v>
      </c>
      <c r="C237" s="51"/>
      <c r="D237" s="315">
        <f>Dhalai!R237</f>
        <v>0</v>
      </c>
      <c r="E237" s="316">
        <f>Dhalai!S237</f>
        <v>0</v>
      </c>
      <c r="F237" s="315">
        <f>Dhalai!AA237</f>
        <v>0</v>
      </c>
      <c r="G237" s="316">
        <f>Dhalai!AB237</f>
        <v>0</v>
      </c>
      <c r="H237" s="315">
        <f>Unakoti!R237</f>
        <v>0</v>
      </c>
      <c r="I237" s="316">
        <f>Unakoti!S237</f>
        <v>0</v>
      </c>
      <c r="J237" s="315">
        <f>Unakoti!AA237</f>
        <v>0</v>
      </c>
      <c r="K237" s="316">
        <f>Unakoti!AB237</f>
        <v>0</v>
      </c>
      <c r="L237" s="315">
        <f>North!R237</f>
        <v>0</v>
      </c>
      <c r="M237" s="316">
        <f>North!S237</f>
        <v>0</v>
      </c>
      <c r="N237" s="315">
        <f>North!AA237</f>
        <v>0</v>
      </c>
      <c r="O237" s="316">
        <f>North!AB237</f>
        <v>0</v>
      </c>
      <c r="P237" s="315">
        <f>Gomati!R237</f>
        <v>0</v>
      </c>
      <c r="Q237" s="316">
        <f>Gomati!S237</f>
        <v>0</v>
      </c>
      <c r="R237" s="315">
        <f>Gomati!AA237</f>
        <v>0</v>
      </c>
      <c r="S237" s="316">
        <f>Gomati!AB237</f>
        <v>0</v>
      </c>
      <c r="T237" s="315">
        <f>South!R237</f>
        <v>0</v>
      </c>
      <c r="U237" s="316">
        <f>South!S237</f>
        <v>0</v>
      </c>
      <c r="V237" s="315">
        <f>South!AA237</f>
        <v>0</v>
      </c>
      <c r="W237" s="316">
        <f>South!AB237</f>
        <v>0</v>
      </c>
      <c r="X237" s="315">
        <f>West!R237</f>
        <v>0</v>
      </c>
      <c r="Y237" s="316">
        <f>West!S237</f>
        <v>0</v>
      </c>
      <c r="Z237" s="315">
        <f>West!AA237</f>
        <v>0</v>
      </c>
      <c r="AA237" s="316">
        <f>West!AB237</f>
        <v>0</v>
      </c>
      <c r="AB237" s="315">
        <f>Sepahijala!R237</f>
        <v>0</v>
      </c>
      <c r="AC237" s="316">
        <f>Sepahijala!S237</f>
        <v>0</v>
      </c>
      <c r="AD237" s="315">
        <f>Sepahijala!AA237</f>
        <v>0</v>
      </c>
      <c r="AE237" s="316">
        <f>Sepahijala!AB237</f>
        <v>0</v>
      </c>
      <c r="AF237" s="315">
        <f>Khowai!R237</f>
        <v>0</v>
      </c>
      <c r="AG237" s="316">
        <f>Khowai!S237</f>
        <v>0</v>
      </c>
      <c r="AH237" s="315">
        <f>Khowai!AA237</f>
        <v>0</v>
      </c>
      <c r="AI237" s="316">
        <f>Khowai!AB237</f>
        <v>0</v>
      </c>
      <c r="AJ237" s="315">
        <f>SPO!R237</f>
        <v>0</v>
      </c>
      <c r="AK237" s="316">
        <f>SPO!S237</f>
        <v>0</v>
      </c>
      <c r="AL237" s="315">
        <f>SPO!AA237</f>
        <v>0</v>
      </c>
      <c r="AM237" s="316">
        <f>SPO!AB237</f>
        <v>0</v>
      </c>
      <c r="AN237" s="315">
        <f>Tripura!R237</f>
        <v>0</v>
      </c>
      <c r="AO237" s="316">
        <f>Tripura!S237</f>
        <v>0</v>
      </c>
      <c r="AP237" s="315">
        <f>Tripura!AA237</f>
        <v>0</v>
      </c>
      <c r="AQ237" s="316">
        <f>Tripura!AB237</f>
        <v>0</v>
      </c>
    </row>
    <row r="238" spans="1:43" s="88" customFormat="1">
      <c r="A238" s="6"/>
      <c r="B238" s="58" t="s">
        <v>157</v>
      </c>
      <c r="C238" s="51"/>
      <c r="D238" s="315">
        <f>Dhalai!R238</f>
        <v>0</v>
      </c>
      <c r="E238" s="316">
        <f>Dhalai!S238</f>
        <v>0</v>
      </c>
      <c r="F238" s="315">
        <f>Dhalai!AA238</f>
        <v>0</v>
      </c>
      <c r="G238" s="316">
        <f>Dhalai!AB238</f>
        <v>0</v>
      </c>
      <c r="H238" s="315">
        <f>Unakoti!R238</f>
        <v>0</v>
      </c>
      <c r="I238" s="316">
        <f>Unakoti!S238</f>
        <v>0</v>
      </c>
      <c r="J238" s="315">
        <f>Unakoti!AA238</f>
        <v>0</v>
      </c>
      <c r="K238" s="316">
        <f>Unakoti!AB238</f>
        <v>0</v>
      </c>
      <c r="L238" s="315">
        <f>North!R238</f>
        <v>0</v>
      </c>
      <c r="M238" s="316">
        <f>North!S238</f>
        <v>0</v>
      </c>
      <c r="N238" s="315">
        <f>North!AA238</f>
        <v>0</v>
      </c>
      <c r="O238" s="316">
        <f>North!AB238</f>
        <v>0</v>
      </c>
      <c r="P238" s="315">
        <f>Gomati!R238</f>
        <v>0</v>
      </c>
      <c r="Q238" s="316">
        <f>Gomati!S238</f>
        <v>0</v>
      </c>
      <c r="R238" s="315">
        <f>Gomati!AA238</f>
        <v>0</v>
      </c>
      <c r="S238" s="316">
        <f>Gomati!AB238</f>
        <v>0</v>
      </c>
      <c r="T238" s="315">
        <f>South!R238</f>
        <v>0</v>
      </c>
      <c r="U238" s="316">
        <f>South!S238</f>
        <v>0</v>
      </c>
      <c r="V238" s="315">
        <f>South!AA238</f>
        <v>0</v>
      </c>
      <c r="W238" s="316">
        <f>South!AB238</f>
        <v>0</v>
      </c>
      <c r="X238" s="315">
        <f>West!R238</f>
        <v>0</v>
      </c>
      <c r="Y238" s="316">
        <f>West!S238</f>
        <v>0</v>
      </c>
      <c r="Z238" s="315">
        <f>West!AA238</f>
        <v>0</v>
      </c>
      <c r="AA238" s="316">
        <f>West!AB238</f>
        <v>0</v>
      </c>
      <c r="AB238" s="315">
        <f>Sepahijala!R238</f>
        <v>0</v>
      </c>
      <c r="AC238" s="316">
        <f>Sepahijala!S238</f>
        <v>0</v>
      </c>
      <c r="AD238" s="315">
        <f>Sepahijala!AA238</f>
        <v>0</v>
      </c>
      <c r="AE238" s="316">
        <f>Sepahijala!AB238</f>
        <v>0</v>
      </c>
      <c r="AF238" s="315">
        <f>Khowai!R238</f>
        <v>0</v>
      </c>
      <c r="AG238" s="316">
        <f>Khowai!S238</f>
        <v>0</v>
      </c>
      <c r="AH238" s="315">
        <f>Khowai!AA238</f>
        <v>0</v>
      </c>
      <c r="AI238" s="316">
        <f>Khowai!AB238</f>
        <v>0</v>
      </c>
      <c r="AJ238" s="315">
        <f>SPO!R238</f>
        <v>0</v>
      </c>
      <c r="AK238" s="316">
        <f>SPO!S238</f>
        <v>0</v>
      </c>
      <c r="AL238" s="315">
        <f>SPO!AA238</f>
        <v>0</v>
      </c>
      <c r="AM238" s="316">
        <f>SPO!AB238</f>
        <v>0</v>
      </c>
      <c r="AN238" s="315">
        <f>Tripura!R238</f>
        <v>0</v>
      </c>
      <c r="AO238" s="316">
        <f>Tripura!S238</f>
        <v>0</v>
      </c>
      <c r="AP238" s="315">
        <f>Tripura!AA238</f>
        <v>0</v>
      </c>
      <c r="AQ238" s="316">
        <f>Tripura!AB238</f>
        <v>0</v>
      </c>
    </row>
    <row r="239" spans="1:43" s="88" customFormat="1">
      <c r="A239" s="6"/>
      <c r="B239" s="58" t="s">
        <v>158</v>
      </c>
      <c r="C239" s="51"/>
      <c r="D239" s="315">
        <f>Dhalai!R239</f>
        <v>0</v>
      </c>
      <c r="E239" s="316">
        <f>Dhalai!S239</f>
        <v>0</v>
      </c>
      <c r="F239" s="315">
        <f>Dhalai!AA239</f>
        <v>0</v>
      </c>
      <c r="G239" s="316">
        <f>Dhalai!AB239</f>
        <v>0</v>
      </c>
      <c r="H239" s="315">
        <f>Unakoti!R239</f>
        <v>0</v>
      </c>
      <c r="I239" s="316">
        <f>Unakoti!S239</f>
        <v>0</v>
      </c>
      <c r="J239" s="315">
        <f>Unakoti!AA239</f>
        <v>0</v>
      </c>
      <c r="K239" s="316">
        <f>Unakoti!AB239</f>
        <v>0</v>
      </c>
      <c r="L239" s="315">
        <f>North!R239</f>
        <v>0</v>
      </c>
      <c r="M239" s="316">
        <f>North!S239</f>
        <v>0</v>
      </c>
      <c r="N239" s="315">
        <f>North!AA239</f>
        <v>0</v>
      </c>
      <c r="O239" s="316">
        <f>North!AB239</f>
        <v>0</v>
      </c>
      <c r="P239" s="315">
        <f>Gomati!R239</f>
        <v>0</v>
      </c>
      <c r="Q239" s="316">
        <f>Gomati!S239</f>
        <v>0</v>
      </c>
      <c r="R239" s="315">
        <f>Gomati!AA239</f>
        <v>0</v>
      </c>
      <c r="S239" s="316">
        <f>Gomati!AB239</f>
        <v>0</v>
      </c>
      <c r="T239" s="315">
        <f>South!R239</f>
        <v>0</v>
      </c>
      <c r="U239" s="316">
        <f>South!S239</f>
        <v>0</v>
      </c>
      <c r="V239" s="315">
        <f>South!AA239</f>
        <v>0</v>
      </c>
      <c r="W239" s="316">
        <f>South!AB239</f>
        <v>0</v>
      </c>
      <c r="X239" s="315">
        <f>West!R239</f>
        <v>0</v>
      </c>
      <c r="Y239" s="316">
        <f>West!S239</f>
        <v>0</v>
      </c>
      <c r="Z239" s="315">
        <f>West!AA239</f>
        <v>0</v>
      </c>
      <c r="AA239" s="316">
        <f>West!AB239</f>
        <v>0</v>
      </c>
      <c r="AB239" s="315">
        <f>Sepahijala!R239</f>
        <v>0</v>
      </c>
      <c r="AC239" s="316">
        <f>Sepahijala!S239</f>
        <v>0</v>
      </c>
      <c r="AD239" s="315">
        <f>Sepahijala!AA239</f>
        <v>0</v>
      </c>
      <c r="AE239" s="316">
        <f>Sepahijala!AB239</f>
        <v>0</v>
      </c>
      <c r="AF239" s="315">
        <f>Khowai!R239</f>
        <v>0</v>
      </c>
      <c r="AG239" s="316">
        <f>Khowai!S239</f>
        <v>0</v>
      </c>
      <c r="AH239" s="315">
        <f>Khowai!AA239</f>
        <v>0</v>
      </c>
      <c r="AI239" s="316">
        <f>Khowai!AB239</f>
        <v>0</v>
      </c>
      <c r="AJ239" s="315">
        <f>SPO!R239</f>
        <v>0</v>
      </c>
      <c r="AK239" s="316">
        <f>SPO!S239</f>
        <v>0</v>
      </c>
      <c r="AL239" s="315">
        <f>SPO!AA239</f>
        <v>0</v>
      </c>
      <c r="AM239" s="316">
        <f>SPO!AB239</f>
        <v>0</v>
      </c>
      <c r="AN239" s="315">
        <f>Tripura!R239</f>
        <v>0</v>
      </c>
      <c r="AO239" s="316">
        <f>Tripura!S239</f>
        <v>0</v>
      </c>
      <c r="AP239" s="315">
        <f>Tripura!AA239</f>
        <v>0</v>
      </c>
      <c r="AQ239" s="316">
        <f>Tripura!AB239</f>
        <v>0</v>
      </c>
    </row>
    <row r="240" spans="1:43" s="216" customFormat="1" ht="18">
      <c r="A240" s="203"/>
      <c r="B240" s="192" t="s">
        <v>105</v>
      </c>
      <c r="C240" s="200">
        <f t="shared" ref="C240" si="29">SUM(C223:C239)</f>
        <v>0.44952000000000003</v>
      </c>
      <c r="D240" s="315">
        <f>Dhalai!R240</f>
        <v>30</v>
      </c>
      <c r="E240" s="316">
        <f>Dhalai!S240</f>
        <v>13.485599999999998</v>
      </c>
      <c r="F240" s="315">
        <f>Dhalai!AA240</f>
        <v>0</v>
      </c>
      <c r="G240" s="316">
        <f>Dhalai!AB240</f>
        <v>0</v>
      </c>
      <c r="H240" s="315">
        <f>Unakoti!R240</f>
        <v>18</v>
      </c>
      <c r="I240" s="316">
        <f>Unakoti!S240</f>
        <v>8.0913599999999999</v>
      </c>
      <c r="J240" s="315">
        <f>Unakoti!AA240</f>
        <v>0</v>
      </c>
      <c r="K240" s="316">
        <f>Unakoti!AB240</f>
        <v>0</v>
      </c>
      <c r="L240" s="315">
        <f>North!R240</f>
        <v>24</v>
      </c>
      <c r="M240" s="316">
        <f>North!S240</f>
        <v>10.78848</v>
      </c>
      <c r="N240" s="315">
        <f>North!AA240</f>
        <v>0</v>
      </c>
      <c r="O240" s="316">
        <f>North!AB240</f>
        <v>0</v>
      </c>
      <c r="P240" s="315">
        <f>Gomati!R240</f>
        <v>39</v>
      </c>
      <c r="Q240" s="316">
        <f>Gomati!S240</f>
        <v>17.531280000000002</v>
      </c>
      <c r="R240" s="315">
        <f>Gomati!AA240</f>
        <v>0</v>
      </c>
      <c r="S240" s="316">
        <f>Gomati!AB240</f>
        <v>0</v>
      </c>
      <c r="T240" s="315">
        <f>South!R240</f>
        <v>30</v>
      </c>
      <c r="U240" s="316">
        <f>South!S240</f>
        <v>13.485599999999998</v>
      </c>
      <c r="V240" s="315">
        <f>South!AA240</f>
        <v>0</v>
      </c>
      <c r="W240" s="316">
        <f>South!AB240</f>
        <v>0</v>
      </c>
      <c r="X240" s="315">
        <f>West!R240</f>
        <v>12</v>
      </c>
      <c r="Y240" s="316">
        <f>West!S240</f>
        <v>5.3942399999999999</v>
      </c>
      <c r="Z240" s="315">
        <f>West!AA240</f>
        <v>0</v>
      </c>
      <c r="AA240" s="316">
        <f>West!AB240</f>
        <v>0</v>
      </c>
      <c r="AB240" s="315">
        <f>Sepahijala!R240</f>
        <v>3</v>
      </c>
      <c r="AC240" s="316">
        <f>Sepahijala!S240</f>
        <v>1.34856</v>
      </c>
      <c r="AD240" s="315">
        <f>Sepahijala!AA240</f>
        <v>0</v>
      </c>
      <c r="AE240" s="316">
        <f>Sepahijala!AB240</f>
        <v>0</v>
      </c>
      <c r="AF240" s="315">
        <f>Khowai!R240</f>
        <v>3</v>
      </c>
      <c r="AG240" s="316">
        <f>Khowai!S240</f>
        <v>1.34856</v>
      </c>
      <c r="AH240" s="315">
        <f>Khowai!AA240</f>
        <v>0</v>
      </c>
      <c r="AI240" s="316">
        <f>Khowai!AB240</f>
        <v>0</v>
      </c>
      <c r="AJ240" s="315">
        <f>SPO!R240</f>
        <v>0</v>
      </c>
      <c r="AK240" s="316">
        <f>SPO!S240</f>
        <v>0</v>
      </c>
      <c r="AL240" s="315">
        <f>SPO!AA240</f>
        <v>0</v>
      </c>
      <c r="AM240" s="316">
        <f>SPO!AB240</f>
        <v>0</v>
      </c>
      <c r="AN240" s="315">
        <f>Tripura!R240</f>
        <v>159</v>
      </c>
      <c r="AO240" s="316">
        <f>Tripura!S240</f>
        <v>71.473680000000016</v>
      </c>
      <c r="AP240" s="315">
        <f>Tripura!AA240</f>
        <v>0</v>
      </c>
      <c r="AQ240" s="316">
        <f>Tripura!AB240</f>
        <v>0</v>
      </c>
    </row>
    <row r="241" spans="1:43" s="216" customFormat="1">
      <c r="A241" s="203"/>
      <c r="B241" s="192" t="s">
        <v>9</v>
      </c>
      <c r="C241" s="204">
        <f t="shared" ref="C241" si="30">C240</f>
        <v>0.44952000000000003</v>
      </c>
      <c r="D241" s="315">
        <f>Dhalai!R241</f>
        <v>30</v>
      </c>
      <c r="E241" s="316">
        <f>Dhalai!S241</f>
        <v>13.485599999999998</v>
      </c>
      <c r="F241" s="315">
        <f>Dhalai!AA241</f>
        <v>0</v>
      </c>
      <c r="G241" s="316">
        <f>Dhalai!AB241</f>
        <v>0</v>
      </c>
      <c r="H241" s="315">
        <f>Unakoti!R241</f>
        <v>18</v>
      </c>
      <c r="I241" s="316">
        <f>Unakoti!S241</f>
        <v>8.0913599999999999</v>
      </c>
      <c r="J241" s="315">
        <f>Unakoti!AA241</f>
        <v>0</v>
      </c>
      <c r="K241" s="316">
        <f>Unakoti!AB241</f>
        <v>0</v>
      </c>
      <c r="L241" s="315">
        <f>North!R241</f>
        <v>24</v>
      </c>
      <c r="M241" s="316">
        <f>North!S241</f>
        <v>10.78848</v>
      </c>
      <c r="N241" s="315">
        <f>North!AA241</f>
        <v>0</v>
      </c>
      <c r="O241" s="316">
        <f>North!AB241</f>
        <v>0</v>
      </c>
      <c r="P241" s="315">
        <f>Gomati!R241</f>
        <v>39</v>
      </c>
      <c r="Q241" s="316">
        <f>Gomati!S241</f>
        <v>17.531280000000002</v>
      </c>
      <c r="R241" s="315">
        <f>Gomati!AA241</f>
        <v>0</v>
      </c>
      <c r="S241" s="316">
        <f>Gomati!AB241</f>
        <v>0</v>
      </c>
      <c r="T241" s="315">
        <f>South!R241</f>
        <v>30</v>
      </c>
      <c r="U241" s="316">
        <f>South!S241</f>
        <v>13.485599999999998</v>
      </c>
      <c r="V241" s="315">
        <f>South!AA241</f>
        <v>0</v>
      </c>
      <c r="W241" s="316">
        <f>South!AB241</f>
        <v>0</v>
      </c>
      <c r="X241" s="315">
        <f>West!R241</f>
        <v>12</v>
      </c>
      <c r="Y241" s="316">
        <f>West!S241</f>
        <v>5.3942399999999999</v>
      </c>
      <c r="Z241" s="315">
        <f>West!AA241</f>
        <v>0</v>
      </c>
      <c r="AA241" s="316">
        <f>West!AB241</f>
        <v>0</v>
      </c>
      <c r="AB241" s="315">
        <f>Sepahijala!R241</f>
        <v>3</v>
      </c>
      <c r="AC241" s="316">
        <f>Sepahijala!S241</f>
        <v>1.34856</v>
      </c>
      <c r="AD241" s="315">
        <f>Sepahijala!AA241</f>
        <v>0</v>
      </c>
      <c r="AE241" s="316">
        <f>Sepahijala!AB241</f>
        <v>0</v>
      </c>
      <c r="AF241" s="315">
        <f>Khowai!R241</f>
        <v>3</v>
      </c>
      <c r="AG241" s="316">
        <f>Khowai!S241</f>
        <v>1.34856</v>
      </c>
      <c r="AH241" s="315">
        <f>Khowai!AA241</f>
        <v>0</v>
      </c>
      <c r="AI241" s="316">
        <f>Khowai!AB241</f>
        <v>0</v>
      </c>
      <c r="AJ241" s="315">
        <f>SPO!R241</f>
        <v>0</v>
      </c>
      <c r="AK241" s="316">
        <f>SPO!S241</f>
        <v>0</v>
      </c>
      <c r="AL241" s="315">
        <f>SPO!AA241</f>
        <v>0</v>
      </c>
      <c r="AM241" s="316">
        <f>SPO!AB241</f>
        <v>0</v>
      </c>
      <c r="AN241" s="315">
        <f>Tripura!R241</f>
        <v>159</v>
      </c>
      <c r="AO241" s="316">
        <f>Tripura!S241</f>
        <v>71.473680000000016</v>
      </c>
      <c r="AP241" s="315">
        <f>Tripura!AA241</f>
        <v>0</v>
      </c>
      <c r="AQ241" s="316">
        <f>Tripura!AB241</f>
        <v>0</v>
      </c>
    </row>
    <row r="242" spans="1:43" s="88" customFormat="1" ht="31.5">
      <c r="A242" s="6"/>
      <c r="B242" s="36" t="s">
        <v>159</v>
      </c>
      <c r="C242" s="54"/>
      <c r="D242" s="315"/>
      <c r="E242" s="316"/>
      <c r="F242" s="315"/>
      <c r="G242" s="316"/>
      <c r="H242" s="315"/>
      <c r="I242" s="316"/>
      <c r="J242" s="315"/>
      <c r="K242" s="316"/>
      <c r="L242" s="315"/>
      <c r="M242" s="316"/>
      <c r="N242" s="315"/>
      <c r="O242" s="316"/>
      <c r="P242" s="315"/>
      <c r="Q242" s="316"/>
      <c r="R242" s="315"/>
      <c r="S242" s="316"/>
      <c r="T242" s="315"/>
      <c r="U242" s="316"/>
      <c r="V242" s="315"/>
      <c r="W242" s="316"/>
      <c r="X242" s="315"/>
      <c r="Y242" s="316"/>
      <c r="Z242" s="315"/>
      <c r="AA242" s="316"/>
      <c r="AB242" s="315"/>
      <c r="AC242" s="316"/>
      <c r="AD242" s="315"/>
      <c r="AE242" s="316"/>
      <c r="AF242" s="315"/>
      <c r="AG242" s="316"/>
      <c r="AH242" s="315"/>
      <c r="AI242" s="316"/>
      <c r="AJ242" s="315"/>
      <c r="AK242" s="316"/>
      <c r="AL242" s="315"/>
      <c r="AM242" s="316"/>
      <c r="AN242" s="315"/>
      <c r="AO242" s="316"/>
      <c r="AP242" s="315">
        <f>Tripura!AA242</f>
        <v>0</v>
      </c>
      <c r="AQ242" s="316">
        <f>Tripura!AB242</f>
        <v>0</v>
      </c>
    </row>
    <row r="243" spans="1:43" s="88" customFormat="1">
      <c r="A243" s="6"/>
      <c r="B243" s="36" t="s">
        <v>160</v>
      </c>
      <c r="C243" s="54"/>
      <c r="D243" s="315"/>
      <c r="E243" s="316"/>
      <c r="F243" s="315"/>
      <c r="G243" s="316"/>
      <c r="H243" s="315"/>
      <c r="I243" s="316"/>
      <c r="J243" s="315"/>
      <c r="K243" s="316"/>
      <c r="L243" s="315"/>
      <c r="M243" s="316"/>
      <c r="N243" s="315"/>
      <c r="O243" s="316"/>
      <c r="P243" s="315"/>
      <c r="Q243" s="316"/>
      <c r="R243" s="315"/>
      <c r="S243" s="316"/>
      <c r="T243" s="315"/>
      <c r="U243" s="316"/>
      <c r="V243" s="315"/>
      <c r="W243" s="316"/>
      <c r="X243" s="315"/>
      <c r="Y243" s="316"/>
      <c r="Z243" s="315"/>
      <c r="AA243" s="316"/>
      <c r="AB243" s="315"/>
      <c r="AC243" s="316"/>
      <c r="AD243" s="315"/>
      <c r="AE243" s="316"/>
      <c r="AF243" s="315"/>
      <c r="AG243" s="316"/>
      <c r="AH243" s="315"/>
      <c r="AI243" s="316"/>
      <c r="AJ243" s="315"/>
      <c r="AK243" s="316"/>
      <c r="AL243" s="315"/>
      <c r="AM243" s="316"/>
      <c r="AN243" s="315"/>
      <c r="AO243" s="316"/>
      <c r="AP243" s="315">
        <f>Tripura!AA243</f>
        <v>0</v>
      </c>
      <c r="AQ243" s="316">
        <f>Tripura!AB243</f>
        <v>0</v>
      </c>
    </row>
    <row r="244" spans="1:43" s="9" customFormat="1" ht="31.5">
      <c r="A244" s="6">
        <f>+A236+0.01</f>
        <v>10.08</v>
      </c>
      <c r="B244" s="7" t="s">
        <v>161</v>
      </c>
      <c r="C244" s="51">
        <v>0.24651000000000001</v>
      </c>
      <c r="D244" s="315">
        <f>Dhalai!R244</f>
        <v>771</v>
      </c>
      <c r="E244" s="316">
        <f>Dhalai!S244</f>
        <v>2280.7105200000001</v>
      </c>
      <c r="F244" s="315">
        <f>Dhalai!AA244</f>
        <v>771</v>
      </c>
      <c r="G244" s="316">
        <f>Dhalai!AB244</f>
        <v>2280.7105200000001</v>
      </c>
      <c r="H244" s="315">
        <f>Unakoti!R244</f>
        <v>173</v>
      </c>
      <c r="I244" s="316">
        <f>Unakoti!S244</f>
        <v>511.75476000000003</v>
      </c>
      <c r="J244" s="315">
        <f>Unakoti!AA244</f>
        <v>173</v>
      </c>
      <c r="K244" s="316">
        <f>Unakoti!AB244</f>
        <v>511.75476000000003</v>
      </c>
      <c r="L244" s="315">
        <f>North!R244</f>
        <v>215</v>
      </c>
      <c r="M244" s="316">
        <f>North!S244</f>
        <v>635.99580000000003</v>
      </c>
      <c r="N244" s="315">
        <f>North!AA244</f>
        <v>215</v>
      </c>
      <c r="O244" s="316">
        <f>North!AB244</f>
        <v>635.99580000000003</v>
      </c>
      <c r="P244" s="315">
        <f>Gomati!R244</f>
        <v>364</v>
      </c>
      <c r="Q244" s="316">
        <f>Gomati!S244</f>
        <v>1076.75568</v>
      </c>
      <c r="R244" s="315">
        <f>Gomati!AA244</f>
        <v>364</v>
      </c>
      <c r="S244" s="316">
        <f>Gomati!AB244</f>
        <v>1076.75568</v>
      </c>
      <c r="T244" s="315">
        <f>South!R244</f>
        <v>306</v>
      </c>
      <c r="U244" s="316">
        <f>South!S244</f>
        <v>905.18472000000008</v>
      </c>
      <c r="V244" s="315">
        <f>South!AA244</f>
        <v>306</v>
      </c>
      <c r="W244" s="316">
        <f>South!AB244</f>
        <v>905.18472000000008</v>
      </c>
      <c r="X244" s="315">
        <f>West!R244</f>
        <v>320</v>
      </c>
      <c r="Y244" s="316">
        <f>West!S244</f>
        <v>946.59840000000008</v>
      </c>
      <c r="Z244" s="315">
        <f>West!AA244</f>
        <v>320</v>
      </c>
      <c r="AA244" s="316">
        <f>West!AB244</f>
        <v>946.59840000000008</v>
      </c>
      <c r="AB244" s="315">
        <f>Sepahijala!R244</f>
        <v>314</v>
      </c>
      <c r="AC244" s="316">
        <f>Sepahijala!S244</f>
        <v>928.84968000000003</v>
      </c>
      <c r="AD244" s="315">
        <f>Sepahijala!AA244</f>
        <v>314</v>
      </c>
      <c r="AE244" s="316">
        <f>Sepahijala!AB244</f>
        <v>928.84968000000003</v>
      </c>
      <c r="AF244" s="315">
        <f>Khowai!R244</f>
        <v>339</v>
      </c>
      <c r="AG244" s="316">
        <f>Khowai!S244</f>
        <v>1002.80268</v>
      </c>
      <c r="AH244" s="315">
        <f>Khowai!AA244</f>
        <v>339</v>
      </c>
      <c r="AI244" s="316">
        <f>Khowai!AB244</f>
        <v>1002.80268</v>
      </c>
      <c r="AJ244" s="315">
        <f>SPO!R244</f>
        <v>0</v>
      </c>
      <c r="AK244" s="316">
        <f>SPO!S244</f>
        <v>0</v>
      </c>
      <c r="AL244" s="315">
        <f>SPO!AA244</f>
        <v>0</v>
      </c>
      <c r="AM244" s="316">
        <f>SPO!AB244</f>
        <v>0</v>
      </c>
      <c r="AN244" s="315">
        <f>Tripura!R244</f>
        <v>2802</v>
      </c>
      <c r="AO244" s="316">
        <f>Tripura!S244</f>
        <v>8288.6522400000013</v>
      </c>
      <c r="AP244" s="315">
        <f>Tripura!AA244</f>
        <v>2802</v>
      </c>
      <c r="AQ244" s="316">
        <f>Tripura!AB244</f>
        <v>8288.6522400000013</v>
      </c>
    </row>
    <row r="245" spans="1:43" s="87" customFormat="1">
      <c r="A245" s="6">
        <v>10.09</v>
      </c>
      <c r="B245" s="7" t="s">
        <v>162</v>
      </c>
      <c r="C245" s="51"/>
      <c r="D245" s="315"/>
      <c r="E245" s="316"/>
      <c r="F245" s="315"/>
      <c r="G245" s="316"/>
      <c r="H245" s="315"/>
      <c r="I245" s="316"/>
      <c r="J245" s="315"/>
      <c r="K245" s="316"/>
      <c r="L245" s="315"/>
      <c r="M245" s="316"/>
      <c r="N245" s="315"/>
      <c r="O245" s="316"/>
      <c r="P245" s="315"/>
      <c r="Q245" s="316"/>
      <c r="R245" s="315"/>
      <c r="S245" s="316"/>
      <c r="T245" s="315"/>
      <c r="U245" s="316"/>
      <c r="V245" s="315"/>
      <c r="W245" s="316"/>
      <c r="X245" s="315"/>
      <c r="Y245" s="316"/>
      <c r="Z245" s="315"/>
      <c r="AA245" s="316"/>
      <c r="AB245" s="315"/>
      <c r="AC245" s="316"/>
      <c r="AD245" s="315"/>
      <c r="AE245" s="316"/>
      <c r="AF245" s="315"/>
      <c r="AG245" s="316"/>
      <c r="AH245" s="315"/>
      <c r="AI245" s="316"/>
      <c r="AJ245" s="315"/>
      <c r="AK245" s="316"/>
      <c r="AL245" s="315"/>
      <c r="AM245" s="316"/>
      <c r="AN245" s="315"/>
      <c r="AO245" s="316"/>
      <c r="AP245" s="315">
        <f>Tripura!AA245</f>
        <v>0</v>
      </c>
      <c r="AQ245" s="316">
        <f>Tripura!AB245</f>
        <v>0</v>
      </c>
    </row>
    <row r="246" spans="1:43" s="88" customFormat="1">
      <c r="A246" s="6">
        <v>10.1</v>
      </c>
      <c r="B246" s="56" t="s">
        <v>163</v>
      </c>
      <c r="C246" s="51"/>
      <c r="D246" s="315"/>
      <c r="E246" s="316"/>
      <c r="F246" s="315"/>
      <c r="G246" s="316"/>
      <c r="H246" s="315"/>
      <c r="I246" s="316"/>
      <c r="J246" s="315"/>
      <c r="K246" s="316"/>
      <c r="L246" s="315"/>
      <c r="M246" s="316"/>
      <c r="N246" s="315"/>
      <c r="O246" s="316"/>
      <c r="P246" s="315"/>
      <c r="Q246" s="316"/>
      <c r="R246" s="315"/>
      <c r="S246" s="316"/>
      <c r="T246" s="315"/>
      <c r="U246" s="316"/>
      <c r="V246" s="315"/>
      <c r="W246" s="316"/>
      <c r="X246" s="315"/>
      <c r="Y246" s="316"/>
      <c r="Z246" s="315"/>
      <c r="AA246" s="316"/>
      <c r="AB246" s="315"/>
      <c r="AC246" s="316"/>
      <c r="AD246" s="315"/>
      <c r="AE246" s="316"/>
      <c r="AF246" s="315"/>
      <c r="AG246" s="316"/>
      <c r="AH246" s="315"/>
      <c r="AI246" s="316"/>
      <c r="AJ246" s="315"/>
      <c r="AK246" s="316"/>
      <c r="AL246" s="315"/>
      <c r="AM246" s="316"/>
      <c r="AN246" s="315"/>
      <c r="AO246" s="316"/>
      <c r="AP246" s="315">
        <f>Tripura!AA246</f>
        <v>0</v>
      </c>
      <c r="AQ246" s="316">
        <f>Tripura!AB246</f>
        <v>0</v>
      </c>
    </row>
    <row r="247" spans="1:43" s="88" customFormat="1">
      <c r="A247" s="6"/>
      <c r="B247" s="36" t="s">
        <v>164</v>
      </c>
      <c r="C247" s="54"/>
      <c r="D247" s="315"/>
      <c r="E247" s="316"/>
      <c r="F247" s="315"/>
      <c r="G247" s="316"/>
      <c r="H247" s="315"/>
      <c r="I247" s="316"/>
      <c r="J247" s="315"/>
      <c r="K247" s="316"/>
      <c r="L247" s="315"/>
      <c r="M247" s="316"/>
      <c r="N247" s="315"/>
      <c r="O247" s="316"/>
      <c r="P247" s="315"/>
      <c r="Q247" s="316"/>
      <c r="R247" s="315"/>
      <c r="S247" s="316"/>
      <c r="T247" s="315"/>
      <c r="U247" s="316"/>
      <c r="V247" s="315"/>
      <c r="W247" s="316"/>
      <c r="X247" s="315"/>
      <c r="Y247" s="316"/>
      <c r="Z247" s="315"/>
      <c r="AA247" s="316"/>
      <c r="AB247" s="315"/>
      <c r="AC247" s="316"/>
      <c r="AD247" s="315"/>
      <c r="AE247" s="316"/>
      <c r="AF247" s="315"/>
      <c r="AG247" s="316"/>
      <c r="AH247" s="315"/>
      <c r="AI247" s="316"/>
      <c r="AJ247" s="315"/>
      <c r="AK247" s="316"/>
      <c r="AL247" s="315"/>
      <c r="AM247" s="316"/>
      <c r="AN247" s="315"/>
      <c r="AO247" s="316"/>
      <c r="AP247" s="315">
        <f>Tripura!AA247</f>
        <v>0</v>
      </c>
      <c r="AQ247" s="316">
        <f>Tripura!AB247</f>
        <v>0</v>
      </c>
    </row>
    <row r="248" spans="1:43" s="87" customFormat="1" ht="31.5">
      <c r="A248" s="6">
        <f>+A246+0.01</f>
        <v>10.11</v>
      </c>
      <c r="B248" s="56" t="s">
        <v>165</v>
      </c>
      <c r="C248" s="60">
        <v>0.29879</v>
      </c>
      <c r="D248" s="315">
        <f>Dhalai!R248</f>
        <v>654</v>
      </c>
      <c r="E248" s="316">
        <f>Dhalai!S248</f>
        <v>2344.9039199999997</v>
      </c>
      <c r="F248" s="315">
        <f>Dhalai!AA248</f>
        <v>654</v>
      </c>
      <c r="G248" s="316">
        <f>Dhalai!AB248</f>
        <v>2344.9039199999997</v>
      </c>
      <c r="H248" s="315">
        <f>Unakoti!R248</f>
        <v>194</v>
      </c>
      <c r="I248" s="316">
        <f>Unakoti!S248</f>
        <v>695.58312000000001</v>
      </c>
      <c r="J248" s="315">
        <f>Unakoti!AA248</f>
        <v>194</v>
      </c>
      <c r="K248" s="316">
        <f>Unakoti!AB248</f>
        <v>695.58312000000001</v>
      </c>
      <c r="L248" s="315">
        <f>North!R248</f>
        <v>409</v>
      </c>
      <c r="M248" s="316">
        <f>North!S248</f>
        <v>1466.4613200000001</v>
      </c>
      <c r="N248" s="315">
        <f>North!AA248</f>
        <v>409</v>
      </c>
      <c r="O248" s="316">
        <f>North!AB248</f>
        <v>1466.4613200000001</v>
      </c>
      <c r="P248" s="315">
        <f>Gomati!R248</f>
        <v>459</v>
      </c>
      <c r="Q248" s="316">
        <f>Gomati!S248</f>
        <v>1645.73532</v>
      </c>
      <c r="R248" s="315">
        <f>Gomati!AA248</f>
        <v>459</v>
      </c>
      <c r="S248" s="316">
        <f>Gomati!AB248</f>
        <v>1645.73532</v>
      </c>
      <c r="T248" s="315">
        <f>South!R248</f>
        <v>405</v>
      </c>
      <c r="U248" s="316">
        <f>South!S248</f>
        <v>1452.1194</v>
      </c>
      <c r="V248" s="315">
        <f>South!AA248</f>
        <v>405</v>
      </c>
      <c r="W248" s="316">
        <f>South!AB248</f>
        <v>1452.1194</v>
      </c>
      <c r="X248" s="315">
        <f>West!R248</f>
        <v>299</v>
      </c>
      <c r="Y248" s="316">
        <f>West!S248</f>
        <v>1072.05852</v>
      </c>
      <c r="Z248" s="315">
        <f>West!AA248</f>
        <v>299</v>
      </c>
      <c r="AA248" s="316">
        <f>West!AB248</f>
        <v>1072.05852</v>
      </c>
      <c r="AB248" s="315">
        <f>Sepahijala!R248</f>
        <v>335</v>
      </c>
      <c r="AC248" s="316">
        <f>Sepahijala!S248</f>
        <v>1201.1358</v>
      </c>
      <c r="AD248" s="315">
        <f>Sepahijala!AA248</f>
        <v>335</v>
      </c>
      <c r="AE248" s="316">
        <f>Sepahijala!AB248</f>
        <v>1201.1358</v>
      </c>
      <c r="AF248" s="315">
        <f>Khowai!R248</f>
        <v>251</v>
      </c>
      <c r="AG248" s="316">
        <f>Khowai!S248</f>
        <v>899.95548000000008</v>
      </c>
      <c r="AH248" s="315">
        <f>Khowai!AA248</f>
        <v>251</v>
      </c>
      <c r="AI248" s="316">
        <f>Khowai!AB248</f>
        <v>899.95548000000008</v>
      </c>
      <c r="AJ248" s="315">
        <f>SPO!R248</f>
        <v>0</v>
      </c>
      <c r="AK248" s="316">
        <f>SPO!S248</f>
        <v>0</v>
      </c>
      <c r="AL248" s="315">
        <f>SPO!AA248</f>
        <v>0</v>
      </c>
      <c r="AM248" s="316">
        <f>SPO!AB248</f>
        <v>0</v>
      </c>
      <c r="AN248" s="315">
        <f>Tripura!R248</f>
        <v>3006</v>
      </c>
      <c r="AO248" s="316">
        <f>Tripura!S248</f>
        <v>10777.952880000001</v>
      </c>
      <c r="AP248" s="315">
        <f>Tripura!AA248</f>
        <v>3006</v>
      </c>
      <c r="AQ248" s="316">
        <f>Tripura!AB248</f>
        <v>10777.952880000001</v>
      </c>
    </row>
    <row r="249" spans="1:43" s="91" customFormat="1">
      <c r="A249" s="6"/>
      <c r="B249" s="59" t="s">
        <v>150</v>
      </c>
      <c r="C249" s="60"/>
      <c r="D249" s="315"/>
      <c r="E249" s="316"/>
      <c r="F249" s="315"/>
      <c r="G249" s="316"/>
      <c r="H249" s="315"/>
      <c r="I249" s="316"/>
      <c r="J249" s="315"/>
      <c r="K249" s="316"/>
      <c r="L249" s="315"/>
      <c r="M249" s="316"/>
      <c r="N249" s="315"/>
      <c r="O249" s="316"/>
      <c r="P249" s="315"/>
      <c r="Q249" s="316"/>
      <c r="R249" s="315"/>
      <c r="S249" s="316"/>
      <c r="T249" s="315"/>
      <c r="U249" s="316"/>
      <c r="V249" s="315"/>
      <c r="W249" s="316"/>
      <c r="X249" s="315"/>
      <c r="Y249" s="316"/>
      <c r="Z249" s="315"/>
      <c r="AA249" s="316"/>
      <c r="AB249" s="315"/>
      <c r="AC249" s="316"/>
      <c r="AD249" s="315"/>
      <c r="AE249" s="316"/>
      <c r="AF249" s="315"/>
      <c r="AG249" s="316"/>
      <c r="AH249" s="315"/>
      <c r="AI249" s="316"/>
      <c r="AJ249" s="315"/>
      <c r="AK249" s="316"/>
      <c r="AL249" s="315"/>
      <c r="AM249" s="316"/>
      <c r="AN249" s="315"/>
      <c r="AO249" s="316"/>
      <c r="AP249" s="315">
        <f>Tripura!AA249</f>
        <v>0</v>
      </c>
      <c r="AQ249" s="316">
        <f>Tripura!AB249</f>
        <v>0</v>
      </c>
    </row>
    <row r="250" spans="1:43" s="91" customFormat="1">
      <c r="A250" s="6"/>
      <c r="B250" s="59" t="s">
        <v>151</v>
      </c>
      <c r="C250" s="60"/>
      <c r="D250" s="315"/>
      <c r="E250" s="316"/>
      <c r="F250" s="315"/>
      <c r="G250" s="316"/>
      <c r="H250" s="315"/>
      <c r="I250" s="316"/>
      <c r="J250" s="315"/>
      <c r="K250" s="316"/>
      <c r="L250" s="315"/>
      <c r="M250" s="316"/>
      <c r="N250" s="315"/>
      <c r="O250" s="316"/>
      <c r="P250" s="315"/>
      <c r="Q250" s="316"/>
      <c r="R250" s="315"/>
      <c r="S250" s="316"/>
      <c r="T250" s="315"/>
      <c r="U250" s="316"/>
      <c r="V250" s="315"/>
      <c r="W250" s="316"/>
      <c r="X250" s="315"/>
      <c r="Y250" s="316"/>
      <c r="Z250" s="315"/>
      <c r="AA250" s="316"/>
      <c r="AB250" s="315"/>
      <c r="AC250" s="316"/>
      <c r="AD250" s="315"/>
      <c r="AE250" s="316"/>
      <c r="AF250" s="315"/>
      <c r="AG250" s="316"/>
      <c r="AH250" s="315"/>
      <c r="AI250" s="316"/>
      <c r="AJ250" s="315"/>
      <c r="AK250" s="316"/>
      <c r="AL250" s="315"/>
      <c r="AM250" s="316"/>
      <c r="AN250" s="315"/>
      <c r="AO250" s="316"/>
      <c r="AP250" s="315">
        <f>Tripura!AA250</f>
        <v>0</v>
      </c>
      <c r="AQ250" s="316">
        <f>Tripura!AB250</f>
        <v>0</v>
      </c>
    </row>
    <row r="251" spans="1:43" s="91" customFormat="1">
      <c r="A251" s="6"/>
      <c r="B251" s="59" t="s">
        <v>152</v>
      </c>
      <c r="C251" s="60"/>
      <c r="D251" s="315"/>
      <c r="E251" s="316"/>
      <c r="F251" s="315"/>
      <c r="G251" s="316"/>
      <c r="H251" s="315"/>
      <c r="I251" s="316"/>
      <c r="J251" s="315"/>
      <c r="K251" s="316"/>
      <c r="L251" s="315"/>
      <c r="M251" s="316"/>
      <c r="N251" s="315"/>
      <c r="O251" s="316"/>
      <c r="P251" s="315"/>
      <c r="Q251" s="316"/>
      <c r="R251" s="315"/>
      <c r="S251" s="316"/>
      <c r="T251" s="315"/>
      <c r="U251" s="316"/>
      <c r="V251" s="315"/>
      <c r="W251" s="316"/>
      <c r="X251" s="315"/>
      <c r="Y251" s="316"/>
      <c r="Z251" s="315"/>
      <c r="AA251" s="316"/>
      <c r="AB251" s="315"/>
      <c r="AC251" s="316"/>
      <c r="AD251" s="315"/>
      <c r="AE251" s="316"/>
      <c r="AF251" s="315"/>
      <c r="AG251" s="316"/>
      <c r="AH251" s="315"/>
      <c r="AI251" s="316"/>
      <c r="AJ251" s="315"/>
      <c r="AK251" s="316"/>
      <c r="AL251" s="315"/>
      <c r="AM251" s="316"/>
      <c r="AN251" s="315"/>
      <c r="AO251" s="316"/>
      <c r="AP251" s="315">
        <f>Tripura!AA251</f>
        <v>0</v>
      </c>
      <c r="AQ251" s="316">
        <f>Tripura!AB251</f>
        <v>0</v>
      </c>
    </row>
    <row r="252" spans="1:43" s="87" customFormat="1" ht="31.5">
      <c r="A252" s="6">
        <f>+A248+0.01</f>
        <v>10.119999999999999</v>
      </c>
      <c r="B252" s="56" t="s">
        <v>166</v>
      </c>
      <c r="C252" s="60"/>
      <c r="D252" s="315">
        <f>Dhalai!R252</f>
        <v>0</v>
      </c>
      <c r="E252" s="316">
        <f>Dhalai!S252</f>
        <v>0</v>
      </c>
      <c r="F252" s="315">
        <f>Dhalai!AA252</f>
        <v>0</v>
      </c>
      <c r="G252" s="316">
        <f>Dhalai!AB252</f>
        <v>0</v>
      </c>
      <c r="H252" s="315">
        <f>Unakoti!R252</f>
        <v>0</v>
      </c>
      <c r="I252" s="316">
        <f>Unakoti!S252</f>
        <v>0</v>
      </c>
      <c r="J252" s="315">
        <f>Unakoti!AA252</f>
        <v>0</v>
      </c>
      <c r="K252" s="316">
        <f>Unakoti!AB252</f>
        <v>0</v>
      </c>
      <c r="L252" s="315">
        <f>North!R252</f>
        <v>0</v>
      </c>
      <c r="M252" s="316">
        <f>North!S252</f>
        <v>0</v>
      </c>
      <c r="N252" s="315">
        <f>North!AA252</f>
        <v>0</v>
      </c>
      <c r="O252" s="316">
        <f>North!AB252</f>
        <v>0</v>
      </c>
      <c r="P252" s="315">
        <f>Gomati!R252</f>
        <v>0</v>
      </c>
      <c r="Q252" s="316">
        <f>Gomati!S252</f>
        <v>0</v>
      </c>
      <c r="R252" s="315">
        <f>Gomati!AA252</f>
        <v>0</v>
      </c>
      <c r="S252" s="316">
        <f>Gomati!AB252</f>
        <v>0</v>
      </c>
      <c r="T252" s="315">
        <f>South!R252</f>
        <v>0</v>
      </c>
      <c r="U252" s="316">
        <f>South!S252</f>
        <v>0</v>
      </c>
      <c r="V252" s="315">
        <f>South!AA252</f>
        <v>0</v>
      </c>
      <c r="W252" s="316">
        <f>South!AB252</f>
        <v>0</v>
      </c>
      <c r="X252" s="315">
        <f>West!R252</f>
        <v>0</v>
      </c>
      <c r="Y252" s="316">
        <f>West!S252</f>
        <v>0</v>
      </c>
      <c r="Z252" s="315">
        <f>West!AA252</f>
        <v>0</v>
      </c>
      <c r="AA252" s="316">
        <f>West!AB252</f>
        <v>0</v>
      </c>
      <c r="AB252" s="315">
        <f>Sepahijala!R252</f>
        <v>0</v>
      </c>
      <c r="AC252" s="316">
        <f>Sepahijala!S252</f>
        <v>0</v>
      </c>
      <c r="AD252" s="315">
        <f>Sepahijala!AA252</f>
        <v>0</v>
      </c>
      <c r="AE252" s="316">
        <f>Sepahijala!AB252</f>
        <v>0</v>
      </c>
      <c r="AF252" s="315">
        <f>Khowai!R252</f>
        <v>0</v>
      </c>
      <c r="AG252" s="316">
        <f>Khowai!S252</f>
        <v>0</v>
      </c>
      <c r="AH252" s="315">
        <f>Khowai!AA252</f>
        <v>0</v>
      </c>
      <c r="AI252" s="316">
        <f>Khowai!AB252</f>
        <v>0</v>
      </c>
      <c r="AJ252" s="315">
        <f>SPO!R252</f>
        <v>0</v>
      </c>
      <c r="AK252" s="316">
        <f>SPO!S252</f>
        <v>0</v>
      </c>
      <c r="AL252" s="315">
        <f>SPO!AA252</f>
        <v>0</v>
      </c>
      <c r="AM252" s="316">
        <f>SPO!AB252</f>
        <v>0</v>
      </c>
      <c r="AN252" s="315">
        <f>Tripura!R252</f>
        <v>0</v>
      </c>
      <c r="AO252" s="316">
        <f>Tripura!S252</f>
        <v>0</v>
      </c>
      <c r="AP252" s="315">
        <f>Tripura!AA252</f>
        <v>0</v>
      </c>
      <c r="AQ252" s="316">
        <f>Tripura!AB252</f>
        <v>0</v>
      </c>
    </row>
    <row r="253" spans="1:43" s="91" customFormat="1">
      <c r="A253" s="6"/>
      <c r="B253" s="59" t="s">
        <v>150</v>
      </c>
      <c r="C253" s="60"/>
      <c r="D253" s="315">
        <f>Dhalai!R253</f>
        <v>0</v>
      </c>
      <c r="E253" s="316">
        <f>Dhalai!S253</f>
        <v>0</v>
      </c>
      <c r="F253" s="315">
        <f>Dhalai!AA253</f>
        <v>0</v>
      </c>
      <c r="G253" s="316">
        <f>Dhalai!AB253</f>
        <v>0</v>
      </c>
      <c r="H253" s="315">
        <f>Unakoti!R253</f>
        <v>0</v>
      </c>
      <c r="I253" s="316">
        <f>Unakoti!S253</f>
        <v>0</v>
      </c>
      <c r="J253" s="315">
        <f>Unakoti!AA253</f>
        <v>0</v>
      </c>
      <c r="K253" s="316">
        <f>Unakoti!AB253</f>
        <v>0</v>
      </c>
      <c r="L253" s="315">
        <f>North!R253</f>
        <v>0</v>
      </c>
      <c r="M253" s="316">
        <f>North!S253</f>
        <v>0</v>
      </c>
      <c r="N253" s="315">
        <f>North!AA253</f>
        <v>0</v>
      </c>
      <c r="O253" s="316">
        <f>North!AB253</f>
        <v>0</v>
      </c>
      <c r="P253" s="315">
        <f>Gomati!R253</f>
        <v>0</v>
      </c>
      <c r="Q253" s="316">
        <f>Gomati!S253</f>
        <v>0</v>
      </c>
      <c r="R253" s="315">
        <f>Gomati!AA253</f>
        <v>0</v>
      </c>
      <c r="S253" s="316">
        <f>Gomati!AB253</f>
        <v>0</v>
      </c>
      <c r="T253" s="315">
        <f>South!R253</f>
        <v>0</v>
      </c>
      <c r="U253" s="316">
        <f>South!S253</f>
        <v>0</v>
      </c>
      <c r="V253" s="315">
        <f>South!AA253</f>
        <v>0</v>
      </c>
      <c r="W253" s="316">
        <f>South!AB253</f>
        <v>0</v>
      </c>
      <c r="X253" s="315">
        <f>West!R253</f>
        <v>0</v>
      </c>
      <c r="Y253" s="316">
        <f>West!S253</f>
        <v>0</v>
      </c>
      <c r="Z253" s="315">
        <f>West!AA253</f>
        <v>0</v>
      </c>
      <c r="AA253" s="316">
        <f>West!AB253</f>
        <v>0</v>
      </c>
      <c r="AB253" s="315">
        <f>Sepahijala!R253</f>
        <v>0</v>
      </c>
      <c r="AC253" s="316">
        <f>Sepahijala!S253</f>
        <v>0</v>
      </c>
      <c r="AD253" s="315">
        <f>Sepahijala!AA253</f>
        <v>0</v>
      </c>
      <c r="AE253" s="316">
        <f>Sepahijala!AB253</f>
        <v>0</v>
      </c>
      <c r="AF253" s="315">
        <f>Khowai!R253</f>
        <v>0</v>
      </c>
      <c r="AG253" s="316">
        <f>Khowai!S253</f>
        <v>0</v>
      </c>
      <c r="AH253" s="315">
        <f>Khowai!AA253</f>
        <v>0</v>
      </c>
      <c r="AI253" s="316">
        <f>Khowai!AB253</f>
        <v>0</v>
      </c>
      <c r="AJ253" s="315">
        <f>SPO!R253</f>
        <v>0</v>
      </c>
      <c r="AK253" s="316">
        <f>SPO!S253</f>
        <v>0</v>
      </c>
      <c r="AL253" s="315">
        <f>SPO!AA253</f>
        <v>0</v>
      </c>
      <c r="AM253" s="316">
        <f>SPO!AB253</f>
        <v>0</v>
      </c>
      <c r="AN253" s="315">
        <f>Tripura!R253</f>
        <v>0</v>
      </c>
      <c r="AO253" s="316">
        <f>Tripura!S253</f>
        <v>0</v>
      </c>
      <c r="AP253" s="315">
        <f>Tripura!AA253</f>
        <v>0</v>
      </c>
      <c r="AQ253" s="316">
        <f>Tripura!AB253</f>
        <v>0</v>
      </c>
    </row>
    <row r="254" spans="1:43" s="91" customFormat="1">
      <c r="A254" s="6"/>
      <c r="B254" s="59" t="s">
        <v>151</v>
      </c>
      <c r="C254" s="60"/>
      <c r="D254" s="315">
        <f>Dhalai!R254</f>
        <v>0</v>
      </c>
      <c r="E254" s="316">
        <f>Dhalai!S254</f>
        <v>0</v>
      </c>
      <c r="F254" s="315">
        <f>Dhalai!AA254</f>
        <v>0</v>
      </c>
      <c r="G254" s="316">
        <f>Dhalai!AB254</f>
        <v>0</v>
      </c>
      <c r="H254" s="315">
        <f>Unakoti!R254</f>
        <v>0</v>
      </c>
      <c r="I254" s="316">
        <f>Unakoti!S254</f>
        <v>0</v>
      </c>
      <c r="J254" s="315">
        <f>Unakoti!AA254</f>
        <v>0</v>
      </c>
      <c r="K254" s="316">
        <f>Unakoti!AB254</f>
        <v>0</v>
      </c>
      <c r="L254" s="315">
        <f>North!R254</f>
        <v>0</v>
      </c>
      <c r="M254" s="316">
        <f>North!S254</f>
        <v>0</v>
      </c>
      <c r="N254" s="315">
        <f>North!AA254</f>
        <v>0</v>
      </c>
      <c r="O254" s="316">
        <f>North!AB254</f>
        <v>0</v>
      </c>
      <c r="P254" s="315">
        <f>Gomati!R254</f>
        <v>0</v>
      </c>
      <c r="Q254" s="316">
        <f>Gomati!S254</f>
        <v>0</v>
      </c>
      <c r="R254" s="315">
        <f>Gomati!AA254</f>
        <v>0</v>
      </c>
      <c r="S254" s="316">
        <f>Gomati!AB254</f>
        <v>0</v>
      </c>
      <c r="T254" s="315">
        <f>South!R254</f>
        <v>0</v>
      </c>
      <c r="U254" s="316">
        <f>South!S254</f>
        <v>0</v>
      </c>
      <c r="V254" s="315">
        <f>South!AA254</f>
        <v>0</v>
      </c>
      <c r="W254" s="316">
        <f>South!AB254</f>
        <v>0</v>
      </c>
      <c r="X254" s="315">
        <f>West!R254</f>
        <v>0</v>
      </c>
      <c r="Y254" s="316">
        <f>West!S254</f>
        <v>0</v>
      </c>
      <c r="Z254" s="315">
        <f>West!AA254</f>
        <v>0</v>
      </c>
      <c r="AA254" s="316">
        <f>West!AB254</f>
        <v>0</v>
      </c>
      <c r="AB254" s="315">
        <f>Sepahijala!R254</f>
        <v>0</v>
      </c>
      <c r="AC254" s="316">
        <f>Sepahijala!S254</f>
        <v>0</v>
      </c>
      <c r="AD254" s="315">
        <f>Sepahijala!AA254</f>
        <v>0</v>
      </c>
      <c r="AE254" s="316">
        <f>Sepahijala!AB254</f>
        <v>0</v>
      </c>
      <c r="AF254" s="315">
        <f>Khowai!R254</f>
        <v>0</v>
      </c>
      <c r="AG254" s="316">
        <f>Khowai!S254</f>
        <v>0</v>
      </c>
      <c r="AH254" s="315">
        <f>Khowai!AA254</f>
        <v>0</v>
      </c>
      <c r="AI254" s="316">
        <f>Khowai!AB254</f>
        <v>0</v>
      </c>
      <c r="AJ254" s="315">
        <f>SPO!R254</f>
        <v>0</v>
      </c>
      <c r="AK254" s="316">
        <f>SPO!S254</f>
        <v>0</v>
      </c>
      <c r="AL254" s="315">
        <f>SPO!AA254</f>
        <v>0</v>
      </c>
      <c r="AM254" s="316">
        <f>SPO!AB254</f>
        <v>0</v>
      </c>
      <c r="AN254" s="315">
        <f>Tripura!R254</f>
        <v>0</v>
      </c>
      <c r="AO254" s="316">
        <f>Tripura!S254</f>
        <v>0</v>
      </c>
      <c r="AP254" s="315">
        <f>Tripura!AA254</f>
        <v>0</v>
      </c>
      <c r="AQ254" s="316">
        <f>Tripura!AB254</f>
        <v>0</v>
      </c>
    </row>
    <row r="255" spans="1:43" s="91" customFormat="1">
      <c r="A255" s="6"/>
      <c r="B255" s="59" t="s">
        <v>152</v>
      </c>
      <c r="C255" s="60"/>
      <c r="D255" s="315">
        <f>Dhalai!R255</f>
        <v>0</v>
      </c>
      <c r="E255" s="316">
        <f>Dhalai!S255</f>
        <v>0</v>
      </c>
      <c r="F255" s="315">
        <f>Dhalai!AA255</f>
        <v>0</v>
      </c>
      <c r="G255" s="316">
        <f>Dhalai!AB255</f>
        <v>0</v>
      </c>
      <c r="H255" s="315">
        <f>Unakoti!R255</f>
        <v>0</v>
      </c>
      <c r="I255" s="316">
        <f>Unakoti!S255</f>
        <v>0</v>
      </c>
      <c r="J255" s="315">
        <f>Unakoti!AA255</f>
        <v>0</v>
      </c>
      <c r="K255" s="316">
        <f>Unakoti!AB255</f>
        <v>0</v>
      </c>
      <c r="L255" s="315">
        <f>North!R255</f>
        <v>0</v>
      </c>
      <c r="M255" s="316">
        <f>North!S255</f>
        <v>0</v>
      </c>
      <c r="N255" s="315">
        <f>North!AA255</f>
        <v>0</v>
      </c>
      <c r="O255" s="316">
        <f>North!AB255</f>
        <v>0</v>
      </c>
      <c r="P255" s="315">
        <f>Gomati!R255</f>
        <v>0</v>
      </c>
      <c r="Q255" s="316">
        <f>Gomati!S255</f>
        <v>0</v>
      </c>
      <c r="R255" s="315">
        <f>Gomati!AA255</f>
        <v>0</v>
      </c>
      <c r="S255" s="316">
        <f>Gomati!AB255</f>
        <v>0</v>
      </c>
      <c r="T255" s="315">
        <f>South!R255</f>
        <v>0</v>
      </c>
      <c r="U255" s="316">
        <f>South!S255</f>
        <v>0</v>
      </c>
      <c r="V255" s="315">
        <f>South!AA255</f>
        <v>0</v>
      </c>
      <c r="W255" s="316">
        <f>South!AB255</f>
        <v>0</v>
      </c>
      <c r="X255" s="315">
        <f>West!R255</f>
        <v>0</v>
      </c>
      <c r="Y255" s="316">
        <f>West!S255</f>
        <v>0</v>
      </c>
      <c r="Z255" s="315">
        <f>West!AA255</f>
        <v>0</v>
      </c>
      <c r="AA255" s="316">
        <f>West!AB255</f>
        <v>0</v>
      </c>
      <c r="AB255" s="315">
        <f>Sepahijala!R255</f>
        <v>0</v>
      </c>
      <c r="AC255" s="316">
        <f>Sepahijala!S255</f>
        <v>0</v>
      </c>
      <c r="AD255" s="315">
        <f>Sepahijala!AA255</f>
        <v>0</v>
      </c>
      <c r="AE255" s="316">
        <f>Sepahijala!AB255</f>
        <v>0</v>
      </c>
      <c r="AF255" s="315">
        <f>Khowai!R255</f>
        <v>0</v>
      </c>
      <c r="AG255" s="316">
        <f>Khowai!S255</f>
        <v>0</v>
      </c>
      <c r="AH255" s="315">
        <f>Khowai!AA255</f>
        <v>0</v>
      </c>
      <c r="AI255" s="316">
        <f>Khowai!AB255</f>
        <v>0</v>
      </c>
      <c r="AJ255" s="315">
        <f>SPO!R255</f>
        <v>0</v>
      </c>
      <c r="AK255" s="316">
        <f>SPO!S255</f>
        <v>0</v>
      </c>
      <c r="AL255" s="315">
        <f>SPO!AA255</f>
        <v>0</v>
      </c>
      <c r="AM255" s="316">
        <f>SPO!AB255</f>
        <v>0</v>
      </c>
      <c r="AN255" s="315">
        <f>Tripura!R255</f>
        <v>0</v>
      </c>
      <c r="AO255" s="316">
        <f>Tripura!S255</f>
        <v>0</v>
      </c>
      <c r="AP255" s="315">
        <f>Tripura!AA255</f>
        <v>0</v>
      </c>
      <c r="AQ255" s="316">
        <f>Tripura!AB255</f>
        <v>0</v>
      </c>
    </row>
    <row r="256" spans="1:43" s="88" customFormat="1" ht="47.25">
      <c r="A256" s="6">
        <f>+A252+0.01</f>
        <v>10.129999999999999</v>
      </c>
      <c r="B256" s="56" t="s">
        <v>167</v>
      </c>
      <c r="C256" s="60"/>
      <c r="D256" s="315">
        <f>Dhalai!R256</f>
        <v>0</v>
      </c>
      <c r="E256" s="316">
        <f>Dhalai!S256</f>
        <v>0</v>
      </c>
      <c r="F256" s="315">
        <f>Dhalai!AA256</f>
        <v>0</v>
      </c>
      <c r="G256" s="316">
        <f>Dhalai!AB256</f>
        <v>0</v>
      </c>
      <c r="H256" s="315">
        <f>Unakoti!R256</f>
        <v>0</v>
      </c>
      <c r="I256" s="316">
        <f>Unakoti!S256</f>
        <v>0</v>
      </c>
      <c r="J256" s="315">
        <f>Unakoti!AA256</f>
        <v>0</v>
      </c>
      <c r="K256" s="316">
        <f>Unakoti!AB256</f>
        <v>0</v>
      </c>
      <c r="L256" s="315">
        <f>North!R256</f>
        <v>0</v>
      </c>
      <c r="M256" s="316">
        <f>North!S256</f>
        <v>0</v>
      </c>
      <c r="N256" s="315">
        <f>North!AA256</f>
        <v>0</v>
      </c>
      <c r="O256" s="316">
        <f>North!AB256</f>
        <v>0</v>
      </c>
      <c r="P256" s="315">
        <f>Gomati!R256</f>
        <v>0</v>
      </c>
      <c r="Q256" s="316">
        <f>Gomati!S256</f>
        <v>0</v>
      </c>
      <c r="R256" s="315">
        <f>Gomati!AA256</f>
        <v>0</v>
      </c>
      <c r="S256" s="316">
        <f>Gomati!AB256</f>
        <v>0</v>
      </c>
      <c r="T256" s="315">
        <f>South!R256</f>
        <v>0</v>
      </c>
      <c r="U256" s="316">
        <f>South!S256</f>
        <v>0</v>
      </c>
      <c r="V256" s="315">
        <f>South!AA256</f>
        <v>0</v>
      </c>
      <c r="W256" s="316">
        <f>South!AB256</f>
        <v>0</v>
      </c>
      <c r="X256" s="315">
        <f>West!R256</f>
        <v>0</v>
      </c>
      <c r="Y256" s="316">
        <f>West!S256</f>
        <v>0</v>
      </c>
      <c r="Z256" s="315">
        <f>West!AA256</f>
        <v>0</v>
      </c>
      <c r="AA256" s="316">
        <f>West!AB256</f>
        <v>0</v>
      </c>
      <c r="AB256" s="315">
        <f>Sepahijala!R256</f>
        <v>0</v>
      </c>
      <c r="AC256" s="316">
        <f>Sepahijala!S256</f>
        <v>0</v>
      </c>
      <c r="AD256" s="315">
        <f>Sepahijala!AA256</f>
        <v>0</v>
      </c>
      <c r="AE256" s="316">
        <f>Sepahijala!AB256</f>
        <v>0</v>
      </c>
      <c r="AF256" s="315">
        <f>Khowai!R256</f>
        <v>0</v>
      </c>
      <c r="AG256" s="316">
        <f>Khowai!S256</f>
        <v>0</v>
      </c>
      <c r="AH256" s="315">
        <f>Khowai!AA256</f>
        <v>0</v>
      </c>
      <c r="AI256" s="316">
        <f>Khowai!AB256</f>
        <v>0</v>
      </c>
      <c r="AJ256" s="315">
        <f>SPO!R256</f>
        <v>0</v>
      </c>
      <c r="AK256" s="316">
        <f>SPO!S256</f>
        <v>0</v>
      </c>
      <c r="AL256" s="315">
        <f>SPO!AA256</f>
        <v>0</v>
      </c>
      <c r="AM256" s="316">
        <f>SPO!AB256</f>
        <v>0</v>
      </c>
      <c r="AN256" s="315">
        <f>Tripura!R256</f>
        <v>0</v>
      </c>
      <c r="AO256" s="316">
        <f>Tripura!S256</f>
        <v>0</v>
      </c>
      <c r="AP256" s="315">
        <f>Tripura!AA256</f>
        <v>0</v>
      </c>
      <c r="AQ256" s="316">
        <f>Tripura!AB256</f>
        <v>0</v>
      </c>
    </row>
    <row r="257" spans="1:43" s="88" customFormat="1">
      <c r="A257" s="6">
        <f t="shared" si="28"/>
        <v>10.139999999999999</v>
      </c>
      <c r="B257" s="56" t="s">
        <v>168</v>
      </c>
      <c r="C257" s="60"/>
      <c r="D257" s="315">
        <f>Dhalai!R257</f>
        <v>0</v>
      </c>
      <c r="E257" s="316">
        <f>Dhalai!S257</f>
        <v>0</v>
      </c>
      <c r="F257" s="315">
        <f>Dhalai!AA257</f>
        <v>0</v>
      </c>
      <c r="G257" s="316">
        <f>Dhalai!AB257</f>
        <v>0</v>
      </c>
      <c r="H257" s="315">
        <f>Unakoti!R257</f>
        <v>0</v>
      </c>
      <c r="I257" s="316">
        <f>Unakoti!S257</f>
        <v>0</v>
      </c>
      <c r="J257" s="315">
        <f>Unakoti!AA257</f>
        <v>0</v>
      </c>
      <c r="K257" s="316">
        <f>Unakoti!AB257</f>
        <v>0</v>
      </c>
      <c r="L257" s="315">
        <f>North!R257</f>
        <v>0</v>
      </c>
      <c r="M257" s="316">
        <f>North!S257</f>
        <v>0</v>
      </c>
      <c r="N257" s="315">
        <f>North!AA257</f>
        <v>0</v>
      </c>
      <c r="O257" s="316">
        <f>North!AB257</f>
        <v>0</v>
      </c>
      <c r="P257" s="315">
        <f>Gomati!R257</f>
        <v>0</v>
      </c>
      <c r="Q257" s="316">
        <f>Gomati!S257</f>
        <v>0</v>
      </c>
      <c r="R257" s="315">
        <f>Gomati!AA257</f>
        <v>0</v>
      </c>
      <c r="S257" s="316">
        <f>Gomati!AB257</f>
        <v>0</v>
      </c>
      <c r="T257" s="315">
        <f>South!R257</f>
        <v>0</v>
      </c>
      <c r="U257" s="316">
        <f>South!S257</f>
        <v>0</v>
      </c>
      <c r="V257" s="315">
        <f>South!AA257</f>
        <v>0</v>
      </c>
      <c r="W257" s="316">
        <f>South!AB257</f>
        <v>0</v>
      </c>
      <c r="X257" s="315">
        <f>West!R257</f>
        <v>0</v>
      </c>
      <c r="Y257" s="316">
        <f>West!S257</f>
        <v>0</v>
      </c>
      <c r="Z257" s="315">
        <f>West!AA257</f>
        <v>0</v>
      </c>
      <c r="AA257" s="316">
        <f>West!AB257</f>
        <v>0</v>
      </c>
      <c r="AB257" s="315">
        <f>Sepahijala!R257</f>
        <v>0</v>
      </c>
      <c r="AC257" s="316">
        <f>Sepahijala!S257</f>
        <v>0</v>
      </c>
      <c r="AD257" s="315">
        <f>Sepahijala!AA257</f>
        <v>0</v>
      </c>
      <c r="AE257" s="316">
        <f>Sepahijala!AB257</f>
        <v>0</v>
      </c>
      <c r="AF257" s="315">
        <f>Khowai!R257</f>
        <v>0</v>
      </c>
      <c r="AG257" s="316">
        <f>Khowai!S257</f>
        <v>0</v>
      </c>
      <c r="AH257" s="315">
        <f>Khowai!AA257</f>
        <v>0</v>
      </c>
      <c r="AI257" s="316">
        <f>Khowai!AB257</f>
        <v>0</v>
      </c>
      <c r="AJ257" s="315">
        <f>SPO!R257</f>
        <v>0</v>
      </c>
      <c r="AK257" s="316">
        <f>SPO!S257</f>
        <v>0</v>
      </c>
      <c r="AL257" s="315">
        <f>SPO!AA257</f>
        <v>0</v>
      </c>
      <c r="AM257" s="316">
        <f>SPO!AB257</f>
        <v>0</v>
      </c>
      <c r="AN257" s="315">
        <f>Tripura!R257</f>
        <v>0</v>
      </c>
      <c r="AO257" s="316">
        <f>Tripura!S257</f>
        <v>0</v>
      </c>
      <c r="AP257" s="315">
        <f>Tripura!AA257</f>
        <v>0</v>
      </c>
      <c r="AQ257" s="316">
        <f>Tripura!AB257</f>
        <v>0</v>
      </c>
    </row>
    <row r="258" spans="1:43" s="88" customFormat="1">
      <c r="A258" s="6"/>
      <c r="B258" s="56" t="s">
        <v>156</v>
      </c>
      <c r="C258" s="60"/>
      <c r="D258" s="315">
        <f>Dhalai!R258</f>
        <v>0</v>
      </c>
      <c r="E258" s="316">
        <f>Dhalai!S258</f>
        <v>0</v>
      </c>
      <c r="F258" s="315">
        <f>Dhalai!AA258</f>
        <v>0</v>
      </c>
      <c r="G258" s="316">
        <f>Dhalai!AB258</f>
        <v>0</v>
      </c>
      <c r="H258" s="315">
        <f>Unakoti!R258</f>
        <v>0</v>
      </c>
      <c r="I258" s="316">
        <f>Unakoti!S258</f>
        <v>0</v>
      </c>
      <c r="J258" s="315">
        <f>Unakoti!AA258</f>
        <v>0</v>
      </c>
      <c r="K258" s="316">
        <f>Unakoti!AB258</f>
        <v>0</v>
      </c>
      <c r="L258" s="315">
        <f>North!R258</f>
        <v>0</v>
      </c>
      <c r="M258" s="316">
        <f>North!S258</f>
        <v>0</v>
      </c>
      <c r="N258" s="315">
        <f>North!AA258</f>
        <v>0</v>
      </c>
      <c r="O258" s="316">
        <f>North!AB258</f>
        <v>0</v>
      </c>
      <c r="P258" s="315">
        <f>Gomati!R258</f>
        <v>0</v>
      </c>
      <c r="Q258" s="316">
        <f>Gomati!S258</f>
        <v>0</v>
      </c>
      <c r="R258" s="315">
        <f>Gomati!AA258</f>
        <v>0</v>
      </c>
      <c r="S258" s="316">
        <f>Gomati!AB258</f>
        <v>0</v>
      </c>
      <c r="T258" s="315">
        <f>South!R258</f>
        <v>0</v>
      </c>
      <c r="U258" s="316">
        <f>South!S258</f>
        <v>0</v>
      </c>
      <c r="V258" s="315">
        <f>South!AA258</f>
        <v>0</v>
      </c>
      <c r="W258" s="316">
        <f>South!AB258</f>
        <v>0</v>
      </c>
      <c r="X258" s="315">
        <f>West!R258</f>
        <v>0</v>
      </c>
      <c r="Y258" s="316">
        <f>West!S258</f>
        <v>0</v>
      </c>
      <c r="Z258" s="315">
        <f>West!AA258</f>
        <v>0</v>
      </c>
      <c r="AA258" s="316">
        <f>West!AB258</f>
        <v>0</v>
      </c>
      <c r="AB258" s="315">
        <f>Sepahijala!R258</f>
        <v>0</v>
      </c>
      <c r="AC258" s="316">
        <f>Sepahijala!S258</f>
        <v>0</v>
      </c>
      <c r="AD258" s="315">
        <f>Sepahijala!AA258</f>
        <v>0</v>
      </c>
      <c r="AE258" s="316">
        <f>Sepahijala!AB258</f>
        <v>0</v>
      </c>
      <c r="AF258" s="315">
        <f>Khowai!R258</f>
        <v>0</v>
      </c>
      <c r="AG258" s="316">
        <f>Khowai!S258</f>
        <v>0</v>
      </c>
      <c r="AH258" s="315">
        <f>Khowai!AA258</f>
        <v>0</v>
      </c>
      <c r="AI258" s="316">
        <f>Khowai!AB258</f>
        <v>0</v>
      </c>
      <c r="AJ258" s="315">
        <f>SPO!R258</f>
        <v>0</v>
      </c>
      <c r="AK258" s="316">
        <f>SPO!S258</f>
        <v>0</v>
      </c>
      <c r="AL258" s="315">
        <f>SPO!AA258</f>
        <v>0</v>
      </c>
      <c r="AM258" s="316">
        <f>SPO!AB258</f>
        <v>0</v>
      </c>
      <c r="AN258" s="315">
        <f>Tripura!R258</f>
        <v>0</v>
      </c>
      <c r="AO258" s="316">
        <f>Tripura!S258</f>
        <v>0</v>
      </c>
      <c r="AP258" s="315">
        <f>Tripura!AA258</f>
        <v>0</v>
      </c>
      <c r="AQ258" s="316">
        <f>Tripura!AB258</f>
        <v>0</v>
      </c>
    </row>
    <row r="259" spans="1:43" s="88" customFormat="1">
      <c r="A259" s="6"/>
      <c r="B259" s="56" t="s">
        <v>157</v>
      </c>
      <c r="C259" s="60"/>
      <c r="D259" s="315">
        <f>Dhalai!R259</f>
        <v>0</v>
      </c>
      <c r="E259" s="316">
        <f>Dhalai!S259</f>
        <v>0</v>
      </c>
      <c r="F259" s="315">
        <f>Dhalai!AA259</f>
        <v>0</v>
      </c>
      <c r="G259" s="316">
        <f>Dhalai!AB259</f>
        <v>0</v>
      </c>
      <c r="H259" s="315">
        <f>Unakoti!R259</f>
        <v>0</v>
      </c>
      <c r="I259" s="316">
        <f>Unakoti!S259</f>
        <v>0</v>
      </c>
      <c r="J259" s="315">
        <f>Unakoti!AA259</f>
        <v>0</v>
      </c>
      <c r="K259" s="316">
        <f>Unakoti!AB259</f>
        <v>0</v>
      </c>
      <c r="L259" s="315">
        <f>North!R259</f>
        <v>0</v>
      </c>
      <c r="M259" s="316">
        <f>North!S259</f>
        <v>0</v>
      </c>
      <c r="N259" s="315">
        <f>North!AA259</f>
        <v>0</v>
      </c>
      <c r="O259" s="316">
        <f>North!AB259</f>
        <v>0</v>
      </c>
      <c r="P259" s="315">
        <f>Gomati!R259</f>
        <v>0</v>
      </c>
      <c r="Q259" s="316">
        <f>Gomati!S259</f>
        <v>0</v>
      </c>
      <c r="R259" s="315">
        <f>Gomati!AA259</f>
        <v>0</v>
      </c>
      <c r="S259" s="316">
        <f>Gomati!AB259</f>
        <v>0</v>
      </c>
      <c r="T259" s="315">
        <f>South!R259</f>
        <v>0</v>
      </c>
      <c r="U259" s="316">
        <f>South!S259</f>
        <v>0</v>
      </c>
      <c r="V259" s="315">
        <f>South!AA259</f>
        <v>0</v>
      </c>
      <c r="W259" s="316">
        <f>South!AB259</f>
        <v>0</v>
      </c>
      <c r="X259" s="315">
        <f>West!R259</f>
        <v>0</v>
      </c>
      <c r="Y259" s="316">
        <f>West!S259</f>
        <v>0</v>
      </c>
      <c r="Z259" s="315">
        <f>West!AA259</f>
        <v>0</v>
      </c>
      <c r="AA259" s="316">
        <f>West!AB259</f>
        <v>0</v>
      </c>
      <c r="AB259" s="315">
        <f>Sepahijala!R259</f>
        <v>0</v>
      </c>
      <c r="AC259" s="316">
        <f>Sepahijala!S259</f>
        <v>0</v>
      </c>
      <c r="AD259" s="315">
        <f>Sepahijala!AA259</f>
        <v>0</v>
      </c>
      <c r="AE259" s="316">
        <f>Sepahijala!AB259</f>
        <v>0</v>
      </c>
      <c r="AF259" s="315">
        <f>Khowai!R259</f>
        <v>0</v>
      </c>
      <c r="AG259" s="316">
        <f>Khowai!S259</f>
        <v>0</v>
      </c>
      <c r="AH259" s="315">
        <f>Khowai!AA259</f>
        <v>0</v>
      </c>
      <c r="AI259" s="316">
        <f>Khowai!AB259</f>
        <v>0</v>
      </c>
      <c r="AJ259" s="315">
        <f>SPO!R259</f>
        <v>0</v>
      </c>
      <c r="AK259" s="316">
        <f>SPO!S259</f>
        <v>0</v>
      </c>
      <c r="AL259" s="315">
        <f>SPO!AA259</f>
        <v>0</v>
      </c>
      <c r="AM259" s="316">
        <f>SPO!AB259</f>
        <v>0</v>
      </c>
      <c r="AN259" s="315">
        <f>Tripura!R259</f>
        <v>0</v>
      </c>
      <c r="AO259" s="316">
        <f>Tripura!S259</f>
        <v>0</v>
      </c>
      <c r="AP259" s="315">
        <f>Tripura!AA259</f>
        <v>0</v>
      </c>
      <c r="AQ259" s="316">
        <f>Tripura!AB259</f>
        <v>0</v>
      </c>
    </row>
    <row r="260" spans="1:43" s="88" customFormat="1">
      <c r="A260" s="6"/>
      <c r="B260" s="56" t="s">
        <v>169</v>
      </c>
      <c r="C260" s="60"/>
      <c r="D260" s="315">
        <f>Dhalai!R260</f>
        <v>0</v>
      </c>
      <c r="E260" s="316">
        <f>Dhalai!S260</f>
        <v>0</v>
      </c>
      <c r="F260" s="315">
        <f>Dhalai!AA260</f>
        <v>0</v>
      </c>
      <c r="G260" s="316">
        <f>Dhalai!AB260</f>
        <v>0</v>
      </c>
      <c r="H260" s="315">
        <f>Unakoti!R260</f>
        <v>0</v>
      </c>
      <c r="I260" s="316">
        <f>Unakoti!S260</f>
        <v>0</v>
      </c>
      <c r="J260" s="315">
        <f>Unakoti!AA260</f>
        <v>0</v>
      </c>
      <c r="K260" s="316">
        <f>Unakoti!AB260</f>
        <v>0</v>
      </c>
      <c r="L260" s="315">
        <f>North!R260</f>
        <v>0</v>
      </c>
      <c r="M260" s="316">
        <f>North!S260</f>
        <v>0</v>
      </c>
      <c r="N260" s="315">
        <f>North!AA260</f>
        <v>0</v>
      </c>
      <c r="O260" s="316">
        <f>North!AB260</f>
        <v>0</v>
      </c>
      <c r="P260" s="315">
        <f>Gomati!R260</f>
        <v>0</v>
      </c>
      <c r="Q260" s="316">
        <f>Gomati!S260</f>
        <v>0</v>
      </c>
      <c r="R260" s="315">
        <f>Gomati!AA260</f>
        <v>0</v>
      </c>
      <c r="S260" s="316">
        <f>Gomati!AB260</f>
        <v>0</v>
      </c>
      <c r="T260" s="315">
        <f>South!R260</f>
        <v>0</v>
      </c>
      <c r="U260" s="316">
        <f>South!S260</f>
        <v>0</v>
      </c>
      <c r="V260" s="315">
        <f>South!AA260</f>
        <v>0</v>
      </c>
      <c r="W260" s="316">
        <f>South!AB260</f>
        <v>0</v>
      </c>
      <c r="X260" s="315">
        <f>West!R260</f>
        <v>0</v>
      </c>
      <c r="Y260" s="316">
        <f>West!S260</f>
        <v>0</v>
      </c>
      <c r="Z260" s="315">
        <f>West!AA260</f>
        <v>0</v>
      </c>
      <c r="AA260" s="316">
        <f>West!AB260</f>
        <v>0</v>
      </c>
      <c r="AB260" s="315">
        <f>Sepahijala!R260</f>
        <v>0</v>
      </c>
      <c r="AC260" s="316">
        <f>Sepahijala!S260</f>
        <v>0</v>
      </c>
      <c r="AD260" s="315">
        <f>Sepahijala!AA260</f>
        <v>0</v>
      </c>
      <c r="AE260" s="316">
        <f>Sepahijala!AB260</f>
        <v>0</v>
      </c>
      <c r="AF260" s="315">
        <f>Khowai!R260</f>
        <v>0</v>
      </c>
      <c r="AG260" s="316">
        <f>Khowai!S260</f>
        <v>0</v>
      </c>
      <c r="AH260" s="315">
        <f>Khowai!AA260</f>
        <v>0</v>
      </c>
      <c r="AI260" s="316">
        <f>Khowai!AB260</f>
        <v>0</v>
      </c>
      <c r="AJ260" s="315">
        <f>SPO!R260</f>
        <v>0</v>
      </c>
      <c r="AK260" s="316">
        <f>SPO!S260</f>
        <v>0</v>
      </c>
      <c r="AL260" s="315">
        <f>SPO!AA260</f>
        <v>0</v>
      </c>
      <c r="AM260" s="316">
        <f>SPO!AB260</f>
        <v>0</v>
      </c>
      <c r="AN260" s="315">
        <f>Tripura!R260</f>
        <v>0</v>
      </c>
      <c r="AO260" s="316">
        <f>Tripura!S260</f>
        <v>0</v>
      </c>
      <c r="AP260" s="315">
        <f>Tripura!AA260</f>
        <v>0</v>
      </c>
      <c r="AQ260" s="316">
        <f>Tripura!AB260</f>
        <v>0</v>
      </c>
    </row>
    <row r="261" spans="1:43" s="88" customFormat="1" ht="31.5">
      <c r="A261" s="6">
        <v>10.15</v>
      </c>
      <c r="B261" s="56" t="s">
        <v>339</v>
      </c>
      <c r="C261" s="60"/>
      <c r="D261" s="315">
        <f>Dhalai!R261</f>
        <v>1425</v>
      </c>
      <c r="E261" s="316">
        <f>Dhalai!S261</f>
        <v>342.68399999999997</v>
      </c>
      <c r="F261" s="315">
        <f>Dhalai!AA261</f>
        <v>0</v>
      </c>
      <c r="G261" s="316">
        <f>Dhalai!AB261</f>
        <v>0</v>
      </c>
      <c r="H261" s="315">
        <f>Unakoti!R261</f>
        <v>367</v>
      </c>
      <c r="I261" s="316">
        <f>Unakoti!S261</f>
        <v>88.256159999999994</v>
      </c>
      <c r="J261" s="315">
        <f>Unakoti!AA261</f>
        <v>0</v>
      </c>
      <c r="K261" s="316">
        <f>Unakoti!AB261</f>
        <v>0</v>
      </c>
      <c r="L261" s="315">
        <f>North!R261</f>
        <v>624</v>
      </c>
      <c r="M261" s="316">
        <f>North!S261</f>
        <v>150.05951999999999</v>
      </c>
      <c r="N261" s="315">
        <f>North!AA261</f>
        <v>0</v>
      </c>
      <c r="O261" s="316">
        <f>North!AB261</f>
        <v>0</v>
      </c>
      <c r="P261" s="315">
        <f>Gomati!R261</f>
        <v>823</v>
      </c>
      <c r="Q261" s="316">
        <f>Gomati!S261</f>
        <v>197.91503999999998</v>
      </c>
      <c r="R261" s="315">
        <f>Gomati!AA261</f>
        <v>0</v>
      </c>
      <c r="S261" s="316">
        <f>Gomati!AB261</f>
        <v>0</v>
      </c>
      <c r="T261" s="315">
        <f>South!R261</f>
        <v>711</v>
      </c>
      <c r="U261" s="316">
        <f>South!S261</f>
        <v>170.98127999999997</v>
      </c>
      <c r="V261" s="315">
        <f>South!AA261</f>
        <v>0</v>
      </c>
      <c r="W261" s="316">
        <f>South!AB261</f>
        <v>0</v>
      </c>
      <c r="X261" s="315">
        <f>West!R261</f>
        <v>619</v>
      </c>
      <c r="Y261" s="316">
        <f>West!S261</f>
        <v>148.85712000000001</v>
      </c>
      <c r="Z261" s="315">
        <f>West!AA261</f>
        <v>0</v>
      </c>
      <c r="AA261" s="316">
        <f>West!AB261</f>
        <v>0</v>
      </c>
      <c r="AB261" s="315">
        <f>Sepahijala!R261</f>
        <v>649</v>
      </c>
      <c r="AC261" s="316">
        <f>Sepahijala!S261</f>
        <v>156.07151999999999</v>
      </c>
      <c r="AD261" s="315">
        <f>Sepahijala!AA261</f>
        <v>0</v>
      </c>
      <c r="AE261" s="316">
        <f>Sepahijala!AB261</f>
        <v>0</v>
      </c>
      <c r="AF261" s="315">
        <f>Khowai!R261</f>
        <v>590</v>
      </c>
      <c r="AG261" s="316">
        <f>Khowai!S261</f>
        <v>141.88319999999999</v>
      </c>
      <c r="AH261" s="315">
        <f>Khowai!AA261</f>
        <v>0</v>
      </c>
      <c r="AI261" s="316">
        <f>Khowai!AB261</f>
        <v>0</v>
      </c>
      <c r="AJ261" s="315">
        <f>SPO!R261</f>
        <v>0</v>
      </c>
      <c r="AK261" s="316">
        <f>SPO!S261</f>
        <v>0</v>
      </c>
      <c r="AL261" s="315">
        <f>SPO!AA261</f>
        <v>0</v>
      </c>
      <c r="AM261" s="316">
        <f>SPO!AB261</f>
        <v>0</v>
      </c>
      <c r="AN261" s="315">
        <f>Tripura!R261</f>
        <v>5808</v>
      </c>
      <c r="AO261" s="316">
        <f>Tripura!S261</f>
        <v>1396.7078399999998</v>
      </c>
      <c r="AP261" s="315"/>
      <c r="AQ261" s="316"/>
    </row>
    <row r="262" spans="1:43" s="88" customFormat="1" ht="31.5">
      <c r="A262" s="6">
        <v>10.16</v>
      </c>
      <c r="B262" s="56" t="s">
        <v>340</v>
      </c>
      <c r="C262" s="60"/>
      <c r="D262" s="315">
        <f>Dhalai!R262</f>
        <v>1425</v>
      </c>
      <c r="E262" s="316">
        <f>Dhalai!S262</f>
        <v>685.36799999999994</v>
      </c>
      <c r="F262" s="315">
        <f>Dhalai!AA262</f>
        <v>0</v>
      </c>
      <c r="G262" s="316">
        <f>Dhalai!AB262</f>
        <v>0</v>
      </c>
      <c r="H262" s="315">
        <f>Unakoti!R262</f>
        <v>367</v>
      </c>
      <c r="I262" s="316">
        <f>Unakoti!S262</f>
        <v>176.51231999999999</v>
      </c>
      <c r="J262" s="315">
        <f>Unakoti!AA262</f>
        <v>0</v>
      </c>
      <c r="K262" s="316">
        <f>Unakoti!AB262</f>
        <v>0</v>
      </c>
      <c r="L262" s="315">
        <f>North!R262</f>
        <v>624</v>
      </c>
      <c r="M262" s="316">
        <f>North!S262</f>
        <v>300.11903999999998</v>
      </c>
      <c r="N262" s="315">
        <f>North!AA262</f>
        <v>0</v>
      </c>
      <c r="O262" s="316">
        <f>North!AB262</f>
        <v>0</v>
      </c>
      <c r="P262" s="315">
        <f>Gomati!R262</f>
        <v>823</v>
      </c>
      <c r="Q262" s="316">
        <f>Gomati!S262</f>
        <v>395.83007999999995</v>
      </c>
      <c r="R262" s="315">
        <f>Gomati!AA262</f>
        <v>0</v>
      </c>
      <c r="S262" s="316">
        <f>Gomati!AB262</f>
        <v>0</v>
      </c>
      <c r="T262" s="315">
        <f>South!R262</f>
        <v>711</v>
      </c>
      <c r="U262" s="316">
        <f>South!S262</f>
        <v>341.96255999999994</v>
      </c>
      <c r="V262" s="315">
        <f>South!AA262</f>
        <v>0</v>
      </c>
      <c r="W262" s="316">
        <f>South!AB262</f>
        <v>0</v>
      </c>
      <c r="X262" s="315">
        <f>West!R262</f>
        <v>619</v>
      </c>
      <c r="Y262" s="316">
        <f>West!S262</f>
        <v>297.71424000000002</v>
      </c>
      <c r="Z262" s="315">
        <f>West!AA262</f>
        <v>0</v>
      </c>
      <c r="AA262" s="316">
        <f>West!AB262</f>
        <v>0</v>
      </c>
      <c r="AB262" s="315">
        <f>Sepahijala!R262</f>
        <v>649</v>
      </c>
      <c r="AC262" s="316">
        <f>Sepahijala!S262</f>
        <v>312.14303999999998</v>
      </c>
      <c r="AD262" s="315">
        <f>Sepahijala!AA262</f>
        <v>0</v>
      </c>
      <c r="AE262" s="316">
        <f>Sepahijala!AB262</f>
        <v>0</v>
      </c>
      <c r="AF262" s="315">
        <f>Khowai!R262</f>
        <v>590</v>
      </c>
      <c r="AG262" s="316">
        <f>Khowai!S262</f>
        <v>283.76639999999998</v>
      </c>
      <c r="AH262" s="315">
        <f>Khowai!AA262</f>
        <v>0</v>
      </c>
      <c r="AI262" s="316">
        <f>Khowai!AB262</f>
        <v>0</v>
      </c>
      <c r="AJ262" s="315">
        <f>SPO!R262</f>
        <v>0</v>
      </c>
      <c r="AK262" s="316">
        <f>SPO!S262</f>
        <v>0</v>
      </c>
      <c r="AL262" s="315">
        <f>SPO!AA262</f>
        <v>0</v>
      </c>
      <c r="AM262" s="316">
        <f>SPO!AB262</f>
        <v>0</v>
      </c>
      <c r="AN262" s="315">
        <f>Tripura!R262</f>
        <v>5808</v>
      </c>
      <c r="AO262" s="316">
        <f>Tripura!S262</f>
        <v>2793.4156799999996</v>
      </c>
      <c r="AP262" s="315"/>
      <c r="AQ262" s="316"/>
    </row>
    <row r="263" spans="1:43" s="216" customFormat="1" ht="18">
      <c r="A263" s="217"/>
      <c r="B263" s="192" t="s">
        <v>107</v>
      </c>
      <c r="C263" s="200">
        <f t="shared" ref="C263" si="31">SUM(C244:C260)</f>
        <v>0.54530000000000001</v>
      </c>
      <c r="D263" s="315">
        <f>Dhalai!R263</f>
        <v>4275</v>
      </c>
      <c r="E263" s="316">
        <f>Dhalai!S263</f>
        <v>5653.6664399999991</v>
      </c>
      <c r="F263" s="315">
        <f>Dhalai!AA263</f>
        <v>0</v>
      </c>
      <c r="G263" s="316">
        <f>Dhalai!AB263</f>
        <v>4625.6144399999994</v>
      </c>
      <c r="H263" s="315">
        <f>Unakoti!R263</f>
        <v>1101</v>
      </c>
      <c r="I263" s="316">
        <f>Unakoti!S263</f>
        <v>1472.10636</v>
      </c>
      <c r="J263" s="315">
        <f>Unakoti!AA263</f>
        <v>0</v>
      </c>
      <c r="K263" s="316">
        <f>Unakoti!AB263</f>
        <v>1207.33788</v>
      </c>
      <c r="L263" s="315">
        <f>North!R263</f>
        <v>1872</v>
      </c>
      <c r="M263" s="316">
        <f>North!S263</f>
        <v>2552.6356799999999</v>
      </c>
      <c r="N263" s="315">
        <f>North!AA263</f>
        <v>0</v>
      </c>
      <c r="O263" s="316">
        <f>North!AB263</f>
        <v>2102.45712</v>
      </c>
      <c r="P263" s="315">
        <f>Gomati!R263</f>
        <v>2469</v>
      </c>
      <c r="Q263" s="316">
        <f>Gomati!S263</f>
        <v>3316.2361199999996</v>
      </c>
      <c r="R263" s="315">
        <f>Gomati!AA263</f>
        <v>0</v>
      </c>
      <c r="S263" s="316">
        <f>Gomati!AB263</f>
        <v>2722.491</v>
      </c>
      <c r="T263" s="315">
        <f>South!R263</f>
        <v>2133</v>
      </c>
      <c r="U263" s="316">
        <f>South!S263</f>
        <v>2870.2479600000001</v>
      </c>
      <c r="V263" s="315">
        <f>South!AA263</f>
        <v>0</v>
      </c>
      <c r="W263" s="316">
        <f>South!AB263</f>
        <v>2357.3041200000002</v>
      </c>
      <c r="X263" s="315">
        <f>West!R263</f>
        <v>1857</v>
      </c>
      <c r="Y263" s="316">
        <f>West!S263</f>
        <v>2465.2282800000003</v>
      </c>
      <c r="Z263" s="315">
        <f>West!AA263</f>
        <v>0</v>
      </c>
      <c r="AA263" s="316">
        <f>West!AB263</f>
        <v>2018.6569200000001</v>
      </c>
      <c r="AB263" s="315">
        <f>Sepahijala!R263</f>
        <v>1947</v>
      </c>
      <c r="AC263" s="316">
        <f>Sepahijala!S263</f>
        <v>2598.2000400000002</v>
      </c>
      <c r="AD263" s="315">
        <f>Sepahijala!AA263</f>
        <v>0</v>
      </c>
      <c r="AE263" s="316">
        <f>Sepahijala!AB263</f>
        <v>2129.9854800000003</v>
      </c>
      <c r="AF263" s="315">
        <f>Khowai!R263</f>
        <v>1770</v>
      </c>
      <c r="AG263" s="316">
        <f>Khowai!S263</f>
        <v>2328.4077600000001</v>
      </c>
      <c r="AH263" s="315">
        <f>Khowai!AA263</f>
        <v>0</v>
      </c>
      <c r="AI263" s="316">
        <f>Khowai!AB263</f>
        <v>1902.7581600000001</v>
      </c>
      <c r="AJ263" s="315">
        <f>SPO!R263</f>
        <v>0</v>
      </c>
      <c r="AK263" s="316">
        <f>SPO!S263</f>
        <v>0</v>
      </c>
      <c r="AL263" s="315">
        <f>SPO!AA263</f>
        <v>0</v>
      </c>
      <c r="AM263" s="316">
        <f>SPO!AB263</f>
        <v>0</v>
      </c>
      <c r="AN263" s="315">
        <f>Tripura!R263</f>
        <v>17424</v>
      </c>
      <c r="AO263" s="316">
        <f>Tripura!S263</f>
        <v>23256.728640000001</v>
      </c>
      <c r="AP263" s="315">
        <f>Tripura!AA263</f>
        <v>0</v>
      </c>
      <c r="AQ263" s="316">
        <f>Tripura!AB263</f>
        <v>19066.60512</v>
      </c>
    </row>
    <row r="264" spans="1:43" s="87" customFormat="1">
      <c r="A264" s="205"/>
      <c r="B264" s="206" t="s">
        <v>9</v>
      </c>
      <c r="C264" s="204">
        <f t="shared" ref="C264" si="32">C263</f>
        <v>0.54530000000000001</v>
      </c>
      <c r="D264" s="315">
        <f>Dhalai!R264</f>
        <v>4275</v>
      </c>
      <c r="E264" s="316">
        <f>Dhalai!S264</f>
        <v>5653.6664399999991</v>
      </c>
      <c r="F264" s="315">
        <f>Dhalai!AA264</f>
        <v>0</v>
      </c>
      <c r="G264" s="316">
        <f>Dhalai!AB264</f>
        <v>4625.6144399999994</v>
      </c>
      <c r="H264" s="315">
        <f>Unakoti!R264</f>
        <v>1101</v>
      </c>
      <c r="I264" s="316">
        <f>Unakoti!S264</f>
        <v>1472.10636</v>
      </c>
      <c r="J264" s="315">
        <f>Unakoti!AA264</f>
        <v>0</v>
      </c>
      <c r="K264" s="316">
        <f>Unakoti!AB264</f>
        <v>1207.33788</v>
      </c>
      <c r="L264" s="315">
        <f>North!R264</f>
        <v>1872</v>
      </c>
      <c r="M264" s="316">
        <f>North!S264</f>
        <v>2552.6356799999999</v>
      </c>
      <c r="N264" s="315">
        <f>North!AA264</f>
        <v>0</v>
      </c>
      <c r="O264" s="316">
        <f>North!AB264</f>
        <v>2102.45712</v>
      </c>
      <c r="P264" s="315">
        <f>Gomati!R264</f>
        <v>2469</v>
      </c>
      <c r="Q264" s="316">
        <f>Gomati!S264</f>
        <v>3316.2361199999996</v>
      </c>
      <c r="R264" s="315">
        <f>Gomati!AA264</f>
        <v>0</v>
      </c>
      <c r="S264" s="316">
        <f>Gomati!AB264</f>
        <v>2722.491</v>
      </c>
      <c r="T264" s="315">
        <f>South!R264</f>
        <v>2133</v>
      </c>
      <c r="U264" s="316">
        <f>South!S264</f>
        <v>2870.2479600000001</v>
      </c>
      <c r="V264" s="315">
        <f>South!AA264</f>
        <v>0</v>
      </c>
      <c r="W264" s="316">
        <f>South!AB264</f>
        <v>2357.3041200000002</v>
      </c>
      <c r="X264" s="315">
        <f>West!R264</f>
        <v>1857</v>
      </c>
      <c r="Y264" s="316">
        <f>West!S264</f>
        <v>2465.2282800000003</v>
      </c>
      <c r="Z264" s="315">
        <f>West!AA264</f>
        <v>0</v>
      </c>
      <c r="AA264" s="316">
        <f>West!AB264</f>
        <v>2018.6569200000001</v>
      </c>
      <c r="AB264" s="315">
        <f>Sepahijala!R264</f>
        <v>1947</v>
      </c>
      <c r="AC264" s="316">
        <f>Sepahijala!S264</f>
        <v>2598.2000400000002</v>
      </c>
      <c r="AD264" s="315">
        <f>Sepahijala!AA264</f>
        <v>0</v>
      </c>
      <c r="AE264" s="316">
        <f>Sepahijala!AB264</f>
        <v>2129.9854800000003</v>
      </c>
      <c r="AF264" s="315">
        <f>Khowai!R264</f>
        <v>1770</v>
      </c>
      <c r="AG264" s="316">
        <f>Khowai!S264</f>
        <v>2328.4077600000001</v>
      </c>
      <c r="AH264" s="315">
        <f>Khowai!AA264</f>
        <v>0</v>
      </c>
      <c r="AI264" s="316">
        <f>Khowai!AB264</f>
        <v>1902.7581600000001</v>
      </c>
      <c r="AJ264" s="315">
        <f>SPO!R264</f>
        <v>0</v>
      </c>
      <c r="AK264" s="316">
        <f>SPO!S264</f>
        <v>0</v>
      </c>
      <c r="AL264" s="315">
        <f>SPO!AA264</f>
        <v>0</v>
      </c>
      <c r="AM264" s="316">
        <f>SPO!AB264</f>
        <v>0</v>
      </c>
      <c r="AN264" s="315">
        <f>Tripura!R264</f>
        <v>17424</v>
      </c>
      <c r="AO264" s="316">
        <f>Tripura!S264</f>
        <v>23256.728640000001</v>
      </c>
      <c r="AP264" s="315">
        <f>Tripura!AA264</f>
        <v>0</v>
      </c>
      <c r="AQ264" s="316">
        <f>Tripura!AB264</f>
        <v>19066.60512</v>
      </c>
    </row>
    <row r="265" spans="1:43" s="216" customFormat="1">
      <c r="A265" s="217"/>
      <c r="B265" s="206" t="s">
        <v>170</v>
      </c>
      <c r="C265" s="209">
        <f t="shared" ref="C265" si="33">C264+C241</f>
        <v>0.99482000000000004</v>
      </c>
      <c r="D265" s="315">
        <f>Dhalai!R265</f>
        <v>4305</v>
      </c>
      <c r="E265" s="316">
        <f>Dhalai!S265</f>
        <v>5667.152039999999</v>
      </c>
      <c r="F265" s="315">
        <f>Dhalai!AA265</f>
        <v>0</v>
      </c>
      <c r="G265" s="316">
        <f>Dhalai!AB265</f>
        <v>4625.6144399999994</v>
      </c>
      <c r="H265" s="315">
        <f>Unakoti!R265</f>
        <v>1119</v>
      </c>
      <c r="I265" s="316">
        <f>Unakoti!S265</f>
        <v>1480.1977199999999</v>
      </c>
      <c r="J265" s="315">
        <f>Unakoti!AA265</f>
        <v>0</v>
      </c>
      <c r="K265" s="316">
        <f>Unakoti!AB265</f>
        <v>1207.33788</v>
      </c>
      <c r="L265" s="315">
        <f>North!R265</f>
        <v>1896</v>
      </c>
      <c r="M265" s="316">
        <f>North!S265</f>
        <v>2563.42416</v>
      </c>
      <c r="N265" s="315">
        <f>North!AA265</f>
        <v>0</v>
      </c>
      <c r="O265" s="316">
        <f>North!AB265</f>
        <v>2102.45712</v>
      </c>
      <c r="P265" s="315">
        <f>Gomati!R265</f>
        <v>2508</v>
      </c>
      <c r="Q265" s="316">
        <f>Gomati!S265</f>
        <v>3333.7673999999997</v>
      </c>
      <c r="R265" s="315">
        <f>Gomati!AA265</f>
        <v>0</v>
      </c>
      <c r="S265" s="316">
        <f>Gomati!AB265</f>
        <v>2722.491</v>
      </c>
      <c r="T265" s="315">
        <f>South!R265</f>
        <v>2163</v>
      </c>
      <c r="U265" s="316">
        <f>South!S265</f>
        <v>2883.7335600000001</v>
      </c>
      <c r="V265" s="315">
        <f>South!AA265</f>
        <v>0</v>
      </c>
      <c r="W265" s="316">
        <f>South!AB265</f>
        <v>2357.3041200000002</v>
      </c>
      <c r="X265" s="315">
        <f>West!R265</f>
        <v>1869</v>
      </c>
      <c r="Y265" s="316">
        <f>West!S265</f>
        <v>2470.6225200000003</v>
      </c>
      <c r="Z265" s="315">
        <f>West!AA265</f>
        <v>0</v>
      </c>
      <c r="AA265" s="316">
        <f>West!AB265</f>
        <v>2018.6569200000001</v>
      </c>
      <c r="AB265" s="315">
        <f>Sepahijala!R265</f>
        <v>1950</v>
      </c>
      <c r="AC265" s="316">
        <f>Sepahijala!S265</f>
        <v>2599.5486000000001</v>
      </c>
      <c r="AD265" s="315">
        <f>Sepahijala!AA265</f>
        <v>0</v>
      </c>
      <c r="AE265" s="316">
        <f>Sepahijala!AB265</f>
        <v>2129.9854800000003</v>
      </c>
      <c r="AF265" s="315">
        <f>Khowai!R265</f>
        <v>1773</v>
      </c>
      <c r="AG265" s="316">
        <f>Khowai!S265</f>
        <v>2329.75632</v>
      </c>
      <c r="AH265" s="315">
        <f>Khowai!AA265</f>
        <v>0</v>
      </c>
      <c r="AI265" s="316">
        <f>Khowai!AB265</f>
        <v>1902.7581600000001</v>
      </c>
      <c r="AJ265" s="315">
        <f>SPO!R265</f>
        <v>0</v>
      </c>
      <c r="AK265" s="316">
        <f>SPO!S265</f>
        <v>0</v>
      </c>
      <c r="AL265" s="315">
        <f>SPO!AA265</f>
        <v>0</v>
      </c>
      <c r="AM265" s="316">
        <f>SPO!AB265</f>
        <v>0</v>
      </c>
      <c r="AN265" s="315">
        <f>Tripura!R265</f>
        <v>17583</v>
      </c>
      <c r="AO265" s="316">
        <f>Tripura!S265</f>
        <v>23328.202320000004</v>
      </c>
      <c r="AP265" s="315">
        <f>Tripura!AA265</f>
        <v>0</v>
      </c>
      <c r="AQ265" s="316">
        <f>Tripura!AB265</f>
        <v>19066.60512</v>
      </c>
    </row>
    <row r="266" spans="1:43" s="147" customFormat="1">
      <c r="A266" s="143">
        <v>11</v>
      </c>
      <c r="B266" s="144" t="s">
        <v>171</v>
      </c>
      <c r="C266" s="153"/>
      <c r="D266" s="315">
        <f>Dhalai!R266</f>
        <v>0</v>
      </c>
      <c r="E266" s="316">
        <f>Dhalai!S266</f>
        <v>0</v>
      </c>
      <c r="F266" s="315">
        <f>Dhalai!AA266</f>
        <v>0</v>
      </c>
      <c r="G266" s="316">
        <f>Dhalai!AB266</f>
        <v>0</v>
      </c>
      <c r="H266" s="315">
        <f>Unakoti!R266</f>
        <v>0</v>
      </c>
      <c r="I266" s="316">
        <f>Unakoti!S266</f>
        <v>0</v>
      </c>
      <c r="J266" s="315">
        <f>Unakoti!AA266</f>
        <v>0</v>
      </c>
      <c r="K266" s="316">
        <f>Unakoti!AB266</f>
        <v>0</v>
      </c>
      <c r="L266" s="315">
        <f>North!R266</f>
        <v>0</v>
      </c>
      <c r="M266" s="316">
        <f>North!S266</f>
        <v>0</v>
      </c>
      <c r="N266" s="315">
        <f>North!AA266</f>
        <v>0</v>
      </c>
      <c r="O266" s="316">
        <f>North!AB266</f>
        <v>0</v>
      </c>
      <c r="P266" s="315">
        <f>Gomati!R266</f>
        <v>0</v>
      </c>
      <c r="Q266" s="316">
        <f>Gomati!S266</f>
        <v>0</v>
      </c>
      <c r="R266" s="315">
        <f>Gomati!AA266</f>
        <v>0</v>
      </c>
      <c r="S266" s="316">
        <f>Gomati!AB266</f>
        <v>0</v>
      </c>
      <c r="T266" s="315">
        <f>South!R266</f>
        <v>0</v>
      </c>
      <c r="U266" s="316">
        <f>South!S266</f>
        <v>0</v>
      </c>
      <c r="V266" s="315">
        <f>South!AA266</f>
        <v>0</v>
      </c>
      <c r="W266" s="316">
        <f>South!AB266</f>
        <v>0</v>
      </c>
      <c r="X266" s="315">
        <f>West!R266</f>
        <v>0</v>
      </c>
      <c r="Y266" s="316">
        <f>West!S266</f>
        <v>0</v>
      </c>
      <c r="Z266" s="315">
        <f>West!AA266</f>
        <v>0</v>
      </c>
      <c r="AA266" s="316">
        <f>West!AB266</f>
        <v>0</v>
      </c>
      <c r="AB266" s="315">
        <f>Sepahijala!R266</f>
        <v>0</v>
      </c>
      <c r="AC266" s="316">
        <f>Sepahijala!S266</f>
        <v>0</v>
      </c>
      <c r="AD266" s="315">
        <f>Sepahijala!AA266</f>
        <v>0</v>
      </c>
      <c r="AE266" s="316">
        <f>Sepahijala!AB266</f>
        <v>0</v>
      </c>
      <c r="AF266" s="315">
        <f>Khowai!R266</f>
        <v>0</v>
      </c>
      <c r="AG266" s="316">
        <f>Khowai!S266</f>
        <v>0</v>
      </c>
      <c r="AH266" s="315">
        <f>Khowai!AA266</f>
        <v>0</v>
      </c>
      <c r="AI266" s="316">
        <f>Khowai!AB266</f>
        <v>0</v>
      </c>
      <c r="AJ266" s="315">
        <f>SPO!R266</f>
        <v>0</v>
      </c>
      <c r="AK266" s="316">
        <f>SPO!S266</f>
        <v>0</v>
      </c>
      <c r="AL266" s="315">
        <f>SPO!AA266</f>
        <v>0</v>
      </c>
      <c r="AM266" s="316">
        <f>SPO!AB266</f>
        <v>0</v>
      </c>
      <c r="AN266" s="315">
        <f>Tripura!R266</f>
        <v>0</v>
      </c>
      <c r="AO266" s="316">
        <f>Tripura!S266</f>
        <v>0</v>
      </c>
      <c r="AP266" s="315">
        <f>Tripura!AA266</f>
        <v>0</v>
      </c>
      <c r="AQ266" s="316">
        <f>Tripura!AB266</f>
        <v>0</v>
      </c>
    </row>
    <row r="267" spans="1:43" s="88" customFormat="1">
      <c r="A267" s="6"/>
      <c r="B267" s="36" t="s">
        <v>172</v>
      </c>
      <c r="C267" s="112"/>
      <c r="D267" s="315">
        <f>Dhalai!R267</f>
        <v>0</v>
      </c>
      <c r="E267" s="316">
        <f>Dhalai!S267</f>
        <v>0</v>
      </c>
      <c r="F267" s="315">
        <f>Dhalai!AA267</f>
        <v>0</v>
      </c>
      <c r="G267" s="316">
        <f>Dhalai!AB267</f>
        <v>0</v>
      </c>
      <c r="H267" s="315">
        <f>Unakoti!R267</f>
        <v>0</v>
      </c>
      <c r="I267" s="316">
        <f>Unakoti!S267</f>
        <v>0</v>
      </c>
      <c r="J267" s="315">
        <f>Unakoti!AA267</f>
        <v>0</v>
      </c>
      <c r="K267" s="316">
        <f>Unakoti!AB267</f>
        <v>0</v>
      </c>
      <c r="L267" s="315">
        <f>North!R267</f>
        <v>0</v>
      </c>
      <c r="M267" s="316">
        <f>North!S267</f>
        <v>0</v>
      </c>
      <c r="N267" s="315">
        <f>North!AA267</f>
        <v>0</v>
      </c>
      <c r="O267" s="316">
        <f>North!AB267</f>
        <v>0</v>
      </c>
      <c r="P267" s="315">
        <f>Gomati!R267</f>
        <v>0</v>
      </c>
      <c r="Q267" s="316">
        <f>Gomati!S267</f>
        <v>0</v>
      </c>
      <c r="R267" s="315">
        <f>Gomati!AA267</f>
        <v>0</v>
      </c>
      <c r="S267" s="316">
        <f>Gomati!AB267</f>
        <v>0</v>
      </c>
      <c r="T267" s="315">
        <f>South!R267</f>
        <v>0</v>
      </c>
      <c r="U267" s="316">
        <f>South!S267</f>
        <v>0</v>
      </c>
      <c r="V267" s="315">
        <f>South!AA267</f>
        <v>0</v>
      </c>
      <c r="W267" s="316">
        <f>South!AB267</f>
        <v>0</v>
      </c>
      <c r="X267" s="315">
        <f>West!R267</f>
        <v>0</v>
      </c>
      <c r="Y267" s="316">
        <f>West!S267</f>
        <v>0</v>
      </c>
      <c r="Z267" s="315">
        <f>West!AA267</f>
        <v>0</v>
      </c>
      <c r="AA267" s="316">
        <f>West!AB267</f>
        <v>0</v>
      </c>
      <c r="AB267" s="315">
        <f>Sepahijala!R267</f>
        <v>0</v>
      </c>
      <c r="AC267" s="316">
        <f>Sepahijala!S267</f>
        <v>0</v>
      </c>
      <c r="AD267" s="315">
        <f>Sepahijala!AA267</f>
        <v>0</v>
      </c>
      <c r="AE267" s="316">
        <f>Sepahijala!AB267</f>
        <v>0</v>
      </c>
      <c r="AF267" s="315">
        <f>Khowai!R267</f>
        <v>0</v>
      </c>
      <c r="AG267" s="316">
        <f>Khowai!S267</f>
        <v>0</v>
      </c>
      <c r="AH267" s="315">
        <f>Khowai!AA267</f>
        <v>0</v>
      </c>
      <c r="AI267" s="316">
        <f>Khowai!AB267</f>
        <v>0</v>
      </c>
      <c r="AJ267" s="315">
        <f>SPO!R267</f>
        <v>0</v>
      </c>
      <c r="AK267" s="316">
        <f>SPO!S267</f>
        <v>0</v>
      </c>
      <c r="AL267" s="315">
        <f>SPO!AA267</f>
        <v>0</v>
      </c>
      <c r="AM267" s="316">
        <f>SPO!AB267</f>
        <v>0</v>
      </c>
      <c r="AN267" s="315">
        <f>Tripura!R267</f>
        <v>0</v>
      </c>
      <c r="AO267" s="316">
        <f>Tripura!S267</f>
        <v>0</v>
      </c>
      <c r="AP267" s="315">
        <f>Tripura!AA267</f>
        <v>0</v>
      </c>
      <c r="AQ267" s="316">
        <f>Tripura!AB267</f>
        <v>0</v>
      </c>
    </row>
    <row r="268" spans="1:43" s="87" customFormat="1" ht="31.5">
      <c r="A268" s="6">
        <v>11.01</v>
      </c>
      <c r="B268" s="7" t="s">
        <v>300</v>
      </c>
      <c r="C268" s="64"/>
      <c r="D268" s="315">
        <f>Dhalai!R268</f>
        <v>0</v>
      </c>
      <c r="E268" s="316">
        <f>Dhalai!S268</f>
        <v>0</v>
      </c>
      <c r="F268" s="315">
        <f>Dhalai!AA268</f>
        <v>0</v>
      </c>
      <c r="G268" s="316">
        <f>Dhalai!AB268</f>
        <v>0</v>
      </c>
      <c r="H268" s="315">
        <f>Unakoti!R268</f>
        <v>0</v>
      </c>
      <c r="I268" s="316">
        <f>Unakoti!S268</f>
        <v>0</v>
      </c>
      <c r="J268" s="315">
        <f>Unakoti!AA268</f>
        <v>0</v>
      </c>
      <c r="K268" s="316">
        <f>Unakoti!AB268</f>
        <v>0</v>
      </c>
      <c r="L268" s="315">
        <f>North!R268</f>
        <v>0</v>
      </c>
      <c r="M268" s="316">
        <f>North!S268</f>
        <v>0</v>
      </c>
      <c r="N268" s="315">
        <f>North!AA268</f>
        <v>0</v>
      </c>
      <c r="O268" s="316">
        <f>North!AB268</f>
        <v>0</v>
      </c>
      <c r="P268" s="315">
        <f>Gomati!R268</f>
        <v>0</v>
      </c>
      <c r="Q268" s="316">
        <f>Gomati!S268</f>
        <v>0</v>
      </c>
      <c r="R268" s="315">
        <f>Gomati!AA268</f>
        <v>0</v>
      </c>
      <c r="S268" s="316">
        <f>Gomati!AB268</f>
        <v>0</v>
      </c>
      <c r="T268" s="315">
        <f>South!R268</f>
        <v>0</v>
      </c>
      <c r="U268" s="316">
        <f>South!S268</f>
        <v>0</v>
      </c>
      <c r="V268" s="315">
        <f>South!AA268</f>
        <v>0</v>
      </c>
      <c r="W268" s="316">
        <f>South!AB268</f>
        <v>0</v>
      </c>
      <c r="X268" s="315">
        <f>West!R268</f>
        <v>0</v>
      </c>
      <c r="Y268" s="316">
        <f>West!S268</f>
        <v>0</v>
      </c>
      <c r="Z268" s="315">
        <f>West!AA268</f>
        <v>0</v>
      </c>
      <c r="AA268" s="316">
        <f>West!AB268</f>
        <v>0</v>
      </c>
      <c r="AB268" s="315">
        <f>Sepahijala!R268</f>
        <v>0</v>
      </c>
      <c r="AC268" s="316">
        <f>Sepahijala!S268</f>
        <v>0</v>
      </c>
      <c r="AD268" s="315">
        <f>Sepahijala!AA268</f>
        <v>0</v>
      </c>
      <c r="AE268" s="316">
        <f>Sepahijala!AB268</f>
        <v>0</v>
      </c>
      <c r="AF268" s="315">
        <f>Khowai!R268</f>
        <v>0</v>
      </c>
      <c r="AG268" s="316">
        <f>Khowai!S268</f>
        <v>0</v>
      </c>
      <c r="AH268" s="315">
        <f>Khowai!AA268</f>
        <v>0</v>
      </c>
      <c r="AI268" s="316">
        <f>Khowai!AB268</f>
        <v>0</v>
      </c>
      <c r="AJ268" s="315">
        <f>SPO!R268</f>
        <v>0</v>
      </c>
      <c r="AK268" s="316">
        <f>SPO!S268</f>
        <v>0</v>
      </c>
      <c r="AL268" s="315">
        <f>SPO!AA268</f>
        <v>0</v>
      </c>
      <c r="AM268" s="316">
        <f>SPO!AB268</f>
        <v>0</v>
      </c>
      <c r="AN268" s="315">
        <f>Tripura!R268</f>
        <v>0</v>
      </c>
      <c r="AO268" s="316">
        <f>Tripura!S268</f>
        <v>0</v>
      </c>
      <c r="AP268" s="315">
        <f>Tripura!AA268</f>
        <v>0</v>
      </c>
      <c r="AQ268" s="316">
        <f>Tripura!AB268</f>
        <v>0</v>
      </c>
    </row>
    <row r="269" spans="1:43" s="88" customFormat="1">
      <c r="A269" s="6"/>
      <c r="B269" s="7" t="s">
        <v>124</v>
      </c>
      <c r="C269" s="64">
        <v>1.4E-2</v>
      </c>
      <c r="D269" s="315">
        <f>Dhalai!R269</f>
        <v>850</v>
      </c>
      <c r="E269" s="316">
        <f>Dhalai!S269</f>
        <v>11.9</v>
      </c>
      <c r="F269" s="315">
        <f>Dhalai!AA269</f>
        <v>850</v>
      </c>
      <c r="G269" s="316">
        <f>Dhalai!AB269</f>
        <v>6.8</v>
      </c>
      <c r="H269" s="315">
        <f>Unakoti!R269</f>
        <v>400</v>
      </c>
      <c r="I269" s="316">
        <f>Unakoti!S269</f>
        <v>5.6000000000000005</v>
      </c>
      <c r="J269" s="315">
        <f>Unakoti!AA269</f>
        <v>400</v>
      </c>
      <c r="K269" s="316">
        <f>Unakoti!AB269</f>
        <v>3.2</v>
      </c>
      <c r="L269" s="315">
        <f>North!R269</f>
        <v>245</v>
      </c>
      <c r="M269" s="316">
        <f>North!S269</f>
        <v>3.43</v>
      </c>
      <c r="N269" s="315">
        <f>North!AA269</f>
        <v>245</v>
      </c>
      <c r="O269" s="316">
        <f>North!AB269</f>
        <v>1.96</v>
      </c>
      <c r="P269" s="315">
        <f>Gomati!R269</f>
        <v>850</v>
      </c>
      <c r="Q269" s="316">
        <f>Gomati!S269</f>
        <v>11.9</v>
      </c>
      <c r="R269" s="315">
        <f>Gomati!AA269</f>
        <v>850</v>
      </c>
      <c r="S269" s="316">
        <f>Gomati!AB269</f>
        <v>6.8</v>
      </c>
      <c r="T269" s="315">
        <f>South!R269</f>
        <v>655</v>
      </c>
      <c r="U269" s="316">
        <f>South!S269</f>
        <v>9.17</v>
      </c>
      <c r="V269" s="315">
        <f>South!AA269</f>
        <v>655</v>
      </c>
      <c r="W269" s="316">
        <f>South!AB269</f>
        <v>5.24</v>
      </c>
      <c r="X269" s="315">
        <f>West!R269</f>
        <v>2322</v>
      </c>
      <c r="Y269" s="316">
        <f>West!S269</f>
        <v>32.508000000000003</v>
      </c>
      <c r="Z269" s="315">
        <f>West!AA269</f>
        <v>2322</v>
      </c>
      <c r="AA269" s="316">
        <f>West!AB269</f>
        <v>18.576000000000001</v>
      </c>
      <c r="AB269" s="315">
        <f>Sepahijala!R269</f>
        <v>140</v>
      </c>
      <c r="AC269" s="316">
        <f>Sepahijala!S269</f>
        <v>1.96</v>
      </c>
      <c r="AD269" s="315">
        <f>Sepahijala!AA269</f>
        <v>140</v>
      </c>
      <c r="AE269" s="316">
        <f>Sepahijala!AB269</f>
        <v>1.1200000000000001</v>
      </c>
      <c r="AF269" s="315">
        <f>Khowai!R269</f>
        <v>500</v>
      </c>
      <c r="AG269" s="316">
        <f>Khowai!S269</f>
        <v>7</v>
      </c>
      <c r="AH269" s="315">
        <f>Khowai!AA269</f>
        <v>500</v>
      </c>
      <c r="AI269" s="316">
        <f>Khowai!AB269</f>
        <v>4</v>
      </c>
      <c r="AJ269" s="315">
        <f>SPO!R269</f>
        <v>0</v>
      </c>
      <c r="AK269" s="316">
        <f>SPO!S269</f>
        <v>0</v>
      </c>
      <c r="AL269" s="315">
        <f>SPO!AA269</f>
        <v>0</v>
      </c>
      <c r="AM269" s="316">
        <f>SPO!AB269</f>
        <v>0</v>
      </c>
      <c r="AN269" s="315">
        <f>Tripura!R269</f>
        <v>5962</v>
      </c>
      <c r="AO269" s="316">
        <f>Tripura!S269</f>
        <v>83.468000000000004</v>
      </c>
      <c r="AP269" s="315">
        <f>Tripura!AA269</f>
        <v>5962</v>
      </c>
      <c r="AQ269" s="316">
        <f>Tripura!AB269</f>
        <v>47.695999999999998</v>
      </c>
    </row>
    <row r="270" spans="1:43" s="88" customFormat="1">
      <c r="A270" s="6"/>
      <c r="B270" s="7" t="s">
        <v>173</v>
      </c>
      <c r="C270" s="64">
        <v>1.4E-2</v>
      </c>
      <c r="D270" s="315">
        <f>Dhalai!R270</f>
        <v>900</v>
      </c>
      <c r="E270" s="316">
        <f>Dhalai!S270</f>
        <v>12.6</v>
      </c>
      <c r="F270" s="315">
        <f>Dhalai!AA270</f>
        <v>900</v>
      </c>
      <c r="G270" s="316">
        <f>Dhalai!AB270</f>
        <v>7.2</v>
      </c>
      <c r="H270" s="315">
        <f>Unakoti!R270</f>
        <v>578</v>
      </c>
      <c r="I270" s="316">
        <f>Unakoti!S270</f>
        <v>8.0920000000000005</v>
      </c>
      <c r="J270" s="315">
        <f>Unakoti!AA270</f>
        <v>578</v>
      </c>
      <c r="K270" s="316">
        <f>Unakoti!AB270</f>
        <v>4.6239999999999997</v>
      </c>
      <c r="L270" s="315">
        <f>North!R270</f>
        <v>435</v>
      </c>
      <c r="M270" s="316">
        <f>North!S270</f>
        <v>6.09</v>
      </c>
      <c r="N270" s="315">
        <f>North!AA270</f>
        <v>435</v>
      </c>
      <c r="O270" s="316">
        <f>North!AB270</f>
        <v>3.48</v>
      </c>
      <c r="P270" s="315">
        <f>Gomati!R270</f>
        <v>1260</v>
      </c>
      <c r="Q270" s="316">
        <f>Gomati!S270</f>
        <v>17.64</v>
      </c>
      <c r="R270" s="315">
        <f>Gomati!AA270</f>
        <v>1260</v>
      </c>
      <c r="S270" s="316">
        <f>Gomati!AB270</f>
        <v>10.08</v>
      </c>
      <c r="T270" s="315">
        <f>South!R270</f>
        <v>800</v>
      </c>
      <c r="U270" s="316">
        <f>South!S270</f>
        <v>11.200000000000001</v>
      </c>
      <c r="V270" s="315">
        <f>South!AA270</f>
        <v>800</v>
      </c>
      <c r="W270" s="316">
        <f>South!AB270</f>
        <v>6.4</v>
      </c>
      <c r="X270" s="315">
        <f>West!R270</f>
        <v>2061</v>
      </c>
      <c r="Y270" s="316">
        <f>West!S270</f>
        <v>28.853999999999999</v>
      </c>
      <c r="Z270" s="315">
        <f>West!AA270</f>
        <v>2061</v>
      </c>
      <c r="AA270" s="316">
        <f>West!AB270</f>
        <v>16.488</v>
      </c>
      <c r="AB270" s="315">
        <f>Sepahijala!R270</f>
        <v>340</v>
      </c>
      <c r="AC270" s="316">
        <f>Sepahijala!S270</f>
        <v>4.76</v>
      </c>
      <c r="AD270" s="315">
        <f>Sepahijala!AA270</f>
        <v>340</v>
      </c>
      <c r="AE270" s="316">
        <f>Sepahijala!AB270</f>
        <v>2.72</v>
      </c>
      <c r="AF270" s="315">
        <f>Khowai!R270</f>
        <v>500</v>
      </c>
      <c r="AG270" s="316">
        <f>Khowai!S270</f>
        <v>7</v>
      </c>
      <c r="AH270" s="315">
        <f>Khowai!AA270</f>
        <v>500</v>
      </c>
      <c r="AI270" s="316">
        <f>Khowai!AB270</f>
        <v>4</v>
      </c>
      <c r="AJ270" s="315">
        <f>SPO!R270</f>
        <v>0</v>
      </c>
      <c r="AK270" s="316">
        <f>SPO!S270</f>
        <v>0</v>
      </c>
      <c r="AL270" s="315">
        <f>SPO!AA270</f>
        <v>0</v>
      </c>
      <c r="AM270" s="316">
        <f>SPO!AB270</f>
        <v>0</v>
      </c>
      <c r="AN270" s="315">
        <f>Tripura!R270</f>
        <v>6874</v>
      </c>
      <c r="AO270" s="316">
        <f>Tripura!S270</f>
        <v>96.236000000000004</v>
      </c>
      <c r="AP270" s="315">
        <f>Tripura!AA270</f>
        <v>6874</v>
      </c>
      <c r="AQ270" s="316">
        <f>Tripura!AB270</f>
        <v>54.991999999999997</v>
      </c>
    </row>
    <row r="271" spans="1:43" s="88" customFormat="1">
      <c r="A271" s="6"/>
      <c r="B271" s="7" t="s">
        <v>174</v>
      </c>
      <c r="C271" s="64">
        <v>1.4E-2</v>
      </c>
      <c r="D271" s="315">
        <f>Dhalai!R271</f>
        <v>650</v>
      </c>
      <c r="E271" s="316">
        <f>Dhalai!S271</f>
        <v>9.1</v>
      </c>
      <c r="F271" s="315">
        <f>Dhalai!AA271</f>
        <v>650</v>
      </c>
      <c r="G271" s="316">
        <f>Dhalai!AB271</f>
        <v>5.2</v>
      </c>
      <c r="H271" s="315">
        <f>Unakoti!R271</f>
        <v>528</v>
      </c>
      <c r="I271" s="316">
        <f>Unakoti!S271</f>
        <v>7.3920000000000003</v>
      </c>
      <c r="J271" s="315">
        <f>Unakoti!AA271</f>
        <v>528</v>
      </c>
      <c r="K271" s="316">
        <f>Unakoti!AB271</f>
        <v>4.2240000000000002</v>
      </c>
      <c r="L271" s="315">
        <f>North!R271</f>
        <v>460</v>
      </c>
      <c r="M271" s="316">
        <f>North!S271</f>
        <v>6.44</v>
      </c>
      <c r="N271" s="315">
        <f>North!AA271</f>
        <v>460</v>
      </c>
      <c r="O271" s="316">
        <f>North!AB271</f>
        <v>3.68</v>
      </c>
      <c r="P271" s="315">
        <f>Gomati!R271</f>
        <v>855</v>
      </c>
      <c r="Q271" s="316">
        <f>Gomati!S271</f>
        <v>11.97</v>
      </c>
      <c r="R271" s="315">
        <f>Gomati!AA271</f>
        <v>855</v>
      </c>
      <c r="S271" s="316">
        <f>Gomati!AB271</f>
        <v>6.84</v>
      </c>
      <c r="T271" s="315">
        <f>South!R271</f>
        <v>800</v>
      </c>
      <c r="U271" s="316">
        <f>South!S271</f>
        <v>11.200000000000001</v>
      </c>
      <c r="V271" s="315">
        <f>South!AA271</f>
        <v>800</v>
      </c>
      <c r="W271" s="316">
        <f>South!AB271</f>
        <v>6.4</v>
      </c>
      <c r="X271" s="315">
        <f>West!R271</f>
        <v>2205</v>
      </c>
      <c r="Y271" s="316">
        <f>West!S271</f>
        <v>30.87</v>
      </c>
      <c r="Z271" s="315">
        <f>West!AA271</f>
        <v>2205</v>
      </c>
      <c r="AA271" s="316">
        <f>West!AB271</f>
        <v>17.64</v>
      </c>
      <c r="AB271" s="315">
        <f>Sepahijala!R271</f>
        <v>290</v>
      </c>
      <c r="AC271" s="316">
        <f>Sepahijala!S271</f>
        <v>4.0600000000000005</v>
      </c>
      <c r="AD271" s="315">
        <f>Sepahijala!AA271</f>
        <v>290</v>
      </c>
      <c r="AE271" s="316">
        <f>Sepahijala!AB271</f>
        <v>2.3199999999999998</v>
      </c>
      <c r="AF271" s="315">
        <f>Khowai!R271</f>
        <v>680</v>
      </c>
      <c r="AG271" s="316">
        <f>Khowai!S271</f>
        <v>9.52</v>
      </c>
      <c r="AH271" s="315">
        <f>Khowai!AA271</f>
        <v>680</v>
      </c>
      <c r="AI271" s="316">
        <f>Khowai!AB271</f>
        <v>5.44</v>
      </c>
      <c r="AJ271" s="315">
        <f>SPO!R271</f>
        <v>0</v>
      </c>
      <c r="AK271" s="316">
        <f>SPO!S271</f>
        <v>0</v>
      </c>
      <c r="AL271" s="315">
        <f>SPO!AA271</f>
        <v>0</v>
      </c>
      <c r="AM271" s="316">
        <f>SPO!AB271</f>
        <v>0</v>
      </c>
      <c r="AN271" s="315">
        <f>Tripura!R271</f>
        <v>6468</v>
      </c>
      <c r="AO271" s="316">
        <f>Tripura!S271</f>
        <v>90.552000000000007</v>
      </c>
      <c r="AP271" s="315">
        <f>Tripura!AA271</f>
        <v>6468</v>
      </c>
      <c r="AQ271" s="316">
        <f>Tripura!AB271</f>
        <v>51.744</v>
      </c>
    </row>
    <row r="272" spans="1:43" s="87" customFormat="1">
      <c r="A272" s="6">
        <v>11.02</v>
      </c>
      <c r="B272" s="7" t="s">
        <v>310</v>
      </c>
      <c r="C272" s="64"/>
      <c r="D272" s="315">
        <f>Dhalai!R272</f>
        <v>0</v>
      </c>
      <c r="E272" s="316">
        <f>Dhalai!S272</f>
        <v>0</v>
      </c>
      <c r="F272" s="315">
        <f>Dhalai!AA272</f>
        <v>0</v>
      </c>
      <c r="G272" s="316">
        <f>Dhalai!AB272</f>
        <v>0</v>
      </c>
      <c r="H272" s="315">
        <f>Unakoti!R272</f>
        <v>0</v>
      </c>
      <c r="I272" s="316">
        <f>Unakoti!S272</f>
        <v>0</v>
      </c>
      <c r="J272" s="315">
        <f>Unakoti!AA272</f>
        <v>0</v>
      </c>
      <c r="K272" s="316">
        <f>Unakoti!AB272</f>
        <v>0</v>
      </c>
      <c r="L272" s="315">
        <f>North!R272</f>
        <v>0</v>
      </c>
      <c r="M272" s="316">
        <f>North!S272</f>
        <v>0</v>
      </c>
      <c r="N272" s="315">
        <f>North!AA272</f>
        <v>0</v>
      </c>
      <c r="O272" s="316">
        <f>North!AB272</f>
        <v>0</v>
      </c>
      <c r="P272" s="315">
        <f>Gomati!R272</f>
        <v>0</v>
      </c>
      <c r="Q272" s="316">
        <f>Gomati!S272</f>
        <v>0</v>
      </c>
      <c r="R272" s="315">
        <f>Gomati!AA272</f>
        <v>0</v>
      </c>
      <c r="S272" s="316">
        <f>Gomati!AB272</f>
        <v>0</v>
      </c>
      <c r="T272" s="315">
        <f>South!R272</f>
        <v>0</v>
      </c>
      <c r="U272" s="316">
        <f>South!S272</f>
        <v>0</v>
      </c>
      <c r="V272" s="315">
        <f>South!AA272</f>
        <v>0</v>
      </c>
      <c r="W272" s="316">
        <f>South!AB272</f>
        <v>0</v>
      </c>
      <c r="X272" s="315">
        <f>West!R272</f>
        <v>0</v>
      </c>
      <c r="Y272" s="316">
        <f>West!S272</f>
        <v>0</v>
      </c>
      <c r="Z272" s="315">
        <f>West!AA272</f>
        <v>0</v>
      </c>
      <c r="AA272" s="316">
        <f>West!AB272</f>
        <v>0</v>
      </c>
      <c r="AB272" s="315">
        <f>Sepahijala!R272</f>
        <v>0</v>
      </c>
      <c r="AC272" s="316">
        <f>Sepahijala!S272</f>
        <v>0</v>
      </c>
      <c r="AD272" s="315">
        <f>Sepahijala!AA272</f>
        <v>0</v>
      </c>
      <c r="AE272" s="316">
        <f>Sepahijala!AB272</f>
        <v>0</v>
      </c>
      <c r="AF272" s="315">
        <f>Khowai!R272</f>
        <v>0</v>
      </c>
      <c r="AG272" s="316">
        <f>Khowai!S272</f>
        <v>0</v>
      </c>
      <c r="AH272" s="315">
        <f>Khowai!AA272</f>
        <v>0</v>
      </c>
      <c r="AI272" s="316">
        <f>Khowai!AB272</f>
        <v>0</v>
      </c>
      <c r="AJ272" s="315">
        <f>SPO!R272</f>
        <v>0</v>
      </c>
      <c r="AK272" s="316">
        <f>SPO!S272</f>
        <v>0</v>
      </c>
      <c r="AL272" s="315">
        <f>SPO!AA272</f>
        <v>0</v>
      </c>
      <c r="AM272" s="316">
        <f>SPO!AB272</f>
        <v>0</v>
      </c>
      <c r="AN272" s="315">
        <f>Tripura!R272</f>
        <v>0</v>
      </c>
      <c r="AO272" s="316">
        <f>Tripura!S272</f>
        <v>0</v>
      </c>
      <c r="AP272" s="315">
        <f>Tripura!AA272</f>
        <v>0</v>
      </c>
      <c r="AQ272" s="316">
        <f>Tripura!AB272</f>
        <v>0</v>
      </c>
    </row>
    <row r="273" spans="1:43" s="88" customFormat="1">
      <c r="A273" s="6"/>
      <c r="B273" s="7" t="s">
        <v>124</v>
      </c>
      <c r="C273" s="64">
        <v>1.2E-2</v>
      </c>
      <c r="D273" s="315">
        <f>Dhalai!R273</f>
        <v>422</v>
      </c>
      <c r="E273" s="316">
        <f>Dhalai!S273</f>
        <v>5.0640000000000001</v>
      </c>
      <c r="F273" s="315">
        <f>Dhalai!AA273</f>
        <v>422</v>
      </c>
      <c r="G273" s="316">
        <f>Dhalai!AB273</f>
        <v>2.532</v>
      </c>
      <c r="H273" s="315">
        <f>Unakoti!R273</f>
        <v>400</v>
      </c>
      <c r="I273" s="316">
        <f>Unakoti!S273</f>
        <v>4.8</v>
      </c>
      <c r="J273" s="315">
        <f>Unakoti!AA273</f>
        <v>400</v>
      </c>
      <c r="K273" s="316">
        <f>Unakoti!AB273</f>
        <v>2.4</v>
      </c>
      <c r="L273" s="315">
        <f>North!R273</f>
        <v>260</v>
      </c>
      <c r="M273" s="316">
        <f>North!S273</f>
        <v>3.12</v>
      </c>
      <c r="N273" s="315">
        <f>North!AA273</f>
        <v>260</v>
      </c>
      <c r="O273" s="316">
        <f>North!AB273</f>
        <v>1.56</v>
      </c>
      <c r="P273" s="315">
        <f>Gomati!R273</f>
        <v>850</v>
      </c>
      <c r="Q273" s="316">
        <f>Gomati!S273</f>
        <v>10.200000000000001</v>
      </c>
      <c r="R273" s="315">
        <f>Gomati!AA273</f>
        <v>850</v>
      </c>
      <c r="S273" s="316">
        <f>Gomati!AB273</f>
        <v>5.1000000000000005</v>
      </c>
      <c r="T273" s="315">
        <f>South!R273</f>
        <v>655</v>
      </c>
      <c r="U273" s="316">
        <f>South!S273</f>
        <v>7.86</v>
      </c>
      <c r="V273" s="315">
        <f>South!AA273</f>
        <v>655</v>
      </c>
      <c r="W273" s="316">
        <f>South!AB273</f>
        <v>3.93</v>
      </c>
      <c r="X273" s="315">
        <f>West!R273</f>
        <v>2322</v>
      </c>
      <c r="Y273" s="316">
        <f>West!S273</f>
        <v>27.864000000000001</v>
      </c>
      <c r="Z273" s="315">
        <f>West!AA273</f>
        <v>2322</v>
      </c>
      <c r="AA273" s="316">
        <f>West!AB273</f>
        <v>13.932</v>
      </c>
      <c r="AB273" s="315">
        <f>Sepahijala!R273</f>
        <v>120</v>
      </c>
      <c r="AC273" s="316">
        <f>Sepahijala!S273</f>
        <v>1.44</v>
      </c>
      <c r="AD273" s="315">
        <f>Sepahijala!AA273</f>
        <v>120</v>
      </c>
      <c r="AE273" s="316">
        <f>Sepahijala!AB273</f>
        <v>0.72</v>
      </c>
      <c r="AF273" s="315">
        <f>Khowai!R273</f>
        <v>200</v>
      </c>
      <c r="AG273" s="316">
        <f>Khowai!S273</f>
        <v>2.4</v>
      </c>
      <c r="AH273" s="315">
        <f>Khowai!AA273</f>
        <v>200</v>
      </c>
      <c r="AI273" s="316">
        <f>Khowai!AB273</f>
        <v>1.2</v>
      </c>
      <c r="AJ273" s="315">
        <f>SPO!R273</f>
        <v>0</v>
      </c>
      <c r="AK273" s="316">
        <f>SPO!S273</f>
        <v>0</v>
      </c>
      <c r="AL273" s="315">
        <f>SPO!AA273</f>
        <v>0</v>
      </c>
      <c r="AM273" s="316">
        <f>SPO!AB273</f>
        <v>0</v>
      </c>
      <c r="AN273" s="315">
        <f>Tripura!R273</f>
        <v>5229</v>
      </c>
      <c r="AO273" s="316">
        <f>Tripura!S273</f>
        <v>62.747999999999998</v>
      </c>
      <c r="AP273" s="315">
        <f>Tripura!AA273</f>
        <v>5229</v>
      </c>
      <c r="AQ273" s="316">
        <f>Tripura!AB273</f>
        <v>31.373999999999999</v>
      </c>
    </row>
    <row r="274" spans="1:43" s="88" customFormat="1">
      <c r="A274" s="6"/>
      <c r="B274" s="7" t="s">
        <v>173</v>
      </c>
      <c r="C274" s="64">
        <v>1.2E-2</v>
      </c>
      <c r="D274" s="315">
        <f>Dhalai!R274</f>
        <v>678</v>
      </c>
      <c r="E274" s="316">
        <f>Dhalai!S274</f>
        <v>8.136000000000001</v>
      </c>
      <c r="F274" s="315">
        <f>Dhalai!AA274</f>
        <v>678</v>
      </c>
      <c r="G274" s="316">
        <f>Dhalai!AB274</f>
        <v>4.0680000000000005</v>
      </c>
      <c r="H274" s="315">
        <f>Unakoti!R274</f>
        <v>578</v>
      </c>
      <c r="I274" s="316">
        <f>Unakoti!S274</f>
        <v>6.9359999999999999</v>
      </c>
      <c r="J274" s="315">
        <f>Unakoti!AA274</f>
        <v>578</v>
      </c>
      <c r="K274" s="316">
        <f>Unakoti!AB274</f>
        <v>3.468</v>
      </c>
      <c r="L274" s="315">
        <f>North!R274</f>
        <v>375</v>
      </c>
      <c r="M274" s="316">
        <f>North!S274</f>
        <v>4.5</v>
      </c>
      <c r="N274" s="315">
        <f>North!AA274</f>
        <v>375</v>
      </c>
      <c r="O274" s="316">
        <f>North!AB274</f>
        <v>2.25</v>
      </c>
      <c r="P274" s="315">
        <f>Gomati!R274</f>
        <v>1260</v>
      </c>
      <c r="Q274" s="316">
        <f>Gomati!S274</f>
        <v>15.120000000000001</v>
      </c>
      <c r="R274" s="315">
        <f>Gomati!AA274</f>
        <v>1260</v>
      </c>
      <c r="S274" s="316">
        <f>Gomati!AB274</f>
        <v>7.5600000000000005</v>
      </c>
      <c r="T274" s="315">
        <f>South!R274</f>
        <v>800</v>
      </c>
      <c r="U274" s="316">
        <f>South!S274</f>
        <v>9.6</v>
      </c>
      <c r="V274" s="315">
        <f>South!AA274</f>
        <v>800</v>
      </c>
      <c r="W274" s="316">
        <f>South!AB274</f>
        <v>4.8</v>
      </c>
      <c r="X274" s="315">
        <f>West!R274</f>
        <v>2061</v>
      </c>
      <c r="Y274" s="316">
        <f>West!S274</f>
        <v>24.731999999999999</v>
      </c>
      <c r="Z274" s="315">
        <f>West!AA274</f>
        <v>2061</v>
      </c>
      <c r="AA274" s="316">
        <f>West!AB274</f>
        <v>12.366</v>
      </c>
      <c r="AB274" s="315">
        <f>Sepahijala!R274</f>
        <v>170</v>
      </c>
      <c r="AC274" s="316">
        <f>Sepahijala!S274</f>
        <v>2.04</v>
      </c>
      <c r="AD274" s="315">
        <f>Sepahijala!AA274</f>
        <v>170</v>
      </c>
      <c r="AE274" s="316">
        <f>Sepahijala!AB274</f>
        <v>1.02</v>
      </c>
      <c r="AF274" s="315">
        <f>Khowai!R274</f>
        <v>400</v>
      </c>
      <c r="AG274" s="316">
        <f>Khowai!S274</f>
        <v>4.8</v>
      </c>
      <c r="AH274" s="315">
        <f>Khowai!AA274</f>
        <v>400</v>
      </c>
      <c r="AI274" s="316">
        <f>Khowai!AB274</f>
        <v>2.4</v>
      </c>
      <c r="AJ274" s="315">
        <f>SPO!R274</f>
        <v>0</v>
      </c>
      <c r="AK274" s="316">
        <f>SPO!S274</f>
        <v>0</v>
      </c>
      <c r="AL274" s="315">
        <f>SPO!AA274</f>
        <v>0</v>
      </c>
      <c r="AM274" s="316">
        <f>SPO!AB274</f>
        <v>0</v>
      </c>
      <c r="AN274" s="315">
        <f>Tripura!R274</f>
        <v>6322</v>
      </c>
      <c r="AO274" s="316">
        <f>Tripura!S274</f>
        <v>75.864000000000004</v>
      </c>
      <c r="AP274" s="315">
        <f>Tripura!AA274</f>
        <v>6322</v>
      </c>
      <c r="AQ274" s="316">
        <f>Tripura!AB274</f>
        <v>37.932000000000002</v>
      </c>
    </row>
    <row r="275" spans="1:43" s="88" customFormat="1">
      <c r="A275" s="6"/>
      <c r="B275" s="7" t="s">
        <v>174</v>
      </c>
      <c r="C275" s="64">
        <v>1.2E-2</v>
      </c>
      <c r="D275" s="315">
        <f>Dhalai!R275</f>
        <v>1100</v>
      </c>
      <c r="E275" s="316">
        <f>Dhalai!S275</f>
        <v>13.200000000000001</v>
      </c>
      <c r="F275" s="315">
        <f>Dhalai!AA275</f>
        <v>1100</v>
      </c>
      <c r="G275" s="316">
        <f>Dhalai!AB275</f>
        <v>6.6000000000000005</v>
      </c>
      <c r="H275" s="315">
        <f>Unakoti!R275</f>
        <v>528</v>
      </c>
      <c r="I275" s="316">
        <f>Unakoti!S275</f>
        <v>6.3360000000000003</v>
      </c>
      <c r="J275" s="315">
        <f>Unakoti!AA275</f>
        <v>528</v>
      </c>
      <c r="K275" s="316">
        <f>Unakoti!AB275</f>
        <v>3.1680000000000001</v>
      </c>
      <c r="L275" s="315">
        <f>North!R275</f>
        <v>375</v>
      </c>
      <c r="M275" s="316">
        <f>North!S275</f>
        <v>4.5</v>
      </c>
      <c r="N275" s="315">
        <f>North!AA275</f>
        <v>375</v>
      </c>
      <c r="O275" s="316">
        <f>North!AB275</f>
        <v>2.25</v>
      </c>
      <c r="P275" s="315">
        <f>Gomati!R275</f>
        <v>855</v>
      </c>
      <c r="Q275" s="316">
        <f>Gomati!S275</f>
        <v>10.26</v>
      </c>
      <c r="R275" s="315">
        <f>Gomati!AA275</f>
        <v>855</v>
      </c>
      <c r="S275" s="316">
        <f>Gomati!AB275</f>
        <v>5.13</v>
      </c>
      <c r="T275" s="315">
        <f>South!R275</f>
        <v>800</v>
      </c>
      <c r="U275" s="316">
        <f>South!S275</f>
        <v>9.6</v>
      </c>
      <c r="V275" s="315">
        <f>South!AA275</f>
        <v>800</v>
      </c>
      <c r="W275" s="316">
        <f>South!AB275</f>
        <v>4.8</v>
      </c>
      <c r="X275" s="315">
        <f>West!R275</f>
        <v>2205</v>
      </c>
      <c r="Y275" s="316">
        <f>West!S275</f>
        <v>26.46</v>
      </c>
      <c r="Z275" s="315">
        <f>West!AA275</f>
        <v>2205</v>
      </c>
      <c r="AA275" s="316">
        <f>West!AB275</f>
        <v>13.23</v>
      </c>
      <c r="AB275" s="315">
        <f>Sepahijala!R275</f>
        <v>200</v>
      </c>
      <c r="AC275" s="316">
        <f>Sepahijala!S275</f>
        <v>2.4</v>
      </c>
      <c r="AD275" s="315">
        <f>Sepahijala!AA275</f>
        <v>200</v>
      </c>
      <c r="AE275" s="316">
        <f>Sepahijala!AB275</f>
        <v>1.2</v>
      </c>
      <c r="AF275" s="315">
        <f>Khowai!R275</f>
        <v>200</v>
      </c>
      <c r="AG275" s="316">
        <f>Khowai!S275</f>
        <v>2.4</v>
      </c>
      <c r="AH275" s="315">
        <f>Khowai!AA275</f>
        <v>200</v>
      </c>
      <c r="AI275" s="316">
        <f>Khowai!AB275</f>
        <v>1.2</v>
      </c>
      <c r="AJ275" s="315">
        <f>SPO!R275</f>
        <v>0</v>
      </c>
      <c r="AK275" s="316">
        <f>SPO!S275</f>
        <v>0</v>
      </c>
      <c r="AL275" s="315">
        <f>SPO!AA275</f>
        <v>0</v>
      </c>
      <c r="AM275" s="316">
        <f>SPO!AB275</f>
        <v>0</v>
      </c>
      <c r="AN275" s="315">
        <f>Tripura!R275</f>
        <v>6263</v>
      </c>
      <c r="AO275" s="316">
        <f>Tripura!S275</f>
        <v>75.156000000000006</v>
      </c>
      <c r="AP275" s="315">
        <f>Tripura!AA275</f>
        <v>6263</v>
      </c>
      <c r="AQ275" s="316">
        <f>Tripura!AB275</f>
        <v>37.578000000000003</v>
      </c>
    </row>
    <row r="276" spans="1:43" s="88" customFormat="1" ht="31.5">
      <c r="A276" s="6">
        <v>11.03</v>
      </c>
      <c r="B276" s="61" t="s">
        <v>175</v>
      </c>
      <c r="C276" s="118">
        <v>0.06</v>
      </c>
      <c r="D276" s="315">
        <f>Dhalai!R276</f>
        <v>30</v>
      </c>
      <c r="E276" s="316">
        <f>Dhalai!S276</f>
        <v>1.7999999999999998</v>
      </c>
      <c r="F276" s="315">
        <f>Dhalai!AA276</f>
        <v>0</v>
      </c>
      <c r="G276" s="316">
        <f>Dhalai!AB276</f>
        <v>0</v>
      </c>
      <c r="H276" s="315">
        <f>Unakoti!R276</f>
        <v>18</v>
      </c>
      <c r="I276" s="316">
        <f>Unakoti!S276</f>
        <v>1.08</v>
      </c>
      <c r="J276" s="315">
        <f>Unakoti!AA276</f>
        <v>0</v>
      </c>
      <c r="K276" s="316">
        <f>Unakoti!AB276</f>
        <v>0</v>
      </c>
      <c r="L276" s="315">
        <f>North!R276</f>
        <v>24</v>
      </c>
      <c r="M276" s="316">
        <f>North!S276</f>
        <v>1.44</v>
      </c>
      <c r="N276" s="315">
        <f>North!AA276</f>
        <v>0</v>
      </c>
      <c r="O276" s="316">
        <f>North!AB276</f>
        <v>0</v>
      </c>
      <c r="P276" s="315">
        <f>Gomati!R276</f>
        <v>39</v>
      </c>
      <c r="Q276" s="316">
        <f>Gomati!S276</f>
        <v>2.34</v>
      </c>
      <c r="R276" s="315">
        <f>Gomati!AA276</f>
        <v>0</v>
      </c>
      <c r="S276" s="316">
        <f>Gomati!AB276</f>
        <v>0</v>
      </c>
      <c r="T276" s="315">
        <f>South!R276</f>
        <v>30</v>
      </c>
      <c r="U276" s="316">
        <f>South!S276</f>
        <v>1.7999999999999998</v>
      </c>
      <c r="V276" s="315">
        <f>South!AA276</f>
        <v>0</v>
      </c>
      <c r="W276" s="316">
        <f>South!AB276</f>
        <v>0</v>
      </c>
      <c r="X276" s="315">
        <f>West!R276</f>
        <v>12</v>
      </c>
      <c r="Y276" s="316">
        <f>West!S276</f>
        <v>0.72</v>
      </c>
      <c r="Z276" s="315">
        <f>West!AA276</f>
        <v>0</v>
      </c>
      <c r="AA276" s="316">
        <f>West!AB276</f>
        <v>0</v>
      </c>
      <c r="AB276" s="315">
        <f>Sepahijala!R276</f>
        <v>3</v>
      </c>
      <c r="AC276" s="316">
        <f>Sepahijala!S276</f>
        <v>0.18</v>
      </c>
      <c r="AD276" s="315">
        <f>Sepahijala!AA276</f>
        <v>0</v>
      </c>
      <c r="AE276" s="316">
        <f>Sepahijala!AB276</f>
        <v>0</v>
      </c>
      <c r="AF276" s="315">
        <f>Khowai!R276</f>
        <v>3</v>
      </c>
      <c r="AG276" s="316">
        <f>Khowai!S276</f>
        <v>0.18</v>
      </c>
      <c r="AH276" s="315">
        <f>Khowai!AA276</f>
        <v>0</v>
      </c>
      <c r="AI276" s="316">
        <f>Khowai!AB276</f>
        <v>0</v>
      </c>
      <c r="AJ276" s="315">
        <f>SPO!R276</f>
        <v>0</v>
      </c>
      <c r="AK276" s="316">
        <f>SPO!S276</f>
        <v>0</v>
      </c>
      <c r="AL276" s="315">
        <f>SPO!AA276</f>
        <v>0</v>
      </c>
      <c r="AM276" s="316">
        <f>SPO!AB276</f>
        <v>0</v>
      </c>
      <c r="AN276" s="315">
        <f>Tripura!R276</f>
        <v>159</v>
      </c>
      <c r="AO276" s="316">
        <f>Tripura!S276</f>
        <v>9.5400000000000009</v>
      </c>
      <c r="AP276" s="315">
        <f>Tripura!AA276</f>
        <v>0</v>
      </c>
      <c r="AQ276" s="316">
        <f>Tripura!AB276</f>
        <v>0</v>
      </c>
    </row>
    <row r="277" spans="1:43" s="88" customFormat="1">
      <c r="A277" s="6">
        <v>11.04</v>
      </c>
      <c r="B277" s="38" t="s">
        <v>176</v>
      </c>
      <c r="C277" s="115"/>
      <c r="D277" s="315">
        <f>Dhalai!R277</f>
        <v>0</v>
      </c>
      <c r="E277" s="316">
        <f>Dhalai!S277</f>
        <v>0</v>
      </c>
      <c r="F277" s="315">
        <f>Dhalai!AA277</f>
        <v>0</v>
      </c>
      <c r="G277" s="316">
        <f>Dhalai!AB277</f>
        <v>0</v>
      </c>
      <c r="H277" s="315">
        <f>Unakoti!R277</f>
        <v>0</v>
      </c>
      <c r="I277" s="316">
        <f>Unakoti!S277</f>
        <v>0</v>
      </c>
      <c r="J277" s="315">
        <f>Unakoti!AA277</f>
        <v>0</v>
      </c>
      <c r="K277" s="316">
        <f>Unakoti!AB277</f>
        <v>0</v>
      </c>
      <c r="L277" s="315">
        <f>North!R277</f>
        <v>0</v>
      </c>
      <c r="M277" s="316">
        <f>North!S277</f>
        <v>0</v>
      </c>
      <c r="N277" s="315">
        <f>North!AA277</f>
        <v>0</v>
      </c>
      <c r="O277" s="316">
        <f>North!AB277</f>
        <v>0</v>
      </c>
      <c r="P277" s="315">
        <f>Gomati!R277</f>
        <v>0</v>
      </c>
      <c r="Q277" s="316">
        <f>Gomati!S277</f>
        <v>0</v>
      </c>
      <c r="R277" s="315">
        <f>Gomati!AA277</f>
        <v>0</v>
      </c>
      <c r="S277" s="316">
        <f>Gomati!AB277</f>
        <v>0</v>
      </c>
      <c r="T277" s="315">
        <f>South!R277</f>
        <v>0</v>
      </c>
      <c r="U277" s="316">
        <f>South!S277</f>
        <v>0</v>
      </c>
      <c r="V277" s="315">
        <f>South!AA277</f>
        <v>0</v>
      </c>
      <c r="W277" s="316">
        <f>South!AB277</f>
        <v>0</v>
      </c>
      <c r="X277" s="315">
        <f>West!R277</f>
        <v>0</v>
      </c>
      <c r="Y277" s="316">
        <f>West!S277</f>
        <v>0</v>
      </c>
      <c r="Z277" s="315">
        <f>West!AA277</f>
        <v>0</v>
      </c>
      <c r="AA277" s="316">
        <f>West!AB277</f>
        <v>0</v>
      </c>
      <c r="AB277" s="315">
        <f>Sepahijala!R277</f>
        <v>0</v>
      </c>
      <c r="AC277" s="316">
        <f>Sepahijala!S277</f>
        <v>0</v>
      </c>
      <c r="AD277" s="315">
        <f>Sepahijala!AA277</f>
        <v>0</v>
      </c>
      <c r="AE277" s="316">
        <f>Sepahijala!AB277</f>
        <v>0</v>
      </c>
      <c r="AF277" s="315">
        <f>Khowai!R277</f>
        <v>0</v>
      </c>
      <c r="AG277" s="316">
        <f>Khowai!S277</f>
        <v>0</v>
      </c>
      <c r="AH277" s="315">
        <f>Khowai!AA277</f>
        <v>0</v>
      </c>
      <c r="AI277" s="316">
        <f>Khowai!AB277</f>
        <v>0</v>
      </c>
      <c r="AJ277" s="315">
        <f>SPO!R277</f>
        <v>0</v>
      </c>
      <c r="AK277" s="316">
        <f>SPO!S277</f>
        <v>0</v>
      </c>
      <c r="AL277" s="315">
        <f>SPO!AA277</f>
        <v>0</v>
      </c>
      <c r="AM277" s="316">
        <f>SPO!AB277</f>
        <v>0</v>
      </c>
      <c r="AN277" s="315">
        <f>Tripura!R277</f>
        <v>0</v>
      </c>
      <c r="AO277" s="316">
        <f>Tripura!S277</f>
        <v>0</v>
      </c>
      <c r="AP277" s="315">
        <f>Tripura!AA277</f>
        <v>0</v>
      </c>
      <c r="AQ277" s="316">
        <f>Tripura!AB277</f>
        <v>0</v>
      </c>
    </row>
    <row r="278" spans="1:43" s="88" customFormat="1" ht="47.25">
      <c r="A278" s="6"/>
      <c r="B278" s="61" t="s">
        <v>177</v>
      </c>
      <c r="C278" s="118">
        <v>0.06</v>
      </c>
      <c r="D278" s="315">
        <f>Dhalai!R278</f>
        <v>539</v>
      </c>
      <c r="E278" s="316">
        <f>Dhalai!S278</f>
        <v>32.339999999999996</v>
      </c>
      <c r="F278" s="315">
        <f>Dhalai!AA278</f>
        <v>400</v>
      </c>
      <c r="G278" s="316">
        <f>Dhalai!AB278</f>
        <v>24</v>
      </c>
      <c r="H278" s="315">
        <f>Unakoti!R278</f>
        <v>329</v>
      </c>
      <c r="I278" s="316">
        <f>Unakoti!S278</f>
        <v>19.739999999999998</v>
      </c>
      <c r="J278" s="315">
        <f>Unakoti!AA278</f>
        <v>300</v>
      </c>
      <c r="K278" s="316">
        <f>Unakoti!AB278</f>
        <v>18</v>
      </c>
      <c r="L278" s="315">
        <f>North!R278</f>
        <v>550</v>
      </c>
      <c r="M278" s="316">
        <f>North!S278</f>
        <v>33</v>
      </c>
      <c r="N278" s="315">
        <f>North!AA278</f>
        <v>400</v>
      </c>
      <c r="O278" s="316">
        <f>North!AB278</f>
        <v>24</v>
      </c>
      <c r="P278" s="315">
        <f>Gomati!R278</f>
        <v>523</v>
      </c>
      <c r="Q278" s="316">
        <f>Gomati!S278</f>
        <v>31.38</v>
      </c>
      <c r="R278" s="315">
        <f>Gomati!AA278</f>
        <v>400</v>
      </c>
      <c r="S278" s="316">
        <f>Gomati!AB278</f>
        <v>24</v>
      </c>
      <c r="T278" s="315">
        <f>South!R278</f>
        <v>389</v>
      </c>
      <c r="U278" s="316">
        <f>South!S278</f>
        <v>23.34</v>
      </c>
      <c r="V278" s="315">
        <f>South!AA278</f>
        <v>300</v>
      </c>
      <c r="W278" s="316">
        <f>South!AB278</f>
        <v>18</v>
      </c>
      <c r="X278" s="315">
        <f>West!R278</f>
        <v>459</v>
      </c>
      <c r="Y278" s="316">
        <f>West!S278</f>
        <v>27.54</v>
      </c>
      <c r="Z278" s="315">
        <f>West!AA278</f>
        <v>400</v>
      </c>
      <c r="AA278" s="316">
        <f>West!AB278</f>
        <v>24</v>
      </c>
      <c r="AB278" s="315">
        <f>Sepahijala!R278</f>
        <v>499</v>
      </c>
      <c r="AC278" s="316">
        <f>Sepahijala!S278</f>
        <v>29.939999999999998</v>
      </c>
      <c r="AD278" s="315">
        <f>Sepahijala!AA278</f>
        <v>400</v>
      </c>
      <c r="AE278" s="316">
        <f>Sepahijala!AB278</f>
        <v>24</v>
      </c>
      <c r="AF278" s="315">
        <f>Khowai!R278</f>
        <v>539</v>
      </c>
      <c r="AG278" s="316">
        <f>Khowai!S278</f>
        <v>32.339999999999996</v>
      </c>
      <c r="AH278" s="315">
        <f>Khowai!AA278</f>
        <v>400</v>
      </c>
      <c r="AI278" s="316">
        <f>Khowai!AB278</f>
        <v>24</v>
      </c>
      <c r="AJ278" s="315">
        <f>SPO!R278</f>
        <v>0</v>
      </c>
      <c r="AK278" s="316">
        <f>SPO!S278</f>
        <v>0</v>
      </c>
      <c r="AL278" s="315">
        <f>SPO!AA278</f>
        <v>0</v>
      </c>
      <c r="AM278" s="316">
        <f>SPO!AB278</f>
        <v>0</v>
      </c>
      <c r="AN278" s="315">
        <f>Tripura!R278</f>
        <v>3827</v>
      </c>
      <c r="AO278" s="316">
        <f>Tripura!S278</f>
        <v>229.61999999999998</v>
      </c>
      <c r="AP278" s="315">
        <f>Tripura!AA278</f>
        <v>3000</v>
      </c>
      <c r="AQ278" s="316">
        <f>Tripura!AB278</f>
        <v>180</v>
      </c>
    </row>
    <row r="279" spans="1:43" s="88" customFormat="1" ht="47.25">
      <c r="A279" s="6"/>
      <c r="B279" s="61" t="s">
        <v>178</v>
      </c>
      <c r="C279" s="118">
        <v>0.06</v>
      </c>
      <c r="D279" s="315">
        <f>Dhalai!R279</f>
        <v>528</v>
      </c>
      <c r="E279" s="316">
        <f>Dhalai!S279</f>
        <v>31.68</v>
      </c>
      <c r="F279" s="315">
        <f>Dhalai!AA279</f>
        <v>528</v>
      </c>
      <c r="G279" s="316">
        <f>Dhalai!AB279</f>
        <v>31.68</v>
      </c>
      <c r="H279" s="315">
        <f>Unakoti!R279</f>
        <v>121</v>
      </c>
      <c r="I279" s="316">
        <f>Unakoti!S279</f>
        <v>7.26</v>
      </c>
      <c r="J279" s="315">
        <f>Unakoti!AA279</f>
        <v>121</v>
      </c>
      <c r="K279" s="316">
        <f>Unakoti!AB279</f>
        <v>7.26</v>
      </c>
      <c r="L279" s="315">
        <f>North!R279</f>
        <v>307</v>
      </c>
      <c r="M279" s="316">
        <f>North!S279</f>
        <v>18.419999999999998</v>
      </c>
      <c r="N279" s="315">
        <f>North!AA279</f>
        <v>307</v>
      </c>
      <c r="O279" s="316">
        <f>North!AB279</f>
        <v>18.419999999999998</v>
      </c>
      <c r="P279" s="315">
        <f>Gomati!R279</f>
        <v>193</v>
      </c>
      <c r="Q279" s="316">
        <f>Gomati!S279</f>
        <v>11.58</v>
      </c>
      <c r="R279" s="315">
        <f>Gomati!AA279</f>
        <v>193</v>
      </c>
      <c r="S279" s="316">
        <f>Gomati!AB279</f>
        <v>11.58</v>
      </c>
      <c r="T279" s="315">
        <f>South!R279</f>
        <v>297</v>
      </c>
      <c r="U279" s="316">
        <f>South!S279</f>
        <v>17.82</v>
      </c>
      <c r="V279" s="315">
        <f>South!AA279</f>
        <v>297</v>
      </c>
      <c r="W279" s="316">
        <f>South!AB279</f>
        <v>17.82</v>
      </c>
      <c r="X279" s="315">
        <f>West!R279</f>
        <v>242</v>
      </c>
      <c r="Y279" s="316">
        <f>West!S279</f>
        <v>14.52</v>
      </c>
      <c r="Z279" s="315">
        <f>West!AA279</f>
        <v>242</v>
      </c>
      <c r="AA279" s="316">
        <f>West!AB279</f>
        <v>14.52</v>
      </c>
      <c r="AB279" s="315">
        <f>Sepahijala!R279</f>
        <v>415</v>
      </c>
      <c r="AC279" s="316">
        <f>Sepahijala!S279</f>
        <v>24.9</v>
      </c>
      <c r="AD279" s="315">
        <f>Sepahijala!AA279</f>
        <v>415</v>
      </c>
      <c r="AE279" s="316">
        <f>Sepahijala!AB279</f>
        <v>24.9</v>
      </c>
      <c r="AF279" s="315">
        <f>Khowai!R279</f>
        <v>397</v>
      </c>
      <c r="AG279" s="316">
        <f>Khowai!S279</f>
        <v>23.82</v>
      </c>
      <c r="AH279" s="315">
        <f>Khowai!AA279</f>
        <v>397</v>
      </c>
      <c r="AI279" s="316">
        <f>Khowai!AB279</f>
        <v>23.82</v>
      </c>
      <c r="AJ279" s="315">
        <f>SPO!R279</f>
        <v>0</v>
      </c>
      <c r="AK279" s="316">
        <f>SPO!S279</f>
        <v>0</v>
      </c>
      <c r="AL279" s="315">
        <f>SPO!AA279</f>
        <v>0</v>
      </c>
      <c r="AM279" s="316">
        <f>SPO!AB279</f>
        <v>0</v>
      </c>
      <c r="AN279" s="315">
        <f>Tripura!R279</f>
        <v>2500</v>
      </c>
      <c r="AO279" s="316">
        <f>Tripura!S279</f>
        <v>149.99999999999997</v>
      </c>
      <c r="AP279" s="315">
        <f>Tripura!AA279</f>
        <v>2500</v>
      </c>
      <c r="AQ279" s="316">
        <f>Tripura!AB279</f>
        <v>149.99999999999997</v>
      </c>
    </row>
    <row r="280" spans="1:43" s="88" customFormat="1">
      <c r="A280" s="6"/>
      <c r="B280" s="38" t="s">
        <v>179</v>
      </c>
      <c r="C280" s="115"/>
      <c r="D280" s="315">
        <f>Dhalai!R280</f>
        <v>0</v>
      </c>
      <c r="E280" s="316">
        <f>Dhalai!S280</f>
        <v>0</v>
      </c>
      <c r="F280" s="315">
        <f>Dhalai!AA280</f>
        <v>0</v>
      </c>
      <c r="G280" s="316">
        <f>Dhalai!AB280</f>
        <v>0</v>
      </c>
      <c r="H280" s="315">
        <f>Unakoti!R280</f>
        <v>0</v>
      </c>
      <c r="I280" s="316">
        <f>Unakoti!S280</f>
        <v>0</v>
      </c>
      <c r="J280" s="315">
        <f>Unakoti!AA280</f>
        <v>0</v>
      </c>
      <c r="K280" s="316">
        <f>Unakoti!AB280</f>
        <v>0</v>
      </c>
      <c r="L280" s="315">
        <f>North!R280</f>
        <v>0</v>
      </c>
      <c r="M280" s="316">
        <f>North!S280</f>
        <v>0</v>
      </c>
      <c r="N280" s="315">
        <f>North!AA280</f>
        <v>0</v>
      </c>
      <c r="O280" s="316">
        <f>North!AB280</f>
        <v>0</v>
      </c>
      <c r="P280" s="315">
        <f>Gomati!R280</f>
        <v>0</v>
      </c>
      <c r="Q280" s="316">
        <f>Gomati!S280</f>
        <v>0</v>
      </c>
      <c r="R280" s="315">
        <f>Gomati!AA280</f>
        <v>0</v>
      </c>
      <c r="S280" s="316">
        <f>Gomati!AB280</f>
        <v>0</v>
      </c>
      <c r="T280" s="315">
        <f>South!R280</f>
        <v>0</v>
      </c>
      <c r="U280" s="316">
        <f>South!S280</f>
        <v>0</v>
      </c>
      <c r="V280" s="315">
        <f>South!AA280</f>
        <v>0</v>
      </c>
      <c r="W280" s="316">
        <f>South!AB280</f>
        <v>0</v>
      </c>
      <c r="X280" s="315">
        <f>West!R280</f>
        <v>0</v>
      </c>
      <c r="Y280" s="316">
        <f>West!S280</f>
        <v>0</v>
      </c>
      <c r="Z280" s="315">
        <f>West!AA280</f>
        <v>0</v>
      </c>
      <c r="AA280" s="316">
        <f>West!AB280</f>
        <v>0</v>
      </c>
      <c r="AB280" s="315">
        <f>Sepahijala!R280</f>
        <v>0</v>
      </c>
      <c r="AC280" s="316">
        <f>Sepahijala!S280</f>
        <v>0</v>
      </c>
      <c r="AD280" s="315">
        <f>Sepahijala!AA280</f>
        <v>0</v>
      </c>
      <c r="AE280" s="316">
        <f>Sepahijala!AB280</f>
        <v>0</v>
      </c>
      <c r="AF280" s="315">
        <f>Khowai!R280</f>
        <v>0</v>
      </c>
      <c r="AG280" s="316">
        <f>Khowai!S280</f>
        <v>0</v>
      </c>
      <c r="AH280" s="315">
        <f>Khowai!AA280</f>
        <v>0</v>
      </c>
      <c r="AI280" s="316">
        <f>Khowai!AB280</f>
        <v>0</v>
      </c>
      <c r="AJ280" s="315">
        <f>SPO!R280</f>
        <v>0</v>
      </c>
      <c r="AK280" s="316">
        <f>SPO!S280</f>
        <v>0</v>
      </c>
      <c r="AL280" s="315">
        <f>SPO!AA280</f>
        <v>0</v>
      </c>
      <c r="AM280" s="316">
        <f>SPO!AB280</f>
        <v>0</v>
      </c>
      <c r="AN280" s="315">
        <f>Tripura!R280</f>
        <v>0</v>
      </c>
      <c r="AO280" s="316">
        <f>Tripura!S280</f>
        <v>0</v>
      </c>
      <c r="AP280" s="315">
        <f>Tripura!AA280</f>
        <v>0</v>
      </c>
      <c r="AQ280" s="316">
        <f>Tripura!AB280</f>
        <v>0</v>
      </c>
    </row>
    <row r="281" spans="1:43" s="88" customFormat="1" ht="63">
      <c r="A281" s="6">
        <v>11.05</v>
      </c>
      <c r="B281" s="7" t="s">
        <v>311</v>
      </c>
      <c r="C281" s="64"/>
      <c r="D281" s="315">
        <f>Dhalai!R281</f>
        <v>0</v>
      </c>
      <c r="E281" s="316">
        <f>Dhalai!S281</f>
        <v>0</v>
      </c>
      <c r="F281" s="315">
        <f>Dhalai!AA281</f>
        <v>0</v>
      </c>
      <c r="G281" s="316">
        <f>Dhalai!AB281</f>
        <v>0</v>
      </c>
      <c r="H281" s="315">
        <f>Unakoti!R281</f>
        <v>0</v>
      </c>
      <c r="I281" s="316">
        <f>Unakoti!S281</f>
        <v>0</v>
      </c>
      <c r="J281" s="315">
        <f>Unakoti!AA281</f>
        <v>0</v>
      </c>
      <c r="K281" s="316">
        <f>Unakoti!AB281</f>
        <v>0</v>
      </c>
      <c r="L281" s="315">
        <f>North!R281</f>
        <v>0</v>
      </c>
      <c r="M281" s="316">
        <f>North!S281</f>
        <v>0</v>
      </c>
      <c r="N281" s="315">
        <f>North!AA281</f>
        <v>0</v>
      </c>
      <c r="O281" s="316">
        <f>North!AB281</f>
        <v>0</v>
      </c>
      <c r="P281" s="315">
        <f>Gomati!R281</f>
        <v>0</v>
      </c>
      <c r="Q281" s="316">
        <f>Gomati!S281</f>
        <v>0</v>
      </c>
      <c r="R281" s="315">
        <f>Gomati!AA281</f>
        <v>0</v>
      </c>
      <c r="S281" s="316">
        <f>Gomati!AB281</f>
        <v>0</v>
      </c>
      <c r="T281" s="315">
        <f>South!R281</f>
        <v>0</v>
      </c>
      <c r="U281" s="316">
        <f>South!S281</f>
        <v>0</v>
      </c>
      <c r="V281" s="315">
        <f>South!AA281</f>
        <v>0</v>
      </c>
      <c r="W281" s="316">
        <f>South!AB281</f>
        <v>0</v>
      </c>
      <c r="X281" s="315">
        <f>West!R281</f>
        <v>0</v>
      </c>
      <c r="Y281" s="316">
        <f>West!S281</f>
        <v>0</v>
      </c>
      <c r="Z281" s="315">
        <f>West!AA281</f>
        <v>0</v>
      </c>
      <c r="AA281" s="316">
        <f>West!AB281</f>
        <v>0</v>
      </c>
      <c r="AB281" s="315">
        <f>Sepahijala!R281</f>
        <v>0</v>
      </c>
      <c r="AC281" s="316">
        <f>Sepahijala!S281</f>
        <v>0</v>
      </c>
      <c r="AD281" s="315">
        <f>Sepahijala!AA281</f>
        <v>0</v>
      </c>
      <c r="AE281" s="316">
        <f>Sepahijala!AB281</f>
        <v>0</v>
      </c>
      <c r="AF281" s="315">
        <f>Khowai!R281</f>
        <v>0</v>
      </c>
      <c r="AG281" s="316">
        <f>Khowai!S281</f>
        <v>0</v>
      </c>
      <c r="AH281" s="315">
        <f>Khowai!AA281</f>
        <v>0</v>
      </c>
      <c r="AI281" s="316">
        <f>Khowai!AB281</f>
        <v>0</v>
      </c>
      <c r="AJ281" s="315">
        <f>SPO!R281</f>
        <v>0</v>
      </c>
      <c r="AK281" s="316">
        <f>SPO!S281</f>
        <v>0</v>
      </c>
      <c r="AL281" s="315">
        <f>SPO!AA281</f>
        <v>0</v>
      </c>
      <c r="AM281" s="316">
        <f>SPO!AB281</f>
        <v>0</v>
      </c>
      <c r="AN281" s="315">
        <f>Tripura!R281</f>
        <v>0</v>
      </c>
      <c r="AO281" s="316">
        <f>Tripura!S281</f>
        <v>0</v>
      </c>
      <c r="AP281" s="315">
        <f>Tripura!AA281</f>
        <v>0</v>
      </c>
      <c r="AQ281" s="316">
        <f>Tripura!AB281</f>
        <v>0</v>
      </c>
    </row>
    <row r="282" spans="1:43" s="88" customFormat="1">
      <c r="A282" s="6"/>
      <c r="B282" s="7" t="s">
        <v>124</v>
      </c>
      <c r="C282" s="64">
        <v>0.02</v>
      </c>
      <c r="D282" s="315">
        <f>Dhalai!R282</f>
        <v>35</v>
      </c>
      <c r="E282" s="316">
        <f>Dhalai!S282</f>
        <v>0.70000000000000007</v>
      </c>
      <c r="F282" s="315">
        <f>Dhalai!AA282</f>
        <v>35</v>
      </c>
      <c r="G282" s="316">
        <f>Dhalai!AB282</f>
        <v>0.35000000000000003</v>
      </c>
      <c r="H282" s="315">
        <f>Unakoti!R282</f>
        <v>60</v>
      </c>
      <c r="I282" s="316">
        <f>Unakoti!S282</f>
        <v>1.2</v>
      </c>
      <c r="J282" s="315">
        <f>Unakoti!AA282</f>
        <v>60</v>
      </c>
      <c r="K282" s="316">
        <f>Unakoti!AB282</f>
        <v>0.6</v>
      </c>
      <c r="L282" s="315">
        <f>North!R282</f>
        <v>30</v>
      </c>
      <c r="M282" s="316">
        <f>North!S282</f>
        <v>0.6</v>
      </c>
      <c r="N282" s="315">
        <f>North!AA282</f>
        <v>30</v>
      </c>
      <c r="O282" s="316">
        <f>North!AB282</f>
        <v>0.3</v>
      </c>
      <c r="P282" s="315">
        <f>Gomati!R282</f>
        <v>37</v>
      </c>
      <c r="Q282" s="316">
        <f>Gomati!S282</f>
        <v>0.74</v>
      </c>
      <c r="R282" s="315">
        <f>Gomati!AA282</f>
        <v>37</v>
      </c>
      <c r="S282" s="316">
        <f>Gomati!AB282</f>
        <v>0.37</v>
      </c>
      <c r="T282" s="315">
        <f>South!R282</f>
        <v>35</v>
      </c>
      <c r="U282" s="316">
        <f>South!S282</f>
        <v>0.70000000000000007</v>
      </c>
      <c r="V282" s="315">
        <f>South!AA282</f>
        <v>35</v>
      </c>
      <c r="W282" s="316">
        <f>South!AB282</f>
        <v>0.35000000000000003</v>
      </c>
      <c r="X282" s="315">
        <f>West!R282</f>
        <v>25</v>
      </c>
      <c r="Y282" s="316">
        <f>West!S282</f>
        <v>0.5</v>
      </c>
      <c r="Z282" s="315">
        <f>West!AA282</f>
        <v>25</v>
      </c>
      <c r="AA282" s="316">
        <f>West!AB282</f>
        <v>0.25</v>
      </c>
      <c r="AB282" s="315">
        <f>Sepahijala!R282</f>
        <v>14</v>
      </c>
      <c r="AC282" s="316">
        <f>Sepahijala!S282</f>
        <v>0.28000000000000003</v>
      </c>
      <c r="AD282" s="315">
        <f>Sepahijala!AA282</f>
        <v>14</v>
      </c>
      <c r="AE282" s="316">
        <f>Sepahijala!AB282</f>
        <v>0.14000000000000001</v>
      </c>
      <c r="AF282" s="315">
        <f>Khowai!R282</f>
        <v>25</v>
      </c>
      <c r="AG282" s="316">
        <f>Khowai!S282</f>
        <v>0.5</v>
      </c>
      <c r="AH282" s="315">
        <f>Khowai!AA282</f>
        <v>25</v>
      </c>
      <c r="AI282" s="316">
        <f>Khowai!AB282</f>
        <v>0.25</v>
      </c>
      <c r="AJ282" s="315">
        <f>SPO!R282</f>
        <v>0</v>
      </c>
      <c r="AK282" s="316">
        <f>SPO!S282</f>
        <v>0</v>
      </c>
      <c r="AL282" s="315">
        <f>SPO!AA282</f>
        <v>0</v>
      </c>
      <c r="AM282" s="316">
        <f>SPO!AB282</f>
        <v>0</v>
      </c>
      <c r="AN282" s="315">
        <f>Tripura!R282</f>
        <v>261</v>
      </c>
      <c r="AO282" s="316">
        <f>Tripura!S282</f>
        <v>5.2200000000000006</v>
      </c>
      <c r="AP282" s="315">
        <f>Tripura!AA282</f>
        <v>261</v>
      </c>
      <c r="AQ282" s="316">
        <f>Tripura!AB282</f>
        <v>2.6100000000000003</v>
      </c>
    </row>
    <row r="283" spans="1:43" s="88" customFormat="1">
      <c r="A283" s="6"/>
      <c r="B283" s="7" t="s">
        <v>173</v>
      </c>
      <c r="C283" s="64">
        <v>0.02</v>
      </c>
      <c r="D283" s="315">
        <f>Dhalai!R283</f>
        <v>35</v>
      </c>
      <c r="E283" s="316">
        <f>Dhalai!S283</f>
        <v>0.70000000000000007</v>
      </c>
      <c r="F283" s="315">
        <f>Dhalai!AA283</f>
        <v>35</v>
      </c>
      <c r="G283" s="316">
        <f>Dhalai!AB283</f>
        <v>0.35000000000000003</v>
      </c>
      <c r="H283" s="315">
        <f>Unakoti!R283</f>
        <v>60</v>
      </c>
      <c r="I283" s="316">
        <f>Unakoti!S283</f>
        <v>1.2</v>
      </c>
      <c r="J283" s="315">
        <f>Unakoti!AA283</f>
        <v>60</v>
      </c>
      <c r="K283" s="316">
        <f>Unakoti!AB283</f>
        <v>0.6</v>
      </c>
      <c r="L283" s="315">
        <f>North!R283</f>
        <v>70</v>
      </c>
      <c r="M283" s="316">
        <f>North!S283</f>
        <v>1.4000000000000001</v>
      </c>
      <c r="N283" s="315">
        <f>North!AA283</f>
        <v>70</v>
      </c>
      <c r="O283" s="316">
        <f>North!AB283</f>
        <v>0.70000000000000007</v>
      </c>
      <c r="P283" s="315">
        <f>Gomati!R283</f>
        <v>40</v>
      </c>
      <c r="Q283" s="316">
        <f>Gomati!S283</f>
        <v>0.8</v>
      </c>
      <c r="R283" s="315">
        <f>Gomati!AA283</f>
        <v>40</v>
      </c>
      <c r="S283" s="316">
        <f>Gomati!AB283</f>
        <v>0.4</v>
      </c>
      <c r="T283" s="315">
        <f>South!R283</f>
        <v>45</v>
      </c>
      <c r="U283" s="316">
        <f>South!S283</f>
        <v>0.9</v>
      </c>
      <c r="V283" s="315">
        <f>South!AA283</f>
        <v>45</v>
      </c>
      <c r="W283" s="316">
        <f>South!AB283</f>
        <v>0.45</v>
      </c>
      <c r="X283" s="315">
        <f>West!R283</f>
        <v>25</v>
      </c>
      <c r="Y283" s="316">
        <f>West!S283</f>
        <v>0.5</v>
      </c>
      <c r="Z283" s="315">
        <f>West!AA283</f>
        <v>25</v>
      </c>
      <c r="AA283" s="316">
        <f>West!AB283</f>
        <v>0.25</v>
      </c>
      <c r="AB283" s="315">
        <f>Sepahijala!R283</f>
        <v>14</v>
      </c>
      <c r="AC283" s="316">
        <f>Sepahijala!S283</f>
        <v>0.28000000000000003</v>
      </c>
      <c r="AD283" s="315">
        <f>Sepahijala!AA283</f>
        <v>14</v>
      </c>
      <c r="AE283" s="316">
        <f>Sepahijala!AB283</f>
        <v>0.14000000000000001</v>
      </c>
      <c r="AF283" s="315">
        <f>Khowai!R283</f>
        <v>20</v>
      </c>
      <c r="AG283" s="316">
        <f>Khowai!S283</f>
        <v>0.4</v>
      </c>
      <c r="AH283" s="315">
        <f>Khowai!AA283</f>
        <v>20</v>
      </c>
      <c r="AI283" s="316">
        <f>Khowai!AB283</f>
        <v>0.2</v>
      </c>
      <c r="AJ283" s="315">
        <f>SPO!R283</f>
        <v>0</v>
      </c>
      <c r="AK283" s="316">
        <f>SPO!S283</f>
        <v>0</v>
      </c>
      <c r="AL283" s="315">
        <f>SPO!AA283</f>
        <v>0</v>
      </c>
      <c r="AM283" s="316">
        <f>SPO!AB283</f>
        <v>0</v>
      </c>
      <c r="AN283" s="315">
        <f>Tripura!R283</f>
        <v>309</v>
      </c>
      <c r="AO283" s="316">
        <f>Tripura!S283</f>
        <v>6.1800000000000006</v>
      </c>
      <c r="AP283" s="315">
        <f>Tripura!AA283</f>
        <v>309</v>
      </c>
      <c r="AQ283" s="316">
        <f>Tripura!AB283</f>
        <v>3.0900000000000003</v>
      </c>
    </row>
    <row r="284" spans="1:43" s="88" customFormat="1">
      <c r="A284" s="6"/>
      <c r="B284" s="7" t="s">
        <v>174</v>
      </c>
      <c r="C284" s="64">
        <v>0.02</v>
      </c>
      <c r="D284" s="315">
        <f>Dhalai!R284</f>
        <v>30</v>
      </c>
      <c r="E284" s="316">
        <f>Dhalai!S284</f>
        <v>0.6</v>
      </c>
      <c r="F284" s="315">
        <f>Dhalai!AA284</f>
        <v>40</v>
      </c>
      <c r="G284" s="316">
        <f>Dhalai!AB284</f>
        <v>0.4</v>
      </c>
      <c r="H284" s="315">
        <f>Unakoti!R284</f>
        <v>60</v>
      </c>
      <c r="I284" s="316">
        <f>Unakoti!S284</f>
        <v>1.2</v>
      </c>
      <c r="J284" s="315">
        <f>Unakoti!AA284</f>
        <v>40</v>
      </c>
      <c r="K284" s="316">
        <f>Unakoti!AB284</f>
        <v>0.4</v>
      </c>
      <c r="L284" s="315">
        <f>North!R284</f>
        <v>80</v>
      </c>
      <c r="M284" s="316">
        <f>North!S284</f>
        <v>1.6</v>
      </c>
      <c r="N284" s="315">
        <f>North!AA284</f>
        <v>40</v>
      </c>
      <c r="O284" s="316">
        <f>North!AB284</f>
        <v>0.4</v>
      </c>
      <c r="P284" s="315">
        <f>Gomati!R284</f>
        <v>34</v>
      </c>
      <c r="Q284" s="316">
        <f>Gomati!S284</f>
        <v>0.68</v>
      </c>
      <c r="R284" s="315">
        <f>Gomati!AA284</f>
        <v>40</v>
      </c>
      <c r="S284" s="316">
        <f>Gomati!AB284</f>
        <v>0.4</v>
      </c>
      <c r="T284" s="315">
        <f>South!R284</f>
        <v>40</v>
      </c>
      <c r="U284" s="316">
        <f>South!S284</f>
        <v>0.8</v>
      </c>
      <c r="V284" s="315">
        <f>South!AA284</f>
        <v>40</v>
      </c>
      <c r="W284" s="316">
        <f>South!AB284</f>
        <v>0.4</v>
      </c>
      <c r="X284" s="315">
        <f>West!R284</f>
        <v>50</v>
      </c>
      <c r="Y284" s="316">
        <f>West!S284</f>
        <v>1</v>
      </c>
      <c r="Z284" s="315">
        <f>West!AA284</f>
        <v>40</v>
      </c>
      <c r="AA284" s="316">
        <f>West!AB284</f>
        <v>0.4</v>
      </c>
      <c r="AB284" s="315">
        <f>Sepahijala!R284</f>
        <v>14</v>
      </c>
      <c r="AC284" s="316">
        <f>Sepahijala!S284</f>
        <v>0.28000000000000003</v>
      </c>
      <c r="AD284" s="315">
        <f>Sepahijala!AA284</f>
        <v>40</v>
      </c>
      <c r="AE284" s="316">
        <f>Sepahijala!AB284</f>
        <v>0.4</v>
      </c>
      <c r="AF284" s="315">
        <f>Khowai!R284</f>
        <v>20</v>
      </c>
      <c r="AG284" s="316">
        <f>Khowai!S284</f>
        <v>0.4</v>
      </c>
      <c r="AH284" s="315">
        <f>Khowai!AA284</f>
        <v>40</v>
      </c>
      <c r="AI284" s="316">
        <f>Khowai!AB284</f>
        <v>0.4</v>
      </c>
      <c r="AJ284" s="315">
        <f>SPO!R284</f>
        <v>0</v>
      </c>
      <c r="AK284" s="316">
        <f>SPO!S284</f>
        <v>0</v>
      </c>
      <c r="AL284" s="315">
        <f>SPO!AA284</f>
        <v>0</v>
      </c>
      <c r="AM284" s="316">
        <f>SPO!AB284</f>
        <v>0</v>
      </c>
      <c r="AN284" s="315">
        <f>Tripura!R284</f>
        <v>328</v>
      </c>
      <c r="AO284" s="316">
        <f>Tripura!S284</f>
        <v>6.5600000000000005</v>
      </c>
      <c r="AP284" s="315">
        <f>Tripura!AA284</f>
        <v>320</v>
      </c>
      <c r="AQ284" s="316">
        <f>Tripura!AB284</f>
        <v>3.1999999999999997</v>
      </c>
    </row>
    <row r="285" spans="1:43" s="88" customFormat="1">
      <c r="A285" s="6"/>
      <c r="B285" s="38" t="s">
        <v>180</v>
      </c>
      <c r="C285" s="64"/>
      <c r="D285" s="315">
        <f>Dhalai!R285</f>
        <v>0</v>
      </c>
      <c r="E285" s="316">
        <f>Dhalai!S285</f>
        <v>0</v>
      </c>
      <c r="F285" s="315">
        <f>Dhalai!AA285</f>
        <v>0</v>
      </c>
      <c r="G285" s="316">
        <f>Dhalai!AB285</f>
        <v>0</v>
      </c>
      <c r="H285" s="315">
        <f>Unakoti!R285</f>
        <v>0</v>
      </c>
      <c r="I285" s="316">
        <f>Unakoti!S285</f>
        <v>0</v>
      </c>
      <c r="J285" s="315">
        <f>Unakoti!AA285</f>
        <v>0</v>
      </c>
      <c r="K285" s="316">
        <f>Unakoti!AB285</f>
        <v>0</v>
      </c>
      <c r="L285" s="315">
        <f>North!R285</f>
        <v>0</v>
      </c>
      <c r="M285" s="316">
        <f>North!S285</f>
        <v>0</v>
      </c>
      <c r="N285" s="315">
        <f>North!AA285</f>
        <v>0</v>
      </c>
      <c r="O285" s="316">
        <f>North!AB285</f>
        <v>0</v>
      </c>
      <c r="P285" s="315">
        <f>Gomati!R285</f>
        <v>0</v>
      </c>
      <c r="Q285" s="316">
        <f>Gomati!S285</f>
        <v>0</v>
      </c>
      <c r="R285" s="315">
        <f>Gomati!AA285</f>
        <v>0</v>
      </c>
      <c r="S285" s="316">
        <f>Gomati!AB285</f>
        <v>0</v>
      </c>
      <c r="T285" s="315">
        <f>South!R285</f>
        <v>0</v>
      </c>
      <c r="U285" s="316">
        <f>South!S285</f>
        <v>0</v>
      </c>
      <c r="V285" s="315">
        <f>South!AA285</f>
        <v>0</v>
      </c>
      <c r="W285" s="316">
        <f>South!AB285</f>
        <v>0</v>
      </c>
      <c r="X285" s="315">
        <f>West!R285</f>
        <v>0</v>
      </c>
      <c r="Y285" s="316">
        <f>West!S285</f>
        <v>0</v>
      </c>
      <c r="Z285" s="315">
        <f>West!AA285</f>
        <v>0</v>
      </c>
      <c r="AA285" s="316">
        <f>West!AB285</f>
        <v>0</v>
      </c>
      <c r="AB285" s="315">
        <f>Sepahijala!R285</f>
        <v>0</v>
      </c>
      <c r="AC285" s="316">
        <f>Sepahijala!S285</f>
        <v>0</v>
      </c>
      <c r="AD285" s="315">
        <f>Sepahijala!AA285</f>
        <v>0</v>
      </c>
      <c r="AE285" s="316">
        <f>Sepahijala!AB285</f>
        <v>0</v>
      </c>
      <c r="AF285" s="315">
        <f>Khowai!R285</f>
        <v>0</v>
      </c>
      <c r="AG285" s="316">
        <f>Khowai!S285</f>
        <v>0</v>
      </c>
      <c r="AH285" s="315">
        <f>Khowai!AA285</f>
        <v>0</v>
      </c>
      <c r="AI285" s="316">
        <f>Khowai!AB285</f>
        <v>0</v>
      </c>
      <c r="AJ285" s="315">
        <f>SPO!R285</f>
        <v>0</v>
      </c>
      <c r="AK285" s="316">
        <f>SPO!S285</f>
        <v>0</v>
      </c>
      <c r="AL285" s="315">
        <f>SPO!AA285</f>
        <v>0</v>
      </c>
      <c r="AM285" s="316">
        <f>SPO!AB285</f>
        <v>0</v>
      </c>
      <c r="AN285" s="315">
        <f>Tripura!R285</f>
        <v>0</v>
      </c>
      <c r="AO285" s="316">
        <f>Tripura!S285</f>
        <v>0</v>
      </c>
      <c r="AP285" s="315">
        <f>Tripura!AA285</f>
        <v>0</v>
      </c>
      <c r="AQ285" s="316">
        <f>Tripura!AB285</f>
        <v>0</v>
      </c>
    </row>
    <row r="286" spans="1:43" s="88" customFormat="1">
      <c r="A286" s="6">
        <v>11.06</v>
      </c>
      <c r="B286" s="7" t="s">
        <v>313</v>
      </c>
      <c r="C286" s="64">
        <v>0.03</v>
      </c>
      <c r="D286" s="315">
        <f>Dhalai!R286</f>
        <v>8</v>
      </c>
      <c r="E286" s="316">
        <f>Dhalai!S286</f>
        <v>0.24</v>
      </c>
      <c r="F286" s="315">
        <f>Dhalai!AA286</f>
        <v>0</v>
      </c>
      <c r="G286" s="316">
        <f>Dhalai!AB286</f>
        <v>0</v>
      </c>
      <c r="H286" s="315">
        <f>Unakoti!R286</f>
        <v>4</v>
      </c>
      <c r="I286" s="316">
        <f>Unakoti!S286</f>
        <v>0.12</v>
      </c>
      <c r="J286" s="315">
        <f>Unakoti!AA286</f>
        <v>0</v>
      </c>
      <c r="K286" s="316">
        <f>Unakoti!AB286</f>
        <v>0</v>
      </c>
      <c r="L286" s="315">
        <f>North!R286</f>
        <v>8</v>
      </c>
      <c r="M286" s="316">
        <f>North!S286</f>
        <v>0.24</v>
      </c>
      <c r="N286" s="315">
        <f>North!AA286</f>
        <v>0</v>
      </c>
      <c r="O286" s="316">
        <f>North!AB286</f>
        <v>0</v>
      </c>
      <c r="P286" s="315">
        <f>Gomati!R286</f>
        <v>9</v>
      </c>
      <c r="Q286" s="316">
        <f>Gomati!S286</f>
        <v>0.27</v>
      </c>
      <c r="R286" s="315">
        <f>Gomati!AA286</f>
        <v>0</v>
      </c>
      <c r="S286" s="316">
        <f>Gomati!AB286</f>
        <v>0</v>
      </c>
      <c r="T286" s="315">
        <f>South!R286</f>
        <v>9</v>
      </c>
      <c r="U286" s="316">
        <f>South!S286</f>
        <v>0.27</v>
      </c>
      <c r="V286" s="315">
        <f>South!AA286</f>
        <v>0</v>
      </c>
      <c r="W286" s="316">
        <f>South!AB286</f>
        <v>0</v>
      </c>
      <c r="X286" s="315">
        <f>West!R286</f>
        <v>9</v>
      </c>
      <c r="Y286" s="316">
        <f>West!S286</f>
        <v>0.27</v>
      </c>
      <c r="Z286" s="315">
        <f>West!AA286</f>
        <v>0</v>
      </c>
      <c r="AA286" s="316">
        <f>West!AB286</f>
        <v>0</v>
      </c>
      <c r="AB286" s="315">
        <f>Sepahijala!R286</f>
        <v>7</v>
      </c>
      <c r="AC286" s="316">
        <f>Sepahijala!S286</f>
        <v>0.21</v>
      </c>
      <c r="AD286" s="315">
        <f>Sepahijala!AA286</f>
        <v>0</v>
      </c>
      <c r="AE286" s="316">
        <f>Sepahijala!AB286</f>
        <v>0</v>
      </c>
      <c r="AF286" s="315">
        <f>Khowai!R286</f>
        <v>6</v>
      </c>
      <c r="AG286" s="316">
        <f>Khowai!S286</f>
        <v>0.18</v>
      </c>
      <c r="AH286" s="315">
        <f>Khowai!AA286</f>
        <v>0</v>
      </c>
      <c r="AI286" s="316">
        <f>Khowai!AB286</f>
        <v>0</v>
      </c>
      <c r="AJ286" s="315">
        <f>SPO!R286</f>
        <v>0</v>
      </c>
      <c r="AK286" s="316">
        <f>SPO!S286</f>
        <v>0</v>
      </c>
      <c r="AL286" s="315">
        <f>SPO!AA286</f>
        <v>0</v>
      </c>
      <c r="AM286" s="316">
        <f>SPO!AB286</f>
        <v>0</v>
      </c>
      <c r="AN286" s="315">
        <f>Tripura!R286</f>
        <v>60</v>
      </c>
      <c r="AO286" s="316">
        <f>Tripura!S286</f>
        <v>1.8</v>
      </c>
      <c r="AP286" s="315">
        <f>Tripura!AA286</f>
        <v>0</v>
      </c>
      <c r="AQ286" s="316">
        <f>Tripura!AB286</f>
        <v>0</v>
      </c>
    </row>
    <row r="287" spans="1:43" s="87" customFormat="1" ht="16.5">
      <c r="A287" s="6">
        <v>11.07</v>
      </c>
      <c r="B287" s="242" t="s">
        <v>316</v>
      </c>
      <c r="C287" s="64">
        <v>0.05</v>
      </c>
      <c r="D287" s="315">
        <f>Dhalai!R287</f>
        <v>250</v>
      </c>
      <c r="E287" s="316">
        <f>Dhalai!S287</f>
        <v>4</v>
      </c>
      <c r="F287" s="315">
        <f>Dhalai!AA287</f>
        <v>250</v>
      </c>
      <c r="G287" s="316">
        <f>Dhalai!AB287</f>
        <v>4</v>
      </c>
      <c r="H287" s="315">
        <f>Unakoti!R287</f>
        <v>150</v>
      </c>
      <c r="I287" s="316">
        <f>Unakoti!S287</f>
        <v>2.4</v>
      </c>
      <c r="J287" s="315">
        <f>Unakoti!AA287</f>
        <v>150</v>
      </c>
      <c r="K287" s="316">
        <f>Unakoti!AB287</f>
        <v>2.4</v>
      </c>
      <c r="L287" s="315">
        <f>North!R287</f>
        <v>150</v>
      </c>
      <c r="M287" s="316">
        <f>North!S287</f>
        <v>2.4</v>
      </c>
      <c r="N287" s="315">
        <f>North!AA287</f>
        <v>150</v>
      </c>
      <c r="O287" s="316">
        <f>North!AB287</f>
        <v>2.4</v>
      </c>
      <c r="P287" s="315">
        <f>Gomati!R287</f>
        <v>150</v>
      </c>
      <c r="Q287" s="316">
        <f>Gomati!S287</f>
        <v>2.4</v>
      </c>
      <c r="R287" s="315">
        <f>Gomati!AA287</f>
        <v>150</v>
      </c>
      <c r="S287" s="316">
        <f>Gomati!AB287</f>
        <v>2.4</v>
      </c>
      <c r="T287" s="315">
        <f>South!R287</f>
        <v>150</v>
      </c>
      <c r="U287" s="316">
        <f>South!S287</f>
        <v>2.4</v>
      </c>
      <c r="V287" s="315">
        <f>South!AA287</f>
        <v>150</v>
      </c>
      <c r="W287" s="316">
        <f>South!AB287</f>
        <v>2.4</v>
      </c>
      <c r="X287" s="315">
        <f>West!R287</f>
        <v>150</v>
      </c>
      <c r="Y287" s="316">
        <f>West!S287</f>
        <v>2.4</v>
      </c>
      <c r="Z287" s="315">
        <f>West!AA287</f>
        <v>150</v>
      </c>
      <c r="AA287" s="316">
        <f>West!AB287</f>
        <v>2.4</v>
      </c>
      <c r="AB287" s="315">
        <f>Sepahijala!R287</f>
        <v>150</v>
      </c>
      <c r="AC287" s="316">
        <f>Sepahijala!S287</f>
        <v>2.4</v>
      </c>
      <c r="AD287" s="315">
        <f>Sepahijala!AA287</f>
        <v>150</v>
      </c>
      <c r="AE287" s="316">
        <f>Sepahijala!AB287</f>
        <v>2.4</v>
      </c>
      <c r="AF287" s="315">
        <f>Khowai!R287</f>
        <v>150</v>
      </c>
      <c r="AG287" s="316">
        <f>Khowai!S287</f>
        <v>2.4</v>
      </c>
      <c r="AH287" s="315">
        <f>Khowai!AA287</f>
        <v>150</v>
      </c>
      <c r="AI287" s="316">
        <f>Khowai!AB287</f>
        <v>2.4</v>
      </c>
      <c r="AJ287" s="315">
        <f>SPO!R287</f>
        <v>0</v>
      </c>
      <c r="AK287" s="316">
        <f>SPO!S287</f>
        <v>0</v>
      </c>
      <c r="AL287" s="315">
        <f>SPO!AA287</f>
        <v>0</v>
      </c>
      <c r="AM287" s="316">
        <f>SPO!AB287</f>
        <v>0</v>
      </c>
      <c r="AN287" s="315">
        <f>Tripura!R287</f>
        <v>1300</v>
      </c>
      <c r="AO287" s="316">
        <f>Tripura!S287</f>
        <v>20.799999999999997</v>
      </c>
      <c r="AP287" s="315">
        <f>Tripura!AA287</f>
        <v>1300</v>
      </c>
      <c r="AQ287" s="316">
        <f>Tripura!AB287</f>
        <v>20.799999999999997</v>
      </c>
    </row>
    <row r="288" spans="1:43" s="87" customFormat="1" ht="16.5">
      <c r="A288" s="6">
        <v>11.08</v>
      </c>
      <c r="B288" s="242" t="s">
        <v>337</v>
      </c>
      <c r="C288" s="64">
        <v>0.01</v>
      </c>
      <c r="D288" s="315">
        <f>Dhalai!R288</f>
        <v>2413</v>
      </c>
      <c r="E288" s="316">
        <f>Dhalai!S288</f>
        <v>24.13</v>
      </c>
      <c r="F288" s="315">
        <f>Dhalai!AA288</f>
        <v>0</v>
      </c>
      <c r="G288" s="316">
        <f>Dhalai!AB288</f>
        <v>0</v>
      </c>
      <c r="H288" s="315">
        <f>Unakoti!R288</f>
        <v>2008</v>
      </c>
      <c r="I288" s="316">
        <f>Unakoti!S288</f>
        <v>20.080000000000002</v>
      </c>
      <c r="J288" s="315">
        <f>Unakoti!AA288</f>
        <v>0</v>
      </c>
      <c r="K288" s="316">
        <f>Unakoti!AB288</f>
        <v>0</v>
      </c>
      <c r="L288" s="315">
        <f>North!R288</f>
        <v>2413</v>
      </c>
      <c r="M288" s="316">
        <f>North!S288</f>
        <v>24.13</v>
      </c>
      <c r="N288" s="315">
        <f>North!AA288</f>
        <v>0</v>
      </c>
      <c r="O288" s="316">
        <f>North!AB288</f>
        <v>0</v>
      </c>
      <c r="P288" s="315">
        <f>Gomati!R288</f>
        <v>2413</v>
      </c>
      <c r="Q288" s="316">
        <f>Gomati!S288</f>
        <v>24.13</v>
      </c>
      <c r="R288" s="315">
        <f>Gomati!AA288</f>
        <v>0</v>
      </c>
      <c r="S288" s="316">
        <f>Gomati!AB288</f>
        <v>0</v>
      </c>
      <c r="T288" s="315">
        <f>South!R288</f>
        <v>2413</v>
      </c>
      <c r="U288" s="316">
        <f>South!S288</f>
        <v>24.13</v>
      </c>
      <c r="V288" s="315">
        <f>South!AA288</f>
        <v>0</v>
      </c>
      <c r="W288" s="316">
        <f>South!AB288</f>
        <v>0</v>
      </c>
      <c r="X288" s="315">
        <f>West!R288</f>
        <v>2413</v>
      </c>
      <c r="Y288" s="316">
        <f>West!S288</f>
        <v>24.13</v>
      </c>
      <c r="Z288" s="315">
        <f>West!AA288</f>
        <v>0</v>
      </c>
      <c r="AA288" s="316">
        <f>West!AB288</f>
        <v>0</v>
      </c>
      <c r="AB288" s="315">
        <f>Sepahijala!R288</f>
        <v>2413</v>
      </c>
      <c r="AC288" s="316">
        <f>Sepahijala!S288</f>
        <v>24.13</v>
      </c>
      <c r="AD288" s="315">
        <f>Sepahijala!AA288</f>
        <v>0</v>
      </c>
      <c r="AE288" s="316">
        <f>Sepahijala!AB288</f>
        <v>0</v>
      </c>
      <c r="AF288" s="315">
        <f>Khowai!R288</f>
        <v>2413</v>
      </c>
      <c r="AG288" s="316">
        <f>Khowai!S288</f>
        <v>24.13</v>
      </c>
      <c r="AH288" s="315">
        <f>Khowai!AA288</f>
        <v>0</v>
      </c>
      <c r="AI288" s="316">
        <f>Khowai!AB288</f>
        <v>0</v>
      </c>
      <c r="AJ288" s="315">
        <f>SPO!R288</f>
        <v>0</v>
      </c>
      <c r="AK288" s="316">
        <f>SPO!S288</f>
        <v>0</v>
      </c>
      <c r="AL288" s="315">
        <f>SPO!AA288</f>
        <v>0</v>
      </c>
      <c r="AM288" s="316">
        <f>SPO!AB288</f>
        <v>0</v>
      </c>
      <c r="AN288" s="315">
        <f>Tripura!R288</f>
        <v>18899</v>
      </c>
      <c r="AO288" s="316">
        <f>Tripura!S288</f>
        <v>188.98999999999998</v>
      </c>
      <c r="AP288" s="315"/>
      <c r="AQ288" s="316"/>
    </row>
    <row r="289" spans="1:43" s="87" customFormat="1" ht="16.5">
      <c r="A289" s="6">
        <v>11.09</v>
      </c>
      <c r="B289" s="242" t="s">
        <v>338</v>
      </c>
      <c r="C289" s="64">
        <v>1.7999999999999999E-2</v>
      </c>
      <c r="D289" s="315">
        <f>Dhalai!R289</f>
        <v>50</v>
      </c>
      <c r="E289" s="316">
        <f>Dhalai!S289</f>
        <v>0.89999999999999991</v>
      </c>
      <c r="F289" s="315">
        <f>Dhalai!AA289</f>
        <v>0</v>
      </c>
      <c r="G289" s="316">
        <f>Dhalai!AB289</f>
        <v>0</v>
      </c>
      <c r="H289" s="315">
        <f>Unakoti!R289</f>
        <v>50</v>
      </c>
      <c r="I289" s="316">
        <f>Unakoti!S289</f>
        <v>0.89999999999999991</v>
      </c>
      <c r="J289" s="315">
        <f>Unakoti!AA289</f>
        <v>0</v>
      </c>
      <c r="K289" s="316">
        <f>Unakoti!AB289</f>
        <v>0</v>
      </c>
      <c r="L289" s="315">
        <f>North!R289</f>
        <v>50</v>
      </c>
      <c r="M289" s="316">
        <f>North!S289</f>
        <v>0.89999999999999991</v>
      </c>
      <c r="N289" s="315">
        <f>North!AA289</f>
        <v>0</v>
      </c>
      <c r="O289" s="316">
        <f>North!AB289</f>
        <v>0</v>
      </c>
      <c r="P289" s="315">
        <f>Gomati!R289</f>
        <v>50</v>
      </c>
      <c r="Q289" s="316">
        <f>Gomati!S289</f>
        <v>0.89999999999999991</v>
      </c>
      <c r="R289" s="315">
        <f>Gomati!AA289</f>
        <v>0</v>
      </c>
      <c r="S289" s="316">
        <f>Gomati!AB289</f>
        <v>0</v>
      </c>
      <c r="T289" s="315">
        <f>South!R289</f>
        <v>50</v>
      </c>
      <c r="U289" s="316">
        <f>South!S289</f>
        <v>0.89999999999999991</v>
      </c>
      <c r="V289" s="315">
        <f>South!AA289</f>
        <v>0</v>
      </c>
      <c r="W289" s="316">
        <f>South!AB289</f>
        <v>0</v>
      </c>
      <c r="X289" s="315">
        <f>West!R289</f>
        <v>50</v>
      </c>
      <c r="Y289" s="316">
        <f>West!S289</f>
        <v>0.89999999999999991</v>
      </c>
      <c r="Z289" s="315">
        <f>West!AA289</f>
        <v>0</v>
      </c>
      <c r="AA289" s="316">
        <f>West!AB289</f>
        <v>0</v>
      </c>
      <c r="AB289" s="315">
        <f>Sepahijala!R289</f>
        <v>50</v>
      </c>
      <c r="AC289" s="316">
        <f>Sepahijala!S289</f>
        <v>0.89999999999999991</v>
      </c>
      <c r="AD289" s="315">
        <f>Sepahijala!AA289</f>
        <v>0</v>
      </c>
      <c r="AE289" s="316">
        <f>Sepahijala!AB289</f>
        <v>0</v>
      </c>
      <c r="AF289" s="315">
        <f>Khowai!R289</f>
        <v>50</v>
      </c>
      <c r="AG289" s="316">
        <f>Khowai!S289</f>
        <v>0.89999999999999991</v>
      </c>
      <c r="AH289" s="315">
        <f>Khowai!AA289</f>
        <v>0</v>
      </c>
      <c r="AI289" s="316">
        <f>Khowai!AB289</f>
        <v>0</v>
      </c>
      <c r="AJ289" s="315">
        <f>SPO!R289</f>
        <v>0</v>
      </c>
      <c r="AK289" s="316">
        <f>SPO!S289</f>
        <v>0</v>
      </c>
      <c r="AL289" s="315">
        <f>SPO!AA289</f>
        <v>0</v>
      </c>
      <c r="AM289" s="316">
        <f>SPO!AB289</f>
        <v>0</v>
      </c>
      <c r="AN289" s="315">
        <f>Tripura!R289</f>
        <v>400</v>
      </c>
      <c r="AO289" s="316">
        <f>Tripura!S289</f>
        <v>7.2000000000000011</v>
      </c>
      <c r="AP289" s="315"/>
      <c r="AQ289" s="316"/>
    </row>
    <row r="290" spans="1:43" s="87" customFormat="1">
      <c r="A290" s="6">
        <v>11.1</v>
      </c>
      <c r="B290" s="61" t="s">
        <v>312</v>
      </c>
      <c r="C290" s="64">
        <v>6.0000000000000001E-3</v>
      </c>
      <c r="D290" s="315">
        <f>Dhalai!R290</f>
        <v>50</v>
      </c>
      <c r="E290" s="316">
        <f>Dhalai!S290</f>
        <v>0.3</v>
      </c>
      <c r="F290" s="315">
        <f>Dhalai!AA290</f>
        <v>50</v>
      </c>
      <c r="G290" s="316">
        <f>Dhalai!AB290</f>
        <v>0.1</v>
      </c>
      <c r="H290" s="315">
        <f>Unakoti!R290</f>
        <v>10</v>
      </c>
      <c r="I290" s="316">
        <f>Unakoti!S290</f>
        <v>0.06</v>
      </c>
      <c r="J290" s="315">
        <f>Unakoti!AA290</f>
        <v>10</v>
      </c>
      <c r="K290" s="316">
        <f>Unakoti!AB290</f>
        <v>0.02</v>
      </c>
      <c r="L290" s="315">
        <f>North!R290</f>
        <v>20</v>
      </c>
      <c r="M290" s="316">
        <f>North!S290</f>
        <v>0.12</v>
      </c>
      <c r="N290" s="315">
        <f>North!AA290</f>
        <v>20</v>
      </c>
      <c r="O290" s="316">
        <f>North!AB290</f>
        <v>0.04</v>
      </c>
      <c r="P290" s="315">
        <f>Gomati!R290</f>
        <v>209</v>
      </c>
      <c r="Q290" s="316">
        <f>Gomati!S290</f>
        <v>1.254</v>
      </c>
      <c r="R290" s="315">
        <f>Gomati!AA290</f>
        <v>209</v>
      </c>
      <c r="S290" s="316">
        <f>Gomati!AB290</f>
        <v>0.41799999999999998</v>
      </c>
      <c r="T290" s="315">
        <f>South!R290</f>
        <v>30</v>
      </c>
      <c r="U290" s="316">
        <f>South!S290</f>
        <v>0.18</v>
      </c>
      <c r="V290" s="315">
        <f>South!AA290</f>
        <v>30</v>
      </c>
      <c r="W290" s="316">
        <f>South!AB290</f>
        <v>0.06</v>
      </c>
      <c r="X290" s="315">
        <f>West!R290</f>
        <v>50</v>
      </c>
      <c r="Y290" s="316">
        <f>West!S290</f>
        <v>0.3</v>
      </c>
      <c r="Z290" s="315">
        <f>West!AA290</f>
        <v>50</v>
      </c>
      <c r="AA290" s="316">
        <f>West!AB290</f>
        <v>0.1</v>
      </c>
      <c r="AB290" s="315">
        <f>Sepahijala!R290</f>
        <v>16</v>
      </c>
      <c r="AC290" s="316">
        <f>Sepahijala!S290</f>
        <v>9.6000000000000002E-2</v>
      </c>
      <c r="AD290" s="315">
        <f>Sepahijala!AA290</f>
        <v>16</v>
      </c>
      <c r="AE290" s="316">
        <f>Sepahijala!AB290</f>
        <v>3.2000000000000001E-2</v>
      </c>
      <c r="AF290" s="315">
        <f>Khowai!R290</f>
        <v>30</v>
      </c>
      <c r="AG290" s="316">
        <f>Khowai!S290</f>
        <v>0.18</v>
      </c>
      <c r="AH290" s="315">
        <f>Khowai!AA290</f>
        <v>30</v>
      </c>
      <c r="AI290" s="316">
        <f>Khowai!AB290</f>
        <v>0.06</v>
      </c>
      <c r="AJ290" s="315">
        <f>SPO!R290</f>
        <v>0</v>
      </c>
      <c r="AK290" s="316">
        <f>SPO!S290</f>
        <v>0</v>
      </c>
      <c r="AL290" s="315">
        <f>SPO!AA290</f>
        <v>0</v>
      </c>
      <c r="AM290" s="316">
        <f>SPO!AB290</f>
        <v>0</v>
      </c>
      <c r="AN290" s="315">
        <f>Tripura!R290</f>
        <v>415</v>
      </c>
      <c r="AO290" s="316">
        <f>Tripura!S290</f>
        <v>2.4900000000000002</v>
      </c>
      <c r="AP290" s="315">
        <f>Tripura!AA290</f>
        <v>415</v>
      </c>
      <c r="AQ290" s="316">
        <f>Tripura!AB290</f>
        <v>0.82999999999999985</v>
      </c>
    </row>
    <row r="291" spans="1:43" s="216" customFormat="1" ht="18">
      <c r="A291" s="203"/>
      <c r="B291" s="192" t="s">
        <v>107</v>
      </c>
      <c r="C291" s="198">
        <f t="shared" ref="C291" si="34">SUM(C268:C290)</f>
        <v>0.43200000000000011</v>
      </c>
      <c r="D291" s="315">
        <f>Dhalai!R291</f>
        <v>8568</v>
      </c>
      <c r="E291" s="316">
        <f>Dhalai!S291</f>
        <v>157.39000000000001</v>
      </c>
      <c r="F291" s="315">
        <f>Dhalai!AA291</f>
        <v>5938</v>
      </c>
      <c r="G291" s="316">
        <f>Dhalai!AB291</f>
        <v>93.279999999999987</v>
      </c>
      <c r="H291" s="315">
        <f>Unakoti!R291</f>
        <v>5882</v>
      </c>
      <c r="I291" s="316">
        <f>Unakoti!S291</f>
        <v>94.396000000000029</v>
      </c>
      <c r="J291" s="315">
        <f>Unakoti!AA291</f>
        <v>3753</v>
      </c>
      <c r="K291" s="316">
        <f>Unakoti!AB291</f>
        <v>50.364000000000004</v>
      </c>
      <c r="L291" s="315">
        <f>North!R291</f>
        <v>5852</v>
      </c>
      <c r="M291" s="316">
        <f>North!S291</f>
        <v>112.33</v>
      </c>
      <c r="N291" s="315">
        <f>North!AA291</f>
        <v>3167</v>
      </c>
      <c r="O291" s="316">
        <f>North!AB291</f>
        <v>61.439999999999991</v>
      </c>
      <c r="P291" s="315">
        <f>Gomati!R291</f>
        <v>9627</v>
      </c>
      <c r="Q291" s="316">
        <f>Gomati!S291</f>
        <v>153.56399999999999</v>
      </c>
      <c r="R291" s="315">
        <f>Gomati!AA291</f>
        <v>6999</v>
      </c>
      <c r="S291" s="316">
        <f>Gomati!AB291</f>
        <v>81.078000000000031</v>
      </c>
      <c r="T291" s="315">
        <f>South!R291</f>
        <v>7998</v>
      </c>
      <c r="U291" s="316">
        <f>South!S291</f>
        <v>131.87000000000003</v>
      </c>
      <c r="V291" s="315">
        <f>South!AA291</f>
        <v>5407</v>
      </c>
      <c r="W291" s="316">
        <f>South!AB291</f>
        <v>71.050000000000011</v>
      </c>
      <c r="X291" s="315">
        <f>West!R291</f>
        <v>16661</v>
      </c>
      <c r="Y291" s="316">
        <f>West!S291</f>
        <v>244.06800000000004</v>
      </c>
      <c r="Z291" s="315">
        <f>West!AA291</f>
        <v>14108</v>
      </c>
      <c r="AA291" s="316">
        <f>West!AB291</f>
        <v>134.15200000000002</v>
      </c>
      <c r="AB291" s="315">
        <f>Sepahijala!R291</f>
        <v>4855</v>
      </c>
      <c r="AC291" s="316">
        <f>Sepahijala!S291</f>
        <v>100.25600000000001</v>
      </c>
      <c r="AD291" s="315">
        <f>Sepahijala!AA291</f>
        <v>2309</v>
      </c>
      <c r="AE291" s="316">
        <f>Sepahijala!AB291</f>
        <v>61.111999999999995</v>
      </c>
      <c r="AF291" s="315">
        <f>Khowai!R291</f>
        <v>6133</v>
      </c>
      <c r="AG291" s="316">
        <f>Khowai!S291</f>
        <v>118.55000000000001</v>
      </c>
      <c r="AH291" s="315">
        <f>Khowai!AA291</f>
        <v>3542</v>
      </c>
      <c r="AI291" s="316">
        <f>Khowai!AB291</f>
        <v>69.370000000000019</v>
      </c>
      <c r="AJ291" s="315">
        <f>SPO!R291</f>
        <v>0</v>
      </c>
      <c r="AK291" s="316">
        <f>SPO!S291</f>
        <v>0</v>
      </c>
      <c r="AL291" s="315">
        <f>SPO!AA291</f>
        <v>0</v>
      </c>
      <c r="AM291" s="316">
        <f>SPO!AB291</f>
        <v>0</v>
      </c>
      <c r="AN291" s="315">
        <f>Tripura!R291</f>
        <v>65576</v>
      </c>
      <c r="AO291" s="316">
        <f>Tripura!S291</f>
        <v>1112.4240000000002</v>
      </c>
      <c r="AP291" s="315">
        <f>Tripura!AA291</f>
        <v>45223</v>
      </c>
      <c r="AQ291" s="316">
        <f>Tripura!AB291</f>
        <v>621.846</v>
      </c>
    </row>
    <row r="292" spans="1:43" s="147" customFormat="1" ht="31.5">
      <c r="A292" s="143">
        <v>12</v>
      </c>
      <c r="B292" s="144" t="s">
        <v>181</v>
      </c>
      <c r="C292" s="153"/>
      <c r="D292" s="310"/>
      <c r="E292" s="310"/>
      <c r="F292" s="310"/>
      <c r="G292" s="310"/>
      <c r="H292" s="310"/>
      <c r="I292" s="310"/>
      <c r="J292" s="310"/>
      <c r="K292" s="310"/>
      <c r="L292" s="310"/>
      <c r="M292" s="310"/>
      <c r="N292" s="310"/>
      <c r="O292" s="310"/>
      <c r="P292" s="310"/>
      <c r="Q292" s="310"/>
      <c r="R292" s="310"/>
      <c r="S292" s="310"/>
      <c r="T292" s="310"/>
      <c r="U292" s="310"/>
      <c r="V292" s="310"/>
      <c r="W292" s="310"/>
      <c r="X292" s="310"/>
      <c r="Y292" s="310"/>
      <c r="Z292" s="310"/>
      <c r="AA292" s="310"/>
      <c r="AB292" s="310"/>
      <c r="AC292" s="310"/>
      <c r="AD292" s="310"/>
      <c r="AE292" s="310"/>
      <c r="AF292" s="310"/>
      <c r="AG292" s="310"/>
      <c r="AH292" s="310"/>
      <c r="AI292" s="310"/>
      <c r="AJ292" s="310"/>
      <c r="AK292" s="310"/>
      <c r="AL292" s="310"/>
      <c r="AM292" s="310"/>
      <c r="AN292" s="310"/>
      <c r="AO292" s="310"/>
      <c r="AP292" s="310"/>
      <c r="AQ292" s="310"/>
    </row>
    <row r="293" spans="1:43" s="88" customFormat="1">
      <c r="A293" s="6">
        <v>12.01</v>
      </c>
      <c r="B293" s="36" t="s">
        <v>182</v>
      </c>
      <c r="C293" s="112"/>
      <c r="D293" s="313"/>
      <c r="E293" s="313"/>
      <c r="F293" s="313"/>
      <c r="G293" s="313"/>
      <c r="H293" s="313"/>
      <c r="I293" s="313"/>
      <c r="J293" s="313"/>
      <c r="K293" s="313"/>
      <c r="L293" s="313"/>
      <c r="M293" s="313"/>
      <c r="N293" s="313"/>
      <c r="O293" s="313"/>
      <c r="P293" s="313"/>
      <c r="Q293" s="313"/>
      <c r="R293" s="313"/>
      <c r="S293" s="313"/>
      <c r="T293" s="313"/>
      <c r="U293" s="313"/>
      <c r="V293" s="313"/>
      <c r="W293" s="313"/>
      <c r="X293" s="313"/>
      <c r="Y293" s="313"/>
      <c r="Z293" s="313"/>
      <c r="AA293" s="313"/>
      <c r="AB293" s="313"/>
      <c r="AC293" s="313"/>
      <c r="AD293" s="313"/>
      <c r="AE293" s="313"/>
      <c r="AF293" s="313"/>
      <c r="AG293" s="313"/>
      <c r="AH293" s="313"/>
      <c r="AI293" s="313"/>
      <c r="AJ293" s="313"/>
      <c r="AK293" s="313"/>
      <c r="AL293" s="313"/>
      <c r="AM293" s="313"/>
      <c r="AN293" s="313"/>
      <c r="AO293" s="313"/>
      <c r="AP293" s="313"/>
      <c r="AQ293" s="313"/>
    </row>
    <row r="294" spans="1:43" s="9" customFormat="1" ht="31.5">
      <c r="A294" s="6"/>
      <c r="B294" s="58" t="s">
        <v>305</v>
      </c>
      <c r="C294" s="51">
        <v>0.30274000000000001</v>
      </c>
      <c r="D294" s="327">
        <f>Dhalai!R294</f>
        <v>9</v>
      </c>
      <c r="E294" s="328">
        <f>Dhalai!S294</f>
        <v>32.695920000000001</v>
      </c>
      <c r="F294" s="327">
        <f>Dhalai!AA294</f>
        <v>9</v>
      </c>
      <c r="G294" s="328">
        <f>Dhalai!AB294</f>
        <v>32.695920000000001</v>
      </c>
      <c r="H294" s="327">
        <f>Unakoti!R294</f>
        <v>8</v>
      </c>
      <c r="I294" s="328">
        <f>Unakoti!S294</f>
        <v>29.063040000000001</v>
      </c>
      <c r="J294" s="327">
        <f>Unakoti!AA294</f>
        <v>8</v>
      </c>
      <c r="K294" s="328">
        <f>Unakoti!AB294</f>
        <v>29.063040000000001</v>
      </c>
      <c r="L294" s="327">
        <f>North!R294</f>
        <v>4</v>
      </c>
      <c r="M294" s="328">
        <f>North!S294</f>
        <v>14.53152</v>
      </c>
      <c r="N294" s="327">
        <f>North!AA294</f>
        <v>4</v>
      </c>
      <c r="O294" s="328">
        <f>North!AB294</f>
        <v>14.53152</v>
      </c>
      <c r="P294" s="327">
        <f>Gomati!R294</f>
        <v>16</v>
      </c>
      <c r="Q294" s="328">
        <f>Gomati!S294</f>
        <v>58.126080000000002</v>
      </c>
      <c r="R294" s="327">
        <f>Gomati!AA294</f>
        <v>16</v>
      </c>
      <c r="S294" s="328">
        <f>Gomati!AB294</f>
        <v>58.126080000000002</v>
      </c>
      <c r="T294" s="327">
        <f>South!R294</f>
        <v>12</v>
      </c>
      <c r="U294" s="328">
        <f>South!S294</f>
        <v>43.594560000000001</v>
      </c>
      <c r="V294" s="327">
        <f>South!AA294</f>
        <v>12</v>
      </c>
      <c r="W294" s="328">
        <f>South!AB294</f>
        <v>43.594560000000001</v>
      </c>
      <c r="X294" s="327">
        <f>West!R294</f>
        <v>16</v>
      </c>
      <c r="Y294" s="328">
        <f>West!S294</f>
        <v>58.126080000000002</v>
      </c>
      <c r="Z294" s="327">
        <f>West!AA294</f>
        <v>16</v>
      </c>
      <c r="AA294" s="328">
        <f>West!AB294</f>
        <v>58.126080000000002</v>
      </c>
      <c r="AB294" s="327">
        <f>Sepahijala!R294</f>
        <v>10</v>
      </c>
      <c r="AC294" s="328">
        <f>Sepahijala!S294</f>
        <v>36.328800000000001</v>
      </c>
      <c r="AD294" s="327">
        <f>Sepahijala!AA294</f>
        <v>10</v>
      </c>
      <c r="AE294" s="328">
        <f>Sepahijala!AB294</f>
        <v>36.328800000000001</v>
      </c>
      <c r="AF294" s="327">
        <f>Khowai!R294</f>
        <v>11</v>
      </c>
      <c r="AG294" s="328">
        <f>Khowai!S294</f>
        <v>39.961680000000001</v>
      </c>
      <c r="AH294" s="327">
        <f>Khowai!AA294</f>
        <v>11</v>
      </c>
      <c r="AI294" s="328">
        <f>Khowai!AB294</f>
        <v>39.961680000000001</v>
      </c>
      <c r="AJ294" s="327">
        <f>SPO!R294</f>
        <v>0</v>
      </c>
      <c r="AK294" s="328">
        <f>SPO!S294</f>
        <v>0</v>
      </c>
      <c r="AL294" s="327">
        <f>SPO!AA294</f>
        <v>0</v>
      </c>
      <c r="AM294" s="328">
        <f>SPO!AB294</f>
        <v>0</v>
      </c>
      <c r="AN294" s="327">
        <f>Tripura!R294</f>
        <v>86</v>
      </c>
      <c r="AO294" s="328">
        <f>Tripura!S294</f>
        <v>312.42768000000001</v>
      </c>
      <c r="AP294" s="327">
        <f>Tripura!AA294</f>
        <v>86</v>
      </c>
      <c r="AQ294" s="328">
        <f>Tripura!AB294</f>
        <v>312.42768000000001</v>
      </c>
    </row>
    <row r="295" spans="1:43" s="9" customFormat="1" ht="31.5">
      <c r="A295" s="6"/>
      <c r="B295" s="58" t="s">
        <v>306</v>
      </c>
      <c r="C295" s="51">
        <v>0.23904</v>
      </c>
      <c r="D295" s="327">
        <f>Dhalai!R295</f>
        <v>39</v>
      </c>
      <c r="E295" s="328">
        <f>Dhalai!S295</f>
        <v>111.87071999999999</v>
      </c>
      <c r="F295" s="327">
        <f>Dhalai!AA295</f>
        <v>39</v>
      </c>
      <c r="G295" s="328">
        <f>Dhalai!AB295</f>
        <v>111.87071999999999</v>
      </c>
      <c r="H295" s="327">
        <f>Unakoti!R295</f>
        <v>16</v>
      </c>
      <c r="I295" s="328">
        <f>Unakoti!S295</f>
        <v>45.895679999999999</v>
      </c>
      <c r="J295" s="327">
        <f>Unakoti!AA295</f>
        <v>16</v>
      </c>
      <c r="K295" s="328">
        <f>Unakoti!AB295</f>
        <v>45.895679999999999</v>
      </c>
      <c r="L295" s="327">
        <f>North!R295</f>
        <v>44</v>
      </c>
      <c r="M295" s="328">
        <f>North!S295</f>
        <v>126.21312</v>
      </c>
      <c r="N295" s="327">
        <f>North!AA295</f>
        <v>44</v>
      </c>
      <c r="O295" s="328">
        <f>North!AB295</f>
        <v>126.21312</v>
      </c>
      <c r="P295" s="327">
        <f>Gomati!R295</f>
        <v>38</v>
      </c>
      <c r="Q295" s="328">
        <f>Gomati!S295</f>
        <v>109.00224</v>
      </c>
      <c r="R295" s="327">
        <f>Gomati!AA295</f>
        <v>38</v>
      </c>
      <c r="S295" s="328">
        <f>Gomati!AB295</f>
        <v>109.00224</v>
      </c>
      <c r="T295" s="327">
        <f>South!R295</f>
        <v>42</v>
      </c>
      <c r="U295" s="328">
        <f>South!S295</f>
        <v>120.47616000000001</v>
      </c>
      <c r="V295" s="327">
        <f>South!AA295</f>
        <v>42</v>
      </c>
      <c r="W295" s="328">
        <f>South!AB295</f>
        <v>120.47616000000001</v>
      </c>
      <c r="X295" s="327">
        <f>West!R295</f>
        <v>38</v>
      </c>
      <c r="Y295" s="328">
        <f>West!S295</f>
        <v>109.00224</v>
      </c>
      <c r="Z295" s="327">
        <f>West!AA295</f>
        <v>38</v>
      </c>
      <c r="AA295" s="328">
        <f>West!AB295</f>
        <v>109.00224</v>
      </c>
      <c r="AB295" s="327">
        <f>Sepahijala!R295</f>
        <v>32</v>
      </c>
      <c r="AC295" s="328">
        <f>Sepahijala!S295</f>
        <v>91.791359999999997</v>
      </c>
      <c r="AD295" s="327">
        <f>Sepahijala!AA295</f>
        <v>32</v>
      </c>
      <c r="AE295" s="328">
        <f>Sepahijala!AB295</f>
        <v>91.791359999999997</v>
      </c>
      <c r="AF295" s="327">
        <f>Khowai!R295</f>
        <v>25</v>
      </c>
      <c r="AG295" s="328">
        <f>Khowai!S295</f>
        <v>71.712000000000003</v>
      </c>
      <c r="AH295" s="327">
        <f>Khowai!AA295</f>
        <v>25</v>
      </c>
      <c r="AI295" s="328">
        <f>Khowai!AB295</f>
        <v>71.712000000000003</v>
      </c>
      <c r="AJ295" s="327">
        <f>SPO!R295</f>
        <v>0</v>
      </c>
      <c r="AK295" s="328">
        <f>SPO!S295</f>
        <v>0</v>
      </c>
      <c r="AL295" s="327">
        <f>SPO!AA295</f>
        <v>0</v>
      </c>
      <c r="AM295" s="328">
        <f>SPO!AB295</f>
        <v>0</v>
      </c>
      <c r="AN295" s="327">
        <f>Tripura!R295</f>
        <v>274</v>
      </c>
      <c r="AO295" s="328">
        <f>Tripura!S295</f>
        <v>785.96352000000002</v>
      </c>
      <c r="AP295" s="327">
        <f>Tripura!AA295</f>
        <v>274</v>
      </c>
      <c r="AQ295" s="328">
        <f>Tripura!AB295</f>
        <v>785.96352000000002</v>
      </c>
    </row>
    <row r="296" spans="1:43" s="9" customFormat="1">
      <c r="A296" s="6"/>
      <c r="B296" s="58" t="s">
        <v>349</v>
      </c>
      <c r="C296" s="321">
        <v>0.14585000000000001</v>
      </c>
      <c r="D296" s="327">
        <f>Dhalai!R296</f>
        <v>16</v>
      </c>
      <c r="E296" s="328">
        <f>Dhalai!S296</f>
        <v>28.0032</v>
      </c>
      <c r="F296" s="327">
        <f>Dhalai!AA296</f>
        <v>13</v>
      </c>
      <c r="G296" s="328">
        <f>Dhalai!AB296</f>
        <v>22.752600000000001</v>
      </c>
      <c r="H296" s="327">
        <f>Unakoti!R296</f>
        <v>8</v>
      </c>
      <c r="I296" s="328">
        <f>Unakoti!S296</f>
        <v>14.0016</v>
      </c>
      <c r="J296" s="327">
        <f>Unakoti!AA296</f>
        <v>6</v>
      </c>
      <c r="K296" s="328">
        <f>Unakoti!AB296</f>
        <v>10.501200000000001</v>
      </c>
      <c r="L296" s="327">
        <f>North!R296</f>
        <v>16</v>
      </c>
      <c r="M296" s="328">
        <f>North!S296</f>
        <v>28.0032</v>
      </c>
      <c r="N296" s="327">
        <f>North!AA296</f>
        <v>9</v>
      </c>
      <c r="O296" s="328">
        <f>North!AB296</f>
        <v>15.751800000000001</v>
      </c>
      <c r="P296" s="327">
        <f>Gomati!R296</f>
        <v>18</v>
      </c>
      <c r="Q296" s="328">
        <f>Gomati!S296</f>
        <v>31.503600000000002</v>
      </c>
      <c r="R296" s="327">
        <f>Gomati!AA296</f>
        <v>7</v>
      </c>
      <c r="S296" s="328">
        <f>Gomati!AB296</f>
        <v>12.2514</v>
      </c>
      <c r="T296" s="327">
        <f>South!R296</f>
        <v>18</v>
      </c>
      <c r="U296" s="328">
        <f>South!S296</f>
        <v>31.503600000000002</v>
      </c>
      <c r="V296" s="327">
        <f>South!AA296</f>
        <v>5</v>
      </c>
      <c r="W296" s="328">
        <f>South!AB296</f>
        <v>8.7510000000000012</v>
      </c>
      <c r="X296" s="327">
        <f>West!R296</f>
        <v>18</v>
      </c>
      <c r="Y296" s="328">
        <f>West!S296</f>
        <v>31.503600000000002</v>
      </c>
      <c r="Z296" s="327">
        <f>West!AA296</f>
        <v>14</v>
      </c>
      <c r="AA296" s="328">
        <f>West!AB296</f>
        <v>24.502800000000001</v>
      </c>
      <c r="AB296" s="327">
        <f>Sepahijala!R296</f>
        <v>14</v>
      </c>
      <c r="AC296" s="328">
        <f>Sepahijala!S296</f>
        <v>24.502800000000001</v>
      </c>
      <c r="AD296" s="327">
        <f>Sepahijala!AA296</f>
        <v>8</v>
      </c>
      <c r="AE296" s="328">
        <f>Sepahijala!AB296</f>
        <v>14.0016</v>
      </c>
      <c r="AF296" s="327">
        <f>Khowai!R296</f>
        <v>12</v>
      </c>
      <c r="AG296" s="328">
        <f>Khowai!S296</f>
        <v>21.002400000000002</v>
      </c>
      <c r="AH296" s="327">
        <f>Khowai!AA296</f>
        <v>7</v>
      </c>
      <c r="AI296" s="328">
        <f>Khowai!AB296</f>
        <v>12.2514</v>
      </c>
      <c r="AJ296" s="327">
        <f>SPO!R296</f>
        <v>0</v>
      </c>
      <c r="AK296" s="328">
        <f>SPO!S296</f>
        <v>0</v>
      </c>
      <c r="AL296" s="327">
        <f>SPO!AA296</f>
        <v>0</v>
      </c>
      <c r="AM296" s="328">
        <f>SPO!AB296</f>
        <v>0</v>
      </c>
      <c r="AN296" s="327">
        <f>Tripura!R296</f>
        <v>120</v>
      </c>
      <c r="AO296" s="328">
        <f>Tripura!S296</f>
        <v>210.02400000000003</v>
      </c>
      <c r="AP296" s="327">
        <f>Tripura!AA296</f>
        <v>69</v>
      </c>
      <c r="AQ296" s="328">
        <f>Tripura!AB296</f>
        <v>120.76380000000002</v>
      </c>
    </row>
    <row r="297" spans="1:43" s="88" customFormat="1">
      <c r="A297" s="6"/>
      <c r="B297" s="58" t="s">
        <v>350</v>
      </c>
      <c r="C297" s="51">
        <v>0.15961</v>
      </c>
      <c r="D297" s="315">
        <f>Dhalai!R297</f>
        <v>8</v>
      </c>
      <c r="E297" s="316">
        <f>Dhalai!S297</f>
        <v>15.322559999999999</v>
      </c>
      <c r="F297" s="315">
        <f>Dhalai!AA297</f>
        <v>8</v>
      </c>
      <c r="G297" s="316">
        <f>Dhalai!AB297</f>
        <v>15.322559999999999</v>
      </c>
      <c r="H297" s="315">
        <f>Unakoti!R297</f>
        <v>4</v>
      </c>
      <c r="I297" s="316">
        <f>Unakoti!S297</f>
        <v>7.6612799999999996</v>
      </c>
      <c r="J297" s="315">
        <f>Unakoti!AA297</f>
        <v>4</v>
      </c>
      <c r="K297" s="316">
        <f>Unakoti!AB297</f>
        <v>7.6612799999999996</v>
      </c>
      <c r="L297" s="315">
        <f>North!R297</f>
        <v>8</v>
      </c>
      <c r="M297" s="316">
        <f>North!S297</f>
        <v>15.322559999999999</v>
      </c>
      <c r="N297" s="315">
        <f>North!AA297</f>
        <v>8</v>
      </c>
      <c r="O297" s="316">
        <f>North!AB297</f>
        <v>15.322559999999999</v>
      </c>
      <c r="P297" s="315">
        <f>Gomati!R297</f>
        <v>9</v>
      </c>
      <c r="Q297" s="316">
        <f>Gomati!S297</f>
        <v>17.237880000000001</v>
      </c>
      <c r="R297" s="315">
        <f>Gomati!AA297</f>
        <v>9</v>
      </c>
      <c r="S297" s="316">
        <f>Gomati!AB297</f>
        <v>17.237880000000001</v>
      </c>
      <c r="T297" s="315">
        <f>South!R297</f>
        <v>9</v>
      </c>
      <c r="U297" s="316">
        <f>South!S297</f>
        <v>17.237880000000001</v>
      </c>
      <c r="V297" s="315">
        <f>South!AA297</f>
        <v>9</v>
      </c>
      <c r="W297" s="316">
        <f>South!AB297</f>
        <v>17.237880000000001</v>
      </c>
      <c r="X297" s="315">
        <f>West!R297</f>
        <v>9</v>
      </c>
      <c r="Y297" s="316">
        <f>West!S297</f>
        <v>17.237880000000001</v>
      </c>
      <c r="Z297" s="315">
        <f>West!AA297</f>
        <v>9</v>
      </c>
      <c r="AA297" s="316">
        <f>West!AB297</f>
        <v>17.237880000000001</v>
      </c>
      <c r="AB297" s="315">
        <f>Sepahijala!R297</f>
        <v>7</v>
      </c>
      <c r="AC297" s="316">
        <f>Sepahijala!S297</f>
        <v>13.40724</v>
      </c>
      <c r="AD297" s="315">
        <f>Sepahijala!AA297</f>
        <v>7</v>
      </c>
      <c r="AE297" s="316">
        <f>Sepahijala!AB297</f>
        <v>13.40724</v>
      </c>
      <c r="AF297" s="315">
        <f>Khowai!R297</f>
        <v>6</v>
      </c>
      <c r="AG297" s="316">
        <f>Khowai!S297</f>
        <v>11.49192</v>
      </c>
      <c r="AH297" s="315">
        <f>Khowai!AA297</f>
        <v>6</v>
      </c>
      <c r="AI297" s="316">
        <f>Khowai!AB297</f>
        <v>11.49192</v>
      </c>
      <c r="AJ297" s="315">
        <f>SPO!R297</f>
        <v>0</v>
      </c>
      <c r="AK297" s="316">
        <f>SPO!S297</f>
        <v>0</v>
      </c>
      <c r="AL297" s="315">
        <f>SPO!AA297</f>
        <v>0</v>
      </c>
      <c r="AM297" s="316">
        <f>SPO!AB297</f>
        <v>0</v>
      </c>
      <c r="AN297" s="315">
        <f>Tripura!R297</f>
        <v>60</v>
      </c>
      <c r="AO297" s="316">
        <f>Tripura!S297</f>
        <v>114.91920000000002</v>
      </c>
      <c r="AP297" s="315">
        <f>Tripura!AA297</f>
        <v>60</v>
      </c>
      <c r="AQ297" s="316">
        <f>Tripura!AB297</f>
        <v>114.91920000000002</v>
      </c>
    </row>
    <row r="298" spans="1:43" s="88" customFormat="1">
      <c r="A298" s="6"/>
      <c r="B298" s="58" t="s">
        <v>351</v>
      </c>
      <c r="C298" s="51">
        <v>0.12769</v>
      </c>
      <c r="D298" s="315">
        <f>Dhalai!R298</f>
        <v>8</v>
      </c>
      <c r="E298" s="316">
        <f>Dhalai!S298</f>
        <v>12.258240000000001</v>
      </c>
      <c r="F298" s="315">
        <f>Dhalai!AA298</f>
        <v>8</v>
      </c>
      <c r="G298" s="316">
        <f>Dhalai!AB298</f>
        <v>12.258240000000001</v>
      </c>
      <c r="H298" s="315">
        <f>Unakoti!R298</f>
        <v>4</v>
      </c>
      <c r="I298" s="316">
        <f>Unakoti!S298</f>
        <v>6.1291200000000003</v>
      </c>
      <c r="J298" s="315">
        <f>Unakoti!AA298</f>
        <v>4</v>
      </c>
      <c r="K298" s="316">
        <f>Unakoti!AB298</f>
        <v>6.1291200000000003</v>
      </c>
      <c r="L298" s="315">
        <f>North!R298</f>
        <v>8</v>
      </c>
      <c r="M298" s="316">
        <f>North!S298</f>
        <v>12.258240000000001</v>
      </c>
      <c r="N298" s="315">
        <f>North!AA298</f>
        <v>8</v>
      </c>
      <c r="O298" s="316">
        <f>North!AB298</f>
        <v>12.258240000000001</v>
      </c>
      <c r="P298" s="315">
        <f>Gomati!R298</f>
        <v>9</v>
      </c>
      <c r="Q298" s="316">
        <f>Gomati!S298</f>
        <v>13.790520000000001</v>
      </c>
      <c r="R298" s="315">
        <f>Gomati!AA298</f>
        <v>9</v>
      </c>
      <c r="S298" s="316">
        <f>Gomati!AB298</f>
        <v>13.790520000000001</v>
      </c>
      <c r="T298" s="315">
        <f>South!R298</f>
        <v>9</v>
      </c>
      <c r="U298" s="316">
        <f>South!S298</f>
        <v>13.790520000000001</v>
      </c>
      <c r="V298" s="315">
        <f>South!AA298</f>
        <v>9</v>
      </c>
      <c r="W298" s="316">
        <f>South!AB298</f>
        <v>13.790520000000001</v>
      </c>
      <c r="X298" s="315">
        <f>West!R298</f>
        <v>9</v>
      </c>
      <c r="Y298" s="316">
        <f>West!S298</f>
        <v>13.790520000000001</v>
      </c>
      <c r="Z298" s="315">
        <f>West!AA298</f>
        <v>9</v>
      </c>
      <c r="AA298" s="316">
        <f>West!AB298</f>
        <v>13.790520000000001</v>
      </c>
      <c r="AB298" s="315">
        <f>Sepahijala!R298</f>
        <v>7</v>
      </c>
      <c r="AC298" s="316">
        <f>Sepahijala!S298</f>
        <v>10.725960000000001</v>
      </c>
      <c r="AD298" s="315">
        <f>Sepahijala!AA298</f>
        <v>7</v>
      </c>
      <c r="AE298" s="316">
        <f>Sepahijala!AB298</f>
        <v>10.725960000000001</v>
      </c>
      <c r="AF298" s="315">
        <f>Khowai!R298</f>
        <v>6</v>
      </c>
      <c r="AG298" s="316">
        <f>Khowai!S298</f>
        <v>9.1936800000000005</v>
      </c>
      <c r="AH298" s="315">
        <f>Khowai!AA298</f>
        <v>6</v>
      </c>
      <c r="AI298" s="316">
        <f>Khowai!AB298</f>
        <v>9.1936800000000005</v>
      </c>
      <c r="AJ298" s="315">
        <f>SPO!R298</f>
        <v>0</v>
      </c>
      <c r="AK298" s="316">
        <f>SPO!S298</f>
        <v>0</v>
      </c>
      <c r="AL298" s="315">
        <f>SPO!AA298</f>
        <v>0</v>
      </c>
      <c r="AM298" s="316">
        <f>SPO!AB298</f>
        <v>0</v>
      </c>
      <c r="AN298" s="315">
        <f>Tripura!R298</f>
        <v>60</v>
      </c>
      <c r="AO298" s="316">
        <f>Tripura!S298</f>
        <v>91.936800000000005</v>
      </c>
      <c r="AP298" s="315">
        <f>Tripura!AA298</f>
        <v>60</v>
      </c>
      <c r="AQ298" s="316">
        <f>Tripura!AB298</f>
        <v>91.936800000000005</v>
      </c>
    </row>
    <row r="299" spans="1:43" s="88" customFormat="1" ht="31.5">
      <c r="A299" s="6"/>
      <c r="B299" s="58" t="s">
        <v>352</v>
      </c>
      <c r="C299" s="51">
        <v>0.15961</v>
      </c>
      <c r="D299" s="315">
        <f>Dhalai!R299</f>
        <v>20</v>
      </c>
      <c r="E299" s="316">
        <f>Dhalai!S299</f>
        <v>38.306400000000004</v>
      </c>
      <c r="F299" s="315">
        <f>Dhalai!AA299</f>
        <v>20</v>
      </c>
      <c r="G299" s="316">
        <f>Dhalai!AB299</f>
        <v>38.306400000000004</v>
      </c>
      <c r="H299" s="315">
        <f>Unakoti!R299</f>
        <v>9</v>
      </c>
      <c r="I299" s="316">
        <f>Unakoti!S299</f>
        <v>17.237880000000001</v>
      </c>
      <c r="J299" s="315">
        <f>Unakoti!AA299</f>
        <v>9</v>
      </c>
      <c r="K299" s="316">
        <f>Unakoti!AB299</f>
        <v>17.237880000000001</v>
      </c>
      <c r="L299" s="315">
        <f>North!R299</f>
        <v>13</v>
      </c>
      <c r="M299" s="316">
        <f>North!S299</f>
        <v>24.899160000000002</v>
      </c>
      <c r="N299" s="315">
        <f>North!AA299</f>
        <v>13</v>
      </c>
      <c r="O299" s="316">
        <f>North!AB299</f>
        <v>24.899160000000002</v>
      </c>
      <c r="P299" s="315">
        <f>Gomati!R299</f>
        <v>15</v>
      </c>
      <c r="Q299" s="316">
        <f>Gomati!S299</f>
        <v>28.729800000000004</v>
      </c>
      <c r="R299" s="315">
        <f>Gomati!AA299</f>
        <v>15</v>
      </c>
      <c r="S299" s="316">
        <f>Gomati!AB299</f>
        <v>28.729800000000004</v>
      </c>
      <c r="T299" s="315">
        <f>South!R299</f>
        <v>18</v>
      </c>
      <c r="U299" s="316">
        <f>South!S299</f>
        <v>34.475760000000001</v>
      </c>
      <c r="V299" s="315">
        <f>South!AA299</f>
        <v>18</v>
      </c>
      <c r="W299" s="316">
        <f>South!AB299</f>
        <v>34.475760000000001</v>
      </c>
      <c r="X299" s="315">
        <f>West!R299</f>
        <v>16</v>
      </c>
      <c r="Y299" s="316">
        <f>West!S299</f>
        <v>30.645119999999999</v>
      </c>
      <c r="Z299" s="315">
        <f>West!AA299</f>
        <v>16</v>
      </c>
      <c r="AA299" s="316">
        <f>West!AB299</f>
        <v>30.645119999999999</v>
      </c>
      <c r="AB299" s="315">
        <f>Sepahijala!R299</f>
        <v>15</v>
      </c>
      <c r="AC299" s="316">
        <f>Sepahijala!S299</f>
        <v>28.729800000000004</v>
      </c>
      <c r="AD299" s="315">
        <f>Sepahijala!AA299</f>
        <v>15</v>
      </c>
      <c r="AE299" s="316">
        <f>Sepahijala!AB299</f>
        <v>28.729800000000004</v>
      </c>
      <c r="AF299" s="315">
        <f>Khowai!R299</f>
        <v>13</v>
      </c>
      <c r="AG299" s="316">
        <f>Khowai!S299</f>
        <v>24.899160000000002</v>
      </c>
      <c r="AH299" s="315">
        <f>Khowai!AA299</f>
        <v>13</v>
      </c>
      <c r="AI299" s="316">
        <f>Khowai!AB299</f>
        <v>24.899160000000002</v>
      </c>
      <c r="AJ299" s="315">
        <f>SPO!R299</f>
        <v>0</v>
      </c>
      <c r="AK299" s="316">
        <f>SPO!S299</f>
        <v>0</v>
      </c>
      <c r="AL299" s="315">
        <f>SPO!AA299</f>
        <v>0</v>
      </c>
      <c r="AM299" s="316">
        <f>SPO!AB299</f>
        <v>0</v>
      </c>
      <c r="AN299" s="315">
        <f>Tripura!R299</f>
        <v>119</v>
      </c>
      <c r="AO299" s="316">
        <f>Tripura!S299</f>
        <v>227.92308000000003</v>
      </c>
      <c r="AP299" s="315">
        <f>Tripura!AA299</f>
        <v>119</v>
      </c>
      <c r="AQ299" s="316">
        <f>Tripura!AB299</f>
        <v>227.92308000000003</v>
      </c>
    </row>
    <row r="300" spans="1:43" s="88" customFormat="1">
      <c r="A300" s="6">
        <v>12.02</v>
      </c>
      <c r="B300" s="58" t="s">
        <v>183</v>
      </c>
      <c r="C300" s="51">
        <v>1</v>
      </c>
      <c r="D300" s="315">
        <f>Dhalai!R300</f>
        <v>0</v>
      </c>
      <c r="E300" s="316">
        <f>Dhalai!S300</f>
        <v>0</v>
      </c>
      <c r="F300" s="315">
        <f>Dhalai!AA300</f>
        <v>0</v>
      </c>
      <c r="G300" s="316">
        <f>Dhalai!AB300</f>
        <v>0</v>
      </c>
      <c r="H300" s="315">
        <f>Unakoti!R300</f>
        <v>0</v>
      </c>
      <c r="I300" s="316">
        <f>Unakoti!S300</f>
        <v>0</v>
      </c>
      <c r="J300" s="315">
        <f>Unakoti!AA300</f>
        <v>0</v>
      </c>
      <c r="K300" s="316">
        <f>Unakoti!AB300</f>
        <v>0</v>
      </c>
      <c r="L300" s="315">
        <f>North!R300</f>
        <v>0</v>
      </c>
      <c r="M300" s="316">
        <f>North!S300</f>
        <v>0</v>
      </c>
      <c r="N300" s="315">
        <f>North!AA300</f>
        <v>0</v>
      </c>
      <c r="O300" s="316">
        <f>North!AB300</f>
        <v>0</v>
      </c>
      <c r="P300" s="315">
        <f>Gomati!R300</f>
        <v>0</v>
      </c>
      <c r="Q300" s="316">
        <f>Gomati!S300</f>
        <v>0</v>
      </c>
      <c r="R300" s="315">
        <f>Gomati!AA300</f>
        <v>0</v>
      </c>
      <c r="S300" s="316">
        <f>Gomati!AB300</f>
        <v>0</v>
      </c>
      <c r="T300" s="315">
        <f>South!R300</f>
        <v>0</v>
      </c>
      <c r="U300" s="316">
        <f>South!S300</f>
        <v>0</v>
      </c>
      <c r="V300" s="315">
        <f>South!AA300</f>
        <v>0</v>
      </c>
      <c r="W300" s="316">
        <f>South!AB300</f>
        <v>0</v>
      </c>
      <c r="X300" s="315">
        <f>West!R300</f>
        <v>0</v>
      </c>
      <c r="Y300" s="316">
        <f>West!S300</f>
        <v>0</v>
      </c>
      <c r="Z300" s="315">
        <f>West!AA300</f>
        <v>0</v>
      </c>
      <c r="AA300" s="316">
        <f>West!AB300</f>
        <v>0</v>
      </c>
      <c r="AB300" s="315">
        <f>Sepahijala!R300</f>
        <v>0</v>
      </c>
      <c r="AC300" s="316">
        <f>Sepahijala!S300</f>
        <v>0</v>
      </c>
      <c r="AD300" s="315">
        <f>Sepahijala!AA300</f>
        <v>0</v>
      </c>
      <c r="AE300" s="316">
        <f>Sepahijala!AB300</f>
        <v>0</v>
      </c>
      <c r="AF300" s="315">
        <f>Khowai!R300</f>
        <v>0</v>
      </c>
      <c r="AG300" s="316">
        <f>Khowai!S300</f>
        <v>0</v>
      </c>
      <c r="AH300" s="315">
        <f>Khowai!AA300</f>
        <v>0</v>
      </c>
      <c r="AI300" s="316">
        <f>Khowai!AB300</f>
        <v>0</v>
      </c>
      <c r="AJ300" s="315">
        <f>SPO!R300</f>
        <v>0</v>
      </c>
      <c r="AK300" s="316">
        <f>SPO!S300</f>
        <v>0</v>
      </c>
      <c r="AL300" s="315">
        <f>SPO!AA300</f>
        <v>0</v>
      </c>
      <c r="AM300" s="316">
        <f>SPO!AB300</f>
        <v>0</v>
      </c>
      <c r="AN300" s="315">
        <f>Tripura!R300</f>
        <v>0</v>
      </c>
      <c r="AO300" s="316">
        <f>Tripura!S300</f>
        <v>0</v>
      </c>
      <c r="AP300" s="315">
        <f>Tripura!AA300</f>
        <v>0</v>
      </c>
      <c r="AQ300" s="316">
        <f>Tripura!AB300</f>
        <v>0</v>
      </c>
    </row>
    <row r="301" spans="1:43" s="88" customFormat="1" ht="31.5">
      <c r="A301" s="6">
        <f>+A300+0.01</f>
        <v>12.03</v>
      </c>
      <c r="B301" s="58" t="s">
        <v>315</v>
      </c>
      <c r="C301" s="51">
        <v>1</v>
      </c>
      <c r="D301" s="315">
        <f>Dhalai!R301</f>
        <v>5</v>
      </c>
      <c r="E301" s="316">
        <f>Dhalai!S301</f>
        <v>5</v>
      </c>
      <c r="F301" s="315">
        <f>Dhalai!AA301</f>
        <v>0</v>
      </c>
      <c r="G301" s="316">
        <f>Dhalai!AB301</f>
        <v>0</v>
      </c>
      <c r="H301" s="315">
        <f>Unakoti!R301</f>
        <v>3</v>
      </c>
      <c r="I301" s="316">
        <f>Unakoti!S301</f>
        <v>3</v>
      </c>
      <c r="J301" s="315">
        <f>Unakoti!AA301</f>
        <v>0</v>
      </c>
      <c r="K301" s="316">
        <f>Unakoti!AB301</f>
        <v>0</v>
      </c>
      <c r="L301" s="315">
        <f>North!R301</f>
        <v>5</v>
      </c>
      <c r="M301" s="316">
        <f>North!S301</f>
        <v>5</v>
      </c>
      <c r="N301" s="315">
        <f>North!AA301</f>
        <v>0</v>
      </c>
      <c r="O301" s="316">
        <f>North!AB301</f>
        <v>0</v>
      </c>
      <c r="P301" s="315">
        <f>Gomati!R301</f>
        <v>6</v>
      </c>
      <c r="Q301" s="316">
        <f>Gomati!S301</f>
        <v>6</v>
      </c>
      <c r="R301" s="315">
        <f>Gomati!AA301</f>
        <v>0</v>
      </c>
      <c r="S301" s="316">
        <f>Gomati!AB301</f>
        <v>0</v>
      </c>
      <c r="T301" s="315">
        <f>South!R301</f>
        <v>5</v>
      </c>
      <c r="U301" s="316">
        <f>South!S301</f>
        <v>5</v>
      </c>
      <c r="V301" s="315">
        <f>South!AA301</f>
        <v>0</v>
      </c>
      <c r="W301" s="316">
        <f>South!AB301</f>
        <v>0</v>
      </c>
      <c r="X301" s="315">
        <f>West!R301</f>
        <v>6</v>
      </c>
      <c r="Y301" s="316">
        <f>West!S301</f>
        <v>6</v>
      </c>
      <c r="Z301" s="315">
        <f>West!AA301</f>
        <v>0</v>
      </c>
      <c r="AA301" s="316">
        <f>West!AB301</f>
        <v>0</v>
      </c>
      <c r="AB301" s="315">
        <f>Sepahijala!R301</f>
        <v>5</v>
      </c>
      <c r="AC301" s="316">
        <f>Sepahijala!S301</f>
        <v>5</v>
      </c>
      <c r="AD301" s="315">
        <f>Sepahijala!AA301</f>
        <v>0</v>
      </c>
      <c r="AE301" s="316">
        <f>Sepahijala!AB301</f>
        <v>0</v>
      </c>
      <c r="AF301" s="315">
        <f>Khowai!R301</f>
        <v>6</v>
      </c>
      <c r="AG301" s="316">
        <f>Khowai!S301</f>
        <v>6</v>
      </c>
      <c r="AH301" s="315">
        <f>Khowai!AA301</f>
        <v>0</v>
      </c>
      <c r="AI301" s="316">
        <f>Khowai!AB301</f>
        <v>0</v>
      </c>
      <c r="AJ301" s="315">
        <f>SPO!R301</f>
        <v>0</v>
      </c>
      <c r="AK301" s="316">
        <f>SPO!S301</f>
        <v>0</v>
      </c>
      <c r="AL301" s="315">
        <f>SPO!AA301</f>
        <v>0</v>
      </c>
      <c r="AM301" s="316">
        <f>SPO!AB301</f>
        <v>0</v>
      </c>
      <c r="AN301" s="315">
        <f>Tripura!R301</f>
        <v>41</v>
      </c>
      <c r="AO301" s="316">
        <f>Tripura!S301</f>
        <v>41</v>
      </c>
      <c r="AP301" s="315">
        <f>Tripura!AA301</f>
        <v>0</v>
      </c>
      <c r="AQ301" s="316">
        <f>Tripura!AB301</f>
        <v>0</v>
      </c>
    </row>
    <row r="302" spans="1:43" s="88" customFormat="1">
      <c r="A302" s="6">
        <f t="shared" ref="A302:A305" si="35">+A301+0.01</f>
        <v>12.04</v>
      </c>
      <c r="B302" s="7" t="s">
        <v>184</v>
      </c>
      <c r="C302" s="51">
        <v>0.5</v>
      </c>
      <c r="D302" s="315">
        <f>Dhalai!R302</f>
        <v>8</v>
      </c>
      <c r="E302" s="316">
        <f>Dhalai!S302</f>
        <v>4</v>
      </c>
      <c r="F302" s="315">
        <f>Dhalai!AA302</f>
        <v>8</v>
      </c>
      <c r="G302" s="316">
        <f>Dhalai!AB302</f>
        <v>4</v>
      </c>
      <c r="H302" s="315">
        <f>Unakoti!R302</f>
        <v>4</v>
      </c>
      <c r="I302" s="316">
        <f>Unakoti!S302</f>
        <v>2</v>
      </c>
      <c r="J302" s="315">
        <f>Unakoti!AA302</f>
        <v>4</v>
      </c>
      <c r="K302" s="316">
        <f>Unakoti!AB302</f>
        <v>2</v>
      </c>
      <c r="L302" s="315">
        <f>North!R302</f>
        <v>8</v>
      </c>
      <c r="M302" s="316">
        <f>North!S302</f>
        <v>4</v>
      </c>
      <c r="N302" s="315">
        <f>North!AA302</f>
        <v>8</v>
      </c>
      <c r="O302" s="316">
        <f>North!AB302</f>
        <v>4</v>
      </c>
      <c r="P302" s="315">
        <f>Gomati!R302</f>
        <v>9</v>
      </c>
      <c r="Q302" s="316">
        <f>Gomati!S302</f>
        <v>4.5</v>
      </c>
      <c r="R302" s="315">
        <f>Gomati!AA302</f>
        <v>9</v>
      </c>
      <c r="S302" s="316">
        <f>Gomati!AB302</f>
        <v>4.5</v>
      </c>
      <c r="T302" s="315">
        <f>South!R302</f>
        <v>9</v>
      </c>
      <c r="U302" s="316">
        <f>South!S302</f>
        <v>4.5</v>
      </c>
      <c r="V302" s="315">
        <f>South!AA302</f>
        <v>9</v>
      </c>
      <c r="W302" s="316">
        <f>South!AB302</f>
        <v>4.5</v>
      </c>
      <c r="X302" s="315">
        <f>West!R302</f>
        <v>9</v>
      </c>
      <c r="Y302" s="316">
        <f>West!S302</f>
        <v>4.5</v>
      </c>
      <c r="Z302" s="315">
        <f>West!AA302</f>
        <v>9</v>
      </c>
      <c r="AA302" s="316">
        <f>West!AB302</f>
        <v>4.5</v>
      </c>
      <c r="AB302" s="315">
        <f>Sepahijala!R302</f>
        <v>7</v>
      </c>
      <c r="AC302" s="316">
        <f>Sepahijala!S302</f>
        <v>3.5</v>
      </c>
      <c r="AD302" s="315">
        <f>Sepahijala!AA302</f>
        <v>7</v>
      </c>
      <c r="AE302" s="316">
        <f>Sepahijala!AB302</f>
        <v>3.5</v>
      </c>
      <c r="AF302" s="315">
        <f>Khowai!R302</f>
        <v>6</v>
      </c>
      <c r="AG302" s="316">
        <f>Khowai!S302</f>
        <v>3</v>
      </c>
      <c r="AH302" s="315">
        <f>Khowai!AA302</f>
        <v>6</v>
      </c>
      <c r="AI302" s="316">
        <f>Khowai!AB302</f>
        <v>3</v>
      </c>
      <c r="AJ302" s="315">
        <f>SPO!R302</f>
        <v>0</v>
      </c>
      <c r="AK302" s="316">
        <f>SPO!S302</f>
        <v>0</v>
      </c>
      <c r="AL302" s="315">
        <f>SPO!AA302</f>
        <v>0</v>
      </c>
      <c r="AM302" s="316">
        <f>SPO!AB302</f>
        <v>0</v>
      </c>
      <c r="AN302" s="315">
        <f>Tripura!R302</f>
        <v>60</v>
      </c>
      <c r="AO302" s="316">
        <f>Tripura!S302</f>
        <v>30</v>
      </c>
      <c r="AP302" s="315">
        <f>Tripura!AA302</f>
        <v>60</v>
      </c>
      <c r="AQ302" s="316">
        <f>Tripura!AB302</f>
        <v>30</v>
      </c>
    </row>
    <row r="303" spans="1:43" s="9" customFormat="1">
      <c r="A303" s="6">
        <f t="shared" si="35"/>
        <v>12.049999999999999</v>
      </c>
      <c r="B303" s="74" t="s">
        <v>185</v>
      </c>
      <c r="C303" s="51">
        <v>0.3</v>
      </c>
      <c r="D303" s="315">
        <f>Dhalai!R303</f>
        <v>8</v>
      </c>
      <c r="E303" s="316">
        <f>Dhalai!S303</f>
        <v>2.4</v>
      </c>
      <c r="F303" s="315">
        <f>Dhalai!AA303</f>
        <v>8</v>
      </c>
      <c r="G303" s="316">
        <f>Dhalai!AB303</f>
        <v>2.4</v>
      </c>
      <c r="H303" s="315">
        <f>Unakoti!R303</f>
        <v>4</v>
      </c>
      <c r="I303" s="316">
        <f>Unakoti!S303</f>
        <v>1.2</v>
      </c>
      <c r="J303" s="315">
        <f>Unakoti!AA303</f>
        <v>4</v>
      </c>
      <c r="K303" s="316">
        <f>Unakoti!AB303</f>
        <v>1.2</v>
      </c>
      <c r="L303" s="315">
        <f>North!R303</f>
        <v>8</v>
      </c>
      <c r="M303" s="316">
        <f>North!S303</f>
        <v>2.4</v>
      </c>
      <c r="N303" s="315">
        <f>North!AA303</f>
        <v>8</v>
      </c>
      <c r="O303" s="316">
        <f>North!AB303</f>
        <v>2.4</v>
      </c>
      <c r="P303" s="315">
        <f>Gomati!R303</f>
        <v>9</v>
      </c>
      <c r="Q303" s="316">
        <f>Gomati!S303</f>
        <v>2.6999999999999997</v>
      </c>
      <c r="R303" s="315">
        <f>Gomati!AA303</f>
        <v>9</v>
      </c>
      <c r="S303" s="316">
        <f>Gomati!AB303</f>
        <v>2.6999999999999997</v>
      </c>
      <c r="T303" s="315">
        <f>South!R303</f>
        <v>9</v>
      </c>
      <c r="U303" s="316">
        <f>South!S303</f>
        <v>2.6999999999999997</v>
      </c>
      <c r="V303" s="315">
        <f>South!AA303</f>
        <v>9</v>
      </c>
      <c r="W303" s="316">
        <f>South!AB303</f>
        <v>2.6999999999999997</v>
      </c>
      <c r="X303" s="315">
        <f>West!R303</f>
        <v>9</v>
      </c>
      <c r="Y303" s="316">
        <f>West!S303</f>
        <v>2.6999999999999997</v>
      </c>
      <c r="Z303" s="315">
        <f>West!AA303</f>
        <v>9</v>
      </c>
      <c r="AA303" s="316">
        <f>West!AB303</f>
        <v>2.6999999999999997</v>
      </c>
      <c r="AB303" s="315">
        <f>Sepahijala!R303</f>
        <v>7</v>
      </c>
      <c r="AC303" s="316">
        <f>Sepahijala!S303</f>
        <v>2.1</v>
      </c>
      <c r="AD303" s="315">
        <f>Sepahijala!AA303</f>
        <v>7</v>
      </c>
      <c r="AE303" s="316">
        <f>Sepahijala!AB303</f>
        <v>2.1</v>
      </c>
      <c r="AF303" s="315">
        <f>Khowai!R303</f>
        <v>6</v>
      </c>
      <c r="AG303" s="316">
        <f>Khowai!S303</f>
        <v>1.7999999999999998</v>
      </c>
      <c r="AH303" s="315">
        <f>Khowai!AA303</f>
        <v>6</v>
      </c>
      <c r="AI303" s="316">
        <f>Khowai!AB303</f>
        <v>1.7999999999999998</v>
      </c>
      <c r="AJ303" s="315">
        <f>SPO!R303</f>
        <v>0</v>
      </c>
      <c r="AK303" s="316">
        <f>SPO!S303</f>
        <v>0</v>
      </c>
      <c r="AL303" s="315">
        <f>SPO!AA303</f>
        <v>0</v>
      </c>
      <c r="AM303" s="316">
        <f>SPO!AB303</f>
        <v>0</v>
      </c>
      <c r="AN303" s="315">
        <f>Tripura!R303</f>
        <v>60</v>
      </c>
      <c r="AO303" s="316">
        <f>Tripura!S303</f>
        <v>18</v>
      </c>
      <c r="AP303" s="315">
        <f>Tripura!AA303</f>
        <v>60</v>
      </c>
      <c r="AQ303" s="316">
        <f>Tripura!AB303</f>
        <v>18</v>
      </c>
    </row>
    <row r="304" spans="1:43" s="88" customFormat="1">
      <c r="A304" s="6">
        <f t="shared" si="35"/>
        <v>12.059999999999999</v>
      </c>
      <c r="B304" s="58" t="s">
        <v>186</v>
      </c>
      <c r="C304" s="51">
        <v>0.1</v>
      </c>
      <c r="D304" s="315">
        <f>Dhalai!R304</f>
        <v>8</v>
      </c>
      <c r="E304" s="316">
        <f>Dhalai!S304</f>
        <v>0.8</v>
      </c>
      <c r="F304" s="315">
        <f>Dhalai!AA304</f>
        <v>0</v>
      </c>
      <c r="G304" s="316">
        <f>Dhalai!AB304</f>
        <v>0</v>
      </c>
      <c r="H304" s="315">
        <f>Unakoti!R304</f>
        <v>4</v>
      </c>
      <c r="I304" s="316">
        <f>Unakoti!S304</f>
        <v>0.4</v>
      </c>
      <c r="J304" s="315">
        <f>Unakoti!AA304</f>
        <v>0</v>
      </c>
      <c r="K304" s="316">
        <f>Unakoti!AB304</f>
        <v>0</v>
      </c>
      <c r="L304" s="315">
        <f>North!R304</f>
        <v>8</v>
      </c>
      <c r="M304" s="316">
        <f>North!S304</f>
        <v>0.8</v>
      </c>
      <c r="N304" s="315">
        <f>North!AA304</f>
        <v>0</v>
      </c>
      <c r="O304" s="316">
        <f>North!AB304</f>
        <v>0</v>
      </c>
      <c r="P304" s="315">
        <f>Gomati!R304</f>
        <v>9</v>
      </c>
      <c r="Q304" s="316">
        <f>Gomati!S304</f>
        <v>0.9</v>
      </c>
      <c r="R304" s="315">
        <f>Gomati!AA304</f>
        <v>0</v>
      </c>
      <c r="S304" s="316">
        <f>Gomati!AB304</f>
        <v>0</v>
      </c>
      <c r="T304" s="315">
        <f>South!R304</f>
        <v>9</v>
      </c>
      <c r="U304" s="316">
        <f>South!S304</f>
        <v>0.9</v>
      </c>
      <c r="V304" s="315">
        <f>South!AA304</f>
        <v>0</v>
      </c>
      <c r="W304" s="316">
        <f>South!AB304</f>
        <v>0</v>
      </c>
      <c r="X304" s="315">
        <f>West!R304</f>
        <v>9</v>
      </c>
      <c r="Y304" s="316">
        <f>West!S304</f>
        <v>0.9</v>
      </c>
      <c r="Z304" s="315">
        <f>West!AA304</f>
        <v>0</v>
      </c>
      <c r="AA304" s="316">
        <f>West!AB304</f>
        <v>0</v>
      </c>
      <c r="AB304" s="315">
        <f>Sepahijala!R304</f>
        <v>7</v>
      </c>
      <c r="AC304" s="316">
        <f>Sepahijala!S304</f>
        <v>0.70000000000000007</v>
      </c>
      <c r="AD304" s="315">
        <f>Sepahijala!AA304</f>
        <v>0</v>
      </c>
      <c r="AE304" s="316">
        <f>Sepahijala!AB304</f>
        <v>0</v>
      </c>
      <c r="AF304" s="315">
        <f>Khowai!R304</f>
        <v>6</v>
      </c>
      <c r="AG304" s="316">
        <f>Khowai!S304</f>
        <v>0.60000000000000009</v>
      </c>
      <c r="AH304" s="315">
        <f>Khowai!AA304</f>
        <v>0</v>
      </c>
      <c r="AI304" s="316">
        <f>Khowai!AB304</f>
        <v>0</v>
      </c>
      <c r="AJ304" s="315">
        <f>SPO!R304</f>
        <v>0</v>
      </c>
      <c r="AK304" s="316">
        <f>SPO!S304</f>
        <v>0</v>
      </c>
      <c r="AL304" s="315">
        <f>SPO!AA304</f>
        <v>0</v>
      </c>
      <c r="AM304" s="316">
        <f>SPO!AB304</f>
        <v>0</v>
      </c>
      <c r="AN304" s="315">
        <f>Tripura!R304</f>
        <v>60</v>
      </c>
      <c r="AO304" s="316">
        <f>Tripura!S304</f>
        <v>6</v>
      </c>
      <c r="AP304" s="315">
        <f>Tripura!AA304</f>
        <v>0</v>
      </c>
      <c r="AQ304" s="316">
        <f>Tripura!AB304</f>
        <v>0</v>
      </c>
    </row>
    <row r="305" spans="1:43" s="88" customFormat="1">
      <c r="A305" s="6">
        <f t="shared" si="35"/>
        <v>12.069999999999999</v>
      </c>
      <c r="B305" s="12" t="s">
        <v>187</v>
      </c>
      <c r="C305" s="51">
        <v>0.1</v>
      </c>
      <c r="D305" s="315">
        <f>Dhalai!R305</f>
        <v>5</v>
      </c>
      <c r="E305" s="316">
        <f>Dhalai!S305</f>
        <v>0.5</v>
      </c>
      <c r="F305" s="315">
        <f>Dhalai!AA305</f>
        <v>0</v>
      </c>
      <c r="G305" s="316">
        <f>Dhalai!AB305</f>
        <v>0</v>
      </c>
      <c r="H305" s="315">
        <f>Unakoti!R305</f>
        <v>3</v>
      </c>
      <c r="I305" s="316">
        <f>Unakoti!S305</f>
        <v>0.30000000000000004</v>
      </c>
      <c r="J305" s="315">
        <f>Unakoti!AA305</f>
        <v>0</v>
      </c>
      <c r="K305" s="316">
        <f>Unakoti!AB305</f>
        <v>0</v>
      </c>
      <c r="L305" s="315">
        <f>North!R305</f>
        <v>5</v>
      </c>
      <c r="M305" s="316">
        <f>North!S305</f>
        <v>0.5</v>
      </c>
      <c r="N305" s="315">
        <f>North!AA305</f>
        <v>0</v>
      </c>
      <c r="O305" s="316">
        <f>North!AB305</f>
        <v>0</v>
      </c>
      <c r="P305" s="315">
        <f>Gomati!R305</f>
        <v>6</v>
      </c>
      <c r="Q305" s="316">
        <f>Gomati!S305</f>
        <v>0.60000000000000009</v>
      </c>
      <c r="R305" s="315">
        <f>Gomati!AA305</f>
        <v>0</v>
      </c>
      <c r="S305" s="316">
        <f>Gomati!AB305</f>
        <v>0</v>
      </c>
      <c r="T305" s="315">
        <f>South!R305</f>
        <v>5</v>
      </c>
      <c r="U305" s="316">
        <f>South!S305</f>
        <v>0.5</v>
      </c>
      <c r="V305" s="315">
        <f>South!AA305</f>
        <v>0</v>
      </c>
      <c r="W305" s="316">
        <f>South!AB305</f>
        <v>0</v>
      </c>
      <c r="X305" s="315">
        <f>West!R305</f>
        <v>6</v>
      </c>
      <c r="Y305" s="316">
        <f>West!S305</f>
        <v>0.60000000000000009</v>
      </c>
      <c r="Z305" s="315">
        <f>West!AA305</f>
        <v>0</v>
      </c>
      <c r="AA305" s="316">
        <f>West!AB305</f>
        <v>0</v>
      </c>
      <c r="AB305" s="315">
        <f>Sepahijala!R305</f>
        <v>5</v>
      </c>
      <c r="AC305" s="316">
        <f>Sepahijala!S305</f>
        <v>0.5</v>
      </c>
      <c r="AD305" s="315">
        <f>Sepahijala!AA305</f>
        <v>0</v>
      </c>
      <c r="AE305" s="316">
        <f>Sepahijala!AB305</f>
        <v>0</v>
      </c>
      <c r="AF305" s="315">
        <f>Khowai!R305</f>
        <v>6</v>
      </c>
      <c r="AG305" s="316">
        <f>Khowai!S305</f>
        <v>0.60000000000000009</v>
      </c>
      <c r="AH305" s="315">
        <f>Khowai!AA305</f>
        <v>0</v>
      </c>
      <c r="AI305" s="316">
        <f>Khowai!AB305</f>
        <v>0</v>
      </c>
      <c r="AJ305" s="315">
        <f>SPO!R305</f>
        <v>0</v>
      </c>
      <c r="AK305" s="316">
        <f>SPO!S305</f>
        <v>0</v>
      </c>
      <c r="AL305" s="315">
        <f>SPO!AA305</f>
        <v>0</v>
      </c>
      <c r="AM305" s="316">
        <f>SPO!AB305</f>
        <v>0</v>
      </c>
      <c r="AN305" s="315">
        <f>Tripura!R305</f>
        <v>41</v>
      </c>
      <c r="AO305" s="316">
        <f>Tripura!S305</f>
        <v>4.1000000000000005</v>
      </c>
      <c r="AP305" s="315">
        <f>Tripura!AA305</f>
        <v>0</v>
      </c>
      <c r="AQ305" s="316">
        <f>Tripura!AB305</f>
        <v>0</v>
      </c>
    </row>
    <row r="306" spans="1:43" s="88" customFormat="1" ht="63">
      <c r="A306" s="6">
        <v>12.08</v>
      </c>
      <c r="B306" s="56" t="s">
        <v>341</v>
      </c>
      <c r="C306" s="51">
        <v>2.0039999999999999E-2</v>
      </c>
      <c r="D306" s="315">
        <f>Dhalai!R306</f>
        <v>84</v>
      </c>
      <c r="E306" s="316">
        <f>Dhalai!S306</f>
        <v>20.200319999999998</v>
      </c>
      <c r="F306" s="315">
        <f>Dhalai!AA306</f>
        <v>0</v>
      </c>
      <c r="G306" s="316">
        <f>Dhalai!AB306</f>
        <v>0</v>
      </c>
      <c r="H306" s="315">
        <f>Unakoti!R306</f>
        <v>41</v>
      </c>
      <c r="I306" s="316">
        <f>Unakoti!S306</f>
        <v>9.8596799999999991</v>
      </c>
      <c r="J306" s="315">
        <f>Unakoti!AA306</f>
        <v>0</v>
      </c>
      <c r="K306" s="316">
        <f>Unakoti!AB306</f>
        <v>0</v>
      </c>
      <c r="L306" s="315">
        <f>North!R306</f>
        <v>77</v>
      </c>
      <c r="M306" s="316">
        <f>North!S306</f>
        <v>18.516960000000001</v>
      </c>
      <c r="N306" s="315">
        <f>North!AA306</f>
        <v>0</v>
      </c>
      <c r="O306" s="316">
        <f>North!AB306</f>
        <v>0</v>
      </c>
      <c r="P306" s="315">
        <f>Gomati!R306</f>
        <v>87</v>
      </c>
      <c r="Q306" s="316">
        <f>Gomati!S306</f>
        <v>20.921759999999999</v>
      </c>
      <c r="R306" s="315">
        <f>Gomati!AA306</f>
        <v>0</v>
      </c>
      <c r="S306" s="316">
        <f>Gomati!AB306</f>
        <v>0</v>
      </c>
      <c r="T306" s="315">
        <f>South!R306</f>
        <v>90</v>
      </c>
      <c r="U306" s="316">
        <f>South!S306</f>
        <v>21.6432</v>
      </c>
      <c r="V306" s="315">
        <f>South!AA306</f>
        <v>0</v>
      </c>
      <c r="W306" s="316">
        <f>South!AB306</f>
        <v>0</v>
      </c>
      <c r="X306" s="315">
        <f>West!R306</f>
        <v>88</v>
      </c>
      <c r="Y306" s="316">
        <f>West!S306</f>
        <v>21.162240000000001</v>
      </c>
      <c r="Z306" s="315">
        <f>West!AA306</f>
        <v>0</v>
      </c>
      <c r="AA306" s="316">
        <f>West!AB306</f>
        <v>0</v>
      </c>
      <c r="AB306" s="315">
        <f>Sepahijala!R306</f>
        <v>71</v>
      </c>
      <c r="AC306" s="316">
        <f>Sepahijala!S306</f>
        <v>17.074079999999999</v>
      </c>
      <c r="AD306" s="315">
        <f>Sepahijala!AA306</f>
        <v>0</v>
      </c>
      <c r="AE306" s="316">
        <f>Sepahijala!AB306</f>
        <v>0</v>
      </c>
      <c r="AF306" s="315">
        <f>Khowai!R306</f>
        <v>61</v>
      </c>
      <c r="AG306" s="316">
        <f>Khowai!S306</f>
        <v>14.669280000000001</v>
      </c>
      <c r="AH306" s="315">
        <f>Khowai!AA306</f>
        <v>0</v>
      </c>
      <c r="AI306" s="316">
        <f>Khowai!AB306</f>
        <v>0</v>
      </c>
      <c r="AJ306" s="315">
        <f>SPO!R306</f>
        <v>0</v>
      </c>
      <c r="AK306" s="316">
        <f>SPO!S306</f>
        <v>0</v>
      </c>
      <c r="AL306" s="315">
        <f>SPO!AA306</f>
        <v>0</v>
      </c>
      <c r="AM306" s="316">
        <f>SPO!AB306</f>
        <v>0</v>
      </c>
      <c r="AN306" s="315">
        <f>Tripura!R306</f>
        <v>599</v>
      </c>
      <c r="AO306" s="316">
        <f>Tripura!S306</f>
        <v>144.04752000000002</v>
      </c>
      <c r="AP306" s="315"/>
      <c r="AQ306" s="316"/>
    </row>
    <row r="307" spans="1:43" s="88" customFormat="1" ht="78.75">
      <c r="A307" s="6">
        <v>12.09</v>
      </c>
      <c r="B307" s="56" t="s">
        <v>342</v>
      </c>
      <c r="C307" s="51">
        <v>2.0039999999999999E-2</v>
      </c>
      <c r="D307" s="315">
        <f>Dhalai!R307</f>
        <v>60</v>
      </c>
      <c r="E307" s="316">
        <f>Dhalai!S307</f>
        <v>28.857599999999998</v>
      </c>
      <c r="F307" s="315">
        <f>Dhalai!AA307</f>
        <v>0</v>
      </c>
      <c r="G307" s="316">
        <f>Dhalai!AB307</f>
        <v>0</v>
      </c>
      <c r="H307" s="315">
        <f>Unakoti!R307</f>
        <v>33</v>
      </c>
      <c r="I307" s="316">
        <f>Unakoti!S307</f>
        <v>15.871679999999998</v>
      </c>
      <c r="J307" s="315">
        <f>Unakoti!AA307</f>
        <v>0</v>
      </c>
      <c r="K307" s="316">
        <f>Unakoti!AB307</f>
        <v>0</v>
      </c>
      <c r="L307" s="315">
        <f>North!R307</f>
        <v>53</v>
      </c>
      <c r="M307" s="316">
        <f>North!S307</f>
        <v>25.490879999999997</v>
      </c>
      <c r="N307" s="315">
        <f>North!AA307</f>
        <v>0</v>
      </c>
      <c r="O307" s="316">
        <f>North!AB307</f>
        <v>0</v>
      </c>
      <c r="P307" s="315">
        <f>Gomati!R307</f>
        <v>63</v>
      </c>
      <c r="Q307" s="316">
        <f>Gomati!S307</f>
        <v>30.300479999999997</v>
      </c>
      <c r="R307" s="315">
        <f>Gomati!AA307</f>
        <v>0</v>
      </c>
      <c r="S307" s="316">
        <f>Gomati!AB307</f>
        <v>0</v>
      </c>
      <c r="T307" s="315">
        <f>South!R307</f>
        <v>58</v>
      </c>
      <c r="U307" s="316">
        <f>South!S307</f>
        <v>27.895679999999999</v>
      </c>
      <c r="V307" s="315">
        <f>South!AA307</f>
        <v>0</v>
      </c>
      <c r="W307" s="316">
        <f>South!AB307</f>
        <v>0</v>
      </c>
      <c r="X307" s="315">
        <f>West!R307</f>
        <v>64</v>
      </c>
      <c r="Y307" s="316">
        <f>West!S307</f>
        <v>30.781439999999996</v>
      </c>
      <c r="Z307" s="315">
        <f>West!AA307</f>
        <v>0</v>
      </c>
      <c r="AA307" s="316">
        <f>West!AB307</f>
        <v>0</v>
      </c>
      <c r="AB307" s="315">
        <f>Sepahijala!R307</f>
        <v>55</v>
      </c>
      <c r="AC307" s="316">
        <f>Sepahijala!S307</f>
        <v>26.452799999999996</v>
      </c>
      <c r="AD307" s="315">
        <f>Sepahijala!AA307</f>
        <v>0</v>
      </c>
      <c r="AE307" s="316">
        <f>Sepahijala!AB307</f>
        <v>0</v>
      </c>
      <c r="AF307" s="315">
        <f>Khowai!R307</f>
        <v>61</v>
      </c>
      <c r="AG307" s="316">
        <f>Khowai!S307</f>
        <v>29.338560000000001</v>
      </c>
      <c r="AH307" s="315">
        <f>Khowai!AA307</f>
        <v>0</v>
      </c>
      <c r="AI307" s="316">
        <f>Khowai!AB307</f>
        <v>0</v>
      </c>
      <c r="AJ307" s="315">
        <f>SPO!R307</f>
        <v>0</v>
      </c>
      <c r="AK307" s="316">
        <f>SPO!S307</f>
        <v>0</v>
      </c>
      <c r="AL307" s="315">
        <f>SPO!AA307</f>
        <v>0</v>
      </c>
      <c r="AM307" s="316">
        <f>SPO!AB307</f>
        <v>0</v>
      </c>
      <c r="AN307" s="315">
        <f>Tripura!R307</f>
        <v>447</v>
      </c>
      <c r="AO307" s="316">
        <f>Tripura!S307</f>
        <v>214.98911999999999</v>
      </c>
      <c r="AP307" s="315"/>
      <c r="AQ307" s="316"/>
    </row>
    <row r="308" spans="1:43" s="216" customFormat="1" ht="18">
      <c r="A308" s="203"/>
      <c r="B308" s="192" t="s">
        <v>107</v>
      </c>
      <c r="C308" s="212">
        <f>SUM(C294:C307)</f>
        <v>4.1746199999999991</v>
      </c>
      <c r="D308" s="315">
        <f>Dhalai!R308</f>
        <v>8</v>
      </c>
      <c r="E308" s="316">
        <f>Dhalai!S308</f>
        <v>300.21496000000002</v>
      </c>
      <c r="F308" s="315">
        <f>Dhalai!AA308</f>
        <v>8</v>
      </c>
      <c r="G308" s="316">
        <f>Dhalai!AB308</f>
        <v>239.60644000000002</v>
      </c>
      <c r="H308" s="315">
        <f>Unakoti!R308</f>
        <v>4</v>
      </c>
      <c r="I308" s="316">
        <f>Unakoti!S308</f>
        <v>152.61996000000002</v>
      </c>
      <c r="J308" s="315">
        <f>Unakoti!AA308</f>
        <v>4</v>
      </c>
      <c r="K308" s="316">
        <f>Unakoti!AB308</f>
        <v>119.68820000000001</v>
      </c>
      <c r="L308" s="315">
        <f>North!R308</f>
        <v>8</v>
      </c>
      <c r="M308" s="316">
        <f>North!S308</f>
        <v>277.93564000000003</v>
      </c>
      <c r="N308" s="315">
        <f>North!AA308</f>
        <v>8</v>
      </c>
      <c r="O308" s="316">
        <f>North!AB308</f>
        <v>215.37640000000002</v>
      </c>
      <c r="P308" s="315">
        <f>Gomati!R308</f>
        <v>9</v>
      </c>
      <c r="Q308" s="316">
        <f>Gomati!S308</f>
        <v>324.31236000000001</v>
      </c>
      <c r="R308" s="315">
        <f>Gomati!AA308</f>
        <v>9</v>
      </c>
      <c r="S308" s="316">
        <f>Gomati!AB308</f>
        <v>246.33792</v>
      </c>
      <c r="T308" s="315">
        <f>South!R308</f>
        <v>9</v>
      </c>
      <c r="U308" s="316">
        <f>South!S308</f>
        <v>324.21735999999987</v>
      </c>
      <c r="V308" s="315">
        <f>South!AA308</f>
        <v>9</v>
      </c>
      <c r="W308" s="316">
        <f>South!AB308</f>
        <v>245.52588</v>
      </c>
      <c r="X308" s="315">
        <f>West!R308</f>
        <v>9</v>
      </c>
      <c r="Y308" s="316">
        <f>West!S308</f>
        <v>326.94911999999999</v>
      </c>
      <c r="Z308" s="315">
        <f>West!AA308</f>
        <v>9</v>
      </c>
      <c r="AA308" s="316">
        <f>West!AB308</f>
        <v>260.50463999999994</v>
      </c>
      <c r="AB308" s="315">
        <f>Sepahijala!R308</f>
        <v>7</v>
      </c>
      <c r="AC308" s="316">
        <f>Sepahijala!S308</f>
        <v>260.81284000000005</v>
      </c>
      <c r="AD308" s="315">
        <f>Sepahijala!AA308</f>
        <v>7</v>
      </c>
      <c r="AE308" s="316">
        <f>Sepahijala!AB308</f>
        <v>200.58475999999999</v>
      </c>
      <c r="AF308" s="315">
        <f>Khowai!R308</f>
        <v>6</v>
      </c>
      <c r="AG308" s="316">
        <f>Khowai!S308</f>
        <v>234.26867999999999</v>
      </c>
      <c r="AH308" s="315">
        <f>Khowai!AA308</f>
        <v>6</v>
      </c>
      <c r="AI308" s="316">
        <f>Khowai!AB308</f>
        <v>174.30984000000001</v>
      </c>
      <c r="AJ308" s="315">
        <f>SPO!R308</f>
        <v>0</v>
      </c>
      <c r="AK308" s="316">
        <f>SPO!S308</f>
        <v>0</v>
      </c>
      <c r="AL308" s="315">
        <f>SPO!AA308</f>
        <v>0</v>
      </c>
      <c r="AM308" s="316">
        <f>SPO!AB308</f>
        <v>0</v>
      </c>
      <c r="AN308" s="315">
        <f>Tripura!R308</f>
        <v>60</v>
      </c>
      <c r="AO308" s="316">
        <f>Tripura!S308</f>
        <v>2201.3309199999999</v>
      </c>
      <c r="AP308" s="315">
        <f>Tripura!AA308</f>
        <v>60</v>
      </c>
      <c r="AQ308" s="316">
        <f>Tripura!AB308</f>
        <v>1701.93408</v>
      </c>
    </row>
    <row r="309" spans="1:43" s="147" customFormat="1" ht="31.5">
      <c r="A309" s="143">
        <v>13</v>
      </c>
      <c r="B309" s="144" t="s">
        <v>188</v>
      </c>
      <c r="C309" s="163"/>
      <c r="D309" s="310"/>
      <c r="E309" s="310"/>
      <c r="F309" s="310"/>
      <c r="G309" s="310"/>
      <c r="H309" s="310"/>
      <c r="I309" s="310"/>
      <c r="J309" s="310"/>
      <c r="K309" s="310"/>
      <c r="L309" s="310"/>
      <c r="M309" s="310"/>
      <c r="N309" s="310"/>
      <c r="O309" s="310"/>
      <c r="P309" s="310"/>
      <c r="Q309" s="310"/>
      <c r="R309" s="310"/>
      <c r="S309" s="310"/>
      <c r="T309" s="310"/>
      <c r="U309" s="310"/>
      <c r="V309" s="310"/>
      <c r="W309" s="310"/>
      <c r="X309" s="310"/>
      <c r="Y309" s="310"/>
      <c r="Z309" s="310"/>
      <c r="AA309" s="310"/>
      <c r="AB309" s="310"/>
      <c r="AC309" s="310"/>
      <c r="AD309" s="310"/>
      <c r="AE309" s="310"/>
      <c r="AF309" s="310"/>
      <c r="AG309" s="310"/>
      <c r="AH309" s="310"/>
      <c r="AI309" s="310"/>
      <c r="AJ309" s="310"/>
      <c r="AK309" s="310"/>
      <c r="AL309" s="310"/>
      <c r="AM309" s="310"/>
      <c r="AN309" s="310"/>
      <c r="AO309" s="310"/>
      <c r="AP309" s="310"/>
      <c r="AQ309" s="310"/>
    </row>
    <row r="310" spans="1:43" s="9" customFormat="1" ht="31.5">
      <c r="A310" s="6">
        <v>13.01</v>
      </c>
      <c r="B310" s="7" t="s">
        <v>307</v>
      </c>
      <c r="C310" s="51">
        <v>0.22084000000000001</v>
      </c>
      <c r="D310" s="327">
        <f>Dhalai!R310</f>
        <v>19</v>
      </c>
      <c r="E310" s="328">
        <f>Dhalai!S310</f>
        <v>50.351520000000008</v>
      </c>
      <c r="F310" s="327">
        <f>Dhalai!AA310</f>
        <v>19</v>
      </c>
      <c r="G310" s="328">
        <f>Dhalai!AB310</f>
        <v>50.351520000000008</v>
      </c>
      <c r="H310" s="327">
        <f>Unakoti!R310</f>
        <v>17</v>
      </c>
      <c r="I310" s="328">
        <f>Unakoti!S310</f>
        <v>45.051360000000003</v>
      </c>
      <c r="J310" s="327">
        <f>Unakoti!AA310</f>
        <v>17</v>
      </c>
      <c r="K310" s="328">
        <f>Unakoti!AB310</f>
        <v>45.051360000000003</v>
      </c>
      <c r="L310" s="327">
        <f>North!R310</f>
        <v>16</v>
      </c>
      <c r="M310" s="328">
        <f>North!S310</f>
        <v>42.40128</v>
      </c>
      <c r="N310" s="327">
        <f>North!AA310</f>
        <v>16</v>
      </c>
      <c r="O310" s="328">
        <f>North!AB310</f>
        <v>42.40128</v>
      </c>
      <c r="P310" s="327">
        <f>Gomati!R310</f>
        <v>14</v>
      </c>
      <c r="Q310" s="328">
        <f>Gomati!S310</f>
        <v>37.101120000000002</v>
      </c>
      <c r="R310" s="327">
        <f>Gomati!AA310</f>
        <v>14</v>
      </c>
      <c r="S310" s="328">
        <f>Gomati!AB310</f>
        <v>37.101120000000002</v>
      </c>
      <c r="T310" s="327">
        <f>South!R310</f>
        <v>30</v>
      </c>
      <c r="U310" s="328">
        <f>South!S310</f>
        <v>79.502400000000009</v>
      </c>
      <c r="V310" s="327">
        <f>South!AA310</f>
        <v>30</v>
      </c>
      <c r="W310" s="328">
        <f>South!AB310</f>
        <v>79.502400000000009</v>
      </c>
      <c r="X310" s="327">
        <f>West!R310</f>
        <v>26</v>
      </c>
      <c r="Y310" s="328">
        <f>West!S310</f>
        <v>68.902079999999998</v>
      </c>
      <c r="Z310" s="327">
        <f>West!AA310</f>
        <v>26</v>
      </c>
      <c r="AA310" s="328">
        <f>West!AB310</f>
        <v>68.902079999999998</v>
      </c>
      <c r="AB310" s="327">
        <f>Sepahijala!R310</f>
        <v>14</v>
      </c>
      <c r="AC310" s="328">
        <f>Sepahijala!S310</f>
        <v>37.101120000000002</v>
      </c>
      <c r="AD310" s="327">
        <f>Sepahijala!AA310</f>
        <v>14</v>
      </c>
      <c r="AE310" s="328">
        <f>Sepahijala!AB310</f>
        <v>37.101120000000002</v>
      </c>
      <c r="AF310" s="327">
        <f>Khowai!R310</f>
        <v>14</v>
      </c>
      <c r="AG310" s="328">
        <f>Khowai!S310</f>
        <v>37.101120000000002</v>
      </c>
      <c r="AH310" s="327">
        <f>Khowai!AA310</f>
        <v>14</v>
      </c>
      <c r="AI310" s="328">
        <f>Khowai!AB310</f>
        <v>37.101120000000002</v>
      </c>
      <c r="AJ310" s="327">
        <f>SPO!R310</f>
        <v>0</v>
      </c>
      <c r="AK310" s="328">
        <f>SPO!S310</f>
        <v>0</v>
      </c>
      <c r="AL310" s="327">
        <f>SPO!AA310</f>
        <v>0</v>
      </c>
      <c r="AM310" s="328">
        <f>SPO!AB310</f>
        <v>0</v>
      </c>
      <c r="AN310" s="327">
        <f>Tripura!R310</f>
        <v>150</v>
      </c>
      <c r="AO310" s="328">
        <f>Tripura!S310</f>
        <v>397.512</v>
      </c>
      <c r="AP310" s="327">
        <f>Tripura!AA310</f>
        <v>150</v>
      </c>
      <c r="AQ310" s="328">
        <f>Tripura!AB310</f>
        <v>397.512</v>
      </c>
    </row>
    <row r="311" spans="1:43" s="9" customFormat="1" ht="31.5">
      <c r="A311" s="6">
        <v>13.02</v>
      </c>
      <c r="B311" s="7" t="s">
        <v>308</v>
      </c>
      <c r="C311" s="51">
        <v>0.19420999999999999</v>
      </c>
      <c r="D311" s="327">
        <f>Dhalai!R311</f>
        <v>31</v>
      </c>
      <c r="E311" s="328">
        <f>Dhalai!S311</f>
        <v>72.246119999999991</v>
      </c>
      <c r="F311" s="327">
        <f>Dhalai!AA311</f>
        <v>31</v>
      </c>
      <c r="G311" s="328">
        <f>Dhalai!AB311</f>
        <v>72.246119999999991</v>
      </c>
      <c r="H311" s="327">
        <f>Unakoti!R311</f>
        <v>13</v>
      </c>
      <c r="I311" s="328">
        <f>Unakoti!S311</f>
        <v>30.296759999999999</v>
      </c>
      <c r="J311" s="327">
        <f>Unakoti!AA311</f>
        <v>13</v>
      </c>
      <c r="K311" s="328">
        <f>Unakoti!AB311</f>
        <v>30.296759999999999</v>
      </c>
      <c r="L311" s="327">
        <f>North!R311</f>
        <v>35</v>
      </c>
      <c r="M311" s="328">
        <f>North!S311</f>
        <v>81.56819999999999</v>
      </c>
      <c r="N311" s="327">
        <f>North!AA311</f>
        <v>35</v>
      </c>
      <c r="O311" s="328">
        <f>North!AB311</f>
        <v>81.56819999999999</v>
      </c>
      <c r="P311" s="327">
        <f>Gomati!R311</f>
        <v>25</v>
      </c>
      <c r="Q311" s="328">
        <f>Gomati!S311</f>
        <v>58.262999999999998</v>
      </c>
      <c r="R311" s="327">
        <f>Gomati!AA311</f>
        <v>25</v>
      </c>
      <c r="S311" s="328">
        <f>Gomati!AB311</f>
        <v>58.262999999999998</v>
      </c>
      <c r="T311" s="327">
        <f>South!R311</f>
        <v>15</v>
      </c>
      <c r="U311" s="328">
        <f>South!S311</f>
        <v>34.957799999999999</v>
      </c>
      <c r="V311" s="327">
        <f>South!AA311</f>
        <v>15</v>
      </c>
      <c r="W311" s="328">
        <f>South!AB311</f>
        <v>34.957799999999999</v>
      </c>
      <c r="X311" s="327">
        <f>West!R311</f>
        <v>20</v>
      </c>
      <c r="Y311" s="328">
        <f>West!S311</f>
        <v>46.610399999999998</v>
      </c>
      <c r="Z311" s="327">
        <f>West!AA311</f>
        <v>20</v>
      </c>
      <c r="AA311" s="328">
        <f>West!AB311</f>
        <v>46.610399999999998</v>
      </c>
      <c r="AB311" s="327">
        <f>Sepahijala!R311</f>
        <v>25</v>
      </c>
      <c r="AC311" s="328">
        <f>Sepahijala!S311</f>
        <v>58.262999999999998</v>
      </c>
      <c r="AD311" s="327">
        <f>Sepahijala!AA311</f>
        <v>25</v>
      </c>
      <c r="AE311" s="328">
        <f>Sepahijala!AB311</f>
        <v>58.262999999999998</v>
      </c>
      <c r="AF311" s="327">
        <f>Khowai!R311</f>
        <v>18</v>
      </c>
      <c r="AG311" s="328">
        <f>Khowai!S311</f>
        <v>41.949359999999999</v>
      </c>
      <c r="AH311" s="327">
        <f>Khowai!AA311</f>
        <v>18</v>
      </c>
      <c r="AI311" s="328">
        <f>Khowai!AB311</f>
        <v>41.949359999999999</v>
      </c>
      <c r="AJ311" s="327">
        <f>SPO!R311</f>
        <v>0</v>
      </c>
      <c r="AK311" s="328">
        <f>SPO!S311</f>
        <v>0</v>
      </c>
      <c r="AL311" s="327">
        <f>SPO!AA311</f>
        <v>0</v>
      </c>
      <c r="AM311" s="328">
        <f>SPO!AB311</f>
        <v>0</v>
      </c>
      <c r="AN311" s="327">
        <f>Tripura!R311</f>
        <v>182</v>
      </c>
      <c r="AO311" s="328">
        <f>Tripura!S311</f>
        <v>424.15463999999997</v>
      </c>
      <c r="AP311" s="327">
        <f>Tripura!AA311</f>
        <v>182</v>
      </c>
      <c r="AQ311" s="328">
        <f>Tripura!AB311</f>
        <v>424.15463999999997</v>
      </c>
    </row>
    <row r="312" spans="1:43" s="88" customFormat="1">
      <c r="A312" s="6">
        <v>13.03</v>
      </c>
      <c r="B312" s="58" t="s">
        <v>183</v>
      </c>
      <c r="C312" s="51">
        <v>0.1</v>
      </c>
      <c r="D312" s="315">
        <f>Dhalai!R312</f>
        <v>0</v>
      </c>
      <c r="E312" s="316">
        <f>Dhalai!S312</f>
        <v>0</v>
      </c>
      <c r="F312" s="315">
        <f>Dhalai!AA312</f>
        <v>0</v>
      </c>
      <c r="G312" s="316">
        <f>Dhalai!AB312</f>
        <v>0</v>
      </c>
      <c r="H312" s="315">
        <f>Unakoti!R312</f>
        <v>0</v>
      </c>
      <c r="I312" s="316">
        <f>Unakoti!S312</f>
        <v>0</v>
      </c>
      <c r="J312" s="315">
        <f>Unakoti!AA312</f>
        <v>0</v>
      </c>
      <c r="K312" s="316">
        <f>Unakoti!AB312</f>
        <v>0</v>
      </c>
      <c r="L312" s="315">
        <f>North!R312</f>
        <v>0</v>
      </c>
      <c r="M312" s="316">
        <f>North!S312</f>
        <v>0</v>
      </c>
      <c r="N312" s="315">
        <f>North!AA312</f>
        <v>0</v>
      </c>
      <c r="O312" s="316">
        <f>North!AB312</f>
        <v>0</v>
      </c>
      <c r="P312" s="315">
        <f>Gomati!R312</f>
        <v>0</v>
      </c>
      <c r="Q312" s="316">
        <f>Gomati!S312</f>
        <v>0</v>
      </c>
      <c r="R312" s="315">
        <f>Gomati!AA312</f>
        <v>0</v>
      </c>
      <c r="S312" s="316">
        <f>Gomati!AB312</f>
        <v>0</v>
      </c>
      <c r="T312" s="315">
        <f>South!R312</f>
        <v>0</v>
      </c>
      <c r="U312" s="316">
        <f>South!S312</f>
        <v>0</v>
      </c>
      <c r="V312" s="315">
        <f>South!AA312</f>
        <v>0</v>
      </c>
      <c r="W312" s="316">
        <f>South!AB312</f>
        <v>0</v>
      </c>
      <c r="X312" s="315">
        <f>West!R312</f>
        <v>0</v>
      </c>
      <c r="Y312" s="316">
        <f>West!S312</f>
        <v>0</v>
      </c>
      <c r="Z312" s="315">
        <f>West!AA312</f>
        <v>0</v>
      </c>
      <c r="AA312" s="316">
        <f>West!AB312</f>
        <v>0</v>
      </c>
      <c r="AB312" s="315">
        <f>Sepahijala!R312</f>
        <v>0</v>
      </c>
      <c r="AC312" s="316">
        <f>Sepahijala!S312</f>
        <v>0</v>
      </c>
      <c r="AD312" s="315">
        <f>Sepahijala!AA312</f>
        <v>0</v>
      </c>
      <c r="AE312" s="316">
        <f>Sepahijala!AB312</f>
        <v>0</v>
      </c>
      <c r="AF312" s="315">
        <f>Khowai!R312</f>
        <v>0</v>
      </c>
      <c r="AG312" s="316">
        <f>Khowai!S312</f>
        <v>0</v>
      </c>
      <c r="AH312" s="315">
        <f>Khowai!AA312</f>
        <v>0</v>
      </c>
      <c r="AI312" s="316">
        <f>Khowai!AB312</f>
        <v>0</v>
      </c>
      <c r="AJ312" s="315">
        <f>SPO!R312</f>
        <v>0</v>
      </c>
      <c r="AK312" s="316">
        <f>SPO!S312</f>
        <v>0</v>
      </c>
      <c r="AL312" s="315">
        <f>SPO!AA312</f>
        <v>0</v>
      </c>
      <c r="AM312" s="316">
        <f>SPO!AB312</f>
        <v>0</v>
      </c>
      <c r="AN312" s="315">
        <f>Tripura!R312</f>
        <v>0</v>
      </c>
      <c r="AO312" s="316">
        <f>Tripura!S312</f>
        <v>0</v>
      </c>
      <c r="AP312" s="315">
        <f>Tripura!AA312</f>
        <v>0</v>
      </c>
      <c r="AQ312" s="316">
        <f>Tripura!AB312</f>
        <v>0</v>
      </c>
    </row>
    <row r="313" spans="1:43" s="88" customFormat="1" ht="31.5">
      <c r="A313" s="6">
        <f t="shared" ref="A313:A317" si="36">+A312+0.01</f>
        <v>13.04</v>
      </c>
      <c r="B313" s="58" t="s">
        <v>314</v>
      </c>
      <c r="C313" s="51">
        <v>0.1</v>
      </c>
      <c r="D313" s="315">
        <f>Dhalai!R313</f>
        <v>50</v>
      </c>
      <c r="E313" s="316">
        <f>Dhalai!S313</f>
        <v>5</v>
      </c>
      <c r="F313" s="315">
        <f>Dhalai!AA313</f>
        <v>0</v>
      </c>
      <c r="G313" s="316">
        <f>Dhalai!AB313</f>
        <v>0</v>
      </c>
      <c r="H313" s="315">
        <f>Unakoti!R313</f>
        <v>30</v>
      </c>
      <c r="I313" s="316">
        <f>Unakoti!S313</f>
        <v>3</v>
      </c>
      <c r="J313" s="315">
        <f>Unakoti!AA313</f>
        <v>0</v>
      </c>
      <c r="K313" s="316">
        <f>Unakoti!AB313</f>
        <v>0</v>
      </c>
      <c r="L313" s="315">
        <f>North!R313</f>
        <v>51</v>
      </c>
      <c r="M313" s="316">
        <f>North!S313</f>
        <v>5.1000000000000005</v>
      </c>
      <c r="N313" s="315">
        <f>North!AA313</f>
        <v>0</v>
      </c>
      <c r="O313" s="316">
        <f>North!AB313</f>
        <v>0</v>
      </c>
      <c r="P313" s="315">
        <f>Gomati!R313</f>
        <v>39</v>
      </c>
      <c r="Q313" s="316">
        <f>Gomati!S313</f>
        <v>3.9000000000000004</v>
      </c>
      <c r="R313" s="315">
        <f>Gomati!AA313</f>
        <v>0</v>
      </c>
      <c r="S313" s="316">
        <f>Gomati!AB313</f>
        <v>0</v>
      </c>
      <c r="T313" s="315">
        <f>South!R313</f>
        <v>45</v>
      </c>
      <c r="U313" s="316">
        <f>South!S313</f>
        <v>4.5</v>
      </c>
      <c r="V313" s="315">
        <f>South!AA313</f>
        <v>0</v>
      </c>
      <c r="W313" s="316">
        <f>South!AB313</f>
        <v>0</v>
      </c>
      <c r="X313" s="315">
        <f>West!R313</f>
        <v>46</v>
      </c>
      <c r="Y313" s="316">
        <f>West!S313</f>
        <v>4.6000000000000005</v>
      </c>
      <c r="Z313" s="315">
        <f>West!AA313</f>
        <v>0</v>
      </c>
      <c r="AA313" s="316">
        <f>West!AB313</f>
        <v>0</v>
      </c>
      <c r="AB313" s="315">
        <f>Sepahijala!R313</f>
        <v>39</v>
      </c>
      <c r="AC313" s="316">
        <f>Sepahijala!S313</f>
        <v>3.9000000000000004</v>
      </c>
      <c r="AD313" s="315">
        <f>Sepahijala!AA313</f>
        <v>0</v>
      </c>
      <c r="AE313" s="316">
        <f>Sepahijala!AB313</f>
        <v>0</v>
      </c>
      <c r="AF313" s="315">
        <f>Khowai!R313</f>
        <v>32</v>
      </c>
      <c r="AG313" s="316">
        <f>Khowai!S313</f>
        <v>3.2</v>
      </c>
      <c r="AH313" s="315">
        <f>Khowai!AA313</f>
        <v>0</v>
      </c>
      <c r="AI313" s="316">
        <f>Khowai!AB313</f>
        <v>0</v>
      </c>
      <c r="AJ313" s="315">
        <f>SPO!R313</f>
        <v>0</v>
      </c>
      <c r="AK313" s="316">
        <f>SPO!S313</f>
        <v>0</v>
      </c>
      <c r="AL313" s="315">
        <f>SPO!AA313</f>
        <v>0</v>
      </c>
      <c r="AM313" s="316">
        <f>SPO!AB313</f>
        <v>0</v>
      </c>
      <c r="AN313" s="315">
        <f>Tripura!R313</f>
        <v>332</v>
      </c>
      <c r="AO313" s="316">
        <f>Tripura!S313</f>
        <v>33.200000000000003</v>
      </c>
      <c r="AP313" s="315">
        <f>Tripura!AA313</f>
        <v>0</v>
      </c>
      <c r="AQ313" s="316">
        <f>Tripura!AB313</f>
        <v>0</v>
      </c>
    </row>
    <row r="314" spans="1:43" s="88" customFormat="1">
      <c r="A314" s="6">
        <f t="shared" si="36"/>
        <v>13.049999999999999</v>
      </c>
      <c r="B314" s="7" t="s">
        <v>184</v>
      </c>
      <c r="C314" s="51">
        <v>0.1</v>
      </c>
      <c r="D314" s="315">
        <f>Dhalai!R314</f>
        <v>50</v>
      </c>
      <c r="E314" s="316">
        <f>Dhalai!S314</f>
        <v>5</v>
      </c>
      <c r="F314" s="315">
        <f>Dhalai!AA314</f>
        <v>50</v>
      </c>
      <c r="G314" s="316">
        <f>Dhalai!AB314</f>
        <v>5</v>
      </c>
      <c r="H314" s="315">
        <f>Unakoti!R314</f>
        <v>30</v>
      </c>
      <c r="I314" s="316">
        <f>Unakoti!S314</f>
        <v>3</v>
      </c>
      <c r="J314" s="315">
        <f>Unakoti!AA314</f>
        <v>30</v>
      </c>
      <c r="K314" s="316">
        <f>Unakoti!AB314</f>
        <v>3</v>
      </c>
      <c r="L314" s="315">
        <f>North!R314</f>
        <v>51</v>
      </c>
      <c r="M314" s="316">
        <f>North!S314</f>
        <v>5.1000000000000005</v>
      </c>
      <c r="N314" s="315">
        <f>North!AA314</f>
        <v>51</v>
      </c>
      <c r="O314" s="316">
        <f>North!AB314</f>
        <v>5.1000000000000005</v>
      </c>
      <c r="P314" s="315">
        <f>Gomati!R314</f>
        <v>39</v>
      </c>
      <c r="Q314" s="316">
        <f>Gomati!S314</f>
        <v>3.9000000000000004</v>
      </c>
      <c r="R314" s="315">
        <f>Gomati!AA314</f>
        <v>39</v>
      </c>
      <c r="S314" s="316">
        <f>Gomati!AB314</f>
        <v>3.9000000000000004</v>
      </c>
      <c r="T314" s="315">
        <f>South!R314</f>
        <v>45</v>
      </c>
      <c r="U314" s="316">
        <f>South!S314</f>
        <v>4.5</v>
      </c>
      <c r="V314" s="315">
        <f>South!AA314</f>
        <v>45</v>
      </c>
      <c r="W314" s="316">
        <f>South!AB314</f>
        <v>4.5</v>
      </c>
      <c r="X314" s="315">
        <f>West!R314</f>
        <v>46</v>
      </c>
      <c r="Y314" s="316">
        <f>West!S314</f>
        <v>4.6000000000000005</v>
      </c>
      <c r="Z314" s="315">
        <f>West!AA314</f>
        <v>46</v>
      </c>
      <c r="AA314" s="316">
        <f>West!AB314</f>
        <v>4.6000000000000005</v>
      </c>
      <c r="AB314" s="315">
        <f>Sepahijala!R314</f>
        <v>39</v>
      </c>
      <c r="AC314" s="316">
        <f>Sepahijala!S314</f>
        <v>3.9000000000000004</v>
      </c>
      <c r="AD314" s="315">
        <f>Sepahijala!AA314</f>
        <v>39</v>
      </c>
      <c r="AE314" s="316">
        <f>Sepahijala!AB314</f>
        <v>3.9000000000000004</v>
      </c>
      <c r="AF314" s="315">
        <f>Khowai!R314</f>
        <v>32</v>
      </c>
      <c r="AG314" s="316">
        <f>Khowai!S314</f>
        <v>3.2</v>
      </c>
      <c r="AH314" s="315">
        <f>Khowai!AA314</f>
        <v>32</v>
      </c>
      <c r="AI314" s="316">
        <f>Khowai!AB314</f>
        <v>3.2</v>
      </c>
      <c r="AJ314" s="315">
        <f>SPO!R314</f>
        <v>0</v>
      </c>
      <c r="AK314" s="316">
        <f>SPO!S314</f>
        <v>0</v>
      </c>
      <c r="AL314" s="315">
        <f>SPO!AA314</f>
        <v>0</v>
      </c>
      <c r="AM314" s="316">
        <f>SPO!AB314</f>
        <v>0</v>
      </c>
      <c r="AN314" s="315">
        <f>Tripura!R314</f>
        <v>332</v>
      </c>
      <c r="AO314" s="316">
        <f>Tripura!S314</f>
        <v>33.200000000000003</v>
      </c>
      <c r="AP314" s="315">
        <f>Tripura!AA314</f>
        <v>332</v>
      </c>
      <c r="AQ314" s="316">
        <f>Tripura!AB314</f>
        <v>33.200000000000003</v>
      </c>
    </row>
    <row r="315" spans="1:43" s="9" customFormat="1">
      <c r="A315" s="6">
        <f t="shared" si="36"/>
        <v>13.059999999999999</v>
      </c>
      <c r="B315" s="58" t="s">
        <v>189</v>
      </c>
      <c r="C315" s="51">
        <f>0.01*12</f>
        <v>0.12</v>
      </c>
      <c r="D315" s="315">
        <f>Dhalai!R315</f>
        <v>50</v>
      </c>
      <c r="E315" s="316">
        <f>Dhalai!S315</f>
        <v>6</v>
      </c>
      <c r="F315" s="315">
        <f>Dhalai!AA315</f>
        <v>50</v>
      </c>
      <c r="G315" s="316">
        <f>Dhalai!AB315</f>
        <v>6</v>
      </c>
      <c r="H315" s="315">
        <f>Unakoti!R315</f>
        <v>30</v>
      </c>
      <c r="I315" s="316">
        <f>Unakoti!S315</f>
        <v>3.5999999999999996</v>
      </c>
      <c r="J315" s="315">
        <f>Unakoti!AA315</f>
        <v>30</v>
      </c>
      <c r="K315" s="316">
        <f>Unakoti!AB315</f>
        <v>3.5999999999999996</v>
      </c>
      <c r="L315" s="315">
        <f>North!R315</f>
        <v>51</v>
      </c>
      <c r="M315" s="316">
        <f>North!S315</f>
        <v>6.12</v>
      </c>
      <c r="N315" s="315">
        <f>North!AA315</f>
        <v>51</v>
      </c>
      <c r="O315" s="316">
        <f>North!AB315</f>
        <v>6.12</v>
      </c>
      <c r="P315" s="315">
        <f>Gomati!R315</f>
        <v>39</v>
      </c>
      <c r="Q315" s="316">
        <f>Gomati!S315</f>
        <v>4.68</v>
      </c>
      <c r="R315" s="315">
        <f>Gomati!AA315</f>
        <v>39</v>
      </c>
      <c r="S315" s="316">
        <f>Gomati!AB315</f>
        <v>4.68</v>
      </c>
      <c r="T315" s="315">
        <f>South!R315</f>
        <v>45</v>
      </c>
      <c r="U315" s="316">
        <f>South!S315</f>
        <v>5.3999999999999995</v>
      </c>
      <c r="V315" s="315">
        <f>South!AA315</f>
        <v>45</v>
      </c>
      <c r="W315" s="316">
        <f>South!AB315</f>
        <v>5.3999999999999995</v>
      </c>
      <c r="X315" s="315">
        <f>West!R315</f>
        <v>46</v>
      </c>
      <c r="Y315" s="316">
        <f>West!S315</f>
        <v>5.52</v>
      </c>
      <c r="Z315" s="315">
        <f>West!AA315</f>
        <v>46</v>
      </c>
      <c r="AA315" s="316">
        <f>West!AB315</f>
        <v>5.52</v>
      </c>
      <c r="AB315" s="315">
        <f>Sepahijala!R315</f>
        <v>39</v>
      </c>
      <c r="AC315" s="316">
        <f>Sepahijala!S315</f>
        <v>4.68</v>
      </c>
      <c r="AD315" s="315">
        <f>Sepahijala!AA315</f>
        <v>39</v>
      </c>
      <c r="AE315" s="316">
        <f>Sepahijala!AB315</f>
        <v>4.68</v>
      </c>
      <c r="AF315" s="315">
        <f>Khowai!R315</f>
        <v>32</v>
      </c>
      <c r="AG315" s="316">
        <f>Khowai!S315</f>
        <v>3.84</v>
      </c>
      <c r="AH315" s="315">
        <f>Khowai!AA315</f>
        <v>32</v>
      </c>
      <c r="AI315" s="316">
        <f>Khowai!AB315</f>
        <v>3.84</v>
      </c>
      <c r="AJ315" s="315">
        <f>SPO!R315</f>
        <v>0</v>
      </c>
      <c r="AK315" s="316">
        <f>SPO!S315</f>
        <v>0</v>
      </c>
      <c r="AL315" s="315">
        <f>SPO!AA315</f>
        <v>0</v>
      </c>
      <c r="AM315" s="316">
        <f>SPO!AB315</f>
        <v>0</v>
      </c>
      <c r="AN315" s="315">
        <f>Tripura!R315</f>
        <v>332</v>
      </c>
      <c r="AO315" s="316">
        <f>Tripura!S315</f>
        <v>39.840000000000003</v>
      </c>
      <c r="AP315" s="315">
        <f>Tripura!AA315</f>
        <v>332</v>
      </c>
      <c r="AQ315" s="316">
        <f>Tripura!AB315</f>
        <v>39.840000000000003</v>
      </c>
    </row>
    <row r="316" spans="1:43" s="88" customFormat="1">
      <c r="A316" s="6">
        <f t="shared" si="36"/>
        <v>13.069999999999999</v>
      </c>
      <c r="B316" s="58" t="s">
        <v>186</v>
      </c>
      <c r="C316" s="51">
        <v>0.03</v>
      </c>
      <c r="D316" s="315">
        <f>Dhalai!R316</f>
        <v>50</v>
      </c>
      <c r="E316" s="316">
        <f>Dhalai!S316</f>
        <v>1.5</v>
      </c>
      <c r="F316" s="315">
        <f>Dhalai!AA316</f>
        <v>0</v>
      </c>
      <c r="G316" s="316">
        <f>Dhalai!AB316</f>
        <v>0</v>
      </c>
      <c r="H316" s="315">
        <f>Unakoti!R316</f>
        <v>30</v>
      </c>
      <c r="I316" s="316">
        <f>Unakoti!S316</f>
        <v>0.89999999999999991</v>
      </c>
      <c r="J316" s="315">
        <f>Unakoti!AA316</f>
        <v>0</v>
      </c>
      <c r="K316" s="316">
        <f>Unakoti!AB316</f>
        <v>0</v>
      </c>
      <c r="L316" s="315">
        <f>North!R316</f>
        <v>51</v>
      </c>
      <c r="M316" s="316">
        <f>North!S316</f>
        <v>1.53</v>
      </c>
      <c r="N316" s="315">
        <f>North!AA316</f>
        <v>0</v>
      </c>
      <c r="O316" s="316">
        <f>North!AB316</f>
        <v>0</v>
      </c>
      <c r="P316" s="315">
        <f>Gomati!R316</f>
        <v>39</v>
      </c>
      <c r="Q316" s="316">
        <f>Gomati!S316</f>
        <v>1.17</v>
      </c>
      <c r="R316" s="315">
        <f>Gomati!AA316</f>
        <v>0</v>
      </c>
      <c r="S316" s="316">
        <f>Gomati!AB316</f>
        <v>0</v>
      </c>
      <c r="T316" s="315">
        <f>South!R316</f>
        <v>45</v>
      </c>
      <c r="U316" s="316">
        <f>South!S316</f>
        <v>1.3499999999999999</v>
      </c>
      <c r="V316" s="315">
        <f>South!AA316</f>
        <v>0</v>
      </c>
      <c r="W316" s="316">
        <f>South!AB316</f>
        <v>0</v>
      </c>
      <c r="X316" s="315">
        <f>West!R316</f>
        <v>46</v>
      </c>
      <c r="Y316" s="316">
        <f>West!S316</f>
        <v>1.38</v>
      </c>
      <c r="Z316" s="315">
        <f>West!AA316</f>
        <v>0</v>
      </c>
      <c r="AA316" s="316">
        <f>West!AB316</f>
        <v>0</v>
      </c>
      <c r="AB316" s="315">
        <f>Sepahijala!R316</f>
        <v>39</v>
      </c>
      <c r="AC316" s="316">
        <f>Sepahijala!S316</f>
        <v>1.17</v>
      </c>
      <c r="AD316" s="315">
        <f>Sepahijala!AA316</f>
        <v>0</v>
      </c>
      <c r="AE316" s="316">
        <f>Sepahijala!AB316</f>
        <v>0</v>
      </c>
      <c r="AF316" s="315">
        <f>Khowai!R316</f>
        <v>32</v>
      </c>
      <c r="AG316" s="316">
        <f>Khowai!S316</f>
        <v>0.96</v>
      </c>
      <c r="AH316" s="315">
        <f>Khowai!AA316</f>
        <v>0</v>
      </c>
      <c r="AI316" s="316">
        <f>Khowai!AB316</f>
        <v>0</v>
      </c>
      <c r="AJ316" s="315">
        <f>SPO!R316</f>
        <v>0</v>
      </c>
      <c r="AK316" s="316">
        <f>SPO!S316</f>
        <v>0</v>
      </c>
      <c r="AL316" s="315">
        <f>SPO!AA316</f>
        <v>0</v>
      </c>
      <c r="AM316" s="316">
        <f>SPO!AB316</f>
        <v>0</v>
      </c>
      <c r="AN316" s="315">
        <f>Tripura!R316</f>
        <v>332</v>
      </c>
      <c r="AO316" s="316">
        <f>Tripura!S316</f>
        <v>9.9600000000000009</v>
      </c>
      <c r="AP316" s="315">
        <f>Tripura!AA316</f>
        <v>0</v>
      </c>
      <c r="AQ316" s="316">
        <f>Tripura!AB316</f>
        <v>0</v>
      </c>
    </row>
    <row r="317" spans="1:43" s="88" customFormat="1">
      <c r="A317" s="6">
        <f t="shared" si="36"/>
        <v>13.079999999999998</v>
      </c>
      <c r="B317" s="12" t="s">
        <v>187</v>
      </c>
      <c r="C317" s="51">
        <v>0.02</v>
      </c>
      <c r="D317" s="315">
        <f>Dhalai!R317</f>
        <v>50</v>
      </c>
      <c r="E317" s="316">
        <f>Dhalai!S317</f>
        <v>1</v>
      </c>
      <c r="F317" s="315">
        <f>Dhalai!AA317</f>
        <v>0</v>
      </c>
      <c r="G317" s="316">
        <f>Dhalai!AB317</f>
        <v>0</v>
      </c>
      <c r="H317" s="315">
        <f>Unakoti!R317</f>
        <v>30</v>
      </c>
      <c r="I317" s="316">
        <f>Unakoti!S317</f>
        <v>0.6</v>
      </c>
      <c r="J317" s="315">
        <f>Unakoti!AA317</f>
        <v>0</v>
      </c>
      <c r="K317" s="316">
        <f>Unakoti!AB317</f>
        <v>0</v>
      </c>
      <c r="L317" s="315">
        <f>North!R317</f>
        <v>51</v>
      </c>
      <c r="M317" s="316">
        <f>North!S317</f>
        <v>1.02</v>
      </c>
      <c r="N317" s="315">
        <f>North!AA317</f>
        <v>0</v>
      </c>
      <c r="O317" s="316">
        <f>North!AB317</f>
        <v>0</v>
      </c>
      <c r="P317" s="315">
        <f>Gomati!R317</f>
        <v>39</v>
      </c>
      <c r="Q317" s="316">
        <f>Gomati!S317</f>
        <v>0.78</v>
      </c>
      <c r="R317" s="315">
        <f>Gomati!AA317</f>
        <v>0</v>
      </c>
      <c r="S317" s="316">
        <f>Gomati!AB317</f>
        <v>0</v>
      </c>
      <c r="T317" s="315">
        <f>South!R317</f>
        <v>45</v>
      </c>
      <c r="U317" s="316">
        <f>South!S317</f>
        <v>0.9</v>
      </c>
      <c r="V317" s="315">
        <f>South!AA317</f>
        <v>0</v>
      </c>
      <c r="W317" s="316">
        <f>South!AB317</f>
        <v>0</v>
      </c>
      <c r="X317" s="315">
        <f>West!R317</f>
        <v>46</v>
      </c>
      <c r="Y317" s="316">
        <f>West!S317</f>
        <v>0.92</v>
      </c>
      <c r="Z317" s="315">
        <f>West!AA317</f>
        <v>0</v>
      </c>
      <c r="AA317" s="316">
        <f>West!AB317</f>
        <v>0</v>
      </c>
      <c r="AB317" s="315">
        <f>Sepahijala!R317</f>
        <v>39</v>
      </c>
      <c r="AC317" s="316">
        <f>Sepahijala!S317</f>
        <v>0.78</v>
      </c>
      <c r="AD317" s="315">
        <f>Sepahijala!AA317</f>
        <v>0</v>
      </c>
      <c r="AE317" s="316">
        <f>Sepahijala!AB317</f>
        <v>0</v>
      </c>
      <c r="AF317" s="315">
        <f>Khowai!R317</f>
        <v>32</v>
      </c>
      <c r="AG317" s="316">
        <f>Khowai!S317</f>
        <v>0.64</v>
      </c>
      <c r="AH317" s="315">
        <f>Khowai!AA317</f>
        <v>0</v>
      </c>
      <c r="AI317" s="316">
        <f>Khowai!AB317</f>
        <v>0</v>
      </c>
      <c r="AJ317" s="315">
        <f>SPO!R317</f>
        <v>0</v>
      </c>
      <c r="AK317" s="316">
        <f>SPO!S317</f>
        <v>0</v>
      </c>
      <c r="AL317" s="315">
        <f>SPO!AA317</f>
        <v>0</v>
      </c>
      <c r="AM317" s="316">
        <f>SPO!AB317</f>
        <v>0</v>
      </c>
      <c r="AN317" s="315">
        <f>Tripura!R317</f>
        <v>332</v>
      </c>
      <c r="AO317" s="316">
        <f>Tripura!S317</f>
        <v>6.6400000000000006</v>
      </c>
      <c r="AP317" s="315">
        <f>Tripura!AA317</f>
        <v>0</v>
      </c>
      <c r="AQ317" s="316">
        <f>Tripura!AB317</f>
        <v>0</v>
      </c>
    </row>
    <row r="318" spans="1:43" s="88" customFormat="1" ht="31.5">
      <c r="A318" s="6">
        <v>13.09</v>
      </c>
      <c r="B318" s="56" t="s">
        <v>339</v>
      </c>
      <c r="C318" s="51">
        <v>2.0039999999999999E-2</v>
      </c>
      <c r="D318" s="315">
        <f>Dhalai!R318</f>
        <v>50</v>
      </c>
      <c r="E318" s="316">
        <f>Dhalai!S318</f>
        <v>12.024000000000001</v>
      </c>
      <c r="F318" s="315">
        <f>Dhalai!AA318</f>
        <v>0</v>
      </c>
      <c r="G318" s="316">
        <f>Dhalai!AB318</f>
        <v>0</v>
      </c>
      <c r="H318" s="315">
        <f>Unakoti!R318</f>
        <v>30</v>
      </c>
      <c r="I318" s="316">
        <f>Unakoti!S318</f>
        <v>7.2143999999999995</v>
      </c>
      <c r="J318" s="315">
        <f>Unakoti!AA318</f>
        <v>0</v>
      </c>
      <c r="K318" s="316">
        <f>Unakoti!AB318</f>
        <v>0</v>
      </c>
      <c r="L318" s="315">
        <f>North!R318</f>
        <v>51</v>
      </c>
      <c r="M318" s="316">
        <f>North!S318</f>
        <v>12.264479999999999</v>
      </c>
      <c r="N318" s="315">
        <f>North!AA318</f>
        <v>0</v>
      </c>
      <c r="O318" s="316">
        <f>North!AB318</f>
        <v>0</v>
      </c>
      <c r="P318" s="315">
        <f>Gomati!R318</f>
        <v>39</v>
      </c>
      <c r="Q318" s="316">
        <f>Gomati!S318</f>
        <v>9.3787199999999995</v>
      </c>
      <c r="R318" s="315">
        <f>Gomati!AA318</f>
        <v>0</v>
      </c>
      <c r="S318" s="316">
        <f>Gomati!AB318</f>
        <v>0</v>
      </c>
      <c r="T318" s="315">
        <f>South!R318</f>
        <v>45</v>
      </c>
      <c r="U318" s="316">
        <f>South!S318</f>
        <v>10.8216</v>
      </c>
      <c r="V318" s="315">
        <f>South!AA318</f>
        <v>0</v>
      </c>
      <c r="W318" s="316">
        <f>South!AB318</f>
        <v>0</v>
      </c>
      <c r="X318" s="315">
        <f>West!R318</f>
        <v>46</v>
      </c>
      <c r="Y318" s="316">
        <f>West!S318</f>
        <v>11.06208</v>
      </c>
      <c r="Z318" s="315">
        <f>West!AA318</f>
        <v>0</v>
      </c>
      <c r="AA318" s="316">
        <f>West!AB318</f>
        <v>0</v>
      </c>
      <c r="AB318" s="315">
        <f>Sepahijala!R318</f>
        <v>39</v>
      </c>
      <c r="AC318" s="316">
        <f>Sepahijala!S318</f>
        <v>9.3787199999999995</v>
      </c>
      <c r="AD318" s="315">
        <f>Sepahijala!AA318</f>
        <v>0</v>
      </c>
      <c r="AE318" s="316">
        <f>Sepahijala!AB318</f>
        <v>0</v>
      </c>
      <c r="AF318" s="315">
        <f>Khowai!R318</f>
        <v>32</v>
      </c>
      <c r="AG318" s="316">
        <f>Khowai!S318</f>
        <v>7.6953599999999991</v>
      </c>
      <c r="AH318" s="315">
        <f>Khowai!AA318</f>
        <v>0</v>
      </c>
      <c r="AI318" s="316">
        <f>Khowai!AB318</f>
        <v>0</v>
      </c>
      <c r="AJ318" s="315">
        <f>SPO!R318</f>
        <v>0</v>
      </c>
      <c r="AK318" s="316">
        <f>SPO!S318</f>
        <v>0</v>
      </c>
      <c r="AL318" s="315">
        <f>SPO!AA318</f>
        <v>0</v>
      </c>
      <c r="AM318" s="316">
        <f>SPO!AB318</f>
        <v>0</v>
      </c>
      <c r="AN318" s="315">
        <f>Tripura!R318</f>
        <v>332</v>
      </c>
      <c r="AO318" s="316">
        <f>Tripura!S318</f>
        <v>79.839359999999985</v>
      </c>
      <c r="AP318" s="315"/>
      <c r="AQ318" s="316"/>
    </row>
    <row r="319" spans="1:43" s="88" customFormat="1" ht="31.5">
      <c r="A319" s="6">
        <v>13.1</v>
      </c>
      <c r="B319" s="56" t="s">
        <v>340</v>
      </c>
      <c r="C319" s="51">
        <v>2.0039999999999999E-2</v>
      </c>
      <c r="D319" s="315">
        <f>Dhalai!R319</f>
        <v>50</v>
      </c>
      <c r="E319" s="316">
        <f>Dhalai!S319</f>
        <v>24.048000000000002</v>
      </c>
      <c r="F319" s="315">
        <f>Dhalai!AA319</f>
        <v>0</v>
      </c>
      <c r="G319" s="316">
        <f>Dhalai!AB319</f>
        <v>0</v>
      </c>
      <c r="H319" s="315">
        <f>Unakoti!R319</f>
        <v>30</v>
      </c>
      <c r="I319" s="316">
        <f>Unakoti!S319</f>
        <v>14.428799999999999</v>
      </c>
      <c r="J319" s="315">
        <f>Unakoti!AA319</f>
        <v>0</v>
      </c>
      <c r="K319" s="316">
        <f>Unakoti!AB319</f>
        <v>0</v>
      </c>
      <c r="L319" s="315">
        <f>North!R319</f>
        <v>51</v>
      </c>
      <c r="M319" s="316">
        <f>North!S319</f>
        <v>24.528959999999998</v>
      </c>
      <c r="N319" s="315">
        <f>North!AA319</f>
        <v>0</v>
      </c>
      <c r="O319" s="316">
        <f>North!AB319</f>
        <v>0</v>
      </c>
      <c r="P319" s="315">
        <f>Gomati!R319</f>
        <v>39</v>
      </c>
      <c r="Q319" s="316">
        <f>Gomati!S319</f>
        <v>18.757439999999999</v>
      </c>
      <c r="R319" s="315">
        <f>Gomati!AA319</f>
        <v>0</v>
      </c>
      <c r="S319" s="316">
        <f>Gomati!AB319</f>
        <v>0</v>
      </c>
      <c r="T319" s="315">
        <f>South!R319</f>
        <v>45</v>
      </c>
      <c r="U319" s="316">
        <f>South!S319</f>
        <v>21.6432</v>
      </c>
      <c r="V319" s="315">
        <f>South!AA319</f>
        <v>0</v>
      </c>
      <c r="W319" s="316">
        <f>South!AB319</f>
        <v>0</v>
      </c>
      <c r="X319" s="315">
        <f>West!R319</f>
        <v>46</v>
      </c>
      <c r="Y319" s="316">
        <f>West!S319</f>
        <v>22.12416</v>
      </c>
      <c r="Z319" s="315">
        <f>West!AA319</f>
        <v>0</v>
      </c>
      <c r="AA319" s="316">
        <f>West!AB319</f>
        <v>0</v>
      </c>
      <c r="AB319" s="315">
        <f>Sepahijala!R319</f>
        <v>39</v>
      </c>
      <c r="AC319" s="316">
        <f>Sepahijala!S319</f>
        <v>18.757439999999999</v>
      </c>
      <c r="AD319" s="315">
        <f>Sepahijala!AA319</f>
        <v>0</v>
      </c>
      <c r="AE319" s="316">
        <f>Sepahijala!AB319</f>
        <v>0</v>
      </c>
      <c r="AF319" s="315">
        <f>Khowai!R319</f>
        <v>32</v>
      </c>
      <c r="AG319" s="316">
        <f>Khowai!S319</f>
        <v>15.390719999999998</v>
      </c>
      <c r="AH319" s="315">
        <f>Khowai!AA319</f>
        <v>0</v>
      </c>
      <c r="AI319" s="316">
        <f>Khowai!AB319</f>
        <v>0</v>
      </c>
      <c r="AJ319" s="315">
        <f>SPO!R319</f>
        <v>0</v>
      </c>
      <c r="AK319" s="316">
        <f>SPO!S319</f>
        <v>0</v>
      </c>
      <c r="AL319" s="315">
        <f>SPO!AA319</f>
        <v>0</v>
      </c>
      <c r="AM319" s="316">
        <f>SPO!AB319</f>
        <v>0</v>
      </c>
      <c r="AN319" s="315">
        <f>Tripura!R319</f>
        <v>332</v>
      </c>
      <c r="AO319" s="316">
        <f>Tripura!S319</f>
        <v>159.67871999999997</v>
      </c>
      <c r="AP319" s="315"/>
      <c r="AQ319" s="316"/>
    </row>
    <row r="320" spans="1:43" s="216" customFormat="1" ht="18">
      <c r="A320" s="203"/>
      <c r="B320" s="192" t="s">
        <v>107</v>
      </c>
      <c r="C320" s="200">
        <f>SUM(C310:C319)</f>
        <v>0.9251299999999999</v>
      </c>
      <c r="D320" s="315">
        <f>Dhalai!R320</f>
        <v>50</v>
      </c>
      <c r="E320" s="316">
        <f>Dhalai!S320</f>
        <v>177.16964000000002</v>
      </c>
      <c r="F320" s="315">
        <f>Dhalai!AA320</f>
        <v>50</v>
      </c>
      <c r="G320" s="316">
        <f>Dhalai!AB320</f>
        <v>133.59764000000001</v>
      </c>
      <c r="H320" s="315">
        <f>Unakoti!R320</f>
        <v>30</v>
      </c>
      <c r="I320" s="316">
        <f>Unakoti!S320</f>
        <v>108.09131999999998</v>
      </c>
      <c r="J320" s="315">
        <f>Unakoti!AA320</f>
        <v>30</v>
      </c>
      <c r="K320" s="316">
        <f>Unakoti!AB320</f>
        <v>81.948119999999989</v>
      </c>
      <c r="L320" s="315">
        <f>North!R320</f>
        <v>51</v>
      </c>
      <c r="M320" s="316">
        <f>North!S320</f>
        <v>179.63292000000001</v>
      </c>
      <c r="N320" s="315">
        <f>North!AA320</f>
        <v>51</v>
      </c>
      <c r="O320" s="316">
        <f>North!AB320</f>
        <v>135.18948</v>
      </c>
      <c r="P320" s="315">
        <f>Gomati!R320</f>
        <v>39</v>
      </c>
      <c r="Q320" s="316">
        <f>Gomati!S320</f>
        <v>137.93028000000001</v>
      </c>
      <c r="R320" s="315">
        <f>Gomati!AA320</f>
        <v>39</v>
      </c>
      <c r="S320" s="316">
        <f>Gomati!AB320</f>
        <v>103.94412</v>
      </c>
      <c r="T320" s="315">
        <f>South!R320</f>
        <v>45</v>
      </c>
      <c r="U320" s="316">
        <f>South!S320</f>
        <v>163.57500000000002</v>
      </c>
      <c r="V320" s="315">
        <f>South!AA320</f>
        <v>45</v>
      </c>
      <c r="W320" s="316">
        <f>South!AB320</f>
        <v>124.36020000000002</v>
      </c>
      <c r="X320" s="315">
        <f>West!R320</f>
        <v>46</v>
      </c>
      <c r="Y320" s="316">
        <f>West!S320</f>
        <v>165.71871999999996</v>
      </c>
      <c r="Z320" s="315">
        <f>West!AA320</f>
        <v>46</v>
      </c>
      <c r="AA320" s="316">
        <f>West!AB320</f>
        <v>125.63247999999999</v>
      </c>
      <c r="AB320" s="315">
        <f>Sepahijala!R320</f>
        <v>39</v>
      </c>
      <c r="AC320" s="316">
        <f>Sepahijala!S320</f>
        <v>137.93028000000001</v>
      </c>
      <c r="AD320" s="315">
        <f>Sepahijala!AA320</f>
        <v>39</v>
      </c>
      <c r="AE320" s="316">
        <f>Sepahijala!AB320</f>
        <v>103.94412</v>
      </c>
      <c r="AF320" s="315">
        <f>Khowai!R320</f>
        <v>32</v>
      </c>
      <c r="AG320" s="316">
        <f>Khowai!S320</f>
        <v>113.97655999999999</v>
      </c>
      <c r="AH320" s="315">
        <f>Khowai!AA320</f>
        <v>32</v>
      </c>
      <c r="AI320" s="316">
        <f>Khowai!AB320</f>
        <v>86.090479999999999</v>
      </c>
      <c r="AJ320" s="315">
        <f>SPO!R320</f>
        <v>0</v>
      </c>
      <c r="AK320" s="316">
        <f>SPO!S320</f>
        <v>0</v>
      </c>
      <c r="AL320" s="315">
        <f>SPO!AA320</f>
        <v>0</v>
      </c>
      <c r="AM320" s="316">
        <f>SPO!AB320</f>
        <v>0</v>
      </c>
      <c r="AN320" s="315">
        <f>Tripura!R320</f>
        <v>332</v>
      </c>
      <c r="AO320" s="316">
        <f>Tripura!S320</f>
        <v>1184.0247200000001</v>
      </c>
      <c r="AP320" s="315">
        <f>Tripura!AA320</f>
        <v>332</v>
      </c>
      <c r="AQ320" s="316">
        <f>Tripura!AB320</f>
        <v>894.70663999999988</v>
      </c>
    </row>
    <row r="321" spans="1:43" s="147" customFormat="1" ht="31.5">
      <c r="A321" s="143">
        <v>14</v>
      </c>
      <c r="B321" s="144" t="s">
        <v>343</v>
      </c>
      <c r="C321" s="153"/>
      <c r="D321" s="310"/>
      <c r="E321" s="310"/>
      <c r="F321" s="310"/>
      <c r="G321" s="310"/>
      <c r="H321" s="310"/>
      <c r="I321" s="310"/>
      <c r="J321" s="310"/>
      <c r="K321" s="310"/>
      <c r="L321" s="310"/>
      <c r="M321" s="310"/>
      <c r="N321" s="310"/>
      <c r="O321" s="310"/>
      <c r="P321" s="310"/>
      <c r="Q321" s="310"/>
      <c r="R321" s="310"/>
      <c r="S321" s="310"/>
      <c r="T321" s="310"/>
      <c r="U321" s="310"/>
      <c r="V321" s="310"/>
      <c r="W321" s="310"/>
      <c r="X321" s="310"/>
      <c r="Y321" s="310"/>
      <c r="Z321" s="310"/>
      <c r="AA321" s="310"/>
      <c r="AB321" s="310"/>
      <c r="AC321" s="310"/>
      <c r="AD321" s="310"/>
      <c r="AE321" s="310"/>
      <c r="AF321" s="310"/>
      <c r="AG321" s="310"/>
      <c r="AH321" s="310"/>
      <c r="AI321" s="310"/>
      <c r="AJ321" s="310"/>
      <c r="AK321" s="310"/>
      <c r="AL321" s="310"/>
      <c r="AM321" s="310"/>
      <c r="AN321" s="310"/>
      <c r="AO321" s="310"/>
      <c r="AP321" s="310"/>
      <c r="AQ321" s="310"/>
    </row>
    <row r="322" spans="1:43" s="9" customFormat="1" ht="47.25">
      <c r="A322" s="6">
        <v>14.01</v>
      </c>
      <c r="B322" s="7" t="s">
        <v>346</v>
      </c>
      <c r="C322" s="64"/>
      <c r="D322" s="315">
        <f>Dhalai!R322</f>
        <v>0</v>
      </c>
      <c r="E322" s="316">
        <f>Dhalai!S322</f>
        <v>0</v>
      </c>
      <c r="F322" s="315">
        <f>Dhalai!AA322</f>
        <v>0</v>
      </c>
      <c r="G322" s="316">
        <f>Dhalai!AB322</f>
        <v>0</v>
      </c>
      <c r="H322" s="315">
        <f>Unakoti!R322</f>
        <v>0</v>
      </c>
      <c r="I322" s="316">
        <f>Unakoti!S322</f>
        <v>0</v>
      </c>
      <c r="J322" s="315">
        <f>Unakoti!AA322</f>
        <v>0</v>
      </c>
      <c r="K322" s="316">
        <f>Unakoti!AB322</f>
        <v>0</v>
      </c>
      <c r="L322" s="315">
        <f>North!R322</f>
        <v>0</v>
      </c>
      <c r="M322" s="316">
        <f>North!S322</f>
        <v>0</v>
      </c>
      <c r="N322" s="315">
        <f>North!AA322</f>
        <v>0</v>
      </c>
      <c r="O322" s="316">
        <f>North!AB322</f>
        <v>0</v>
      </c>
      <c r="P322" s="315">
        <f>Gomati!R322</f>
        <v>0</v>
      </c>
      <c r="Q322" s="316">
        <f>Gomati!S322</f>
        <v>0</v>
      </c>
      <c r="R322" s="315">
        <f>Gomati!AA322</f>
        <v>0</v>
      </c>
      <c r="S322" s="316">
        <f>Gomati!AB322</f>
        <v>0</v>
      </c>
      <c r="T322" s="315">
        <f>South!R322</f>
        <v>0</v>
      </c>
      <c r="U322" s="316">
        <f>South!S322</f>
        <v>0</v>
      </c>
      <c r="V322" s="315">
        <f>South!AA322</f>
        <v>0</v>
      </c>
      <c r="W322" s="316">
        <f>South!AB322</f>
        <v>0</v>
      </c>
      <c r="X322" s="315">
        <f>West!R322</f>
        <v>0</v>
      </c>
      <c r="Y322" s="316">
        <f>West!S322</f>
        <v>0</v>
      </c>
      <c r="Z322" s="315">
        <f>West!AA322</f>
        <v>0</v>
      </c>
      <c r="AA322" s="316">
        <f>West!AB322</f>
        <v>0</v>
      </c>
      <c r="AB322" s="315">
        <f>Sepahijala!R322</f>
        <v>0</v>
      </c>
      <c r="AC322" s="316">
        <f>Sepahijala!S322</f>
        <v>0</v>
      </c>
      <c r="AD322" s="315">
        <f>Sepahijala!AA322</f>
        <v>0</v>
      </c>
      <c r="AE322" s="316">
        <f>Sepahijala!AB322</f>
        <v>0</v>
      </c>
      <c r="AF322" s="315">
        <f>Khowai!R322</f>
        <v>0</v>
      </c>
      <c r="AG322" s="316">
        <f>Khowai!S322</f>
        <v>0</v>
      </c>
      <c r="AH322" s="315">
        <f>Khowai!AA322</f>
        <v>0</v>
      </c>
      <c r="AI322" s="316">
        <f>Khowai!AB322</f>
        <v>0</v>
      </c>
      <c r="AJ322" s="315">
        <f>SPO!R322</f>
        <v>0</v>
      </c>
      <c r="AK322" s="316">
        <f>SPO!S322</f>
        <v>0</v>
      </c>
      <c r="AL322" s="315">
        <f>SPO!AA322</f>
        <v>0</v>
      </c>
      <c r="AM322" s="316">
        <f>SPO!AB322</f>
        <v>0</v>
      </c>
      <c r="AN322" s="315">
        <f>Tripura!R322</f>
        <v>0</v>
      </c>
      <c r="AO322" s="316">
        <f>Tripura!S322</f>
        <v>0</v>
      </c>
      <c r="AP322" s="315">
        <f>Tripura!AA322</f>
        <v>0</v>
      </c>
      <c r="AQ322" s="316">
        <f>Tripura!AB322</f>
        <v>0</v>
      </c>
    </row>
    <row r="323" spans="1:43" s="9" customFormat="1">
      <c r="A323" s="6"/>
      <c r="B323" s="7" t="s">
        <v>345</v>
      </c>
      <c r="C323" s="64"/>
      <c r="D323" s="315">
        <f>Dhalai!R323</f>
        <v>195</v>
      </c>
      <c r="E323" s="316">
        <f>Dhalai!S323</f>
        <v>27.5</v>
      </c>
      <c r="F323" s="315">
        <f>Dhalai!AA323</f>
        <v>195</v>
      </c>
      <c r="G323" s="316">
        <f>Dhalai!AB323</f>
        <v>40.624935000000001</v>
      </c>
      <c r="H323" s="315">
        <f>Unakoti!R323</f>
        <v>71</v>
      </c>
      <c r="I323" s="316">
        <f>Unakoti!S323</f>
        <v>42.5</v>
      </c>
      <c r="J323" s="315">
        <f>Unakoti!AA323</f>
        <v>71</v>
      </c>
      <c r="K323" s="316">
        <f>Unakoti!AB323</f>
        <v>14.791642999999999</v>
      </c>
      <c r="L323" s="315">
        <f>North!R323</f>
        <v>101</v>
      </c>
      <c r="M323" s="316">
        <f>North!S323</f>
        <v>50</v>
      </c>
      <c r="N323" s="315">
        <f>North!AA323</f>
        <v>101</v>
      </c>
      <c r="O323" s="316">
        <f>North!AB323</f>
        <v>21.041632999999997</v>
      </c>
      <c r="P323" s="315">
        <f>Gomati!R323</f>
        <v>150</v>
      </c>
      <c r="Q323" s="316">
        <f>Gomati!S323</f>
        <v>45</v>
      </c>
      <c r="R323" s="315">
        <f>Gomati!AA323</f>
        <v>150</v>
      </c>
      <c r="S323" s="316">
        <f>Gomati!AB323</f>
        <v>31.249949999999998</v>
      </c>
      <c r="T323" s="315">
        <f>South!R323</f>
        <v>60</v>
      </c>
      <c r="U323" s="316">
        <f>South!S323</f>
        <v>47.5</v>
      </c>
      <c r="V323" s="315">
        <f>South!AA323</f>
        <v>60</v>
      </c>
      <c r="W323" s="316">
        <f>South!AB323</f>
        <v>12.499979999999999</v>
      </c>
      <c r="X323" s="315">
        <f>West!R323</f>
        <v>144</v>
      </c>
      <c r="Y323" s="316">
        <f>West!S323</f>
        <v>27.5</v>
      </c>
      <c r="Z323" s="315">
        <f>West!AA323</f>
        <v>144</v>
      </c>
      <c r="AA323" s="316">
        <f>West!AB323</f>
        <v>29.999952</v>
      </c>
      <c r="AB323" s="315">
        <f>Sepahijala!R323</f>
        <v>129</v>
      </c>
      <c r="AC323" s="316">
        <f>Sepahijala!S323</f>
        <v>40</v>
      </c>
      <c r="AD323" s="315">
        <f>Sepahijala!AA323</f>
        <v>129</v>
      </c>
      <c r="AE323" s="316">
        <f>Sepahijala!AB323</f>
        <v>26.874956999999998</v>
      </c>
      <c r="AF323" s="315">
        <f>Khowai!R323</f>
        <v>110</v>
      </c>
      <c r="AG323" s="316">
        <f>Khowai!S323</f>
        <v>50</v>
      </c>
      <c r="AH323" s="315">
        <f>Khowai!AA323</f>
        <v>110</v>
      </c>
      <c r="AI323" s="316">
        <f>Khowai!AB323</f>
        <v>22.916629999999998</v>
      </c>
      <c r="AJ323" s="315">
        <f>SPO!R323</f>
        <v>0</v>
      </c>
      <c r="AK323" s="316">
        <f>SPO!S323</f>
        <v>0</v>
      </c>
      <c r="AL323" s="315">
        <f>SPO!AA323</f>
        <v>0</v>
      </c>
      <c r="AM323" s="316">
        <f>SPO!AB323</f>
        <v>0</v>
      </c>
      <c r="AN323" s="315">
        <f>Tripura!R323</f>
        <v>960</v>
      </c>
      <c r="AO323" s="316">
        <f>Tripura!S323</f>
        <v>330</v>
      </c>
      <c r="AP323" s="315">
        <f>Tripura!AA323</f>
        <v>960</v>
      </c>
      <c r="AQ323" s="316">
        <f>Tripura!AB323</f>
        <v>199.99967999999998</v>
      </c>
    </row>
    <row r="324" spans="1:43" s="9" customFormat="1" ht="61.5" customHeight="1">
      <c r="A324" s="6"/>
      <c r="B324" s="7" t="s">
        <v>344</v>
      </c>
      <c r="C324" s="64"/>
      <c r="D324" s="315">
        <f>Dhalai!R324</f>
        <v>9</v>
      </c>
      <c r="E324" s="316">
        <f>Dhalai!S324</f>
        <v>64.285200000000003</v>
      </c>
      <c r="F324" s="315">
        <f>Dhalai!AA324</f>
        <v>9</v>
      </c>
      <c r="G324" s="316">
        <f>Dhalai!AB324</f>
        <v>64.285200000000003</v>
      </c>
      <c r="H324" s="315">
        <f>Unakoti!R324</f>
        <v>3</v>
      </c>
      <c r="I324" s="316">
        <f>Unakoti!S324</f>
        <v>21.4284</v>
      </c>
      <c r="J324" s="315">
        <f>Unakoti!AA324</f>
        <v>3</v>
      </c>
      <c r="K324" s="316">
        <f>Unakoti!AB324</f>
        <v>21.4284</v>
      </c>
      <c r="L324" s="315">
        <f>North!R324</f>
        <v>0</v>
      </c>
      <c r="M324" s="316">
        <f>North!S324</f>
        <v>0</v>
      </c>
      <c r="N324" s="315">
        <f>North!AA324</f>
        <v>0</v>
      </c>
      <c r="O324" s="316">
        <f>North!AB324</f>
        <v>0</v>
      </c>
      <c r="P324" s="315">
        <f>Gomati!R324</f>
        <v>2</v>
      </c>
      <c r="Q324" s="316">
        <f>Gomati!S324</f>
        <v>14.285600000000001</v>
      </c>
      <c r="R324" s="315">
        <f>Gomati!AA324</f>
        <v>2</v>
      </c>
      <c r="S324" s="316">
        <f>Gomati!AB324</f>
        <v>14.285600000000001</v>
      </c>
      <c r="T324" s="315">
        <f>South!R324</f>
        <v>1</v>
      </c>
      <c r="U324" s="316">
        <f>South!S324</f>
        <v>7.1428000000000003</v>
      </c>
      <c r="V324" s="315">
        <f>South!AA324</f>
        <v>1</v>
      </c>
      <c r="W324" s="316">
        <f>South!AB324</f>
        <v>7.1428000000000003</v>
      </c>
      <c r="X324" s="315">
        <f>West!R324</f>
        <v>9</v>
      </c>
      <c r="Y324" s="316">
        <f>West!S324</f>
        <v>64.285200000000003</v>
      </c>
      <c r="Z324" s="315">
        <f>West!AA324</f>
        <v>9</v>
      </c>
      <c r="AA324" s="316">
        <f>West!AB324</f>
        <v>64.285200000000003</v>
      </c>
      <c r="AB324" s="315">
        <f>Sepahijala!R324</f>
        <v>4</v>
      </c>
      <c r="AC324" s="316">
        <f>Sepahijala!S324</f>
        <v>28.571200000000001</v>
      </c>
      <c r="AD324" s="315">
        <f>Sepahijala!AA324</f>
        <v>4</v>
      </c>
      <c r="AE324" s="316">
        <f>Sepahijala!AB324</f>
        <v>28.571200000000001</v>
      </c>
      <c r="AF324" s="315">
        <f>Khowai!R324</f>
        <v>0</v>
      </c>
      <c r="AG324" s="316">
        <f>Khowai!S324</f>
        <v>0</v>
      </c>
      <c r="AH324" s="315">
        <f>Khowai!AA324</f>
        <v>0</v>
      </c>
      <c r="AI324" s="316">
        <f>Khowai!AB324</f>
        <v>0</v>
      </c>
      <c r="AJ324" s="315">
        <f>SPO!R324</f>
        <v>0</v>
      </c>
      <c r="AK324" s="316">
        <f>SPO!S324</f>
        <v>0</v>
      </c>
      <c r="AL324" s="315">
        <f>SPO!AA324</f>
        <v>0</v>
      </c>
      <c r="AM324" s="316">
        <f>SPO!AB324</f>
        <v>0</v>
      </c>
      <c r="AN324" s="315">
        <f>Tripura!R324</f>
        <v>28</v>
      </c>
      <c r="AO324" s="316">
        <f>Tripura!S324</f>
        <v>199.9984</v>
      </c>
      <c r="AP324" s="315">
        <f>Tripura!AA324</f>
        <v>28</v>
      </c>
      <c r="AQ324" s="316">
        <f>Tripura!AB324</f>
        <v>199.9984</v>
      </c>
    </row>
    <row r="325" spans="1:43" s="216" customFormat="1" ht="18">
      <c r="A325" s="203"/>
      <c r="B325" s="192" t="s">
        <v>105</v>
      </c>
      <c r="C325" s="200">
        <f t="shared" ref="C325" si="37">SUM(C322:C324)</f>
        <v>0</v>
      </c>
      <c r="D325" s="315">
        <f>Dhalai!R325</f>
        <v>204</v>
      </c>
      <c r="E325" s="316">
        <f>Dhalai!S325</f>
        <v>91.785200000000003</v>
      </c>
      <c r="F325" s="315">
        <f>Dhalai!AA325</f>
        <v>204</v>
      </c>
      <c r="G325" s="316">
        <f>Dhalai!AB325</f>
        <v>104.910135</v>
      </c>
      <c r="H325" s="315">
        <f>Unakoti!R325</f>
        <v>74</v>
      </c>
      <c r="I325" s="316">
        <f>Unakoti!S325</f>
        <v>63.928399999999996</v>
      </c>
      <c r="J325" s="315">
        <f>Unakoti!AA325</f>
        <v>74</v>
      </c>
      <c r="K325" s="316">
        <f>Unakoti!AB325</f>
        <v>36.220042999999997</v>
      </c>
      <c r="L325" s="315">
        <f>North!R325</f>
        <v>101</v>
      </c>
      <c r="M325" s="316">
        <f>North!S325</f>
        <v>50</v>
      </c>
      <c r="N325" s="315">
        <f>North!AA325</f>
        <v>101</v>
      </c>
      <c r="O325" s="316">
        <f>North!AB325</f>
        <v>21.041632999999997</v>
      </c>
      <c r="P325" s="315">
        <f>Gomati!R325</f>
        <v>152</v>
      </c>
      <c r="Q325" s="316">
        <f>Gomati!S325</f>
        <v>59.285600000000002</v>
      </c>
      <c r="R325" s="315">
        <f>Gomati!AA325</f>
        <v>152</v>
      </c>
      <c r="S325" s="316">
        <f>Gomati!AB325</f>
        <v>45.535550000000001</v>
      </c>
      <c r="T325" s="315">
        <f>South!R325</f>
        <v>61</v>
      </c>
      <c r="U325" s="316">
        <f>South!S325</f>
        <v>54.642800000000001</v>
      </c>
      <c r="V325" s="315">
        <f>South!AA325</f>
        <v>61</v>
      </c>
      <c r="W325" s="316">
        <f>South!AB325</f>
        <v>19.642779999999998</v>
      </c>
      <c r="X325" s="315">
        <f>West!R325</f>
        <v>153</v>
      </c>
      <c r="Y325" s="316">
        <f>West!S325</f>
        <v>91.785200000000003</v>
      </c>
      <c r="Z325" s="315">
        <f>West!AA325</f>
        <v>153</v>
      </c>
      <c r="AA325" s="316">
        <f>West!AB325</f>
        <v>94.285152000000011</v>
      </c>
      <c r="AB325" s="315">
        <f>Sepahijala!R325</f>
        <v>133</v>
      </c>
      <c r="AC325" s="316">
        <f>Sepahijala!S325</f>
        <v>68.571200000000005</v>
      </c>
      <c r="AD325" s="315">
        <f>Sepahijala!AA325</f>
        <v>133</v>
      </c>
      <c r="AE325" s="316">
        <f>Sepahijala!AB325</f>
        <v>55.446156999999999</v>
      </c>
      <c r="AF325" s="315">
        <f>Khowai!R325</f>
        <v>110</v>
      </c>
      <c r="AG325" s="316">
        <f>Khowai!S325</f>
        <v>50</v>
      </c>
      <c r="AH325" s="315">
        <f>Khowai!AA325</f>
        <v>110</v>
      </c>
      <c r="AI325" s="316">
        <f>Khowai!AB325</f>
        <v>22.916629999999998</v>
      </c>
      <c r="AJ325" s="315">
        <f>SPO!R325</f>
        <v>0</v>
      </c>
      <c r="AK325" s="316">
        <f>SPO!S325</f>
        <v>0</v>
      </c>
      <c r="AL325" s="315">
        <f>SPO!AA325</f>
        <v>0</v>
      </c>
      <c r="AM325" s="316">
        <f>SPO!AB325</f>
        <v>0</v>
      </c>
      <c r="AN325" s="315">
        <f>Tripura!R325</f>
        <v>988</v>
      </c>
      <c r="AO325" s="316">
        <f>Tripura!S325</f>
        <v>529.99839999999995</v>
      </c>
      <c r="AP325" s="315">
        <f>Tripura!AA325</f>
        <v>0</v>
      </c>
      <c r="AQ325" s="316">
        <f>Tripura!AB325</f>
        <v>399.99808000000002</v>
      </c>
    </row>
    <row r="326" spans="1:43" s="147" customFormat="1">
      <c r="A326" s="143">
        <v>15</v>
      </c>
      <c r="B326" s="144" t="s">
        <v>190</v>
      </c>
      <c r="C326" s="153"/>
      <c r="D326" s="310"/>
      <c r="E326" s="310"/>
      <c r="F326" s="310"/>
      <c r="G326" s="310"/>
      <c r="H326" s="310"/>
      <c r="I326" s="310"/>
      <c r="J326" s="310"/>
      <c r="K326" s="310"/>
      <c r="L326" s="310"/>
      <c r="M326" s="310"/>
      <c r="N326" s="310"/>
      <c r="O326" s="310"/>
      <c r="P326" s="310"/>
      <c r="Q326" s="310"/>
      <c r="R326" s="310"/>
      <c r="S326" s="310"/>
      <c r="T326" s="310"/>
      <c r="U326" s="310"/>
      <c r="V326" s="310"/>
      <c r="W326" s="310"/>
      <c r="X326" s="310"/>
      <c r="Y326" s="310"/>
      <c r="Z326" s="310"/>
      <c r="AA326" s="310"/>
      <c r="AB326" s="310"/>
      <c r="AC326" s="310"/>
      <c r="AD326" s="310"/>
      <c r="AE326" s="310"/>
      <c r="AF326" s="310"/>
      <c r="AG326" s="310"/>
      <c r="AH326" s="310"/>
      <c r="AI326" s="310"/>
      <c r="AJ326" s="310"/>
      <c r="AK326" s="310"/>
      <c r="AL326" s="310"/>
      <c r="AM326" s="310"/>
      <c r="AN326" s="310"/>
      <c r="AO326" s="310"/>
      <c r="AP326" s="310"/>
      <c r="AQ326" s="310"/>
    </row>
    <row r="327" spans="1:43" s="88" customFormat="1">
      <c r="A327" s="6">
        <v>15.01</v>
      </c>
      <c r="B327" s="7" t="s">
        <v>191</v>
      </c>
      <c r="C327" s="51">
        <v>0.03</v>
      </c>
      <c r="D327" s="315">
        <f>Dhalai!R327</f>
        <v>0</v>
      </c>
      <c r="E327" s="316">
        <f>Dhalai!S327</f>
        <v>0</v>
      </c>
      <c r="F327" s="315">
        <f>Dhalai!AA327</f>
        <v>0</v>
      </c>
      <c r="G327" s="316">
        <f>Dhalai!AB327</f>
        <v>0</v>
      </c>
      <c r="H327" s="315">
        <f>Unakoti!R327</f>
        <v>0</v>
      </c>
      <c r="I327" s="316">
        <f>Unakoti!S327</f>
        <v>0</v>
      </c>
      <c r="J327" s="315">
        <f>Unakoti!AA327</f>
        <v>0</v>
      </c>
      <c r="K327" s="316">
        <f>Unakoti!AB327</f>
        <v>0</v>
      </c>
      <c r="L327" s="315">
        <f>North!R327</f>
        <v>0</v>
      </c>
      <c r="M327" s="316">
        <f>North!S327</f>
        <v>0</v>
      </c>
      <c r="N327" s="315">
        <f>North!AA327</f>
        <v>0</v>
      </c>
      <c r="O327" s="316">
        <f>North!AB327</f>
        <v>0</v>
      </c>
      <c r="P327" s="315">
        <f>Gomati!R327</f>
        <v>0</v>
      </c>
      <c r="Q327" s="316">
        <f>Gomati!S327</f>
        <v>0</v>
      </c>
      <c r="R327" s="315">
        <f>Gomati!AA327</f>
        <v>0</v>
      </c>
      <c r="S327" s="316">
        <f>Gomati!AB327</f>
        <v>0</v>
      </c>
      <c r="T327" s="315">
        <f>South!R327</f>
        <v>82</v>
      </c>
      <c r="U327" s="316">
        <f>South!S327</f>
        <v>2.46</v>
      </c>
      <c r="V327" s="315">
        <f>South!AA327</f>
        <v>82</v>
      </c>
      <c r="W327" s="316">
        <f>South!AB327</f>
        <v>2.46</v>
      </c>
      <c r="X327" s="315">
        <f>West!R327</f>
        <v>33</v>
      </c>
      <c r="Y327" s="316">
        <f>West!S327</f>
        <v>0.99</v>
      </c>
      <c r="Z327" s="315">
        <f>West!AA327</f>
        <v>33</v>
      </c>
      <c r="AA327" s="316">
        <f>West!AB327</f>
        <v>0.99</v>
      </c>
      <c r="AB327" s="315">
        <f>Sepahijala!R327</f>
        <v>0</v>
      </c>
      <c r="AC327" s="316">
        <f>Sepahijala!S327</f>
        <v>0</v>
      </c>
      <c r="AD327" s="315">
        <f>Sepahijala!AA327</f>
        <v>0</v>
      </c>
      <c r="AE327" s="316">
        <f>Sepahijala!AB327</f>
        <v>0</v>
      </c>
      <c r="AF327" s="315">
        <f>Khowai!R327</f>
        <v>0</v>
      </c>
      <c r="AG327" s="316">
        <f>Khowai!S327</f>
        <v>0</v>
      </c>
      <c r="AH327" s="315">
        <f>Khowai!AA327</f>
        <v>0</v>
      </c>
      <c r="AI327" s="316">
        <f>Khowai!AB327</f>
        <v>0</v>
      </c>
      <c r="AJ327" s="315">
        <f>SPO!R327</f>
        <v>0</v>
      </c>
      <c r="AK327" s="316">
        <f>SPO!S327</f>
        <v>0</v>
      </c>
      <c r="AL327" s="315">
        <f>SPO!AA327</f>
        <v>0</v>
      </c>
      <c r="AM327" s="316">
        <f>SPO!AB327</f>
        <v>0</v>
      </c>
      <c r="AN327" s="315">
        <f>Tripura!R327</f>
        <v>115</v>
      </c>
      <c r="AO327" s="316">
        <f>Tripura!S327</f>
        <v>3.45</v>
      </c>
      <c r="AP327" s="315">
        <f>Tripura!AA327</f>
        <v>115</v>
      </c>
      <c r="AQ327" s="316">
        <f>Tripura!AB327</f>
        <v>3.45</v>
      </c>
    </row>
    <row r="328" spans="1:43" s="88" customFormat="1">
      <c r="A328" s="6">
        <v>15.02</v>
      </c>
      <c r="B328" s="7" t="s">
        <v>192</v>
      </c>
      <c r="C328" s="51">
        <v>0.1</v>
      </c>
      <c r="D328" s="315">
        <f>Dhalai!R328</f>
        <v>0</v>
      </c>
      <c r="E328" s="316">
        <f>Dhalai!S328</f>
        <v>0</v>
      </c>
      <c r="F328" s="315">
        <f>Dhalai!AA328</f>
        <v>0</v>
      </c>
      <c r="G328" s="316">
        <f>Dhalai!AB328</f>
        <v>0</v>
      </c>
      <c r="H328" s="315">
        <f>Unakoti!R328</f>
        <v>0</v>
      </c>
      <c r="I328" s="316">
        <f>Unakoti!S328</f>
        <v>0</v>
      </c>
      <c r="J328" s="315">
        <f>Unakoti!AA328</f>
        <v>0</v>
      </c>
      <c r="K328" s="316">
        <f>Unakoti!AB328</f>
        <v>0</v>
      </c>
      <c r="L328" s="315">
        <f>North!R328</f>
        <v>22</v>
      </c>
      <c r="M328" s="316">
        <f>North!S328</f>
        <v>2.2000000000000002</v>
      </c>
      <c r="N328" s="315">
        <f>North!AA328</f>
        <v>22</v>
      </c>
      <c r="O328" s="316">
        <f>North!AB328</f>
        <v>2.2000000000000002</v>
      </c>
      <c r="P328" s="315">
        <f>Gomati!R328</f>
        <v>74</v>
      </c>
      <c r="Q328" s="316">
        <f>Gomati!S328</f>
        <v>7.4</v>
      </c>
      <c r="R328" s="315">
        <f>Gomati!AA328</f>
        <v>74</v>
      </c>
      <c r="S328" s="316">
        <f>Gomati!AB328</f>
        <v>7.4</v>
      </c>
      <c r="T328" s="315">
        <f>South!R328</f>
        <v>109</v>
      </c>
      <c r="U328" s="316">
        <f>South!S328</f>
        <v>10.9</v>
      </c>
      <c r="V328" s="315">
        <f>South!AA328</f>
        <v>109</v>
      </c>
      <c r="W328" s="316">
        <f>South!AB328</f>
        <v>10.9</v>
      </c>
      <c r="X328" s="315">
        <f>West!R328</f>
        <v>40</v>
      </c>
      <c r="Y328" s="316">
        <f>West!S328</f>
        <v>4</v>
      </c>
      <c r="Z328" s="315">
        <f>West!AA328</f>
        <v>40</v>
      </c>
      <c r="AA328" s="316">
        <f>West!AB328</f>
        <v>4</v>
      </c>
      <c r="AB328" s="315">
        <f>Sepahijala!R328</f>
        <v>65</v>
      </c>
      <c r="AC328" s="316">
        <f>Sepahijala!S328</f>
        <v>6.5</v>
      </c>
      <c r="AD328" s="315">
        <f>Sepahijala!AA328</f>
        <v>65</v>
      </c>
      <c r="AE328" s="316">
        <f>Sepahijala!AB328</f>
        <v>6.5</v>
      </c>
      <c r="AF328" s="315">
        <f>Khowai!R328</f>
        <v>30</v>
      </c>
      <c r="AG328" s="316">
        <f>Khowai!S328</f>
        <v>3</v>
      </c>
      <c r="AH328" s="315">
        <f>Khowai!AA328</f>
        <v>30</v>
      </c>
      <c r="AI328" s="316">
        <f>Khowai!AB328</f>
        <v>3</v>
      </c>
      <c r="AJ328" s="315">
        <f>SPO!R328</f>
        <v>0</v>
      </c>
      <c r="AK328" s="316">
        <f>SPO!S328</f>
        <v>0</v>
      </c>
      <c r="AL328" s="315">
        <f>SPO!AA328</f>
        <v>0</v>
      </c>
      <c r="AM328" s="316">
        <f>SPO!AB328</f>
        <v>0</v>
      </c>
      <c r="AN328" s="315">
        <f>Tripura!R328</f>
        <v>340</v>
      </c>
      <c r="AO328" s="316">
        <f>Tripura!S328</f>
        <v>34</v>
      </c>
      <c r="AP328" s="315">
        <f>Tripura!AA328</f>
        <v>340</v>
      </c>
      <c r="AQ328" s="316">
        <f>Tripura!AB328</f>
        <v>34</v>
      </c>
    </row>
    <row r="329" spans="1:43" s="216" customFormat="1" ht="18">
      <c r="A329" s="203"/>
      <c r="B329" s="192" t="s">
        <v>105</v>
      </c>
      <c r="C329" s="200">
        <f t="shared" ref="C329" si="38">SUM(C327:C328)</f>
        <v>0.13</v>
      </c>
      <c r="D329" s="315">
        <f>Dhalai!R329</f>
        <v>0</v>
      </c>
      <c r="E329" s="316">
        <f>Dhalai!S329</f>
        <v>0</v>
      </c>
      <c r="F329" s="315">
        <f>Dhalai!AA329</f>
        <v>0</v>
      </c>
      <c r="G329" s="316">
        <f>Dhalai!AB329</f>
        <v>0</v>
      </c>
      <c r="H329" s="315">
        <f>Unakoti!R329</f>
        <v>0</v>
      </c>
      <c r="I329" s="316">
        <f>Unakoti!S329</f>
        <v>0</v>
      </c>
      <c r="J329" s="315">
        <f>Unakoti!AA329</f>
        <v>0</v>
      </c>
      <c r="K329" s="316">
        <f>Unakoti!AB329</f>
        <v>0</v>
      </c>
      <c r="L329" s="315">
        <f>North!R329</f>
        <v>22</v>
      </c>
      <c r="M329" s="316">
        <f>North!S329</f>
        <v>2.2000000000000002</v>
      </c>
      <c r="N329" s="315">
        <f>North!AA329</f>
        <v>22</v>
      </c>
      <c r="O329" s="316">
        <f>North!AB329</f>
        <v>2.2000000000000002</v>
      </c>
      <c r="P329" s="315">
        <f>Gomati!R329</f>
        <v>74</v>
      </c>
      <c r="Q329" s="316">
        <f>Gomati!S329</f>
        <v>7.4</v>
      </c>
      <c r="R329" s="315">
        <f>Gomati!AA329</f>
        <v>74</v>
      </c>
      <c r="S329" s="316">
        <f>Gomati!AB329</f>
        <v>7.4</v>
      </c>
      <c r="T329" s="315">
        <f>South!R329</f>
        <v>191</v>
      </c>
      <c r="U329" s="316">
        <f>South!S329</f>
        <v>13.36</v>
      </c>
      <c r="V329" s="315">
        <f>South!AA329</f>
        <v>191</v>
      </c>
      <c r="W329" s="316">
        <f>South!AB329</f>
        <v>13.36</v>
      </c>
      <c r="X329" s="315">
        <f>West!R329</f>
        <v>73</v>
      </c>
      <c r="Y329" s="316">
        <f>West!S329</f>
        <v>4.99</v>
      </c>
      <c r="Z329" s="315">
        <f>West!AA329</f>
        <v>73</v>
      </c>
      <c r="AA329" s="316">
        <f>West!AB329</f>
        <v>4.99</v>
      </c>
      <c r="AB329" s="315">
        <f>Sepahijala!R329</f>
        <v>65</v>
      </c>
      <c r="AC329" s="316">
        <f>Sepahijala!S329</f>
        <v>6.5</v>
      </c>
      <c r="AD329" s="315">
        <f>Sepahijala!AA329</f>
        <v>65</v>
      </c>
      <c r="AE329" s="316">
        <f>Sepahijala!AB329</f>
        <v>6.5</v>
      </c>
      <c r="AF329" s="315">
        <f>Khowai!R329</f>
        <v>30</v>
      </c>
      <c r="AG329" s="316">
        <f>Khowai!S329</f>
        <v>3</v>
      </c>
      <c r="AH329" s="315">
        <f>Khowai!AA329</f>
        <v>30</v>
      </c>
      <c r="AI329" s="316">
        <f>Khowai!AB329</f>
        <v>3</v>
      </c>
      <c r="AJ329" s="315">
        <f>SPO!R329</f>
        <v>0</v>
      </c>
      <c r="AK329" s="316">
        <f>SPO!S329</f>
        <v>0</v>
      </c>
      <c r="AL329" s="315">
        <f>SPO!AA329</f>
        <v>0</v>
      </c>
      <c r="AM329" s="316">
        <f>SPO!AB329</f>
        <v>0</v>
      </c>
      <c r="AN329" s="315">
        <f>Tripura!R329</f>
        <v>455</v>
      </c>
      <c r="AO329" s="316">
        <f>Tripura!S329</f>
        <v>37.450000000000003</v>
      </c>
      <c r="AP329" s="315">
        <f>Tripura!AA329</f>
        <v>455</v>
      </c>
      <c r="AQ329" s="316">
        <f>Tripura!AB329</f>
        <v>37.450000000000003</v>
      </c>
    </row>
    <row r="330" spans="1:43" s="172" customFormat="1">
      <c r="A330" s="164" t="s">
        <v>193</v>
      </c>
      <c r="B330" s="165" t="s">
        <v>194</v>
      </c>
      <c r="C330" s="169"/>
      <c r="D330" s="314"/>
      <c r="E330" s="314"/>
      <c r="F330" s="314"/>
      <c r="G330" s="314"/>
      <c r="H330" s="314"/>
      <c r="I330" s="314"/>
      <c r="J330" s="314"/>
      <c r="K330" s="314"/>
      <c r="L330" s="314"/>
      <c r="M330" s="314"/>
      <c r="N330" s="314"/>
      <c r="O330" s="314"/>
      <c r="P330" s="314"/>
      <c r="Q330" s="314"/>
      <c r="R330" s="314"/>
      <c r="S330" s="314"/>
      <c r="T330" s="314"/>
      <c r="U330" s="314"/>
      <c r="V330" s="314"/>
      <c r="W330" s="314"/>
      <c r="X330" s="314"/>
      <c r="Y330" s="314"/>
      <c r="Z330" s="314"/>
      <c r="AA330" s="314"/>
      <c r="AB330" s="314"/>
      <c r="AC330" s="314"/>
      <c r="AD330" s="314"/>
      <c r="AE330" s="314"/>
      <c r="AF330" s="314"/>
      <c r="AG330" s="314"/>
      <c r="AH330" s="314"/>
      <c r="AI330" s="314"/>
      <c r="AJ330" s="314"/>
      <c r="AK330" s="314"/>
      <c r="AL330" s="314"/>
      <c r="AM330" s="314"/>
      <c r="AN330" s="314"/>
      <c r="AO330" s="314"/>
      <c r="AP330" s="314"/>
      <c r="AQ330" s="314"/>
    </row>
    <row r="331" spans="1:43" s="147" customFormat="1">
      <c r="A331" s="143">
        <v>16</v>
      </c>
      <c r="B331" s="144" t="s">
        <v>195</v>
      </c>
      <c r="C331" s="153"/>
      <c r="D331" s="310"/>
      <c r="E331" s="310"/>
      <c r="F331" s="310"/>
      <c r="G331" s="310"/>
      <c r="H331" s="310"/>
      <c r="I331" s="310"/>
      <c r="J331" s="310"/>
      <c r="K331" s="310"/>
      <c r="L331" s="310"/>
      <c r="M331" s="310"/>
      <c r="N331" s="310"/>
      <c r="O331" s="310"/>
      <c r="P331" s="310"/>
      <c r="Q331" s="310"/>
      <c r="R331" s="310"/>
      <c r="S331" s="310"/>
      <c r="T331" s="310"/>
      <c r="U331" s="310"/>
      <c r="V331" s="310"/>
      <c r="W331" s="310"/>
      <c r="X331" s="310"/>
      <c r="Y331" s="310"/>
      <c r="Z331" s="310"/>
      <c r="AA331" s="310"/>
      <c r="AB331" s="310"/>
      <c r="AC331" s="310"/>
      <c r="AD331" s="310"/>
      <c r="AE331" s="310"/>
      <c r="AF331" s="310"/>
      <c r="AG331" s="310"/>
      <c r="AH331" s="310"/>
      <c r="AI331" s="310"/>
      <c r="AJ331" s="310"/>
      <c r="AK331" s="310"/>
      <c r="AL331" s="310"/>
      <c r="AM331" s="310"/>
      <c r="AN331" s="310"/>
      <c r="AO331" s="310"/>
      <c r="AP331" s="310"/>
      <c r="AQ331" s="310"/>
    </row>
    <row r="332" spans="1:43" s="88" customFormat="1">
      <c r="A332" s="6">
        <v>16.010000000000002</v>
      </c>
      <c r="B332" s="7" t="s">
        <v>196</v>
      </c>
      <c r="C332" s="64"/>
      <c r="D332" s="315">
        <f>Dhalai!R332</f>
        <v>0</v>
      </c>
      <c r="E332" s="316">
        <f>Dhalai!S332</f>
        <v>0</v>
      </c>
      <c r="F332" s="315">
        <f>Dhalai!AA332</f>
        <v>0</v>
      </c>
      <c r="G332" s="316">
        <f>Dhalai!AB332</f>
        <v>0</v>
      </c>
      <c r="H332" s="315">
        <f>Unakoti!R332</f>
        <v>0</v>
      </c>
      <c r="I332" s="316">
        <f>Unakoti!S332</f>
        <v>0</v>
      </c>
      <c r="J332" s="315">
        <f>Unakoti!AA332</f>
        <v>0</v>
      </c>
      <c r="K332" s="316">
        <f>Unakoti!AB332</f>
        <v>0</v>
      </c>
      <c r="L332" s="315">
        <f>North!R332</f>
        <v>0</v>
      </c>
      <c r="M332" s="316">
        <f>North!S332</f>
        <v>0</v>
      </c>
      <c r="N332" s="315">
        <f>North!AA332</f>
        <v>0</v>
      </c>
      <c r="O332" s="316">
        <f>North!AB332</f>
        <v>0</v>
      </c>
      <c r="P332" s="315">
        <f>Gomati!R332</f>
        <v>0</v>
      </c>
      <c r="Q332" s="316">
        <f>Gomati!S332</f>
        <v>0</v>
      </c>
      <c r="R332" s="315">
        <f>Gomati!AA332</f>
        <v>0</v>
      </c>
      <c r="S332" s="316">
        <f>Gomati!AB332</f>
        <v>0</v>
      </c>
      <c r="T332" s="315">
        <f>South!R332</f>
        <v>0</v>
      </c>
      <c r="U332" s="316">
        <f>South!S332</f>
        <v>0</v>
      </c>
      <c r="V332" s="315">
        <f>South!AA332</f>
        <v>0</v>
      </c>
      <c r="W332" s="316">
        <f>South!AB332</f>
        <v>0</v>
      </c>
      <c r="X332" s="315">
        <f>West!R332</f>
        <v>0</v>
      </c>
      <c r="Y332" s="316">
        <f>West!S332</f>
        <v>0</v>
      </c>
      <c r="Z332" s="315">
        <f>West!AA332</f>
        <v>0</v>
      </c>
      <c r="AA332" s="316">
        <f>West!AB332</f>
        <v>0</v>
      </c>
      <c r="AB332" s="315">
        <f>Sepahijala!R332</f>
        <v>0</v>
      </c>
      <c r="AC332" s="316">
        <f>Sepahijala!S332</f>
        <v>0</v>
      </c>
      <c r="AD332" s="315">
        <f>Sepahijala!AA332</f>
        <v>0</v>
      </c>
      <c r="AE332" s="316">
        <f>Sepahijala!AB332</f>
        <v>0</v>
      </c>
      <c r="AF332" s="315">
        <f>Khowai!R332</f>
        <v>0</v>
      </c>
      <c r="AG332" s="316">
        <f>Khowai!S332</f>
        <v>0</v>
      </c>
      <c r="AH332" s="315">
        <f>Khowai!AA332</f>
        <v>0</v>
      </c>
      <c r="AI332" s="316">
        <f>Khowai!AB332</f>
        <v>0</v>
      </c>
      <c r="AJ332" s="315">
        <f>SPO!R332</f>
        <v>0</v>
      </c>
      <c r="AK332" s="316">
        <f>SPO!S332</f>
        <v>0</v>
      </c>
      <c r="AL332" s="315">
        <f>SPO!AA332</f>
        <v>0</v>
      </c>
      <c r="AM332" s="316">
        <f>SPO!AB332</f>
        <v>0</v>
      </c>
      <c r="AN332" s="315">
        <f>Tripura!R332</f>
        <v>0</v>
      </c>
      <c r="AO332" s="316">
        <f>Tripura!S332</f>
        <v>0</v>
      </c>
      <c r="AP332" s="315">
        <f>Tripura!AA332</f>
        <v>0</v>
      </c>
      <c r="AQ332" s="316">
        <f>Tripura!AB332</f>
        <v>0</v>
      </c>
    </row>
    <row r="333" spans="1:43" s="91" customFormat="1">
      <c r="A333" s="6"/>
      <c r="B333" s="7" t="s">
        <v>124</v>
      </c>
      <c r="C333" s="51">
        <v>5.0000000000000001E-3</v>
      </c>
      <c r="D333" s="315">
        <f>Dhalai!R333</f>
        <v>1030</v>
      </c>
      <c r="E333" s="316">
        <f>Dhalai!S333</f>
        <v>5.15</v>
      </c>
      <c r="F333" s="315">
        <f>Dhalai!AA333</f>
        <v>1030</v>
      </c>
      <c r="G333" s="316">
        <f>Dhalai!AB333</f>
        <v>5.15</v>
      </c>
      <c r="H333" s="315">
        <f>Unakoti!R333</f>
        <v>514</v>
      </c>
      <c r="I333" s="316">
        <f>Unakoti!S333</f>
        <v>2.57</v>
      </c>
      <c r="J333" s="315">
        <f>Unakoti!AA333</f>
        <v>514</v>
      </c>
      <c r="K333" s="316">
        <f>Unakoti!AB333</f>
        <v>2.57</v>
      </c>
      <c r="L333" s="315">
        <f>North!R333</f>
        <v>553</v>
      </c>
      <c r="M333" s="316">
        <f>North!S333</f>
        <v>2.7650000000000001</v>
      </c>
      <c r="N333" s="315">
        <f>North!AA333</f>
        <v>553</v>
      </c>
      <c r="O333" s="316">
        <f>North!AB333</f>
        <v>2.7650000000000001</v>
      </c>
      <c r="P333" s="315">
        <f>Gomati!R333</f>
        <v>1015</v>
      </c>
      <c r="Q333" s="316">
        <f>Gomati!S333</f>
        <v>5.0750000000000002</v>
      </c>
      <c r="R333" s="315">
        <f>Gomati!AA333</f>
        <v>1015</v>
      </c>
      <c r="S333" s="316">
        <f>Gomati!AB333</f>
        <v>5.0750000000000002</v>
      </c>
      <c r="T333" s="315">
        <f>South!R333</f>
        <v>997</v>
      </c>
      <c r="U333" s="316">
        <f>South!S333</f>
        <v>4.9850000000000003</v>
      </c>
      <c r="V333" s="315">
        <f>South!AA333</f>
        <v>997</v>
      </c>
      <c r="W333" s="316">
        <f>South!AB333</f>
        <v>4.9850000000000003</v>
      </c>
      <c r="X333" s="315">
        <f>West!R333</f>
        <v>2322</v>
      </c>
      <c r="Y333" s="316">
        <f>West!S333</f>
        <v>11.61</v>
      </c>
      <c r="Z333" s="315">
        <f>West!AA333</f>
        <v>2322</v>
      </c>
      <c r="AA333" s="316">
        <f>West!AB333</f>
        <v>11.61</v>
      </c>
      <c r="AB333" s="315">
        <f>Sepahijala!R333</f>
        <v>1034</v>
      </c>
      <c r="AC333" s="316">
        <f>Sepahijala!S333</f>
        <v>5.17</v>
      </c>
      <c r="AD333" s="315">
        <f>Sepahijala!AA333</f>
        <v>1034</v>
      </c>
      <c r="AE333" s="316">
        <f>Sepahijala!AB333</f>
        <v>5.17</v>
      </c>
      <c r="AF333" s="315">
        <f>Khowai!R333</f>
        <v>1167</v>
      </c>
      <c r="AG333" s="316">
        <f>Khowai!S333</f>
        <v>5.835</v>
      </c>
      <c r="AH333" s="315">
        <f>Khowai!AA333</f>
        <v>1167</v>
      </c>
      <c r="AI333" s="316">
        <f>Khowai!AB333</f>
        <v>5.835</v>
      </c>
      <c r="AJ333" s="315">
        <f>SPO!R333</f>
        <v>0</v>
      </c>
      <c r="AK333" s="316">
        <f>SPO!S333</f>
        <v>0</v>
      </c>
      <c r="AL333" s="315">
        <f>SPO!AA333</f>
        <v>0</v>
      </c>
      <c r="AM333" s="316">
        <f>SPO!AB333</f>
        <v>0</v>
      </c>
      <c r="AN333" s="315">
        <f>Tripura!R333</f>
        <v>8632</v>
      </c>
      <c r="AO333" s="316">
        <f>Tripura!S333</f>
        <v>43.160000000000004</v>
      </c>
      <c r="AP333" s="315">
        <f>Tripura!AA333</f>
        <v>8632</v>
      </c>
      <c r="AQ333" s="316">
        <f>Tripura!AB333</f>
        <v>43.160000000000004</v>
      </c>
    </row>
    <row r="334" spans="1:43" s="91" customFormat="1">
      <c r="A334" s="6"/>
      <c r="B334" s="7" t="s">
        <v>173</v>
      </c>
      <c r="C334" s="51">
        <v>5.0000000000000001E-3</v>
      </c>
      <c r="D334" s="315">
        <f>Dhalai!R334</f>
        <v>1563</v>
      </c>
      <c r="E334" s="316">
        <f>Dhalai!S334</f>
        <v>7.8150000000000004</v>
      </c>
      <c r="F334" s="315">
        <f>Dhalai!AA334</f>
        <v>1563</v>
      </c>
      <c r="G334" s="316">
        <f>Dhalai!AB334</f>
        <v>7.8150000000000004</v>
      </c>
      <c r="H334" s="315">
        <f>Unakoti!R334</f>
        <v>725</v>
      </c>
      <c r="I334" s="316">
        <f>Unakoti!S334</f>
        <v>3.625</v>
      </c>
      <c r="J334" s="315">
        <f>Unakoti!AA334</f>
        <v>725</v>
      </c>
      <c r="K334" s="316">
        <f>Unakoti!AB334</f>
        <v>3.625</v>
      </c>
      <c r="L334" s="315">
        <f>North!R334</f>
        <v>1181</v>
      </c>
      <c r="M334" s="316">
        <f>North!S334</f>
        <v>5.9050000000000002</v>
      </c>
      <c r="N334" s="315">
        <f>North!AA334</f>
        <v>1181</v>
      </c>
      <c r="O334" s="316">
        <f>North!AB334</f>
        <v>5.9050000000000002</v>
      </c>
      <c r="P334" s="315">
        <f>Gomati!R334</f>
        <v>1693</v>
      </c>
      <c r="Q334" s="316">
        <f>Gomati!S334</f>
        <v>8.4649999999999999</v>
      </c>
      <c r="R334" s="315">
        <f>Gomati!AA334</f>
        <v>1693</v>
      </c>
      <c r="S334" s="316">
        <f>Gomati!AB334</f>
        <v>8.4649999999999999</v>
      </c>
      <c r="T334" s="315">
        <f>South!R334</f>
        <v>1109</v>
      </c>
      <c r="U334" s="316">
        <f>South!S334</f>
        <v>5.5449999999999999</v>
      </c>
      <c r="V334" s="315">
        <f>South!AA334</f>
        <v>1109</v>
      </c>
      <c r="W334" s="316">
        <f>South!AB334</f>
        <v>5.5449999999999999</v>
      </c>
      <c r="X334" s="315">
        <f>West!R334</f>
        <v>2060</v>
      </c>
      <c r="Y334" s="316">
        <f>West!S334</f>
        <v>10.3</v>
      </c>
      <c r="Z334" s="315">
        <f>West!AA334</f>
        <v>2060</v>
      </c>
      <c r="AA334" s="316">
        <f>West!AB334</f>
        <v>10.3</v>
      </c>
      <c r="AB334" s="315">
        <f>Sepahijala!R334</f>
        <v>1634</v>
      </c>
      <c r="AC334" s="316">
        <f>Sepahijala!S334</f>
        <v>8.17</v>
      </c>
      <c r="AD334" s="315">
        <f>Sepahijala!AA334</f>
        <v>1634</v>
      </c>
      <c r="AE334" s="316">
        <f>Sepahijala!AB334</f>
        <v>8.17</v>
      </c>
      <c r="AF334" s="315">
        <f>Khowai!R334</f>
        <v>1750</v>
      </c>
      <c r="AG334" s="316">
        <f>Khowai!S334</f>
        <v>8.75</v>
      </c>
      <c r="AH334" s="315">
        <f>Khowai!AA334</f>
        <v>1750</v>
      </c>
      <c r="AI334" s="316">
        <f>Khowai!AB334</f>
        <v>8.75</v>
      </c>
      <c r="AJ334" s="315">
        <f>SPO!R334</f>
        <v>0</v>
      </c>
      <c r="AK334" s="316">
        <f>SPO!S334</f>
        <v>0</v>
      </c>
      <c r="AL334" s="315">
        <f>SPO!AA334</f>
        <v>0</v>
      </c>
      <c r="AM334" s="316">
        <f>SPO!AB334</f>
        <v>0</v>
      </c>
      <c r="AN334" s="315">
        <f>Tripura!R334</f>
        <v>11715</v>
      </c>
      <c r="AO334" s="316">
        <f>Tripura!S334</f>
        <v>58.575000000000003</v>
      </c>
      <c r="AP334" s="315">
        <f>Tripura!AA334</f>
        <v>11715</v>
      </c>
      <c r="AQ334" s="316">
        <f>Tripura!AB334</f>
        <v>58.575000000000003</v>
      </c>
    </row>
    <row r="335" spans="1:43" s="91" customFormat="1">
      <c r="A335" s="6">
        <v>16.02</v>
      </c>
      <c r="B335" s="7" t="s">
        <v>197</v>
      </c>
      <c r="C335" s="64">
        <v>5.0000000000000001E-3</v>
      </c>
      <c r="D335" s="315">
        <f>Dhalai!R335</f>
        <v>1293</v>
      </c>
      <c r="E335" s="316">
        <f>Dhalai!S335</f>
        <v>6.4649999999999999</v>
      </c>
      <c r="F335" s="315">
        <f>Dhalai!AA335</f>
        <v>1293</v>
      </c>
      <c r="G335" s="316">
        <f>Dhalai!AB335</f>
        <v>6.4649999999999999</v>
      </c>
      <c r="H335" s="315">
        <f>Unakoti!R335</f>
        <v>673</v>
      </c>
      <c r="I335" s="316">
        <f>Unakoti!S335</f>
        <v>3.3650000000000002</v>
      </c>
      <c r="J335" s="315">
        <f>Unakoti!AA335</f>
        <v>673</v>
      </c>
      <c r="K335" s="316">
        <f>Unakoti!AB335</f>
        <v>3.3650000000000002</v>
      </c>
      <c r="L335" s="315">
        <f>North!R335</f>
        <v>1135</v>
      </c>
      <c r="M335" s="316">
        <f>North!S335</f>
        <v>5.6749999999999998</v>
      </c>
      <c r="N335" s="315">
        <f>North!AA335</f>
        <v>1135</v>
      </c>
      <c r="O335" s="316">
        <f>North!AB335</f>
        <v>5.6749999999999998</v>
      </c>
      <c r="P335" s="315">
        <f>Gomati!R335</f>
        <v>1456</v>
      </c>
      <c r="Q335" s="316">
        <f>Gomati!S335</f>
        <v>7.28</v>
      </c>
      <c r="R335" s="315">
        <f>Gomati!AA335</f>
        <v>1456</v>
      </c>
      <c r="S335" s="316">
        <f>Gomati!AB335</f>
        <v>7.28</v>
      </c>
      <c r="T335" s="315">
        <f>South!R335</f>
        <v>1377</v>
      </c>
      <c r="U335" s="316">
        <f>South!S335</f>
        <v>6.8849999999999998</v>
      </c>
      <c r="V335" s="315">
        <f>South!AA335</f>
        <v>1377</v>
      </c>
      <c r="W335" s="316">
        <f>South!AB335</f>
        <v>6.8849999999999998</v>
      </c>
      <c r="X335" s="315">
        <f>West!R335</f>
        <v>2206</v>
      </c>
      <c r="Y335" s="316">
        <f>West!S335</f>
        <v>11.03</v>
      </c>
      <c r="Z335" s="315">
        <f>West!AA335</f>
        <v>2206</v>
      </c>
      <c r="AA335" s="316">
        <f>West!AB335</f>
        <v>11.03</v>
      </c>
      <c r="AB335" s="315">
        <f>Sepahijala!R335</f>
        <v>1602</v>
      </c>
      <c r="AC335" s="316">
        <f>Sepahijala!S335</f>
        <v>8.01</v>
      </c>
      <c r="AD335" s="315">
        <f>Sepahijala!AA335</f>
        <v>1602</v>
      </c>
      <c r="AE335" s="316">
        <f>Sepahijala!AB335</f>
        <v>8.01</v>
      </c>
      <c r="AF335" s="315">
        <f>Khowai!R335</f>
        <v>1350</v>
      </c>
      <c r="AG335" s="316">
        <f>Khowai!S335</f>
        <v>6.75</v>
      </c>
      <c r="AH335" s="315">
        <f>Khowai!AA335</f>
        <v>1350</v>
      </c>
      <c r="AI335" s="316">
        <f>Khowai!AB335</f>
        <v>6.75</v>
      </c>
      <c r="AJ335" s="315">
        <f>SPO!R335</f>
        <v>0</v>
      </c>
      <c r="AK335" s="316">
        <f>SPO!S335</f>
        <v>0</v>
      </c>
      <c r="AL335" s="315">
        <f>SPO!AA335</f>
        <v>0</v>
      </c>
      <c r="AM335" s="316">
        <f>SPO!AB335</f>
        <v>0</v>
      </c>
      <c r="AN335" s="315">
        <f>Tripura!R335</f>
        <v>11092</v>
      </c>
      <c r="AO335" s="316">
        <f>Tripura!S335</f>
        <v>55.46</v>
      </c>
      <c r="AP335" s="315">
        <f>Tripura!AA335</f>
        <v>11092</v>
      </c>
      <c r="AQ335" s="316">
        <f>Tripura!AB335</f>
        <v>55.46</v>
      </c>
    </row>
    <row r="336" spans="1:43" s="216" customFormat="1" ht="18">
      <c r="A336" s="203"/>
      <c r="B336" s="192" t="s">
        <v>107</v>
      </c>
      <c r="C336" s="200">
        <f t="shared" ref="C336" si="39">SUM(C332:C335)</f>
        <v>1.4999999999999999E-2</v>
      </c>
      <c r="D336" s="315">
        <f>Dhalai!R336</f>
        <v>3886</v>
      </c>
      <c r="E336" s="316">
        <f>Dhalai!S336</f>
        <v>19.43</v>
      </c>
      <c r="F336" s="315">
        <f>Dhalai!AA336</f>
        <v>3886</v>
      </c>
      <c r="G336" s="316">
        <f>Dhalai!AB336</f>
        <v>19.43</v>
      </c>
      <c r="H336" s="315">
        <f>Unakoti!R336</f>
        <v>1912</v>
      </c>
      <c r="I336" s="316">
        <f>Unakoti!S336</f>
        <v>9.56</v>
      </c>
      <c r="J336" s="315">
        <f>Unakoti!AA336</f>
        <v>1912</v>
      </c>
      <c r="K336" s="316">
        <f>Unakoti!AB336</f>
        <v>9.56</v>
      </c>
      <c r="L336" s="315">
        <f>North!R336</f>
        <v>2869</v>
      </c>
      <c r="M336" s="316">
        <f>North!S336</f>
        <v>14.344999999999999</v>
      </c>
      <c r="N336" s="315">
        <f>North!AA336</f>
        <v>2869</v>
      </c>
      <c r="O336" s="316">
        <f>North!AB336</f>
        <v>14.344999999999999</v>
      </c>
      <c r="P336" s="315">
        <f>Gomati!R336</f>
        <v>4164</v>
      </c>
      <c r="Q336" s="316">
        <f>Gomati!S336</f>
        <v>20.82</v>
      </c>
      <c r="R336" s="315">
        <f>Gomati!AA336</f>
        <v>4164</v>
      </c>
      <c r="S336" s="316">
        <f>Gomati!AB336</f>
        <v>20.82</v>
      </c>
      <c r="T336" s="315">
        <f>South!R336</f>
        <v>3483</v>
      </c>
      <c r="U336" s="316">
        <f>South!S336</f>
        <v>17.414999999999999</v>
      </c>
      <c r="V336" s="315">
        <f>South!AA336</f>
        <v>3483</v>
      </c>
      <c r="W336" s="316">
        <f>South!AB336</f>
        <v>17.414999999999999</v>
      </c>
      <c r="X336" s="315">
        <f>West!R336</f>
        <v>6588</v>
      </c>
      <c r="Y336" s="316">
        <f>West!S336</f>
        <v>32.94</v>
      </c>
      <c r="Z336" s="315">
        <f>West!AA336</f>
        <v>6588</v>
      </c>
      <c r="AA336" s="316">
        <f>West!AB336</f>
        <v>32.94</v>
      </c>
      <c r="AB336" s="315">
        <f>Sepahijala!R336</f>
        <v>4270</v>
      </c>
      <c r="AC336" s="316">
        <f>Sepahijala!S336</f>
        <v>21.35</v>
      </c>
      <c r="AD336" s="315">
        <f>Sepahijala!AA336</f>
        <v>4270</v>
      </c>
      <c r="AE336" s="316">
        <f>Sepahijala!AB336</f>
        <v>21.35</v>
      </c>
      <c r="AF336" s="315">
        <f>Khowai!R336</f>
        <v>4267</v>
      </c>
      <c r="AG336" s="316">
        <f>Khowai!S336</f>
        <v>21.335000000000001</v>
      </c>
      <c r="AH336" s="315">
        <f>Khowai!AA336</f>
        <v>4267</v>
      </c>
      <c r="AI336" s="316">
        <f>Khowai!AB336</f>
        <v>21.335000000000001</v>
      </c>
      <c r="AJ336" s="315">
        <f>SPO!R336</f>
        <v>0</v>
      </c>
      <c r="AK336" s="316">
        <f>SPO!S336</f>
        <v>0</v>
      </c>
      <c r="AL336" s="315">
        <f>SPO!AA336</f>
        <v>0</v>
      </c>
      <c r="AM336" s="316">
        <f>SPO!AB336</f>
        <v>0</v>
      </c>
      <c r="AN336" s="315">
        <f>Tripura!R336</f>
        <v>31439</v>
      </c>
      <c r="AO336" s="316">
        <f>Tripura!S336</f>
        <v>157.19499999999999</v>
      </c>
      <c r="AP336" s="315">
        <f>Tripura!AA336</f>
        <v>31439</v>
      </c>
      <c r="AQ336" s="316">
        <f>Tripura!AB336</f>
        <v>157.19499999999999</v>
      </c>
    </row>
    <row r="337" spans="1:43" s="147" customFormat="1">
      <c r="A337" s="143">
        <v>17</v>
      </c>
      <c r="B337" s="144" t="s">
        <v>198</v>
      </c>
      <c r="C337" s="153"/>
      <c r="D337" s="310"/>
      <c r="E337" s="310"/>
      <c r="F337" s="310"/>
      <c r="G337" s="310"/>
      <c r="H337" s="310"/>
      <c r="I337" s="310"/>
      <c r="J337" s="310"/>
      <c r="K337" s="310"/>
      <c r="L337" s="310"/>
      <c r="M337" s="310"/>
      <c r="N337" s="310"/>
      <c r="O337" s="310"/>
      <c r="P337" s="310"/>
      <c r="Q337" s="310"/>
      <c r="R337" s="310"/>
      <c r="S337" s="310"/>
      <c r="T337" s="310"/>
      <c r="U337" s="310"/>
      <c r="V337" s="310"/>
      <c r="W337" s="310"/>
      <c r="X337" s="310"/>
      <c r="Y337" s="310"/>
      <c r="Z337" s="310"/>
      <c r="AA337" s="310"/>
      <c r="AB337" s="310"/>
      <c r="AC337" s="310"/>
      <c r="AD337" s="310"/>
      <c r="AE337" s="310"/>
      <c r="AF337" s="310"/>
      <c r="AG337" s="310"/>
      <c r="AH337" s="310"/>
      <c r="AI337" s="310"/>
      <c r="AJ337" s="310"/>
      <c r="AK337" s="310"/>
      <c r="AL337" s="310"/>
      <c r="AM337" s="310"/>
      <c r="AN337" s="310"/>
      <c r="AO337" s="310"/>
      <c r="AP337" s="310"/>
      <c r="AQ337" s="310"/>
    </row>
    <row r="338" spans="1:43" s="88" customFormat="1">
      <c r="A338" s="6">
        <v>17.010000000000002</v>
      </c>
      <c r="B338" s="7" t="s">
        <v>196</v>
      </c>
      <c r="C338" s="51">
        <v>0.05</v>
      </c>
      <c r="D338" s="315">
        <f>Dhalai!R338</f>
        <v>824</v>
      </c>
      <c r="E338" s="316">
        <f>Dhalai!S338</f>
        <v>41.2</v>
      </c>
      <c r="F338" s="315">
        <f>Dhalai!AA338</f>
        <v>824</v>
      </c>
      <c r="G338" s="316">
        <f>Dhalai!AB338</f>
        <v>41.2</v>
      </c>
      <c r="H338" s="315">
        <f>Unakoti!R338</f>
        <v>319</v>
      </c>
      <c r="I338" s="316">
        <f>Unakoti!S338</f>
        <v>15.950000000000001</v>
      </c>
      <c r="J338" s="315">
        <f>Unakoti!AA338</f>
        <v>319</v>
      </c>
      <c r="K338" s="316">
        <f>Unakoti!AB338</f>
        <v>15.950000000000001</v>
      </c>
      <c r="L338" s="315">
        <f>North!R338</f>
        <v>454</v>
      </c>
      <c r="M338" s="316">
        <f>North!S338</f>
        <v>22.700000000000003</v>
      </c>
      <c r="N338" s="315">
        <f>North!AA338</f>
        <v>454</v>
      </c>
      <c r="O338" s="316">
        <f>North!AB338</f>
        <v>22.700000000000003</v>
      </c>
      <c r="P338" s="315">
        <f>Gomati!R338</f>
        <v>529</v>
      </c>
      <c r="Q338" s="316">
        <f>Gomati!S338</f>
        <v>26.450000000000003</v>
      </c>
      <c r="R338" s="315">
        <f>Gomati!AA338</f>
        <v>529</v>
      </c>
      <c r="S338" s="316">
        <f>Gomati!AB338</f>
        <v>26.450000000000003</v>
      </c>
      <c r="T338" s="315">
        <f>South!R338</f>
        <v>616</v>
      </c>
      <c r="U338" s="316">
        <f>South!S338</f>
        <v>30.8</v>
      </c>
      <c r="V338" s="315">
        <f>South!AA338</f>
        <v>616</v>
      </c>
      <c r="W338" s="316">
        <f>South!AB338</f>
        <v>30.8</v>
      </c>
      <c r="X338" s="315">
        <f>West!R338</f>
        <v>595</v>
      </c>
      <c r="Y338" s="316">
        <f>West!S338</f>
        <v>29.75</v>
      </c>
      <c r="Z338" s="315">
        <f>West!AA338</f>
        <v>595</v>
      </c>
      <c r="AA338" s="316">
        <f>West!AB338</f>
        <v>29.75</v>
      </c>
      <c r="AB338" s="315">
        <f>Sepahijala!R338</f>
        <v>530</v>
      </c>
      <c r="AC338" s="316">
        <f>Sepahijala!S338</f>
        <v>26.5</v>
      </c>
      <c r="AD338" s="315">
        <f>Sepahijala!AA338</f>
        <v>530</v>
      </c>
      <c r="AE338" s="316">
        <f>Sepahijala!AB338</f>
        <v>26.5</v>
      </c>
      <c r="AF338" s="315">
        <f>Khowai!R338</f>
        <v>462</v>
      </c>
      <c r="AG338" s="316">
        <f>Khowai!S338</f>
        <v>23.1</v>
      </c>
      <c r="AH338" s="315">
        <f>Khowai!AA338</f>
        <v>462</v>
      </c>
      <c r="AI338" s="316">
        <f>Khowai!AB338</f>
        <v>23.1</v>
      </c>
      <c r="AJ338" s="315">
        <f>SPO!R338</f>
        <v>0</v>
      </c>
      <c r="AK338" s="316">
        <f>SPO!S338</f>
        <v>0</v>
      </c>
      <c r="AL338" s="315">
        <f>SPO!AA338</f>
        <v>0</v>
      </c>
      <c r="AM338" s="316">
        <f>SPO!AB338</f>
        <v>0</v>
      </c>
      <c r="AN338" s="315">
        <f>Tripura!R338</f>
        <v>4329</v>
      </c>
      <c r="AO338" s="316">
        <f>Tripura!S338</f>
        <v>216.45000000000002</v>
      </c>
      <c r="AP338" s="315">
        <f>Tripura!AA338</f>
        <v>4329</v>
      </c>
      <c r="AQ338" s="316">
        <f>Tripura!AB338</f>
        <v>216.45000000000002</v>
      </c>
    </row>
    <row r="339" spans="1:43" s="88" customFormat="1">
      <c r="A339" s="6">
        <v>17.02</v>
      </c>
      <c r="B339" s="7" t="s">
        <v>192</v>
      </c>
      <c r="C339" s="51">
        <v>7.0000000000000007E-2</v>
      </c>
      <c r="D339" s="315">
        <f>Dhalai!R339</f>
        <v>328</v>
      </c>
      <c r="E339" s="316">
        <f>Dhalai!S339</f>
        <v>22.96</v>
      </c>
      <c r="F339" s="315">
        <f>Dhalai!AA339</f>
        <v>328</v>
      </c>
      <c r="G339" s="316">
        <f>Dhalai!AB339</f>
        <v>22.96</v>
      </c>
      <c r="H339" s="315">
        <f>Unakoti!R339</f>
        <v>149</v>
      </c>
      <c r="I339" s="316">
        <f>Unakoti!S339</f>
        <v>10.430000000000001</v>
      </c>
      <c r="J339" s="315">
        <f>Unakoti!AA339</f>
        <v>149</v>
      </c>
      <c r="K339" s="316">
        <f>Unakoti!AB339</f>
        <v>10.430000000000001</v>
      </c>
      <c r="L339" s="315">
        <f>North!R339</f>
        <v>240</v>
      </c>
      <c r="M339" s="316">
        <f>North!S339</f>
        <v>16.8</v>
      </c>
      <c r="N339" s="315">
        <f>North!AA339</f>
        <v>240</v>
      </c>
      <c r="O339" s="316">
        <f>North!AB339</f>
        <v>16.8</v>
      </c>
      <c r="P339" s="315">
        <f>Gomati!R339</f>
        <v>276</v>
      </c>
      <c r="Q339" s="316">
        <f>Gomati!S339</f>
        <v>19.32</v>
      </c>
      <c r="R339" s="315">
        <f>Gomati!AA339</f>
        <v>276</v>
      </c>
      <c r="S339" s="316">
        <f>Gomati!AB339</f>
        <v>19.32</v>
      </c>
      <c r="T339" s="315">
        <f>South!R339</f>
        <v>304</v>
      </c>
      <c r="U339" s="316">
        <f>South!S339</f>
        <v>21.28</v>
      </c>
      <c r="V339" s="315">
        <f>South!AA339</f>
        <v>304</v>
      </c>
      <c r="W339" s="316">
        <f>South!AB339</f>
        <v>21.28</v>
      </c>
      <c r="X339" s="315">
        <f>West!R339</f>
        <v>314</v>
      </c>
      <c r="Y339" s="316">
        <f>West!S339</f>
        <v>21.98</v>
      </c>
      <c r="Z339" s="315">
        <f>West!AA339</f>
        <v>314</v>
      </c>
      <c r="AA339" s="316">
        <f>West!AB339</f>
        <v>21.98</v>
      </c>
      <c r="AB339" s="315">
        <f>Sepahijala!R339</f>
        <v>286</v>
      </c>
      <c r="AC339" s="316">
        <f>Sepahijala!S339</f>
        <v>20.020000000000003</v>
      </c>
      <c r="AD339" s="315">
        <f>Sepahijala!AA339</f>
        <v>286</v>
      </c>
      <c r="AE339" s="316">
        <f>Sepahijala!AB339</f>
        <v>20.020000000000003</v>
      </c>
      <c r="AF339" s="315">
        <f>Khowai!R339</f>
        <v>212</v>
      </c>
      <c r="AG339" s="316">
        <f>Khowai!S339</f>
        <v>14.840000000000002</v>
      </c>
      <c r="AH339" s="315">
        <f>Khowai!AA339</f>
        <v>212</v>
      </c>
      <c r="AI339" s="316">
        <f>Khowai!AB339</f>
        <v>14.840000000000002</v>
      </c>
      <c r="AJ339" s="315">
        <f>SPO!R339</f>
        <v>0</v>
      </c>
      <c r="AK339" s="316">
        <f>SPO!S339</f>
        <v>0</v>
      </c>
      <c r="AL339" s="315">
        <f>SPO!AA339</f>
        <v>0</v>
      </c>
      <c r="AM339" s="316">
        <f>SPO!AB339</f>
        <v>0</v>
      </c>
      <c r="AN339" s="315">
        <f>Tripura!R339</f>
        <v>2109</v>
      </c>
      <c r="AO339" s="316">
        <f>Tripura!S339</f>
        <v>147.63</v>
      </c>
      <c r="AP339" s="315">
        <f>Tripura!AA339</f>
        <v>2109</v>
      </c>
      <c r="AQ339" s="316">
        <f>Tripura!AB339</f>
        <v>147.63</v>
      </c>
    </row>
    <row r="340" spans="1:43" s="87" customFormat="1" ht="18">
      <c r="A340" s="176"/>
      <c r="B340" s="192" t="s">
        <v>107</v>
      </c>
      <c r="C340" s="200">
        <f t="shared" ref="C340" si="40">SUM(C338:C339)</f>
        <v>0.12000000000000001</v>
      </c>
      <c r="D340" s="315">
        <f>Dhalai!R340</f>
        <v>1152</v>
      </c>
      <c r="E340" s="316">
        <f>Dhalai!S340</f>
        <v>64.16</v>
      </c>
      <c r="F340" s="315">
        <f>Dhalai!AA340</f>
        <v>1152</v>
      </c>
      <c r="G340" s="316">
        <f>Dhalai!AB340</f>
        <v>64.16</v>
      </c>
      <c r="H340" s="315">
        <f>Unakoti!R340</f>
        <v>468</v>
      </c>
      <c r="I340" s="316">
        <f>Unakoti!S340</f>
        <v>26.380000000000003</v>
      </c>
      <c r="J340" s="315">
        <f>Unakoti!AA340</f>
        <v>468</v>
      </c>
      <c r="K340" s="316">
        <f>Unakoti!AB340</f>
        <v>26.380000000000003</v>
      </c>
      <c r="L340" s="315">
        <f>North!R340</f>
        <v>694</v>
      </c>
      <c r="M340" s="316">
        <f>North!S340</f>
        <v>39.5</v>
      </c>
      <c r="N340" s="315">
        <f>North!AA340</f>
        <v>694</v>
      </c>
      <c r="O340" s="316">
        <f>North!AB340</f>
        <v>39.5</v>
      </c>
      <c r="P340" s="315">
        <f>Gomati!R340</f>
        <v>805</v>
      </c>
      <c r="Q340" s="316">
        <f>Gomati!S340</f>
        <v>45.77</v>
      </c>
      <c r="R340" s="315">
        <f>Gomati!AA340</f>
        <v>805</v>
      </c>
      <c r="S340" s="316">
        <f>Gomati!AB340</f>
        <v>45.77</v>
      </c>
      <c r="T340" s="315">
        <f>South!R340</f>
        <v>920</v>
      </c>
      <c r="U340" s="316">
        <f>South!S340</f>
        <v>52.08</v>
      </c>
      <c r="V340" s="315">
        <f>South!AA340</f>
        <v>920</v>
      </c>
      <c r="W340" s="316">
        <f>South!AB340</f>
        <v>52.08</v>
      </c>
      <c r="X340" s="315">
        <f>West!R340</f>
        <v>909</v>
      </c>
      <c r="Y340" s="316">
        <f>West!S340</f>
        <v>51.730000000000004</v>
      </c>
      <c r="Z340" s="315">
        <f>West!AA340</f>
        <v>909</v>
      </c>
      <c r="AA340" s="316">
        <f>West!AB340</f>
        <v>51.730000000000004</v>
      </c>
      <c r="AB340" s="315">
        <f>Sepahijala!R340</f>
        <v>816</v>
      </c>
      <c r="AC340" s="316">
        <f>Sepahijala!S340</f>
        <v>46.52</v>
      </c>
      <c r="AD340" s="315">
        <f>Sepahijala!AA340</f>
        <v>816</v>
      </c>
      <c r="AE340" s="316">
        <f>Sepahijala!AB340</f>
        <v>46.52</v>
      </c>
      <c r="AF340" s="315">
        <f>Khowai!R340</f>
        <v>674</v>
      </c>
      <c r="AG340" s="316">
        <f>Khowai!S340</f>
        <v>37.940000000000005</v>
      </c>
      <c r="AH340" s="315">
        <f>Khowai!AA340</f>
        <v>674</v>
      </c>
      <c r="AI340" s="316">
        <f>Khowai!AB340</f>
        <v>37.940000000000005</v>
      </c>
      <c r="AJ340" s="315">
        <f>SPO!R340</f>
        <v>0</v>
      </c>
      <c r="AK340" s="316">
        <f>SPO!S340</f>
        <v>0</v>
      </c>
      <c r="AL340" s="315">
        <f>SPO!AA340</f>
        <v>0</v>
      </c>
      <c r="AM340" s="316">
        <f>SPO!AB340</f>
        <v>0</v>
      </c>
      <c r="AN340" s="315">
        <f>Tripura!R340</f>
        <v>6438</v>
      </c>
      <c r="AO340" s="316">
        <f>Tripura!S340</f>
        <v>364.08</v>
      </c>
      <c r="AP340" s="315">
        <f>Tripura!AA340</f>
        <v>6438</v>
      </c>
      <c r="AQ340" s="316">
        <f>Tripura!AB340</f>
        <v>364.08</v>
      </c>
    </row>
    <row r="341" spans="1:43" s="147" customFormat="1" ht="31.5">
      <c r="A341" s="143">
        <v>18</v>
      </c>
      <c r="B341" s="144" t="s">
        <v>199</v>
      </c>
      <c r="C341" s="153"/>
      <c r="D341" s="310"/>
      <c r="E341" s="310"/>
      <c r="F341" s="310"/>
      <c r="G341" s="310"/>
      <c r="H341" s="310"/>
      <c r="I341" s="310"/>
      <c r="J341" s="310"/>
      <c r="K341" s="310"/>
      <c r="L341" s="310"/>
      <c r="M341" s="310"/>
      <c r="N341" s="310"/>
      <c r="O341" s="310"/>
      <c r="P341" s="310"/>
      <c r="Q341" s="310"/>
      <c r="R341" s="310"/>
      <c r="S341" s="310"/>
      <c r="T341" s="310"/>
      <c r="U341" s="310"/>
      <c r="V341" s="310"/>
      <c r="W341" s="310"/>
      <c r="X341" s="310"/>
      <c r="Y341" s="310"/>
      <c r="Z341" s="310"/>
      <c r="AA341" s="310"/>
      <c r="AB341" s="310"/>
      <c r="AC341" s="310"/>
      <c r="AD341" s="310"/>
      <c r="AE341" s="310"/>
      <c r="AF341" s="310"/>
      <c r="AG341" s="310"/>
      <c r="AH341" s="310"/>
      <c r="AI341" s="310"/>
      <c r="AJ341" s="310"/>
      <c r="AK341" s="310"/>
      <c r="AL341" s="310"/>
      <c r="AM341" s="310"/>
      <c r="AN341" s="310"/>
      <c r="AO341" s="310"/>
      <c r="AP341" s="310"/>
      <c r="AQ341" s="310"/>
    </row>
    <row r="342" spans="1:43">
      <c r="A342" s="6">
        <v>18.010000000000002</v>
      </c>
      <c r="B342" s="7" t="s">
        <v>200</v>
      </c>
      <c r="C342" s="64">
        <v>7.0000000000000001E-3</v>
      </c>
      <c r="D342" s="315">
        <f>Dhalai!R342</f>
        <v>1150</v>
      </c>
      <c r="E342" s="316">
        <f>Dhalai!S342</f>
        <v>8.0500000000000007</v>
      </c>
      <c r="F342" s="315">
        <f>Dhalai!AA342</f>
        <v>0</v>
      </c>
      <c r="G342" s="316">
        <f>Dhalai!AB342</f>
        <v>0</v>
      </c>
      <c r="H342" s="315">
        <f>Unakoti!R342</f>
        <v>438</v>
      </c>
      <c r="I342" s="316">
        <f>Unakoti!S342</f>
        <v>3.0660000000000003</v>
      </c>
      <c r="J342" s="315">
        <f>Unakoti!AA342</f>
        <v>0</v>
      </c>
      <c r="K342" s="316">
        <f>Unakoti!AB342</f>
        <v>0</v>
      </c>
      <c r="L342" s="315">
        <f>North!R342</f>
        <v>675</v>
      </c>
      <c r="M342" s="316">
        <f>North!S342</f>
        <v>4.7250000000000005</v>
      </c>
      <c r="N342" s="315">
        <f>North!AA342</f>
        <v>0</v>
      </c>
      <c r="O342" s="316">
        <f>North!AB342</f>
        <v>0</v>
      </c>
      <c r="P342" s="315">
        <f>Gomati!R342</f>
        <v>801</v>
      </c>
      <c r="Q342" s="316">
        <f>Gomati!S342</f>
        <v>5.6070000000000002</v>
      </c>
      <c r="R342" s="315">
        <f>Gomati!AA342</f>
        <v>0</v>
      </c>
      <c r="S342" s="316">
        <f>Gomati!AB342</f>
        <v>0</v>
      </c>
      <c r="T342" s="315">
        <f>South!R342</f>
        <v>918</v>
      </c>
      <c r="U342" s="316">
        <f>South!S342</f>
        <v>6.4260000000000002</v>
      </c>
      <c r="V342" s="315">
        <f>South!AA342</f>
        <v>0</v>
      </c>
      <c r="W342" s="316">
        <f>South!AB342</f>
        <v>0</v>
      </c>
      <c r="X342" s="315">
        <f>West!R342</f>
        <v>863</v>
      </c>
      <c r="Y342" s="316">
        <f>West!S342</f>
        <v>6.0410000000000004</v>
      </c>
      <c r="Z342" s="315">
        <f>West!AA342</f>
        <v>0</v>
      </c>
      <c r="AA342" s="316">
        <f>West!AB342</f>
        <v>0</v>
      </c>
      <c r="AB342" s="315">
        <f>Sepahijala!R342</f>
        <v>793</v>
      </c>
      <c r="AC342" s="316">
        <f>Sepahijala!S342</f>
        <v>5.5510000000000002</v>
      </c>
      <c r="AD342" s="315">
        <f>Sepahijala!AA342</f>
        <v>0</v>
      </c>
      <c r="AE342" s="316">
        <f>Sepahijala!AB342</f>
        <v>0</v>
      </c>
      <c r="AF342" s="315">
        <f>Khowai!R342</f>
        <v>666</v>
      </c>
      <c r="AG342" s="316">
        <f>Khowai!S342</f>
        <v>4.6619999999999999</v>
      </c>
      <c r="AH342" s="315">
        <f>Khowai!AA342</f>
        <v>0</v>
      </c>
      <c r="AI342" s="316">
        <f>Khowai!AB342</f>
        <v>0</v>
      </c>
      <c r="AJ342" s="315">
        <f>SPO!R342</f>
        <v>0</v>
      </c>
      <c r="AK342" s="316">
        <f>SPO!S342</f>
        <v>0</v>
      </c>
      <c r="AL342" s="315">
        <f>SPO!AA342</f>
        <v>0</v>
      </c>
      <c r="AM342" s="316">
        <f>SPO!AB342</f>
        <v>0</v>
      </c>
      <c r="AN342" s="315">
        <f>Tripura!R342</f>
        <v>6304</v>
      </c>
      <c r="AO342" s="316">
        <f>Tripura!S342</f>
        <v>44.128000000000007</v>
      </c>
      <c r="AP342" s="315">
        <f>Tripura!AA342</f>
        <v>0</v>
      </c>
      <c r="AQ342" s="316">
        <f>Tripura!AB342</f>
        <v>0</v>
      </c>
    </row>
    <row r="343" spans="1:43">
      <c r="A343" s="6">
        <f>+A342+0.01</f>
        <v>18.020000000000003</v>
      </c>
      <c r="B343" s="7" t="s">
        <v>201</v>
      </c>
      <c r="C343" s="64"/>
      <c r="D343" s="315">
        <f>Dhalai!R343</f>
        <v>0</v>
      </c>
      <c r="E343" s="316">
        <f>Dhalai!S343</f>
        <v>0</v>
      </c>
      <c r="F343" s="315">
        <f>Dhalai!AA343</f>
        <v>0</v>
      </c>
      <c r="G343" s="316">
        <f>Dhalai!AB343</f>
        <v>0</v>
      </c>
      <c r="H343" s="315">
        <f>Unakoti!R343</f>
        <v>0</v>
      </c>
      <c r="I343" s="316">
        <f>Unakoti!S343</f>
        <v>0</v>
      </c>
      <c r="J343" s="315">
        <f>Unakoti!AA343</f>
        <v>0</v>
      </c>
      <c r="K343" s="316">
        <f>Unakoti!AB343</f>
        <v>0</v>
      </c>
      <c r="L343" s="315">
        <f>North!R343</f>
        <v>0</v>
      </c>
      <c r="M343" s="316">
        <f>North!S343</f>
        <v>0</v>
      </c>
      <c r="N343" s="315">
        <f>North!AA343</f>
        <v>0</v>
      </c>
      <c r="O343" s="316">
        <f>North!AB343</f>
        <v>0</v>
      </c>
      <c r="P343" s="315">
        <f>Gomati!R343</f>
        <v>0</v>
      </c>
      <c r="Q343" s="316">
        <f>Gomati!S343</f>
        <v>0</v>
      </c>
      <c r="R343" s="315">
        <f>Gomati!AA343</f>
        <v>0</v>
      </c>
      <c r="S343" s="316">
        <f>Gomati!AB343</f>
        <v>0</v>
      </c>
      <c r="T343" s="315">
        <f>South!R343</f>
        <v>0</v>
      </c>
      <c r="U343" s="316">
        <f>South!S343</f>
        <v>0</v>
      </c>
      <c r="V343" s="315">
        <f>South!AA343</f>
        <v>0</v>
      </c>
      <c r="W343" s="316">
        <f>South!AB343</f>
        <v>0</v>
      </c>
      <c r="X343" s="315">
        <f>West!R343</f>
        <v>0</v>
      </c>
      <c r="Y343" s="316">
        <f>West!S343</f>
        <v>0</v>
      </c>
      <c r="Z343" s="315">
        <f>West!AA343</f>
        <v>0</v>
      </c>
      <c r="AA343" s="316">
        <f>West!AB343</f>
        <v>0</v>
      </c>
      <c r="AB343" s="315">
        <f>Sepahijala!R343</f>
        <v>0</v>
      </c>
      <c r="AC343" s="316">
        <f>Sepahijala!S343</f>
        <v>0</v>
      </c>
      <c r="AD343" s="315">
        <f>Sepahijala!AA343</f>
        <v>0</v>
      </c>
      <c r="AE343" s="316">
        <f>Sepahijala!AB343</f>
        <v>0</v>
      </c>
      <c r="AF343" s="315">
        <f>Khowai!R343</f>
        <v>0</v>
      </c>
      <c r="AG343" s="316">
        <f>Khowai!S343</f>
        <v>0</v>
      </c>
      <c r="AH343" s="315">
        <f>Khowai!AA343</f>
        <v>0</v>
      </c>
      <c r="AI343" s="316">
        <f>Khowai!AB343</f>
        <v>0</v>
      </c>
      <c r="AJ343" s="315">
        <f>SPO!R343</f>
        <v>0</v>
      </c>
      <c r="AK343" s="316">
        <f>SPO!S343</f>
        <v>0</v>
      </c>
      <c r="AL343" s="315">
        <f>SPO!AA343</f>
        <v>0</v>
      </c>
      <c r="AM343" s="316">
        <f>SPO!AB343</f>
        <v>0</v>
      </c>
      <c r="AN343" s="315">
        <f>Tripura!R343</f>
        <v>0</v>
      </c>
      <c r="AO343" s="316">
        <f>Tripura!S343</f>
        <v>0</v>
      </c>
      <c r="AP343" s="315">
        <f>Tripura!AA343</f>
        <v>0</v>
      </c>
      <c r="AQ343" s="316">
        <f>Tripura!AB343</f>
        <v>0</v>
      </c>
    </row>
    <row r="344" spans="1:43" s="216" customFormat="1" ht="18">
      <c r="A344" s="203"/>
      <c r="B344" s="192" t="s">
        <v>107</v>
      </c>
      <c r="C344" s="200">
        <f t="shared" ref="C344" si="41">SUM(C342:C343)</f>
        <v>7.0000000000000001E-3</v>
      </c>
      <c r="D344" s="315">
        <f>Dhalai!R344</f>
        <v>1150</v>
      </c>
      <c r="E344" s="316">
        <f>Dhalai!S344</f>
        <v>8.0500000000000007</v>
      </c>
      <c r="F344" s="315">
        <f>Dhalai!AA344</f>
        <v>0</v>
      </c>
      <c r="G344" s="316">
        <f>Dhalai!AB344</f>
        <v>0</v>
      </c>
      <c r="H344" s="315">
        <f>Unakoti!R344</f>
        <v>438</v>
      </c>
      <c r="I344" s="316">
        <f>Unakoti!S344</f>
        <v>3.0660000000000003</v>
      </c>
      <c r="J344" s="315">
        <f>Unakoti!AA344</f>
        <v>0</v>
      </c>
      <c r="K344" s="316">
        <f>Unakoti!AB344</f>
        <v>0</v>
      </c>
      <c r="L344" s="315">
        <f>North!R344</f>
        <v>675</v>
      </c>
      <c r="M344" s="316">
        <f>North!S344</f>
        <v>4.7250000000000005</v>
      </c>
      <c r="N344" s="315">
        <f>North!AA344</f>
        <v>0</v>
      </c>
      <c r="O344" s="316">
        <f>North!AB344</f>
        <v>0</v>
      </c>
      <c r="P344" s="315">
        <f>Gomati!R344</f>
        <v>801</v>
      </c>
      <c r="Q344" s="316">
        <f>Gomati!S344</f>
        <v>5.6070000000000002</v>
      </c>
      <c r="R344" s="315">
        <f>Gomati!AA344</f>
        <v>0</v>
      </c>
      <c r="S344" s="316">
        <f>Gomati!AB344</f>
        <v>0</v>
      </c>
      <c r="T344" s="315">
        <f>South!R344</f>
        <v>918</v>
      </c>
      <c r="U344" s="316">
        <f>South!S344</f>
        <v>6.4260000000000002</v>
      </c>
      <c r="V344" s="315">
        <f>South!AA344</f>
        <v>0</v>
      </c>
      <c r="W344" s="316">
        <f>South!AB344</f>
        <v>0</v>
      </c>
      <c r="X344" s="315">
        <f>West!R344</f>
        <v>863</v>
      </c>
      <c r="Y344" s="316">
        <f>West!S344</f>
        <v>6.0410000000000004</v>
      </c>
      <c r="Z344" s="315">
        <f>West!AA344</f>
        <v>0</v>
      </c>
      <c r="AA344" s="316">
        <f>West!AB344</f>
        <v>0</v>
      </c>
      <c r="AB344" s="315">
        <f>Sepahijala!R344</f>
        <v>793</v>
      </c>
      <c r="AC344" s="316">
        <f>Sepahijala!S344</f>
        <v>5.5510000000000002</v>
      </c>
      <c r="AD344" s="315">
        <f>Sepahijala!AA344</f>
        <v>0</v>
      </c>
      <c r="AE344" s="316">
        <f>Sepahijala!AB344</f>
        <v>0</v>
      </c>
      <c r="AF344" s="315">
        <f>Khowai!R344</f>
        <v>666</v>
      </c>
      <c r="AG344" s="316">
        <f>Khowai!S344</f>
        <v>4.6619999999999999</v>
      </c>
      <c r="AH344" s="315">
        <f>Khowai!AA344</f>
        <v>0</v>
      </c>
      <c r="AI344" s="316">
        <f>Khowai!AB344</f>
        <v>0</v>
      </c>
      <c r="AJ344" s="315">
        <f>SPO!R344</f>
        <v>0</v>
      </c>
      <c r="AK344" s="316">
        <f>SPO!S344</f>
        <v>0</v>
      </c>
      <c r="AL344" s="315">
        <f>SPO!AA344</f>
        <v>0</v>
      </c>
      <c r="AM344" s="316">
        <f>SPO!AB344</f>
        <v>0</v>
      </c>
      <c r="AN344" s="315">
        <f>Tripura!R344</f>
        <v>6304</v>
      </c>
      <c r="AO344" s="316">
        <f>Tripura!S344</f>
        <v>44.128000000000007</v>
      </c>
      <c r="AP344" s="315">
        <f>Tripura!AA344</f>
        <v>0</v>
      </c>
      <c r="AQ344" s="316">
        <f>Tripura!AB344</f>
        <v>0</v>
      </c>
    </row>
    <row r="345" spans="1:43" s="147" customFormat="1">
      <c r="A345" s="143">
        <v>19</v>
      </c>
      <c r="B345" s="144" t="s">
        <v>202</v>
      </c>
      <c r="C345" s="153"/>
      <c r="D345" s="310"/>
      <c r="E345" s="310"/>
      <c r="F345" s="310"/>
      <c r="G345" s="310"/>
      <c r="H345" s="310"/>
      <c r="I345" s="310"/>
      <c r="J345" s="310"/>
      <c r="K345" s="310"/>
      <c r="L345" s="310"/>
      <c r="M345" s="310"/>
      <c r="N345" s="310"/>
      <c r="O345" s="310"/>
      <c r="P345" s="310"/>
      <c r="Q345" s="310"/>
      <c r="R345" s="310"/>
      <c r="S345" s="310"/>
      <c r="T345" s="310"/>
      <c r="U345" s="310"/>
      <c r="V345" s="310"/>
      <c r="W345" s="310"/>
      <c r="X345" s="310"/>
      <c r="Y345" s="310"/>
      <c r="Z345" s="310"/>
      <c r="AA345" s="310"/>
      <c r="AB345" s="310"/>
      <c r="AC345" s="310"/>
      <c r="AD345" s="310"/>
      <c r="AE345" s="310"/>
      <c r="AF345" s="310"/>
      <c r="AG345" s="310"/>
      <c r="AH345" s="310"/>
      <c r="AI345" s="310"/>
      <c r="AJ345" s="310"/>
      <c r="AK345" s="310"/>
      <c r="AL345" s="310"/>
      <c r="AM345" s="310"/>
      <c r="AN345" s="310"/>
      <c r="AO345" s="310"/>
      <c r="AP345" s="310"/>
      <c r="AQ345" s="310"/>
    </row>
    <row r="346" spans="1:43">
      <c r="A346" s="6">
        <v>19.010000000000002</v>
      </c>
      <c r="B346" s="7" t="s">
        <v>203</v>
      </c>
      <c r="C346" s="64">
        <v>7.4999999999999997E-2</v>
      </c>
      <c r="D346" s="315">
        <f>Dhalai!R346</f>
        <v>1150</v>
      </c>
      <c r="E346" s="316">
        <f>Dhalai!S346</f>
        <v>86.25</v>
      </c>
      <c r="F346" s="315">
        <f>Dhalai!AA346</f>
        <v>1150</v>
      </c>
      <c r="G346" s="316">
        <f>Dhalai!AB346</f>
        <v>86.25</v>
      </c>
      <c r="H346" s="315">
        <f>Unakoti!R346</f>
        <v>438</v>
      </c>
      <c r="I346" s="316">
        <f>Unakoti!S346</f>
        <v>32.85</v>
      </c>
      <c r="J346" s="315">
        <f>Unakoti!AA346</f>
        <v>438</v>
      </c>
      <c r="K346" s="316">
        <f>Unakoti!AB346</f>
        <v>32.85</v>
      </c>
      <c r="L346" s="315">
        <f>North!R346</f>
        <v>675</v>
      </c>
      <c r="M346" s="316">
        <f>North!S346</f>
        <v>50.625</v>
      </c>
      <c r="N346" s="315">
        <f>North!AA346</f>
        <v>675</v>
      </c>
      <c r="O346" s="316">
        <f>North!AB346</f>
        <v>50.625</v>
      </c>
      <c r="P346" s="315">
        <f>Gomati!R346</f>
        <v>801</v>
      </c>
      <c r="Q346" s="316">
        <f>Gomati!S346</f>
        <v>60.074999999999996</v>
      </c>
      <c r="R346" s="315">
        <f>Gomati!AA346</f>
        <v>801</v>
      </c>
      <c r="S346" s="316">
        <f>Gomati!AB346</f>
        <v>60.074999999999996</v>
      </c>
      <c r="T346" s="315">
        <f>South!R346</f>
        <v>918</v>
      </c>
      <c r="U346" s="316">
        <f>South!S346</f>
        <v>68.849999999999994</v>
      </c>
      <c r="V346" s="315">
        <f>South!AA346</f>
        <v>918</v>
      </c>
      <c r="W346" s="316">
        <f>South!AB346</f>
        <v>68.849999999999994</v>
      </c>
      <c r="X346" s="315">
        <f>West!R346</f>
        <v>863</v>
      </c>
      <c r="Y346" s="316">
        <f>West!S346</f>
        <v>64.724999999999994</v>
      </c>
      <c r="Z346" s="315">
        <f>West!AA346</f>
        <v>863</v>
      </c>
      <c r="AA346" s="316">
        <f>West!AB346</f>
        <v>64.724999999999994</v>
      </c>
      <c r="AB346" s="315">
        <f>Sepahijala!R346</f>
        <v>793</v>
      </c>
      <c r="AC346" s="316">
        <f>Sepahijala!S346</f>
        <v>59.474999999999994</v>
      </c>
      <c r="AD346" s="315">
        <f>Sepahijala!AA346</f>
        <v>793</v>
      </c>
      <c r="AE346" s="316">
        <f>Sepahijala!AB346</f>
        <v>59.474999999999994</v>
      </c>
      <c r="AF346" s="315">
        <f>Khowai!R346</f>
        <v>666</v>
      </c>
      <c r="AG346" s="316">
        <f>Khowai!S346</f>
        <v>49.949999999999996</v>
      </c>
      <c r="AH346" s="315">
        <f>Khowai!AA346</f>
        <v>666</v>
      </c>
      <c r="AI346" s="316">
        <f>Khowai!AB346</f>
        <v>49.949999999999996</v>
      </c>
      <c r="AJ346" s="315">
        <f>SPO!R346</f>
        <v>0</v>
      </c>
      <c r="AK346" s="316">
        <f>SPO!S346</f>
        <v>0</v>
      </c>
      <c r="AL346" s="315">
        <f>SPO!AA346</f>
        <v>0</v>
      </c>
      <c r="AM346" s="316">
        <f>SPO!AB346</f>
        <v>0</v>
      </c>
      <c r="AN346" s="315">
        <f>Tripura!R346</f>
        <v>6304</v>
      </c>
      <c r="AO346" s="316">
        <f>Tripura!S346</f>
        <v>472.8</v>
      </c>
      <c r="AP346" s="315">
        <f>Tripura!AA346</f>
        <v>6304</v>
      </c>
      <c r="AQ346" s="316">
        <f>Tripura!AB346</f>
        <v>472.8</v>
      </c>
    </row>
    <row r="347" spans="1:43" s="216" customFormat="1">
      <c r="A347" s="203"/>
      <c r="B347" s="192" t="s">
        <v>107</v>
      </c>
      <c r="C347" s="136">
        <f t="shared" ref="C347" si="42">C346</f>
        <v>7.4999999999999997E-2</v>
      </c>
      <c r="D347" s="315">
        <f>Dhalai!R347</f>
        <v>1150</v>
      </c>
      <c r="E347" s="316">
        <f>Dhalai!S347</f>
        <v>86.25</v>
      </c>
      <c r="F347" s="315">
        <f>Dhalai!AA347</f>
        <v>1150</v>
      </c>
      <c r="G347" s="316">
        <f>Dhalai!AB347</f>
        <v>86.25</v>
      </c>
      <c r="H347" s="315">
        <f>Unakoti!R347</f>
        <v>438</v>
      </c>
      <c r="I347" s="316">
        <f>Unakoti!S347</f>
        <v>32.85</v>
      </c>
      <c r="J347" s="315">
        <f>Unakoti!AA347</f>
        <v>438</v>
      </c>
      <c r="K347" s="316">
        <f>Unakoti!AB347</f>
        <v>32.85</v>
      </c>
      <c r="L347" s="315">
        <f>North!R347</f>
        <v>675</v>
      </c>
      <c r="M347" s="316">
        <f>North!S347</f>
        <v>50.625</v>
      </c>
      <c r="N347" s="315">
        <f>North!AA347</f>
        <v>675</v>
      </c>
      <c r="O347" s="316">
        <f>North!AB347</f>
        <v>50.625</v>
      </c>
      <c r="P347" s="315">
        <f>Gomati!R347</f>
        <v>801</v>
      </c>
      <c r="Q347" s="316">
        <f>Gomati!S347</f>
        <v>60.074999999999996</v>
      </c>
      <c r="R347" s="315">
        <f>Gomati!AA347</f>
        <v>801</v>
      </c>
      <c r="S347" s="316">
        <f>Gomati!AB347</f>
        <v>60.074999999999996</v>
      </c>
      <c r="T347" s="315">
        <f>South!R347</f>
        <v>918</v>
      </c>
      <c r="U347" s="316">
        <f>South!S347</f>
        <v>68.849999999999994</v>
      </c>
      <c r="V347" s="315">
        <f>South!AA347</f>
        <v>918</v>
      </c>
      <c r="W347" s="316">
        <f>South!AB347</f>
        <v>68.849999999999994</v>
      </c>
      <c r="X347" s="315">
        <f>West!R347</f>
        <v>863</v>
      </c>
      <c r="Y347" s="316">
        <f>West!S347</f>
        <v>64.724999999999994</v>
      </c>
      <c r="Z347" s="315">
        <f>West!AA347</f>
        <v>863</v>
      </c>
      <c r="AA347" s="316">
        <f>West!AB347</f>
        <v>64.724999999999994</v>
      </c>
      <c r="AB347" s="315">
        <f>Sepahijala!R347</f>
        <v>793</v>
      </c>
      <c r="AC347" s="316">
        <f>Sepahijala!S347</f>
        <v>59.474999999999994</v>
      </c>
      <c r="AD347" s="315">
        <f>Sepahijala!AA347</f>
        <v>793</v>
      </c>
      <c r="AE347" s="316">
        <f>Sepahijala!AB347</f>
        <v>59.474999999999994</v>
      </c>
      <c r="AF347" s="315">
        <f>Khowai!R347</f>
        <v>666</v>
      </c>
      <c r="AG347" s="316">
        <f>Khowai!S347</f>
        <v>49.949999999999996</v>
      </c>
      <c r="AH347" s="315">
        <f>Khowai!AA347</f>
        <v>666</v>
      </c>
      <c r="AI347" s="316">
        <f>Khowai!AB347</f>
        <v>49.949999999999996</v>
      </c>
      <c r="AJ347" s="315">
        <f>SPO!R347</f>
        <v>0</v>
      </c>
      <c r="AK347" s="316">
        <f>SPO!S347</f>
        <v>0</v>
      </c>
      <c r="AL347" s="315">
        <f>SPO!AA347</f>
        <v>0</v>
      </c>
      <c r="AM347" s="316">
        <f>SPO!AB347</f>
        <v>0</v>
      </c>
      <c r="AN347" s="315">
        <f>Tripura!R347</f>
        <v>6304</v>
      </c>
      <c r="AO347" s="316">
        <f>Tripura!S347</f>
        <v>472.8</v>
      </c>
      <c r="AP347" s="315">
        <f>Tripura!AA347</f>
        <v>6304</v>
      </c>
      <c r="AQ347" s="316">
        <f>Tripura!AB347</f>
        <v>472.8</v>
      </c>
    </row>
    <row r="348" spans="1:43" ht="31.5">
      <c r="A348" s="6" t="s">
        <v>204</v>
      </c>
      <c r="B348" s="36" t="s">
        <v>205</v>
      </c>
      <c r="C348" s="112"/>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c r="AJ348" s="308"/>
      <c r="AK348" s="308"/>
      <c r="AL348" s="308"/>
      <c r="AM348" s="308"/>
      <c r="AN348" s="308"/>
      <c r="AO348" s="308"/>
      <c r="AP348" s="308"/>
      <c r="AQ348" s="308"/>
    </row>
    <row r="349" spans="1:43" s="147" customFormat="1">
      <c r="A349" s="143">
        <v>20</v>
      </c>
      <c r="B349" s="144" t="s">
        <v>206</v>
      </c>
      <c r="C349" s="153"/>
      <c r="D349" s="315">
        <f>Dhalai!R349</f>
        <v>0</v>
      </c>
      <c r="E349" s="316">
        <f>Dhalai!S349</f>
        <v>0</v>
      </c>
      <c r="F349" s="315">
        <f>Dhalai!AA349</f>
        <v>0</v>
      </c>
      <c r="G349" s="316">
        <f>Dhalai!AB349</f>
        <v>0</v>
      </c>
      <c r="H349" s="315">
        <f>Unakoti!R349</f>
        <v>0</v>
      </c>
      <c r="I349" s="316">
        <f>Unakoti!S349</f>
        <v>0</v>
      </c>
      <c r="J349" s="315">
        <f>Unakoti!AA349</f>
        <v>0</v>
      </c>
      <c r="K349" s="316">
        <f>Unakoti!AB349</f>
        <v>0</v>
      </c>
      <c r="L349" s="315">
        <f>North!R349</f>
        <v>0</v>
      </c>
      <c r="M349" s="316">
        <f>North!S349</f>
        <v>0</v>
      </c>
      <c r="N349" s="315">
        <f>North!AA349</f>
        <v>0</v>
      </c>
      <c r="O349" s="316">
        <f>North!AB349</f>
        <v>0</v>
      </c>
      <c r="P349" s="315">
        <f>Gomati!R349</f>
        <v>0</v>
      </c>
      <c r="Q349" s="316">
        <f>Gomati!S349</f>
        <v>0</v>
      </c>
      <c r="R349" s="315">
        <f>Gomati!AA349</f>
        <v>0</v>
      </c>
      <c r="S349" s="316">
        <f>Gomati!AB349</f>
        <v>0</v>
      </c>
      <c r="T349" s="315">
        <f>South!R349</f>
        <v>0</v>
      </c>
      <c r="U349" s="316">
        <f>South!S349</f>
        <v>0</v>
      </c>
      <c r="V349" s="315">
        <f>South!AA349</f>
        <v>0</v>
      </c>
      <c r="W349" s="316">
        <f>South!AB349</f>
        <v>0</v>
      </c>
      <c r="X349" s="315">
        <f>West!R349</f>
        <v>0</v>
      </c>
      <c r="Y349" s="316">
        <f>West!S349</f>
        <v>0</v>
      </c>
      <c r="Z349" s="315">
        <f>West!AA349</f>
        <v>0</v>
      </c>
      <c r="AA349" s="316">
        <f>West!AB349</f>
        <v>0</v>
      </c>
      <c r="AB349" s="315">
        <f>Sepahijala!R349</f>
        <v>0</v>
      </c>
      <c r="AC349" s="316">
        <f>Sepahijala!S349</f>
        <v>0</v>
      </c>
      <c r="AD349" s="315">
        <f>Sepahijala!AA349</f>
        <v>0</v>
      </c>
      <c r="AE349" s="316">
        <f>Sepahijala!AB349</f>
        <v>0</v>
      </c>
      <c r="AF349" s="315">
        <f>Khowai!R349</f>
        <v>0</v>
      </c>
      <c r="AG349" s="316">
        <f>Khowai!S349</f>
        <v>0</v>
      </c>
      <c r="AH349" s="315">
        <f>Khowai!AA349</f>
        <v>0</v>
      </c>
      <c r="AI349" s="316">
        <f>Khowai!AB349</f>
        <v>0</v>
      </c>
      <c r="AJ349" s="315">
        <f>SPO!R349</f>
        <v>0</v>
      </c>
      <c r="AK349" s="316">
        <f>SPO!S349</f>
        <v>0</v>
      </c>
      <c r="AL349" s="315">
        <f>SPO!AA349</f>
        <v>0</v>
      </c>
      <c r="AM349" s="316">
        <f>SPO!AB349</f>
        <v>0</v>
      </c>
      <c r="AN349" s="315">
        <f>Tripura!R349</f>
        <v>0</v>
      </c>
      <c r="AO349" s="316">
        <f>Tripura!S349</f>
        <v>0</v>
      </c>
      <c r="AP349" s="315">
        <f>Tripura!AA349</f>
        <v>0</v>
      </c>
      <c r="AQ349" s="316">
        <f>Tripura!AB349</f>
        <v>0</v>
      </c>
    </row>
    <row r="350" spans="1:43">
      <c r="A350" s="95">
        <v>20.010000000000002</v>
      </c>
      <c r="B350" s="7" t="s">
        <v>207</v>
      </c>
      <c r="C350" s="51">
        <v>0.03</v>
      </c>
      <c r="D350" s="315">
        <f>Dhalai!R350</f>
        <v>571</v>
      </c>
      <c r="E350" s="316">
        <f>Dhalai!S350</f>
        <v>17.13</v>
      </c>
      <c r="F350" s="315">
        <f>Dhalai!AA350</f>
        <v>523</v>
      </c>
      <c r="G350" s="316">
        <f>Dhalai!AB350</f>
        <v>15.69</v>
      </c>
      <c r="H350" s="315">
        <f>Unakoti!R350</f>
        <v>434</v>
      </c>
      <c r="I350" s="316">
        <f>Unakoti!S350</f>
        <v>13.02</v>
      </c>
      <c r="J350" s="315">
        <f>Unakoti!AA350</f>
        <v>425</v>
      </c>
      <c r="K350" s="316">
        <f>Unakoti!AB350</f>
        <v>12.75</v>
      </c>
      <c r="L350" s="315">
        <f>North!R350</f>
        <v>616</v>
      </c>
      <c r="M350" s="316">
        <f>North!S350</f>
        <v>18.48</v>
      </c>
      <c r="N350" s="315">
        <f>North!AA350</f>
        <v>559</v>
      </c>
      <c r="O350" s="316">
        <f>North!AB350</f>
        <v>16.77</v>
      </c>
      <c r="P350" s="315">
        <f>Gomati!R350</f>
        <v>310</v>
      </c>
      <c r="Q350" s="316">
        <f>Gomati!S350</f>
        <v>9.2999999999999989</v>
      </c>
      <c r="R350" s="315">
        <f>Gomati!AA350</f>
        <v>297</v>
      </c>
      <c r="S350" s="316">
        <f>Gomati!AB350</f>
        <v>8.91</v>
      </c>
      <c r="T350" s="315">
        <f>South!R350</f>
        <v>326</v>
      </c>
      <c r="U350" s="316">
        <f>South!S350</f>
        <v>9.7799999999999994</v>
      </c>
      <c r="V350" s="315">
        <f>South!AA350</f>
        <v>319</v>
      </c>
      <c r="W350" s="316">
        <f>South!AB350</f>
        <v>9.57</v>
      </c>
      <c r="X350" s="315">
        <f>West!R350</f>
        <v>608</v>
      </c>
      <c r="Y350" s="316">
        <f>West!S350</f>
        <v>18.239999999999998</v>
      </c>
      <c r="Z350" s="315">
        <f>West!AA350</f>
        <v>593</v>
      </c>
      <c r="AA350" s="316">
        <f>West!AB350</f>
        <v>17.79</v>
      </c>
      <c r="AB350" s="315">
        <f>Sepahijala!R350</f>
        <v>393</v>
      </c>
      <c r="AC350" s="316">
        <f>Sepahijala!S350</f>
        <v>11.79</v>
      </c>
      <c r="AD350" s="315">
        <f>Sepahijala!AA350</f>
        <v>386</v>
      </c>
      <c r="AE350" s="316">
        <f>Sepahijala!AB350</f>
        <v>11.58</v>
      </c>
      <c r="AF350" s="315">
        <f>Khowai!R350</f>
        <v>307</v>
      </c>
      <c r="AG350" s="316">
        <f>Khowai!S350</f>
        <v>9.2099999999999991</v>
      </c>
      <c r="AH350" s="315">
        <f>Khowai!AA350</f>
        <v>278</v>
      </c>
      <c r="AI350" s="316">
        <f>Khowai!AB350</f>
        <v>8.34</v>
      </c>
      <c r="AJ350" s="315">
        <f>SPO!R350</f>
        <v>0</v>
      </c>
      <c r="AK350" s="316">
        <f>SPO!S350</f>
        <v>0</v>
      </c>
      <c r="AL350" s="315">
        <f>SPO!AA350</f>
        <v>0</v>
      </c>
      <c r="AM350" s="316">
        <f>SPO!AB350</f>
        <v>0</v>
      </c>
      <c r="AN350" s="315">
        <f>Tripura!R350</f>
        <v>3565</v>
      </c>
      <c r="AO350" s="316">
        <f>Tripura!S350</f>
        <v>106.94999999999997</v>
      </c>
      <c r="AP350" s="315">
        <f>Tripura!AA350</f>
        <v>0</v>
      </c>
      <c r="AQ350" s="316">
        <f>Tripura!AB350</f>
        <v>101.39999999999999</v>
      </c>
    </row>
    <row r="351" spans="1:43" s="216" customFormat="1">
      <c r="A351" s="203"/>
      <c r="B351" s="192" t="s">
        <v>107</v>
      </c>
      <c r="C351" s="136">
        <f t="shared" ref="C351" si="43">C350</f>
        <v>0.03</v>
      </c>
      <c r="D351" s="315">
        <f>Dhalai!R351</f>
        <v>571</v>
      </c>
      <c r="E351" s="316">
        <f>Dhalai!S351</f>
        <v>17.13</v>
      </c>
      <c r="F351" s="315">
        <f>Dhalai!AA351</f>
        <v>0</v>
      </c>
      <c r="G351" s="316">
        <f>Dhalai!AB351</f>
        <v>15.69</v>
      </c>
      <c r="H351" s="315">
        <f>Unakoti!R351</f>
        <v>434</v>
      </c>
      <c r="I351" s="316">
        <f>Unakoti!S351</f>
        <v>13.02</v>
      </c>
      <c r="J351" s="315">
        <f>Unakoti!AA351</f>
        <v>0</v>
      </c>
      <c r="K351" s="316">
        <f>Unakoti!AB351</f>
        <v>12.75</v>
      </c>
      <c r="L351" s="315">
        <f>North!R351</f>
        <v>616</v>
      </c>
      <c r="M351" s="316">
        <f>North!S351</f>
        <v>18.48</v>
      </c>
      <c r="N351" s="315">
        <f>North!AA351</f>
        <v>0</v>
      </c>
      <c r="O351" s="316">
        <f>North!AB351</f>
        <v>16.77</v>
      </c>
      <c r="P351" s="315">
        <f>Gomati!R351</f>
        <v>310</v>
      </c>
      <c r="Q351" s="316">
        <f>Gomati!S351</f>
        <v>9.2999999999999989</v>
      </c>
      <c r="R351" s="315">
        <f>Gomati!AA351</f>
        <v>0</v>
      </c>
      <c r="S351" s="316">
        <f>Gomati!AB351</f>
        <v>8.91</v>
      </c>
      <c r="T351" s="315">
        <f>South!R351</f>
        <v>326</v>
      </c>
      <c r="U351" s="316">
        <f>South!S351</f>
        <v>9.7799999999999994</v>
      </c>
      <c r="V351" s="315">
        <f>South!AA351</f>
        <v>0</v>
      </c>
      <c r="W351" s="316">
        <f>South!AB351</f>
        <v>9.57</v>
      </c>
      <c r="X351" s="315">
        <f>West!R351</f>
        <v>608</v>
      </c>
      <c r="Y351" s="316">
        <f>West!S351</f>
        <v>18.239999999999998</v>
      </c>
      <c r="Z351" s="315">
        <f>West!AA351</f>
        <v>0</v>
      </c>
      <c r="AA351" s="316">
        <f>West!AB351</f>
        <v>17.79</v>
      </c>
      <c r="AB351" s="315">
        <f>Sepahijala!R351</f>
        <v>393</v>
      </c>
      <c r="AC351" s="316">
        <f>Sepahijala!S351</f>
        <v>11.79</v>
      </c>
      <c r="AD351" s="315">
        <f>Sepahijala!AA351</f>
        <v>0</v>
      </c>
      <c r="AE351" s="316">
        <f>Sepahijala!AB351</f>
        <v>11.58</v>
      </c>
      <c r="AF351" s="315">
        <f>Khowai!R351</f>
        <v>307</v>
      </c>
      <c r="AG351" s="316">
        <f>Khowai!S351</f>
        <v>9.2099999999999991</v>
      </c>
      <c r="AH351" s="315">
        <f>Khowai!AA351</f>
        <v>0</v>
      </c>
      <c r="AI351" s="316">
        <f>Khowai!AB351</f>
        <v>8.34</v>
      </c>
      <c r="AJ351" s="315">
        <f>SPO!R351</f>
        <v>0</v>
      </c>
      <c r="AK351" s="316">
        <f>SPO!S351</f>
        <v>0</v>
      </c>
      <c r="AL351" s="315">
        <f>SPO!AA351</f>
        <v>0</v>
      </c>
      <c r="AM351" s="316">
        <f>SPO!AB351</f>
        <v>0</v>
      </c>
      <c r="AN351" s="315">
        <f>Tripura!R351</f>
        <v>3565</v>
      </c>
      <c r="AO351" s="316">
        <f>Tripura!S351</f>
        <v>106.94999999999997</v>
      </c>
      <c r="AP351" s="315">
        <f>Tripura!AA351</f>
        <v>0</v>
      </c>
      <c r="AQ351" s="316">
        <f>Tripura!AB351</f>
        <v>101.39999999999999</v>
      </c>
    </row>
    <row r="352" spans="1:43" ht="31.5">
      <c r="A352" s="37">
        <v>21</v>
      </c>
      <c r="B352" s="36" t="s">
        <v>208</v>
      </c>
      <c r="C352" s="112"/>
      <c r="D352" s="315">
        <f>Dhalai!R352</f>
        <v>0</v>
      </c>
      <c r="E352" s="316">
        <f>Dhalai!S352</f>
        <v>0</v>
      </c>
      <c r="F352" s="315">
        <f>Dhalai!AA352</f>
        <v>0</v>
      </c>
      <c r="G352" s="316">
        <f>Dhalai!AB352</f>
        <v>0</v>
      </c>
      <c r="H352" s="315">
        <f>Unakoti!R352</f>
        <v>0</v>
      </c>
      <c r="I352" s="316">
        <f>Unakoti!S352</f>
        <v>0</v>
      </c>
      <c r="J352" s="315">
        <f>Unakoti!AA352</f>
        <v>0</v>
      </c>
      <c r="K352" s="316">
        <f>Unakoti!AB352</f>
        <v>0</v>
      </c>
      <c r="L352" s="315">
        <f>North!R352</f>
        <v>0</v>
      </c>
      <c r="M352" s="316">
        <f>North!S352</f>
        <v>0</v>
      </c>
      <c r="N352" s="315">
        <f>North!AA352</f>
        <v>0</v>
      </c>
      <c r="O352" s="316">
        <f>North!AB352</f>
        <v>0</v>
      </c>
      <c r="P352" s="315">
        <f>Gomati!R352</f>
        <v>0</v>
      </c>
      <c r="Q352" s="316">
        <f>Gomati!S352</f>
        <v>0</v>
      </c>
      <c r="R352" s="315">
        <f>Gomati!AA352</f>
        <v>0</v>
      </c>
      <c r="S352" s="316">
        <f>Gomati!AB352</f>
        <v>0</v>
      </c>
      <c r="T352" s="315">
        <f>South!R352</f>
        <v>0</v>
      </c>
      <c r="U352" s="316">
        <f>South!S352</f>
        <v>0</v>
      </c>
      <c r="V352" s="315">
        <f>South!AA352</f>
        <v>0</v>
      </c>
      <c r="W352" s="316">
        <f>South!AB352</f>
        <v>0</v>
      </c>
      <c r="X352" s="315">
        <f>West!R352</f>
        <v>0</v>
      </c>
      <c r="Y352" s="316">
        <f>West!S352</f>
        <v>0</v>
      </c>
      <c r="Z352" s="315">
        <f>West!AA352</f>
        <v>0</v>
      </c>
      <c r="AA352" s="316">
        <f>West!AB352</f>
        <v>0</v>
      </c>
      <c r="AB352" s="315">
        <f>Sepahijala!R352</f>
        <v>0</v>
      </c>
      <c r="AC352" s="316">
        <f>Sepahijala!S352</f>
        <v>0</v>
      </c>
      <c r="AD352" s="315">
        <f>Sepahijala!AA352</f>
        <v>0</v>
      </c>
      <c r="AE352" s="316">
        <f>Sepahijala!AB352</f>
        <v>0</v>
      </c>
      <c r="AF352" s="315">
        <f>Khowai!R352</f>
        <v>0</v>
      </c>
      <c r="AG352" s="316">
        <f>Khowai!S352</f>
        <v>0</v>
      </c>
      <c r="AH352" s="315">
        <f>Khowai!AA352</f>
        <v>0</v>
      </c>
      <c r="AI352" s="316">
        <f>Khowai!AB352</f>
        <v>0</v>
      </c>
      <c r="AJ352" s="315">
        <f>SPO!R352</f>
        <v>0</v>
      </c>
      <c r="AK352" s="316">
        <f>SPO!S352</f>
        <v>0</v>
      </c>
      <c r="AL352" s="315">
        <f>SPO!AA352</f>
        <v>0</v>
      </c>
      <c r="AM352" s="316">
        <f>SPO!AB352</f>
        <v>0</v>
      </c>
      <c r="AN352" s="315">
        <f>Tripura!R352</f>
        <v>0</v>
      </c>
      <c r="AO352" s="316">
        <f>Tripura!S352</f>
        <v>0</v>
      </c>
      <c r="AP352" s="315">
        <f>Tripura!AA352</f>
        <v>0</v>
      </c>
      <c r="AQ352" s="316">
        <f>Tripura!AB352</f>
        <v>0</v>
      </c>
    </row>
    <row r="353" spans="1:43">
      <c r="A353" s="6">
        <v>21.01</v>
      </c>
      <c r="B353" s="7" t="s">
        <v>209</v>
      </c>
      <c r="C353" s="51">
        <v>0</v>
      </c>
      <c r="D353" s="315">
        <f>Dhalai!R353</f>
        <v>0</v>
      </c>
      <c r="E353" s="316">
        <f>Dhalai!S353</f>
        <v>16.66</v>
      </c>
      <c r="F353" s="315">
        <f>Dhalai!AA353</f>
        <v>0</v>
      </c>
      <c r="G353" s="316">
        <f>Dhalai!AB353</f>
        <v>12.5</v>
      </c>
      <c r="H353" s="315">
        <f>Unakoti!R353</f>
        <v>0</v>
      </c>
      <c r="I353" s="316">
        <f>Unakoti!S353</f>
        <v>16.66</v>
      </c>
      <c r="J353" s="315">
        <f>Unakoti!AA353</f>
        <v>0</v>
      </c>
      <c r="K353" s="316">
        <f>Unakoti!AB353</f>
        <v>12.5</v>
      </c>
      <c r="L353" s="315">
        <f>North!R353</f>
        <v>0</v>
      </c>
      <c r="M353" s="316">
        <f>North!S353</f>
        <v>16.66</v>
      </c>
      <c r="N353" s="315">
        <f>North!AA353</f>
        <v>0</v>
      </c>
      <c r="O353" s="316">
        <f>North!AB353</f>
        <v>12.5</v>
      </c>
      <c r="P353" s="315">
        <f>Gomati!R353</f>
        <v>0</v>
      </c>
      <c r="Q353" s="316">
        <f>Gomati!S353</f>
        <v>16.66</v>
      </c>
      <c r="R353" s="315">
        <f>Gomati!AA353</f>
        <v>0</v>
      </c>
      <c r="S353" s="316">
        <f>Gomati!AB353</f>
        <v>12.5</v>
      </c>
      <c r="T353" s="315">
        <f>South!R353</f>
        <v>0</v>
      </c>
      <c r="U353" s="316">
        <f>South!S353</f>
        <v>16.66</v>
      </c>
      <c r="V353" s="315">
        <f>South!AA353</f>
        <v>0</v>
      </c>
      <c r="W353" s="316">
        <f>South!AB353</f>
        <v>12.5</v>
      </c>
      <c r="X353" s="315">
        <f>West!R353</f>
        <v>0</v>
      </c>
      <c r="Y353" s="316">
        <f>West!S353</f>
        <v>16.66</v>
      </c>
      <c r="Z353" s="315">
        <f>West!AA353</f>
        <v>0</v>
      </c>
      <c r="AA353" s="316">
        <f>West!AB353</f>
        <v>12.5</v>
      </c>
      <c r="AB353" s="315">
        <f>Sepahijala!R353</f>
        <v>0</v>
      </c>
      <c r="AC353" s="316">
        <f>Sepahijala!S353</f>
        <v>16.66</v>
      </c>
      <c r="AD353" s="315">
        <f>Sepahijala!AA353</f>
        <v>0</v>
      </c>
      <c r="AE353" s="316">
        <f>Sepahijala!AB353</f>
        <v>12.5</v>
      </c>
      <c r="AF353" s="315">
        <f>Khowai!R353</f>
        <v>0</v>
      </c>
      <c r="AG353" s="316">
        <f>Khowai!S353</f>
        <v>16.66</v>
      </c>
      <c r="AH353" s="315">
        <f>Khowai!AA353</f>
        <v>0</v>
      </c>
      <c r="AI353" s="316">
        <f>Khowai!AB353</f>
        <v>12.5</v>
      </c>
      <c r="AJ353" s="315">
        <f>SPO!R353</f>
        <v>0</v>
      </c>
      <c r="AK353" s="316">
        <f>SPO!S353</f>
        <v>0</v>
      </c>
      <c r="AL353" s="315">
        <f>SPO!AA353</f>
        <v>0</v>
      </c>
      <c r="AM353" s="316">
        <f>SPO!AB353</f>
        <v>0</v>
      </c>
      <c r="AN353" s="315">
        <f>Tripura!R353</f>
        <v>0</v>
      </c>
      <c r="AO353" s="316">
        <f>Tripura!S353</f>
        <v>133.28</v>
      </c>
      <c r="AP353" s="315">
        <f>Tripura!AA353</f>
        <v>0</v>
      </c>
      <c r="AQ353" s="316">
        <f>Tripura!AB353</f>
        <v>100</v>
      </c>
    </row>
    <row r="354" spans="1:43">
      <c r="A354" s="6">
        <v>21.02</v>
      </c>
      <c r="B354" s="7" t="s">
        <v>210</v>
      </c>
      <c r="C354" s="51">
        <v>0</v>
      </c>
      <c r="D354" s="315">
        <f>Dhalai!R354</f>
        <v>0</v>
      </c>
      <c r="E354" s="316">
        <f>Dhalai!S354</f>
        <v>16.670000000000002</v>
      </c>
      <c r="F354" s="315">
        <f>Dhalai!AA354</f>
        <v>0</v>
      </c>
      <c r="G354" s="316">
        <f>Dhalai!AB354</f>
        <v>12.5</v>
      </c>
      <c r="H354" s="315">
        <f>Unakoti!R354</f>
        <v>0</v>
      </c>
      <c r="I354" s="316">
        <f>Unakoti!S354</f>
        <v>16.670000000000002</v>
      </c>
      <c r="J354" s="315">
        <f>Unakoti!AA354</f>
        <v>0</v>
      </c>
      <c r="K354" s="316">
        <f>Unakoti!AB354</f>
        <v>12.5</v>
      </c>
      <c r="L354" s="315">
        <f>North!R354</f>
        <v>0</v>
      </c>
      <c r="M354" s="316">
        <f>North!S354</f>
        <v>16.670000000000002</v>
      </c>
      <c r="N354" s="315">
        <f>North!AA354</f>
        <v>0</v>
      </c>
      <c r="O354" s="316">
        <f>North!AB354</f>
        <v>12.5</v>
      </c>
      <c r="P354" s="315">
        <f>Gomati!R354</f>
        <v>0</v>
      </c>
      <c r="Q354" s="316">
        <f>Gomati!S354</f>
        <v>16.670000000000002</v>
      </c>
      <c r="R354" s="315">
        <f>Gomati!AA354</f>
        <v>0</v>
      </c>
      <c r="S354" s="316">
        <f>Gomati!AB354</f>
        <v>12.5</v>
      </c>
      <c r="T354" s="315">
        <f>South!R354</f>
        <v>0</v>
      </c>
      <c r="U354" s="316">
        <f>South!S354</f>
        <v>16.670000000000002</v>
      </c>
      <c r="V354" s="315">
        <f>South!AA354</f>
        <v>0</v>
      </c>
      <c r="W354" s="316">
        <f>South!AB354</f>
        <v>12.5</v>
      </c>
      <c r="X354" s="315">
        <f>West!R354</f>
        <v>0</v>
      </c>
      <c r="Y354" s="316">
        <f>West!S354</f>
        <v>16.670000000000002</v>
      </c>
      <c r="Z354" s="315">
        <f>West!AA354</f>
        <v>0</v>
      </c>
      <c r="AA354" s="316">
        <f>West!AB354</f>
        <v>12.5</v>
      </c>
      <c r="AB354" s="315">
        <f>Sepahijala!R354</f>
        <v>0</v>
      </c>
      <c r="AC354" s="316">
        <f>Sepahijala!S354</f>
        <v>16.670000000000002</v>
      </c>
      <c r="AD354" s="315">
        <f>Sepahijala!AA354</f>
        <v>0</v>
      </c>
      <c r="AE354" s="316">
        <f>Sepahijala!AB354</f>
        <v>12.5</v>
      </c>
      <c r="AF354" s="315">
        <f>Khowai!R354</f>
        <v>0</v>
      </c>
      <c r="AG354" s="316">
        <f>Khowai!S354</f>
        <v>16.670000000000002</v>
      </c>
      <c r="AH354" s="315">
        <f>Khowai!AA354</f>
        <v>0</v>
      </c>
      <c r="AI354" s="316">
        <f>Khowai!AB354</f>
        <v>12.5</v>
      </c>
      <c r="AJ354" s="315">
        <f>SPO!R354</f>
        <v>0</v>
      </c>
      <c r="AK354" s="316">
        <f>SPO!S354</f>
        <v>0</v>
      </c>
      <c r="AL354" s="315">
        <f>SPO!AA354</f>
        <v>0</v>
      </c>
      <c r="AM354" s="316">
        <f>SPO!AB354</f>
        <v>0</v>
      </c>
      <c r="AN354" s="315">
        <f>Tripura!R354</f>
        <v>0</v>
      </c>
      <c r="AO354" s="316">
        <f>Tripura!S354</f>
        <v>133.36000000000001</v>
      </c>
      <c r="AP354" s="315">
        <f>Tripura!AA354</f>
        <v>0</v>
      </c>
      <c r="AQ354" s="316">
        <f>Tripura!AB354</f>
        <v>100</v>
      </c>
    </row>
    <row r="355" spans="1:43">
      <c r="A355" s="6">
        <f t="shared" ref="A355:A356" si="44">+A354+0.01</f>
        <v>21.03</v>
      </c>
      <c r="B355" s="7" t="s">
        <v>211</v>
      </c>
      <c r="C355" s="51">
        <v>0</v>
      </c>
      <c r="D355" s="315">
        <f>Dhalai!R355</f>
        <v>0</v>
      </c>
      <c r="E355" s="316">
        <f>Dhalai!S355</f>
        <v>16.670000000000002</v>
      </c>
      <c r="F355" s="315">
        <f>Dhalai!AA355</f>
        <v>0</v>
      </c>
      <c r="G355" s="316">
        <f>Dhalai!AB355</f>
        <v>12.5</v>
      </c>
      <c r="H355" s="315">
        <f>Unakoti!R355</f>
        <v>0</v>
      </c>
      <c r="I355" s="316">
        <f>Unakoti!S355</f>
        <v>16.670000000000002</v>
      </c>
      <c r="J355" s="315">
        <f>Unakoti!AA355</f>
        <v>0</v>
      </c>
      <c r="K355" s="316">
        <f>Unakoti!AB355</f>
        <v>12.5</v>
      </c>
      <c r="L355" s="315">
        <f>North!R355</f>
        <v>0</v>
      </c>
      <c r="M355" s="316">
        <f>North!S355</f>
        <v>16.670000000000002</v>
      </c>
      <c r="N355" s="315">
        <f>North!AA355</f>
        <v>0</v>
      </c>
      <c r="O355" s="316">
        <f>North!AB355</f>
        <v>12.5</v>
      </c>
      <c r="P355" s="315">
        <f>Gomati!R355</f>
        <v>0</v>
      </c>
      <c r="Q355" s="316">
        <f>Gomati!S355</f>
        <v>16.670000000000002</v>
      </c>
      <c r="R355" s="315">
        <f>Gomati!AA355</f>
        <v>0</v>
      </c>
      <c r="S355" s="316">
        <f>Gomati!AB355</f>
        <v>12.5</v>
      </c>
      <c r="T355" s="315">
        <f>South!R355</f>
        <v>0</v>
      </c>
      <c r="U355" s="316">
        <f>South!S355</f>
        <v>16.670000000000002</v>
      </c>
      <c r="V355" s="315">
        <f>South!AA355</f>
        <v>0</v>
      </c>
      <c r="W355" s="316">
        <f>South!AB355</f>
        <v>12.5</v>
      </c>
      <c r="X355" s="315">
        <f>West!R355</f>
        <v>0</v>
      </c>
      <c r="Y355" s="316">
        <f>West!S355</f>
        <v>16.670000000000002</v>
      </c>
      <c r="Z355" s="315">
        <f>West!AA355</f>
        <v>0</v>
      </c>
      <c r="AA355" s="316">
        <f>West!AB355</f>
        <v>12.5</v>
      </c>
      <c r="AB355" s="315">
        <f>Sepahijala!R355</f>
        <v>0</v>
      </c>
      <c r="AC355" s="316">
        <f>Sepahijala!S355</f>
        <v>16.670000000000002</v>
      </c>
      <c r="AD355" s="315">
        <f>Sepahijala!AA355</f>
        <v>0</v>
      </c>
      <c r="AE355" s="316">
        <f>Sepahijala!AB355</f>
        <v>12.5</v>
      </c>
      <c r="AF355" s="315">
        <f>Khowai!R355</f>
        <v>0</v>
      </c>
      <c r="AG355" s="316">
        <f>Khowai!S355</f>
        <v>16.670000000000002</v>
      </c>
      <c r="AH355" s="315">
        <f>Khowai!AA355</f>
        <v>0</v>
      </c>
      <c r="AI355" s="316">
        <f>Khowai!AB355</f>
        <v>12.5</v>
      </c>
      <c r="AJ355" s="315">
        <f>SPO!R355</f>
        <v>0</v>
      </c>
      <c r="AK355" s="316">
        <f>SPO!S355</f>
        <v>0</v>
      </c>
      <c r="AL355" s="315">
        <f>SPO!AA355</f>
        <v>0</v>
      </c>
      <c r="AM355" s="316">
        <f>SPO!AB355</f>
        <v>0</v>
      </c>
      <c r="AN355" s="315">
        <f>Tripura!R355</f>
        <v>0</v>
      </c>
      <c r="AO355" s="316">
        <f>Tripura!S355</f>
        <v>133.36000000000001</v>
      </c>
      <c r="AP355" s="315">
        <f>Tripura!AA355</f>
        <v>0</v>
      </c>
      <c r="AQ355" s="316">
        <f>Tripura!AB355</f>
        <v>100</v>
      </c>
    </row>
    <row r="356" spans="1:43">
      <c r="A356" s="6">
        <f t="shared" si="44"/>
        <v>21.040000000000003</v>
      </c>
      <c r="B356" s="7" t="s">
        <v>212</v>
      </c>
      <c r="C356" s="51">
        <v>0</v>
      </c>
      <c r="D356" s="315">
        <f>Dhalai!R356</f>
        <v>0</v>
      </c>
      <c r="E356" s="316">
        <f>Dhalai!S356</f>
        <v>16.670000000000002</v>
      </c>
      <c r="F356" s="315">
        <f>Dhalai!AA356</f>
        <v>0</v>
      </c>
      <c r="G356" s="316">
        <f>Dhalai!AB356</f>
        <v>12.5</v>
      </c>
      <c r="H356" s="315">
        <f>Unakoti!R356</f>
        <v>0</v>
      </c>
      <c r="I356" s="316">
        <f>Unakoti!S356</f>
        <v>16.670000000000002</v>
      </c>
      <c r="J356" s="315">
        <f>Unakoti!AA356</f>
        <v>0</v>
      </c>
      <c r="K356" s="316">
        <f>Unakoti!AB356</f>
        <v>12.5</v>
      </c>
      <c r="L356" s="315">
        <f>North!R356</f>
        <v>0</v>
      </c>
      <c r="M356" s="316">
        <f>North!S356</f>
        <v>16.670000000000002</v>
      </c>
      <c r="N356" s="315">
        <f>North!AA356</f>
        <v>0</v>
      </c>
      <c r="O356" s="316">
        <f>North!AB356</f>
        <v>12.5</v>
      </c>
      <c r="P356" s="315">
        <f>Gomati!R356</f>
        <v>0</v>
      </c>
      <c r="Q356" s="316">
        <f>Gomati!S356</f>
        <v>16.670000000000002</v>
      </c>
      <c r="R356" s="315">
        <f>Gomati!AA356</f>
        <v>0</v>
      </c>
      <c r="S356" s="316">
        <f>Gomati!AB356</f>
        <v>12.5</v>
      </c>
      <c r="T356" s="315">
        <f>South!R356</f>
        <v>0</v>
      </c>
      <c r="U356" s="316">
        <f>South!S356</f>
        <v>16.670000000000002</v>
      </c>
      <c r="V356" s="315">
        <f>South!AA356</f>
        <v>0</v>
      </c>
      <c r="W356" s="316">
        <f>South!AB356</f>
        <v>12.5</v>
      </c>
      <c r="X356" s="315">
        <f>West!R356</f>
        <v>0</v>
      </c>
      <c r="Y356" s="316">
        <f>West!S356</f>
        <v>16.670000000000002</v>
      </c>
      <c r="Z356" s="315">
        <f>West!AA356</f>
        <v>0</v>
      </c>
      <c r="AA356" s="316">
        <f>West!AB356</f>
        <v>12.5</v>
      </c>
      <c r="AB356" s="315">
        <f>Sepahijala!R356</f>
        <v>0</v>
      </c>
      <c r="AC356" s="316">
        <f>Sepahijala!S356</f>
        <v>16.670000000000002</v>
      </c>
      <c r="AD356" s="315">
        <f>Sepahijala!AA356</f>
        <v>0</v>
      </c>
      <c r="AE356" s="316">
        <f>Sepahijala!AB356</f>
        <v>12.5</v>
      </c>
      <c r="AF356" s="315">
        <f>Khowai!R356</f>
        <v>0</v>
      </c>
      <c r="AG356" s="316">
        <f>Khowai!S356</f>
        <v>16.670000000000002</v>
      </c>
      <c r="AH356" s="315">
        <f>Khowai!AA356</f>
        <v>0</v>
      </c>
      <c r="AI356" s="316">
        <f>Khowai!AB356</f>
        <v>12.5</v>
      </c>
      <c r="AJ356" s="315">
        <f>SPO!R356</f>
        <v>0</v>
      </c>
      <c r="AK356" s="316">
        <f>SPO!S356</f>
        <v>0</v>
      </c>
      <c r="AL356" s="315">
        <f>SPO!AA356</f>
        <v>0</v>
      </c>
      <c r="AM356" s="316">
        <f>SPO!AB356</f>
        <v>0</v>
      </c>
      <c r="AN356" s="315">
        <f>Tripura!R356</f>
        <v>0</v>
      </c>
      <c r="AO356" s="316">
        <f>Tripura!S356</f>
        <v>133.36000000000001</v>
      </c>
      <c r="AP356" s="315">
        <f>Tripura!AA356</f>
        <v>0</v>
      </c>
      <c r="AQ356" s="316">
        <f>Tripura!AB356</f>
        <v>100</v>
      </c>
    </row>
    <row r="357" spans="1:43" s="216" customFormat="1" ht="18">
      <c r="A357" s="203"/>
      <c r="B357" s="192" t="s">
        <v>107</v>
      </c>
      <c r="C357" s="200">
        <f>SUM(C353:C356)</f>
        <v>0</v>
      </c>
      <c r="D357" s="315">
        <f>Dhalai!R357</f>
        <v>0</v>
      </c>
      <c r="E357" s="316">
        <f>Dhalai!S357</f>
        <v>66.67</v>
      </c>
      <c r="F357" s="315">
        <f>Dhalai!AA357</f>
        <v>0</v>
      </c>
      <c r="G357" s="316">
        <f>Dhalai!AB357</f>
        <v>50</v>
      </c>
      <c r="H357" s="315">
        <f>Unakoti!R357</f>
        <v>0</v>
      </c>
      <c r="I357" s="316">
        <f>Unakoti!S357</f>
        <v>66.67</v>
      </c>
      <c r="J357" s="315">
        <f>Unakoti!AA357</f>
        <v>0</v>
      </c>
      <c r="K357" s="316">
        <f>Unakoti!AB357</f>
        <v>50</v>
      </c>
      <c r="L357" s="315">
        <f>North!R357</f>
        <v>0</v>
      </c>
      <c r="M357" s="316">
        <f>North!S357</f>
        <v>66.67</v>
      </c>
      <c r="N357" s="315">
        <f>North!AA357</f>
        <v>0</v>
      </c>
      <c r="O357" s="316">
        <f>North!AB357</f>
        <v>50</v>
      </c>
      <c r="P357" s="315">
        <f>Gomati!R357</f>
        <v>0</v>
      </c>
      <c r="Q357" s="316">
        <f>Gomati!S357</f>
        <v>66.67</v>
      </c>
      <c r="R357" s="315">
        <f>Gomati!AA357</f>
        <v>0</v>
      </c>
      <c r="S357" s="316">
        <f>Gomati!AB357</f>
        <v>50</v>
      </c>
      <c r="T357" s="315">
        <f>South!R357</f>
        <v>0</v>
      </c>
      <c r="U357" s="316">
        <f>South!S357</f>
        <v>66.67</v>
      </c>
      <c r="V357" s="315">
        <f>South!AA357</f>
        <v>0</v>
      </c>
      <c r="W357" s="316">
        <f>South!AB357</f>
        <v>50</v>
      </c>
      <c r="X357" s="315">
        <f>West!R357</f>
        <v>0</v>
      </c>
      <c r="Y357" s="316">
        <f>West!S357</f>
        <v>66.67</v>
      </c>
      <c r="Z357" s="315">
        <f>West!AA357</f>
        <v>0</v>
      </c>
      <c r="AA357" s="316">
        <f>West!AB357</f>
        <v>50</v>
      </c>
      <c r="AB357" s="315">
        <f>Sepahijala!R357</f>
        <v>0</v>
      </c>
      <c r="AC357" s="316">
        <f>Sepahijala!S357</f>
        <v>66.67</v>
      </c>
      <c r="AD357" s="315">
        <f>Sepahijala!AA357</f>
        <v>0</v>
      </c>
      <c r="AE357" s="316">
        <f>Sepahijala!AB357</f>
        <v>50</v>
      </c>
      <c r="AF357" s="315">
        <f>Khowai!R357</f>
        <v>0</v>
      </c>
      <c r="AG357" s="316">
        <f>Khowai!S357</f>
        <v>66.67</v>
      </c>
      <c r="AH357" s="315">
        <f>Khowai!AA357</f>
        <v>0</v>
      </c>
      <c r="AI357" s="316">
        <f>Khowai!AB357</f>
        <v>50</v>
      </c>
      <c r="AJ357" s="315">
        <f>SPO!R357</f>
        <v>0</v>
      </c>
      <c r="AK357" s="316">
        <f>SPO!S357</f>
        <v>0</v>
      </c>
      <c r="AL357" s="315">
        <f>SPO!AA357</f>
        <v>0</v>
      </c>
      <c r="AM357" s="316">
        <f>SPO!AB357</f>
        <v>0</v>
      </c>
      <c r="AN357" s="315">
        <f>Tripura!R357</f>
        <v>0</v>
      </c>
      <c r="AO357" s="316">
        <f>Tripura!S357</f>
        <v>533.36</v>
      </c>
      <c r="AP357" s="315">
        <f>Tripura!AA357</f>
        <v>0</v>
      </c>
      <c r="AQ357" s="316">
        <f>Tripura!AB357</f>
        <v>400</v>
      </c>
    </row>
    <row r="358" spans="1:43" s="147" customFormat="1">
      <c r="A358" s="143">
        <v>22</v>
      </c>
      <c r="B358" s="144" t="s">
        <v>213</v>
      </c>
      <c r="C358" s="153"/>
      <c r="D358" s="310"/>
      <c r="E358" s="310"/>
      <c r="F358" s="310"/>
      <c r="G358" s="310"/>
      <c r="H358" s="310"/>
      <c r="I358" s="310"/>
      <c r="J358" s="310"/>
      <c r="K358" s="310"/>
      <c r="L358" s="310"/>
      <c r="M358" s="310"/>
      <c r="N358" s="310"/>
      <c r="O358" s="310"/>
      <c r="P358" s="310"/>
      <c r="Q358" s="310"/>
      <c r="R358" s="310"/>
      <c r="S358" s="310"/>
      <c r="T358" s="310"/>
      <c r="U358" s="310"/>
      <c r="V358" s="310"/>
      <c r="W358" s="310"/>
      <c r="X358" s="310"/>
      <c r="Y358" s="310"/>
      <c r="Z358" s="310"/>
      <c r="AA358" s="310"/>
      <c r="AB358" s="310"/>
      <c r="AC358" s="310"/>
      <c r="AD358" s="310"/>
      <c r="AE358" s="310"/>
      <c r="AF358" s="310"/>
      <c r="AG358" s="310"/>
      <c r="AH358" s="310"/>
      <c r="AI358" s="310"/>
      <c r="AJ358" s="310"/>
      <c r="AK358" s="310"/>
      <c r="AL358" s="310"/>
      <c r="AM358" s="310"/>
      <c r="AN358" s="310"/>
      <c r="AO358" s="310"/>
      <c r="AP358" s="310"/>
      <c r="AQ358" s="310"/>
    </row>
    <row r="359" spans="1:43">
      <c r="A359" s="6">
        <v>22.01</v>
      </c>
      <c r="B359" s="7" t="s">
        <v>214</v>
      </c>
      <c r="C359" s="51">
        <v>6.0000000000000001E-3</v>
      </c>
      <c r="D359" s="315">
        <f>Dhalai!R359</f>
        <v>0</v>
      </c>
      <c r="E359" s="316">
        <f>Dhalai!S359</f>
        <v>0</v>
      </c>
      <c r="F359" s="315">
        <f>Dhalai!AA359</f>
        <v>0</v>
      </c>
      <c r="G359" s="316">
        <f>Dhalai!AB359</f>
        <v>0</v>
      </c>
      <c r="H359" s="315">
        <f>Unakoti!R359</f>
        <v>0</v>
      </c>
      <c r="I359" s="316">
        <f>Unakoti!S359</f>
        <v>0</v>
      </c>
      <c r="J359" s="315">
        <f>Unakoti!AA359</f>
        <v>0</v>
      </c>
      <c r="K359" s="316">
        <f>Unakoti!AB359</f>
        <v>0</v>
      </c>
      <c r="L359" s="315">
        <f>North!R359</f>
        <v>0</v>
      </c>
      <c r="M359" s="316">
        <f>North!S359</f>
        <v>0</v>
      </c>
      <c r="N359" s="315">
        <f>North!AA359</f>
        <v>0</v>
      </c>
      <c r="O359" s="316">
        <f>North!AB359</f>
        <v>0</v>
      </c>
      <c r="P359" s="315">
        <f>Gomati!R359</f>
        <v>0</v>
      </c>
      <c r="Q359" s="316">
        <f>Gomati!S359</f>
        <v>0</v>
      </c>
      <c r="R359" s="315">
        <f>Gomati!AA359</f>
        <v>0</v>
      </c>
      <c r="S359" s="316">
        <f>Gomati!AB359</f>
        <v>0</v>
      </c>
      <c r="T359" s="315">
        <f>South!R359</f>
        <v>0</v>
      </c>
      <c r="U359" s="316">
        <f>South!S359</f>
        <v>0</v>
      </c>
      <c r="V359" s="315">
        <f>South!AA359</f>
        <v>0</v>
      </c>
      <c r="W359" s="316">
        <f>South!AB359</f>
        <v>0</v>
      </c>
      <c r="X359" s="315">
        <f>West!R359</f>
        <v>0</v>
      </c>
      <c r="Y359" s="316">
        <f>West!S359</f>
        <v>0</v>
      </c>
      <c r="Z359" s="315">
        <f>West!AA359</f>
        <v>0</v>
      </c>
      <c r="AA359" s="316">
        <f>West!AB359</f>
        <v>0</v>
      </c>
      <c r="AB359" s="315">
        <f>Sepahijala!R359</f>
        <v>0</v>
      </c>
      <c r="AC359" s="316">
        <f>Sepahijala!S359</f>
        <v>0</v>
      </c>
      <c r="AD359" s="315">
        <f>Sepahijala!AA359</f>
        <v>0</v>
      </c>
      <c r="AE359" s="316">
        <f>Sepahijala!AB359</f>
        <v>0</v>
      </c>
      <c r="AF359" s="315">
        <f>Khowai!R359</f>
        <v>0</v>
      </c>
      <c r="AG359" s="316">
        <f>Khowai!S359</f>
        <v>0</v>
      </c>
      <c r="AH359" s="315">
        <f>Khowai!AA359</f>
        <v>0</v>
      </c>
      <c r="AI359" s="316">
        <f>Khowai!AB359</f>
        <v>0</v>
      </c>
      <c r="AJ359" s="315">
        <f>SPO!R359</f>
        <v>0</v>
      </c>
      <c r="AK359" s="316">
        <f>SPO!S359</f>
        <v>0</v>
      </c>
      <c r="AL359" s="315">
        <f>SPO!AA359</f>
        <v>0</v>
      </c>
      <c r="AM359" s="316">
        <f>SPO!AB359</f>
        <v>0</v>
      </c>
      <c r="AN359" s="315">
        <f>Tripura!R359</f>
        <v>0</v>
      </c>
      <c r="AO359" s="316">
        <f>Tripura!S359</f>
        <v>0</v>
      </c>
      <c r="AP359" s="315">
        <f>Tripura!AA359</f>
        <v>0</v>
      </c>
      <c r="AQ359" s="316">
        <f>Tripura!AB359</f>
        <v>0</v>
      </c>
    </row>
    <row r="360" spans="1:43">
      <c r="A360" s="6">
        <v>22.02</v>
      </c>
      <c r="B360" s="7" t="s">
        <v>215</v>
      </c>
      <c r="C360" s="51">
        <v>6.0000000000000001E-3</v>
      </c>
      <c r="D360" s="315">
        <f>Dhalai!R360</f>
        <v>4986</v>
      </c>
      <c r="E360" s="316">
        <f>Dhalai!S360</f>
        <v>29.916</v>
      </c>
      <c r="F360" s="315">
        <f>Dhalai!AA360</f>
        <v>4974</v>
      </c>
      <c r="G360" s="316">
        <f>Dhalai!AB360</f>
        <v>14.922000000000001</v>
      </c>
      <c r="H360" s="315">
        <f>Unakoti!R360</f>
        <v>1950</v>
      </c>
      <c r="I360" s="316">
        <f>Unakoti!S360</f>
        <v>11.700000000000001</v>
      </c>
      <c r="J360" s="315">
        <f>Unakoti!AA360</f>
        <v>1788</v>
      </c>
      <c r="K360" s="316">
        <f>Unakoti!AB360</f>
        <v>5.3639999999999999</v>
      </c>
      <c r="L360" s="315">
        <f>North!R360</f>
        <v>2760</v>
      </c>
      <c r="M360" s="316">
        <f>North!S360</f>
        <v>16.559999999999999</v>
      </c>
      <c r="N360" s="315">
        <f>North!AA360</f>
        <v>2664</v>
      </c>
      <c r="O360" s="316">
        <f>North!AB360</f>
        <v>7.992</v>
      </c>
      <c r="P360" s="315">
        <f>Gomati!R360</f>
        <v>3258</v>
      </c>
      <c r="Q360" s="316">
        <f>Gomati!S360</f>
        <v>19.548000000000002</v>
      </c>
      <c r="R360" s="315">
        <f>Gomati!AA360</f>
        <v>3246</v>
      </c>
      <c r="S360" s="316">
        <f>Gomati!AB360</f>
        <v>9.7379999999999995</v>
      </c>
      <c r="T360" s="315">
        <f>South!R360</f>
        <v>3828</v>
      </c>
      <c r="U360" s="316">
        <f>South!S360</f>
        <v>22.968</v>
      </c>
      <c r="V360" s="315">
        <f>South!AA360</f>
        <v>3816</v>
      </c>
      <c r="W360" s="316">
        <f>South!AB360</f>
        <v>11.448</v>
      </c>
      <c r="X360" s="315">
        <f>West!R360</f>
        <v>3630</v>
      </c>
      <c r="Y360" s="316">
        <f>West!S360</f>
        <v>21.78</v>
      </c>
      <c r="Z360" s="315">
        <f>West!AA360</f>
        <v>3456</v>
      </c>
      <c r="AA360" s="316">
        <f>West!AB360</f>
        <v>10.368</v>
      </c>
      <c r="AB360" s="315">
        <f>Sepahijala!R360</f>
        <v>3198</v>
      </c>
      <c r="AC360" s="316">
        <f>Sepahijala!S360</f>
        <v>19.187999999999999</v>
      </c>
      <c r="AD360" s="315">
        <f>Sepahijala!AA360</f>
        <v>3114</v>
      </c>
      <c r="AE360" s="316">
        <f>Sepahijala!AB360</f>
        <v>9.3420000000000005</v>
      </c>
      <c r="AF360" s="315">
        <f>Khowai!R360</f>
        <v>2808</v>
      </c>
      <c r="AG360" s="316">
        <f>Khowai!S360</f>
        <v>16.847999999999999</v>
      </c>
      <c r="AH360" s="315">
        <f>Khowai!AA360</f>
        <v>2784</v>
      </c>
      <c r="AI360" s="316">
        <f>Khowai!AB360</f>
        <v>8.3520000000000003</v>
      </c>
      <c r="AJ360" s="315">
        <f>SPO!R360</f>
        <v>0</v>
      </c>
      <c r="AK360" s="316">
        <f>SPO!S360</f>
        <v>0</v>
      </c>
      <c r="AL360" s="315">
        <f>SPO!AA360</f>
        <v>0</v>
      </c>
      <c r="AM360" s="316">
        <f>SPO!AB360</f>
        <v>0</v>
      </c>
      <c r="AN360" s="315">
        <f>Tripura!R360</f>
        <v>26418</v>
      </c>
      <c r="AO360" s="316">
        <f>Tripura!S360</f>
        <v>158.50799999999998</v>
      </c>
      <c r="AP360" s="315">
        <f>Tripura!AA360</f>
        <v>25842</v>
      </c>
      <c r="AQ360" s="316">
        <f>Tripura!AB360</f>
        <v>77.52600000000001</v>
      </c>
    </row>
    <row r="361" spans="1:43" s="216" customFormat="1" ht="18">
      <c r="A361" s="203"/>
      <c r="B361" s="181" t="s">
        <v>105</v>
      </c>
      <c r="C361" s="200">
        <f t="shared" ref="C361" si="45">SUM(C359:C360)</f>
        <v>1.2E-2</v>
      </c>
      <c r="D361" s="315">
        <f>Dhalai!R361</f>
        <v>4986</v>
      </c>
      <c r="E361" s="316">
        <f>Dhalai!S361</f>
        <v>29.916</v>
      </c>
      <c r="F361" s="315">
        <f>Dhalai!AA361</f>
        <v>0</v>
      </c>
      <c r="G361" s="316">
        <f>Dhalai!AB361</f>
        <v>14.922000000000001</v>
      </c>
      <c r="H361" s="315">
        <f>Unakoti!R361</f>
        <v>1950</v>
      </c>
      <c r="I361" s="316">
        <f>Unakoti!S361</f>
        <v>11.700000000000001</v>
      </c>
      <c r="J361" s="315">
        <f>Unakoti!AA361</f>
        <v>0</v>
      </c>
      <c r="K361" s="316">
        <f>Unakoti!AB361</f>
        <v>5.3639999999999999</v>
      </c>
      <c r="L361" s="315">
        <f>North!R361</f>
        <v>2760</v>
      </c>
      <c r="M361" s="316">
        <f>North!S361</f>
        <v>16.559999999999999</v>
      </c>
      <c r="N361" s="315">
        <f>North!AA361</f>
        <v>0</v>
      </c>
      <c r="O361" s="316">
        <f>North!AB361</f>
        <v>7.992</v>
      </c>
      <c r="P361" s="315">
        <f>Gomati!R361</f>
        <v>3258</v>
      </c>
      <c r="Q361" s="316">
        <f>Gomati!S361</f>
        <v>19.548000000000002</v>
      </c>
      <c r="R361" s="315">
        <f>Gomati!AA361</f>
        <v>0</v>
      </c>
      <c r="S361" s="316">
        <f>Gomati!AB361</f>
        <v>9.7379999999999995</v>
      </c>
      <c r="T361" s="315">
        <f>South!R361</f>
        <v>3828</v>
      </c>
      <c r="U361" s="316">
        <f>South!S361</f>
        <v>22.968</v>
      </c>
      <c r="V361" s="315">
        <f>South!AA361</f>
        <v>0</v>
      </c>
      <c r="W361" s="316">
        <f>South!AB361</f>
        <v>11.448</v>
      </c>
      <c r="X361" s="315">
        <f>West!R361</f>
        <v>3630</v>
      </c>
      <c r="Y361" s="316">
        <f>West!S361</f>
        <v>21.78</v>
      </c>
      <c r="Z361" s="315">
        <f>West!AA361</f>
        <v>0</v>
      </c>
      <c r="AA361" s="316">
        <f>West!AB361</f>
        <v>10.368</v>
      </c>
      <c r="AB361" s="315">
        <f>Sepahijala!R361</f>
        <v>3198</v>
      </c>
      <c r="AC361" s="316">
        <f>Sepahijala!S361</f>
        <v>19.187999999999999</v>
      </c>
      <c r="AD361" s="315">
        <f>Sepahijala!AA361</f>
        <v>0</v>
      </c>
      <c r="AE361" s="316">
        <f>Sepahijala!AB361</f>
        <v>9.3420000000000005</v>
      </c>
      <c r="AF361" s="315">
        <f>Khowai!R361</f>
        <v>2808</v>
      </c>
      <c r="AG361" s="316">
        <f>Khowai!S361</f>
        <v>16.847999999999999</v>
      </c>
      <c r="AH361" s="315">
        <f>Khowai!AA361</f>
        <v>0</v>
      </c>
      <c r="AI361" s="316">
        <f>Khowai!AB361</f>
        <v>8.3520000000000003</v>
      </c>
      <c r="AJ361" s="315">
        <f>SPO!R361</f>
        <v>0</v>
      </c>
      <c r="AK361" s="316">
        <f>SPO!S361</f>
        <v>0</v>
      </c>
      <c r="AL361" s="315">
        <f>SPO!AA361</f>
        <v>0</v>
      </c>
      <c r="AM361" s="316">
        <f>SPO!AB361</f>
        <v>0</v>
      </c>
      <c r="AN361" s="315">
        <f>Tripura!R361</f>
        <v>26418</v>
      </c>
      <c r="AO361" s="316">
        <f>Tripura!S361</f>
        <v>158.50799999999998</v>
      </c>
      <c r="AP361" s="315">
        <f>Tripura!AA361</f>
        <v>0</v>
      </c>
      <c r="AQ361" s="316">
        <f>Tripura!AB361</f>
        <v>77.52600000000001</v>
      </c>
    </row>
    <row r="362" spans="1:43">
      <c r="A362" s="260" t="s">
        <v>204</v>
      </c>
      <c r="B362" s="36" t="s">
        <v>216</v>
      </c>
      <c r="C362" s="112"/>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c r="AJ362" s="308"/>
      <c r="AK362" s="308"/>
      <c r="AL362" s="308"/>
      <c r="AM362" s="308"/>
      <c r="AN362" s="308"/>
      <c r="AO362" s="308"/>
      <c r="AP362" s="308"/>
      <c r="AQ362" s="308"/>
    </row>
    <row r="363" spans="1:43" s="147" customFormat="1">
      <c r="A363" s="143">
        <v>23</v>
      </c>
      <c r="B363" s="144" t="s">
        <v>217</v>
      </c>
      <c r="C363" s="153"/>
      <c r="D363" s="310"/>
      <c r="E363" s="310"/>
      <c r="F363" s="310"/>
      <c r="G363" s="310"/>
      <c r="H363" s="310"/>
      <c r="I363" s="310"/>
      <c r="J363" s="310"/>
      <c r="K363" s="310"/>
      <c r="L363" s="310"/>
      <c r="M363" s="310"/>
      <c r="N363" s="310"/>
      <c r="O363" s="310"/>
      <c r="P363" s="310"/>
      <c r="Q363" s="310"/>
      <c r="R363" s="310"/>
      <c r="S363" s="310"/>
      <c r="T363" s="310"/>
      <c r="U363" s="310"/>
      <c r="V363" s="310"/>
      <c r="W363" s="310"/>
      <c r="X363" s="310"/>
      <c r="Y363" s="310"/>
      <c r="Z363" s="310"/>
      <c r="AA363" s="310"/>
      <c r="AB363" s="310"/>
      <c r="AC363" s="310"/>
      <c r="AD363" s="310"/>
      <c r="AE363" s="310"/>
      <c r="AF363" s="310"/>
      <c r="AG363" s="310"/>
      <c r="AH363" s="310"/>
      <c r="AI363" s="310"/>
      <c r="AJ363" s="310"/>
      <c r="AK363" s="310"/>
      <c r="AL363" s="310"/>
      <c r="AM363" s="310"/>
      <c r="AN363" s="310"/>
      <c r="AO363" s="310"/>
      <c r="AP363" s="310"/>
      <c r="AQ363" s="310"/>
    </row>
    <row r="364" spans="1:43" s="87" customFormat="1">
      <c r="A364" s="6">
        <v>23.01</v>
      </c>
      <c r="B364" s="7" t="s">
        <v>218</v>
      </c>
      <c r="C364" s="69"/>
      <c r="D364" s="315">
        <f>Dhalai!R364</f>
        <v>0</v>
      </c>
      <c r="E364" s="316">
        <f>Dhalai!S364</f>
        <v>0</v>
      </c>
      <c r="F364" s="315">
        <f>Dhalai!AA364</f>
        <v>0</v>
      </c>
      <c r="G364" s="316">
        <f>Dhalai!AB364</f>
        <v>0</v>
      </c>
      <c r="H364" s="315">
        <f>Unakoti!R364</f>
        <v>0</v>
      </c>
      <c r="I364" s="316">
        <f>Unakoti!S364</f>
        <v>0</v>
      </c>
      <c r="J364" s="315">
        <f>Unakoti!AA364</f>
        <v>0</v>
      </c>
      <c r="K364" s="316">
        <f>Unakoti!AB364</f>
        <v>0</v>
      </c>
      <c r="L364" s="315">
        <f>North!R364</f>
        <v>0</v>
      </c>
      <c r="M364" s="316">
        <f>North!S364</f>
        <v>0</v>
      </c>
      <c r="N364" s="315">
        <f>North!AA364</f>
        <v>0</v>
      </c>
      <c r="O364" s="316">
        <f>North!AB364</f>
        <v>0</v>
      </c>
      <c r="P364" s="315">
        <f>Gomati!R364</f>
        <v>0</v>
      </c>
      <c r="Q364" s="316">
        <f>Gomati!S364</f>
        <v>0</v>
      </c>
      <c r="R364" s="315">
        <f>Gomati!AA364</f>
        <v>0</v>
      </c>
      <c r="S364" s="316">
        <f>Gomati!AB364</f>
        <v>0</v>
      </c>
      <c r="T364" s="315">
        <f>South!R364</f>
        <v>0</v>
      </c>
      <c r="U364" s="316">
        <f>South!S364</f>
        <v>0</v>
      </c>
      <c r="V364" s="315">
        <f>South!AA364</f>
        <v>0</v>
      </c>
      <c r="W364" s="316">
        <f>South!AB364</f>
        <v>0</v>
      </c>
      <c r="X364" s="315">
        <f>West!R364</f>
        <v>0</v>
      </c>
      <c r="Y364" s="316">
        <f>West!S364</f>
        <v>0</v>
      </c>
      <c r="Z364" s="315">
        <f>West!AA364</f>
        <v>0</v>
      </c>
      <c r="AA364" s="316">
        <f>West!AB364</f>
        <v>0</v>
      </c>
      <c r="AB364" s="315">
        <f>Sepahijala!R364</f>
        <v>0</v>
      </c>
      <c r="AC364" s="316">
        <f>Sepahijala!S364</f>
        <v>0</v>
      </c>
      <c r="AD364" s="315">
        <f>Sepahijala!AA364</f>
        <v>0</v>
      </c>
      <c r="AE364" s="316">
        <f>Sepahijala!AB364</f>
        <v>0</v>
      </c>
      <c r="AF364" s="315">
        <f>Khowai!R364</f>
        <v>0</v>
      </c>
      <c r="AG364" s="316">
        <f>Khowai!S364</f>
        <v>0</v>
      </c>
      <c r="AH364" s="315">
        <f>Khowai!AA364</f>
        <v>0</v>
      </c>
      <c r="AI364" s="316">
        <f>Khowai!AB364</f>
        <v>0</v>
      </c>
      <c r="AJ364" s="315">
        <f>SPO!R364</f>
        <v>0</v>
      </c>
      <c r="AK364" s="316">
        <f>SPO!S364</f>
        <v>0</v>
      </c>
      <c r="AL364" s="315">
        <f>SPO!AA364</f>
        <v>0</v>
      </c>
      <c r="AM364" s="316">
        <f>SPO!AB364</f>
        <v>0</v>
      </c>
      <c r="AN364" s="315">
        <f>Tripura!R364</f>
        <v>0</v>
      </c>
      <c r="AO364" s="316">
        <f>Tripura!S364</f>
        <v>0</v>
      </c>
      <c r="AP364" s="315">
        <f>Tripura!AA364</f>
        <v>0</v>
      </c>
      <c r="AQ364" s="316">
        <f>Tripura!AB364</f>
        <v>0</v>
      </c>
    </row>
    <row r="365" spans="1:43" s="87" customFormat="1">
      <c r="A365" s="6">
        <f t="shared" ref="A365:A370" si="46">+A364+0.01</f>
        <v>23.020000000000003</v>
      </c>
      <c r="B365" s="7" t="s">
        <v>219</v>
      </c>
      <c r="C365" s="69"/>
      <c r="D365" s="315">
        <f>Dhalai!R365</f>
        <v>0</v>
      </c>
      <c r="E365" s="316">
        <f>Dhalai!S365</f>
        <v>0</v>
      </c>
      <c r="F365" s="315">
        <f>Dhalai!AA365</f>
        <v>0</v>
      </c>
      <c r="G365" s="316">
        <f>Dhalai!AB365</f>
        <v>0</v>
      </c>
      <c r="H365" s="315">
        <f>Unakoti!R365</f>
        <v>0</v>
      </c>
      <c r="I365" s="316">
        <f>Unakoti!S365</f>
        <v>0</v>
      </c>
      <c r="J365" s="315">
        <f>Unakoti!AA365</f>
        <v>0</v>
      </c>
      <c r="K365" s="316">
        <f>Unakoti!AB365</f>
        <v>0</v>
      </c>
      <c r="L365" s="315">
        <f>North!R365</f>
        <v>0</v>
      </c>
      <c r="M365" s="316">
        <f>North!S365</f>
        <v>0</v>
      </c>
      <c r="N365" s="315">
        <f>North!AA365</f>
        <v>0</v>
      </c>
      <c r="O365" s="316">
        <f>North!AB365</f>
        <v>0</v>
      </c>
      <c r="P365" s="315">
        <f>Gomati!R365</f>
        <v>0</v>
      </c>
      <c r="Q365" s="316">
        <f>Gomati!S365</f>
        <v>0</v>
      </c>
      <c r="R365" s="315">
        <f>Gomati!AA365</f>
        <v>0</v>
      </c>
      <c r="S365" s="316">
        <f>Gomati!AB365</f>
        <v>0</v>
      </c>
      <c r="T365" s="315">
        <f>South!R365</f>
        <v>0</v>
      </c>
      <c r="U365" s="316">
        <f>South!S365</f>
        <v>0</v>
      </c>
      <c r="V365" s="315">
        <f>South!AA365</f>
        <v>0</v>
      </c>
      <c r="W365" s="316">
        <f>South!AB365</f>
        <v>0</v>
      </c>
      <c r="X365" s="315">
        <f>West!R365</f>
        <v>0</v>
      </c>
      <c r="Y365" s="316">
        <f>West!S365</f>
        <v>0</v>
      </c>
      <c r="Z365" s="315">
        <f>West!AA365</f>
        <v>0</v>
      </c>
      <c r="AA365" s="316">
        <f>West!AB365</f>
        <v>0</v>
      </c>
      <c r="AB365" s="315">
        <f>Sepahijala!R365</f>
        <v>0</v>
      </c>
      <c r="AC365" s="316">
        <f>Sepahijala!S365</f>
        <v>0</v>
      </c>
      <c r="AD365" s="315">
        <f>Sepahijala!AA365</f>
        <v>0</v>
      </c>
      <c r="AE365" s="316">
        <f>Sepahijala!AB365</f>
        <v>0</v>
      </c>
      <c r="AF365" s="315">
        <f>Khowai!R365</f>
        <v>0</v>
      </c>
      <c r="AG365" s="316">
        <f>Khowai!S365</f>
        <v>0</v>
      </c>
      <c r="AH365" s="315">
        <f>Khowai!AA365</f>
        <v>0</v>
      </c>
      <c r="AI365" s="316">
        <f>Khowai!AB365</f>
        <v>0</v>
      </c>
      <c r="AJ365" s="315">
        <f>SPO!R365</f>
        <v>0</v>
      </c>
      <c r="AK365" s="316">
        <f>SPO!S365</f>
        <v>0</v>
      </c>
      <c r="AL365" s="315">
        <f>SPO!AA365</f>
        <v>0</v>
      </c>
      <c r="AM365" s="316">
        <f>SPO!AB365</f>
        <v>0</v>
      </c>
      <c r="AN365" s="315">
        <f>Tripura!R365</f>
        <v>0</v>
      </c>
      <c r="AO365" s="316">
        <f>Tripura!S365</f>
        <v>0</v>
      </c>
      <c r="AP365" s="315">
        <f>Tripura!AA365</f>
        <v>0</v>
      </c>
      <c r="AQ365" s="316">
        <f>Tripura!AB365</f>
        <v>0</v>
      </c>
    </row>
    <row r="366" spans="1:43">
      <c r="A366" s="6">
        <f t="shared" si="46"/>
        <v>23.030000000000005</v>
      </c>
      <c r="B366" s="7" t="s">
        <v>220</v>
      </c>
      <c r="C366" s="51"/>
      <c r="D366" s="315">
        <f>Dhalai!R366</f>
        <v>0</v>
      </c>
      <c r="E366" s="316">
        <f>Dhalai!S366</f>
        <v>0</v>
      </c>
      <c r="F366" s="315">
        <f>Dhalai!AA366</f>
        <v>0</v>
      </c>
      <c r="G366" s="316">
        <f>Dhalai!AB366</f>
        <v>0</v>
      </c>
      <c r="H366" s="315">
        <f>Unakoti!R366</f>
        <v>0</v>
      </c>
      <c r="I366" s="316">
        <f>Unakoti!S366</f>
        <v>0</v>
      </c>
      <c r="J366" s="315">
        <f>Unakoti!AA366</f>
        <v>0</v>
      </c>
      <c r="K366" s="316">
        <f>Unakoti!AB366</f>
        <v>0</v>
      </c>
      <c r="L366" s="315">
        <f>North!R366</f>
        <v>0</v>
      </c>
      <c r="M366" s="316">
        <f>North!S366</f>
        <v>0</v>
      </c>
      <c r="N366" s="315">
        <f>North!AA366</f>
        <v>0</v>
      </c>
      <c r="O366" s="316">
        <f>North!AB366</f>
        <v>0</v>
      </c>
      <c r="P366" s="315">
        <f>Gomati!R366</f>
        <v>0</v>
      </c>
      <c r="Q366" s="316">
        <f>Gomati!S366</f>
        <v>0</v>
      </c>
      <c r="R366" s="315">
        <f>Gomati!AA366</f>
        <v>0</v>
      </c>
      <c r="S366" s="316">
        <f>Gomati!AB366</f>
        <v>0</v>
      </c>
      <c r="T366" s="315">
        <f>South!R366</f>
        <v>0</v>
      </c>
      <c r="U366" s="316">
        <f>South!S366</f>
        <v>0</v>
      </c>
      <c r="V366" s="315">
        <f>South!AA366</f>
        <v>0</v>
      </c>
      <c r="W366" s="316">
        <f>South!AB366</f>
        <v>0</v>
      </c>
      <c r="X366" s="315">
        <f>West!R366</f>
        <v>0</v>
      </c>
      <c r="Y366" s="316">
        <f>West!S366</f>
        <v>0</v>
      </c>
      <c r="Z366" s="315">
        <f>West!AA366</f>
        <v>0</v>
      </c>
      <c r="AA366" s="316">
        <f>West!AB366</f>
        <v>0</v>
      </c>
      <c r="AB366" s="315">
        <f>Sepahijala!R366</f>
        <v>0</v>
      </c>
      <c r="AC366" s="316">
        <f>Sepahijala!S366</f>
        <v>0</v>
      </c>
      <c r="AD366" s="315">
        <f>Sepahijala!AA366</f>
        <v>0</v>
      </c>
      <c r="AE366" s="316">
        <f>Sepahijala!AB366</f>
        <v>0</v>
      </c>
      <c r="AF366" s="315">
        <f>Khowai!R366</f>
        <v>0</v>
      </c>
      <c r="AG366" s="316">
        <f>Khowai!S366</f>
        <v>0</v>
      </c>
      <c r="AH366" s="315">
        <f>Khowai!AA366</f>
        <v>0</v>
      </c>
      <c r="AI366" s="316">
        <f>Khowai!AB366</f>
        <v>0</v>
      </c>
      <c r="AJ366" s="315">
        <f>SPO!R366</f>
        <v>0</v>
      </c>
      <c r="AK366" s="316">
        <f>SPO!S366</f>
        <v>0</v>
      </c>
      <c r="AL366" s="315">
        <f>SPO!AA366</f>
        <v>0</v>
      </c>
      <c r="AM366" s="316">
        <f>SPO!AB366</f>
        <v>0</v>
      </c>
      <c r="AN366" s="315">
        <f>Tripura!R366</f>
        <v>0</v>
      </c>
      <c r="AO366" s="316">
        <f>Tripura!S366</f>
        <v>0</v>
      </c>
      <c r="AP366" s="315">
        <f>Tripura!AA366</f>
        <v>0</v>
      </c>
      <c r="AQ366" s="316">
        <f>Tripura!AB366</f>
        <v>0</v>
      </c>
    </row>
    <row r="367" spans="1:43">
      <c r="A367" s="6">
        <f t="shared" si="46"/>
        <v>23.040000000000006</v>
      </c>
      <c r="B367" s="7" t="s">
        <v>221</v>
      </c>
      <c r="C367" s="51"/>
      <c r="D367" s="315">
        <f>Dhalai!R367</f>
        <v>0</v>
      </c>
      <c r="E367" s="316">
        <f>Dhalai!S367</f>
        <v>0</v>
      </c>
      <c r="F367" s="315">
        <f>Dhalai!AA367</f>
        <v>0</v>
      </c>
      <c r="G367" s="316">
        <f>Dhalai!AB367</f>
        <v>0</v>
      </c>
      <c r="H367" s="315">
        <f>Unakoti!R367</f>
        <v>0</v>
      </c>
      <c r="I367" s="316">
        <f>Unakoti!S367</f>
        <v>0</v>
      </c>
      <c r="J367" s="315">
        <f>Unakoti!AA367</f>
        <v>0</v>
      </c>
      <c r="K367" s="316">
        <f>Unakoti!AB367</f>
        <v>0</v>
      </c>
      <c r="L367" s="315">
        <f>North!R367</f>
        <v>0</v>
      </c>
      <c r="M367" s="316">
        <f>North!S367</f>
        <v>0</v>
      </c>
      <c r="N367" s="315">
        <f>North!AA367</f>
        <v>0</v>
      </c>
      <c r="O367" s="316">
        <f>North!AB367</f>
        <v>0</v>
      </c>
      <c r="P367" s="315">
        <f>Gomati!R367</f>
        <v>0</v>
      </c>
      <c r="Q367" s="316">
        <f>Gomati!S367</f>
        <v>0</v>
      </c>
      <c r="R367" s="315">
        <f>Gomati!AA367</f>
        <v>0</v>
      </c>
      <c r="S367" s="316">
        <f>Gomati!AB367</f>
        <v>0</v>
      </c>
      <c r="T367" s="315">
        <f>South!R367</f>
        <v>0</v>
      </c>
      <c r="U367" s="316">
        <f>South!S367</f>
        <v>0</v>
      </c>
      <c r="V367" s="315">
        <f>South!AA367</f>
        <v>0</v>
      </c>
      <c r="W367" s="316">
        <f>South!AB367</f>
        <v>0</v>
      </c>
      <c r="X367" s="315">
        <f>West!R367</f>
        <v>0</v>
      </c>
      <c r="Y367" s="316">
        <f>West!S367</f>
        <v>0</v>
      </c>
      <c r="Z367" s="315">
        <f>West!AA367</f>
        <v>0</v>
      </c>
      <c r="AA367" s="316">
        <f>West!AB367</f>
        <v>0</v>
      </c>
      <c r="AB367" s="315">
        <f>Sepahijala!R367</f>
        <v>0</v>
      </c>
      <c r="AC367" s="316">
        <f>Sepahijala!S367</f>
        <v>0</v>
      </c>
      <c r="AD367" s="315">
        <f>Sepahijala!AA367</f>
        <v>0</v>
      </c>
      <c r="AE367" s="316">
        <f>Sepahijala!AB367</f>
        <v>0</v>
      </c>
      <c r="AF367" s="315">
        <f>Khowai!R367</f>
        <v>0</v>
      </c>
      <c r="AG367" s="316">
        <f>Khowai!S367</f>
        <v>0</v>
      </c>
      <c r="AH367" s="315">
        <f>Khowai!AA367</f>
        <v>0</v>
      </c>
      <c r="AI367" s="316">
        <f>Khowai!AB367</f>
        <v>0</v>
      </c>
      <c r="AJ367" s="315">
        <f>SPO!R367</f>
        <v>0</v>
      </c>
      <c r="AK367" s="316">
        <f>SPO!S367</f>
        <v>0</v>
      </c>
      <c r="AL367" s="315">
        <f>SPO!AA367</f>
        <v>0</v>
      </c>
      <c r="AM367" s="316">
        <f>SPO!AB367</f>
        <v>0</v>
      </c>
      <c r="AN367" s="315">
        <f>Tripura!R367</f>
        <v>0</v>
      </c>
      <c r="AO367" s="316">
        <f>Tripura!S367</f>
        <v>0</v>
      </c>
      <c r="AP367" s="315">
        <f>Tripura!AA367</f>
        <v>0</v>
      </c>
      <c r="AQ367" s="316">
        <f>Tripura!AB367</f>
        <v>0</v>
      </c>
    </row>
    <row r="368" spans="1:43">
      <c r="A368" s="6">
        <f t="shared" si="46"/>
        <v>23.050000000000008</v>
      </c>
      <c r="B368" s="7" t="s">
        <v>141</v>
      </c>
      <c r="C368" s="51">
        <v>21.6</v>
      </c>
      <c r="D368" s="315">
        <f>Dhalai!R368</f>
        <v>10</v>
      </c>
      <c r="E368" s="316">
        <f>Dhalai!S368</f>
        <v>216</v>
      </c>
      <c r="F368" s="315">
        <f>Dhalai!AA368</f>
        <v>0</v>
      </c>
      <c r="G368" s="316">
        <f>Dhalai!AB368</f>
        <v>0</v>
      </c>
      <c r="H368" s="315">
        <f>Unakoti!R368</f>
        <v>6</v>
      </c>
      <c r="I368" s="316">
        <f>Unakoti!S368</f>
        <v>129.60000000000002</v>
      </c>
      <c r="J368" s="315">
        <f>Unakoti!AA368</f>
        <v>0</v>
      </c>
      <c r="K368" s="316">
        <f>Unakoti!AB368</f>
        <v>0</v>
      </c>
      <c r="L368" s="315">
        <f>North!R368</f>
        <v>8</v>
      </c>
      <c r="M368" s="316">
        <f>North!S368</f>
        <v>172.8</v>
      </c>
      <c r="N368" s="315">
        <f>North!AA368</f>
        <v>0</v>
      </c>
      <c r="O368" s="316">
        <f>North!AB368</f>
        <v>0</v>
      </c>
      <c r="P368" s="315">
        <f>Gomati!R368</f>
        <v>13</v>
      </c>
      <c r="Q368" s="316">
        <f>Gomati!S368</f>
        <v>280.8</v>
      </c>
      <c r="R368" s="315">
        <f>Gomati!AA368</f>
        <v>0</v>
      </c>
      <c r="S368" s="316">
        <f>Gomati!AB368</f>
        <v>0</v>
      </c>
      <c r="T368" s="315">
        <f>South!R368</f>
        <v>10</v>
      </c>
      <c r="U368" s="316">
        <f>South!S368</f>
        <v>216</v>
      </c>
      <c r="V368" s="315">
        <f>South!AA368</f>
        <v>0</v>
      </c>
      <c r="W368" s="316">
        <f>South!AB368</f>
        <v>0</v>
      </c>
      <c r="X368" s="315">
        <f>West!R368</f>
        <v>4</v>
      </c>
      <c r="Y368" s="316">
        <f>West!S368</f>
        <v>86.4</v>
      </c>
      <c r="Z368" s="315">
        <f>West!AA368</f>
        <v>0</v>
      </c>
      <c r="AA368" s="316">
        <f>West!AB368</f>
        <v>0</v>
      </c>
      <c r="AB368" s="315">
        <f>Sepahijala!R368</f>
        <v>1</v>
      </c>
      <c r="AC368" s="316">
        <f>Sepahijala!S368</f>
        <v>21.6</v>
      </c>
      <c r="AD368" s="315">
        <f>Sepahijala!AA368</f>
        <v>0</v>
      </c>
      <c r="AE368" s="316">
        <f>Sepahijala!AB368</f>
        <v>0</v>
      </c>
      <c r="AF368" s="315">
        <f>Khowai!R368</f>
        <v>1</v>
      </c>
      <c r="AG368" s="316">
        <f>Khowai!S368</f>
        <v>21.6</v>
      </c>
      <c r="AH368" s="315">
        <f>Khowai!AA368</f>
        <v>0</v>
      </c>
      <c r="AI368" s="316">
        <f>Khowai!AB368</f>
        <v>0</v>
      </c>
      <c r="AJ368" s="315">
        <f>SPO!R368</f>
        <v>0</v>
      </c>
      <c r="AK368" s="316">
        <f>SPO!S368</f>
        <v>0</v>
      </c>
      <c r="AL368" s="315">
        <f>SPO!AA368</f>
        <v>0</v>
      </c>
      <c r="AM368" s="316">
        <f>SPO!AB368</f>
        <v>0</v>
      </c>
      <c r="AN368" s="315">
        <f>Tripura!R368</f>
        <v>53</v>
      </c>
      <c r="AO368" s="316">
        <f>Tripura!S368</f>
        <v>1144.8</v>
      </c>
      <c r="AP368" s="315">
        <f>Tripura!AA368</f>
        <v>0</v>
      </c>
      <c r="AQ368" s="316">
        <f>Tripura!AB368</f>
        <v>0</v>
      </c>
    </row>
    <row r="369" spans="1:43">
      <c r="A369" s="6">
        <f t="shared" si="46"/>
        <v>23.060000000000009</v>
      </c>
      <c r="B369" s="7" t="s">
        <v>222</v>
      </c>
      <c r="C369" s="51"/>
      <c r="D369" s="315">
        <f>Dhalai!R369</f>
        <v>0</v>
      </c>
      <c r="E369" s="316">
        <f>Dhalai!S369</f>
        <v>0</v>
      </c>
      <c r="F369" s="315">
        <f>Dhalai!AA369</f>
        <v>0</v>
      </c>
      <c r="G369" s="316">
        <f>Dhalai!AB369</f>
        <v>0</v>
      </c>
      <c r="H369" s="315">
        <f>Unakoti!R369</f>
        <v>0</v>
      </c>
      <c r="I369" s="316">
        <f>Unakoti!S369</f>
        <v>0</v>
      </c>
      <c r="J369" s="315">
        <f>Unakoti!AA369</f>
        <v>0</v>
      </c>
      <c r="K369" s="316">
        <f>Unakoti!AB369</f>
        <v>0</v>
      </c>
      <c r="L369" s="315">
        <f>North!R369</f>
        <v>0</v>
      </c>
      <c r="M369" s="316">
        <f>North!S369</f>
        <v>0</v>
      </c>
      <c r="N369" s="315">
        <f>North!AA369</f>
        <v>0</v>
      </c>
      <c r="O369" s="316">
        <f>North!AB369</f>
        <v>0</v>
      </c>
      <c r="P369" s="315">
        <f>Gomati!R369</f>
        <v>0</v>
      </c>
      <c r="Q369" s="316">
        <f>Gomati!S369</f>
        <v>0</v>
      </c>
      <c r="R369" s="315">
        <f>Gomati!AA369</f>
        <v>0</v>
      </c>
      <c r="S369" s="316">
        <f>Gomati!AB369</f>
        <v>0</v>
      </c>
      <c r="T369" s="315">
        <f>South!R369</f>
        <v>0</v>
      </c>
      <c r="U369" s="316">
        <f>South!S369</f>
        <v>0</v>
      </c>
      <c r="V369" s="315">
        <f>South!AA369</f>
        <v>0</v>
      </c>
      <c r="W369" s="316">
        <f>South!AB369</f>
        <v>0</v>
      </c>
      <c r="X369" s="315">
        <f>West!R369</f>
        <v>0</v>
      </c>
      <c r="Y369" s="316">
        <f>West!S369</f>
        <v>0</v>
      </c>
      <c r="Z369" s="315">
        <f>West!AA369</f>
        <v>0</v>
      </c>
      <c r="AA369" s="316">
        <f>West!AB369</f>
        <v>0</v>
      </c>
      <c r="AB369" s="315">
        <f>Sepahijala!R369</f>
        <v>0</v>
      </c>
      <c r="AC369" s="316">
        <f>Sepahijala!S369</f>
        <v>0</v>
      </c>
      <c r="AD369" s="315">
        <f>Sepahijala!AA369</f>
        <v>0</v>
      </c>
      <c r="AE369" s="316">
        <f>Sepahijala!AB369</f>
        <v>0</v>
      </c>
      <c r="AF369" s="315">
        <f>Khowai!R369</f>
        <v>0</v>
      </c>
      <c r="AG369" s="316">
        <f>Khowai!S369</f>
        <v>0</v>
      </c>
      <c r="AH369" s="315">
        <f>Khowai!AA369</f>
        <v>0</v>
      </c>
      <c r="AI369" s="316">
        <f>Khowai!AB369</f>
        <v>0</v>
      </c>
      <c r="AJ369" s="315">
        <f>SPO!R369</f>
        <v>0</v>
      </c>
      <c r="AK369" s="316">
        <f>SPO!S369</f>
        <v>0</v>
      </c>
      <c r="AL369" s="315">
        <f>SPO!AA369</f>
        <v>0</v>
      </c>
      <c r="AM369" s="316">
        <f>SPO!AB369</f>
        <v>0</v>
      </c>
      <c r="AN369" s="315">
        <f>Tripura!R369</f>
        <v>0</v>
      </c>
      <c r="AO369" s="316">
        <f>Tripura!S369</f>
        <v>0</v>
      </c>
      <c r="AP369" s="315">
        <f>Tripura!AA369</f>
        <v>0</v>
      </c>
      <c r="AQ369" s="316">
        <f>Tripura!AB369</f>
        <v>0</v>
      </c>
    </row>
    <row r="370" spans="1:43">
      <c r="A370" s="6">
        <f t="shared" si="46"/>
        <v>23.070000000000011</v>
      </c>
      <c r="B370" s="7" t="s">
        <v>22</v>
      </c>
      <c r="C370" s="51"/>
      <c r="D370" s="315">
        <f>Dhalai!R370</f>
        <v>0</v>
      </c>
      <c r="E370" s="316">
        <f>Dhalai!S370</f>
        <v>0</v>
      </c>
      <c r="F370" s="315">
        <f>Dhalai!AA370</f>
        <v>0</v>
      </c>
      <c r="G370" s="316">
        <f>Dhalai!AB370</f>
        <v>0</v>
      </c>
      <c r="H370" s="315">
        <f>Unakoti!R370</f>
        <v>0</v>
      </c>
      <c r="I370" s="316">
        <f>Unakoti!S370</f>
        <v>0</v>
      </c>
      <c r="J370" s="315">
        <f>Unakoti!AA370</f>
        <v>0</v>
      </c>
      <c r="K370" s="316">
        <f>Unakoti!AB370</f>
        <v>0</v>
      </c>
      <c r="L370" s="315">
        <f>North!R370</f>
        <v>7</v>
      </c>
      <c r="M370" s="316">
        <f>North!S370</f>
        <v>72.44</v>
      </c>
      <c r="N370" s="315">
        <f>North!AA370</f>
        <v>7</v>
      </c>
      <c r="O370" s="316">
        <f>North!AB370</f>
        <v>72.44</v>
      </c>
      <c r="P370" s="315">
        <f>Gomati!R370</f>
        <v>0</v>
      </c>
      <c r="Q370" s="316">
        <f>Gomati!S370</f>
        <v>0</v>
      </c>
      <c r="R370" s="315">
        <f>Gomati!AA370</f>
        <v>0</v>
      </c>
      <c r="S370" s="316">
        <f>Gomati!AB370</f>
        <v>0</v>
      </c>
      <c r="T370" s="315">
        <f>South!R370</f>
        <v>0</v>
      </c>
      <c r="U370" s="316">
        <f>South!S370</f>
        <v>0</v>
      </c>
      <c r="V370" s="315">
        <f>South!AA370</f>
        <v>0</v>
      </c>
      <c r="W370" s="316">
        <f>South!AB370</f>
        <v>0</v>
      </c>
      <c r="X370" s="315">
        <f>West!R370</f>
        <v>0</v>
      </c>
      <c r="Y370" s="316">
        <f>West!S370</f>
        <v>0</v>
      </c>
      <c r="Z370" s="315">
        <f>West!AA370</f>
        <v>0</v>
      </c>
      <c r="AA370" s="316">
        <f>West!AB370</f>
        <v>0</v>
      </c>
      <c r="AB370" s="315">
        <f>Sepahijala!R370</f>
        <v>0</v>
      </c>
      <c r="AC370" s="316">
        <f>Sepahijala!S370</f>
        <v>0</v>
      </c>
      <c r="AD370" s="315">
        <f>Sepahijala!AA370</f>
        <v>0</v>
      </c>
      <c r="AE370" s="316">
        <f>Sepahijala!AB370</f>
        <v>0</v>
      </c>
      <c r="AF370" s="315">
        <f>Khowai!R370</f>
        <v>0</v>
      </c>
      <c r="AG370" s="316">
        <f>Khowai!S370</f>
        <v>0</v>
      </c>
      <c r="AH370" s="315">
        <f>Khowai!AA370</f>
        <v>0</v>
      </c>
      <c r="AI370" s="316">
        <f>Khowai!AB370</f>
        <v>0</v>
      </c>
      <c r="AJ370" s="315">
        <f>SPO!R370</f>
        <v>0</v>
      </c>
      <c r="AK370" s="316">
        <f>SPO!S370</f>
        <v>0</v>
      </c>
      <c r="AL370" s="315">
        <f>SPO!AA370</f>
        <v>0</v>
      </c>
      <c r="AM370" s="316">
        <f>SPO!AB370</f>
        <v>0</v>
      </c>
      <c r="AN370" s="315">
        <f>Tripura!R370</f>
        <v>7</v>
      </c>
      <c r="AO370" s="316">
        <f>Tripura!S370</f>
        <v>72.44</v>
      </c>
      <c r="AP370" s="315">
        <f>Tripura!AA370</f>
        <v>7</v>
      </c>
      <c r="AQ370" s="316">
        <f>Tripura!AB370</f>
        <v>72.44</v>
      </c>
    </row>
    <row r="371" spans="1:43">
      <c r="A371" s="6">
        <f>+A370+0.01</f>
        <v>23.080000000000013</v>
      </c>
      <c r="B371" s="7" t="s">
        <v>223</v>
      </c>
      <c r="C371" s="51">
        <v>7.2</v>
      </c>
      <c r="D371" s="315">
        <f>Dhalai!R371</f>
        <v>0</v>
      </c>
      <c r="E371" s="316">
        <f>Dhalai!S371</f>
        <v>0</v>
      </c>
      <c r="F371" s="315">
        <f>Dhalai!AA371</f>
        <v>0</v>
      </c>
      <c r="G371" s="316">
        <f>Dhalai!AB371</f>
        <v>0</v>
      </c>
      <c r="H371" s="315">
        <f>Unakoti!R371</f>
        <v>0</v>
      </c>
      <c r="I371" s="316">
        <f>Unakoti!S371</f>
        <v>0</v>
      </c>
      <c r="J371" s="315">
        <f>Unakoti!AA371</f>
        <v>0</v>
      </c>
      <c r="K371" s="316">
        <f>Unakoti!AB371</f>
        <v>0</v>
      </c>
      <c r="L371" s="315">
        <f>North!R371</f>
        <v>0</v>
      </c>
      <c r="M371" s="316">
        <f>North!S371</f>
        <v>0</v>
      </c>
      <c r="N371" s="315">
        <f>North!AA371</f>
        <v>0</v>
      </c>
      <c r="O371" s="316">
        <f>North!AB371</f>
        <v>0</v>
      </c>
      <c r="P371" s="315">
        <f>Gomati!R371</f>
        <v>0</v>
      </c>
      <c r="Q371" s="316">
        <f>Gomati!S371</f>
        <v>0</v>
      </c>
      <c r="R371" s="315">
        <f>Gomati!AA371</f>
        <v>0</v>
      </c>
      <c r="S371" s="316">
        <f>Gomati!AB371</f>
        <v>0</v>
      </c>
      <c r="T371" s="315">
        <f>South!R371</f>
        <v>0</v>
      </c>
      <c r="U371" s="316">
        <f>South!S371</f>
        <v>0</v>
      </c>
      <c r="V371" s="315">
        <f>South!AA371</f>
        <v>0</v>
      </c>
      <c r="W371" s="316">
        <f>South!AB371</f>
        <v>0</v>
      </c>
      <c r="X371" s="315">
        <f>West!R371</f>
        <v>0</v>
      </c>
      <c r="Y371" s="316">
        <f>West!S371</f>
        <v>0</v>
      </c>
      <c r="Z371" s="315">
        <f>West!AA371</f>
        <v>0</v>
      </c>
      <c r="AA371" s="316">
        <f>West!AB371</f>
        <v>0</v>
      </c>
      <c r="AB371" s="315">
        <f>Sepahijala!R371</f>
        <v>0</v>
      </c>
      <c r="AC371" s="316">
        <f>Sepahijala!S371</f>
        <v>0</v>
      </c>
      <c r="AD371" s="315">
        <f>Sepahijala!AA371</f>
        <v>0</v>
      </c>
      <c r="AE371" s="316">
        <f>Sepahijala!AB371</f>
        <v>0</v>
      </c>
      <c r="AF371" s="315">
        <f>Khowai!R371</f>
        <v>0</v>
      </c>
      <c r="AG371" s="316">
        <f>Khowai!S371</f>
        <v>0</v>
      </c>
      <c r="AH371" s="315">
        <f>Khowai!AA371</f>
        <v>0</v>
      </c>
      <c r="AI371" s="316">
        <f>Khowai!AB371</f>
        <v>0</v>
      </c>
      <c r="AJ371" s="315">
        <f>SPO!R371</f>
        <v>0</v>
      </c>
      <c r="AK371" s="316">
        <f>SPO!S371</f>
        <v>0</v>
      </c>
      <c r="AL371" s="315">
        <f>SPO!AA371</f>
        <v>0</v>
      </c>
      <c r="AM371" s="316">
        <f>SPO!AB371</f>
        <v>0</v>
      </c>
      <c r="AN371" s="315">
        <f>Tripura!R371</f>
        <v>0</v>
      </c>
      <c r="AO371" s="316">
        <f>Tripura!S371</f>
        <v>0</v>
      </c>
      <c r="AP371" s="315">
        <f>Tripura!AA371</f>
        <v>0</v>
      </c>
      <c r="AQ371" s="316">
        <f>Tripura!AB371</f>
        <v>0</v>
      </c>
    </row>
    <row r="372" spans="1:43">
      <c r="A372" s="6">
        <v>23.09</v>
      </c>
      <c r="B372" s="7" t="s">
        <v>347</v>
      </c>
      <c r="C372" s="51">
        <v>7.2</v>
      </c>
      <c r="D372" s="315">
        <f>Dhalai!R372</f>
        <v>31</v>
      </c>
      <c r="E372" s="316">
        <f>Dhalai!S372</f>
        <v>223.20000000000002</v>
      </c>
      <c r="F372" s="315">
        <f>Dhalai!AA372</f>
        <v>22</v>
      </c>
      <c r="G372" s="316">
        <f>Dhalai!AB372</f>
        <v>158.4</v>
      </c>
      <c r="H372" s="315">
        <f>Unakoti!R372</f>
        <v>3</v>
      </c>
      <c r="I372" s="316">
        <f>Unakoti!S372</f>
        <v>21.6</v>
      </c>
      <c r="J372" s="315">
        <f>Unakoti!AA372</f>
        <v>3</v>
      </c>
      <c r="K372" s="316">
        <f>Unakoti!AB372</f>
        <v>21.6</v>
      </c>
      <c r="L372" s="315">
        <f>North!R372</f>
        <v>6</v>
      </c>
      <c r="M372" s="316">
        <f>North!S372</f>
        <v>43.2</v>
      </c>
      <c r="N372" s="315">
        <f>North!AA372</f>
        <v>6</v>
      </c>
      <c r="O372" s="316">
        <f>North!AB372</f>
        <v>43.2</v>
      </c>
      <c r="P372" s="315">
        <f>Gomati!R372</f>
        <v>16</v>
      </c>
      <c r="Q372" s="316">
        <f>Gomati!S372</f>
        <v>115.2</v>
      </c>
      <c r="R372" s="315">
        <f>Gomati!AA372</f>
        <v>5</v>
      </c>
      <c r="S372" s="316">
        <f>Gomati!AB372</f>
        <v>36</v>
      </c>
      <c r="T372" s="315">
        <f>South!R372</f>
        <v>20</v>
      </c>
      <c r="U372" s="316">
        <f>South!S372</f>
        <v>144</v>
      </c>
      <c r="V372" s="315">
        <f>South!AA372</f>
        <v>10</v>
      </c>
      <c r="W372" s="316">
        <f>South!AB372</f>
        <v>72</v>
      </c>
      <c r="X372" s="315">
        <f>West!R372</f>
        <v>3</v>
      </c>
      <c r="Y372" s="316">
        <f>West!S372</f>
        <v>21.6</v>
      </c>
      <c r="Z372" s="315">
        <f>West!AA372</f>
        <v>3</v>
      </c>
      <c r="AA372" s="316">
        <f>West!AB372</f>
        <v>21.6</v>
      </c>
      <c r="AB372" s="315">
        <f>Sepahijala!R372</f>
        <v>0</v>
      </c>
      <c r="AC372" s="316">
        <f>Sepahijala!S372</f>
        <v>0</v>
      </c>
      <c r="AD372" s="315">
        <f>Sepahijala!AA372</f>
        <v>0</v>
      </c>
      <c r="AE372" s="316">
        <f>Sepahijala!AB372</f>
        <v>0</v>
      </c>
      <c r="AF372" s="315">
        <f>Khowai!R372</f>
        <v>1</v>
      </c>
      <c r="AG372" s="316">
        <f>Khowai!S372</f>
        <v>7.2</v>
      </c>
      <c r="AH372" s="315">
        <f>Khowai!AA372</f>
        <v>1</v>
      </c>
      <c r="AI372" s="316">
        <f>Khowai!AB372</f>
        <v>7.2</v>
      </c>
      <c r="AJ372" s="315">
        <f>SPO!R372</f>
        <v>0</v>
      </c>
      <c r="AK372" s="316">
        <f>SPO!S372</f>
        <v>0</v>
      </c>
      <c r="AL372" s="315">
        <f>SPO!AA372</f>
        <v>0</v>
      </c>
      <c r="AM372" s="316">
        <f>SPO!AB372</f>
        <v>0</v>
      </c>
      <c r="AN372" s="315">
        <f>Tripura!R372</f>
        <v>80</v>
      </c>
      <c r="AO372" s="316">
        <f>Tripura!S372</f>
        <v>576.00000000000011</v>
      </c>
      <c r="AP372" s="315">
        <f>Tripura!AA372</f>
        <v>50</v>
      </c>
      <c r="AQ372" s="316">
        <f>Tripura!AB372</f>
        <v>360</v>
      </c>
    </row>
    <row r="373" spans="1:43">
      <c r="A373" s="6">
        <f t="shared" ref="A373:A386" si="47">+A372+0.01</f>
        <v>23.1</v>
      </c>
      <c r="B373" s="7" t="s">
        <v>294</v>
      </c>
      <c r="C373" s="51">
        <v>7.2</v>
      </c>
      <c r="D373" s="315">
        <f>Dhalai!R373</f>
        <v>0</v>
      </c>
      <c r="E373" s="316">
        <f>Dhalai!S373</f>
        <v>0</v>
      </c>
      <c r="F373" s="315">
        <f>Dhalai!AA373</f>
        <v>0</v>
      </c>
      <c r="G373" s="316">
        <f>Dhalai!AB373</f>
        <v>0</v>
      </c>
      <c r="H373" s="315">
        <f>Unakoti!R373</f>
        <v>0</v>
      </c>
      <c r="I373" s="316">
        <f>Unakoti!S373</f>
        <v>0</v>
      </c>
      <c r="J373" s="315">
        <f>Unakoti!AA373</f>
        <v>0</v>
      </c>
      <c r="K373" s="316">
        <f>Unakoti!AB373</f>
        <v>0</v>
      </c>
      <c r="L373" s="315">
        <f>North!R373</f>
        <v>0</v>
      </c>
      <c r="M373" s="316">
        <f>North!S373</f>
        <v>0</v>
      </c>
      <c r="N373" s="315">
        <f>North!AA373</f>
        <v>0</v>
      </c>
      <c r="O373" s="316">
        <f>North!AB373</f>
        <v>0</v>
      </c>
      <c r="P373" s="315">
        <f>Gomati!R373</f>
        <v>0</v>
      </c>
      <c r="Q373" s="316">
        <f>Gomati!S373</f>
        <v>0</v>
      </c>
      <c r="R373" s="315">
        <f>Gomati!AA373</f>
        <v>0</v>
      </c>
      <c r="S373" s="316">
        <f>Gomati!AB373</f>
        <v>0</v>
      </c>
      <c r="T373" s="315">
        <f>South!R373</f>
        <v>0</v>
      </c>
      <c r="U373" s="316">
        <f>South!S373</f>
        <v>0</v>
      </c>
      <c r="V373" s="315">
        <f>South!AA373</f>
        <v>0</v>
      </c>
      <c r="W373" s="316">
        <f>South!AB373</f>
        <v>0</v>
      </c>
      <c r="X373" s="315">
        <f>West!R373</f>
        <v>0</v>
      </c>
      <c r="Y373" s="316">
        <f>West!S373</f>
        <v>0</v>
      </c>
      <c r="Z373" s="315">
        <f>West!AA373</f>
        <v>0</v>
      </c>
      <c r="AA373" s="316">
        <f>West!AB373</f>
        <v>0</v>
      </c>
      <c r="AB373" s="315">
        <f>Sepahijala!R373</f>
        <v>0</v>
      </c>
      <c r="AC373" s="316">
        <f>Sepahijala!S373</f>
        <v>0</v>
      </c>
      <c r="AD373" s="315">
        <f>Sepahijala!AA373</f>
        <v>0</v>
      </c>
      <c r="AE373" s="316">
        <f>Sepahijala!AB373</f>
        <v>0</v>
      </c>
      <c r="AF373" s="315">
        <f>Khowai!R373</f>
        <v>0</v>
      </c>
      <c r="AG373" s="316">
        <f>Khowai!S373</f>
        <v>0</v>
      </c>
      <c r="AH373" s="315">
        <f>Khowai!AA373</f>
        <v>0</v>
      </c>
      <c r="AI373" s="316">
        <f>Khowai!AB373</f>
        <v>0</v>
      </c>
      <c r="AJ373" s="315">
        <f>SPO!R373</f>
        <v>0</v>
      </c>
      <c r="AK373" s="316">
        <f>SPO!S373</f>
        <v>0</v>
      </c>
      <c r="AL373" s="315">
        <f>SPO!AA373</f>
        <v>0</v>
      </c>
      <c r="AM373" s="316">
        <f>SPO!AB373</f>
        <v>0</v>
      </c>
      <c r="AN373" s="315">
        <f>Tripura!R373</f>
        <v>0</v>
      </c>
      <c r="AO373" s="316">
        <f>Tripura!S373</f>
        <v>0</v>
      </c>
      <c r="AP373" s="315">
        <f>Tripura!AA373</f>
        <v>0</v>
      </c>
      <c r="AQ373" s="316">
        <f>Tripura!AB373</f>
        <v>0</v>
      </c>
    </row>
    <row r="374" spans="1:43">
      <c r="A374" s="6">
        <f t="shared" si="47"/>
        <v>23.110000000000003</v>
      </c>
      <c r="B374" s="7" t="s">
        <v>348</v>
      </c>
      <c r="C374" s="51">
        <v>7.2</v>
      </c>
      <c r="D374" s="315">
        <f>Dhalai!R374</f>
        <v>189</v>
      </c>
      <c r="E374" s="316">
        <f>Dhalai!S374</f>
        <v>1360.8</v>
      </c>
      <c r="F374" s="315">
        <f>Dhalai!AA374</f>
        <v>42</v>
      </c>
      <c r="G374" s="316">
        <f>Dhalai!AB374</f>
        <v>302.40000000000003</v>
      </c>
      <c r="H374" s="315">
        <f>Unakoti!R374</f>
        <v>97</v>
      </c>
      <c r="I374" s="316">
        <f>Unakoti!S374</f>
        <v>698.4</v>
      </c>
      <c r="J374" s="315">
        <f>Unakoti!AA374</f>
        <v>38</v>
      </c>
      <c r="K374" s="316">
        <f>Unakoti!AB374</f>
        <v>273.60000000000002</v>
      </c>
      <c r="L374" s="315">
        <f>North!R374</f>
        <v>204</v>
      </c>
      <c r="M374" s="316">
        <f>North!S374</f>
        <v>1468.8</v>
      </c>
      <c r="N374" s="315">
        <f>North!AA374</f>
        <v>98</v>
      </c>
      <c r="O374" s="316">
        <f>North!AB374</f>
        <v>705.6</v>
      </c>
      <c r="P374" s="315">
        <f>Gomati!R374</f>
        <v>270</v>
      </c>
      <c r="Q374" s="316">
        <f>Gomati!S374</f>
        <v>1944</v>
      </c>
      <c r="R374" s="315">
        <f>Gomati!AA374</f>
        <v>90</v>
      </c>
      <c r="S374" s="316">
        <f>Gomati!AB374</f>
        <v>648</v>
      </c>
      <c r="T374" s="315">
        <f>South!R374</f>
        <v>286</v>
      </c>
      <c r="U374" s="316">
        <f>South!S374</f>
        <v>2059.2000000000003</v>
      </c>
      <c r="V374" s="315">
        <f>South!AA374</f>
        <v>97</v>
      </c>
      <c r="W374" s="316">
        <f>South!AB374</f>
        <v>698.4</v>
      </c>
      <c r="X374" s="315">
        <f>West!R374</f>
        <v>381</v>
      </c>
      <c r="Y374" s="316">
        <f>West!S374</f>
        <v>2743.2000000000003</v>
      </c>
      <c r="Z374" s="315">
        <f>West!AA374</f>
        <v>113</v>
      </c>
      <c r="AA374" s="316">
        <f>West!AB374</f>
        <v>813.6</v>
      </c>
      <c r="AB374" s="315">
        <f>Sepahijala!R374</f>
        <v>155</v>
      </c>
      <c r="AC374" s="316">
        <f>Sepahijala!S374</f>
        <v>1116</v>
      </c>
      <c r="AD374" s="315">
        <f>Sepahijala!AA374</f>
        <v>74</v>
      </c>
      <c r="AE374" s="316">
        <f>Sepahijala!AB374</f>
        <v>532.80000000000007</v>
      </c>
      <c r="AF374" s="315">
        <f>Khowai!R374</f>
        <v>85</v>
      </c>
      <c r="AG374" s="316">
        <f>Khowai!S374</f>
        <v>612</v>
      </c>
      <c r="AH374" s="315">
        <f>Khowai!AA374</f>
        <v>18</v>
      </c>
      <c r="AI374" s="316">
        <f>Khowai!AB374</f>
        <v>129.6</v>
      </c>
      <c r="AJ374" s="315">
        <f>SPO!R374</f>
        <v>0</v>
      </c>
      <c r="AK374" s="316">
        <f>SPO!S374</f>
        <v>0</v>
      </c>
      <c r="AL374" s="315">
        <f>SPO!AA374</f>
        <v>0</v>
      </c>
      <c r="AM374" s="316">
        <f>SPO!AB374</f>
        <v>0</v>
      </c>
      <c r="AN374" s="315">
        <f>Tripura!R374</f>
        <v>1667</v>
      </c>
      <c r="AO374" s="316">
        <f>Tripura!S374</f>
        <v>12002.400000000001</v>
      </c>
      <c r="AP374" s="315">
        <f>Tripura!AA374</f>
        <v>570</v>
      </c>
      <c r="AQ374" s="316">
        <f>Tripura!AB374</f>
        <v>4104</v>
      </c>
    </row>
    <row r="375" spans="1:43">
      <c r="A375" s="6">
        <f t="shared" si="47"/>
        <v>23.120000000000005</v>
      </c>
      <c r="B375" s="7" t="s">
        <v>295</v>
      </c>
      <c r="C375" s="51">
        <v>7.2</v>
      </c>
      <c r="D375" s="315">
        <f>Dhalai!R375</f>
        <v>0</v>
      </c>
      <c r="E375" s="316">
        <f>Dhalai!S375</f>
        <v>0</v>
      </c>
      <c r="F375" s="315">
        <f>Dhalai!AA375</f>
        <v>0</v>
      </c>
      <c r="G375" s="316">
        <f>Dhalai!AB375</f>
        <v>0</v>
      </c>
      <c r="H375" s="315">
        <f>Unakoti!R375</f>
        <v>0</v>
      </c>
      <c r="I375" s="316">
        <f>Unakoti!S375</f>
        <v>0</v>
      </c>
      <c r="J375" s="315">
        <f>Unakoti!AA375</f>
        <v>0</v>
      </c>
      <c r="K375" s="316">
        <f>Unakoti!AB375</f>
        <v>0</v>
      </c>
      <c r="L375" s="315">
        <f>North!R375</f>
        <v>0</v>
      </c>
      <c r="M375" s="316">
        <f>North!S375</f>
        <v>0</v>
      </c>
      <c r="N375" s="315">
        <f>North!AA375</f>
        <v>0</v>
      </c>
      <c r="O375" s="316">
        <f>North!AB375</f>
        <v>0</v>
      </c>
      <c r="P375" s="315">
        <f>Gomati!R375</f>
        <v>0</v>
      </c>
      <c r="Q375" s="316">
        <f>Gomati!S375</f>
        <v>0</v>
      </c>
      <c r="R375" s="315">
        <f>Gomati!AA375</f>
        <v>0</v>
      </c>
      <c r="S375" s="316">
        <f>Gomati!AB375</f>
        <v>0</v>
      </c>
      <c r="T375" s="315">
        <f>South!R375</f>
        <v>0</v>
      </c>
      <c r="U375" s="316">
        <f>South!S375</f>
        <v>0</v>
      </c>
      <c r="V375" s="315">
        <f>South!AA375</f>
        <v>0</v>
      </c>
      <c r="W375" s="316">
        <f>South!AB375</f>
        <v>0</v>
      </c>
      <c r="X375" s="315">
        <f>West!R375</f>
        <v>0</v>
      </c>
      <c r="Y375" s="316">
        <f>West!S375</f>
        <v>0</v>
      </c>
      <c r="Z375" s="315">
        <f>West!AA375</f>
        <v>0</v>
      </c>
      <c r="AA375" s="316">
        <f>West!AB375</f>
        <v>0</v>
      </c>
      <c r="AB375" s="315">
        <f>Sepahijala!R375</f>
        <v>0</v>
      </c>
      <c r="AC375" s="316">
        <f>Sepahijala!S375</f>
        <v>0</v>
      </c>
      <c r="AD375" s="315">
        <f>Sepahijala!AA375</f>
        <v>0</v>
      </c>
      <c r="AE375" s="316">
        <f>Sepahijala!AB375</f>
        <v>0</v>
      </c>
      <c r="AF375" s="315">
        <f>Khowai!R375</f>
        <v>0</v>
      </c>
      <c r="AG375" s="316">
        <f>Khowai!S375</f>
        <v>0</v>
      </c>
      <c r="AH375" s="315">
        <f>Khowai!AA375</f>
        <v>0</v>
      </c>
      <c r="AI375" s="316">
        <f>Khowai!AB375</f>
        <v>0</v>
      </c>
      <c r="AJ375" s="315">
        <f>SPO!R375</f>
        <v>0</v>
      </c>
      <c r="AK375" s="316">
        <f>SPO!S375</f>
        <v>0</v>
      </c>
      <c r="AL375" s="315">
        <f>SPO!AA375</f>
        <v>0</v>
      </c>
      <c r="AM375" s="316">
        <f>SPO!AB375</f>
        <v>0</v>
      </c>
      <c r="AN375" s="315">
        <f>Tripura!R375</f>
        <v>0</v>
      </c>
      <c r="AO375" s="316">
        <f>Tripura!S375</f>
        <v>0</v>
      </c>
      <c r="AP375" s="315">
        <f>Tripura!AA375</f>
        <v>0</v>
      </c>
      <c r="AQ375" s="316">
        <f>Tripura!AB375</f>
        <v>0</v>
      </c>
    </row>
    <row r="376" spans="1:43">
      <c r="A376" s="6">
        <f t="shared" si="47"/>
        <v>23.130000000000006</v>
      </c>
      <c r="B376" s="7" t="s">
        <v>224</v>
      </c>
      <c r="C376" s="51"/>
      <c r="D376" s="315">
        <f>Dhalai!R376</f>
        <v>0</v>
      </c>
      <c r="E376" s="316">
        <f>Dhalai!S376</f>
        <v>0</v>
      </c>
      <c r="F376" s="315">
        <f>Dhalai!AA376</f>
        <v>0</v>
      </c>
      <c r="G376" s="316">
        <f>Dhalai!AB376</f>
        <v>0</v>
      </c>
      <c r="H376" s="315">
        <f>Unakoti!R376</f>
        <v>0</v>
      </c>
      <c r="I376" s="316">
        <f>Unakoti!S376</f>
        <v>0</v>
      </c>
      <c r="J376" s="315">
        <f>Unakoti!AA376</f>
        <v>0</v>
      </c>
      <c r="K376" s="316">
        <f>Unakoti!AB376</f>
        <v>0</v>
      </c>
      <c r="L376" s="315">
        <f>North!R376</f>
        <v>0</v>
      </c>
      <c r="M376" s="316">
        <f>North!S376</f>
        <v>0</v>
      </c>
      <c r="N376" s="315">
        <f>North!AA376</f>
        <v>0</v>
      </c>
      <c r="O376" s="316">
        <f>North!AB376</f>
        <v>0</v>
      </c>
      <c r="P376" s="315">
        <f>Gomati!R376</f>
        <v>0</v>
      </c>
      <c r="Q376" s="316">
        <f>Gomati!S376</f>
        <v>0</v>
      </c>
      <c r="R376" s="315">
        <f>Gomati!AA376</f>
        <v>0</v>
      </c>
      <c r="S376" s="316">
        <f>Gomati!AB376</f>
        <v>0</v>
      </c>
      <c r="T376" s="315">
        <f>South!R376</f>
        <v>0</v>
      </c>
      <c r="U376" s="316">
        <f>South!S376</f>
        <v>0</v>
      </c>
      <c r="V376" s="315">
        <f>South!AA376</f>
        <v>0</v>
      </c>
      <c r="W376" s="316">
        <f>South!AB376</f>
        <v>0</v>
      </c>
      <c r="X376" s="315">
        <f>West!R376</f>
        <v>0</v>
      </c>
      <c r="Y376" s="316">
        <f>West!S376</f>
        <v>0</v>
      </c>
      <c r="Z376" s="315">
        <f>West!AA376</f>
        <v>0</v>
      </c>
      <c r="AA376" s="316">
        <f>West!AB376</f>
        <v>0</v>
      </c>
      <c r="AB376" s="315">
        <f>Sepahijala!R376</f>
        <v>0</v>
      </c>
      <c r="AC376" s="316">
        <f>Sepahijala!S376</f>
        <v>0</v>
      </c>
      <c r="AD376" s="315">
        <f>Sepahijala!AA376</f>
        <v>0</v>
      </c>
      <c r="AE376" s="316">
        <f>Sepahijala!AB376</f>
        <v>0</v>
      </c>
      <c r="AF376" s="315">
        <f>Khowai!R376</f>
        <v>0</v>
      </c>
      <c r="AG376" s="316">
        <f>Khowai!S376</f>
        <v>0</v>
      </c>
      <c r="AH376" s="315">
        <f>Khowai!AA376</f>
        <v>0</v>
      </c>
      <c r="AI376" s="316">
        <f>Khowai!AB376</f>
        <v>0</v>
      </c>
      <c r="AJ376" s="315">
        <f>SPO!R376</f>
        <v>0</v>
      </c>
      <c r="AK376" s="316">
        <f>SPO!S376</f>
        <v>0</v>
      </c>
      <c r="AL376" s="315">
        <f>SPO!AA376</f>
        <v>0</v>
      </c>
      <c r="AM376" s="316">
        <f>SPO!AB376</f>
        <v>0</v>
      </c>
      <c r="AN376" s="315">
        <f>Tripura!R376</f>
        <v>0</v>
      </c>
      <c r="AO376" s="316">
        <f>Tripura!S376</f>
        <v>0</v>
      </c>
      <c r="AP376" s="315">
        <f>Tripura!AA376</f>
        <v>0</v>
      </c>
      <c r="AQ376" s="316">
        <f>Tripura!AB376</f>
        <v>0</v>
      </c>
    </row>
    <row r="377" spans="1:43">
      <c r="A377" s="6">
        <f t="shared" si="47"/>
        <v>23.140000000000008</v>
      </c>
      <c r="B377" s="7" t="s">
        <v>225</v>
      </c>
      <c r="C377" s="51"/>
      <c r="D377" s="315">
        <f>Dhalai!R377</f>
        <v>0</v>
      </c>
      <c r="E377" s="316">
        <f>Dhalai!S377</f>
        <v>0</v>
      </c>
      <c r="F377" s="315">
        <f>Dhalai!AA377</f>
        <v>0</v>
      </c>
      <c r="G377" s="316">
        <f>Dhalai!AB377</f>
        <v>0</v>
      </c>
      <c r="H377" s="315">
        <f>Unakoti!R377</f>
        <v>0</v>
      </c>
      <c r="I377" s="316">
        <f>Unakoti!S377</f>
        <v>0</v>
      </c>
      <c r="J377" s="315">
        <f>Unakoti!AA377</f>
        <v>0</v>
      </c>
      <c r="K377" s="316">
        <f>Unakoti!AB377</f>
        <v>0</v>
      </c>
      <c r="L377" s="315">
        <f>North!R377</f>
        <v>0</v>
      </c>
      <c r="M377" s="316">
        <f>North!S377</f>
        <v>0</v>
      </c>
      <c r="N377" s="315">
        <f>North!AA377</f>
        <v>0</v>
      </c>
      <c r="O377" s="316">
        <f>North!AB377</f>
        <v>0</v>
      </c>
      <c r="P377" s="315">
        <f>Gomati!R377</f>
        <v>0</v>
      </c>
      <c r="Q377" s="316">
        <f>Gomati!S377</f>
        <v>0</v>
      </c>
      <c r="R377" s="315">
        <f>Gomati!AA377</f>
        <v>0</v>
      </c>
      <c r="S377" s="316">
        <f>Gomati!AB377</f>
        <v>0</v>
      </c>
      <c r="T377" s="315">
        <f>South!R377</f>
        <v>0</v>
      </c>
      <c r="U377" s="316">
        <f>South!S377</f>
        <v>0</v>
      </c>
      <c r="V377" s="315">
        <f>South!AA377</f>
        <v>0</v>
      </c>
      <c r="W377" s="316">
        <f>South!AB377</f>
        <v>0</v>
      </c>
      <c r="X377" s="315">
        <f>West!R377</f>
        <v>0</v>
      </c>
      <c r="Y377" s="316">
        <f>West!S377</f>
        <v>0</v>
      </c>
      <c r="Z377" s="315">
        <f>West!AA377</f>
        <v>0</v>
      </c>
      <c r="AA377" s="316">
        <f>West!AB377</f>
        <v>0</v>
      </c>
      <c r="AB377" s="315">
        <f>Sepahijala!R377</f>
        <v>0</v>
      </c>
      <c r="AC377" s="316">
        <f>Sepahijala!S377</f>
        <v>0</v>
      </c>
      <c r="AD377" s="315">
        <f>Sepahijala!AA377</f>
        <v>0</v>
      </c>
      <c r="AE377" s="316">
        <f>Sepahijala!AB377</f>
        <v>0</v>
      </c>
      <c r="AF377" s="315">
        <f>Khowai!R377</f>
        <v>0</v>
      </c>
      <c r="AG377" s="316">
        <f>Khowai!S377</f>
        <v>0</v>
      </c>
      <c r="AH377" s="315">
        <f>Khowai!AA377</f>
        <v>0</v>
      </c>
      <c r="AI377" s="316">
        <f>Khowai!AB377</f>
        <v>0</v>
      </c>
      <c r="AJ377" s="315">
        <f>SPO!R377</f>
        <v>0</v>
      </c>
      <c r="AK377" s="316">
        <f>SPO!S377</f>
        <v>0</v>
      </c>
      <c r="AL377" s="315">
        <f>SPO!AA377</f>
        <v>0</v>
      </c>
      <c r="AM377" s="316">
        <f>SPO!AB377</f>
        <v>0</v>
      </c>
      <c r="AN377" s="315">
        <f>Tripura!R377</f>
        <v>0</v>
      </c>
      <c r="AO377" s="316">
        <f>Tripura!S377</f>
        <v>0</v>
      </c>
      <c r="AP377" s="315">
        <f>Tripura!AA377</f>
        <v>0</v>
      </c>
      <c r="AQ377" s="316">
        <f>Tripura!AB377</f>
        <v>0</v>
      </c>
    </row>
    <row r="378" spans="1:43" s="91" customFormat="1">
      <c r="A378" s="6">
        <f t="shared" si="47"/>
        <v>23.150000000000009</v>
      </c>
      <c r="B378" s="7" t="s">
        <v>226</v>
      </c>
      <c r="C378" s="51"/>
      <c r="D378" s="315">
        <f>Dhalai!R378</f>
        <v>0</v>
      </c>
      <c r="E378" s="316">
        <f>Dhalai!S378</f>
        <v>0</v>
      </c>
      <c r="F378" s="315">
        <f>Dhalai!AA378</f>
        <v>0</v>
      </c>
      <c r="G378" s="316">
        <f>Dhalai!AB378</f>
        <v>0</v>
      </c>
      <c r="H378" s="315">
        <f>Unakoti!R378</f>
        <v>0</v>
      </c>
      <c r="I378" s="316">
        <f>Unakoti!S378</f>
        <v>0</v>
      </c>
      <c r="J378" s="315">
        <f>Unakoti!AA378</f>
        <v>0</v>
      </c>
      <c r="K378" s="316">
        <f>Unakoti!AB378</f>
        <v>0</v>
      </c>
      <c r="L378" s="315">
        <f>North!R378</f>
        <v>0</v>
      </c>
      <c r="M378" s="316">
        <f>North!S378</f>
        <v>0</v>
      </c>
      <c r="N378" s="315">
        <f>North!AA378</f>
        <v>0</v>
      </c>
      <c r="O378" s="316">
        <f>North!AB378</f>
        <v>0</v>
      </c>
      <c r="P378" s="315">
        <f>Gomati!R378</f>
        <v>0</v>
      </c>
      <c r="Q378" s="316">
        <f>Gomati!S378</f>
        <v>0</v>
      </c>
      <c r="R378" s="315">
        <f>Gomati!AA378</f>
        <v>0</v>
      </c>
      <c r="S378" s="316">
        <f>Gomati!AB378</f>
        <v>0</v>
      </c>
      <c r="T378" s="315">
        <f>South!R378</f>
        <v>0</v>
      </c>
      <c r="U378" s="316">
        <f>South!S378</f>
        <v>0</v>
      </c>
      <c r="V378" s="315">
        <f>South!AA378</f>
        <v>0</v>
      </c>
      <c r="W378" s="316">
        <f>South!AB378</f>
        <v>0</v>
      </c>
      <c r="X378" s="315">
        <f>West!R378</f>
        <v>0</v>
      </c>
      <c r="Y378" s="316">
        <f>West!S378</f>
        <v>0</v>
      </c>
      <c r="Z378" s="315">
        <f>West!AA378</f>
        <v>0</v>
      </c>
      <c r="AA378" s="316">
        <f>West!AB378</f>
        <v>0</v>
      </c>
      <c r="AB378" s="315">
        <f>Sepahijala!R378</f>
        <v>0</v>
      </c>
      <c r="AC378" s="316">
        <f>Sepahijala!S378</f>
        <v>0</v>
      </c>
      <c r="AD378" s="315">
        <f>Sepahijala!AA378</f>
        <v>0</v>
      </c>
      <c r="AE378" s="316">
        <f>Sepahijala!AB378</f>
        <v>0</v>
      </c>
      <c r="AF378" s="315">
        <f>Khowai!R378</f>
        <v>0</v>
      </c>
      <c r="AG378" s="316">
        <f>Khowai!S378</f>
        <v>0</v>
      </c>
      <c r="AH378" s="315">
        <f>Khowai!AA378</f>
        <v>0</v>
      </c>
      <c r="AI378" s="316">
        <f>Khowai!AB378</f>
        <v>0</v>
      </c>
      <c r="AJ378" s="315">
        <f>SPO!R378</f>
        <v>0</v>
      </c>
      <c r="AK378" s="316">
        <f>SPO!S378</f>
        <v>0</v>
      </c>
      <c r="AL378" s="315">
        <f>SPO!AA378</f>
        <v>0</v>
      </c>
      <c r="AM378" s="316">
        <f>SPO!AB378</f>
        <v>0</v>
      </c>
      <c r="AN378" s="315">
        <f>Tripura!R378</f>
        <v>0</v>
      </c>
      <c r="AO378" s="316">
        <f>Tripura!S378</f>
        <v>0</v>
      </c>
      <c r="AP378" s="315">
        <f>Tripura!AA378</f>
        <v>0</v>
      </c>
      <c r="AQ378" s="316">
        <f>Tripura!AB378</f>
        <v>0</v>
      </c>
    </row>
    <row r="379" spans="1:43">
      <c r="A379" s="6">
        <f t="shared" si="47"/>
        <v>23.160000000000011</v>
      </c>
      <c r="B379" s="7" t="s">
        <v>290</v>
      </c>
      <c r="C379" s="51"/>
      <c r="D379" s="315">
        <f>Dhalai!R379</f>
        <v>0</v>
      </c>
      <c r="E379" s="316">
        <f>Dhalai!S379</f>
        <v>0</v>
      </c>
      <c r="F379" s="315">
        <f>Dhalai!AA379</f>
        <v>0</v>
      </c>
      <c r="G379" s="316">
        <f>Dhalai!AB379</f>
        <v>0</v>
      </c>
      <c r="H379" s="315">
        <f>Unakoti!R379</f>
        <v>0</v>
      </c>
      <c r="I379" s="316">
        <f>Unakoti!S379</f>
        <v>0</v>
      </c>
      <c r="J379" s="315">
        <f>Unakoti!AA379</f>
        <v>0</v>
      </c>
      <c r="K379" s="316">
        <f>Unakoti!AB379</f>
        <v>0</v>
      </c>
      <c r="L379" s="315">
        <f>North!R379</f>
        <v>0</v>
      </c>
      <c r="M379" s="316">
        <f>North!S379</f>
        <v>0</v>
      </c>
      <c r="N379" s="315">
        <f>North!AA379</f>
        <v>0</v>
      </c>
      <c r="O379" s="316">
        <f>North!AB379</f>
        <v>0</v>
      </c>
      <c r="P379" s="315">
        <f>Gomati!R379</f>
        <v>0</v>
      </c>
      <c r="Q379" s="316">
        <f>Gomati!S379</f>
        <v>0</v>
      </c>
      <c r="R379" s="315">
        <f>Gomati!AA379</f>
        <v>0</v>
      </c>
      <c r="S379" s="316">
        <f>Gomati!AB379</f>
        <v>0</v>
      </c>
      <c r="T379" s="315">
        <f>South!R379</f>
        <v>0</v>
      </c>
      <c r="U379" s="316">
        <f>South!S379</f>
        <v>0</v>
      </c>
      <c r="V379" s="315">
        <f>South!AA379</f>
        <v>0</v>
      </c>
      <c r="W379" s="316">
        <f>South!AB379</f>
        <v>0</v>
      </c>
      <c r="X379" s="315">
        <f>West!R379</f>
        <v>0</v>
      </c>
      <c r="Y379" s="316">
        <f>West!S379</f>
        <v>0</v>
      </c>
      <c r="Z379" s="315">
        <f>West!AA379</f>
        <v>0</v>
      </c>
      <c r="AA379" s="316">
        <f>West!AB379</f>
        <v>0</v>
      </c>
      <c r="AB379" s="315">
        <f>Sepahijala!R379</f>
        <v>0</v>
      </c>
      <c r="AC379" s="316">
        <f>Sepahijala!S379</f>
        <v>0</v>
      </c>
      <c r="AD379" s="315">
        <f>Sepahijala!AA379</f>
        <v>0</v>
      </c>
      <c r="AE379" s="316">
        <f>Sepahijala!AB379</f>
        <v>0</v>
      </c>
      <c r="AF379" s="315">
        <f>Khowai!R379</f>
        <v>0</v>
      </c>
      <c r="AG379" s="316">
        <f>Khowai!S379</f>
        <v>0</v>
      </c>
      <c r="AH379" s="315">
        <f>Khowai!AA379</f>
        <v>0</v>
      </c>
      <c r="AI379" s="316">
        <f>Khowai!AB379</f>
        <v>0</v>
      </c>
      <c r="AJ379" s="315">
        <f>SPO!R379</f>
        <v>0</v>
      </c>
      <c r="AK379" s="316">
        <f>SPO!S379</f>
        <v>0</v>
      </c>
      <c r="AL379" s="315">
        <f>SPO!AA379</f>
        <v>0</v>
      </c>
      <c r="AM379" s="316">
        <f>SPO!AB379</f>
        <v>0</v>
      </c>
      <c r="AN379" s="315">
        <f>Tripura!R379</f>
        <v>0</v>
      </c>
      <c r="AO379" s="316">
        <f>Tripura!S379</f>
        <v>0</v>
      </c>
      <c r="AP379" s="315">
        <f>Tripura!AA379</f>
        <v>0</v>
      </c>
      <c r="AQ379" s="316">
        <f>Tripura!AB379</f>
        <v>0</v>
      </c>
    </row>
    <row r="380" spans="1:43">
      <c r="A380" s="6">
        <f t="shared" si="47"/>
        <v>23.170000000000012</v>
      </c>
      <c r="B380" s="7" t="s">
        <v>227</v>
      </c>
      <c r="C380" s="51">
        <v>2.09</v>
      </c>
      <c r="D380" s="315">
        <f>Dhalai!R380</f>
        <v>13</v>
      </c>
      <c r="E380" s="316">
        <f>Dhalai!S380</f>
        <v>27.169999999999998</v>
      </c>
      <c r="F380" s="315">
        <f>Dhalai!AA380</f>
        <v>0</v>
      </c>
      <c r="G380" s="316">
        <f>Dhalai!AB380</f>
        <v>0</v>
      </c>
      <c r="H380" s="315">
        <f>Unakoti!R380</f>
        <v>10</v>
      </c>
      <c r="I380" s="316">
        <f>Unakoti!S380</f>
        <v>20.9</v>
      </c>
      <c r="J380" s="315">
        <f>Unakoti!AA380</f>
        <v>0</v>
      </c>
      <c r="K380" s="316">
        <f>Unakoti!AB380</f>
        <v>0</v>
      </c>
      <c r="L380" s="315">
        <f>North!R380</f>
        <v>50</v>
      </c>
      <c r="M380" s="316">
        <f>North!S380</f>
        <v>104.5</v>
      </c>
      <c r="N380" s="315">
        <f>North!AA380</f>
        <v>0</v>
      </c>
      <c r="O380" s="316">
        <f>North!AB380</f>
        <v>0</v>
      </c>
      <c r="P380" s="315">
        <f>Gomati!R380</f>
        <v>71</v>
      </c>
      <c r="Q380" s="316">
        <f>Gomati!S380</f>
        <v>148.38999999999999</v>
      </c>
      <c r="R380" s="315">
        <f>Gomati!AA380</f>
        <v>0</v>
      </c>
      <c r="S380" s="316">
        <f>Gomati!AB380</f>
        <v>0</v>
      </c>
      <c r="T380" s="315">
        <f>South!R380</f>
        <v>97</v>
      </c>
      <c r="U380" s="316">
        <f>South!S380</f>
        <v>202.73</v>
      </c>
      <c r="V380" s="315">
        <f>South!AA380</f>
        <v>0</v>
      </c>
      <c r="W380" s="316">
        <f>South!AB380</f>
        <v>0</v>
      </c>
      <c r="X380" s="315">
        <f>West!R380</f>
        <v>32</v>
      </c>
      <c r="Y380" s="316">
        <f>West!S380</f>
        <v>66.88</v>
      </c>
      <c r="Z380" s="315">
        <f>West!AA380</f>
        <v>0</v>
      </c>
      <c r="AA380" s="316">
        <f>West!AB380</f>
        <v>0</v>
      </c>
      <c r="AB380" s="315">
        <f>Sepahijala!R380</f>
        <v>95</v>
      </c>
      <c r="AC380" s="316">
        <f>Sepahijala!S380</f>
        <v>198.54999999999998</v>
      </c>
      <c r="AD380" s="315">
        <f>Sepahijala!AA380</f>
        <v>0</v>
      </c>
      <c r="AE380" s="316">
        <f>Sepahijala!AB380</f>
        <v>0</v>
      </c>
      <c r="AF380" s="315">
        <f>Khowai!R380</f>
        <v>54</v>
      </c>
      <c r="AG380" s="316">
        <f>Khowai!S380</f>
        <v>112.85999999999999</v>
      </c>
      <c r="AH380" s="315">
        <f>Khowai!AA380</f>
        <v>0</v>
      </c>
      <c r="AI380" s="316">
        <f>Khowai!AB380</f>
        <v>0</v>
      </c>
      <c r="AJ380" s="315">
        <f>SPO!R380</f>
        <v>0</v>
      </c>
      <c r="AK380" s="316">
        <f>SPO!S380</f>
        <v>0</v>
      </c>
      <c r="AL380" s="315">
        <f>SPO!AA380</f>
        <v>0</v>
      </c>
      <c r="AM380" s="316">
        <f>SPO!AB380</f>
        <v>0</v>
      </c>
      <c r="AN380" s="315">
        <f>Tripura!R380</f>
        <v>422</v>
      </c>
      <c r="AO380" s="316">
        <f>Tripura!S380</f>
        <v>881.9799999999999</v>
      </c>
      <c r="AP380" s="315">
        <f>Tripura!AA380</f>
        <v>0</v>
      </c>
      <c r="AQ380" s="316">
        <f>Tripura!AB380</f>
        <v>0</v>
      </c>
    </row>
    <row r="381" spans="1:43" s="91" customFormat="1">
      <c r="A381" s="6">
        <f t="shared" si="47"/>
        <v>23.180000000000014</v>
      </c>
      <c r="B381" s="7" t="s">
        <v>228</v>
      </c>
      <c r="C381" s="51">
        <v>1.1100000000000001</v>
      </c>
      <c r="D381" s="315">
        <f>Dhalai!R381</f>
        <v>0</v>
      </c>
      <c r="E381" s="316">
        <f>Dhalai!S381</f>
        <v>0</v>
      </c>
      <c r="F381" s="315">
        <f>Dhalai!AA381</f>
        <v>0</v>
      </c>
      <c r="G381" s="316">
        <f>Dhalai!AB381</f>
        <v>0</v>
      </c>
      <c r="H381" s="315">
        <f>Unakoti!R381</f>
        <v>0</v>
      </c>
      <c r="I381" s="316">
        <f>Unakoti!S381</f>
        <v>0</v>
      </c>
      <c r="J381" s="315">
        <f>Unakoti!AA381</f>
        <v>0</v>
      </c>
      <c r="K381" s="316">
        <f>Unakoti!AB381</f>
        <v>0</v>
      </c>
      <c r="L381" s="315">
        <f>North!R381</f>
        <v>0</v>
      </c>
      <c r="M381" s="316">
        <f>North!S381</f>
        <v>0</v>
      </c>
      <c r="N381" s="315">
        <f>North!AA381</f>
        <v>0</v>
      </c>
      <c r="O381" s="316">
        <f>North!AB381</f>
        <v>0</v>
      </c>
      <c r="P381" s="315">
        <f>Gomati!R381</f>
        <v>0</v>
      </c>
      <c r="Q381" s="316">
        <f>Gomati!S381</f>
        <v>0</v>
      </c>
      <c r="R381" s="315">
        <f>Gomati!AA381</f>
        <v>0</v>
      </c>
      <c r="S381" s="316">
        <f>Gomati!AB381</f>
        <v>0</v>
      </c>
      <c r="T381" s="315">
        <f>South!R381</f>
        <v>0</v>
      </c>
      <c r="U381" s="316">
        <f>South!S381</f>
        <v>0</v>
      </c>
      <c r="V381" s="315">
        <f>South!AA381</f>
        <v>0</v>
      </c>
      <c r="W381" s="316">
        <f>South!AB381</f>
        <v>0</v>
      </c>
      <c r="X381" s="315">
        <f>West!R381</f>
        <v>0</v>
      </c>
      <c r="Y381" s="316">
        <f>West!S381</f>
        <v>0</v>
      </c>
      <c r="Z381" s="315">
        <f>West!AA381</f>
        <v>0</v>
      </c>
      <c r="AA381" s="316">
        <f>West!AB381</f>
        <v>0</v>
      </c>
      <c r="AB381" s="315">
        <f>Sepahijala!R381</f>
        <v>0</v>
      </c>
      <c r="AC381" s="316">
        <f>Sepahijala!S381</f>
        <v>0</v>
      </c>
      <c r="AD381" s="315">
        <f>Sepahijala!AA381</f>
        <v>0</v>
      </c>
      <c r="AE381" s="316">
        <f>Sepahijala!AB381</f>
        <v>0</v>
      </c>
      <c r="AF381" s="315">
        <f>Khowai!R381</f>
        <v>0</v>
      </c>
      <c r="AG381" s="316">
        <f>Khowai!S381</f>
        <v>0</v>
      </c>
      <c r="AH381" s="315">
        <f>Khowai!AA381</f>
        <v>0</v>
      </c>
      <c r="AI381" s="316">
        <f>Khowai!AB381</f>
        <v>0</v>
      </c>
      <c r="AJ381" s="315">
        <f>SPO!R381</f>
        <v>0</v>
      </c>
      <c r="AK381" s="316">
        <f>SPO!S381</f>
        <v>0</v>
      </c>
      <c r="AL381" s="315">
        <f>SPO!AA381</f>
        <v>0</v>
      </c>
      <c r="AM381" s="316">
        <f>SPO!AB381</f>
        <v>0</v>
      </c>
      <c r="AN381" s="315">
        <f>Tripura!R381</f>
        <v>0</v>
      </c>
      <c r="AO381" s="316">
        <f>Tripura!S381</f>
        <v>0</v>
      </c>
      <c r="AP381" s="315">
        <f>Tripura!AA381</f>
        <v>0</v>
      </c>
      <c r="AQ381" s="316">
        <f>Tripura!AB381</f>
        <v>0</v>
      </c>
    </row>
    <row r="382" spans="1:43" s="9" customFormat="1" ht="31.5">
      <c r="A382" s="6">
        <f t="shared" si="47"/>
        <v>23.190000000000015</v>
      </c>
      <c r="B382" s="7" t="s">
        <v>317</v>
      </c>
      <c r="C382" s="51">
        <v>1.6E-2</v>
      </c>
      <c r="D382" s="315">
        <f>Dhalai!R382</f>
        <v>4425</v>
      </c>
      <c r="E382" s="316">
        <f>Dhalai!S382</f>
        <v>70.8</v>
      </c>
      <c r="F382" s="315">
        <f>Dhalai!AA382</f>
        <v>0</v>
      </c>
      <c r="G382" s="316">
        <f>Dhalai!AB382</f>
        <v>0</v>
      </c>
      <c r="H382" s="315">
        <f>Unakoti!R382</f>
        <v>841</v>
      </c>
      <c r="I382" s="316">
        <f>Unakoti!S382</f>
        <v>13.456</v>
      </c>
      <c r="J382" s="315">
        <f>Unakoti!AA382</f>
        <v>0</v>
      </c>
      <c r="K382" s="316">
        <f>Unakoti!AB382</f>
        <v>0</v>
      </c>
      <c r="L382" s="315">
        <f>North!R382</f>
        <v>4188</v>
      </c>
      <c r="M382" s="316">
        <f>North!S382</f>
        <v>67.007999999999996</v>
      </c>
      <c r="N382" s="315">
        <f>North!AA382</f>
        <v>0</v>
      </c>
      <c r="O382" s="316">
        <f>North!AB382</f>
        <v>0</v>
      </c>
      <c r="P382" s="315">
        <f>Gomati!R382</f>
        <v>3457</v>
      </c>
      <c r="Q382" s="316">
        <f>Gomati!S382</f>
        <v>55.311999999999998</v>
      </c>
      <c r="R382" s="315">
        <f>Gomati!AA382</f>
        <v>0</v>
      </c>
      <c r="S382" s="316">
        <f>Gomati!AB382</f>
        <v>0</v>
      </c>
      <c r="T382" s="315">
        <f>South!R382</f>
        <v>4750</v>
      </c>
      <c r="U382" s="316">
        <f>South!S382</f>
        <v>76</v>
      </c>
      <c r="V382" s="315">
        <f>South!AA382</f>
        <v>0</v>
      </c>
      <c r="W382" s="316">
        <f>South!AB382</f>
        <v>0</v>
      </c>
      <c r="X382" s="315">
        <f>West!R382</f>
        <v>5071</v>
      </c>
      <c r="Y382" s="316">
        <f>West!S382</f>
        <v>81.135999999999996</v>
      </c>
      <c r="Z382" s="315">
        <f>West!AA382</f>
        <v>0</v>
      </c>
      <c r="AA382" s="316">
        <f>West!AB382</f>
        <v>0</v>
      </c>
      <c r="AB382" s="315">
        <f>Sepahijala!R382</f>
        <v>8292</v>
      </c>
      <c r="AC382" s="316">
        <f>Sepahijala!S382</f>
        <v>132.672</v>
      </c>
      <c r="AD382" s="315">
        <f>Sepahijala!AA382</f>
        <v>0</v>
      </c>
      <c r="AE382" s="316">
        <f>Sepahijala!AB382</f>
        <v>0</v>
      </c>
      <c r="AF382" s="315">
        <f>Khowai!R382</f>
        <v>5438</v>
      </c>
      <c r="AG382" s="316">
        <f>Khowai!S382</f>
        <v>87.007999999999996</v>
      </c>
      <c r="AH382" s="315">
        <f>Khowai!AA382</f>
        <v>0</v>
      </c>
      <c r="AI382" s="316">
        <f>Khowai!AB382</f>
        <v>0</v>
      </c>
      <c r="AJ382" s="315">
        <f>SPO!R382</f>
        <v>0</v>
      </c>
      <c r="AK382" s="316">
        <f>SPO!S382</f>
        <v>0</v>
      </c>
      <c r="AL382" s="315">
        <f>SPO!AA382</f>
        <v>0</v>
      </c>
      <c r="AM382" s="316">
        <f>SPO!AB382</f>
        <v>0</v>
      </c>
      <c r="AN382" s="315">
        <f>Tripura!R382</f>
        <v>36462</v>
      </c>
      <c r="AO382" s="316">
        <f>Tripura!S382</f>
        <v>583.39200000000005</v>
      </c>
      <c r="AP382" s="315">
        <f>Tripura!AA382</f>
        <v>0</v>
      </c>
      <c r="AQ382" s="316">
        <f>Tripura!AB382</f>
        <v>0</v>
      </c>
    </row>
    <row r="383" spans="1:43">
      <c r="A383" s="6">
        <f t="shared" si="47"/>
        <v>23.200000000000017</v>
      </c>
      <c r="B383" s="61" t="s">
        <v>229</v>
      </c>
      <c r="C383" s="69"/>
      <c r="D383" s="315">
        <f>Dhalai!R383</f>
        <v>0</v>
      </c>
      <c r="E383" s="316">
        <f>Dhalai!S383</f>
        <v>0</v>
      </c>
      <c r="F383" s="315">
        <f>Dhalai!AA383</f>
        <v>0</v>
      </c>
      <c r="G383" s="316">
        <f>Dhalai!AB383</f>
        <v>0</v>
      </c>
      <c r="H383" s="315">
        <f>Unakoti!R383</f>
        <v>0</v>
      </c>
      <c r="I383" s="316">
        <f>Unakoti!S383</f>
        <v>0</v>
      </c>
      <c r="J383" s="315">
        <f>Unakoti!AA383</f>
        <v>0</v>
      </c>
      <c r="K383" s="316">
        <f>Unakoti!AB383</f>
        <v>0</v>
      </c>
      <c r="L383" s="315">
        <f>North!R383</f>
        <v>0</v>
      </c>
      <c r="M383" s="316">
        <f>North!S383</f>
        <v>0</v>
      </c>
      <c r="N383" s="315">
        <f>North!AA383</f>
        <v>0</v>
      </c>
      <c r="O383" s="316">
        <f>North!AB383</f>
        <v>0</v>
      </c>
      <c r="P383" s="315">
        <f>Gomati!R383</f>
        <v>0</v>
      </c>
      <c r="Q383" s="316">
        <f>Gomati!S383</f>
        <v>0</v>
      </c>
      <c r="R383" s="315">
        <f>Gomati!AA383</f>
        <v>0</v>
      </c>
      <c r="S383" s="316">
        <f>Gomati!AB383</f>
        <v>0</v>
      </c>
      <c r="T383" s="315">
        <f>South!R383</f>
        <v>0</v>
      </c>
      <c r="U383" s="316">
        <f>South!S383</f>
        <v>0</v>
      </c>
      <c r="V383" s="315">
        <f>South!AA383</f>
        <v>0</v>
      </c>
      <c r="W383" s="316">
        <f>South!AB383</f>
        <v>0</v>
      </c>
      <c r="X383" s="315">
        <f>West!R383</f>
        <v>0</v>
      </c>
      <c r="Y383" s="316">
        <f>West!S383</f>
        <v>0</v>
      </c>
      <c r="Z383" s="315">
        <f>West!AA383</f>
        <v>0</v>
      </c>
      <c r="AA383" s="316">
        <f>West!AB383</f>
        <v>0</v>
      </c>
      <c r="AB383" s="315">
        <f>Sepahijala!R383</f>
        <v>0</v>
      </c>
      <c r="AC383" s="316">
        <f>Sepahijala!S383</f>
        <v>0</v>
      </c>
      <c r="AD383" s="315">
        <f>Sepahijala!AA383</f>
        <v>0</v>
      </c>
      <c r="AE383" s="316">
        <f>Sepahijala!AB383</f>
        <v>0</v>
      </c>
      <c r="AF383" s="315">
        <f>Khowai!R383</f>
        <v>0</v>
      </c>
      <c r="AG383" s="316">
        <f>Khowai!S383</f>
        <v>0</v>
      </c>
      <c r="AH383" s="315">
        <f>Khowai!AA383</f>
        <v>0</v>
      </c>
      <c r="AI383" s="316">
        <f>Khowai!AB383</f>
        <v>0</v>
      </c>
      <c r="AJ383" s="315">
        <f>SPO!R383</f>
        <v>0</v>
      </c>
      <c r="AK383" s="316">
        <f>SPO!S383</f>
        <v>0</v>
      </c>
      <c r="AL383" s="315">
        <f>SPO!AA383</f>
        <v>0</v>
      </c>
      <c r="AM383" s="316">
        <f>SPO!AB383</f>
        <v>0</v>
      </c>
      <c r="AN383" s="315">
        <f>Tripura!R383</f>
        <v>0</v>
      </c>
      <c r="AO383" s="316">
        <f>Tripura!S383</f>
        <v>0</v>
      </c>
      <c r="AP383" s="315">
        <f>Tripura!AA383</f>
        <v>0</v>
      </c>
      <c r="AQ383" s="316">
        <f>Tripura!AB383</f>
        <v>0</v>
      </c>
    </row>
    <row r="384" spans="1:43" ht="31.5">
      <c r="A384" s="6">
        <f t="shared" si="47"/>
        <v>23.210000000000019</v>
      </c>
      <c r="B384" s="56" t="s">
        <v>230</v>
      </c>
      <c r="C384" s="60"/>
      <c r="D384" s="315">
        <f>Dhalai!R384</f>
        <v>0</v>
      </c>
      <c r="E384" s="316">
        <f>Dhalai!S384</f>
        <v>0</v>
      </c>
      <c r="F384" s="315">
        <f>Dhalai!AA384</f>
        <v>0</v>
      </c>
      <c r="G384" s="316">
        <f>Dhalai!AB384</f>
        <v>0</v>
      </c>
      <c r="H384" s="315">
        <f>Unakoti!R384</f>
        <v>0</v>
      </c>
      <c r="I384" s="316">
        <f>Unakoti!S384</f>
        <v>0</v>
      </c>
      <c r="J384" s="315">
        <f>Unakoti!AA384</f>
        <v>0</v>
      </c>
      <c r="K384" s="316">
        <f>Unakoti!AB384</f>
        <v>0</v>
      </c>
      <c r="L384" s="315">
        <f>North!R384</f>
        <v>0</v>
      </c>
      <c r="M384" s="316">
        <f>North!S384</f>
        <v>0</v>
      </c>
      <c r="N384" s="315">
        <f>North!AA384</f>
        <v>0</v>
      </c>
      <c r="O384" s="316">
        <f>North!AB384</f>
        <v>0</v>
      </c>
      <c r="P384" s="315">
        <f>Gomati!R384</f>
        <v>0</v>
      </c>
      <c r="Q384" s="316">
        <f>Gomati!S384</f>
        <v>0</v>
      </c>
      <c r="R384" s="315">
        <f>Gomati!AA384</f>
        <v>0</v>
      </c>
      <c r="S384" s="316">
        <f>Gomati!AB384</f>
        <v>0</v>
      </c>
      <c r="T384" s="315">
        <f>South!R384</f>
        <v>0</v>
      </c>
      <c r="U384" s="316">
        <f>South!S384</f>
        <v>0</v>
      </c>
      <c r="V384" s="315">
        <f>South!AA384</f>
        <v>0</v>
      </c>
      <c r="W384" s="316">
        <f>South!AB384</f>
        <v>0</v>
      </c>
      <c r="X384" s="315">
        <f>West!R384</f>
        <v>0</v>
      </c>
      <c r="Y384" s="316">
        <f>West!S384</f>
        <v>0</v>
      </c>
      <c r="Z384" s="315">
        <f>West!AA384</f>
        <v>0</v>
      </c>
      <c r="AA384" s="316">
        <f>West!AB384</f>
        <v>0</v>
      </c>
      <c r="AB384" s="315">
        <f>Sepahijala!R384</f>
        <v>0</v>
      </c>
      <c r="AC384" s="316">
        <f>Sepahijala!S384</f>
        <v>0</v>
      </c>
      <c r="AD384" s="315">
        <f>Sepahijala!AA384</f>
        <v>0</v>
      </c>
      <c r="AE384" s="316">
        <f>Sepahijala!AB384</f>
        <v>0</v>
      </c>
      <c r="AF384" s="315">
        <f>Khowai!R384</f>
        <v>0</v>
      </c>
      <c r="AG384" s="316">
        <f>Khowai!S384</f>
        <v>0</v>
      </c>
      <c r="AH384" s="315">
        <f>Khowai!AA384</f>
        <v>0</v>
      </c>
      <c r="AI384" s="316">
        <f>Khowai!AB384</f>
        <v>0</v>
      </c>
      <c r="AJ384" s="315">
        <f>SPO!R384</f>
        <v>0</v>
      </c>
      <c r="AK384" s="316">
        <f>SPO!S384</f>
        <v>0</v>
      </c>
      <c r="AL384" s="315">
        <f>SPO!AA384</f>
        <v>0</v>
      </c>
      <c r="AM384" s="316">
        <f>SPO!AB384</f>
        <v>0</v>
      </c>
      <c r="AN384" s="315">
        <f>Tripura!R384</f>
        <v>0</v>
      </c>
      <c r="AO384" s="316">
        <f>Tripura!S384</f>
        <v>0</v>
      </c>
      <c r="AP384" s="315">
        <f>Tripura!AA384</f>
        <v>0</v>
      </c>
      <c r="AQ384" s="316">
        <f>Tripura!AB384</f>
        <v>0</v>
      </c>
    </row>
    <row r="385" spans="1:43" ht="31.5">
      <c r="A385" s="6">
        <f t="shared" si="47"/>
        <v>23.22000000000002</v>
      </c>
      <c r="B385" s="56" t="s">
        <v>231</v>
      </c>
      <c r="C385" s="60"/>
      <c r="D385" s="315">
        <f>Dhalai!R385</f>
        <v>0</v>
      </c>
      <c r="E385" s="316">
        <f>Dhalai!S385</f>
        <v>0</v>
      </c>
      <c r="F385" s="315">
        <f>Dhalai!AA385</f>
        <v>0</v>
      </c>
      <c r="G385" s="316">
        <f>Dhalai!AB385</f>
        <v>0</v>
      </c>
      <c r="H385" s="315">
        <f>Unakoti!R385</f>
        <v>0</v>
      </c>
      <c r="I385" s="316">
        <f>Unakoti!S385</f>
        <v>0</v>
      </c>
      <c r="J385" s="315">
        <f>Unakoti!AA385</f>
        <v>0</v>
      </c>
      <c r="K385" s="316">
        <f>Unakoti!AB385</f>
        <v>0</v>
      </c>
      <c r="L385" s="315">
        <f>North!R385</f>
        <v>0</v>
      </c>
      <c r="M385" s="316">
        <f>North!S385</f>
        <v>0</v>
      </c>
      <c r="N385" s="315">
        <f>North!AA385</f>
        <v>0</v>
      </c>
      <c r="O385" s="316">
        <f>North!AB385</f>
        <v>0</v>
      </c>
      <c r="P385" s="315">
        <f>Gomati!R385</f>
        <v>0</v>
      </c>
      <c r="Q385" s="316">
        <f>Gomati!S385</f>
        <v>0</v>
      </c>
      <c r="R385" s="315">
        <f>Gomati!AA385</f>
        <v>0</v>
      </c>
      <c r="S385" s="316">
        <f>Gomati!AB385</f>
        <v>0</v>
      </c>
      <c r="T385" s="315">
        <f>South!R385</f>
        <v>0</v>
      </c>
      <c r="U385" s="316">
        <f>South!S385</f>
        <v>0</v>
      </c>
      <c r="V385" s="315">
        <f>South!AA385</f>
        <v>0</v>
      </c>
      <c r="W385" s="316">
        <f>South!AB385</f>
        <v>0</v>
      </c>
      <c r="X385" s="315">
        <f>West!R385</f>
        <v>0</v>
      </c>
      <c r="Y385" s="316">
        <f>West!S385</f>
        <v>0</v>
      </c>
      <c r="Z385" s="315">
        <f>West!AA385</f>
        <v>0</v>
      </c>
      <c r="AA385" s="316">
        <f>West!AB385</f>
        <v>0</v>
      </c>
      <c r="AB385" s="315">
        <f>Sepahijala!R385</f>
        <v>0</v>
      </c>
      <c r="AC385" s="316">
        <f>Sepahijala!S385</f>
        <v>0</v>
      </c>
      <c r="AD385" s="315">
        <f>Sepahijala!AA385</f>
        <v>0</v>
      </c>
      <c r="AE385" s="316">
        <f>Sepahijala!AB385</f>
        <v>0</v>
      </c>
      <c r="AF385" s="315">
        <f>Khowai!R385</f>
        <v>0</v>
      </c>
      <c r="AG385" s="316">
        <f>Khowai!S385</f>
        <v>0</v>
      </c>
      <c r="AH385" s="315">
        <f>Khowai!AA385</f>
        <v>0</v>
      </c>
      <c r="AI385" s="316">
        <f>Khowai!AB385</f>
        <v>0</v>
      </c>
      <c r="AJ385" s="315">
        <f>SPO!R385</f>
        <v>0</v>
      </c>
      <c r="AK385" s="316">
        <f>SPO!S385</f>
        <v>0</v>
      </c>
      <c r="AL385" s="315">
        <f>SPO!AA385</f>
        <v>0</v>
      </c>
      <c r="AM385" s="316">
        <f>SPO!AB385</f>
        <v>0</v>
      </c>
      <c r="AN385" s="315">
        <f>Tripura!R385</f>
        <v>0</v>
      </c>
      <c r="AO385" s="316">
        <f>Tripura!S385</f>
        <v>0</v>
      </c>
      <c r="AP385" s="315">
        <f>Tripura!AA385</f>
        <v>0</v>
      </c>
      <c r="AQ385" s="316">
        <f>Tripura!AB385</f>
        <v>0</v>
      </c>
    </row>
    <row r="386" spans="1:43" ht="31.5">
      <c r="A386" s="6">
        <f t="shared" si="47"/>
        <v>23.230000000000022</v>
      </c>
      <c r="B386" s="56" t="s">
        <v>232</v>
      </c>
      <c r="C386" s="60"/>
      <c r="D386" s="315">
        <f>Dhalai!R386</f>
        <v>0</v>
      </c>
      <c r="E386" s="316">
        <f>Dhalai!S386</f>
        <v>0</v>
      </c>
      <c r="F386" s="315">
        <f>Dhalai!AA386</f>
        <v>0</v>
      </c>
      <c r="G386" s="316">
        <f>Dhalai!AB386</f>
        <v>0</v>
      </c>
      <c r="H386" s="315">
        <f>Unakoti!R386</f>
        <v>0</v>
      </c>
      <c r="I386" s="316">
        <f>Unakoti!S386</f>
        <v>0</v>
      </c>
      <c r="J386" s="315">
        <f>Unakoti!AA386</f>
        <v>0</v>
      </c>
      <c r="K386" s="316">
        <f>Unakoti!AB386</f>
        <v>0</v>
      </c>
      <c r="L386" s="315">
        <f>North!R386</f>
        <v>0</v>
      </c>
      <c r="M386" s="316">
        <f>North!S386</f>
        <v>0</v>
      </c>
      <c r="N386" s="315">
        <f>North!AA386</f>
        <v>0</v>
      </c>
      <c r="O386" s="316">
        <f>North!AB386</f>
        <v>0</v>
      </c>
      <c r="P386" s="315">
        <f>Gomati!R386</f>
        <v>0</v>
      </c>
      <c r="Q386" s="316">
        <f>Gomati!S386</f>
        <v>0</v>
      </c>
      <c r="R386" s="315">
        <f>Gomati!AA386</f>
        <v>0</v>
      </c>
      <c r="S386" s="316">
        <f>Gomati!AB386</f>
        <v>0</v>
      </c>
      <c r="T386" s="315">
        <f>South!R386</f>
        <v>0</v>
      </c>
      <c r="U386" s="316">
        <f>South!S386</f>
        <v>0</v>
      </c>
      <c r="V386" s="315">
        <f>South!AA386</f>
        <v>0</v>
      </c>
      <c r="W386" s="316">
        <f>South!AB386</f>
        <v>0</v>
      </c>
      <c r="X386" s="315">
        <f>West!R386</f>
        <v>0</v>
      </c>
      <c r="Y386" s="316">
        <f>West!S386</f>
        <v>0</v>
      </c>
      <c r="Z386" s="315">
        <f>West!AA386</f>
        <v>0</v>
      </c>
      <c r="AA386" s="316">
        <f>West!AB386</f>
        <v>0</v>
      </c>
      <c r="AB386" s="315">
        <f>Sepahijala!R386</f>
        <v>0</v>
      </c>
      <c r="AC386" s="316">
        <f>Sepahijala!S386</f>
        <v>0</v>
      </c>
      <c r="AD386" s="315">
        <f>Sepahijala!AA386</f>
        <v>0</v>
      </c>
      <c r="AE386" s="316">
        <f>Sepahijala!AB386</f>
        <v>0</v>
      </c>
      <c r="AF386" s="315">
        <f>Khowai!R386</f>
        <v>0</v>
      </c>
      <c r="AG386" s="316">
        <f>Khowai!S386</f>
        <v>0</v>
      </c>
      <c r="AH386" s="315">
        <f>Khowai!AA386</f>
        <v>0</v>
      </c>
      <c r="AI386" s="316">
        <f>Khowai!AB386</f>
        <v>0</v>
      </c>
      <c r="AJ386" s="315">
        <f>SPO!R386</f>
        <v>0</v>
      </c>
      <c r="AK386" s="316">
        <f>SPO!S386</f>
        <v>0</v>
      </c>
      <c r="AL386" s="315">
        <f>SPO!AA386</f>
        <v>0</v>
      </c>
      <c r="AM386" s="316">
        <f>SPO!AB386</f>
        <v>0</v>
      </c>
      <c r="AN386" s="315">
        <f>Tripura!R386</f>
        <v>0</v>
      </c>
      <c r="AO386" s="316">
        <f>Tripura!S386</f>
        <v>0</v>
      </c>
      <c r="AP386" s="315">
        <f>Tripura!AA386</f>
        <v>0</v>
      </c>
      <c r="AQ386" s="316">
        <f>Tripura!AB386</f>
        <v>0</v>
      </c>
    </row>
    <row r="387" spans="1:43">
      <c r="A387" s="6">
        <v>23.24</v>
      </c>
      <c r="B387" s="61" t="s">
        <v>233</v>
      </c>
      <c r="C387" s="69">
        <v>0.44</v>
      </c>
      <c r="D387" s="315">
        <f>Dhalai!R387</f>
        <v>12</v>
      </c>
      <c r="E387" s="316">
        <f>Dhalai!S387</f>
        <v>5.28</v>
      </c>
      <c r="F387" s="315">
        <f>Dhalai!AA387</f>
        <v>0</v>
      </c>
      <c r="G387" s="316">
        <f>Dhalai!AB387</f>
        <v>0</v>
      </c>
      <c r="H387" s="315">
        <f>Unakoti!R387</f>
        <v>9</v>
      </c>
      <c r="I387" s="316">
        <f>Unakoti!S387</f>
        <v>3.96</v>
      </c>
      <c r="J387" s="315">
        <f>Unakoti!AA387</f>
        <v>0</v>
      </c>
      <c r="K387" s="316">
        <f>Unakoti!AB387</f>
        <v>0</v>
      </c>
      <c r="L387" s="315">
        <f>North!R387</f>
        <v>32</v>
      </c>
      <c r="M387" s="316">
        <f>North!S387</f>
        <v>14.08</v>
      </c>
      <c r="N387" s="315">
        <f>North!AA387</f>
        <v>0</v>
      </c>
      <c r="O387" s="316">
        <f>North!AB387</f>
        <v>0</v>
      </c>
      <c r="P387" s="315">
        <f>Gomati!R387</f>
        <v>6</v>
      </c>
      <c r="Q387" s="316">
        <f>Gomati!S387</f>
        <v>2.64</v>
      </c>
      <c r="R387" s="315">
        <f>Gomati!AA387</f>
        <v>0</v>
      </c>
      <c r="S387" s="316">
        <f>Gomati!AB387</f>
        <v>0</v>
      </c>
      <c r="T387" s="315">
        <f>South!R387</f>
        <v>13</v>
      </c>
      <c r="U387" s="316">
        <f>South!S387</f>
        <v>5.72</v>
      </c>
      <c r="V387" s="315">
        <f>South!AA387</f>
        <v>0</v>
      </c>
      <c r="W387" s="316">
        <f>South!AB387</f>
        <v>0</v>
      </c>
      <c r="X387" s="315">
        <f>West!R387</f>
        <v>2</v>
      </c>
      <c r="Y387" s="316">
        <f>West!S387</f>
        <v>0.88</v>
      </c>
      <c r="Z387" s="315">
        <f>West!AA387</f>
        <v>0</v>
      </c>
      <c r="AA387" s="316">
        <f>West!AB387</f>
        <v>0</v>
      </c>
      <c r="AB387" s="315">
        <f>Sepahijala!R387</f>
        <v>5</v>
      </c>
      <c r="AC387" s="316">
        <f>Sepahijala!S387</f>
        <v>2.2000000000000002</v>
      </c>
      <c r="AD387" s="315">
        <f>Sepahijala!AA387</f>
        <v>0</v>
      </c>
      <c r="AE387" s="316">
        <f>Sepahijala!AB387</f>
        <v>0</v>
      </c>
      <c r="AF387" s="315">
        <f>Khowai!R387</f>
        <v>6</v>
      </c>
      <c r="AG387" s="316">
        <f>Khowai!S387</f>
        <v>2.64</v>
      </c>
      <c r="AH387" s="315">
        <f>Khowai!AA387</f>
        <v>0</v>
      </c>
      <c r="AI387" s="316">
        <f>Khowai!AB387</f>
        <v>0</v>
      </c>
      <c r="AJ387" s="315">
        <f>SPO!R387</f>
        <v>0</v>
      </c>
      <c r="AK387" s="316">
        <f>SPO!S387</f>
        <v>0</v>
      </c>
      <c r="AL387" s="315">
        <f>SPO!AA387</f>
        <v>0</v>
      </c>
      <c r="AM387" s="316">
        <f>SPO!AB387</f>
        <v>0</v>
      </c>
      <c r="AN387" s="315">
        <f>Tripura!R387</f>
        <v>85</v>
      </c>
      <c r="AO387" s="316">
        <f>Tripura!S387</f>
        <v>37.400000000000006</v>
      </c>
      <c r="AP387" s="315">
        <f>Tripura!AA387</f>
        <v>0</v>
      </c>
      <c r="AQ387" s="316">
        <f>Tripura!AB387</f>
        <v>0</v>
      </c>
    </row>
    <row r="388" spans="1:43">
      <c r="A388" s="6">
        <v>23.25</v>
      </c>
      <c r="B388" s="61" t="s">
        <v>234</v>
      </c>
      <c r="C388" s="69">
        <v>0.15</v>
      </c>
      <c r="D388" s="315">
        <f>Dhalai!R388</f>
        <v>11</v>
      </c>
      <c r="E388" s="316">
        <f>Dhalai!S388</f>
        <v>1.65</v>
      </c>
      <c r="F388" s="315">
        <f>Dhalai!AA388</f>
        <v>0</v>
      </c>
      <c r="G388" s="316">
        <f>Dhalai!AB388</f>
        <v>0</v>
      </c>
      <c r="H388" s="315">
        <f>Unakoti!R388</f>
        <v>7</v>
      </c>
      <c r="I388" s="316">
        <f>Unakoti!S388</f>
        <v>1.05</v>
      </c>
      <c r="J388" s="315">
        <f>Unakoti!AA388</f>
        <v>0</v>
      </c>
      <c r="K388" s="316">
        <f>Unakoti!AB388</f>
        <v>0</v>
      </c>
      <c r="L388" s="315">
        <f>North!R388</f>
        <v>0</v>
      </c>
      <c r="M388" s="316">
        <f>North!S388</f>
        <v>0</v>
      </c>
      <c r="N388" s="315">
        <f>North!AA388</f>
        <v>0</v>
      </c>
      <c r="O388" s="316">
        <f>North!AB388</f>
        <v>0</v>
      </c>
      <c r="P388" s="315">
        <f>Gomati!R388</f>
        <v>44</v>
      </c>
      <c r="Q388" s="316">
        <f>Gomati!S388</f>
        <v>6.6</v>
      </c>
      <c r="R388" s="315">
        <f>Gomati!AA388</f>
        <v>0</v>
      </c>
      <c r="S388" s="316">
        <f>Gomati!AB388</f>
        <v>0</v>
      </c>
      <c r="T388" s="315">
        <f>South!R388</f>
        <v>66</v>
      </c>
      <c r="U388" s="316">
        <f>South!S388</f>
        <v>9.9</v>
      </c>
      <c r="V388" s="315">
        <f>South!AA388</f>
        <v>0</v>
      </c>
      <c r="W388" s="316">
        <f>South!AB388</f>
        <v>0</v>
      </c>
      <c r="X388" s="315">
        <f>West!R388</f>
        <v>0</v>
      </c>
      <c r="Y388" s="316">
        <f>West!S388</f>
        <v>0</v>
      </c>
      <c r="Z388" s="315">
        <f>West!AA388</f>
        <v>0</v>
      </c>
      <c r="AA388" s="316">
        <f>West!AB388</f>
        <v>0</v>
      </c>
      <c r="AB388" s="315">
        <f>Sepahijala!R388</f>
        <v>0</v>
      </c>
      <c r="AC388" s="316">
        <f>Sepahijala!S388</f>
        <v>0</v>
      </c>
      <c r="AD388" s="315">
        <f>Sepahijala!AA388</f>
        <v>0</v>
      </c>
      <c r="AE388" s="316">
        <f>Sepahijala!AB388</f>
        <v>0</v>
      </c>
      <c r="AF388" s="315">
        <f>Khowai!R388</f>
        <v>0</v>
      </c>
      <c r="AG388" s="316">
        <f>Khowai!S388</f>
        <v>0</v>
      </c>
      <c r="AH388" s="315">
        <f>Khowai!AA388</f>
        <v>0</v>
      </c>
      <c r="AI388" s="316">
        <f>Khowai!AB388</f>
        <v>0</v>
      </c>
      <c r="AJ388" s="315">
        <f>SPO!R388</f>
        <v>0</v>
      </c>
      <c r="AK388" s="316">
        <f>SPO!S388</f>
        <v>0</v>
      </c>
      <c r="AL388" s="315">
        <f>SPO!AA388</f>
        <v>0</v>
      </c>
      <c r="AM388" s="316">
        <f>SPO!AB388</f>
        <v>0</v>
      </c>
      <c r="AN388" s="315">
        <f>Tripura!R388</f>
        <v>128</v>
      </c>
      <c r="AO388" s="316">
        <f>Tripura!S388</f>
        <v>19.200000000000003</v>
      </c>
      <c r="AP388" s="315">
        <f>Tripura!AA388</f>
        <v>0</v>
      </c>
      <c r="AQ388" s="316">
        <f>Tripura!AB388</f>
        <v>0</v>
      </c>
    </row>
    <row r="389" spans="1:43" s="91" customFormat="1">
      <c r="A389" s="6">
        <v>23.26</v>
      </c>
      <c r="B389" s="7" t="s">
        <v>235</v>
      </c>
      <c r="C389" s="118">
        <v>5.0000000000000001E-3</v>
      </c>
      <c r="D389" s="315">
        <f>Dhalai!R389</f>
        <v>474</v>
      </c>
      <c r="E389" s="316">
        <f>Dhalai!S389</f>
        <v>2.37</v>
      </c>
      <c r="F389" s="315">
        <f>Dhalai!AA389</f>
        <v>0</v>
      </c>
      <c r="G389" s="316">
        <f>Dhalai!AB389</f>
        <v>0</v>
      </c>
      <c r="H389" s="315">
        <f>Unakoti!R389</f>
        <v>546</v>
      </c>
      <c r="I389" s="316">
        <f>Unakoti!S389</f>
        <v>2.73</v>
      </c>
      <c r="J389" s="315">
        <f>Unakoti!AA389</f>
        <v>0</v>
      </c>
      <c r="K389" s="316">
        <f>Unakoti!AB389</f>
        <v>0</v>
      </c>
      <c r="L389" s="315">
        <f>North!R389</f>
        <v>8515</v>
      </c>
      <c r="M389" s="316">
        <f>North!S389</f>
        <v>42.575000000000003</v>
      </c>
      <c r="N389" s="315">
        <f>North!AA389</f>
        <v>0</v>
      </c>
      <c r="O389" s="316">
        <f>North!AB389</f>
        <v>0</v>
      </c>
      <c r="P389" s="315">
        <f>Gomati!R389</f>
        <v>2291</v>
      </c>
      <c r="Q389" s="316">
        <f>Gomati!S389</f>
        <v>11.455</v>
      </c>
      <c r="R389" s="315">
        <f>Gomati!AA389</f>
        <v>0</v>
      </c>
      <c r="S389" s="316">
        <f>Gomati!AB389</f>
        <v>0</v>
      </c>
      <c r="T389" s="315">
        <f>South!R389</f>
        <v>1391</v>
      </c>
      <c r="U389" s="316">
        <f>South!S389</f>
        <v>6.9550000000000001</v>
      </c>
      <c r="V389" s="315">
        <f>South!AA389</f>
        <v>0</v>
      </c>
      <c r="W389" s="316">
        <f>South!AB389</f>
        <v>0</v>
      </c>
      <c r="X389" s="315">
        <f>West!R389</f>
        <v>1520</v>
      </c>
      <c r="Y389" s="316">
        <f>West!S389</f>
        <v>7.6000000000000005</v>
      </c>
      <c r="Z389" s="315">
        <f>West!AA389</f>
        <v>0</v>
      </c>
      <c r="AA389" s="316">
        <f>West!AB389</f>
        <v>0</v>
      </c>
      <c r="AB389" s="315">
        <f>Sepahijala!R389</f>
        <v>449</v>
      </c>
      <c r="AC389" s="316">
        <f>Sepahijala!S389</f>
        <v>2.2450000000000001</v>
      </c>
      <c r="AD389" s="315">
        <f>Sepahijala!AA389</f>
        <v>0</v>
      </c>
      <c r="AE389" s="316">
        <f>Sepahijala!AB389</f>
        <v>0</v>
      </c>
      <c r="AF389" s="315">
        <f>Khowai!R389</f>
        <v>5255</v>
      </c>
      <c r="AG389" s="316">
        <f>Khowai!S389</f>
        <v>26.275000000000002</v>
      </c>
      <c r="AH389" s="315">
        <f>Khowai!AA389</f>
        <v>0</v>
      </c>
      <c r="AI389" s="316">
        <f>Khowai!AB389</f>
        <v>0</v>
      </c>
      <c r="AJ389" s="315">
        <f>SPO!R389</f>
        <v>0</v>
      </c>
      <c r="AK389" s="316">
        <f>SPO!S389</f>
        <v>0</v>
      </c>
      <c r="AL389" s="315">
        <f>SPO!AA389</f>
        <v>0</v>
      </c>
      <c r="AM389" s="316">
        <f>SPO!AB389</f>
        <v>0</v>
      </c>
      <c r="AN389" s="315">
        <f>Tripura!R389</f>
        <v>20441</v>
      </c>
      <c r="AO389" s="316">
        <f>Tripura!S389</f>
        <v>102.20500000000001</v>
      </c>
      <c r="AP389" s="315">
        <f>Tripura!AA389</f>
        <v>0</v>
      </c>
      <c r="AQ389" s="316">
        <f>Tripura!AB389</f>
        <v>0</v>
      </c>
    </row>
    <row r="390" spans="1:43" s="91" customFormat="1">
      <c r="A390" s="52">
        <v>23.27</v>
      </c>
      <c r="B390" s="7" t="s">
        <v>236</v>
      </c>
      <c r="C390" s="118"/>
      <c r="D390" s="315">
        <f>Dhalai!R390</f>
        <v>3</v>
      </c>
      <c r="E390" s="316">
        <f>Dhalai!S390</f>
        <v>6.25</v>
      </c>
      <c r="F390" s="315">
        <f>Dhalai!AA390</f>
        <v>1</v>
      </c>
      <c r="G390" s="316">
        <f>Dhalai!AB390</f>
        <v>2.4</v>
      </c>
      <c r="H390" s="315">
        <f>Unakoti!R390</f>
        <v>5</v>
      </c>
      <c r="I390" s="316">
        <f>Unakoti!S390</f>
        <v>6.5</v>
      </c>
      <c r="J390" s="315">
        <f>Unakoti!AA390</f>
        <v>2</v>
      </c>
      <c r="K390" s="316">
        <f>Unakoti!AB390</f>
        <v>2.2650000000000001</v>
      </c>
      <c r="L390" s="315">
        <f>North!R390</f>
        <v>4</v>
      </c>
      <c r="M390" s="316">
        <f>North!S390</f>
        <v>4.3445400000000003</v>
      </c>
      <c r="N390" s="315">
        <f>North!AA390</f>
        <v>1</v>
      </c>
      <c r="O390" s="316">
        <f>North!AB390</f>
        <v>1.044</v>
      </c>
      <c r="P390" s="315">
        <f>Gomati!R390</f>
        <v>0</v>
      </c>
      <c r="Q390" s="316">
        <f>Gomati!S390</f>
        <v>0</v>
      </c>
      <c r="R390" s="315">
        <f>Gomati!AA390</f>
        <v>0</v>
      </c>
      <c r="S390" s="316">
        <f>Gomati!AB390</f>
        <v>0</v>
      </c>
      <c r="T390" s="315">
        <f>South!R390</f>
        <v>3</v>
      </c>
      <c r="U390" s="316">
        <f>South!S390</f>
        <v>3.56</v>
      </c>
      <c r="V390" s="315">
        <f>South!AA390</f>
        <v>1</v>
      </c>
      <c r="W390" s="316">
        <f>South!AB390</f>
        <v>1.0249999999999999</v>
      </c>
      <c r="X390" s="315">
        <f>West!R390</f>
        <v>1</v>
      </c>
      <c r="Y390" s="316">
        <f>West!S390</f>
        <v>1.38</v>
      </c>
      <c r="Z390" s="315">
        <f>West!AA390</f>
        <v>0</v>
      </c>
      <c r="AA390" s="316">
        <f>West!AB390</f>
        <v>0</v>
      </c>
      <c r="AB390" s="315">
        <f>Sepahijala!R390</f>
        <v>4</v>
      </c>
      <c r="AC390" s="316">
        <f>Sepahijala!S390</f>
        <v>9.81</v>
      </c>
      <c r="AD390" s="315">
        <f>Sepahijala!AA390</f>
        <v>2</v>
      </c>
      <c r="AE390" s="316">
        <f>Sepahijala!AB390</f>
        <v>3.9630000000000001</v>
      </c>
      <c r="AF390" s="315">
        <f>Khowai!R390</f>
        <v>4</v>
      </c>
      <c r="AG390" s="316">
        <f>Khowai!S390</f>
        <v>6.1</v>
      </c>
      <c r="AH390" s="315">
        <f>Khowai!AA390</f>
        <v>4</v>
      </c>
      <c r="AI390" s="316">
        <f>Khowai!AB390</f>
        <v>6.1</v>
      </c>
      <c r="AJ390" s="315">
        <f>SPO!R390</f>
        <v>0</v>
      </c>
      <c r="AK390" s="316">
        <f>SPO!S390</f>
        <v>0</v>
      </c>
      <c r="AL390" s="315">
        <f>SPO!AA390</f>
        <v>0</v>
      </c>
      <c r="AM390" s="316">
        <f>SPO!AB390</f>
        <v>0</v>
      </c>
      <c r="AN390" s="315">
        <f>Tripura!R390</f>
        <v>24</v>
      </c>
      <c r="AO390" s="316">
        <f>Tripura!S390</f>
        <v>37.944540000000003</v>
      </c>
      <c r="AP390" s="315">
        <f>Tripura!AA390</f>
        <v>11</v>
      </c>
      <c r="AQ390" s="316">
        <f>Tripura!AB390</f>
        <v>16.796999999999997</v>
      </c>
    </row>
    <row r="391" spans="1:43" s="91" customFormat="1">
      <c r="A391" s="6">
        <v>23.28</v>
      </c>
      <c r="B391" s="7" t="s">
        <v>237</v>
      </c>
      <c r="C391" s="118"/>
      <c r="D391" s="315">
        <f>Dhalai!R391</f>
        <v>8</v>
      </c>
      <c r="E391" s="316">
        <f>Dhalai!S391</f>
        <v>14.39</v>
      </c>
      <c r="F391" s="315">
        <f>Dhalai!AA391</f>
        <v>2</v>
      </c>
      <c r="G391" s="316">
        <f>Dhalai!AB391</f>
        <v>3.37</v>
      </c>
      <c r="H391" s="315">
        <f>Unakoti!R391</f>
        <v>7</v>
      </c>
      <c r="I391" s="316">
        <f>Unakoti!S391</f>
        <v>9.8255999999999997</v>
      </c>
      <c r="J391" s="315">
        <f>Unakoti!AA391</f>
        <v>3</v>
      </c>
      <c r="K391" s="316">
        <f>Unakoti!AB391</f>
        <v>4.2569999999999997</v>
      </c>
      <c r="L391" s="315">
        <f>North!R391</f>
        <v>11</v>
      </c>
      <c r="M391" s="316">
        <f>North!S391</f>
        <v>16.340900000000001</v>
      </c>
      <c r="N391" s="315">
        <f>North!AA391</f>
        <v>3</v>
      </c>
      <c r="O391" s="316">
        <f>North!AB391</f>
        <v>4.4939999999999998</v>
      </c>
      <c r="P391" s="315">
        <f>Gomati!R391</f>
        <v>19</v>
      </c>
      <c r="Q391" s="316">
        <f>Gomati!S391</f>
        <v>45.28</v>
      </c>
      <c r="R391" s="315">
        <f>Gomati!AA391</f>
        <v>3</v>
      </c>
      <c r="S391" s="316">
        <f>Gomati!AB391</f>
        <v>9.16</v>
      </c>
      <c r="T391" s="315">
        <f>South!R391</f>
        <v>9</v>
      </c>
      <c r="U391" s="316">
        <f>South!S391</f>
        <v>12.87</v>
      </c>
      <c r="V391" s="315">
        <f>South!AA391</f>
        <v>4</v>
      </c>
      <c r="W391" s="316">
        <f>South!AB391</f>
        <v>5.62</v>
      </c>
      <c r="X391" s="315">
        <f>West!R391</f>
        <v>10</v>
      </c>
      <c r="Y391" s="316">
        <f>West!S391</f>
        <v>14.074999999999999</v>
      </c>
      <c r="Z391" s="315">
        <f>West!AA391</f>
        <v>3</v>
      </c>
      <c r="AA391" s="316">
        <f>West!AB391</f>
        <v>5.0259999999999998</v>
      </c>
      <c r="AB391" s="315">
        <f>Sepahijala!R391</f>
        <v>4</v>
      </c>
      <c r="AC391" s="316">
        <f>Sepahijala!S391</f>
        <v>8.359</v>
      </c>
      <c r="AD391" s="315">
        <f>Sepahijala!AA391</f>
        <v>1</v>
      </c>
      <c r="AE391" s="316">
        <f>Sepahijala!AB391</f>
        <v>2.12</v>
      </c>
      <c r="AF391" s="315">
        <f>Khowai!R391</f>
        <v>5</v>
      </c>
      <c r="AG391" s="316">
        <f>Khowai!S391</f>
        <v>13.43</v>
      </c>
      <c r="AH391" s="315">
        <f>Khowai!AA391</f>
        <v>0</v>
      </c>
      <c r="AI391" s="316">
        <f>Khowai!AB391</f>
        <v>0</v>
      </c>
      <c r="AJ391" s="315">
        <f>SPO!R391</f>
        <v>0</v>
      </c>
      <c r="AK391" s="316">
        <f>SPO!S391</f>
        <v>0</v>
      </c>
      <c r="AL391" s="315">
        <f>SPO!AA391</f>
        <v>0</v>
      </c>
      <c r="AM391" s="316">
        <f>SPO!AB391</f>
        <v>0</v>
      </c>
      <c r="AN391" s="315">
        <f>Tripura!R391</f>
        <v>73</v>
      </c>
      <c r="AO391" s="316">
        <f>Tripura!S391</f>
        <v>134.57050000000001</v>
      </c>
      <c r="AP391" s="315">
        <f>Tripura!AA391</f>
        <v>19</v>
      </c>
      <c r="AQ391" s="316">
        <f>Tripura!AB391</f>
        <v>34.046999999999997</v>
      </c>
    </row>
    <row r="392" spans="1:43" s="91" customFormat="1">
      <c r="A392" s="6">
        <v>23.29</v>
      </c>
      <c r="B392" s="7" t="s">
        <v>322</v>
      </c>
      <c r="C392" s="118"/>
      <c r="D392" s="315">
        <f>Dhalai!R392</f>
        <v>0</v>
      </c>
      <c r="E392" s="316">
        <f>Dhalai!S392</f>
        <v>0</v>
      </c>
      <c r="F392" s="315">
        <f>Dhalai!AA392</f>
        <v>0</v>
      </c>
      <c r="G392" s="316">
        <f>Dhalai!AB392</f>
        <v>0</v>
      </c>
      <c r="H392" s="315">
        <f>Unakoti!R392</f>
        <v>0</v>
      </c>
      <c r="I392" s="316">
        <f>Unakoti!S392</f>
        <v>0</v>
      </c>
      <c r="J392" s="315">
        <f>Unakoti!AA392</f>
        <v>0</v>
      </c>
      <c r="K392" s="316">
        <f>Unakoti!AB392</f>
        <v>0</v>
      </c>
      <c r="L392" s="315">
        <f>North!R392</f>
        <v>0</v>
      </c>
      <c r="M392" s="316">
        <f>North!S392</f>
        <v>0</v>
      </c>
      <c r="N392" s="315">
        <f>North!AA392</f>
        <v>0</v>
      </c>
      <c r="O392" s="316">
        <f>North!AB392</f>
        <v>0</v>
      </c>
      <c r="P392" s="315">
        <f>Gomati!R392</f>
        <v>0</v>
      </c>
      <c r="Q392" s="316">
        <f>Gomati!S392</f>
        <v>0</v>
      </c>
      <c r="R392" s="315">
        <f>Gomati!AA392</f>
        <v>0</v>
      </c>
      <c r="S392" s="316">
        <f>Gomati!AB392</f>
        <v>0</v>
      </c>
      <c r="T392" s="315">
        <f>South!R392</f>
        <v>0</v>
      </c>
      <c r="U392" s="316">
        <f>South!S392</f>
        <v>0</v>
      </c>
      <c r="V392" s="315">
        <f>South!AA392</f>
        <v>0</v>
      </c>
      <c r="W392" s="316">
        <f>South!AB392</f>
        <v>0</v>
      </c>
      <c r="X392" s="315">
        <f>West!R392</f>
        <v>0</v>
      </c>
      <c r="Y392" s="316">
        <f>West!S392</f>
        <v>0</v>
      </c>
      <c r="Z392" s="315">
        <f>West!AA392</f>
        <v>0</v>
      </c>
      <c r="AA392" s="316">
        <f>West!AB392</f>
        <v>0</v>
      </c>
      <c r="AB392" s="315">
        <f>Sepahijala!R392</f>
        <v>0</v>
      </c>
      <c r="AC392" s="316">
        <f>Sepahijala!S392</f>
        <v>0</v>
      </c>
      <c r="AD392" s="315">
        <f>Sepahijala!AA392</f>
        <v>0</v>
      </c>
      <c r="AE392" s="316">
        <f>Sepahijala!AB392</f>
        <v>0</v>
      </c>
      <c r="AF392" s="315">
        <f>Khowai!R392</f>
        <v>0</v>
      </c>
      <c r="AG392" s="316">
        <f>Khowai!S392</f>
        <v>0</v>
      </c>
      <c r="AH392" s="315">
        <f>Khowai!AA392</f>
        <v>0</v>
      </c>
      <c r="AI392" s="316">
        <f>Khowai!AB392</f>
        <v>0</v>
      </c>
      <c r="AJ392" s="315">
        <f>SPO!R392</f>
        <v>0</v>
      </c>
      <c r="AK392" s="316">
        <f>SPO!S392</f>
        <v>0</v>
      </c>
      <c r="AL392" s="315">
        <f>SPO!AA392</f>
        <v>0</v>
      </c>
      <c r="AM392" s="316">
        <f>SPO!AB392</f>
        <v>0</v>
      </c>
      <c r="AN392" s="315">
        <f>Tripura!R392</f>
        <v>0</v>
      </c>
      <c r="AO392" s="316">
        <f>Tripura!S392</f>
        <v>0</v>
      </c>
      <c r="AP392" s="315">
        <f>Tripura!AA392</f>
        <v>0</v>
      </c>
      <c r="AQ392" s="316">
        <f>Tripura!AB392</f>
        <v>0</v>
      </c>
    </row>
    <row r="393" spans="1:43" s="91" customFormat="1">
      <c r="A393" s="6">
        <v>23.3</v>
      </c>
      <c r="B393" s="7" t="s">
        <v>296</v>
      </c>
      <c r="C393" s="118"/>
      <c r="D393" s="315">
        <f>Dhalai!R393</f>
        <v>0</v>
      </c>
      <c r="E393" s="316">
        <f>Dhalai!S393</f>
        <v>0</v>
      </c>
      <c r="F393" s="315">
        <f>Dhalai!AA393</f>
        <v>0</v>
      </c>
      <c r="G393" s="316">
        <f>Dhalai!AB393</f>
        <v>0</v>
      </c>
      <c r="H393" s="315">
        <f>Unakoti!R393</f>
        <v>0</v>
      </c>
      <c r="I393" s="316">
        <f>Unakoti!S393</f>
        <v>0</v>
      </c>
      <c r="J393" s="315">
        <f>Unakoti!AA393</f>
        <v>0</v>
      </c>
      <c r="K393" s="316">
        <f>Unakoti!AB393</f>
        <v>0</v>
      </c>
      <c r="L393" s="315">
        <f>North!R393</f>
        <v>0</v>
      </c>
      <c r="M393" s="316">
        <f>North!S393</f>
        <v>0</v>
      </c>
      <c r="N393" s="315">
        <f>North!AA393</f>
        <v>0</v>
      </c>
      <c r="O393" s="316">
        <f>North!AB393</f>
        <v>0</v>
      </c>
      <c r="P393" s="315">
        <f>Gomati!R393</f>
        <v>0</v>
      </c>
      <c r="Q393" s="316">
        <f>Gomati!S393</f>
        <v>0</v>
      </c>
      <c r="R393" s="315">
        <f>Gomati!AA393</f>
        <v>0</v>
      </c>
      <c r="S393" s="316">
        <f>Gomati!AB393</f>
        <v>0</v>
      </c>
      <c r="T393" s="315">
        <f>South!R393</f>
        <v>0</v>
      </c>
      <c r="U393" s="316">
        <f>South!S393</f>
        <v>0</v>
      </c>
      <c r="V393" s="315">
        <f>South!AA393</f>
        <v>0</v>
      </c>
      <c r="W393" s="316">
        <f>South!AB393</f>
        <v>0</v>
      </c>
      <c r="X393" s="315">
        <f>West!R393</f>
        <v>0</v>
      </c>
      <c r="Y393" s="316">
        <f>West!S393</f>
        <v>0</v>
      </c>
      <c r="Z393" s="315">
        <f>West!AA393</f>
        <v>0</v>
      </c>
      <c r="AA393" s="316">
        <f>West!AB393</f>
        <v>0</v>
      </c>
      <c r="AB393" s="315">
        <f>Sepahijala!R393</f>
        <v>0</v>
      </c>
      <c r="AC393" s="316">
        <f>Sepahijala!S393</f>
        <v>0</v>
      </c>
      <c r="AD393" s="315">
        <f>Sepahijala!AA393</f>
        <v>0</v>
      </c>
      <c r="AE393" s="316">
        <f>Sepahijala!AB393</f>
        <v>0</v>
      </c>
      <c r="AF393" s="315">
        <f>Khowai!R393</f>
        <v>0</v>
      </c>
      <c r="AG393" s="316">
        <f>Khowai!S393</f>
        <v>0</v>
      </c>
      <c r="AH393" s="315">
        <f>Khowai!AA393</f>
        <v>0</v>
      </c>
      <c r="AI393" s="316">
        <f>Khowai!AB393</f>
        <v>0</v>
      </c>
      <c r="AJ393" s="315">
        <f>SPO!R393</f>
        <v>0</v>
      </c>
      <c r="AK393" s="316">
        <f>SPO!S393</f>
        <v>0</v>
      </c>
      <c r="AL393" s="315">
        <f>SPO!AA393</f>
        <v>0</v>
      </c>
      <c r="AM393" s="316">
        <f>SPO!AB393</f>
        <v>0</v>
      </c>
      <c r="AN393" s="315">
        <f>Tripura!R393</f>
        <v>0</v>
      </c>
      <c r="AO393" s="316">
        <f>Tripura!S393</f>
        <v>0</v>
      </c>
      <c r="AP393" s="315">
        <f>Tripura!AA393</f>
        <v>0</v>
      </c>
      <c r="AQ393" s="316">
        <f>Tripura!AB393</f>
        <v>0</v>
      </c>
    </row>
    <row r="394" spans="1:43" ht="31.5">
      <c r="A394" s="6">
        <v>23.31</v>
      </c>
      <c r="B394" s="38" t="s">
        <v>238</v>
      </c>
      <c r="C394" s="115"/>
      <c r="D394" s="315">
        <f>Dhalai!R394</f>
        <v>0</v>
      </c>
      <c r="E394" s="316">
        <f>Dhalai!S394</f>
        <v>0</v>
      </c>
      <c r="F394" s="315">
        <f>Dhalai!AA394</f>
        <v>0</v>
      </c>
      <c r="G394" s="316">
        <f>Dhalai!AB394</f>
        <v>0</v>
      </c>
      <c r="H394" s="315">
        <f>Unakoti!R394</f>
        <v>0</v>
      </c>
      <c r="I394" s="316">
        <f>Unakoti!S394</f>
        <v>0</v>
      </c>
      <c r="J394" s="315">
        <f>Unakoti!AA394</f>
        <v>0</v>
      </c>
      <c r="K394" s="316">
        <f>Unakoti!AB394</f>
        <v>0</v>
      </c>
      <c r="L394" s="315">
        <f>North!R394</f>
        <v>0</v>
      </c>
      <c r="M394" s="316">
        <f>North!S394</f>
        <v>0</v>
      </c>
      <c r="N394" s="315">
        <f>North!AA394</f>
        <v>0</v>
      </c>
      <c r="O394" s="316">
        <f>North!AB394</f>
        <v>0</v>
      </c>
      <c r="P394" s="315">
        <f>Gomati!R394</f>
        <v>0</v>
      </c>
      <c r="Q394" s="316">
        <f>Gomati!S394</f>
        <v>0</v>
      </c>
      <c r="R394" s="315">
        <f>Gomati!AA394</f>
        <v>0</v>
      </c>
      <c r="S394" s="316">
        <f>Gomati!AB394</f>
        <v>0</v>
      </c>
      <c r="T394" s="315">
        <f>South!R394</f>
        <v>0</v>
      </c>
      <c r="U394" s="316">
        <f>South!S394</f>
        <v>0</v>
      </c>
      <c r="V394" s="315">
        <f>South!AA394</f>
        <v>0</v>
      </c>
      <c r="W394" s="316">
        <f>South!AB394</f>
        <v>0</v>
      </c>
      <c r="X394" s="315">
        <f>West!R394</f>
        <v>0</v>
      </c>
      <c r="Y394" s="316">
        <f>West!S394</f>
        <v>0</v>
      </c>
      <c r="Z394" s="315">
        <f>West!AA394</f>
        <v>0</v>
      </c>
      <c r="AA394" s="316">
        <f>West!AB394</f>
        <v>0</v>
      </c>
      <c r="AB394" s="315">
        <f>Sepahijala!R394</f>
        <v>0</v>
      </c>
      <c r="AC394" s="316">
        <f>Sepahijala!S394</f>
        <v>0</v>
      </c>
      <c r="AD394" s="315">
        <f>Sepahijala!AA394</f>
        <v>0</v>
      </c>
      <c r="AE394" s="316">
        <f>Sepahijala!AB394</f>
        <v>0</v>
      </c>
      <c r="AF394" s="315">
        <f>Khowai!R394</f>
        <v>0</v>
      </c>
      <c r="AG394" s="316">
        <f>Khowai!S394</f>
        <v>0</v>
      </c>
      <c r="AH394" s="315">
        <f>Khowai!AA394</f>
        <v>0</v>
      </c>
      <c r="AI394" s="316">
        <f>Khowai!AB394</f>
        <v>0</v>
      </c>
      <c r="AJ394" s="315">
        <f>SPO!R394</f>
        <v>0</v>
      </c>
      <c r="AK394" s="316">
        <f>SPO!S394</f>
        <v>0</v>
      </c>
      <c r="AL394" s="315">
        <f>SPO!AA394</f>
        <v>0</v>
      </c>
      <c r="AM394" s="316">
        <f>SPO!AB394</f>
        <v>0</v>
      </c>
      <c r="AN394" s="315">
        <f>Tripura!R394</f>
        <v>0</v>
      </c>
      <c r="AO394" s="316">
        <f>Tripura!S394</f>
        <v>0</v>
      </c>
      <c r="AP394" s="315">
        <f>Tripura!AA394</f>
        <v>0</v>
      </c>
      <c r="AQ394" s="316">
        <f>Tripura!AB394</f>
        <v>0</v>
      </c>
    </row>
    <row r="395" spans="1:43" ht="47.25">
      <c r="A395" s="6"/>
      <c r="B395" s="61" t="s">
        <v>239</v>
      </c>
      <c r="C395" s="51"/>
      <c r="D395" s="315">
        <f>Dhalai!R395</f>
        <v>0</v>
      </c>
      <c r="E395" s="316">
        <f>Dhalai!S395</f>
        <v>0</v>
      </c>
      <c r="F395" s="315">
        <f>Dhalai!AA395</f>
        <v>0</v>
      </c>
      <c r="G395" s="316">
        <f>Dhalai!AB395</f>
        <v>0</v>
      </c>
      <c r="H395" s="315">
        <f>Unakoti!R395</f>
        <v>0</v>
      </c>
      <c r="I395" s="316">
        <f>Unakoti!S395</f>
        <v>0</v>
      </c>
      <c r="J395" s="315">
        <f>Unakoti!AA395</f>
        <v>0</v>
      </c>
      <c r="K395" s="316">
        <f>Unakoti!AB395</f>
        <v>0</v>
      </c>
      <c r="L395" s="315">
        <f>North!R395</f>
        <v>0</v>
      </c>
      <c r="M395" s="316">
        <f>North!S395</f>
        <v>0</v>
      </c>
      <c r="N395" s="315">
        <f>North!AA395</f>
        <v>0</v>
      </c>
      <c r="O395" s="316">
        <f>North!AB395</f>
        <v>0</v>
      </c>
      <c r="P395" s="315">
        <f>Gomati!R395</f>
        <v>0</v>
      </c>
      <c r="Q395" s="316">
        <f>Gomati!S395</f>
        <v>0</v>
      </c>
      <c r="R395" s="315">
        <f>Gomati!AA395</f>
        <v>0</v>
      </c>
      <c r="S395" s="316">
        <f>Gomati!AB395</f>
        <v>0</v>
      </c>
      <c r="T395" s="315">
        <f>South!R395</f>
        <v>0</v>
      </c>
      <c r="U395" s="316">
        <f>South!S395</f>
        <v>0</v>
      </c>
      <c r="V395" s="315">
        <f>South!AA395</f>
        <v>0</v>
      </c>
      <c r="W395" s="316">
        <f>South!AB395</f>
        <v>0</v>
      </c>
      <c r="X395" s="315">
        <f>West!R395</f>
        <v>0</v>
      </c>
      <c r="Y395" s="316">
        <f>West!S395</f>
        <v>0</v>
      </c>
      <c r="Z395" s="315">
        <f>West!AA395</f>
        <v>0</v>
      </c>
      <c r="AA395" s="316">
        <f>West!AB395</f>
        <v>0</v>
      </c>
      <c r="AB395" s="315">
        <f>Sepahijala!R395</f>
        <v>0</v>
      </c>
      <c r="AC395" s="316">
        <f>Sepahijala!S395</f>
        <v>0</v>
      </c>
      <c r="AD395" s="315">
        <f>Sepahijala!AA395</f>
        <v>0</v>
      </c>
      <c r="AE395" s="316">
        <f>Sepahijala!AB395</f>
        <v>0</v>
      </c>
      <c r="AF395" s="315">
        <f>Khowai!R395</f>
        <v>0</v>
      </c>
      <c r="AG395" s="316">
        <f>Khowai!S395</f>
        <v>0</v>
      </c>
      <c r="AH395" s="315">
        <f>Khowai!AA395</f>
        <v>0</v>
      </c>
      <c r="AI395" s="316">
        <f>Khowai!AB395</f>
        <v>0</v>
      </c>
      <c r="AJ395" s="315">
        <f>SPO!R395</f>
        <v>0</v>
      </c>
      <c r="AK395" s="316">
        <f>SPO!S395</f>
        <v>0</v>
      </c>
      <c r="AL395" s="315">
        <f>SPO!AA395</f>
        <v>0</v>
      </c>
      <c r="AM395" s="316">
        <f>SPO!AB395</f>
        <v>0</v>
      </c>
      <c r="AN395" s="315">
        <f>Tripura!R395</f>
        <v>0</v>
      </c>
      <c r="AO395" s="316">
        <f>Tripura!S395</f>
        <v>0</v>
      </c>
      <c r="AP395" s="315">
        <f>Tripura!AA395</f>
        <v>0</v>
      </c>
      <c r="AQ395" s="316">
        <f>Tripura!AB395</f>
        <v>0</v>
      </c>
    </row>
    <row r="396" spans="1:43">
      <c r="A396" s="6"/>
      <c r="B396" s="61" t="s">
        <v>240</v>
      </c>
      <c r="C396" s="51"/>
      <c r="D396" s="315">
        <f>Dhalai!R396</f>
        <v>0</v>
      </c>
      <c r="E396" s="316">
        <f>Dhalai!S396</f>
        <v>0</v>
      </c>
      <c r="F396" s="315">
        <f>Dhalai!AA396</f>
        <v>0</v>
      </c>
      <c r="G396" s="316">
        <f>Dhalai!AB396</f>
        <v>0</v>
      </c>
      <c r="H396" s="315">
        <f>Unakoti!R396</f>
        <v>0</v>
      </c>
      <c r="I396" s="316">
        <f>Unakoti!S396</f>
        <v>0</v>
      </c>
      <c r="J396" s="315">
        <f>Unakoti!AA396</f>
        <v>0</v>
      </c>
      <c r="K396" s="316">
        <f>Unakoti!AB396</f>
        <v>0</v>
      </c>
      <c r="L396" s="315">
        <f>North!R396</f>
        <v>0</v>
      </c>
      <c r="M396" s="316">
        <f>North!S396</f>
        <v>0</v>
      </c>
      <c r="N396" s="315">
        <f>North!AA396</f>
        <v>0</v>
      </c>
      <c r="O396" s="316">
        <f>North!AB396</f>
        <v>0</v>
      </c>
      <c r="P396" s="315">
        <f>Gomati!R396</f>
        <v>0</v>
      </c>
      <c r="Q396" s="316">
        <f>Gomati!S396</f>
        <v>0</v>
      </c>
      <c r="R396" s="315">
        <f>Gomati!AA396</f>
        <v>0</v>
      </c>
      <c r="S396" s="316">
        <f>Gomati!AB396</f>
        <v>0</v>
      </c>
      <c r="T396" s="315">
        <f>South!R396</f>
        <v>0</v>
      </c>
      <c r="U396" s="316">
        <f>South!S396</f>
        <v>0</v>
      </c>
      <c r="V396" s="315">
        <f>South!AA396</f>
        <v>0</v>
      </c>
      <c r="W396" s="316">
        <f>South!AB396</f>
        <v>0</v>
      </c>
      <c r="X396" s="315">
        <f>West!R396</f>
        <v>0</v>
      </c>
      <c r="Y396" s="316">
        <f>West!S396</f>
        <v>0</v>
      </c>
      <c r="Z396" s="315">
        <f>West!AA396</f>
        <v>0</v>
      </c>
      <c r="AA396" s="316">
        <f>West!AB396</f>
        <v>0</v>
      </c>
      <c r="AB396" s="315">
        <f>Sepahijala!R396</f>
        <v>0</v>
      </c>
      <c r="AC396" s="316">
        <f>Sepahijala!S396</f>
        <v>0</v>
      </c>
      <c r="AD396" s="315">
        <f>Sepahijala!AA396</f>
        <v>0</v>
      </c>
      <c r="AE396" s="316">
        <f>Sepahijala!AB396</f>
        <v>0</v>
      </c>
      <c r="AF396" s="315">
        <f>Khowai!R396</f>
        <v>0</v>
      </c>
      <c r="AG396" s="316">
        <f>Khowai!S396</f>
        <v>0</v>
      </c>
      <c r="AH396" s="315">
        <f>Khowai!AA396</f>
        <v>0</v>
      </c>
      <c r="AI396" s="316">
        <f>Khowai!AB396</f>
        <v>0</v>
      </c>
      <c r="AJ396" s="315">
        <f>SPO!R396</f>
        <v>0</v>
      </c>
      <c r="AK396" s="316">
        <f>SPO!S396</f>
        <v>0</v>
      </c>
      <c r="AL396" s="315">
        <f>SPO!AA396</f>
        <v>0</v>
      </c>
      <c r="AM396" s="316">
        <f>SPO!AB396</f>
        <v>0</v>
      </c>
      <c r="AN396" s="315">
        <f>Tripura!R396</f>
        <v>0</v>
      </c>
      <c r="AO396" s="316">
        <f>Tripura!S396</f>
        <v>0</v>
      </c>
      <c r="AP396" s="315">
        <f>Tripura!AA396</f>
        <v>0</v>
      </c>
      <c r="AQ396" s="316">
        <f>Tripura!AB396</f>
        <v>0</v>
      </c>
    </row>
    <row r="397" spans="1:43">
      <c r="A397" s="6"/>
      <c r="B397" s="61" t="s">
        <v>241</v>
      </c>
      <c r="C397" s="118"/>
      <c r="D397" s="315">
        <f>Dhalai!R397</f>
        <v>0</v>
      </c>
      <c r="E397" s="316">
        <f>Dhalai!S397</f>
        <v>0</v>
      </c>
      <c r="F397" s="315">
        <f>Dhalai!AA397</f>
        <v>0</v>
      </c>
      <c r="G397" s="316">
        <f>Dhalai!AB397</f>
        <v>0</v>
      </c>
      <c r="H397" s="315">
        <f>Unakoti!R397</f>
        <v>2</v>
      </c>
      <c r="I397" s="316">
        <f>Unakoti!S397</f>
        <v>7</v>
      </c>
      <c r="J397" s="315">
        <f>Unakoti!AA397</f>
        <v>2</v>
      </c>
      <c r="K397" s="316">
        <f>Unakoti!AB397</f>
        <v>7</v>
      </c>
      <c r="L397" s="315">
        <f>North!R397</f>
        <v>2</v>
      </c>
      <c r="M397" s="316">
        <f>North!S397</f>
        <v>6.1</v>
      </c>
      <c r="N397" s="315">
        <f>North!AA397</f>
        <v>2</v>
      </c>
      <c r="O397" s="316">
        <f>North!AB397</f>
        <v>6.1</v>
      </c>
      <c r="P397" s="315">
        <f>Gomati!R397</f>
        <v>0</v>
      </c>
      <c r="Q397" s="316">
        <f>Gomati!S397</f>
        <v>0</v>
      </c>
      <c r="R397" s="315">
        <f>Gomati!AA397</f>
        <v>0</v>
      </c>
      <c r="S397" s="316">
        <f>Gomati!AB397</f>
        <v>0</v>
      </c>
      <c r="T397" s="315">
        <f>South!R397</f>
        <v>0</v>
      </c>
      <c r="U397" s="316">
        <f>South!S397</f>
        <v>0</v>
      </c>
      <c r="V397" s="315">
        <f>South!AA397</f>
        <v>0</v>
      </c>
      <c r="W397" s="316">
        <f>South!AB397</f>
        <v>0</v>
      </c>
      <c r="X397" s="315">
        <f>West!R397</f>
        <v>0</v>
      </c>
      <c r="Y397" s="316">
        <f>West!S397</f>
        <v>0</v>
      </c>
      <c r="Z397" s="315">
        <f>West!AA397</f>
        <v>0</v>
      </c>
      <c r="AA397" s="316">
        <f>West!AB397</f>
        <v>0</v>
      </c>
      <c r="AB397" s="315">
        <f>Sepahijala!R397</f>
        <v>0</v>
      </c>
      <c r="AC397" s="316">
        <f>Sepahijala!S397</f>
        <v>0</v>
      </c>
      <c r="AD397" s="315">
        <f>Sepahijala!AA397</f>
        <v>0</v>
      </c>
      <c r="AE397" s="316">
        <f>Sepahijala!AB397</f>
        <v>0</v>
      </c>
      <c r="AF397" s="315">
        <f>Khowai!R397</f>
        <v>0</v>
      </c>
      <c r="AG397" s="316">
        <f>Khowai!S397</f>
        <v>0</v>
      </c>
      <c r="AH397" s="315">
        <f>Khowai!AA397</f>
        <v>0</v>
      </c>
      <c r="AI397" s="316">
        <f>Khowai!AB397</f>
        <v>0</v>
      </c>
      <c r="AJ397" s="315">
        <f>SPO!R397</f>
        <v>0</v>
      </c>
      <c r="AK397" s="316">
        <f>SPO!S397</f>
        <v>0</v>
      </c>
      <c r="AL397" s="315">
        <f>SPO!AA397</f>
        <v>0</v>
      </c>
      <c r="AM397" s="316">
        <f>SPO!AB397</f>
        <v>0</v>
      </c>
      <c r="AN397" s="315">
        <f>Tripura!R397</f>
        <v>4</v>
      </c>
      <c r="AO397" s="316">
        <f>Tripura!S397</f>
        <v>13.1</v>
      </c>
      <c r="AP397" s="315">
        <f>Tripura!AA397</f>
        <v>4</v>
      </c>
      <c r="AQ397" s="316">
        <f>Tripura!AB397</f>
        <v>13.1</v>
      </c>
    </row>
    <row r="398" spans="1:43">
      <c r="A398" s="6"/>
      <c r="B398" s="61" t="s">
        <v>323</v>
      </c>
      <c r="C398" s="118"/>
      <c r="D398" s="315">
        <f>Dhalai!R398</f>
        <v>0</v>
      </c>
      <c r="E398" s="316">
        <f>Dhalai!S398</f>
        <v>0</v>
      </c>
      <c r="F398" s="315">
        <f>Dhalai!AA398</f>
        <v>0</v>
      </c>
      <c r="G398" s="316">
        <f>Dhalai!AB398</f>
        <v>0</v>
      </c>
      <c r="H398" s="315">
        <f>Unakoti!R398</f>
        <v>0</v>
      </c>
      <c r="I398" s="316">
        <f>Unakoti!S398</f>
        <v>0</v>
      </c>
      <c r="J398" s="315">
        <f>Unakoti!AA398</f>
        <v>0</v>
      </c>
      <c r="K398" s="316">
        <f>Unakoti!AB398</f>
        <v>0</v>
      </c>
      <c r="L398" s="315">
        <f>North!R398</f>
        <v>2</v>
      </c>
      <c r="M398" s="316">
        <f>North!S398</f>
        <v>4.7838000000000003</v>
      </c>
      <c r="N398" s="315">
        <f>North!AA398</f>
        <v>2</v>
      </c>
      <c r="O398" s="316">
        <f>North!AB398</f>
        <v>4.7838000000000003</v>
      </c>
      <c r="P398" s="315">
        <f>Gomati!R398</f>
        <v>0</v>
      </c>
      <c r="Q398" s="316">
        <f>Gomati!S398</f>
        <v>0</v>
      </c>
      <c r="R398" s="315">
        <f>Gomati!AA398</f>
        <v>0</v>
      </c>
      <c r="S398" s="316">
        <f>Gomati!AB398</f>
        <v>0</v>
      </c>
      <c r="T398" s="315">
        <f>South!R398</f>
        <v>0</v>
      </c>
      <c r="U398" s="316">
        <f>South!S398</f>
        <v>0</v>
      </c>
      <c r="V398" s="315">
        <f>South!AA398</f>
        <v>0</v>
      </c>
      <c r="W398" s="316">
        <f>South!AB398</f>
        <v>0</v>
      </c>
      <c r="X398" s="315">
        <f>West!R398</f>
        <v>0</v>
      </c>
      <c r="Y398" s="316">
        <f>West!S398</f>
        <v>0</v>
      </c>
      <c r="Z398" s="315">
        <f>West!AA398</f>
        <v>0</v>
      </c>
      <c r="AA398" s="316">
        <f>West!AB398</f>
        <v>0</v>
      </c>
      <c r="AB398" s="315">
        <f>Sepahijala!R398</f>
        <v>0</v>
      </c>
      <c r="AC398" s="316">
        <f>Sepahijala!S398</f>
        <v>0</v>
      </c>
      <c r="AD398" s="315">
        <f>Sepahijala!AA398</f>
        <v>0</v>
      </c>
      <c r="AE398" s="316">
        <f>Sepahijala!AB398</f>
        <v>0</v>
      </c>
      <c r="AF398" s="315">
        <f>Khowai!R398</f>
        <v>0</v>
      </c>
      <c r="AG398" s="316">
        <f>Khowai!S398</f>
        <v>0</v>
      </c>
      <c r="AH398" s="315">
        <f>Khowai!AA398</f>
        <v>0</v>
      </c>
      <c r="AI398" s="316">
        <f>Khowai!AB398</f>
        <v>0</v>
      </c>
      <c r="AJ398" s="315">
        <f>SPO!R398</f>
        <v>0</v>
      </c>
      <c r="AK398" s="316">
        <f>SPO!S398</f>
        <v>0</v>
      </c>
      <c r="AL398" s="315">
        <f>SPO!AA398</f>
        <v>0</v>
      </c>
      <c r="AM398" s="316">
        <f>SPO!AB398</f>
        <v>0</v>
      </c>
      <c r="AN398" s="315">
        <f>Tripura!R398</f>
        <v>2</v>
      </c>
      <c r="AO398" s="316">
        <f>Tripura!S398</f>
        <v>4.7838000000000003</v>
      </c>
      <c r="AP398" s="315">
        <f>Tripura!AA398</f>
        <v>2</v>
      </c>
      <c r="AQ398" s="316">
        <f>Tripura!AB398</f>
        <v>4.7838000000000003</v>
      </c>
    </row>
    <row r="399" spans="1:43" s="91" customFormat="1">
      <c r="A399" s="6"/>
      <c r="B399" s="61" t="s">
        <v>321</v>
      </c>
      <c r="C399" s="118"/>
      <c r="D399" s="315">
        <f>Dhalai!R399</f>
        <v>0</v>
      </c>
      <c r="E399" s="316">
        <f>Dhalai!S399</f>
        <v>0</v>
      </c>
      <c r="F399" s="315">
        <f>Dhalai!AA399</f>
        <v>0</v>
      </c>
      <c r="G399" s="316">
        <f>Dhalai!AB399</f>
        <v>0</v>
      </c>
      <c r="H399" s="315">
        <f>Unakoti!R399</f>
        <v>0</v>
      </c>
      <c r="I399" s="316">
        <f>Unakoti!S399</f>
        <v>0</v>
      </c>
      <c r="J399" s="315">
        <f>Unakoti!AA399</f>
        <v>0</v>
      </c>
      <c r="K399" s="316">
        <f>Unakoti!AB399</f>
        <v>0</v>
      </c>
      <c r="L399" s="315">
        <f>North!R399</f>
        <v>0</v>
      </c>
      <c r="M399" s="316">
        <f>North!S399</f>
        <v>0</v>
      </c>
      <c r="N399" s="315">
        <f>North!AA399</f>
        <v>0</v>
      </c>
      <c r="O399" s="316">
        <f>North!AB399</f>
        <v>0</v>
      </c>
      <c r="P399" s="315">
        <f>Gomati!R399</f>
        <v>0</v>
      </c>
      <c r="Q399" s="316">
        <f>Gomati!S399</f>
        <v>0</v>
      </c>
      <c r="R399" s="315">
        <f>Gomati!AA399</f>
        <v>0</v>
      </c>
      <c r="S399" s="316">
        <f>Gomati!AB399</f>
        <v>0</v>
      </c>
      <c r="T399" s="315">
        <f>South!R399</f>
        <v>0</v>
      </c>
      <c r="U399" s="316">
        <f>South!S399</f>
        <v>0</v>
      </c>
      <c r="V399" s="315">
        <f>South!AA399</f>
        <v>0</v>
      </c>
      <c r="W399" s="316">
        <f>South!AB399</f>
        <v>0</v>
      </c>
      <c r="X399" s="315">
        <f>West!R399</f>
        <v>0</v>
      </c>
      <c r="Y399" s="316">
        <f>West!S399</f>
        <v>0</v>
      </c>
      <c r="Z399" s="315">
        <f>West!AA399</f>
        <v>0</v>
      </c>
      <c r="AA399" s="316">
        <f>West!AB399</f>
        <v>0</v>
      </c>
      <c r="AB399" s="315">
        <f>Sepahijala!R399</f>
        <v>0</v>
      </c>
      <c r="AC399" s="316">
        <f>Sepahijala!S399</f>
        <v>0</v>
      </c>
      <c r="AD399" s="315">
        <f>Sepahijala!AA399</f>
        <v>0</v>
      </c>
      <c r="AE399" s="316">
        <f>Sepahijala!AB399</f>
        <v>0</v>
      </c>
      <c r="AF399" s="315">
        <f>Khowai!R399</f>
        <v>0</v>
      </c>
      <c r="AG399" s="316">
        <f>Khowai!S399</f>
        <v>0</v>
      </c>
      <c r="AH399" s="315">
        <f>Khowai!AA399</f>
        <v>0</v>
      </c>
      <c r="AI399" s="316">
        <f>Khowai!AB399</f>
        <v>0</v>
      </c>
      <c r="AJ399" s="315">
        <f>SPO!R399</f>
        <v>0</v>
      </c>
      <c r="AK399" s="316">
        <f>SPO!S399</f>
        <v>0</v>
      </c>
      <c r="AL399" s="315">
        <f>SPO!AA399</f>
        <v>0</v>
      </c>
      <c r="AM399" s="316">
        <f>SPO!AB399</f>
        <v>0</v>
      </c>
      <c r="AN399" s="315">
        <f>Tripura!R399</f>
        <v>0</v>
      </c>
      <c r="AO399" s="316">
        <f>Tripura!S399</f>
        <v>0</v>
      </c>
      <c r="AP399" s="315">
        <f>Tripura!AA399</f>
        <v>0</v>
      </c>
      <c r="AQ399" s="316">
        <f>Tripura!AB399</f>
        <v>0</v>
      </c>
    </row>
    <row r="400" spans="1:43" s="91" customFormat="1" ht="31.5">
      <c r="A400" s="6">
        <v>23.32</v>
      </c>
      <c r="B400" s="61" t="s">
        <v>242</v>
      </c>
      <c r="C400" s="118"/>
      <c r="D400" s="315">
        <f>Dhalai!R400</f>
        <v>0</v>
      </c>
      <c r="E400" s="316">
        <f>Dhalai!S400</f>
        <v>0</v>
      </c>
      <c r="F400" s="315">
        <f>Dhalai!AA400</f>
        <v>0</v>
      </c>
      <c r="G400" s="316">
        <f>Dhalai!AB400</f>
        <v>0</v>
      </c>
      <c r="H400" s="315">
        <f>Unakoti!R400</f>
        <v>0</v>
      </c>
      <c r="I400" s="316">
        <f>Unakoti!S400</f>
        <v>0</v>
      </c>
      <c r="J400" s="315">
        <f>Unakoti!AA400</f>
        <v>0</v>
      </c>
      <c r="K400" s="316">
        <f>Unakoti!AB400</f>
        <v>0</v>
      </c>
      <c r="L400" s="315">
        <f>North!R400</f>
        <v>0</v>
      </c>
      <c r="M400" s="316">
        <f>North!S400</f>
        <v>0</v>
      </c>
      <c r="N400" s="315">
        <f>North!AA400</f>
        <v>0</v>
      </c>
      <c r="O400" s="316">
        <f>North!AB400</f>
        <v>0</v>
      </c>
      <c r="P400" s="315">
        <f>Gomati!R400</f>
        <v>0</v>
      </c>
      <c r="Q400" s="316">
        <f>Gomati!S400</f>
        <v>0</v>
      </c>
      <c r="R400" s="315">
        <f>Gomati!AA400</f>
        <v>0</v>
      </c>
      <c r="S400" s="316">
        <f>Gomati!AB400</f>
        <v>0</v>
      </c>
      <c r="T400" s="315">
        <f>South!R400</f>
        <v>0</v>
      </c>
      <c r="U400" s="316">
        <f>South!S400</f>
        <v>0</v>
      </c>
      <c r="V400" s="315">
        <f>South!AA400</f>
        <v>0</v>
      </c>
      <c r="W400" s="316">
        <f>South!AB400</f>
        <v>0</v>
      </c>
      <c r="X400" s="315">
        <f>West!R400</f>
        <v>0</v>
      </c>
      <c r="Y400" s="316">
        <f>West!S400</f>
        <v>0</v>
      </c>
      <c r="Z400" s="315">
        <f>West!AA400</f>
        <v>0</v>
      </c>
      <c r="AA400" s="316">
        <f>West!AB400</f>
        <v>0</v>
      </c>
      <c r="AB400" s="315">
        <f>Sepahijala!R400</f>
        <v>0</v>
      </c>
      <c r="AC400" s="316">
        <f>Sepahijala!S400</f>
        <v>0</v>
      </c>
      <c r="AD400" s="315">
        <f>Sepahijala!AA400</f>
        <v>0</v>
      </c>
      <c r="AE400" s="316">
        <f>Sepahijala!AB400</f>
        <v>0</v>
      </c>
      <c r="AF400" s="315">
        <f>Khowai!R400</f>
        <v>0</v>
      </c>
      <c r="AG400" s="316">
        <f>Khowai!S400</f>
        <v>0</v>
      </c>
      <c r="AH400" s="315">
        <f>Khowai!AA400</f>
        <v>0</v>
      </c>
      <c r="AI400" s="316">
        <f>Khowai!AB400</f>
        <v>0</v>
      </c>
      <c r="AJ400" s="315">
        <f>SPO!R400</f>
        <v>0</v>
      </c>
      <c r="AK400" s="316">
        <f>SPO!S400</f>
        <v>0</v>
      </c>
      <c r="AL400" s="315">
        <f>SPO!AA400</f>
        <v>0</v>
      </c>
      <c r="AM400" s="316">
        <f>SPO!AB400</f>
        <v>0</v>
      </c>
      <c r="AN400" s="315">
        <f>Tripura!R400</f>
        <v>0</v>
      </c>
      <c r="AO400" s="316">
        <f>Tripura!S400</f>
        <v>0</v>
      </c>
      <c r="AP400" s="315">
        <f>Tripura!AA400</f>
        <v>0</v>
      </c>
      <c r="AQ400" s="316">
        <f>Tripura!AB400</f>
        <v>0</v>
      </c>
    </row>
    <row r="401" spans="1:43" s="9" customFormat="1" ht="31.5">
      <c r="A401" s="6">
        <v>23.33</v>
      </c>
      <c r="B401" s="61" t="s">
        <v>288</v>
      </c>
      <c r="C401" s="51"/>
      <c r="D401" s="315">
        <f>Dhalai!R401</f>
        <v>17</v>
      </c>
      <c r="E401" s="332">
        <f>Dhalai!S401</f>
        <v>6.1</v>
      </c>
      <c r="F401" s="315">
        <f>Dhalai!AA401</f>
        <v>0</v>
      </c>
      <c r="G401" s="316">
        <f>Dhalai!AB401</f>
        <v>0</v>
      </c>
      <c r="H401" s="315">
        <f>Unakoti!R401</f>
        <v>10</v>
      </c>
      <c r="I401" s="316">
        <f>Unakoti!S401</f>
        <v>2.8610000000000002</v>
      </c>
      <c r="J401" s="315">
        <f>Unakoti!AA401</f>
        <v>0</v>
      </c>
      <c r="K401" s="316">
        <f>Unakoti!AB401</f>
        <v>0</v>
      </c>
      <c r="L401" s="315">
        <f>North!R401</f>
        <v>7</v>
      </c>
      <c r="M401" s="316">
        <f>North!S401</f>
        <v>1.8432599999999999</v>
      </c>
      <c r="N401" s="315">
        <f>North!AA401</f>
        <v>0</v>
      </c>
      <c r="O401" s="316">
        <f>North!AB401</f>
        <v>0</v>
      </c>
      <c r="P401" s="315">
        <f>Gomati!R401</f>
        <v>10</v>
      </c>
      <c r="Q401" s="316">
        <f>Gomati!S401</f>
        <v>3.49</v>
      </c>
      <c r="R401" s="315">
        <f>Gomati!AA401</f>
        <v>0</v>
      </c>
      <c r="S401" s="316">
        <f>Gomati!AB401</f>
        <v>0</v>
      </c>
      <c r="T401" s="315">
        <f>South!R401</f>
        <v>10</v>
      </c>
      <c r="U401" s="316">
        <f>South!S401</f>
        <v>5.2160000000000002</v>
      </c>
      <c r="V401" s="315">
        <f>South!AA401</f>
        <v>0</v>
      </c>
      <c r="W401" s="316">
        <f>South!AB401</f>
        <v>0</v>
      </c>
      <c r="X401" s="315">
        <f>West!R401</f>
        <v>12</v>
      </c>
      <c r="Y401" s="316">
        <f>West!S401</f>
        <v>3.7120000000000002</v>
      </c>
      <c r="Z401" s="315">
        <f>West!AA401</f>
        <v>0</v>
      </c>
      <c r="AA401" s="316">
        <f>West!AB401</f>
        <v>0</v>
      </c>
      <c r="AB401" s="315">
        <f>Sepahijala!R401</f>
        <v>8</v>
      </c>
      <c r="AC401" s="316">
        <f>Sepahijala!S401</f>
        <v>3.8279999999999998</v>
      </c>
      <c r="AD401" s="315">
        <f>Sepahijala!AA401</f>
        <v>0</v>
      </c>
      <c r="AE401" s="316">
        <f>Sepahijala!AB401</f>
        <v>0</v>
      </c>
      <c r="AF401" s="315">
        <f>Khowai!R401</f>
        <v>3</v>
      </c>
      <c r="AG401" s="316">
        <f>Khowai!S401</f>
        <v>2.282</v>
      </c>
      <c r="AH401" s="315">
        <f>Khowai!AA401</f>
        <v>0</v>
      </c>
      <c r="AI401" s="316">
        <f>Khowai!AB401</f>
        <v>0</v>
      </c>
      <c r="AJ401" s="315">
        <f>SPO!R401</f>
        <v>0</v>
      </c>
      <c r="AK401" s="316">
        <f>SPO!S401</f>
        <v>0</v>
      </c>
      <c r="AL401" s="315">
        <f>SPO!AA401</f>
        <v>0</v>
      </c>
      <c r="AM401" s="316">
        <f>SPO!AB401</f>
        <v>0</v>
      </c>
      <c r="AN401" s="315">
        <f>Tripura!R401</f>
        <v>77</v>
      </c>
      <c r="AO401" s="316">
        <f>Tripura!S401</f>
        <v>29.332259999999998</v>
      </c>
      <c r="AP401" s="315">
        <f>Tripura!AA401</f>
        <v>0</v>
      </c>
      <c r="AQ401" s="316">
        <f>Tripura!AB401</f>
        <v>0</v>
      </c>
    </row>
    <row r="402" spans="1:43" s="9" customFormat="1" ht="31.5">
      <c r="A402" s="124">
        <v>23.34</v>
      </c>
      <c r="B402" s="61" t="s">
        <v>289</v>
      </c>
      <c r="C402" s="51"/>
      <c r="D402" s="315">
        <f>Dhalai!R402</f>
        <v>17</v>
      </c>
      <c r="E402" s="332">
        <f>Dhalai!S402</f>
        <v>6.1890000000000001</v>
      </c>
      <c r="F402" s="315">
        <f>Dhalai!AA402</f>
        <v>0</v>
      </c>
      <c r="G402" s="316">
        <f>Dhalai!AB402</f>
        <v>0</v>
      </c>
      <c r="H402" s="315">
        <f>Unakoti!R402</f>
        <v>5</v>
      </c>
      <c r="I402" s="316">
        <f>Unakoti!S402</f>
        <v>1.5249999999999999</v>
      </c>
      <c r="J402" s="315">
        <f>Unakoti!AA402</f>
        <v>0</v>
      </c>
      <c r="K402" s="316">
        <f>Unakoti!AB402</f>
        <v>0</v>
      </c>
      <c r="L402" s="315">
        <f>North!R402</f>
        <v>10</v>
      </c>
      <c r="M402" s="316">
        <f>North!S402</f>
        <v>2.77887</v>
      </c>
      <c r="N402" s="315">
        <f>North!AA402</f>
        <v>0</v>
      </c>
      <c r="O402" s="316">
        <f>North!AB402</f>
        <v>0</v>
      </c>
      <c r="P402" s="315">
        <f>Gomati!R402</f>
        <v>11</v>
      </c>
      <c r="Q402" s="316">
        <f>Gomati!S402</f>
        <v>5.08</v>
      </c>
      <c r="R402" s="315">
        <f>Gomati!AA402</f>
        <v>0</v>
      </c>
      <c r="S402" s="316">
        <f>Gomati!AB402</f>
        <v>0</v>
      </c>
      <c r="T402" s="315">
        <f>South!R402</f>
        <v>10</v>
      </c>
      <c r="U402" s="316">
        <f>South!S402</f>
        <v>4.657</v>
      </c>
      <c r="V402" s="315">
        <f>South!AA402</f>
        <v>0</v>
      </c>
      <c r="W402" s="316">
        <f>South!AB402</f>
        <v>0</v>
      </c>
      <c r="X402" s="315">
        <f>West!R402</f>
        <v>9</v>
      </c>
      <c r="Y402" s="316">
        <f>West!S402</f>
        <v>2.6080000000000001</v>
      </c>
      <c r="Z402" s="315">
        <f>West!AA402</f>
        <v>0</v>
      </c>
      <c r="AA402" s="316">
        <f>West!AB402</f>
        <v>0</v>
      </c>
      <c r="AB402" s="315">
        <f>Sepahijala!R402</f>
        <v>7</v>
      </c>
      <c r="AC402" s="316">
        <f>Sepahijala!S402</f>
        <v>2.9079999999999999</v>
      </c>
      <c r="AD402" s="315">
        <f>Sepahijala!AA402</f>
        <v>0</v>
      </c>
      <c r="AE402" s="316">
        <f>Sepahijala!AB402</f>
        <v>0</v>
      </c>
      <c r="AF402" s="315">
        <f>Khowai!R402</f>
        <v>8</v>
      </c>
      <c r="AG402" s="316">
        <f>Khowai!S402</f>
        <v>5.1139999999999999</v>
      </c>
      <c r="AH402" s="315">
        <f>Khowai!AA402</f>
        <v>0</v>
      </c>
      <c r="AI402" s="316">
        <f>Khowai!AB402</f>
        <v>0</v>
      </c>
      <c r="AJ402" s="315">
        <f>SPO!R402</f>
        <v>0</v>
      </c>
      <c r="AK402" s="316">
        <f>SPO!S402</f>
        <v>0</v>
      </c>
      <c r="AL402" s="315">
        <f>SPO!AA402</f>
        <v>0</v>
      </c>
      <c r="AM402" s="316">
        <f>SPO!AB402</f>
        <v>0</v>
      </c>
      <c r="AN402" s="315">
        <f>Tripura!R402</f>
        <v>77</v>
      </c>
      <c r="AO402" s="316">
        <f>Tripura!S402</f>
        <v>30.859870000000001</v>
      </c>
      <c r="AP402" s="315">
        <f>Tripura!AA402</f>
        <v>0</v>
      </c>
      <c r="AQ402" s="316">
        <f>Tripura!AB402</f>
        <v>0</v>
      </c>
    </row>
    <row r="403" spans="1:43" s="9" customFormat="1">
      <c r="A403" s="124">
        <v>23.35</v>
      </c>
      <c r="B403" s="61" t="s">
        <v>291</v>
      </c>
      <c r="C403" s="51"/>
      <c r="D403" s="315">
        <f>Dhalai!R403</f>
        <v>0</v>
      </c>
      <c r="E403" s="316">
        <f>Dhalai!S403</f>
        <v>0</v>
      </c>
      <c r="F403" s="315">
        <f>Dhalai!AA403</f>
        <v>0</v>
      </c>
      <c r="G403" s="316">
        <f>Dhalai!AB403</f>
        <v>0</v>
      </c>
      <c r="H403" s="315">
        <f>Unakoti!R403</f>
        <v>0</v>
      </c>
      <c r="I403" s="316">
        <f>Unakoti!S403</f>
        <v>0</v>
      </c>
      <c r="J403" s="315">
        <f>Unakoti!AA403</f>
        <v>0</v>
      </c>
      <c r="K403" s="316">
        <f>Unakoti!AB403</f>
        <v>0</v>
      </c>
      <c r="L403" s="315">
        <f>North!R403</f>
        <v>0</v>
      </c>
      <c r="M403" s="316">
        <f>North!S403</f>
        <v>0</v>
      </c>
      <c r="N403" s="315">
        <f>North!AA403</f>
        <v>0</v>
      </c>
      <c r="O403" s="316">
        <f>North!AB403</f>
        <v>0</v>
      </c>
      <c r="P403" s="315">
        <f>Gomati!R403</f>
        <v>0</v>
      </c>
      <c r="Q403" s="316">
        <f>Gomati!S403</f>
        <v>0</v>
      </c>
      <c r="R403" s="315">
        <f>Gomati!AA403</f>
        <v>0</v>
      </c>
      <c r="S403" s="316">
        <f>Gomati!AB403</f>
        <v>0</v>
      </c>
      <c r="T403" s="315">
        <f>South!R403</f>
        <v>0</v>
      </c>
      <c r="U403" s="316">
        <f>South!S403</f>
        <v>0</v>
      </c>
      <c r="V403" s="315">
        <f>South!AA403</f>
        <v>0</v>
      </c>
      <c r="W403" s="316">
        <f>South!AB403</f>
        <v>0</v>
      </c>
      <c r="X403" s="315">
        <f>West!R403</f>
        <v>0</v>
      </c>
      <c r="Y403" s="316">
        <f>West!S403</f>
        <v>0</v>
      </c>
      <c r="Z403" s="315">
        <f>West!AA403</f>
        <v>0</v>
      </c>
      <c r="AA403" s="316">
        <f>West!AB403</f>
        <v>0</v>
      </c>
      <c r="AB403" s="315">
        <f>Sepahijala!R403</f>
        <v>0</v>
      </c>
      <c r="AC403" s="316">
        <f>Sepahijala!S403</f>
        <v>0</v>
      </c>
      <c r="AD403" s="315">
        <f>Sepahijala!AA403</f>
        <v>0</v>
      </c>
      <c r="AE403" s="316">
        <f>Sepahijala!AB403</f>
        <v>0</v>
      </c>
      <c r="AF403" s="315">
        <f>Khowai!R403</f>
        <v>0</v>
      </c>
      <c r="AG403" s="316">
        <f>Khowai!S403</f>
        <v>0</v>
      </c>
      <c r="AH403" s="315">
        <f>Khowai!AA403</f>
        <v>0</v>
      </c>
      <c r="AI403" s="316">
        <f>Khowai!AB403</f>
        <v>0</v>
      </c>
      <c r="AJ403" s="315">
        <f>SPO!R403</f>
        <v>0</v>
      </c>
      <c r="AK403" s="316">
        <f>SPO!S403</f>
        <v>0</v>
      </c>
      <c r="AL403" s="315">
        <f>SPO!AA403</f>
        <v>0</v>
      </c>
      <c r="AM403" s="316">
        <f>SPO!AB403</f>
        <v>0</v>
      </c>
      <c r="AN403" s="315">
        <f>Tripura!R403</f>
        <v>0</v>
      </c>
      <c r="AO403" s="316">
        <f>Tripura!S403</f>
        <v>0</v>
      </c>
      <c r="AP403" s="315">
        <f>Tripura!AA403</f>
        <v>0</v>
      </c>
      <c r="AQ403" s="316">
        <f>Tripura!AB403</f>
        <v>0</v>
      </c>
    </row>
    <row r="404" spans="1:43" s="247" customFormat="1">
      <c r="A404" s="124">
        <v>23.36</v>
      </c>
      <c r="B404" s="61" t="s">
        <v>309</v>
      </c>
      <c r="C404" s="51">
        <v>0.2</v>
      </c>
      <c r="D404" s="315">
        <f>Dhalai!R404</f>
        <v>30</v>
      </c>
      <c r="E404" s="316">
        <f>Dhalai!S404</f>
        <v>6</v>
      </c>
      <c r="F404" s="315">
        <f>Dhalai!AA404</f>
        <v>0</v>
      </c>
      <c r="G404" s="316">
        <f>Dhalai!AB404</f>
        <v>0</v>
      </c>
      <c r="H404" s="315">
        <f>Unakoti!R404</f>
        <v>30</v>
      </c>
      <c r="I404" s="316">
        <f>Unakoti!S404</f>
        <v>6</v>
      </c>
      <c r="J404" s="315">
        <f>Unakoti!AA404</f>
        <v>0</v>
      </c>
      <c r="K404" s="316">
        <f>Unakoti!AB404</f>
        <v>0</v>
      </c>
      <c r="L404" s="315">
        <f>North!R404</f>
        <v>30</v>
      </c>
      <c r="M404" s="316">
        <f>North!S404</f>
        <v>6</v>
      </c>
      <c r="N404" s="315">
        <f>North!AA404</f>
        <v>0</v>
      </c>
      <c r="O404" s="316">
        <f>North!AB404</f>
        <v>0</v>
      </c>
      <c r="P404" s="315">
        <f>Gomati!R404</f>
        <v>30</v>
      </c>
      <c r="Q404" s="316">
        <f>Gomati!S404</f>
        <v>6</v>
      </c>
      <c r="R404" s="315">
        <f>Gomati!AA404</f>
        <v>0</v>
      </c>
      <c r="S404" s="316">
        <f>Gomati!AB404</f>
        <v>0</v>
      </c>
      <c r="T404" s="315">
        <f>South!R404</f>
        <v>30</v>
      </c>
      <c r="U404" s="316">
        <f>South!S404</f>
        <v>6</v>
      </c>
      <c r="V404" s="315">
        <f>South!AA404</f>
        <v>0</v>
      </c>
      <c r="W404" s="316">
        <f>South!AB404</f>
        <v>0</v>
      </c>
      <c r="X404" s="315">
        <f>West!R404</f>
        <v>30</v>
      </c>
      <c r="Y404" s="316">
        <f>West!S404</f>
        <v>6</v>
      </c>
      <c r="Z404" s="315">
        <f>West!AA404</f>
        <v>0</v>
      </c>
      <c r="AA404" s="316">
        <f>West!AB404</f>
        <v>0</v>
      </c>
      <c r="AB404" s="315">
        <f>Sepahijala!R404</f>
        <v>30</v>
      </c>
      <c r="AC404" s="316">
        <f>Sepahijala!S404</f>
        <v>6</v>
      </c>
      <c r="AD404" s="315">
        <f>Sepahijala!AA404</f>
        <v>0</v>
      </c>
      <c r="AE404" s="316">
        <f>Sepahijala!AB404</f>
        <v>0</v>
      </c>
      <c r="AF404" s="315">
        <f>Khowai!R404</f>
        <v>30</v>
      </c>
      <c r="AG404" s="316">
        <f>Khowai!S404</f>
        <v>6</v>
      </c>
      <c r="AH404" s="315">
        <f>Khowai!AA404</f>
        <v>0</v>
      </c>
      <c r="AI404" s="316">
        <f>Khowai!AB404</f>
        <v>0</v>
      </c>
      <c r="AJ404" s="315">
        <f>SPO!R404</f>
        <v>0</v>
      </c>
      <c r="AK404" s="316">
        <f>SPO!S404</f>
        <v>0</v>
      </c>
      <c r="AL404" s="315">
        <f>SPO!AA404</f>
        <v>0</v>
      </c>
      <c r="AM404" s="316">
        <f>SPO!AB404</f>
        <v>0</v>
      </c>
      <c r="AN404" s="315">
        <f>Tripura!R404</f>
        <v>240</v>
      </c>
      <c r="AO404" s="316">
        <f>Tripura!S404</f>
        <v>48</v>
      </c>
      <c r="AP404" s="315">
        <f>Tripura!AA404</f>
        <v>0</v>
      </c>
      <c r="AQ404" s="316">
        <f>Tripura!AB404</f>
        <v>0</v>
      </c>
    </row>
    <row r="405" spans="1:43" s="9" customFormat="1">
      <c r="A405" s="219">
        <v>23.37</v>
      </c>
      <c r="B405" s="12" t="s">
        <v>292</v>
      </c>
      <c r="C405" s="51"/>
      <c r="D405" s="315">
        <f>Dhalai!R405</f>
        <v>0</v>
      </c>
      <c r="E405" s="316">
        <f>Dhalai!S405</f>
        <v>0</v>
      </c>
      <c r="F405" s="315">
        <f>Dhalai!AA405</f>
        <v>0</v>
      </c>
      <c r="G405" s="316">
        <f>Dhalai!AB405</f>
        <v>0</v>
      </c>
      <c r="H405" s="315">
        <f>Unakoti!R405</f>
        <v>0</v>
      </c>
      <c r="I405" s="316">
        <f>Unakoti!S405</f>
        <v>0</v>
      </c>
      <c r="J405" s="315">
        <f>Unakoti!AA405</f>
        <v>0</v>
      </c>
      <c r="K405" s="316">
        <f>Unakoti!AB405</f>
        <v>0</v>
      </c>
      <c r="L405" s="315">
        <f>North!R405</f>
        <v>0</v>
      </c>
      <c r="M405" s="316">
        <f>North!S405</f>
        <v>0</v>
      </c>
      <c r="N405" s="315">
        <f>North!AA405</f>
        <v>0</v>
      </c>
      <c r="O405" s="316">
        <f>North!AB405</f>
        <v>0</v>
      </c>
      <c r="P405" s="315">
        <f>Gomati!R405</f>
        <v>0</v>
      </c>
      <c r="Q405" s="316">
        <f>Gomati!S405</f>
        <v>0</v>
      </c>
      <c r="R405" s="315">
        <f>Gomati!AA405</f>
        <v>0</v>
      </c>
      <c r="S405" s="316">
        <f>Gomati!AB405</f>
        <v>0</v>
      </c>
      <c r="T405" s="315">
        <f>South!R405</f>
        <v>0</v>
      </c>
      <c r="U405" s="316">
        <f>South!S405</f>
        <v>0</v>
      </c>
      <c r="V405" s="315">
        <f>South!AA405</f>
        <v>0</v>
      </c>
      <c r="W405" s="316">
        <f>South!AB405</f>
        <v>0</v>
      </c>
      <c r="X405" s="315">
        <f>West!R405</f>
        <v>0</v>
      </c>
      <c r="Y405" s="316">
        <f>West!S405</f>
        <v>0</v>
      </c>
      <c r="Z405" s="315">
        <f>West!AA405</f>
        <v>0</v>
      </c>
      <c r="AA405" s="316">
        <f>West!AB405</f>
        <v>0</v>
      </c>
      <c r="AB405" s="315">
        <f>Sepahijala!R405</f>
        <v>0</v>
      </c>
      <c r="AC405" s="316">
        <f>Sepahijala!S405</f>
        <v>0</v>
      </c>
      <c r="AD405" s="315">
        <f>Sepahijala!AA405</f>
        <v>0</v>
      </c>
      <c r="AE405" s="316">
        <f>Sepahijala!AB405</f>
        <v>0</v>
      </c>
      <c r="AF405" s="315">
        <f>Khowai!R405</f>
        <v>0</v>
      </c>
      <c r="AG405" s="316">
        <f>Khowai!S405</f>
        <v>0</v>
      </c>
      <c r="AH405" s="315">
        <f>Khowai!AA405</f>
        <v>0</v>
      </c>
      <c r="AI405" s="316">
        <f>Khowai!AB405</f>
        <v>0</v>
      </c>
      <c r="AJ405" s="315">
        <f>SPO!R405</f>
        <v>0</v>
      </c>
      <c r="AK405" s="316">
        <f>SPO!S405</f>
        <v>0</v>
      </c>
      <c r="AL405" s="315">
        <f>SPO!AA405</f>
        <v>0</v>
      </c>
      <c r="AM405" s="316">
        <f>SPO!AB405</f>
        <v>0</v>
      </c>
      <c r="AN405" s="315">
        <f>Tripura!R405</f>
        <v>0</v>
      </c>
      <c r="AO405" s="316">
        <f>Tripura!S405</f>
        <v>0</v>
      </c>
      <c r="AP405" s="315">
        <f>Tripura!AA405</f>
        <v>0</v>
      </c>
      <c r="AQ405" s="316">
        <f>Tripura!AB405</f>
        <v>0</v>
      </c>
    </row>
    <row r="406" spans="1:43" s="216" customFormat="1" ht="18">
      <c r="A406" s="203"/>
      <c r="B406" s="192" t="s">
        <v>105</v>
      </c>
      <c r="C406" s="200"/>
      <c r="D406" s="315">
        <f>Dhalai!R406</f>
        <v>5240</v>
      </c>
      <c r="E406" s="332">
        <f>Dhalai!S406</f>
        <v>1946.1990000000001</v>
      </c>
      <c r="F406" s="315">
        <f>Dhalai!AA406</f>
        <v>0</v>
      </c>
      <c r="G406" s="316">
        <f>Dhalai!AB406</f>
        <v>466.57000000000005</v>
      </c>
      <c r="H406" s="315">
        <f>Unakoti!R406</f>
        <v>1578</v>
      </c>
      <c r="I406" s="316">
        <f>Unakoti!S406</f>
        <v>925.4076</v>
      </c>
      <c r="J406" s="315">
        <f>Unakoti!AA406</f>
        <v>0</v>
      </c>
      <c r="K406" s="316">
        <f>Unakoti!AB406</f>
        <v>308.72200000000004</v>
      </c>
      <c r="L406" s="315">
        <f>North!R406</f>
        <v>13076</v>
      </c>
      <c r="M406" s="316">
        <f>North!S406</f>
        <v>2027.59437</v>
      </c>
      <c r="N406" s="315">
        <f>North!AA406</f>
        <v>0</v>
      </c>
      <c r="O406" s="316">
        <f>North!AB406</f>
        <v>837.66180000000008</v>
      </c>
      <c r="P406" s="315">
        <f>Gomati!R406</f>
        <v>6238</v>
      </c>
      <c r="Q406" s="316">
        <f>Gomati!S406</f>
        <v>2624.2469999999994</v>
      </c>
      <c r="R406" s="315">
        <f>Gomati!AA406</f>
        <v>0</v>
      </c>
      <c r="S406" s="316">
        <f>Gomati!AB406</f>
        <v>693.16</v>
      </c>
      <c r="T406" s="315">
        <f>South!R406</f>
        <v>6695</v>
      </c>
      <c r="U406" s="316">
        <f>South!S406</f>
        <v>2752.808</v>
      </c>
      <c r="V406" s="315">
        <f>South!AA406</f>
        <v>0</v>
      </c>
      <c r="W406" s="316">
        <f>South!AB406</f>
        <v>777.04499999999996</v>
      </c>
      <c r="X406" s="315">
        <f>West!R406</f>
        <v>7075</v>
      </c>
      <c r="Y406" s="316">
        <f>West!S406</f>
        <v>3035.4710000000005</v>
      </c>
      <c r="Z406" s="315">
        <f>West!AA406</f>
        <v>0</v>
      </c>
      <c r="AA406" s="316">
        <f>West!AB406</f>
        <v>840.226</v>
      </c>
      <c r="AB406" s="315">
        <f>Sepahijala!R406</f>
        <v>9050</v>
      </c>
      <c r="AC406" s="316">
        <f>Sepahijala!S406</f>
        <v>1504.1719999999996</v>
      </c>
      <c r="AD406" s="315">
        <f>Sepahijala!AA406</f>
        <v>0</v>
      </c>
      <c r="AE406" s="316">
        <f>Sepahijala!AB406</f>
        <v>538.88300000000004</v>
      </c>
      <c r="AF406" s="315">
        <f>Khowai!R406</f>
        <v>10890</v>
      </c>
      <c r="AG406" s="316">
        <f>Khowai!S406</f>
        <v>902.50900000000001</v>
      </c>
      <c r="AH406" s="315">
        <f>Khowai!AA406</f>
        <v>0</v>
      </c>
      <c r="AI406" s="316">
        <f>Khowai!AB406</f>
        <v>142.89999999999998</v>
      </c>
      <c r="AJ406" s="315">
        <f>SPO!R406</f>
        <v>0</v>
      </c>
      <c r="AK406" s="316">
        <f>SPO!S406</f>
        <v>0</v>
      </c>
      <c r="AL406" s="315">
        <f>SPO!AA406</f>
        <v>0</v>
      </c>
      <c r="AM406" s="316">
        <f>SPO!AB406</f>
        <v>0</v>
      </c>
      <c r="AN406" s="315">
        <f>Tripura!R406</f>
        <v>59842</v>
      </c>
      <c r="AO406" s="316">
        <f>Tripura!S406</f>
        <v>15718.407969999998</v>
      </c>
      <c r="AP406" s="315">
        <f>Tripura!AA406</f>
        <v>0</v>
      </c>
      <c r="AQ406" s="316">
        <f>Tripura!AB406</f>
        <v>4605.1678000000002</v>
      </c>
    </row>
    <row r="407" spans="1:43">
      <c r="A407" s="260" t="s">
        <v>243</v>
      </c>
      <c r="B407" s="36" t="s">
        <v>244</v>
      </c>
      <c r="C407" s="112"/>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c r="AJ407" s="308"/>
      <c r="AK407" s="308"/>
      <c r="AL407" s="308"/>
      <c r="AM407" s="308"/>
      <c r="AN407" s="308"/>
      <c r="AO407" s="308"/>
      <c r="AP407" s="308"/>
      <c r="AQ407" s="308"/>
    </row>
    <row r="408" spans="1:43" s="147" customFormat="1">
      <c r="A408" s="143">
        <v>24</v>
      </c>
      <c r="B408" s="144" t="s">
        <v>245</v>
      </c>
      <c r="C408" s="153"/>
      <c r="D408" s="310"/>
      <c r="E408" s="310"/>
      <c r="F408" s="310"/>
      <c r="G408" s="310"/>
      <c r="H408" s="310"/>
      <c r="I408" s="310"/>
      <c r="J408" s="310"/>
      <c r="K408" s="310"/>
      <c r="L408" s="310"/>
      <c r="M408" s="310"/>
      <c r="N408" s="310"/>
      <c r="O408" s="310"/>
      <c r="P408" s="310"/>
      <c r="Q408" s="310"/>
      <c r="R408" s="310"/>
      <c r="S408" s="310"/>
      <c r="T408" s="310"/>
      <c r="U408" s="310"/>
      <c r="V408" s="310"/>
      <c r="W408" s="310"/>
      <c r="X408" s="310"/>
      <c r="Y408" s="310"/>
      <c r="Z408" s="310"/>
      <c r="AA408" s="310"/>
      <c r="AB408" s="310"/>
      <c r="AC408" s="310"/>
      <c r="AD408" s="310"/>
      <c r="AE408" s="310"/>
      <c r="AF408" s="310"/>
      <c r="AG408" s="310"/>
      <c r="AH408" s="310"/>
      <c r="AI408" s="310"/>
      <c r="AJ408" s="310"/>
      <c r="AK408" s="310"/>
      <c r="AL408" s="310"/>
      <c r="AM408" s="310"/>
      <c r="AN408" s="310"/>
      <c r="AO408" s="310"/>
      <c r="AP408" s="310"/>
      <c r="AQ408" s="310"/>
    </row>
    <row r="409" spans="1:43">
      <c r="A409" s="6">
        <v>24.01</v>
      </c>
      <c r="B409" s="7" t="s">
        <v>246</v>
      </c>
      <c r="C409" s="64"/>
      <c r="D409" s="315">
        <f>Dhalai!R409</f>
        <v>0</v>
      </c>
      <c r="E409" s="316">
        <f>Dhalai!S409</f>
        <v>0</v>
      </c>
      <c r="F409" s="315">
        <f>Dhalai!AA409</f>
        <v>0</v>
      </c>
      <c r="G409" s="316">
        <f>Dhalai!AB409</f>
        <v>0</v>
      </c>
      <c r="H409" s="315">
        <f>Unakoti!R409</f>
        <v>0</v>
      </c>
      <c r="I409" s="316">
        <f>Unakoti!S409</f>
        <v>0</v>
      </c>
      <c r="J409" s="315">
        <f>Unakoti!AA409</f>
        <v>0</v>
      </c>
      <c r="K409" s="316">
        <f>Unakoti!AB409</f>
        <v>0</v>
      </c>
      <c r="L409" s="315">
        <f>North!R409</f>
        <v>0</v>
      </c>
      <c r="M409" s="316">
        <f>North!S409</f>
        <v>0</v>
      </c>
      <c r="N409" s="315">
        <f>North!AA409</f>
        <v>0</v>
      </c>
      <c r="O409" s="316">
        <f>North!AB409</f>
        <v>0</v>
      </c>
      <c r="P409" s="315">
        <f>Gomati!R409</f>
        <v>0</v>
      </c>
      <c r="Q409" s="316">
        <f>Gomati!S409</f>
        <v>0</v>
      </c>
      <c r="R409" s="315">
        <f>Gomati!AA409</f>
        <v>0</v>
      </c>
      <c r="S409" s="316">
        <f>Gomati!AB409</f>
        <v>0</v>
      </c>
      <c r="T409" s="315">
        <f>South!R409</f>
        <v>0</v>
      </c>
      <c r="U409" s="316">
        <f>South!S409</f>
        <v>0</v>
      </c>
      <c r="V409" s="315">
        <f>South!AA409</f>
        <v>0</v>
      </c>
      <c r="W409" s="316">
        <f>South!AB409</f>
        <v>0</v>
      </c>
      <c r="X409" s="315">
        <f>West!R409</f>
        <v>0</v>
      </c>
      <c r="Y409" s="316">
        <f>West!S409</f>
        <v>0</v>
      </c>
      <c r="Z409" s="315">
        <f>West!AA409</f>
        <v>0</v>
      </c>
      <c r="AA409" s="316">
        <f>West!AB409</f>
        <v>0</v>
      </c>
      <c r="AB409" s="315">
        <f>Sepahijala!R409</f>
        <v>0</v>
      </c>
      <c r="AC409" s="316">
        <f>Sepahijala!S409</f>
        <v>0</v>
      </c>
      <c r="AD409" s="315">
        <f>Sepahijala!AA409</f>
        <v>0</v>
      </c>
      <c r="AE409" s="316">
        <f>Sepahijala!AB409</f>
        <v>0</v>
      </c>
      <c r="AF409" s="315">
        <f>Khowai!R409</f>
        <v>0</v>
      </c>
      <c r="AG409" s="316">
        <f>Khowai!S409</f>
        <v>0</v>
      </c>
      <c r="AH409" s="315">
        <f>Khowai!AA409</f>
        <v>0</v>
      </c>
      <c r="AI409" s="316">
        <f>Khowai!AB409</f>
        <v>0</v>
      </c>
      <c r="AJ409" s="315">
        <f>SPO!R409</f>
        <v>0</v>
      </c>
      <c r="AK409" s="316">
        <f>SPO!S409</f>
        <v>0</v>
      </c>
      <c r="AL409" s="315">
        <f>SPO!AA409</f>
        <v>0</v>
      </c>
      <c r="AM409" s="316">
        <f>SPO!AB409</f>
        <v>0</v>
      </c>
      <c r="AN409" s="315">
        <f>Tripura!R409</f>
        <v>0</v>
      </c>
      <c r="AO409" s="316">
        <f>Tripura!S409</f>
        <v>0</v>
      </c>
      <c r="AP409" s="315">
        <f>Tripura!AA409</f>
        <v>0</v>
      </c>
      <c r="AQ409" s="316">
        <f>Tripura!AB409</f>
        <v>0</v>
      </c>
    </row>
    <row r="410" spans="1:43">
      <c r="A410" s="6"/>
      <c r="B410" s="7" t="s">
        <v>247</v>
      </c>
      <c r="C410" s="64"/>
      <c r="D410" s="315">
        <f>Dhalai!R410</f>
        <v>1</v>
      </c>
      <c r="E410" s="316">
        <f>Dhalai!S410</f>
        <v>257.72000000000003</v>
      </c>
      <c r="F410" s="315">
        <f>Dhalai!AA410</f>
        <v>1</v>
      </c>
      <c r="G410" s="316">
        <f>Dhalai!AB410</f>
        <v>198.27</v>
      </c>
      <c r="H410" s="315">
        <f>Unakoti!R410</f>
        <v>1</v>
      </c>
      <c r="I410" s="316">
        <f>Unakoti!S410</f>
        <v>125</v>
      </c>
      <c r="J410" s="315">
        <f>Unakoti!AA410</f>
        <v>1</v>
      </c>
      <c r="K410" s="316">
        <f>Unakoti!AB410</f>
        <v>80</v>
      </c>
      <c r="L410" s="315">
        <f>North!R410</f>
        <v>1</v>
      </c>
      <c r="M410" s="316">
        <f>North!S410</f>
        <v>140</v>
      </c>
      <c r="N410" s="315">
        <f>North!AA410</f>
        <v>1</v>
      </c>
      <c r="O410" s="316">
        <f>North!AB410</f>
        <v>93</v>
      </c>
      <c r="P410" s="315">
        <f>Gomati!R410</f>
        <v>1</v>
      </c>
      <c r="Q410" s="316">
        <f>Gomati!S410</f>
        <v>141</v>
      </c>
      <c r="R410" s="315">
        <f>Gomati!AA410</f>
        <v>1</v>
      </c>
      <c r="S410" s="316">
        <f>Gomati!AB410</f>
        <v>117.94</v>
      </c>
      <c r="T410" s="315">
        <f>South!R410</f>
        <v>1</v>
      </c>
      <c r="U410" s="316">
        <f>South!S410</f>
        <v>130</v>
      </c>
      <c r="V410" s="315">
        <f>South!AA410</f>
        <v>1</v>
      </c>
      <c r="W410" s="316">
        <f>South!AB410</f>
        <v>92.75</v>
      </c>
      <c r="X410" s="315">
        <f>West!R410</f>
        <v>1</v>
      </c>
      <c r="Y410" s="316">
        <f>West!S410</f>
        <v>140</v>
      </c>
      <c r="Z410" s="315">
        <f>West!AA410</f>
        <v>1</v>
      </c>
      <c r="AA410" s="316">
        <f>West!AB410</f>
        <v>125.87</v>
      </c>
      <c r="AB410" s="315">
        <f>Sepahijala!R410</f>
        <v>1</v>
      </c>
      <c r="AC410" s="316">
        <f>Sepahijala!S410</f>
        <v>142.24</v>
      </c>
      <c r="AD410" s="315">
        <f>Sepahijala!AA410</f>
        <v>1</v>
      </c>
      <c r="AE410" s="316">
        <f>Sepahijala!AB410</f>
        <v>97.92</v>
      </c>
      <c r="AF410" s="315">
        <f>Khowai!R410</f>
        <v>1</v>
      </c>
      <c r="AG410" s="316">
        <f>Khowai!S410</f>
        <v>115</v>
      </c>
      <c r="AH410" s="315">
        <f>Khowai!AA410</f>
        <v>1</v>
      </c>
      <c r="AI410" s="316">
        <f>Khowai!AB410</f>
        <v>91.25</v>
      </c>
      <c r="AJ410" s="315">
        <f>SPO!R410</f>
        <v>0</v>
      </c>
      <c r="AK410" s="316">
        <f>SPO!S410</f>
        <v>0</v>
      </c>
      <c r="AL410" s="315">
        <f>SPO!AA410</f>
        <v>0</v>
      </c>
      <c r="AM410" s="316">
        <f>SPO!AB410</f>
        <v>0</v>
      </c>
      <c r="AN410" s="315">
        <f>Tripura!R410</f>
        <v>8</v>
      </c>
      <c r="AO410" s="316">
        <f>Tripura!S410</f>
        <v>1190.96</v>
      </c>
      <c r="AP410" s="315">
        <f>Tripura!AA410</f>
        <v>8</v>
      </c>
      <c r="AQ410" s="316">
        <f>Tripura!AB410</f>
        <v>897</v>
      </c>
    </row>
    <row r="411" spans="1:43">
      <c r="A411" s="6"/>
      <c r="B411" s="61" t="s">
        <v>248</v>
      </c>
      <c r="C411" s="118"/>
      <c r="D411" s="315">
        <f>Dhalai!R411</f>
        <v>0</v>
      </c>
      <c r="E411" s="316">
        <f>Dhalai!S411</f>
        <v>0</v>
      </c>
      <c r="F411" s="315">
        <f>Dhalai!AA411</f>
        <v>0</v>
      </c>
      <c r="G411" s="316">
        <f>Dhalai!AB411</f>
        <v>0</v>
      </c>
      <c r="H411" s="315">
        <f>Unakoti!R411</f>
        <v>0</v>
      </c>
      <c r="I411" s="316">
        <f>Unakoti!S411</f>
        <v>0</v>
      </c>
      <c r="J411" s="315">
        <f>Unakoti!AA411</f>
        <v>0</v>
      </c>
      <c r="K411" s="316">
        <f>Unakoti!AB411</f>
        <v>0</v>
      </c>
      <c r="L411" s="315">
        <f>North!R411</f>
        <v>0</v>
      </c>
      <c r="M411" s="316">
        <f>North!S411</f>
        <v>0</v>
      </c>
      <c r="N411" s="315">
        <f>North!AA411</f>
        <v>0</v>
      </c>
      <c r="O411" s="316">
        <f>North!AB411</f>
        <v>0</v>
      </c>
      <c r="P411" s="315">
        <f>Gomati!R411</f>
        <v>0</v>
      </c>
      <c r="Q411" s="316">
        <f>Gomati!S411</f>
        <v>0</v>
      </c>
      <c r="R411" s="315">
        <f>Gomati!AA411</f>
        <v>0</v>
      </c>
      <c r="S411" s="316">
        <f>Gomati!AB411</f>
        <v>0</v>
      </c>
      <c r="T411" s="315">
        <f>South!R411</f>
        <v>0</v>
      </c>
      <c r="U411" s="316">
        <f>South!S411</f>
        <v>0</v>
      </c>
      <c r="V411" s="315">
        <f>South!AA411</f>
        <v>0</v>
      </c>
      <c r="W411" s="316">
        <f>South!AB411</f>
        <v>0</v>
      </c>
      <c r="X411" s="315">
        <f>West!R411</f>
        <v>0</v>
      </c>
      <c r="Y411" s="316">
        <f>West!S411</f>
        <v>0</v>
      </c>
      <c r="Z411" s="315">
        <f>West!AA411</f>
        <v>0</v>
      </c>
      <c r="AA411" s="316">
        <f>West!AB411</f>
        <v>0</v>
      </c>
      <c r="AB411" s="315">
        <f>Sepahijala!R411</f>
        <v>0</v>
      </c>
      <c r="AC411" s="316">
        <f>Sepahijala!S411</f>
        <v>0</v>
      </c>
      <c r="AD411" s="315">
        <f>Sepahijala!AA411</f>
        <v>0</v>
      </c>
      <c r="AE411" s="316">
        <f>Sepahijala!AB411</f>
        <v>0</v>
      </c>
      <c r="AF411" s="315">
        <f>Khowai!R411</f>
        <v>0</v>
      </c>
      <c r="AG411" s="316">
        <f>Khowai!S411</f>
        <v>0</v>
      </c>
      <c r="AH411" s="315">
        <f>Khowai!AA411</f>
        <v>0</v>
      </c>
      <c r="AI411" s="316">
        <f>Khowai!AB411</f>
        <v>0</v>
      </c>
      <c r="AJ411" s="315">
        <f>SPO!R411</f>
        <v>0</v>
      </c>
      <c r="AK411" s="316">
        <f>SPO!S411</f>
        <v>0</v>
      </c>
      <c r="AL411" s="315">
        <f>SPO!AA411</f>
        <v>0</v>
      </c>
      <c r="AM411" s="316">
        <f>SPO!AB411</f>
        <v>0</v>
      </c>
      <c r="AN411" s="315">
        <f>Tripura!R411</f>
        <v>0</v>
      </c>
      <c r="AO411" s="316">
        <f>Tripura!S411</f>
        <v>0</v>
      </c>
      <c r="AP411" s="315">
        <f>Tripura!AA411</f>
        <v>0</v>
      </c>
      <c r="AQ411" s="316">
        <f>Tripura!AB411</f>
        <v>0</v>
      </c>
    </row>
    <row r="412" spans="1:43">
      <c r="A412" s="6"/>
      <c r="B412" s="7" t="s">
        <v>249</v>
      </c>
      <c r="C412" s="64"/>
      <c r="D412" s="315">
        <f>Dhalai!R412</f>
        <v>0</v>
      </c>
      <c r="E412" s="316">
        <f>Dhalai!S412</f>
        <v>0</v>
      </c>
      <c r="F412" s="315">
        <f>Dhalai!AA412</f>
        <v>0</v>
      </c>
      <c r="G412" s="316">
        <f>Dhalai!AB412</f>
        <v>0</v>
      </c>
      <c r="H412" s="315">
        <f>Unakoti!R412</f>
        <v>0</v>
      </c>
      <c r="I412" s="316">
        <f>Unakoti!S412</f>
        <v>0</v>
      </c>
      <c r="J412" s="315">
        <f>Unakoti!AA412</f>
        <v>0</v>
      </c>
      <c r="K412" s="316">
        <f>Unakoti!AB412</f>
        <v>0</v>
      </c>
      <c r="L412" s="315">
        <f>North!R412</f>
        <v>0</v>
      </c>
      <c r="M412" s="316">
        <f>North!S412</f>
        <v>0</v>
      </c>
      <c r="N412" s="315">
        <f>North!AA412</f>
        <v>0</v>
      </c>
      <c r="O412" s="316">
        <f>North!AB412</f>
        <v>0</v>
      </c>
      <c r="P412" s="315">
        <f>Gomati!R412</f>
        <v>0</v>
      </c>
      <c r="Q412" s="316">
        <f>Gomati!S412</f>
        <v>0</v>
      </c>
      <c r="R412" s="315">
        <f>Gomati!AA412</f>
        <v>0</v>
      </c>
      <c r="S412" s="316">
        <f>Gomati!AB412</f>
        <v>0</v>
      </c>
      <c r="T412" s="315">
        <f>South!R412</f>
        <v>0</v>
      </c>
      <c r="U412" s="316">
        <f>South!S412</f>
        <v>0</v>
      </c>
      <c r="V412" s="315">
        <f>South!AA412</f>
        <v>0</v>
      </c>
      <c r="W412" s="316">
        <f>South!AB412</f>
        <v>0</v>
      </c>
      <c r="X412" s="315">
        <f>West!R412</f>
        <v>0</v>
      </c>
      <c r="Y412" s="316">
        <f>West!S412</f>
        <v>0</v>
      </c>
      <c r="Z412" s="315">
        <f>West!AA412</f>
        <v>0</v>
      </c>
      <c r="AA412" s="316">
        <f>West!AB412</f>
        <v>0</v>
      </c>
      <c r="AB412" s="315">
        <f>Sepahijala!R412</f>
        <v>0</v>
      </c>
      <c r="AC412" s="316">
        <f>Sepahijala!S412</f>
        <v>0</v>
      </c>
      <c r="AD412" s="315">
        <f>Sepahijala!AA412</f>
        <v>0</v>
      </c>
      <c r="AE412" s="316">
        <f>Sepahijala!AB412</f>
        <v>0</v>
      </c>
      <c r="AF412" s="315">
        <f>Khowai!R412</f>
        <v>0</v>
      </c>
      <c r="AG412" s="316">
        <f>Khowai!S412</f>
        <v>0</v>
      </c>
      <c r="AH412" s="315">
        <f>Khowai!AA412</f>
        <v>0</v>
      </c>
      <c r="AI412" s="316">
        <f>Khowai!AB412</f>
        <v>0</v>
      </c>
      <c r="AJ412" s="315">
        <f>SPO!R412</f>
        <v>0</v>
      </c>
      <c r="AK412" s="316">
        <f>SPO!S412</f>
        <v>0</v>
      </c>
      <c r="AL412" s="315">
        <f>SPO!AA412</f>
        <v>0</v>
      </c>
      <c r="AM412" s="316">
        <f>SPO!AB412</f>
        <v>0</v>
      </c>
      <c r="AN412" s="315">
        <f>Tripura!R412</f>
        <v>0</v>
      </c>
      <c r="AO412" s="316">
        <f>Tripura!S412</f>
        <v>0</v>
      </c>
      <c r="AP412" s="315">
        <f>Tripura!AA412</f>
        <v>0</v>
      </c>
      <c r="AQ412" s="316">
        <f>Tripura!AB412</f>
        <v>0</v>
      </c>
    </row>
    <row r="413" spans="1:43" s="216" customFormat="1" ht="18">
      <c r="A413" s="203"/>
      <c r="B413" s="192" t="s">
        <v>107</v>
      </c>
      <c r="C413" s="200">
        <f t="shared" ref="C413" si="48">SUM(C410:C412)</f>
        <v>0</v>
      </c>
      <c r="D413" s="315">
        <f>Dhalai!R413</f>
        <v>1</v>
      </c>
      <c r="E413" s="316">
        <f>Dhalai!S413</f>
        <v>257.72000000000003</v>
      </c>
      <c r="F413" s="315">
        <f>Dhalai!AA413</f>
        <v>0</v>
      </c>
      <c r="G413" s="316">
        <f>Dhalai!AB413</f>
        <v>198.27</v>
      </c>
      <c r="H413" s="315">
        <f>Unakoti!R413</f>
        <v>1</v>
      </c>
      <c r="I413" s="316">
        <f>Unakoti!S413</f>
        <v>125</v>
      </c>
      <c r="J413" s="315">
        <f>Unakoti!AA413</f>
        <v>0</v>
      </c>
      <c r="K413" s="316">
        <f>Unakoti!AB413</f>
        <v>80</v>
      </c>
      <c r="L413" s="315">
        <f>North!R413</f>
        <v>1</v>
      </c>
      <c r="M413" s="316">
        <f>North!S413</f>
        <v>140</v>
      </c>
      <c r="N413" s="315">
        <f>North!AA413</f>
        <v>0</v>
      </c>
      <c r="O413" s="316">
        <f>North!AB413</f>
        <v>93</v>
      </c>
      <c r="P413" s="315">
        <f>Gomati!R413</f>
        <v>1</v>
      </c>
      <c r="Q413" s="316">
        <f>Gomati!S413</f>
        <v>141</v>
      </c>
      <c r="R413" s="315">
        <f>Gomati!AA413</f>
        <v>0</v>
      </c>
      <c r="S413" s="316">
        <f>Gomati!AB413</f>
        <v>117.94</v>
      </c>
      <c r="T413" s="315">
        <f>South!R413</f>
        <v>1</v>
      </c>
      <c r="U413" s="316">
        <f>South!S413</f>
        <v>130</v>
      </c>
      <c r="V413" s="315">
        <f>South!AA413</f>
        <v>0</v>
      </c>
      <c r="W413" s="316">
        <f>South!AB413</f>
        <v>92.75</v>
      </c>
      <c r="X413" s="315">
        <f>West!R413</f>
        <v>1</v>
      </c>
      <c r="Y413" s="316">
        <f>West!S413</f>
        <v>140</v>
      </c>
      <c r="Z413" s="315">
        <f>West!AA413</f>
        <v>0</v>
      </c>
      <c r="AA413" s="316">
        <f>West!AB413</f>
        <v>125.87</v>
      </c>
      <c r="AB413" s="315">
        <f>Sepahijala!R413</f>
        <v>1</v>
      </c>
      <c r="AC413" s="316">
        <f>Sepahijala!S413</f>
        <v>142.24</v>
      </c>
      <c r="AD413" s="315">
        <f>Sepahijala!AA413</f>
        <v>0</v>
      </c>
      <c r="AE413" s="316">
        <f>Sepahijala!AB413</f>
        <v>97.92</v>
      </c>
      <c r="AF413" s="315">
        <f>Khowai!R413</f>
        <v>1</v>
      </c>
      <c r="AG413" s="316">
        <f>Khowai!S413</f>
        <v>115</v>
      </c>
      <c r="AH413" s="315">
        <f>Khowai!AA413</f>
        <v>0</v>
      </c>
      <c r="AI413" s="316">
        <f>Khowai!AB413</f>
        <v>91.25</v>
      </c>
      <c r="AJ413" s="315">
        <f>SPO!R413</f>
        <v>0</v>
      </c>
      <c r="AK413" s="316">
        <f>SPO!S413</f>
        <v>0</v>
      </c>
      <c r="AL413" s="315">
        <f>SPO!AA413</f>
        <v>0</v>
      </c>
      <c r="AM413" s="316">
        <f>SPO!AB413</f>
        <v>0</v>
      </c>
      <c r="AN413" s="315">
        <f>Tripura!R413</f>
        <v>0</v>
      </c>
      <c r="AO413" s="316">
        <f>Tripura!S413</f>
        <v>1190.96</v>
      </c>
      <c r="AP413" s="315">
        <f>Tripura!AA413</f>
        <v>0</v>
      </c>
      <c r="AQ413" s="316">
        <f>Tripura!AB413</f>
        <v>897</v>
      </c>
    </row>
    <row r="414" spans="1:43" ht="47.25">
      <c r="A414" s="6">
        <v>24.02</v>
      </c>
      <c r="B414" s="7" t="s">
        <v>250</v>
      </c>
      <c r="C414" s="64"/>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c r="AJ414" s="308"/>
      <c r="AK414" s="308"/>
      <c r="AL414" s="308"/>
      <c r="AM414" s="308"/>
      <c r="AN414" s="308"/>
      <c r="AO414" s="308"/>
      <c r="AP414" s="308"/>
      <c r="AQ414" s="308"/>
    </row>
    <row r="415" spans="1:43">
      <c r="A415" s="6"/>
      <c r="B415" s="329" t="s">
        <v>124</v>
      </c>
      <c r="C415" s="64"/>
      <c r="D415" s="315">
        <f>Dhalai!R415</f>
        <v>0</v>
      </c>
      <c r="E415" s="316">
        <f>Dhalai!S415</f>
        <v>52.85</v>
      </c>
      <c r="F415" s="315">
        <f>Dhalai!AA415</f>
        <v>0</v>
      </c>
      <c r="G415" s="316">
        <f>Dhalai!AB415</f>
        <v>44.44</v>
      </c>
      <c r="H415" s="315">
        <f>Unakoti!R415</f>
        <v>0</v>
      </c>
      <c r="I415" s="316">
        <f>Unakoti!S415</f>
        <v>22.61</v>
      </c>
      <c r="J415" s="315">
        <f>Unakoti!AA415</f>
        <v>0</v>
      </c>
      <c r="K415" s="316">
        <f>Unakoti!AB415</f>
        <v>17</v>
      </c>
      <c r="L415" s="315">
        <f>North!R415</f>
        <v>0</v>
      </c>
      <c r="M415" s="316">
        <f>North!S415</f>
        <v>42.61</v>
      </c>
      <c r="N415" s="315">
        <f>North!AA415</f>
        <v>0</v>
      </c>
      <c r="O415" s="316">
        <f>North!AB415</f>
        <v>33.229999999999997</v>
      </c>
      <c r="P415" s="315">
        <f>Gomati!R415</f>
        <v>0</v>
      </c>
      <c r="Q415" s="316">
        <f>Gomati!S415</f>
        <v>52.61</v>
      </c>
      <c r="R415" s="315">
        <f>Gomati!AA415</f>
        <v>0</v>
      </c>
      <c r="S415" s="316">
        <f>Gomati!AB415</f>
        <v>33</v>
      </c>
      <c r="T415" s="315">
        <f>South!R415</f>
        <v>0</v>
      </c>
      <c r="U415" s="316">
        <f>South!S415</f>
        <v>45.2</v>
      </c>
      <c r="V415" s="315">
        <f>South!AA415</f>
        <v>616</v>
      </c>
      <c r="W415" s="316">
        <f>South!AB415</f>
        <v>29</v>
      </c>
      <c r="X415" s="315">
        <f>West!R415</f>
        <v>0</v>
      </c>
      <c r="Y415" s="316">
        <f>West!S415</f>
        <v>46.11</v>
      </c>
      <c r="Z415" s="315">
        <f>West!AA415</f>
        <v>0</v>
      </c>
      <c r="AA415" s="316">
        <f>West!AB415</f>
        <v>30</v>
      </c>
      <c r="AB415" s="315">
        <f>Sepahijala!R415</f>
        <v>0</v>
      </c>
      <c r="AC415" s="316">
        <f>Sepahijala!S415</f>
        <v>35.200000000000003</v>
      </c>
      <c r="AD415" s="315">
        <f>Sepahijala!AA415</f>
        <v>530</v>
      </c>
      <c r="AE415" s="316">
        <f>Sepahijala!AB415</f>
        <v>21</v>
      </c>
      <c r="AF415" s="315">
        <f>Khowai!R415</f>
        <v>0</v>
      </c>
      <c r="AG415" s="316">
        <f>Khowai!S415</f>
        <v>25.3</v>
      </c>
      <c r="AH415" s="315">
        <f>Khowai!AA415</f>
        <v>0</v>
      </c>
      <c r="AI415" s="316">
        <f>Khowai!AB415</f>
        <v>20</v>
      </c>
      <c r="AJ415" s="315">
        <f>SPO!R415</f>
        <v>0</v>
      </c>
      <c r="AK415" s="316">
        <f>SPO!S415</f>
        <v>0</v>
      </c>
      <c r="AL415" s="315">
        <f>SPO!AA415</f>
        <v>0</v>
      </c>
      <c r="AM415" s="316">
        <f>SPO!AB415</f>
        <v>0</v>
      </c>
      <c r="AN415" s="315">
        <f>Tripura!R415</f>
        <v>0</v>
      </c>
      <c r="AO415" s="316">
        <f>Tripura!S415</f>
        <v>322.49</v>
      </c>
      <c r="AP415" s="315">
        <f>Tripura!AA415</f>
        <v>1146</v>
      </c>
      <c r="AQ415" s="316">
        <f>Tripura!AB415</f>
        <v>227.67</v>
      </c>
    </row>
    <row r="416" spans="1:43">
      <c r="A416" s="6"/>
      <c r="B416" s="329" t="s">
        <v>173</v>
      </c>
      <c r="C416" s="64"/>
      <c r="D416" s="315">
        <f>Dhalai!R416</f>
        <v>0</v>
      </c>
      <c r="E416" s="316">
        <f>Dhalai!S416</f>
        <v>79.41</v>
      </c>
      <c r="F416" s="315">
        <f>Dhalai!AA416</f>
        <v>0</v>
      </c>
      <c r="G416" s="316">
        <f>Dhalai!AB416</f>
        <v>60.69</v>
      </c>
      <c r="H416" s="315">
        <f>Unakoti!R416</f>
        <v>0</v>
      </c>
      <c r="I416" s="316">
        <f>Unakoti!S416</f>
        <v>22.4</v>
      </c>
      <c r="J416" s="315">
        <f>Unakoti!AA416</f>
        <v>0</v>
      </c>
      <c r="K416" s="316">
        <f>Unakoti!AB416</f>
        <v>20.5</v>
      </c>
      <c r="L416" s="315">
        <f>North!R416</f>
        <v>0</v>
      </c>
      <c r="M416" s="316">
        <f>North!S416</f>
        <v>41.34</v>
      </c>
      <c r="N416" s="315">
        <f>North!AA416</f>
        <v>0</v>
      </c>
      <c r="O416" s="316">
        <f>North!AB416</f>
        <v>34</v>
      </c>
      <c r="P416" s="315">
        <f>Gomati!R416</f>
        <v>0</v>
      </c>
      <c r="Q416" s="316">
        <f>Gomati!S416</f>
        <v>50.46</v>
      </c>
      <c r="R416" s="315">
        <f>Gomati!AA416</f>
        <v>0</v>
      </c>
      <c r="S416" s="316">
        <f>Gomati!AB416</f>
        <v>34</v>
      </c>
      <c r="T416" s="315">
        <f>South!R416</f>
        <v>0</v>
      </c>
      <c r="U416" s="316">
        <f>South!S416</f>
        <v>50.02</v>
      </c>
      <c r="V416" s="315">
        <f>South!AA416</f>
        <v>616</v>
      </c>
      <c r="W416" s="316">
        <f>South!AB416</f>
        <v>32</v>
      </c>
      <c r="X416" s="315">
        <f>West!R416</f>
        <v>0</v>
      </c>
      <c r="Y416" s="316">
        <f>West!S416</f>
        <v>50.77</v>
      </c>
      <c r="Z416" s="315">
        <f>West!AA416</f>
        <v>0</v>
      </c>
      <c r="AA416" s="316">
        <f>West!AB416</f>
        <v>33</v>
      </c>
      <c r="AB416" s="315">
        <f>Sepahijala!R416</f>
        <v>0</v>
      </c>
      <c r="AC416" s="316">
        <f>Sepahijala!S416</f>
        <v>36.81</v>
      </c>
      <c r="AD416" s="315">
        <f>Sepahijala!AA416</f>
        <v>530</v>
      </c>
      <c r="AE416" s="316">
        <f>Sepahijala!AB416</f>
        <v>28</v>
      </c>
      <c r="AF416" s="315">
        <f>Khowai!R416</f>
        <v>0</v>
      </c>
      <c r="AG416" s="316">
        <f>Khowai!S416</f>
        <v>22.59</v>
      </c>
      <c r="AH416" s="315">
        <f>Khowai!AA416</f>
        <v>0</v>
      </c>
      <c r="AI416" s="316">
        <f>Khowai!AB416</f>
        <v>21</v>
      </c>
      <c r="AJ416" s="315">
        <f>SPO!R416</f>
        <v>0</v>
      </c>
      <c r="AK416" s="316">
        <f>SPO!S416</f>
        <v>0</v>
      </c>
      <c r="AL416" s="315">
        <f>SPO!AA416</f>
        <v>0</v>
      </c>
      <c r="AM416" s="316">
        <f>SPO!AB416</f>
        <v>0</v>
      </c>
      <c r="AN416" s="315">
        <f>Tripura!R416</f>
        <v>0</v>
      </c>
      <c r="AO416" s="316">
        <f>Tripura!S416</f>
        <v>353.8</v>
      </c>
      <c r="AP416" s="315">
        <f>Tripura!AA416</f>
        <v>1146</v>
      </c>
      <c r="AQ416" s="316">
        <f>Tripura!AB416</f>
        <v>263.19</v>
      </c>
    </row>
    <row r="417" spans="1:43">
      <c r="A417" s="6"/>
      <c r="B417" s="329" t="s">
        <v>174</v>
      </c>
      <c r="C417" s="64"/>
      <c r="D417" s="315">
        <f>Dhalai!R417</f>
        <v>0</v>
      </c>
      <c r="E417" s="316">
        <f>Dhalai!S417</f>
        <v>48.72</v>
      </c>
      <c r="F417" s="315">
        <f>Dhalai!AA417</f>
        <v>0</v>
      </c>
      <c r="G417" s="316">
        <f>Dhalai!AB417</f>
        <v>31.5</v>
      </c>
      <c r="H417" s="315">
        <f>Unakoti!R417</f>
        <v>0</v>
      </c>
      <c r="I417" s="316">
        <f>Unakoti!S417</f>
        <v>17.86</v>
      </c>
      <c r="J417" s="315">
        <f>Unakoti!AA417</f>
        <v>0</v>
      </c>
      <c r="K417" s="316">
        <f>Unakoti!AB417</f>
        <v>10</v>
      </c>
      <c r="L417" s="315">
        <f>North!R417</f>
        <v>0</v>
      </c>
      <c r="M417" s="316">
        <f>North!S417</f>
        <v>32.86</v>
      </c>
      <c r="N417" s="315">
        <f>North!AA417</f>
        <v>0</v>
      </c>
      <c r="O417" s="316">
        <f>North!AB417</f>
        <v>22.5</v>
      </c>
      <c r="P417" s="315">
        <f>Gomati!R417</f>
        <v>0</v>
      </c>
      <c r="Q417" s="316">
        <f>Gomati!S417</f>
        <v>32.86</v>
      </c>
      <c r="R417" s="315">
        <f>Gomati!AA417</f>
        <v>0</v>
      </c>
      <c r="S417" s="316">
        <f>Gomati!AB417</f>
        <v>28.5</v>
      </c>
      <c r="T417" s="315">
        <f>South!R417</f>
        <v>0</v>
      </c>
      <c r="U417" s="316">
        <f>South!S417</f>
        <v>32.86</v>
      </c>
      <c r="V417" s="315">
        <f>South!AA417</f>
        <v>304</v>
      </c>
      <c r="W417" s="316">
        <f>South!AB417</f>
        <v>26.5</v>
      </c>
      <c r="X417" s="315">
        <f>West!R417</f>
        <v>0</v>
      </c>
      <c r="Y417" s="316">
        <f>West!S417</f>
        <v>33.51</v>
      </c>
      <c r="Z417" s="315">
        <f>West!AA417</f>
        <v>0</v>
      </c>
      <c r="AA417" s="316">
        <f>West!AB417</f>
        <v>24.5</v>
      </c>
      <c r="AB417" s="315">
        <f>Sepahijala!R417</f>
        <v>0</v>
      </c>
      <c r="AC417" s="316">
        <f>Sepahijala!S417</f>
        <v>27.67</v>
      </c>
      <c r="AD417" s="315">
        <f>Sepahijala!AA417</f>
        <v>286</v>
      </c>
      <c r="AE417" s="316">
        <f>Sepahijala!AB417</f>
        <v>26.5</v>
      </c>
      <c r="AF417" s="315">
        <f>Khowai!R417</f>
        <v>0</v>
      </c>
      <c r="AG417" s="316">
        <f>Khowai!S417</f>
        <v>20.350000000000001</v>
      </c>
      <c r="AH417" s="315">
        <f>Khowai!AA417</f>
        <v>0</v>
      </c>
      <c r="AI417" s="316">
        <f>Khowai!AB417</f>
        <v>18.3</v>
      </c>
      <c r="AJ417" s="315">
        <f>SPO!R417</f>
        <v>0</v>
      </c>
      <c r="AK417" s="316">
        <f>SPO!S417</f>
        <v>0</v>
      </c>
      <c r="AL417" s="315">
        <f>SPO!AA417</f>
        <v>0</v>
      </c>
      <c r="AM417" s="316">
        <f>SPO!AB417</f>
        <v>0</v>
      </c>
      <c r="AN417" s="315">
        <f>Tripura!R417</f>
        <v>0</v>
      </c>
      <c r="AO417" s="316">
        <f>Tripura!S417</f>
        <v>246.69000000000003</v>
      </c>
      <c r="AP417" s="315">
        <f>Tripura!AA417</f>
        <v>590</v>
      </c>
      <c r="AQ417" s="316">
        <f>Tripura!AB417</f>
        <v>188.3</v>
      </c>
    </row>
    <row r="418" spans="1:43">
      <c r="A418" s="6">
        <v>24.03</v>
      </c>
      <c r="B418" s="7" t="s">
        <v>251</v>
      </c>
      <c r="C418" s="64"/>
      <c r="D418" s="315">
        <f>Dhalai!R418</f>
        <v>0</v>
      </c>
      <c r="E418" s="316">
        <f>Dhalai!S418</f>
        <v>39.58</v>
      </c>
      <c r="F418" s="315">
        <f>Dhalai!AA418</f>
        <v>0</v>
      </c>
      <c r="G418" s="316">
        <f>Dhalai!AB418</f>
        <v>11</v>
      </c>
      <c r="H418" s="315">
        <f>Unakoti!R418</f>
        <v>0</v>
      </c>
      <c r="I418" s="316">
        <f>Unakoti!S418</f>
        <v>17</v>
      </c>
      <c r="J418" s="315">
        <f>Unakoti!AA418</f>
        <v>0</v>
      </c>
      <c r="K418" s="316">
        <f>Unakoti!AB418</f>
        <v>15</v>
      </c>
      <c r="L418" s="315">
        <f>North!R418</f>
        <v>0</v>
      </c>
      <c r="M418" s="316">
        <f>North!S418</f>
        <v>25.2</v>
      </c>
      <c r="N418" s="315">
        <f>North!AA418</f>
        <v>0</v>
      </c>
      <c r="O418" s="316">
        <f>North!AB418</f>
        <v>8</v>
      </c>
      <c r="P418" s="315">
        <f>Gomati!R418</f>
        <v>0</v>
      </c>
      <c r="Q418" s="316">
        <f>Gomati!S418</f>
        <v>25.5</v>
      </c>
      <c r="R418" s="315">
        <f>Gomati!AA418</f>
        <v>0</v>
      </c>
      <c r="S418" s="316">
        <f>Gomati!AB418</f>
        <v>12</v>
      </c>
      <c r="T418" s="315">
        <f>South!R418</f>
        <v>0</v>
      </c>
      <c r="U418" s="316">
        <f>South!S418</f>
        <v>25.3</v>
      </c>
      <c r="V418" s="315">
        <f>South!AA418</f>
        <v>0</v>
      </c>
      <c r="W418" s="316">
        <f>South!AB418</f>
        <v>11</v>
      </c>
      <c r="X418" s="315">
        <f>West!R418</f>
        <v>0</v>
      </c>
      <c r="Y418" s="316">
        <f>West!S418</f>
        <v>30.11</v>
      </c>
      <c r="Z418" s="315">
        <f>West!AA418</f>
        <v>0</v>
      </c>
      <c r="AA418" s="316">
        <f>West!AB418</f>
        <v>11</v>
      </c>
      <c r="AB418" s="315">
        <f>Sepahijala!R418</f>
        <v>0</v>
      </c>
      <c r="AC418" s="316">
        <f>Sepahijala!S418</f>
        <v>25.63</v>
      </c>
      <c r="AD418" s="315">
        <f>Sepahijala!AA418</f>
        <v>0</v>
      </c>
      <c r="AE418" s="316">
        <f>Sepahijala!AB418</f>
        <v>11</v>
      </c>
      <c r="AF418" s="315">
        <f>Khowai!R418</f>
        <v>0</v>
      </c>
      <c r="AG418" s="316">
        <f>Khowai!S418</f>
        <v>20</v>
      </c>
      <c r="AH418" s="315">
        <f>Khowai!AA418</f>
        <v>0</v>
      </c>
      <c r="AI418" s="316">
        <f>Khowai!AB418</f>
        <v>11</v>
      </c>
      <c r="AJ418" s="315">
        <f>SPO!R418</f>
        <v>0</v>
      </c>
      <c r="AK418" s="316">
        <f>SPO!S418</f>
        <v>0</v>
      </c>
      <c r="AL418" s="315">
        <f>SPO!AA418</f>
        <v>0</v>
      </c>
      <c r="AM418" s="316">
        <f>SPO!AB418</f>
        <v>0</v>
      </c>
      <c r="AN418" s="315">
        <f>Tripura!R418</f>
        <v>0</v>
      </c>
      <c r="AO418" s="316">
        <f>Tripura!S418</f>
        <v>208.32</v>
      </c>
      <c r="AP418" s="315">
        <f>Tripura!AA418</f>
        <v>0</v>
      </c>
      <c r="AQ418" s="316">
        <f>Tripura!AB418</f>
        <v>90</v>
      </c>
    </row>
    <row r="419" spans="1:43" s="216" customFormat="1" ht="18">
      <c r="A419" s="203"/>
      <c r="B419" s="192" t="s">
        <v>107</v>
      </c>
      <c r="C419" s="212">
        <f t="shared" ref="C419" si="49">SUM(C414:C418)</f>
        <v>0</v>
      </c>
      <c r="D419" s="315">
        <f>Dhalai!R419</f>
        <v>0</v>
      </c>
      <c r="E419" s="316">
        <f>Dhalai!S419</f>
        <v>220.56</v>
      </c>
      <c r="F419" s="315">
        <f>Dhalai!AA419</f>
        <v>0</v>
      </c>
      <c r="G419" s="316">
        <f>Dhalai!AB419</f>
        <v>147.63</v>
      </c>
      <c r="H419" s="315">
        <f>Unakoti!R419</f>
        <v>0</v>
      </c>
      <c r="I419" s="316">
        <f>Unakoti!S419</f>
        <v>79.87</v>
      </c>
      <c r="J419" s="315">
        <f>Unakoti!AA419</f>
        <v>0</v>
      </c>
      <c r="K419" s="316">
        <f>Unakoti!AB419</f>
        <v>62.5</v>
      </c>
      <c r="L419" s="315">
        <f>North!R419</f>
        <v>0</v>
      </c>
      <c r="M419" s="316">
        <f>North!S419</f>
        <v>142.01</v>
      </c>
      <c r="N419" s="315">
        <f>North!AA419</f>
        <v>0</v>
      </c>
      <c r="O419" s="316">
        <f>North!AB419</f>
        <v>97.72999999999999</v>
      </c>
      <c r="P419" s="315">
        <f>Gomati!R419</f>
        <v>0</v>
      </c>
      <c r="Q419" s="316">
        <f>Gomati!S419</f>
        <v>161.43</v>
      </c>
      <c r="R419" s="315">
        <f>Gomati!AA419</f>
        <v>0</v>
      </c>
      <c r="S419" s="316">
        <f>Gomati!AB419</f>
        <v>107.5</v>
      </c>
      <c r="T419" s="315">
        <f>South!R419</f>
        <v>0</v>
      </c>
      <c r="U419" s="316">
        <f>South!S419</f>
        <v>153.38</v>
      </c>
      <c r="V419" s="315">
        <f>South!AA419</f>
        <v>0</v>
      </c>
      <c r="W419" s="316">
        <f>South!AB419</f>
        <v>98.5</v>
      </c>
      <c r="X419" s="315">
        <f>West!R419</f>
        <v>0</v>
      </c>
      <c r="Y419" s="316">
        <f>West!S419</f>
        <v>160.5</v>
      </c>
      <c r="Z419" s="315">
        <f>West!AA419</f>
        <v>0</v>
      </c>
      <c r="AA419" s="316">
        <f>West!AB419</f>
        <v>98.5</v>
      </c>
      <c r="AB419" s="315">
        <f>Sepahijala!R419</f>
        <v>0</v>
      </c>
      <c r="AC419" s="316">
        <f>Sepahijala!S419</f>
        <v>125.31</v>
      </c>
      <c r="AD419" s="315">
        <f>Sepahijala!AA419</f>
        <v>0</v>
      </c>
      <c r="AE419" s="316">
        <f>Sepahijala!AB419</f>
        <v>86.5</v>
      </c>
      <c r="AF419" s="315">
        <f>Khowai!R419</f>
        <v>0</v>
      </c>
      <c r="AG419" s="316">
        <f>Khowai!S419</f>
        <v>88.240000000000009</v>
      </c>
      <c r="AH419" s="315">
        <f>Khowai!AA419</f>
        <v>0</v>
      </c>
      <c r="AI419" s="316">
        <f>Khowai!AB419</f>
        <v>70.3</v>
      </c>
      <c r="AJ419" s="315">
        <f>SPO!R419</f>
        <v>0</v>
      </c>
      <c r="AK419" s="316">
        <f>SPO!S419</f>
        <v>0</v>
      </c>
      <c r="AL419" s="315">
        <f>SPO!AA419</f>
        <v>0</v>
      </c>
      <c r="AM419" s="316">
        <f>SPO!AB419</f>
        <v>0</v>
      </c>
      <c r="AN419" s="315">
        <f>Tripura!R419</f>
        <v>0</v>
      </c>
      <c r="AO419" s="316">
        <f>Tripura!S419</f>
        <v>1131.3</v>
      </c>
      <c r="AP419" s="315">
        <f>Tripura!AA419</f>
        <v>0</v>
      </c>
      <c r="AQ419" s="316">
        <f>Tripura!AB419</f>
        <v>769.16</v>
      </c>
    </row>
    <row r="420" spans="1:43" s="216" customFormat="1" ht="18">
      <c r="A420" s="203"/>
      <c r="B420" s="192" t="s">
        <v>252</v>
      </c>
      <c r="C420" s="200">
        <f>C419+C413+C406+C361+C357+C351+C347+C344+C340+C336+C329+C325+C320+C308+C291+C265+C219+C215+C208+C194+C150+C148+C111</f>
        <v>16.46105</v>
      </c>
      <c r="D420" s="315">
        <f>Dhalai!R420</f>
        <v>154289</v>
      </c>
      <c r="E420" s="316">
        <f>Dhalai!S420</f>
        <v>9668.3788800000002</v>
      </c>
      <c r="F420" s="315">
        <f>Dhalai!AA420</f>
        <v>0</v>
      </c>
      <c r="G420" s="316">
        <f>Dhalai!AB420</f>
        <v>6749.2145550000005</v>
      </c>
      <c r="H420" s="315">
        <f>Unakoti!R420</f>
        <v>89179</v>
      </c>
      <c r="I420" s="316">
        <f>Unakoti!S420</f>
        <v>3525.2769799999996</v>
      </c>
      <c r="J420" s="315">
        <f>Unakoti!AA420</f>
        <v>0</v>
      </c>
      <c r="K420" s="316">
        <f>Unakoti!AB420</f>
        <v>2377.490143</v>
      </c>
      <c r="L420" s="315">
        <f>North!R420</f>
        <v>142112</v>
      </c>
      <c r="M420" s="316">
        <f>North!S420</f>
        <v>6447.5585099999998</v>
      </c>
      <c r="N420" s="315">
        <f>North!AA420</f>
        <v>0</v>
      </c>
      <c r="O420" s="316">
        <f>North!AB420</f>
        <v>4420.4591330000003</v>
      </c>
      <c r="P420" s="315">
        <f>Gomati!R420</f>
        <v>135384</v>
      </c>
      <c r="Q420" s="316">
        <f>Gomati!S420</f>
        <v>7563.0788999999995</v>
      </c>
      <c r="R420" s="315">
        <f>Gomati!AA420</f>
        <v>0</v>
      </c>
      <c r="S420" s="316">
        <f>Gomati!AB420</f>
        <v>4636.3736900000004</v>
      </c>
      <c r="T420" s="315">
        <f>South!R420</f>
        <v>143332</v>
      </c>
      <c r="U420" s="316">
        <f>South!S420</f>
        <v>7251.45712</v>
      </c>
      <c r="V420" s="315">
        <f>South!AA420</f>
        <v>0</v>
      </c>
      <c r="W420" s="316">
        <f>South!AB420</f>
        <v>4366.7783799999997</v>
      </c>
      <c r="X420" s="315">
        <f>West!R420</f>
        <v>193781</v>
      </c>
      <c r="Y420" s="316">
        <f>West!S420</f>
        <v>7381.9675999999999</v>
      </c>
      <c r="Z420" s="315">
        <f>West!AA420</f>
        <v>0</v>
      </c>
      <c r="AA420" s="316">
        <f>West!AB420</f>
        <v>4369.4246919999996</v>
      </c>
      <c r="AB420" s="315">
        <f>Sepahijala!R420</f>
        <v>131130</v>
      </c>
      <c r="AC420" s="316">
        <f>Sepahijala!S420</f>
        <v>5534.1970000000001</v>
      </c>
      <c r="AD420" s="315">
        <f>Sepahijala!AA420</f>
        <v>0</v>
      </c>
      <c r="AE420" s="316">
        <f>Sepahijala!AB420</f>
        <v>3768.0447170000002</v>
      </c>
      <c r="AF420" s="315">
        <f>Khowai!R420</f>
        <v>102755</v>
      </c>
      <c r="AG420" s="316">
        <f>Khowai!S420</f>
        <v>4412.2446799999998</v>
      </c>
      <c r="AH420" s="315">
        <f>Khowai!AA420</f>
        <v>0</v>
      </c>
      <c r="AI420" s="316">
        <f>Khowai!AB420</f>
        <v>2958.2025100000001</v>
      </c>
      <c r="AJ420" s="315">
        <f>SPO!R420</f>
        <v>0</v>
      </c>
      <c r="AK420" s="316">
        <f>SPO!S420</f>
        <v>0</v>
      </c>
      <c r="AL420" s="315">
        <f>SPO!AA420</f>
        <v>0</v>
      </c>
      <c r="AM420" s="316">
        <f>SPO!AB420</f>
        <v>0</v>
      </c>
      <c r="AN420" s="315">
        <f>Tripura!R420</f>
        <v>0</v>
      </c>
      <c r="AO420" s="316">
        <f>Tripura!S420</f>
        <v>51784.159670000008</v>
      </c>
      <c r="AP420" s="315">
        <f>Tripura!AA420</f>
        <v>0</v>
      </c>
      <c r="AQ420" s="316">
        <f>Tripura!AB420</f>
        <v>33645.987820000002</v>
      </c>
    </row>
    <row r="421" spans="1:43" s="147" customFormat="1">
      <c r="A421" s="175">
        <v>25</v>
      </c>
      <c r="B421" s="144" t="s">
        <v>253</v>
      </c>
      <c r="C421" s="153"/>
      <c r="D421" s="310"/>
      <c r="E421" s="310"/>
      <c r="F421" s="310"/>
      <c r="G421" s="310"/>
      <c r="H421" s="310"/>
      <c r="I421" s="310"/>
      <c r="J421" s="310"/>
      <c r="K421" s="310"/>
      <c r="L421" s="310"/>
      <c r="M421" s="310"/>
      <c r="N421" s="310"/>
      <c r="O421" s="310"/>
      <c r="P421" s="310"/>
      <c r="Q421" s="310"/>
      <c r="R421" s="310"/>
      <c r="S421" s="310"/>
      <c r="T421" s="310"/>
      <c r="U421" s="310"/>
      <c r="V421" s="310"/>
      <c r="W421" s="310"/>
      <c r="X421" s="310"/>
      <c r="Y421" s="310"/>
      <c r="Z421" s="310"/>
      <c r="AA421" s="310"/>
      <c r="AB421" s="310"/>
      <c r="AC421" s="310"/>
      <c r="AD421" s="310"/>
      <c r="AE421" s="310"/>
      <c r="AF421" s="310"/>
      <c r="AG421" s="310"/>
      <c r="AH421" s="310"/>
      <c r="AI421" s="310"/>
      <c r="AJ421" s="310"/>
      <c r="AK421" s="310"/>
      <c r="AL421" s="310"/>
      <c r="AM421" s="310"/>
      <c r="AN421" s="310"/>
      <c r="AO421" s="310"/>
      <c r="AP421" s="310"/>
      <c r="AQ421" s="310"/>
    </row>
    <row r="422" spans="1:43">
      <c r="A422" s="6">
        <v>25.01</v>
      </c>
      <c r="B422" s="7" t="s">
        <v>254</v>
      </c>
      <c r="C422" s="64"/>
      <c r="D422" s="315">
        <f>Dhalai!R422</f>
        <v>0</v>
      </c>
      <c r="E422" s="316">
        <f>Dhalai!S422</f>
        <v>0</v>
      </c>
      <c r="F422" s="315">
        <f>Dhalai!AA422</f>
        <v>0</v>
      </c>
      <c r="G422" s="316">
        <f>Dhalai!AB422</f>
        <v>0</v>
      </c>
      <c r="H422" s="315">
        <f>Unakoti!R422</f>
        <v>0</v>
      </c>
      <c r="I422" s="316">
        <f>Unakoti!S422</f>
        <v>0</v>
      </c>
      <c r="J422" s="315">
        <f>Unakoti!AA422</f>
        <v>0</v>
      </c>
      <c r="K422" s="316">
        <f>Unakoti!AB422</f>
        <v>0</v>
      </c>
      <c r="L422" s="315">
        <f>North!R422</f>
        <v>0</v>
      </c>
      <c r="M422" s="316">
        <f>North!S422</f>
        <v>0</v>
      </c>
      <c r="N422" s="315">
        <f>North!AA422</f>
        <v>0</v>
      </c>
      <c r="O422" s="316">
        <f>North!AB422</f>
        <v>0</v>
      </c>
      <c r="P422" s="315">
        <f>Gomati!R422</f>
        <v>0</v>
      </c>
      <c r="Q422" s="316">
        <f>Gomati!S422</f>
        <v>0</v>
      </c>
      <c r="R422" s="315">
        <f>Gomati!AA422</f>
        <v>0</v>
      </c>
      <c r="S422" s="316">
        <f>Gomati!AB422</f>
        <v>0</v>
      </c>
      <c r="T422" s="315">
        <f>South!R422</f>
        <v>0</v>
      </c>
      <c r="U422" s="316">
        <f>South!S422</f>
        <v>0</v>
      </c>
      <c r="V422" s="315">
        <f>South!AA422</f>
        <v>0</v>
      </c>
      <c r="W422" s="316">
        <f>South!AB422</f>
        <v>0</v>
      </c>
      <c r="X422" s="315">
        <f>West!R422</f>
        <v>0</v>
      </c>
      <c r="Y422" s="316">
        <f>West!S422</f>
        <v>0</v>
      </c>
      <c r="Z422" s="315">
        <f>West!AA422</f>
        <v>0</v>
      </c>
      <c r="AA422" s="316">
        <f>West!AB422</f>
        <v>0</v>
      </c>
      <c r="AB422" s="315">
        <f>Sepahijala!R422</f>
        <v>0</v>
      </c>
      <c r="AC422" s="316">
        <f>Sepahijala!S422</f>
        <v>0</v>
      </c>
      <c r="AD422" s="315">
        <f>Sepahijala!AA422</f>
        <v>0</v>
      </c>
      <c r="AE422" s="316">
        <f>Sepahijala!AB422</f>
        <v>0</v>
      </c>
      <c r="AF422" s="315">
        <f>Khowai!R422</f>
        <v>0</v>
      </c>
      <c r="AG422" s="316">
        <f>Khowai!S422</f>
        <v>0</v>
      </c>
      <c r="AH422" s="315">
        <f>Khowai!AA422</f>
        <v>0</v>
      </c>
      <c r="AI422" s="316">
        <f>Khowai!AB422</f>
        <v>0</v>
      </c>
      <c r="AJ422" s="315">
        <f>SPO!R422</f>
        <v>0</v>
      </c>
      <c r="AK422" s="316">
        <f>SPO!S422</f>
        <v>300.7</v>
      </c>
      <c r="AL422" s="315">
        <f>SPO!AA422</f>
        <v>0</v>
      </c>
      <c r="AM422" s="316">
        <f>SPO!AB422</f>
        <v>300.7</v>
      </c>
      <c r="AN422" s="315">
        <f>Tripura!R422</f>
        <v>0</v>
      </c>
      <c r="AO422" s="316">
        <f>Tripura!S422</f>
        <v>300.7</v>
      </c>
      <c r="AP422" s="315">
        <f>Tripura!AA422</f>
        <v>0</v>
      </c>
      <c r="AQ422" s="316">
        <f>Tripura!AB422</f>
        <v>300.7</v>
      </c>
    </row>
    <row r="423" spans="1:43">
      <c r="A423" s="6">
        <v>25.02</v>
      </c>
      <c r="B423" s="7" t="s">
        <v>255</v>
      </c>
      <c r="C423" s="64"/>
      <c r="D423" s="315">
        <f>Dhalai!R423</f>
        <v>0</v>
      </c>
      <c r="E423" s="316">
        <f>Dhalai!S423</f>
        <v>0</v>
      </c>
      <c r="F423" s="315">
        <f>Dhalai!AA423</f>
        <v>0</v>
      </c>
      <c r="G423" s="316">
        <f>Dhalai!AB423</f>
        <v>0</v>
      </c>
      <c r="H423" s="315">
        <f>Unakoti!R423</f>
        <v>0</v>
      </c>
      <c r="I423" s="316">
        <f>Unakoti!S423</f>
        <v>0</v>
      </c>
      <c r="J423" s="315">
        <f>Unakoti!AA423</f>
        <v>0</v>
      </c>
      <c r="K423" s="316">
        <f>Unakoti!AB423</f>
        <v>0</v>
      </c>
      <c r="L423" s="315">
        <f>North!R423</f>
        <v>0</v>
      </c>
      <c r="M423" s="316">
        <f>North!S423</f>
        <v>0</v>
      </c>
      <c r="N423" s="315">
        <f>North!AA423</f>
        <v>0</v>
      </c>
      <c r="O423" s="316">
        <f>North!AB423</f>
        <v>0</v>
      </c>
      <c r="P423" s="315">
        <f>Gomati!R423</f>
        <v>0</v>
      </c>
      <c r="Q423" s="316">
        <f>Gomati!S423</f>
        <v>0</v>
      </c>
      <c r="R423" s="315">
        <f>Gomati!AA423</f>
        <v>0</v>
      </c>
      <c r="S423" s="316">
        <f>Gomati!AB423</f>
        <v>0</v>
      </c>
      <c r="T423" s="315">
        <f>South!R423</f>
        <v>0</v>
      </c>
      <c r="U423" s="316">
        <f>South!S423</f>
        <v>0</v>
      </c>
      <c r="V423" s="315">
        <f>South!AA423</f>
        <v>0</v>
      </c>
      <c r="W423" s="316">
        <f>South!AB423</f>
        <v>0</v>
      </c>
      <c r="X423" s="315">
        <f>West!R423</f>
        <v>0</v>
      </c>
      <c r="Y423" s="316">
        <f>West!S423</f>
        <v>0</v>
      </c>
      <c r="Z423" s="315">
        <f>West!AA423</f>
        <v>0</v>
      </c>
      <c r="AA423" s="316">
        <f>West!AB423</f>
        <v>0</v>
      </c>
      <c r="AB423" s="315">
        <f>Sepahijala!R423</f>
        <v>0</v>
      </c>
      <c r="AC423" s="316">
        <f>Sepahijala!S423</f>
        <v>0</v>
      </c>
      <c r="AD423" s="315">
        <f>Sepahijala!AA423</f>
        <v>0</v>
      </c>
      <c r="AE423" s="316">
        <f>Sepahijala!AB423</f>
        <v>0</v>
      </c>
      <c r="AF423" s="315">
        <f>Khowai!R423</f>
        <v>0</v>
      </c>
      <c r="AG423" s="316">
        <f>Khowai!S423</f>
        <v>0</v>
      </c>
      <c r="AH423" s="315">
        <f>Khowai!AA423</f>
        <v>0</v>
      </c>
      <c r="AI423" s="316">
        <f>Khowai!AB423</f>
        <v>0</v>
      </c>
      <c r="AJ423" s="315">
        <f>SPO!R423</f>
        <v>6304</v>
      </c>
      <c r="AK423" s="316">
        <f>SPO!S423</f>
        <v>94.56</v>
      </c>
      <c r="AL423" s="315">
        <f>SPO!AA423</f>
        <v>6304</v>
      </c>
      <c r="AM423" s="316">
        <f>SPO!AB423</f>
        <v>94.56</v>
      </c>
      <c r="AN423" s="315">
        <f>Tripura!R423</f>
        <v>6304</v>
      </c>
      <c r="AO423" s="316">
        <f>Tripura!S423</f>
        <v>94.56</v>
      </c>
      <c r="AP423" s="315">
        <f>Tripura!AA423</f>
        <v>6304</v>
      </c>
      <c r="AQ423" s="316">
        <f>Tripura!AB423</f>
        <v>94.56</v>
      </c>
    </row>
    <row r="424" spans="1:43" s="216" customFormat="1" ht="18">
      <c r="A424" s="203"/>
      <c r="B424" s="192" t="s">
        <v>107</v>
      </c>
      <c r="C424" s="212">
        <f t="shared" ref="C424" si="50">SUM(C422:C423)</f>
        <v>0</v>
      </c>
      <c r="D424" s="315">
        <f>Dhalai!R424</f>
        <v>0</v>
      </c>
      <c r="E424" s="316">
        <f>Dhalai!S424</f>
        <v>0</v>
      </c>
      <c r="F424" s="315">
        <f>Dhalai!AA424</f>
        <v>0</v>
      </c>
      <c r="G424" s="316">
        <f>Dhalai!AB424</f>
        <v>0</v>
      </c>
      <c r="H424" s="315">
        <f>Unakoti!R424</f>
        <v>0</v>
      </c>
      <c r="I424" s="316">
        <f>Unakoti!S424</f>
        <v>0</v>
      </c>
      <c r="J424" s="315">
        <f>Unakoti!AA424</f>
        <v>0</v>
      </c>
      <c r="K424" s="316">
        <f>Unakoti!AB424</f>
        <v>0</v>
      </c>
      <c r="L424" s="315">
        <f>North!R424</f>
        <v>0</v>
      </c>
      <c r="M424" s="316">
        <f>North!S424</f>
        <v>0</v>
      </c>
      <c r="N424" s="315">
        <f>North!AA424</f>
        <v>0</v>
      </c>
      <c r="O424" s="316">
        <f>North!AB424</f>
        <v>0</v>
      </c>
      <c r="P424" s="315">
        <f>Gomati!R424</f>
        <v>0</v>
      </c>
      <c r="Q424" s="316">
        <f>Gomati!S424</f>
        <v>0</v>
      </c>
      <c r="R424" s="315">
        <f>Gomati!AA424</f>
        <v>0</v>
      </c>
      <c r="S424" s="316">
        <f>Gomati!AB424</f>
        <v>0</v>
      </c>
      <c r="T424" s="315">
        <f>South!R424</f>
        <v>0</v>
      </c>
      <c r="U424" s="316">
        <f>South!S424</f>
        <v>0</v>
      </c>
      <c r="V424" s="315">
        <f>South!AA424</f>
        <v>0</v>
      </c>
      <c r="W424" s="316">
        <f>South!AB424</f>
        <v>0</v>
      </c>
      <c r="X424" s="315">
        <f>West!R424</f>
        <v>0</v>
      </c>
      <c r="Y424" s="316">
        <f>West!S424</f>
        <v>0</v>
      </c>
      <c r="Z424" s="315">
        <f>West!AA424</f>
        <v>0</v>
      </c>
      <c r="AA424" s="316">
        <f>West!AB424</f>
        <v>0</v>
      </c>
      <c r="AB424" s="315">
        <f>Sepahijala!R424</f>
        <v>0</v>
      </c>
      <c r="AC424" s="316">
        <f>Sepahijala!S424</f>
        <v>0</v>
      </c>
      <c r="AD424" s="315">
        <f>Sepahijala!AA424</f>
        <v>0</v>
      </c>
      <c r="AE424" s="316">
        <f>Sepahijala!AB424</f>
        <v>0</v>
      </c>
      <c r="AF424" s="315">
        <f>Khowai!R424</f>
        <v>0</v>
      </c>
      <c r="AG424" s="316">
        <f>Khowai!S424</f>
        <v>0</v>
      </c>
      <c r="AH424" s="315">
        <f>Khowai!AA424</f>
        <v>0</v>
      </c>
      <c r="AI424" s="316">
        <f>Khowai!AB424</f>
        <v>0</v>
      </c>
      <c r="AJ424" s="315">
        <f>SPO!R424</f>
        <v>6304</v>
      </c>
      <c r="AK424" s="316">
        <f>SPO!S424</f>
        <v>395.26</v>
      </c>
      <c r="AL424" s="315">
        <f>SPO!AA424</f>
        <v>0</v>
      </c>
      <c r="AM424" s="316">
        <f>SPO!AB424</f>
        <v>395.26</v>
      </c>
      <c r="AN424" s="315">
        <f>Tripura!R424</f>
        <v>6304</v>
      </c>
      <c r="AO424" s="316">
        <f>Tripura!S424</f>
        <v>395.26</v>
      </c>
      <c r="AP424" s="315">
        <f>Tripura!AA424</f>
        <v>0</v>
      </c>
      <c r="AQ424" s="316">
        <f>Tripura!AB424</f>
        <v>395.26</v>
      </c>
    </row>
    <row r="425" spans="1:43" s="216" customFormat="1" ht="18">
      <c r="A425" s="203"/>
      <c r="B425" s="192" t="s">
        <v>256</v>
      </c>
      <c r="C425" s="200">
        <f t="shared" ref="C425" si="51">C424+C420</f>
        <v>16.46105</v>
      </c>
      <c r="D425" s="315">
        <f>Dhalai!R425</f>
        <v>154289</v>
      </c>
      <c r="E425" s="316">
        <f>Dhalai!S425</f>
        <v>9668.3788800000002</v>
      </c>
      <c r="F425" s="315">
        <f>Dhalai!AA425</f>
        <v>0</v>
      </c>
      <c r="G425" s="316">
        <f>Dhalai!AB425</f>
        <v>6749.2145550000005</v>
      </c>
      <c r="H425" s="315">
        <f>Unakoti!R425</f>
        <v>89179</v>
      </c>
      <c r="I425" s="316">
        <f>Unakoti!S425</f>
        <v>3525.2769799999996</v>
      </c>
      <c r="J425" s="315">
        <f>Unakoti!AA425</f>
        <v>0</v>
      </c>
      <c r="K425" s="316">
        <f>Unakoti!AB425</f>
        <v>2377.490143</v>
      </c>
      <c r="L425" s="315">
        <f>North!R425</f>
        <v>142112</v>
      </c>
      <c r="M425" s="316">
        <f>North!S425</f>
        <v>6447.5585099999998</v>
      </c>
      <c r="N425" s="315">
        <f>North!AA425</f>
        <v>0</v>
      </c>
      <c r="O425" s="316">
        <f>North!AB425</f>
        <v>4420.4591330000003</v>
      </c>
      <c r="P425" s="315">
        <f>Gomati!R425</f>
        <v>135384</v>
      </c>
      <c r="Q425" s="316">
        <f>Gomati!S425</f>
        <v>7563.0788999999995</v>
      </c>
      <c r="R425" s="315">
        <f>Gomati!AA425</f>
        <v>0</v>
      </c>
      <c r="S425" s="316">
        <f>Gomati!AB425</f>
        <v>4636.3736900000004</v>
      </c>
      <c r="T425" s="315">
        <f>South!R425</f>
        <v>143332</v>
      </c>
      <c r="U425" s="316">
        <f>South!S425</f>
        <v>7251.45712</v>
      </c>
      <c r="V425" s="315">
        <f>South!AA425</f>
        <v>0</v>
      </c>
      <c r="W425" s="316">
        <f>South!AB425</f>
        <v>4366.7783799999997</v>
      </c>
      <c r="X425" s="315">
        <f>West!R425</f>
        <v>193781</v>
      </c>
      <c r="Y425" s="316">
        <f>West!S425</f>
        <v>7381.9675999999999</v>
      </c>
      <c r="Z425" s="315">
        <f>West!AA425</f>
        <v>0</v>
      </c>
      <c r="AA425" s="316">
        <f>West!AB425</f>
        <v>4369.4246919999996</v>
      </c>
      <c r="AB425" s="315">
        <f>Sepahijala!R425</f>
        <v>131130</v>
      </c>
      <c r="AC425" s="316">
        <f>Sepahijala!S425</f>
        <v>5534.1970000000001</v>
      </c>
      <c r="AD425" s="315">
        <f>Sepahijala!AA425</f>
        <v>0</v>
      </c>
      <c r="AE425" s="316">
        <f>Sepahijala!AB425</f>
        <v>3768.0447170000002</v>
      </c>
      <c r="AF425" s="315">
        <f>Khowai!R425</f>
        <v>102755</v>
      </c>
      <c r="AG425" s="316">
        <f>Khowai!S425</f>
        <v>4412.2446799999998</v>
      </c>
      <c r="AH425" s="315">
        <f>Khowai!AA425</f>
        <v>0</v>
      </c>
      <c r="AI425" s="316">
        <f>Khowai!AB425</f>
        <v>2958.2025100000001</v>
      </c>
      <c r="AJ425" s="315">
        <f>SPO!R425</f>
        <v>6304</v>
      </c>
      <c r="AK425" s="316">
        <f>SPO!S425</f>
        <v>395.26</v>
      </c>
      <c r="AL425" s="315">
        <f>SPO!AA425</f>
        <v>0</v>
      </c>
      <c r="AM425" s="316">
        <f>SPO!AB425</f>
        <v>395.26</v>
      </c>
      <c r="AN425" s="315">
        <f>Tripura!R425</f>
        <v>1098266</v>
      </c>
      <c r="AO425" s="316">
        <f>Tripura!S425</f>
        <v>52179.41967000001</v>
      </c>
      <c r="AP425" s="315">
        <f>Tripura!AA425</f>
        <v>0</v>
      </c>
      <c r="AQ425" s="316">
        <f>Tripura!AB425</f>
        <v>34041.247820000004</v>
      </c>
    </row>
    <row r="426" spans="1:43" s="147" customFormat="1" ht="31.5">
      <c r="A426" s="175">
        <v>26</v>
      </c>
      <c r="B426" s="144" t="s">
        <v>257</v>
      </c>
      <c r="C426" s="153"/>
      <c r="D426" s="310"/>
      <c r="E426" s="310"/>
      <c r="F426" s="310"/>
      <c r="G426" s="310"/>
      <c r="H426" s="310"/>
      <c r="I426" s="310"/>
      <c r="J426" s="310"/>
      <c r="K426" s="310"/>
      <c r="L426" s="310"/>
      <c r="M426" s="310"/>
      <c r="N426" s="310"/>
      <c r="O426" s="310"/>
      <c r="P426" s="310"/>
      <c r="Q426" s="310"/>
      <c r="R426" s="310"/>
      <c r="S426" s="310"/>
      <c r="T426" s="310"/>
      <c r="U426" s="310"/>
      <c r="V426" s="310"/>
      <c r="W426" s="310"/>
      <c r="X426" s="310"/>
      <c r="Y426" s="310"/>
      <c r="Z426" s="310"/>
      <c r="AA426" s="310"/>
      <c r="AB426" s="310"/>
      <c r="AC426" s="310"/>
      <c r="AD426" s="310"/>
      <c r="AE426" s="310"/>
      <c r="AF426" s="310"/>
      <c r="AG426" s="310"/>
      <c r="AH426" s="310"/>
      <c r="AI426" s="310"/>
      <c r="AJ426" s="310"/>
      <c r="AK426" s="310"/>
      <c r="AL426" s="310"/>
      <c r="AM426" s="310"/>
      <c r="AN426" s="310"/>
      <c r="AO426" s="310"/>
      <c r="AP426" s="310"/>
      <c r="AQ426" s="310"/>
    </row>
    <row r="427" spans="1:43" s="87" customFormat="1">
      <c r="A427" s="6"/>
      <c r="B427" s="36" t="s">
        <v>258</v>
      </c>
      <c r="C427" s="112"/>
      <c r="D427" s="311"/>
      <c r="E427" s="311"/>
      <c r="F427" s="311"/>
      <c r="G427" s="311"/>
      <c r="H427" s="311"/>
      <c r="I427" s="311"/>
      <c r="J427" s="311"/>
      <c r="K427" s="311"/>
      <c r="L427" s="311"/>
      <c r="M427" s="311"/>
      <c r="N427" s="311"/>
      <c r="O427" s="311"/>
      <c r="P427" s="311"/>
      <c r="Q427" s="311"/>
      <c r="R427" s="311"/>
      <c r="S427" s="311"/>
      <c r="T427" s="311"/>
      <c r="U427" s="311"/>
      <c r="V427" s="311"/>
      <c r="W427" s="311"/>
      <c r="X427" s="311"/>
      <c r="Y427" s="311"/>
      <c r="Z427" s="311"/>
      <c r="AA427" s="311"/>
      <c r="AB427" s="311"/>
      <c r="AC427" s="311"/>
      <c r="AD427" s="311"/>
      <c r="AE427" s="311"/>
      <c r="AF427" s="311"/>
      <c r="AG427" s="311"/>
      <c r="AH427" s="311"/>
      <c r="AI427" s="311"/>
      <c r="AJ427" s="311"/>
      <c r="AK427" s="311"/>
      <c r="AL427" s="311"/>
      <c r="AM427" s="311"/>
      <c r="AN427" s="311"/>
      <c r="AO427" s="311"/>
      <c r="AP427" s="311"/>
      <c r="AQ427" s="311"/>
    </row>
    <row r="428" spans="1:43">
      <c r="A428" s="262"/>
      <c r="B428" s="36" t="s">
        <v>259</v>
      </c>
      <c r="C428" s="112"/>
      <c r="D428" s="315">
        <f>Dhalai!R428</f>
        <v>0</v>
      </c>
      <c r="E428" s="316">
        <f>Dhalai!S428</f>
        <v>0</v>
      </c>
      <c r="F428" s="315">
        <f>Dhalai!AA428</f>
        <v>0</v>
      </c>
      <c r="G428" s="316">
        <f>Dhalai!AB428</f>
        <v>0</v>
      </c>
      <c r="H428" s="315">
        <f>Unakoti!R428</f>
        <v>0</v>
      </c>
      <c r="I428" s="316">
        <f>Unakoti!S428</f>
        <v>0</v>
      </c>
      <c r="J428" s="315">
        <f>Unakoti!AA428</f>
        <v>0</v>
      </c>
      <c r="K428" s="316">
        <f>Unakoti!AB428</f>
        <v>0</v>
      </c>
      <c r="L428" s="315">
        <f>North!R428</f>
        <v>0</v>
      </c>
      <c r="M428" s="316">
        <f>North!S428</f>
        <v>0</v>
      </c>
      <c r="N428" s="315">
        <f>North!AA428</f>
        <v>0</v>
      </c>
      <c r="O428" s="316">
        <f>North!AB428</f>
        <v>0</v>
      </c>
      <c r="P428" s="315">
        <f>Gomati!R428</f>
        <v>0</v>
      </c>
      <c r="Q428" s="316">
        <f>Gomati!S428</f>
        <v>0</v>
      </c>
      <c r="R428" s="315">
        <f>Gomati!AA428</f>
        <v>0</v>
      </c>
      <c r="S428" s="316">
        <f>Gomati!AB428</f>
        <v>0</v>
      </c>
      <c r="T428" s="315">
        <f>South!R428</f>
        <v>0</v>
      </c>
      <c r="U428" s="316">
        <f>South!S428</f>
        <v>0</v>
      </c>
      <c r="V428" s="315">
        <f>South!AA428</f>
        <v>0</v>
      </c>
      <c r="W428" s="316">
        <f>South!AB428</f>
        <v>0</v>
      </c>
      <c r="X428" s="315">
        <f>West!R428</f>
        <v>0</v>
      </c>
      <c r="Y428" s="316">
        <f>West!S428</f>
        <v>0</v>
      </c>
      <c r="Z428" s="315">
        <f>West!AA428</f>
        <v>0</v>
      </c>
      <c r="AA428" s="316">
        <f>West!AB428</f>
        <v>0</v>
      </c>
      <c r="AB428" s="315">
        <f>Sepahijala!R428</f>
        <v>0</v>
      </c>
      <c r="AC428" s="316">
        <f>Sepahijala!S428</f>
        <v>0</v>
      </c>
      <c r="AD428" s="315">
        <f>Sepahijala!AA428</f>
        <v>0</v>
      </c>
      <c r="AE428" s="316">
        <f>Sepahijala!AB428</f>
        <v>0</v>
      </c>
      <c r="AF428" s="315">
        <f>Khowai!R428</f>
        <v>0</v>
      </c>
      <c r="AG428" s="316">
        <f>Khowai!S428</f>
        <v>0</v>
      </c>
      <c r="AH428" s="315">
        <f>Khowai!AA428</f>
        <v>0</v>
      </c>
      <c r="AI428" s="316">
        <f>Khowai!AB428</f>
        <v>0</v>
      </c>
      <c r="AJ428" s="315">
        <f>SPO!R428</f>
        <v>0</v>
      </c>
      <c r="AK428" s="316">
        <f>SPO!S428</f>
        <v>0</v>
      </c>
      <c r="AL428" s="315">
        <f>SPO!AA428</f>
        <v>0</v>
      </c>
      <c r="AM428" s="316">
        <f>SPO!AB428</f>
        <v>0</v>
      </c>
      <c r="AN428" s="315">
        <f>Tripura!R428</f>
        <v>0</v>
      </c>
      <c r="AO428" s="316">
        <f>Tripura!S428</f>
        <v>0</v>
      </c>
      <c r="AP428" s="315">
        <f>Tripura!AA428</f>
        <v>0</v>
      </c>
      <c r="AQ428" s="316">
        <f>Tripura!AB428</f>
        <v>0</v>
      </c>
    </row>
    <row r="429" spans="1:43">
      <c r="A429" s="6">
        <v>26.01</v>
      </c>
      <c r="B429" s="12" t="s">
        <v>260</v>
      </c>
      <c r="C429" s="64"/>
      <c r="D429" s="315">
        <f>Dhalai!R429</f>
        <v>0</v>
      </c>
      <c r="E429" s="316">
        <f>Dhalai!S429</f>
        <v>0</v>
      </c>
      <c r="F429" s="315">
        <f>Dhalai!AA429</f>
        <v>0</v>
      </c>
      <c r="G429" s="316">
        <f>Dhalai!AB429</f>
        <v>0</v>
      </c>
      <c r="H429" s="315">
        <f>Unakoti!R429</f>
        <v>0</v>
      </c>
      <c r="I429" s="316">
        <f>Unakoti!S429</f>
        <v>0</v>
      </c>
      <c r="J429" s="315">
        <f>Unakoti!AA429</f>
        <v>0</v>
      </c>
      <c r="K429" s="316">
        <f>Unakoti!AB429</f>
        <v>0</v>
      </c>
      <c r="L429" s="315">
        <f>North!R429</f>
        <v>0</v>
      </c>
      <c r="M429" s="316">
        <f>North!S429</f>
        <v>0</v>
      </c>
      <c r="N429" s="315">
        <f>North!AA429</f>
        <v>0</v>
      </c>
      <c r="O429" s="316">
        <f>North!AB429</f>
        <v>0</v>
      </c>
      <c r="P429" s="315">
        <f>Gomati!R429</f>
        <v>0</v>
      </c>
      <c r="Q429" s="316">
        <f>Gomati!S429</f>
        <v>0</v>
      </c>
      <c r="R429" s="315">
        <f>Gomati!AA429</f>
        <v>0</v>
      </c>
      <c r="S429" s="316">
        <f>Gomati!AB429</f>
        <v>0</v>
      </c>
      <c r="T429" s="315">
        <f>South!R429</f>
        <v>0</v>
      </c>
      <c r="U429" s="316">
        <f>South!S429</f>
        <v>0</v>
      </c>
      <c r="V429" s="315">
        <f>South!AA429</f>
        <v>0</v>
      </c>
      <c r="W429" s="316">
        <f>South!AB429</f>
        <v>0</v>
      </c>
      <c r="X429" s="315">
        <f>West!R429</f>
        <v>0</v>
      </c>
      <c r="Y429" s="316">
        <f>West!S429</f>
        <v>0</v>
      </c>
      <c r="Z429" s="315">
        <f>West!AA429</f>
        <v>0</v>
      </c>
      <c r="AA429" s="316">
        <f>West!AB429</f>
        <v>0</v>
      </c>
      <c r="AB429" s="315">
        <f>Sepahijala!R429</f>
        <v>0</v>
      </c>
      <c r="AC429" s="316">
        <f>Sepahijala!S429</f>
        <v>0</v>
      </c>
      <c r="AD429" s="315">
        <f>Sepahijala!AA429</f>
        <v>0</v>
      </c>
      <c r="AE429" s="316">
        <f>Sepahijala!AB429</f>
        <v>0</v>
      </c>
      <c r="AF429" s="315">
        <f>Khowai!R429</f>
        <v>0</v>
      </c>
      <c r="AG429" s="316">
        <f>Khowai!S429</f>
        <v>0</v>
      </c>
      <c r="AH429" s="315">
        <f>Khowai!AA429</f>
        <v>0</v>
      </c>
      <c r="AI429" s="316">
        <f>Khowai!AB429</f>
        <v>0</v>
      </c>
      <c r="AJ429" s="315">
        <f>SPO!R429</f>
        <v>0</v>
      </c>
      <c r="AK429" s="316">
        <f>SPO!S429</f>
        <v>0</v>
      </c>
      <c r="AL429" s="315">
        <f>SPO!AA429</f>
        <v>0</v>
      </c>
      <c r="AM429" s="316">
        <f>SPO!AB429</f>
        <v>0</v>
      </c>
      <c r="AN429" s="315">
        <f>Tripura!R429</f>
        <v>0</v>
      </c>
      <c r="AO429" s="316">
        <f>Tripura!S429</f>
        <v>0</v>
      </c>
      <c r="AP429" s="315">
        <f>Tripura!AA429</f>
        <v>0</v>
      </c>
      <c r="AQ429" s="316">
        <f>Tripura!AB429</f>
        <v>0</v>
      </c>
    </row>
    <row r="430" spans="1:43" ht="31.5">
      <c r="A430" s="6">
        <f>+A429+0.01</f>
        <v>26.020000000000003</v>
      </c>
      <c r="B430" s="12" t="s">
        <v>261</v>
      </c>
      <c r="C430" s="64"/>
      <c r="D430" s="315">
        <f>Dhalai!R430</f>
        <v>0</v>
      </c>
      <c r="E430" s="316">
        <f>Dhalai!S430</f>
        <v>0</v>
      </c>
      <c r="F430" s="315">
        <f>Dhalai!AA430</f>
        <v>0</v>
      </c>
      <c r="G430" s="316">
        <f>Dhalai!AB430</f>
        <v>0</v>
      </c>
      <c r="H430" s="315">
        <f>Unakoti!R430</f>
        <v>0</v>
      </c>
      <c r="I430" s="316">
        <f>Unakoti!S430</f>
        <v>0</v>
      </c>
      <c r="J430" s="315">
        <f>Unakoti!AA430</f>
        <v>0</v>
      </c>
      <c r="K430" s="316">
        <f>Unakoti!AB430</f>
        <v>0</v>
      </c>
      <c r="L430" s="315">
        <f>North!R430</f>
        <v>0</v>
      </c>
      <c r="M430" s="316">
        <f>North!S430</f>
        <v>0</v>
      </c>
      <c r="N430" s="315">
        <f>North!AA430</f>
        <v>0</v>
      </c>
      <c r="O430" s="316">
        <f>North!AB430</f>
        <v>0</v>
      </c>
      <c r="P430" s="315">
        <f>Gomati!R430</f>
        <v>0</v>
      </c>
      <c r="Q430" s="316">
        <f>Gomati!S430</f>
        <v>0</v>
      </c>
      <c r="R430" s="315">
        <f>Gomati!AA430</f>
        <v>0</v>
      </c>
      <c r="S430" s="316">
        <f>Gomati!AB430</f>
        <v>0</v>
      </c>
      <c r="T430" s="315">
        <f>South!R430</f>
        <v>0</v>
      </c>
      <c r="U430" s="316">
        <f>South!S430</f>
        <v>0</v>
      </c>
      <c r="V430" s="315">
        <f>South!AA430</f>
        <v>0</v>
      </c>
      <c r="W430" s="316">
        <f>South!AB430</f>
        <v>0</v>
      </c>
      <c r="X430" s="315">
        <f>West!R430</f>
        <v>0</v>
      </c>
      <c r="Y430" s="316">
        <f>West!S430</f>
        <v>0</v>
      </c>
      <c r="Z430" s="315">
        <f>West!AA430</f>
        <v>0</v>
      </c>
      <c r="AA430" s="316">
        <f>West!AB430</f>
        <v>0</v>
      </c>
      <c r="AB430" s="315">
        <f>Sepahijala!R430</f>
        <v>0</v>
      </c>
      <c r="AC430" s="316">
        <f>Sepahijala!S430</f>
        <v>0</v>
      </c>
      <c r="AD430" s="315">
        <f>Sepahijala!AA430</f>
        <v>0</v>
      </c>
      <c r="AE430" s="316">
        <f>Sepahijala!AB430</f>
        <v>0</v>
      </c>
      <c r="AF430" s="315">
        <f>Khowai!R430</f>
        <v>0</v>
      </c>
      <c r="AG430" s="316">
        <f>Khowai!S430</f>
        <v>0</v>
      </c>
      <c r="AH430" s="315">
        <f>Khowai!AA430</f>
        <v>0</v>
      </c>
      <c r="AI430" s="316">
        <f>Khowai!AB430</f>
        <v>0</v>
      </c>
      <c r="AJ430" s="315">
        <f>SPO!R430</f>
        <v>0</v>
      </c>
      <c r="AK430" s="316">
        <f>SPO!S430</f>
        <v>0</v>
      </c>
      <c r="AL430" s="315">
        <f>SPO!AA430</f>
        <v>0</v>
      </c>
      <c r="AM430" s="316">
        <f>SPO!AB430</f>
        <v>0</v>
      </c>
      <c r="AN430" s="315">
        <f>Tripura!R430</f>
        <v>0</v>
      </c>
      <c r="AO430" s="316">
        <f>Tripura!S430</f>
        <v>0</v>
      </c>
      <c r="AP430" s="315">
        <f>Tripura!AA430</f>
        <v>0</v>
      </c>
      <c r="AQ430" s="316">
        <f>Tripura!AB430</f>
        <v>0</v>
      </c>
    </row>
    <row r="431" spans="1:43" s="91" customFormat="1">
      <c r="A431" s="6">
        <f t="shared" ref="A431:A437" si="52">+A430+0.01</f>
        <v>26.030000000000005</v>
      </c>
      <c r="B431" s="12" t="s">
        <v>262</v>
      </c>
      <c r="C431" s="64"/>
      <c r="D431" s="315">
        <f>Dhalai!R431</f>
        <v>0</v>
      </c>
      <c r="E431" s="316">
        <f>Dhalai!S431</f>
        <v>0</v>
      </c>
      <c r="F431" s="315">
        <f>Dhalai!AA431</f>
        <v>0</v>
      </c>
      <c r="G431" s="316">
        <f>Dhalai!AB431</f>
        <v>0</v>
      </c>
      <c r="H431" s="315">
        <f>Unakoti!R431</f>
        <v>0</v>
      </c>
      <c r="I431" s="316">
        <f>Unakoti!S431</f>
        <v>0</v>
      </c>
      <c r="J431" s="315">
        <f>Unakoti!AA431</f>
        <v>0</v>
      </c>
      <c r="K431" s="316">
        <f>Unakoti!AB431</f>
        <v>0</v>
      </c>
      <c r="L431" s="315">
        <f>North!R431</f>
        <v>0</v>
      </c>
      <c r="M431" s="316">
        <f>North!S431</f>
        <v>0</v>
      </c>
      <c r="N431" s="315">
        <f>North!AA431</f>
        <v>0</v>
      </c>
      <c r="O431" s="316">
        <f>North!AB431</f>
        <v>0</v>
      </c>
      <c r="P431" s="315">
        <f>Gomati!R431</f>
        <v>0</v>
      </c>
      <c r="Q431" s="316">
        <f>Gomati!S431</f>
        <v>0</v>
      </c>
      <c r="R431" s="315">
        <f>Gomati!AA431</f>
        <v>0</v>
      </c>
      <c r="S431" s="316">
        <f>Gomati!AB431</f>
        <v>0</v>
      </c>
      <c r="T431" s="315">
        <f>South!R431</f>
        <v>0</v>
      </c>
      <c r="U431" s="316">
        <f>South!S431</f>
        <v>0</v>
      </c>
      <c r="V431" s="315">
        <f>South!AA431</f>
        <v>0</v>
      </c>
      <c r="W431" s="316">
        <f>South!AB431</f>
        <v>0</v>
      </c>
      <c r="X431" s="315">
        <f>West!R431</f>
        <v>0</v>
      </c>
      <c r="Y431" s="316">
        <f>West!S431</f>
        <v>0</v>
      </c>
      <c r="Z431" s="315">
        <f>West!AA431</f>
        <v>0</v>
      </c>
      <c r="AA431" s="316">
        <f>West!AB431</f>
        <v>0</v>
      </c>
      <c r="AB431" s="315">
        <f>Sepahijala!R431</f>
        <v>0</v>
      </c>
      <c r="AC431" s="316">
        <f>Sepahijala!S431</f>
        <v>0</v>
      </c>
      <c r="AD431" s="315">
        <f>Sepahijala!AA431</f>
        <v>0</v>
      </c>
      <c r="AE431" s="316">
        <f>Sepahijala!AB431</f>
        <v>0</v>
      </c>
      <c r="AF431" s="315">
        <f>Khowai!R431</f>
        <v>0</v>
      </c>
      <c r="AG431" s="316">
        <f>Khowai!S431</f>
        <v>0</v>
      </c>
      <c r="AH431" s="315">
        <f>Khowai!AA431</f>
        <v>0</v>
      </c>
      <c r="AI431" s="316">
        <f>Khowai!AB431</f>
        <v>0</v>
      </c>
      <c r="AJ431" s="315">
        <f>SPO!R431</f>
        <v>0</v>
      </c>
      <c r="AK431" s="316">
        <f>SPO!S431</f>
        <v>0</v>
      </c>
      <c r="AL431" s="315">
        <f>SPO!AA431</f>
        <v>0</v>
      </c>
      <c r="AM431" s="316">
        <f>SPO!AB431</f>
        <v>0</v>
      </c>
      <c r="AN431" s="315">
        <f>Tripura!R431</f>
        <v>0</v>
      </c>
      <c r="AO431" s="316">
        <f>Tripura!S431</f>
        <v>0</v>
      </c>
      <c r="AP431" s="315">
        <f>Tripura!AA431</f>
        <v>0</v>
      </c>
      <c r="AQ431" s="316">
        <f>Tripura!AB431</f>
        <v>0</v>
      </c>
    </row>
    <row r="432" spans="1:43" s="91" customFormat="1">
      <c r="A432" s="6">
        <f t="shared" si="52"/>
        <v>26.040000000000006</v>
      </c>
      <c r="B432" s="12" t="s">
        <v>263</v>
      </c>
      <c r="C432" s="64"/>
      <c r="D432" s="315">
        <f>Dhalai!R432</f>
        <v>0</v>
      </c>
      <c r="E432" s="316">
        <f>Dhalai!S432</f>
        <v>0</v>
      </c>
      <c r="F432" s="315">
        <f>Dhalai!AA432</f>
        <v>0</v>
      </c>
      <c r="G432" s="316">
        <f>Dhalai!AB432</f>
        <v>0</v>
      </c>
      <c r="H432" s="315">
        <f>Unakoti!R432</f>
        <v>0</v>
      </c>
      <c r="I432" s="316">
        <f>Unakoti!S432</f>
        <v>0</v>
      </c>
      <c r="J432" s="315">
        <f>Unakoti!AA432</f>
        <v>0</v>
      </c>
      <c r="K432" s="316">
        <f>Unakoti!AB432</f>
        <v>0</v>
      </c>
      <c r="L432" s="315">
        <f>North!R432</f>
        <v>0</v>
      </c>
      <c r="M432" s="316">
        <f>North!S432</f>
        <v>0</v>
      </c>
      <c r="N432" s="315">
        <f>North!AA432</f>
        <v>0</v>
      </c>
      <c r="O432" s="316">
        <f>North!AB432</f>
        <v>0</v>
      </c>
      <c r="P432" s="315">
        <f>Gomati!R432</f>
        <v>0</v>
      </c>
      <c r="Q432" s="316">
        <f>Gomati!S432</f>
        <v>0</v>
      </c>
      <c r="R432" s="315">
        <f>Gomati!AA432</f>
        <v>0</v>
      </c>
      <c r="S432" s="316">
        <f>Gomati!AB432</f>
        <v>0</v>
      </c>
      <c r="T432" s="315">
        <f>South!R432</f>
        <v>0</v>
      </c>
      <c r="U432" s="316">
        <f>South!S432</f>
        <v>0</v>
      </c>
      <c r="V432" s="315">
        <f>South!AA432</f>
        <v>0</v>
      </c>
      <c r="W432" s="316">
        <f>South!AB432</f>
        <v>0</v>
      </c>
      <c r="X432" s="315">
        <f>West!R432</f>
        <v>0</v>
      </c>
      <c r="Y432" s="316">
        <f>West!S432</f>
        <v>0</v>
      </c>
      <c r="Z432" s="315">
        <f>West!AA432</f>
        <v>0</v>
      </c>
      <c r="AA432" s="316">
        <f>West!AB432</f>
        <v>0</v>
      </c>
      <c r="AB432" s="315">
        <f>Sepahijala!R432</f>
        <v>0</v>
      </c>
      <c r="AC432" s="316">
        <f>Sepahijala!S432</f>
        <v>0</v>
      </c>
      <c r="AD432" s="315">
        <f>Sepahijala!AA432</f>
        <v>0</v>
      </c>
      <c r="AE432" s="316">
        <f>Sepahijala!AB432</f>
        <v>0</v>
      </c>
      <c r="AF432" s="315">
        <f>Khowai!R432</f>
        <v>0</v>
      </c>
      <c r="AG432" s="316">
        <f>Khowai!S432</f>
        <v>0</v>
      </c>
      <c r="AH432" s="315">
        <f>Khowai!AA432</f>
        <v>0</v>
      </c>
      <c r="AI432" s="316">
        <f>Khowai!AB432</f>
        <v>0</v>
      </c>
      <c r="AJ432" s="315">
        <f>SPO!R432</f>
        <v>0</v>
      </c>
      <c r="AK432" s="316">
        <f>SPO!S432</f>
        <v>0</v>
      </c>
      <c r="AL432" s="315">
        <f>SPO!AA432</f>
        <v>0</v>
      </c>
      <c r="AM432" s="316">
        <f>SPO!AB432</f>
        <v>0</v>
      </c>
      <c r="AN432" s="315">
        <f>Tripura!R432</f>
        <v>0</v>
      </c>
      <c r="AO432" s="316">
        <f>Tripura!S432</f>
        <v>0</v>
      </c>
      <c r="AP432" s="315">
        <f>Tripura!AA432</f>
        <v>0</v>
      </c>
      <c r="AQ432" s="316">
        <f>Tripura!AB432</f>
        <v>0</v>
      </c>
    </row>
    <row r="433" spans="1:43" s="91" customFormat="1">
      <c r="A433" s="6">
        <f t="shared" si="52"/>
        <v>26.050000000000008</v>
      </c>
      <c r="B433" s="12" t="s">
        <v>264</v>
      </c>
      <c r="C433" s="64"/>
      <c r="D433" s="315">
        <f>Dhalai!R433</f>
        <v>0</v>
      </c>
      <c r="E433" s="316">
        <f>Dhalai!S433</f>
        <v>0</v>
      </c>
      <c r="F433" s="315">
        <f>Dhalai!AA433</f>
        <v>0</v>
      </c>
      <c r="G433" s="316">
        <f>Dhalai!AB433</f>
        <v>0</v>
      </c>
      <c r="H433" s="315">
        <f>Unakoti!R433</f>
        <v>0</v>
      </c>
      <c r="I433" s="316">
        <f>Unakoti!S433</f>
        <v>0</v>
      </c>
      <c r="J433" s="315">
        <f>Unakoti!AA433</f>
        <v>0</v>
      </c>
      <c r="K433" s="316">
        <f>Unakoti!AB433</f>
        <v>0</v>
      </c>
      <c r="L433" s="315">
        <f>North!R433</f>
        <v>0</v>
      </c>
      <c r="M433" s="316">
        <f>North!S433</f>
        <v>0</v>
      </c>
      <c r="N433" s="315">
        <f>North!AA433</f>
        <v>0</v>
      </c>
      <c r="O433" s="316">
        <f>North!AB433</f>
        <v>0</v>
      </c>
      <c r="P433" s="315">
        <f>Gomati!R433</f>
        <v>0</v>
      </c>
      <c r="Q433" s="316">
        <f>Gomati!S433</f>
        <v>0</v>
      </c>
      <c r="R433" s="315">
        <f>Gomati!AA433</f>
        <v>0</v>
      </c>
      <c r="S433" s="316">
        <f>Gomati!AB433</f>
        <v>0</v>
      </c>
      <c r="T433" s="315">
        <f>South!R433</f>
        <v>0</v>
      </c>
      <c r="U433" s="316">
        <f>South!S433</f>
        <v>0</v>
      </c>
      <c r="V433" s="315">
        <f>South!AA433</f>
        <v>0</v>
      </c>
      <c r="W433" s="316">
        <f>South!AB433</f>
        <v>0</v>
      </c>
      <c r="X433" s="315">
        <f>West!R433</f>
        <v>0</v>
      </c>
      <c r="Y433" s="316">
        <f>West!S433</f>
        <v>0</v>
      </c>
      <c r="Z433" s="315">
        <f>West!AA433</f>
        <v>0</v>
      </c>
      <c r="AA433" s="316">
        <f>West!AB433</f>
        <v>0</v>
      </c>
      <c r="AB433" s="315">
        <f>Sepahijala!R433</f>
        <v>0</v>
      </c>
      <c r="AC433" s="316">
        <f>Sepahijala!S433</f>
        <v>0</v>
      </c>
      <c r="AD433" s="315">
        <f>Sepahijala!AA433</f>
        <v>0</v>
      </c>
      <c r="AE433" s="316">
        <f>Sepahijala!AB433</f>
        <v>0</v>
      </c>
      <c r="AF433" s="315">
        <f>Khowai!R433</f>
        <v>0</v>
      </c>
      <c r="AG433" s="316">
        <f>Khowai!S433</f>
        <v>0</v>
      </c>
      <c r="AH433" s="315">
        <f>Khowai!AA433</f>
        <v>0</v>
      </c>
      <c r="AI433" s="316">
        <f>Khowai!AB433</f>
        <v>0</v>
      </c>
      <c r="AJ433" s="315">
        <f>SPO!R433</f>
        <v>0</v>
      </c>
      <c r="AK433" s="316">
        <f>SPO!S433</f>
        <v>0</v>
      </c>
      <c r="AL433" s="315">
        <f>SPO!AA433</f>
        <v>0</v>
      </c>
      <c r="AM433" s="316">
        <f>SPO!AB433</f>
        <v>0</v>
      </c>
      <c r="AN433" s="315">
        <f>Tripura!R433</f>
        <v>0</v>
      </c>
      <c r="AO433" s="316">
        <f>Tripura!S433</f>
        <v>0</v>
      </c>
      <c r="AP433" s="315">
        <f>Tripura!AA433</f>
        <v>0</v>
      </c>
      <c r="AQ433" s="316">
        <f>Tripura!AB433</f>
        <v>0</v>
      </c>
    </row>
    <row r="434" spans="1:43" ht="31.5">
      <c r="A434" s="6">
        <f t="shared" si="52"/>
        <v>26.060000000000009</v>
      </c>
      <c r="B434" s="12" t="s">
        <v>67</v>
      </c>
      <c r="C434" s="64">
        <v>2.5</v>
      </c>
      <c r="D434" s="315">
        <f>Dhalai!R434</f>
        <v>0</v>
      </c>
      <c r="E434" s="316">
        <f>Dhalai!S434</f>
        <v>0</v>
      </c>
      <c r="F434" s="315">
        <f>Dhalai!AA434</f>
        <v>0</v>
      </c>
      <c r="G434" s="316">
        <f>Dhalai!AB434</f>
        <v>0</v>
      </c>
      <c r="H434" s="315">
        <f>Unakoti!R434</f>
        <v>0</v>
      </c>
      <c r="I434" s="316">
        <f>Unakoti!S434</f>
        <v>0</v>
      </c>
      <c r="J434" s="315">
        <f>Unakoti!AA434</f>
        <v>0</v>
      </c>
      <c r="K434" s="316">
        <f>Unakoti!AB434</f>
        <v>0</v>
      </c>
      <c r="L434" s="315">
        <f>North!R434</f>
        <v>0</v>
      </c>
      <c r="M434" s="316">
        <f>North!S434</f>
        <v>0</v>
      </c>
      <c r="N434" s="315">
        <f>North!AA434</f>
        <v>0</v>
      </c>
      <c r="O434" s="316">
        <f>North!AB434</f>
        <v>0</v>
      </c>
      <c r="P434" s="315">
        <f>Gomati!R434</f>
        <v>0</v>
      </c>
      <c r="Q434" s="316">
        <f>Gomati!S434</f>
        <v>0</v>
      </c>
      <c r="R434" s="315">
        <f>Gomati!AA434</f>
        <v>0</v>
      </c>
      <c r="S434" s="316">
        <f>Gomati!AB434</f>
        <v>0</v>
      </c>
      <c r="T434" s="315">
        <f>South!R434</f>
        <v>0</v>
      </c>
      <c r="U434" s="316">
        <f>South!S434</f>
        <v>0</v>
      </c>
      <c r="V434" s="315">
        <f>South!AA434</f>
        <v>0</v>
      </c>
      <c r="W434" s="316">
        <f>South!AB434</f>
        <v>0</v>
      </c>
      <c r="X434" s="315">
        <f>West!R434</f>
        <v>0</v>
      </c>
      <c r="Y434" s="316">
        <f>West!S434</f>
        <v>0</v>
      </c>
      <c r="Z434" s="315">
        <f>West!AA434</f>
        <v>0</v>
      </c>
      <c r="AA434" s="316">
        <f>West!AB434</f>
        <v>0</v>
      </c>
      <c r="AB434" s="315">
        <f>Sepahijala!R434</f>
        <v>0</v>
      </c>
      <c r="AC434" s="316">
        <f>Sepahijala!S434</f>
        <v>0</v>
      </c>
      <c r="AD434" s="315">
        <f>Sepahijala!AA434</f>
        <v>0</v>
      </c>
      <c r="AE434" s="316">
        <f>Sepahijala!AB434</f>
        <v>0</v>
      </c>
      <c r="AF434" s="315">
        <f>Khowai!R434</f>
        <v>0</v>
      </c>
      <c r="AG434" s="316">
        <f>Khowai!S434</f>
        <v>0</v>
      </c>
      <c r="AH434" s="315">
        <f>Khowai!AA434</f>
        <v>0</v>
      </c>
      <c r="AI434" s="316">
        <f>Khowai!AB434</f>
        <v>0</v>
      </c>
      <c r="AJ434" s="315">
        <f>SPO!R434</f>
        <v>0</v>
      </c>
      <c r="AK434" s="316">
        <f>SPO!S434</f>
        <v>0</v>
      </c>
      <c r="AL434" s="315">
        <f>SPO!AA434</f>
        <v>0</v>
      </c>
      <c r="AM434" s="316">
        <f>SPO!AB434</f>
        <v>0</v>
      </c>
      <c r="AN434" s="315">
        <f>Tripura!R434</f>
        <v>0</v>
      </c>
      <c r="AO434" s="316">
        <f>Tripura!S434</f>
        <v>0</v>
      </c>
      <c r="AP434" s="315">
        <f>Tripura!AA434</f>
        <v>0</v>
      </c>
      <c r="AQ434" s="316">
        <f>Tripura!AB434</f>
        <v>0</v>
      </c>
    </row>
    <row r="435" spans="1:43">
      <c r="A435" s="6">
        <f t="shared" si="52"/>
        <v>26.070000000000011</v>
      </c>
      <c r="B435" s="12" t="s">
        <v>31</v>
      </c>
      <c r="C435" s="64">
        <v>3</v>
      </c>
      <c r="D435" s="315">
        <f>Dhalai!R435</f>
        <v>0</v>
      </c>
      <c r="E435" s="316">
        <f>Dhalai!S435</f>
        <v>0</v>
      </c>
      <c r="F435" s="315">
        <f>Dhalai!AA435</f>
        <v>0</v>
      </c>
      <c r="G435" s="316">
        <f>Dhalai!AB435</f>
        <v>0</v>
      </c>
      <c r="H435" s="315">
        <f>Unakoti!R435</f>
        <v>0</v>
      </c>
      <c r="I435" s="316">
        <f>Unakoti!S435</f>
        <v>0</v>
      </c>
      <c r="J435" s="315">
        <f>Unakoti!AA435</f>
        <v>0</v>
      </c>
      <c r="K435" s="316">
        <f>Unakoti!AB435</f>
        <v>0</v>
      </c>
      <c r="L435" s="315">
        <f>North!R435</f>
        <v>0</v>
      </c>
      <c r="M435" s="316">
        <f>North!S435</f>
        <v>0</v>
      </c>
      <c r="N435" s="315">
        <f>North!AA435</f>
        <v>0</v>
      </c>
      <c r="O435" s="316">
        <f>North!AB435</f>
        <v>0</v>
      </c>
      <c r="P435" s="315">
        <f>Gomati!R435</f>
        <v>0</v>
      </c>
      <c r="Q435" s="316">
        <f>Gomati!S435</f>
        <v>0</v>
      </c>
      <c r="R435" s="315">
        <f>Gomati!AA435</f>
        <v>0</v>
      </c>
      <c r="S435" s="316">
        <f>Gomati!AB435</f>
        <v>0</v>
      </c>
      <c r="T435" s="315">
        <f>South!R435</f>
        <v>0</v>
      </c>
      <c r="U435" s="316">
        <f>South!S435</f>
        <v>0</v>
      </c>
      <c r="V435" s="315">
        <f>South!AA435</f>
        <v>0</v>
      </c>
      <c r="W435" s="316">
        <f>South!AB435</f>
        <v>0</v>
      </c>
      <c r="X435" s="315">
        <f>West!R435</f>
        <v>0</v>
      </c>
      <c r="Y435" s="316">
        <f>West!S435</f>
        <v>0</v>
      </c>
      <c r="Z435" s="315">
        <f>West!AA435</f>
        <v>0</v>
      </c>
      <c r="AA435" s="316">
        <f>West!AB435</f>
        <v>0</v>
      </c>
      <c r="AB435" s="315">
        <f>Sepahijala!R435</f>
        <v>0</v>
      </c>
      <c r="AC435" s="316">
        <f>Sepahijala!S435</f>
        <v>0</v>
      </c>
      <c r="AD435" s="315">
        <f>Sepahijala!AA435</f>
        <v>0</v>
      </c>
      <c r="AE435" s="316">
        <f>Sepahijala!AB435</f>
        <v>0</v>
      </c>
      <c r="AF435" s="315">
        <f>Khowai!R435</f>
        <v>0</v>
      </c>
      <c r="AG435" s="316">
        <f>Khowai!S435</f>
        <v>0</v>
      </c>
      <c r="AH435" s="315">
        <f>Khowai!AA435</f>
        <v>0</v>
      </c>
      <c r="AI435" s="316">
        <f>Khowai!AB435</f>
        <v>0</v>
      </c>
      <c r="AJ435" s="315">
        <f>SPO!R435</f>
        <v>0</v>
      </c>
      <c r="AK435" s="316">
        <f>SPO!S435</f>
        <v>0</v>
      </c>
      <c r="AL435" s="315">
        <f>SPO!AA435</f>
        <v>0</v>
      </c>
      <c r="AM435" s="316">
        <f>SPO!AB435</f>
        <v>0</v>
      </c>
      <c r="AN435" s="315">
        <f>Tripura!R435</f>
        <v>0</v>
      </c>
      <c r="AO435" s="316">
        <f>Tripura!S435</f>
        <v>0</v>
      </c>
      <c r="AP435" s="315">
        <f>Tripura!AA435</f>
        <v>0</v>
      </c>
      <c r="AQ435" s="316">
        <f>Tripura!AB435</f>
        <v>0</v>
      </c>
    </row>
    <row r="436" spans="1:43">
      <c r="A436" s="6">
        <f t="shared" si="52"/>
        <v>26.080000000000013</v>
      </c>
      <c r="B436" s="12" t="s">
        <v>265</v>
      </c>
      <c r="C436" s="64">
        <v>0.375</v>
      </c>
      <c r="D436" s="315">
        <f>Dhalai!R436</f>
        <v>0</v>
      </c>
      <c r="E436" s="316">
        <f>Dhalai!S436</f>
        <v>0</v>
      </c>
      <c r="F436" s="315">
        <f>Dhalai!AA436</f>
        <v>0</v>
      </c>
      <c r="G436" s="316">
        <f>Dhalai!AB436</f>
        <v>0</v>
      </c>
      <c r="H436" s="315">
        <f>Unakoti!R436</f>
        <v>0</v>
      </c>
      <c r="I436" s="316">
        <f>Unakoti!S436</f>
        <v>0</v>
      </c>
      <c r="J436" s="315">
        <f>Unakoti!AA436</f>
        <v>0</v>
      </c>
      <c r="K436" s="316">
        <f>Unakoti!AB436</f>
        <v>0</v>
      </c>
      <c r="L436" s="315">
        <f>North!R436</f>
        <v>0</v>
      </c>
      <c r="M436" s="316">
        <f>North!S436</f>
        <v>0</v>
      </c>
      <c r="N436" s="315">
        <f>North!AA436</f>
        <v>0</v>
      </c>
      <c r="O436" s="316">
        <f>North!AB436</f>
        <v>0</v>
      </c>
      <c r="P436" s="315">
        <f>Gomati!R436</f>
        <v>0</v>
      </c>
      <c r="Q436" s="316">
        <f>Gomati!S436</f>
        <v>0</v>
      </c>
      <c r="R436" s="315">
        <f>Gomati!AA436</f>
        <v>0</v>
      </c>
      <c r="S436" s="316">
        <f>Gomati!AB436</f>
        <v>0</v>
      </c>
      <c r="T436" s="315">
        <f>South!R436</f>
        <v>0</v>
      </c>
      <c r="U436" s="316">
        <f>South!S436</f>
        <v>0</v>
      </c>
      <c r="V436" s="315">
        <f>South!AA436</f>
        <v>0</v>
      </c>
      <c r="W436" s="316">
        <f>South!AB436</f>
        <v>0</v>
      </c>
      <c r="X436" s="315">
        <f>West!R436</f>
        <v>0</v>
      </c>
      <c r="Y436" s="316">
        <f>West!S436</f>
        <v>0</v>
      </c>
      <c r="Z436" s="315">
        <f>West!AA436</f>
        <v>0</v>
      </c>
      <c r="AA436" s="316">
        <f>West!AB436</f>
        <v>0</v>
      </c>
      <c r="AB436" s="315">
        <f>Sepahijala!R436</f>
        <v>0</v>
      </c>
      <c r="AC436" s="316">
        <f>Sepahijala!S436</f>
        <v>0</v>
      </c>
      <c r="AD436" s="315">
        <f>Sepahijala!AA436</f>
        <v>0</v>
      </c>
      <c r="AE436" s="316">
        <f>Sepahijala!AB436</f>
        <v>0</v>
      </c>
      <c r="AF436" s="315">
        <f>Khowai!R436</f>
        <v>0</v>
      </c>
      <c r="AG436" s="316">
        <f>Khowai!S436</f>
        <v>0</v>
      </c>
      <c r="AH436" s="315">
        <f>Khowai!AA436</f>
        <v>0</v>
      </c>
      <c r="AI436" s="316">
        <f>Khowai!AB436</f>
        <v>0</v>
      </c>
      <c r="AJ436" s="315">
        <f>SPO!R436</f>
        <v>0</v>
      </c>
      <c r="AK436" s="316">
        <f>SPO!S436</f>
        <v>0</v>
      </c>
      <c r="AL436" s="315">
        <f>SPO!AA436</f>
        <v>0</v>
      </c>
      <c r="AM436" s="316">
        <f>SPO!AB436</f>
        <v>0</v>
      </c>
      <c r="AN436" s="315">
        <f>Tripura!R436</f>
        <v>0</v>
      </c>
      <c r="AO436" s="316">
        <f>Tripura!S436</f>
        <v>0</v>
      </c>
      <c r="AP436" s="315">
        <f>Tripura!AA436</f>
        <v>0</v>
      </c>
      <c r="AQ436" s="316">
        <f>Tripura!AB436</f>
        <v>0</v>
      </c>
    </row>
    <row r="437" spans="1:43">
      <c r="A437" s="6">
        <f t="shared" si="52"/>
        <v>26.090000000000014</v>
      </c>
      <c r="B437" s="12" t="s">
        <v>33</v>
      </c>
      <c r="C437" s="64"/>
      <c r="D437" s="315">
        <f>Dhalai!R437</f>
        <v>0</v>
      </c>
      <c r="E437" s="316">
        <f>Dhalai!S437</f>
        <v>0</v>
      </c>
      <c r="F437" s="315">
        <f>Dhalai!AA437</f>
        <v>0</v>
      </c>
      <c r="G437" s="316">
        <f>Dhalai!AB437</f>
        <v>0</v>
      </c>
      <c r="H437" s="315">
        <f>Unakoti!R437</f>
        <v>0</v>
      </c>
      <c r="I437" s="316">
        <f>Unakoti!S437</f>
        <v>0</v>
      </c>
      <c r="J437" s="315">
        <f>Unakoti!AA437</f>
        <v>0</v>
      </c>
      <c r="K437" s="316">
        <f>Unakoti!AB437</f>
        <v>0</v>
      </c>
      <c r="L437" s="315">
        <f>North!R437</f>
        <v>0</v>
      </c>
      <c r="M437" s="316">
        <f>North!S437</f>
        <v>0</v>
      </c>
      <c r="N437" s="315">
        <f>North!AA437</f>
        <v>0</v>
      </c>
      <c r="O437" s="316">
        <f>North!AB437</f>
        <v>0</v>
      </c>
      <c r="P437" s="315">
        <f>Gomati!R437</f>
        <v>0</v>
      </c>
      <c r="Q437" s="316">
        <f>Gomati!S437</f>
        <v>0</v>
      </c>
      <c r="R437" s="315">
        <f>Gomati!AA437</f>
        <v>0</v>
      </c>
      <c r="S437" s="316">
        <f>Gomati!AB437</f>
        <v>0</v>
      </c>
      <c r="T437" s="315">
        <f>South!R437</f>
        <v>0</v>
      </c>
      <c r="U437" s="316">
        <f>South!S437</f>
        <v>0</v>
      </c>
      <c r="V437" s="315">
        <f>South!AA437</f>
        <v>0</v>
      </c>
      <c r="W437" s="316">
        <f>South!AB437</f>
        <v>0</v>
      </c>
      <c r="X437" s="315">
        <f>West!R437</f>
        <v>0</v>
      </c>
      <c r="Y437" s="316">
        <f>West!S437</f>
        <v>0</v>
      </c>
      <c r="Z437" s="315">
        <f>West!AA437</f>
        <v>0</v>
      </c>
      <c r="AA437" s="316">
        <f>West!AB437</f>
        <v>0</v>
      </c>
      <c r="AB437" s="315">
        <f>Sepahijala!R437</f>
        <v>0</v>
      </c>
      <c r="AC437" s="316">
        <f>Sepahijala!S437</f>
        <v>0</v>
      </c>
      <c r="AD437" s="315">
        <f>Sepahijala!AA437</f>
        <v>0</v>
      </c>
      <c r="AE437" s="316">
        <f>Sepahijala!AB437</f>
        <v>0</v>
      </c>
      <c r="AF437" s="315">
        <f>Khowai!R437</f>
        <v>0</v>
      </c>
      <c r="AG437" s="316">
        <f>Khowai!S437</f>
        <v>0</v>
      </c>
      <c r="AH437" s="315">
        <f>Khowai!AA437</f>
        <v>0</v>
      </c>
      <c r="AI437" s="316">
        <f>Khowai!AB437</f>
        <v>0</v>
      </c>
      <c r="AJ437" s="315">
        <f>SPO!R437</f>
        <v>0</v>
      </c>
      <c r="AK437" s="316">
        <f>SPO!S437</f>
        <v>0</v>
      </c>
      <c r="AL437" s="315">
        <f>SPO!AA437</f>
        <v>0</v>
      </c>
      <c r="AM437" s="316">
        <f>SPO!AB437</f>
        <v>0</v>
      </c>
      <c r="AN437" s="315">
        <f>Tripura!R437</f>
        <v>0</v>
      </c>
      <c r="AO437" s="316">
        <f>Tripura!S437</f>
        <v>0</v>
      </c>
      <c r="AP437" s="315">
        <f>Tripura!AA437</f>
        <v>0</v>
      </c>
      <c r="AQ437" s="316">
        <f>Tripura!AB437</f>
        <v>0</v>
      </c>
    </row>
    <row r="438" spans="1:43" ht="18">
      <c r="A438" s="6"/>
      <c r="B438" s="25" t="s">
        <v>266</v>
      </c>
      <c r="C438" s="119">
        <f t="shared" ref="C438" si="53">SUM(C429:C437)</f>
        <v>5.875</v>
      </c>
      <c r="D438" s="315">
        <f>Dhalai!R438</f>
        <v>0</v>
      </c>
      <c r="E438" s="316">
        <f>Dhalai!S438</f>
        <v>0</v>
      </c>
      <c r="F438" s="315">
        <f>Dhalai!AA438</f>
        <v>0</v>
      </c>
      <c r="G438" s="316">
        <f>Dhalai!AB438</f>
        <v>0</v>
      </c>
      <c r="H438" s="315">
        <f>Unakoti!R438</f>
        <v>0</v>
      </c>
      <c r="I438" s="316">
        <f>Unakoti!S438</f>
        <v>0</v>
      </c>
      <c r="J438" s="315">
        <f>Unakoti!AA438</f>
        <v>0</v>
      </c>
      <c r="K438" s="316">
        <f>Unakoti!AB438</f>
        <v>0</v>
      </c>
      <c r="L438" s="315">
        <f>North!R438</f>
        <v>0</v>
      </c>
      <c r="M438" s="316">
        <f>North!S438</f>
        <v>0</v>
      </c>
      <c r="N438" s="315">
        <f>North!AA438</f>
        <v>0</v>
      </c>
      <c r="O438" s="316">
        <f>North!AB438</f>
        <v>0</v>
      </c>
      <c r="P438" s="315">
        <f>Gomati!R438</f>
        <v>0</v>
      </c>
      <c r="Q438" s="316">
        <f>Gomati!S438</f>
        <v>0</v>
      </c>
      <c r="R438" s="315">
        <f>Gomati!AA438</f>
        <v>0</v>
      </c>
      <c r="S438" s="316">
        <f>Gomati!AB438</f>
        <v>0</v>
      </c>
      <c r="T438" s="315">
        <f>South!R438</f>
        <v>0</v>
      </c>
      <c r="U438" s="316">
        <f>South!S438</f>
        <v>0</v>
      </c>
      <c r="V438" s="315">
        <f>South!AA438</f>
        <v>0</v>
      </c>
      <c r="W438" s="316">
        <f>South!AB438</f>
        <v>0</v>
      </c>
      <c r="X438" s="315">
        <f>West!R438</f>
        <v>0</v>
      </c>
      <c r="Y438" s="316">
        <f>West!S438</f>
        <v>0</v>
      </c>
      <c r="Z438" s="315">
        <f>West!AA438</f>
        <v>0</v>
      </c>
      <c r="AA438" s="316">
        <f>West!AB438</f>
        <v>0</v>
      </c>
      <c r="AB438" s="315">
        <f>Sepahijala!R438</f>
        <v>0</v>
      </c>
      <c r="AC438" s="316">
        <f>Sepahijala!S438</f>
        <v>0</v>
      </c>
      <c r="AD438" s="315">
        <f>Sepahijala!AA438</f>
        <v>0</v>
      </c>
      <c r="AE438" s="316">
        <f>Sepahijala!AB438</f>
        <v>0</v>
      </c>
      <c r="AF438" s="315">
        <f>Khowai!R438</f>
        <v>0</v>
      </c>
      <c r="AG438" s="316">
        <f>Khowai!S438</f>
        <v>0</v>
      </c>
      <c r="AH438" s="315">
        <f>Khowai!AA438</f>
        <v>0</v>
      </c>
      <c r="AI438" s="316">
        <f>Khowai!AB438</f>
        <v>0</v>
      </c>
      <c r="AJ438" s="315">
        <f>SPO!R438</f>
        <v>0</v>
      </c>
      <c r="AK438" s="316">
        <f>SPO!S438</f>
        <v>0</v>
      </c>
      <c r="AL438" s="315">
        <f>SPO!AA438</f>
        <v>0</v>
      </c>
      <c r="AM438" s="316">
        <f>SPO!AB438</f>
        <v>0</v>
      </c>
      <c r="AN438" s="315">
        <f>Tripura!R438</f>
        <v>0</v>
      </c>
      <c r="AO438" s="316">
        <f>Tripura!S438</f>
        <v>0</v>
      </c>
      <c r="AP438" s="315">
        <f>Tripura!AA438</f>
        <v>0</v>
      </c>
      <c r="AQ438" s="316">
        <f>Tripura!AB438</f>
        <v>0</v>
      </c>
    </row>
    <row r="439" spans="1:43">
      <c r="A439" s="262"/>
      <c r="B439" s="36" t="s">
        <v>267</v>
      </c>
      <c r="C439" s="112"/>
      <c r="D439" s="315">
        <f>Dhalai!R439</f>
        <v>0</v>
      </c>
      <c r="E439" s="316">
        <f>Dhalai!S439</f>
        <v>0</v>
      </c>
      <c r="F439" s="315">
        <f>Dhalai!AA439</f>
        <v>0</v>
      </c>
      <c r="G439" s="316">
        <f>Dhalai!AB439</f>
        <v>0</v>
      </c>
      <c r="H439" s="315">
        <f>Unakoti!R439</f>
        <v>0</v>
      </c>
      <c r="I439" s="316">
        <f>Unakoti!S439</f>
        <v>0</v>
      </c>
      <c r="J439" s="315">
        <f>Unakoti!AA439</f>
        <v>0</v>
      </c>
      <c r="K439" s="316">
        <f>Unakoti!AB439</f>
        <v>0</v>
      </c>
      <c r="L439" s="315">
        <f>North!R439</f>
        <v>0</v>
      </c>
      <c r="M439" s="316">
        <f>North!S439</f>
        <v>0</v>
      </c>
      <c r="N439" s="315">
        <f>North!AA439</f>
        <v>0</v>
      </c>
      <c r="O439" s="316">
        <f>North!AB439</f>
        <v>0</v>
      </c>
      <c r="P439" s="315">
        <f>Gomati!R439</f>
        <v>0</v>
      </c>
      <c r="Q439" s="316">
        <f>Gomati!S439</f>
        <v>0</v>
      </c>
      <c r="R439" s="315">
        <f>Gomati!AA439</f>
        <v>0</v>
      </c>
      <c r="S439" s="316">
        <f>Gomati!AB439</f>
        <v>0</v>
      </c>
      <c r="T439" s="315">
        <f>South!R439</f>
        <v>0</v>
      </c>
      <c r="U439" s="316">
        <f>South!S439</f>
        <v>0</v>
      </c>
      <c r="V439" s="315">
        <f>South!AA439</f>
        <v>0</v>
      </c>
      <c r="W439" s="316">
        <f>South!AB439</f>
        <v>0</v>
      </c>
      <c r="X439" s="315">
        <f>West!R439</f>
        <v>0</v>
      </c>
      <c r="Y439" s="316">
        <f>West!S439</f>
        <v>0</v>
      </c>
      <c r="Z439" s="315">
        <f>West!AA439</f>
        <v>0</v>
      </c>
      <c r="AA439" s="316">
        <f>West!AB439</f>
        <v>0</v>
      </c>
      <c r="AB439" s="315">
        <f>Sepahijala!R439</f>
        <v>0</v>
      </c>
      <c r="AC439" s="316">
        <f>Sepahijala!S439</f>
        <v>0</v>
      </c>
      <c r="AD439" s="315">
        <f>Sepahijala!AA439</f>
        <v>0</v>
      </c>
      <c r="AE439" s="316">
        <f>Sepahijala!AB439</f>
        <v>0</v>
      </c>
      <c r="AF439" s="315">
        <f>Khowai!R439</f>
        <v>0</v>
      </c>
      <c r="AG439" s="316">
        <f>Khowai!S439</f>
        <v>0</v>
      </c>
      <c r="AH439" s="315">
        <f>Khowai!AA439</f>
        <v>0</v>
      </c>
      <c r="AI439" s="316">
        <f>Khowai!AB439</f>
        <v>0</v>
      </c>
      <c r="AJ439" s="315">
        <f>SPO!R439</f>
        <v>0</v>
      </c>
      <c r="AK439" s="316">
        <f>SPO!S439</f>
        <v>0</v>
      </c>
      <c r="AL439" s="315">
        <f>SPO!AA439</f>
        <v>0</v>
      </c>
      <c r="AM439" s="316">
        <f>SPO!AB439</f>
        <v>0</v>
      </c>
      <c r="AN439" s="315">
        <f>Tripura!R439</f>
        <v>0</v>
      </c>
      <c r="AO439" s="316">
        <f>Tripura!S439</f>
        <v>0</v>
      </c>
      <c r="AP439" s="315">
        <f>Tripura!AA439</f>
        <v>0</v>
      </c>
      <c r="AQ439" s="316">
        <f>Tripura!AB439</f>
        <v>0</v>
      </c>
    </row>
    <row r="440" spans="1:43">
      <c r="A440" s="46">
        <f>+A437+0.01</f>
        <v>26.100000000000016</v>
      </c>
      <c r="B440" s="18" t="s">
        <v>268</v>
      </c>
      <c r="C440" s="51">
        <v>1.4999999999999999E-2</v>
      </c>
      <c r="D440" s="315">
        <f>Dhalai!R440</f>
        <v>250</v>
      </c>
      <c r="E440" s="316">
        <f>Dhalai!S440</f>
        <v>45</v>
      </c>
      <c r="F440" s="315">
        <f>Dhalai!AA440</f>
        <v>250</v>
      </c>
      <c r="G440" s="316">
        <f>Dhalai!AB440</f>
        <v>45</v>
      </c>
      <c r="H440" s="315">
        <f>Unakoti!R440</f>
        <v>0</v>
      </c>
      <c r="I440" s="316">
        <f>Unakoti!S440</f>
        <v>0</v>
      </c>
      <c r="J440" s="315">
        <f>Unakoti!AA440</f>
        <v>0</v>
      </c>
      <c r="K440" s="316">
        <f>Unakoti!AB440</f>
        <v>0</v>
      </c>
      <c r="L440" s="315">
        <f>North!R440</f>
        <v>150</v>
      </c>
      <c r="M440" s="316">
        <f>North!S440</f>
        <v>27</v>
      </c>
      <c r="N440" s="315">
        <f>North!AA440</f>
        <v>150</v>
      </c>
      <c r="O440" s="316">
        <f>North!AB440</f>
        <v>27</v>
      </c>
      <c r="P440" s="315">
        <f>Gomati!R440</f>
        <v>400</v>
      </c>
      <c r="Q440" s="316">
        <f>Gomati!S440</f>
        <v>72</v>
      </c>
      <c r="R440" s="315">
        <f>Gomati!AA440</f>
        <v>400</v>
      </c>
      <c r="S440" s="316">
        <f>Gomati!AB440</f>
        <v>72</v>
      </c>
      <c r="T440" s="315">
        <f>South!R440</f>
        <v>0</v>
      </c>
      <c r="U440" s="316">
        <f>South!S440</f>
        <v>0</v>
      </c>
      <c r="V440" s="315">
        <f>South!AA440</f>
        <v>0</v>
      </c>
      <c r="W440" s="316">
        <f>South!AB440</f>
        <v>0</v>
      </c>
      <c r="X440" s="315">
        <f>West!R440</f>
        <v>0</v>
      </c>
      <c r="Y440" s="316">
        <f>West!S440</f>
        <v>0</v>
      </c>
      <c r="Z440" s="315">
        <f>West!AA440</f>
        <v>0</v>
      </c>
      <c r="AA440" s="316">
        <f>West!AB440</f>
        <v>0</v>
      </c>
      <c r="AB440" s="315">
        <f>Sepahijala!R440</f>
        <v>0</v>
      </c>
      <c r="AC440" s="316">
        <f>Sepahijala!S440</f>
        <v>0</v>
      </c>
      <c r="AD440" s="315">
        <f>Sepahijala!AA440</f>
        <v>0</v>
      </c>
      <c r="AE440" s="316">
        <f>Sepahijala!AB440</f>
        <v>0</v>
      </c>
      <c r="AF440" s="315">
        <f>Khowai!R440</f>
        <v>0</v>
      </c>
      <c r="AG440" s="316">
        <f>Khowai!S440</f>
        <v>0</v>
      </c>
      <c r="AH440" s="315">
        <f>Khowai!AA440</f>
        <v>0</v>
      </c>
      <c r="AI440" s="316">
        <f>Khowai!AB440</f>
        <v>0</v>
      </c>
      <c r="AJ440" s="315">
        <f>SPO!R440</f>
        <v>0</v>
      </c>
      <c r="AK440" s="316">
        <f>SPO!S440</f>
        <v>0</v>
      </c>
      <c r="AL440" s="315">
        <f>SPO!AA440</f>
        <v>0</v>
      </c>
      <c r="AM440" s="316">
        <f>SPO!AB440</f>
        <v>0</v>
      </c>
      <c r="AN440" s="315">
        <f>Tripura!R440</f>
        <v>800</v>
      </c>
      <c r="AO440" s="316">
        <f>Tripura!S440</f>
        <v>144</v>
      </c>
      <c r="AP440" s="315">
        <f>Tripura!AA440</f>
        <v>800</v>
      </c>
      <c r="AQ440" s="316">
        <f>Tripura!AB440</f>
        <v>144</v>
      </c>
    </row>
    <row r="441" spans="1:43">
      <c r="A441" s="46">
        <f t="shared" ref="A441:A443" si="54">+A440+0.01</f>
        <v>26.110000000000017</v>
      </c>
      <c r="B441" s="18" t="s">
        <v>269</v>
      </c>
      <c r="C441" s="51">
        <v>1E-3</v>
      </c>
      <c r="D441" s="315">
        <f>Dhalai!R441</f>
        <v>250</v>
      </c>
      <c r="E441" s="316">
        <f>Dhalai!S441</f>
        <v>3</v>
      </c>
      <c r="F441" s="315">
        <f>Dhalai!AA441</f>
        <v>250</v>
      </c>
      <c r="G441" s="316">
        <f>Dhalai!AB441</f>
        <v>3</v>
      </c>
      <c r="H441" s="315">
        <f>Unakoti!R441</f>
        <v>0</v>
      </c>
      <c r="I441" s="316">
        <f>Unakoti!S441</f>
        <v>0</v>
      </c>
      <c r="J441" s="315">
        <f>Unakoti!AA441</f>
        <v>0</v>
      </c>
      <c r="K441" s="316">
        <f>Unakoti!AB441</f>
        <v>0</v>
      </c>
      <c r="L441" s="315">
        <f>North!R441</f>
        <v>150</v>
      </c>
      <c r="M441" s="316">
        <f>North!S441</f>
        <v>1.7999999999999998</v>
      </c>
      <c r="N441" s="315">
        <f>North!AA441</f>
        <v>150</v>
      </c>
      <c r="O441" s="316">
        <f>North!AB441</f>
        <v>1.7999999999999998</v>
      </c>
      <c r="P441" s="315">
        <f>Gomati!R441</f>
        <v>400</v>
      </c>
      <c r="Q441" s="316">
        <f>Gomati!S441</f>
        <v>4.8000000000000007</v>
      </c>
      <c r="R441" s="315">
        <f>Gomati!AA441</f>
        <v>400</v>
      </c>
      <c r="S441" s="316">
        <f>Gomati!AB441</f>
        <v>4.8000000000000007</v>
      </c>
      <c r="T441" s="315">
        <f>South!R441</f>
        <v>0</v>
      </c>
      <c r="U441" s="316">
        <f>South!S441</f>
        <v>0</v>
      </c>
      <c r="V441" s="315">
        <f>South!AA441</f>
        <v>0</v>
      </c>
      <c r="W441" s="316">
        <f>South!AB441</f>
        <v>0</v>
      </c>
      <c r="X441" s="315">
        <f>West!R441</f>
        <v>0</v>
      </c>
      <c r="Y441" s="316">
        <f>West!S441</f>
        <v>0</v>
      </c>
      <c r="Z441" s="315">
        <f>West!AA441</f>
        <v>0</v>
      </c>
      <c r="AA441" s="316">
        <f>West!AB441</f>
        <v>0</v>
      </c>
      <c r="AB441" s="315">
        <f>Sepahijala!R441</f>
        <v>0</v>
      </c>
      <c r="AC441" s="316">
        <f>Sepahijala!S441</f>
        <v>0</v>
      </c>
      <c r="AD441" s="315">
        <f>Sepahijala!AA441</f>
        <v>0</v>
      </c>
      <c r="AE441" s="316">
        <f>Sepahijala!AB441</f>
        <v>0</v>
      </c>
      <c r="AF441" s="315">
        <f>Khowai!R441</f>
        <v>0</v>
      </c>
      <c r="AG441" s="316">
        <f>Khowai!S441</f>
        <v>0</v>
      </c>
      <c r="AH441" s="315">
        <f>Khowai!AA441</f>
        <v>0</v>
      </c>
      <c r="AI441" s="316">
        <f>Khowai!AB441</f>
        <v>0</v>
      </c>
      <c r="AJ441" s="315">
        <f>SPO!R441</f>
        <v>0</v>
      </c>
      <c r="AK441" s="316">
        <f>SPO!S441</f>
        <v>0</v>
      </c>
      <c r="AL441" s="315">
        <f>SPO!AA441</f>
        <v>0</v>
      </c>
      <c r="AM441" s="316">
        <f>SPO!AB441</f>
        <v>0</v>
      </c>
      <c r="AN441" s="315">
        <f>Tripura!R441</f>
        <v>800</v>
      </c>
      <c r="AO441" s="316">
        <f>Tripura!S441</f>
        <v>9.6000000000000014</v>
      </c>
      <c r="AP441" s="315">
        <f>Tripura!AA441</f>
        <v>800</v>
      </c>
      <c r="AQ441" s="316">
        <f>Tripura!AB441</f>
        <v>9.6000000000000014</v>
      </c>
    </row>
    <row r="442" spans="1:43" ht="47.25">
      <c r="A442" s="46">
        <f t="shared" si="54"/>
        <v>26.120000000000019</v>
      </c>
      <c r="B442" s="18" t="s">
        <v>270</v>
      </c>
      <c r="C442" s="51">
        <v>0.01</v>
      </c>
      <c r="D442" s="315">
        <f>Dhalai!R442</f>
        <v>250</v>
      </c>
      <c r="E442" s="316">
        <f>Dhalai!S442</f>
        <v>2.5</v>
      </c>
      <c r="F442" s="315">
        <f>Dhalai!AA442</f>
        <v>250</v>
      </c>
      <c r="G442" s="316">
        <f>Dhalai!AB442</f>
        <v>2.5</v>
      </c>
      <c r="H442" s="315">
        <f>Unakoti!R442</f>
        <v>0</v>
      </c>
      <c r="I442" s="316">
        <f>Unakoti!S442</f>
        <v>0</v>
      </c>
      <c r="J442" s="315">
        <f>Unakoti!AA442</f>
        <v>0</v>
      </c>
      <c r="K442" s="316">
        <f>Unakoti!AB442</f>
        <v>0</v>
      </c>
      <c r="L442" s="315">
        <f>North!R442</f>
        <v>150</v>
      </c>
      <c r="M442" s="316">
        <f>North!S442</f>
        <v>1.5</v>
      </c>
      <c r="N442" s="315">
        <f>North!AA442</f>
        <v>150</v>
      </c>
      <c r="O442" s="316">
        <f>North!AB442</f>
        <v>1.5</v>
      </c>
      <c r="P442" s="315">
        <f>Gomati!R442</f>
        <v>400</v>
      </c>
      <c r="Q442" s="316">
        <f>Gomati!S442</f>
        <v>4</v>
      </c>
      <c r="R442" s="315">
        <f>Gomati!AA442</f>
        <v>400</v>
      </c>
      <c r="S442" s="316">
        <f>Gomati!AB442</f>
        <v>4</v>
      </c>
      <c r="T442" s="315">
        <f>South!R442</f>
        <v>0</v>
      </c>
      <c r="U442" s="316">
        <f>South!S442</f>
        <v>0</v>
      </c>
      <c r="V442" s="315">
        <f>South!AA442</f>
        <v>0</v>
      </c>
      <c r="W442" s="316">
        <f>South!AB442</f>
        <v>0</v>
      </c>
      <c r="X442" s="315">
        <f>West!R442</f>
        <v>0</v>
      </c>
      <c r="Y442" s="316">
        <f>West!S442</f>
        <v>0</v>
      </c>
      <c r="Z442" s="315">
        <f>West!AA442</f>
        <v>0</v>
      </c>
      <c r="AA442" s="316">
        <f>West!AB442</f>
        <v>0</v>
      </c>
      <c r="AB442" s="315">
        <f>Sepahijala!R442</f>
        <v>0</v>
      </c>
      <c r="AC442" s="316">
        <f>Sepahijala!S442</f>
        <v>0</v>
      </c>
      <c r="AD442" s="315">
        <f>Sepahijala!AA442</f>
        <v>0</v>
      </c>
      <c r="AE442" s="316">
        <f>Sepahijala!AB442</f>
        <v>0</v>
      </c>
      <c r="AF442" s="315">
        <f>Khowai!R442</f>
        <v>0</v>
      </c>
      <c r="AG442" s="316">
        <f>Khowai!S442</f>
        <v>0</v>
      </c>
      <c r="AH442" s="315">
        <f>Khowai!AA442</f>
        <v>0</v>
      </c>
      <c r="AI442" s="316">
        <f>Khowai!AB442</f>
        <v>0</v>
      </c>
      <c r="AJ442" s="315">
        <f>SPO!R442</f>
        <v>0</v>
      </c>
      <c r="AK442" s="316">
        <f>SPO!S442</f>
        <v>0</v>
      </c>
      <c r="AL442" s="315">
        <f>SPO!AA442</f>
        <v>0</v>
      </c>
      <c r="AM442" s="316">
        <f>SPO!AB442</f>
        <v>0</v>
      </c>
      <c r="AN442" s="315">
        <f>Tripura!R442</f>
        <v>800</v>
      </c>
      <c r="AO442" s="316">
        <f>Tripura!S442</f>
        <v>8</v>
      </c>
      <c r="AP442" s="315">
        <f>Tripura!AA442</f>
        <v>800</v>
      </c>
      <c r="AQ442" s="316">
        <f>Tripura!AB442</f>
        <v>8</v>
      </c>
    </row>
    <row r="443" spans="1:43">
      <c r="A443" s="46">
        <f t="shared" si="54"/>
        <v>26.13000000000002</v>
      </c>
      <c r="B443" s="18" t="s">
        <v>39</v>
      </c>
      <c r="C443" s="117"/>
      <c r="D443" s="315">
        <f>Dhalai!R443</f>
        <v>0</v>
      </c>
      <c r="E443" s="316">
        <f>Dhalai!S443</f>
        <v>0</v>
      </c>
      <c r="F443" s="315">
        <f>Dhalai!AA443</f>
        <v>0</v>
      </c>
      <c r="G443" s="316">
        <f>Dhalai!AB443</f>
        <v>0</v>
      </c>
      <c r="H443" s="315">
        <f>Unakoti!R443</f>
        <v>0</v>
      </c>
      <c r="I443" s="316">
        <f>Unakoti!S443</f>
        <v>0</v>
      </c>
      <c r="J443" s="315">
        <f>Unakoti!AA443</f>
        <v>0</v>
      </c>
      <c r="K443" s="316">
        <f>Unakoti!AB443</f>
        <v>0</v>
      </c>
      <c r="L443" s="315">
        <f>North!R443</f>
        <v>0</v>
      </c>
      <c r="M443" s="316">
        <f>North!S443</f>
        <v>0</v>
      </c>
      <c r="N443" s="315">
        <f>North!AA443</f>
        <v>0</v>
      </c>
      <c r="O443" s="316">
        <f>North!AB443</f>
        <v>0</v>
      </c>
      <c r="P443" s="315">
        <f>Gomati!R443</f>
        <v>0</v>
      </c>
      <c r="Q443" s="316">
        <f>Gomati!S443</f>
        <v>0</v>
      </c>
      <c r="R443" s="315">
        <f>Gomati!AA443</f>
        <v>0</v>
      </c>
      <c r="S443" s="316">
        <f>Gomati!AB443</f>
        <v>0</v>
      </c>
      <c r="T443" s="315">
        <f>South!R443</f>
        <v>0</v>
      </c>
      <c r="U443" s="316">
        <f>South!S443</f>
        <v>0</v>
      </c>
      <c r="V443" s="315">
        <f>South!AA443</f>
        <v>0</v>
      </c>
      <c r="W443" s="316">
        <f>South!AB443</f>
        <v>0</v>
      </c>
      <c r="X443" s="315">
        <f>West!R443</f>
        <v>0</v>
      </c>
      <c r="Y443" s="316">
        <f>West!S443</f>
        <v>0</v>
      </c>
      <c r="Z443" s="315">
        <f>West!AA443</f>
        <v>0</v>
      </c>
      <c r="AA443" s="316">
        <f>West!AB443</f>
        <v>0</v>
      </c>
      <c r="AB443" s="315">
        <f>Sepahijala!R443</f>
        <v>0</v>
      </c>
      <c r="AC443" s="316">
        <f>Sepahijala!S443</f>
        <v>0</v>
      </c>
      <c r="AD443" s="315">
        <f>Sepahijala!AA443</f>
        <v>0</v>
      </c>
      <c r="AE443" s="316">
        <f>Sepahijala!AB443</f>
        <v>0</v>
      </c>
      <c r="AF443" s="315">
        <f>Khowai!R443</f>
        <v>0</v>
      </c>
      <c r="AG443" s="316">
        <f>Khowai!S443</f>
        <v>0</v>
      </c>
      <c r="AH443" s="315">
        <f>Khowai!AA443</f>
        <v>0</v>
      </c>
      <c r="AI443" s="316">
        <f>Khowai!AB443</f>
        <v>0</v>
      </c>
      <c r="AJ443" s="315">
        <f>SPO!R443</f>
        <v>0</v>
      </c>
      <c r="AK443" s="316">
        <f>SPO!S443</f>
        <v>0</v>
      </c>
      <c r="AL443" s="315">
        <f>SPO!AA443</f>
        <v>0</v>
      </c>
      <c r="AM443" s="316">
        <f>SPO!AB443</f>
        <v>0</v>
      </c>
      <c r="AN443" s="315">
        <f>Tripura!R443</f>
        <v>0</v>
      </c>
      <c r="AO443" s="316">
        <f>Tripura!S443</f>
        <v>0</v>
      </c>
      <c r="AP443" s="315">
        <f>Tripura!AA443</f>
        <v>0</v>
      </c>
      <c r="AQ443" s="316">
        <f>Tripura!AB443</f>
        <v>0</v>
      </c>
    </row>
    <row r="444" spans="1:43">
      <c r="A444" s="6" t="s">
        <v>40</v>
      </c>
      <c r="B444" s="35" t="s">
        <v>75</v>
      </c>
      <c r="C444" s="120">
        <v>0.25</v>
      </c>
      <c r="D444" s="315">
        <f>Dhalai!R444</f>
        <v>3</v>
      </c>
      <c r="E444" s="316">
        <f>Dhalai!S444</f>
        <v>9</v>
      </c>
      <c r="F444" s="315">
        <f>Dhalai!AA444</f>
        <v>3</v>
      </c>
      <c r="G444" s="316">
        <f>Dhalai!AB444</f>
        <v>9</v>
      </c>
      <c r="H444" s="315">
        <f>Unakoti!R444</f>
        <v>0</v>
      </c>
      <c r="I444" s="316">
        <f>Unakoti!S444</f>
        <v>0</v>
      </c>
      <c r="J444" s="315">
        <f>Unakoti!AA444</f>
        <v>0</v>
      </c>
      <c r="K444" s="316">
        <f>Unakoti!AB444</f>
        <v>0</v>
      </c>
      <c r="L444" s="315">
        <f>North!R444</f>
        <v>2</v>
      </c>
      <c r="M444" s="316">
        <f>North!S444</f>
        <v>6</v>
      </c>
      <c r="N444" s="315">
        <f>North!AA444</f>
        <v>2</v>
      </c>
      <c r="O444" s="316">
        <f>North!AB444</f>
        <v>6</v>
      </c>
      <c r="P444" s="315">
        <f>Gomati!R444</f>
        <v>4</v>
      </c>
      <c r="Q444" s="316">
        <f>Gomati!S444</f>
        <v>12</v>
      </c>
      <c r="R444" s="315">
        <f>Gomati!AA444</f>
        <v>4</v>
      </c>
      <c r="S444" s="316">
        <f>Gomati!AB444</f>
        <v>12</v>
      </c>
      <c r="T444" s="315">
        <f>South!R444</f>
        <v>0</v>
      </c>
      <c r="U444" s="316">
        <f>South!S444</f>
        <v>0</v>
      </c>
      <c r="V444" s="315">
        <f>South!AA444</f>
        <v>0</v>
      </c>
      <c r="W444" s="316">
        <f>South!AB444</f>
        <v>0</v>
      </c>
      <c r="X444" s="315">
        <f>West!R444</f>
        <v>0</v>
      </c>
      <c r="Y444" s="316">
        <f>West!S444</f>
        <v>0</v>
      </c>
      <c r="Z444" s="315">
        <f>West!AA444</f>
        <v>0</v>
      </c>
      <c r="AA444" s="316">
        <f>West!AB444</f>
        <v>0</v>
      </c>
      <c r="AB444" s="315">
        <f>Sepahijala!R444</f>
        <v>0</v>
      </c>
      <c r="AC444" s="316">
        <f>Sepahijala!S444</f>
        <v>0</v>
      </c>
      <c r="AD444" s="315">
        <f>Sepahijala!AA444</f>
        <v>0</v>
      </c>
      <c r="AE444" s="316">
        <f>Sepahijala!AB444</f>
        <v>0</v>
      </c>
      <c r="AF444" s="315">
        <f>Khowai!R444</f>
        <v>0</v>
      </c>
      <c r="AG444" s="316">
        <f>Khowai!S444</f>
        <v>0</v>
      </c>
      <c r="AH444" s="315">
        <f>Khowai!AA444</f>
        <v>0</v>
      </c>
      <c r="AI444" s="316">
        <f>Khowai!AB444</f>
        <v>0</v>
      </c>
      <c r="AJ444" s="315">
        <f>SPO!R444</f>
        <v>0</v>
      </c>
      <c r="AK444" s="316">
        <f>SPO!S444</f>
        <v>0</v>
      </c>
      <c r="AL444" s="315">
        <f>SPO!AA444</f>
        <v>0</v>
      </c>
      <c r="AM444" s="316">
        <f>SPO!AB444</f>
        <v>0</v>
      </c>
      <c r="AN444" s="315">
        <f>Tripura!R444</f>
        <v>9</v>
      </c>
      <c r="AO444" s="316">
        <f>Tripura!S444</f>
        <v>27</v>
      </c>
      <c r="AP444" s="315">
        <f>Tripura!AA444</f>
        <v>9</v>
      </c>
      <c r="AQ444" s="316">
        <f>Tripura!AB444</f>
        <v>27</v>
      </c>
    </row>
    <row r="445" spans="1:43" ht="63">
      <c r="A445" s="6" t="s">
        <v>42</v>
      </c>
      <c r="B445" s="12" t="s">
        <v>271</v>
      </c>
      <c r="C445" s="64"/>
      <c r="D445" s="315">
        <f>Dhalai!R445</f>
        <v>0</v>
      </c>
      <c r="E445" s="316">
        <f>Dhalai!S445</f>
        <v>0</v>
      </c>
      <c r="F445" s="315">
        <f>Dhalai!AA445</f>
        <v>0</v>
      </c>
      <c r="G445" s="316">
        <f>Dhalai!AB445</f>
        <v>0</v>
      </c>
      <c r="H445" s="315">
        <f>Unakoti!R445</f>
        <v>0</v>
      </c>
      <c r="I445" s="316">
        <f>Unakoti!S445</f>
        <v>0</v>
      </c>
      <c r="J445" s="315">
        <f>Unakoti!AA445</f>
        <v>0</v>
      </c>
      <c r="K445" s="316">
        <f>Unakoti!AB445</f>
        <v>0</v>
      </c>
      <c r="L445" s="315">
        <f>North!R445</f>
        <v>0</v>
      </c>
      <c r="M445" s="316">
        <f>North!S445</f>
        <v>0</v>
      </c>
      <c r="N445" s="315">
        <f>North!AA445</f>
        <v>0</v>
      </c>
      <c r="O445" s="316">
        <f>North!AB445</f>
        <v>0</v>
      </c>
      <c r="P445" s="315">
        <f>Gomati!R445</f>
        <v>0</v>
      </c>
      <c r="Q445" s="316">
        <f>Gomati!S445</f>
        <v>0</v>
      </c>
      <c r="R445" s="315">
        <f>Gomati!AA445</f>
        <v>0</v>
      </c>
      <c r="S445" s="316">
        <f>Gomati!AB445</f>
        <v>0</v>
      </c>
      <c r="T445" s="315">
        <f>South!R445</f>
        <v>0</v>
      </c>
      <c r="U445" s="316">
        <f>South!S445</f>
        <v>0</v>
      </c>
      <c r="V445" s="315">
        <f>South!AA445</f>
        <v>0</v>
      </c>
      <c r="W445" s="316">
        <f>South!AB445</f>
        <v>0</v>
      </c>
      <c r="X445" s="315">
        <f>West!R445</f>
        <v>0</v>
      </c>
      <c r="Y445" s="316">
        <f>West!S445</f>
        <v>0</v>
      </c>
      <c r="Z445" s="315">
        <f>West!AA445</f>
        <v>0</v>
      </c>
      <c r="AA445" s="316">
        <f>West!AB445</f>
        <v>0</v>
      </c>
      <c r="AB445" s="315">
        <f>Sepahijala!R445</f>
        <v>0</v>
      </c>
      <c r="AC445" s="316">
        <f>Sepahijala!S445</f>
        <v>0</v>
      </c>
      <c r="AD445" s="315">
        <f>Sepahijala!AA445</f>
        <v>0</v>
      </c>
      <c r="AE445" s="316">
        <f>Sepahijala!AB445</f>
        <v>0</v>
      </c>
      <c r="AF445" s="315">
        <f>Khowai!R445</f>
        <v>0</v>
      </c>
      <c r="AG445" s="316">
        <f>Khowai!S445</f>
        <v>0</v>
      </c>
      <c r="AH445" s="315">
        <f>Khowai!AA445</f>
        <v>0</v>
      </c>
      <c r="AI445" s="316">
        <f>Khowai!AB445</f>
        <v>0</v>
      </c>
      <c r="AJ445" s="315">
        <f>SPO!R445</f>
        <v>0</v>
      </c>
      <c r="AK445" s="316">
        <f>SPO!S445</f>
        <v>0</v>
      </c>
      <c r="AL445" s="315">
        <f>SPO!AA445</f>
        <v>0</v>
      </c>
      <c r="AM445" s="316">
        <f>SPO!AB445</f>
        <v>0</v>
      </c>
      <c r="AN445" s="315">
        <f>Tripura!R445</f>
        <v>0</v>
      </c>
      <c r="AO445" s="316">
        <f>Tripura!S445</f>
        <v>0</v>
      </c>
      <c r="AP445" s="315">
        <f>Tripura!AA445</f>
        <v>0</v>
      </c>
      <c r="AQ445" s="316">
        <f>Tripura!AB445</f>
        <v>0</v>
      </c>
    </row>
    <row r="446" spans="1:43" ht="31.5">
      <c r="A446" s="6" t="s">
        <v>44</v>
      </c>
      <c r="B446" s="12" t="s">
        <v>272</v>
      </c>
      <c r="C446" s="64">
        <v>0.05</v>
      </c>
      <c r="D446" s="315">
        <f>Dhalai!R446</f>
        <v>9</v>
      </c>
      <c r="E446" s="316">
        <f>Dhalai!S446</f>
        <v>5.4</v>
      </c>
      <c r="F446" s="315">
        <f>Dhalai!AA446</f>
        <v>3</v>
      </c>
      <c r="G446" s="316">
        <f>Dhalai!AB446</f>
        <v>5.3999999999999995</v>
      </c>
      <c r="H446" s="315">
        <f>Unakoti!R446</f>
        <v>0</v>
      </c>
      <c r="I446" s="316">
        <f>Unakoti!S446</f>
        <v>0</v>
      </c>
      <c r="J446" s="315">
        <f>Unakoti!AA446</f>
        <v>0</v>
      </c>
      <c r="K446" s="316">
        <f>Unakoti!AB446</f>
        <v>0</v>
      </c>
      <c r="L446" s="315">
        <f>North!R446</f>
        <v>6</v>
      </c>
      <c r="M446" s="316">
        <f>North!S446</f>
        <v>3.6000000000000005</v>
      </c>
      <c r="N446" s="315">
        <f>North!AA446</f>
        <v>2</v>
      </c>
      <c r="O446" s="316">
        <f>North!AB446</f>
        <v>3.5999999999999996</v>
      </c>
      <c r="P446" s="315">
        <f>Gomati!R446</f>
        <v>12</v>
      </c>
      <c r="Q446" s="316">
        <f>Gomati!S446</f>
        <v>7.2000000000000011</v>
      </c>
      <c r="R446" s="315">
        <f>Gomati!AA446</f>
        <v>4</v>
      </c>
      <c r="S446" s="316">
        <f>Gomati!AB446</f>
        <v>7.1999999999999993</v>
      </c>
      <c r="T446" s="315">
        <f>South!R446</f>
        <v>0</v>
      </c>
      <c r="U446" s="316">
        <f>South!S446</f>
        <v>0</v>
      </c>
      <c r="V446" s="315">
        <f>South!AA446</f>
        <v>0</v>
      </c>
      <c r="W446" s="316">
        <f>South!AB446</f>
        <v>0</v>
      </c>
      <c r="X446" s="315">
        <f>West!R446</f>
        <v>0</v>
      </c>
      <c r="Y446" s="316">
        <f>West!S446</f>
        <v>0</v>
      </c>
      <c r="Z446" s="315">
        <f>West!AA446</f>
        <v>0</v>
      </c>
      <c r="AA446" s="316">
        <f>West!AB446</f>
        <v>0</v>
      </c>
      <c r="AB446" s="315">
        <f>Sepahijala!R446</f>
        <v>0</v>
      </c>
      <c r="AC446" s="316">
        <f>Sepahijala!S446</f>
        <v>0</v>
      </c>
      <c r="AD446" s="315">
        <f>Sepahijala!AA446</f>
        <v>0</v>
      </c>
      <c r="AE446" s="316">
        <f>Sepahijala!AB446</f>
        <v>0</v>
      </c>
      <c r="AF446" s="315">
        <f>Khowai!R446</f>
        <v>0</v>
      </c>
      <c r="AG446" s="316">
        <f>Khowai!S446</f>
        <v>0</v>
      </c>
      <c r="AH446" s="315">
        <f>Khowai!AA446</f>
        <v>0</v>
      </c>
      <c r="AI446" s="316">
        <f>Khowai!AB446</f>
        <v>0</v>
      </c>
      <c r="AJ446" s="315">
        <f>SPO!R446</f>
        <v>0</v>
      </c>
      <c r="AK446" s="316">
        <f>SPO!S446</f>
        <v>0</v>
      </c>
      <c r="AL446" s="315">
        <f>SPO!AA446</f>
        <v>0</v>
      </c>
      <c r="AM446" s="316">
        <f>SPO!AB446</f>
        <v>0</v>
      </c>
      <c r="AN446" s="315">
        <f>Tripura!R446</f>
        <v>27</v>
      </c>
      <c r="AO446" s="316">
        <f>Tripura!S446</f>
        <v>16.200000000000003</v>
      </c>
      <c r="AP446" s="315">
        <f>Tripura!AA446</f>
        <v>9</v>
      </c>
      <c r="AQ446" s="316">
        <f>Tripura!AB446</f>
        <v>16.2</v>
      </c>
    </row>
    <row r="447" spans="1:43" ht="31.5">
      <c r="A447" s="6" t="s">
        <v>46</v>
      </c>
      <c r="B447" s="12" t="s">
        <v>273</v>
      </c>
      <c r="C447" s="64">
        <v>0.1</v>
      </c>
      <c r="D447" s="315">
        <f>Dhalai!R447</f>
        <v>3</v>
      </c>
      <c r="E447" s="316">
        <f>Dhalai!S447</f>
        <v>3.6000000000000005</v>
      </c>
      <c r="F447" s="315">
        <f>Dhalai!AA447</f>
        <v>3</v>
      </c>
      <c r="G447" s="316">
        <f>Dhalai!AB447</f>
        <v>3.6000000000000005</v>
      </c>
      <c r="H447" s="315">
        <f>Unakoti!R447</f>
        <v>0</v>
      </c>
      <c r="I447" s="316">
        <f>Unakoti!S447</f>
        <v>0</v>
      </c>
      <c r="J447" s="315">
        <f>Unakoti!AA447</f>
        <v>0</v>
      </c>
      <c r="K447" s="316">
        <f>Unakoti!AB447</f>
        <v>0</v>
      </c>
      <c r="L447" s="315">
        <f>North!R447</f>
        <v>2</v>
      </c>
      <c r="M447" s="316">
        <f>North!S447</f>
        <v>2.4000000000000004</v>
      </c>
      <c r="N447" s="315">
        <f>North!AA447</f>
        <v>2</v>
      </c>
      <c r="O447" s="316">
        <f>North!AB447</f>
        <v>2.4000000000000004</v>
      </c>
      <c r="P447" s="315">
        <f>Gomati!R447</f>
        <v>4</v>
      </c>
      <c r="Q447" s="316">
        <f>Gomati!S447</f>
        <v>4.8000000000000007</v>
      </c>
      <c r="R447" s="315">
        <f>Gomati!AA447</f>
        <v>4</v>
      </c>
      <c r="S447" s="316">
        <f>Gomati!AB447</f>
        <v>4.8000000000000007</v>
      </c>
      <c r="T447" s="315">
        <f>South!R447</f>
        <v>0</v>
      </c>
      <c r="U447" s="316">
        <f>South!S447</f>
        <v>0</v>
      </c>
      <c r="V447" s="315">
        <f>South!AA447</f>
        <v>0</v>
      </c>
      <c r="W447" s="316">
        <f>South!AB447</f>
        <v>0</v>
      </c>
      <c r="X447" s="315">
        <f>West!R447</f>
        <v>0</v>
      </c>
      <c r="Y447" s="316">
        <f>West!S447</f>
        <v>0</v>
      </c>
      <c r="Z447" s="315">
        <f>West!AA447</f>
        <v>0</v>
      </c>
      <c r="AA447" s="316">
        <f>West!AB447</f>
        <v>0</v>
      </c>
      <c r="AB447" s="315">
        <f>Sepahijala!R447</f>
        <v>0</v>
      </c>
      <c r="AC447" s="316">
        <f>Sepahijala!S447</f>
        <v>0</v>
      </c>
      <c r="AD447" s="315">
        <f>Sepahijala!AA447</f>
        <v>0</v>
      </c>
      <c r="AE447" s="316">
        <f>Sepahijala!AB447</f>
        <v>0</v>
      </c>
      <c r="AF447" s="315">
        <f>Khowai!R447</f>
        <v>0</v>
      </c>
      <c r="AG447" s="316">
        <f>Khowai!S447</f>
        <v>0</v>
      </c>
      <c r="AH447" s="315">
        <f>Khowai!AA447</f>
        <v>0</v>
      </c>
      <c r="AI447" s="316">
        <f>Khowai!AB447</f>
        <v>0</v>
      </c>
      <c r="AJ447" s="315">
        <f>SPO!R447</f>
        <v>0</v>
      </c>
      <c r="AK447" s="316">
        <f>SPO!S447</f>
        <v>0</v>
      </c>
      <c r="AL447" s="315">
        <f>SPO!AA447</f>
        <v>0</v>
      </c>
      <c r="AM447" s="316">
        <f>SPO!AB447</f>
        <v>0</v>
      </c>
      <c r="AN447" s="315">
        <f>Tripura!R447</f>
        <v>9</v>
      </c>
      <c r="AO447" s="316">
        <f>Tripura!S447</f>
        <v>10.8</v>
      </c>
      <c r="AP447" s="315">
        <f>Tripura!AA447</f>
        <v>9</v>
      </c>
      <c r="AQ447" s="316">
        <f>Tripura!AB447</f>
        <v>10.8</v>
      </c>
    </row>
    <row r="448" spans="1:43" ht="47.25">
      <c r="A448" s="6" t="s">
        <v>48</v>
      </c>
      <c r="B448" s="12" t="s">
        <v>274</v>
      </c>
      <c r="C448" s="64">
        <v>0.05</v>
      </c>
      <c r="D448" s="315">
        <f>Dhalai!R448</f>
        <v>6</v>
      </c>
      <c r="E448" s="316">
        <f>Dhalai!S448</f>
        <v>3.6000000000000005</v>
      </c>
      <c r="F448" s="315">
        <f>Dhalai!AA448</f>
        <v>3</v>
      </c>
      <c r="G448" s="316">
        <f>Dhalai!AB448</f>
        <v>3.6000000000000005</v>
      </c>
      <c r="H448" s="315">
        <f>Unakoti!R448</f>
        <v>0</v>
      </c>
      <c r="I448" s="316">
        <f>Unakoti!S448</f>
        <v>0</v>
      </c>
      <c r="J448" s="315">
        <f>Unakoti!AA448</f>
        <v>0</v>
      </c>
      <c r="K448" s="316">
        <f>Unakoti!AB448</f>
        <v>0</v>
      </c>
      <c r="L448" s="315">
        <f>North!R448</f>
        <v>4</v>
      </c>
      <c r="M448" s="316">
        <f>North!S448</f>
        <v>2.4000000000000004</v>
      </c>
      <c r="N448" s="315">
        <f>North!AA448</f>
        <v>2</v>
      </c>
      <c r="O448" s="316">
        <f>North!AB448</f>
        <v>2.4000000000000004</v>
      </c>
      <c r="P448" s="315">
        <f>Gomati!R448</f>
        <v>8</v>
      </c>
      <c r="Q448" s="316">
        <f>Gomati!S448</f>
        <v>4.8000000000000007</v>
      </c>
      <c r="R448" s="315">
        <f>Gomati!AA448</f>
        <v>4</v>
      </c>
      <c r="S448" s="316">
        <f>Gomati!AB448</f>
        <v>4.8000000000000007</v>
      </c>
      <c r="T448" s="315">
        <f>South!R448</f>
        <v>0</v>
      </c>
      <c r="U448" s="316">
        <f>South!S448</f>
        <v>0</v>
      </c>
      <c r="V448" s="315">
        <f>South!AA448</f>
        <v>0</v>
      </c>
      <c r="W448" s="316">
        <f>South!AB448</f>
        <v>0</v>
      </c>
      <c r="X448" s="315">
        <f>West!R448</f>
        <v>0</v>
      </c>
      <c r="Y448" s="316">
        <f>West!S448</f>
        <v>0</v>
      </c>
      <c r="Z448" s="315">
        <f>West!AA448</f>
        <v>0</v>
      </c>
      <c r="AA448" s="316">
        <f>West!AB448</f>
        <v>0</v>
      </c>
      <c r="AB448" s="315">
        <f>Sepahijala!R448</f>
        <v>0</v>
      </c>
      <c r="AC448" s="316">
        <f>Sepahijala!S448</f>
        <v>0</v>
      </c>
      <c r="AD448" s="315">
        <f>Sepahijala!AA448</f>
        <v>0</v>
      </c>
      <c r="AE448" s="316">
        <f>Sepahijala!AB448</f>
        <v>0</v>
      </c>
      <c r="AF448" s="315">
        <f>Khowai!R448</f>
        <v>0</v>
      </c>
      <c r="AG448" s="316">
        <f>Khowai!S448</f>
        <v>0</v>
      </c>
      <c r="AH448" s="315">
        <f>Khowai!AA448</f>
        <v>0</v>
      </c>
      <c r="AI448" s="316">
        <f>Khowai!AB448</f>
        <v>0</v>
      </c>
      <c r="AJ448" s="315">
        <f>SPO!R448</f>
        <v>0</v>
      </c>
      <c r="AK448" s="316">
        <f>SPO!S448</f>
        <v>0</v>
      </c>
      <c r="AL448" s="315">
        <f>SPO!AA448</f>
        <v>0</v>
      </c>
      <c r="AM448" s="316">
        <f>SPO!AB448</f>
        <v>0</v>
      </c>
      <c r="AN448" s="315">
        <f>Tripura!R448</f>
        <v>18</v>
      </c>
      <c r="AO448" s="316">
        <f>Tripura!S448</f>
        <v>10.8</v>
      </c>
      <c r="AP448" s="315">
        <f>Tripura!AA448</f>
        <v>9</v>
      </c>
      <c r="AQ448" s="316">
        <f>Tripura!AB448</f>
        <v>10.8</v>
      </c>
    </row>
    <row r="449" spans="1:43">
      <c r="A449" s="6" t="s">
        <v>50</v>
      </c>
      <c r="B449" s="12" t="s">
        <v>275</v>
      </c>
      <c r="C449" s="64">
        <v>0.06</v>
      </c>
      <c r="D449" s="315">
        <f>Dhalai!R449</f>
        <v>3</v>
      </c>
      <c r="E449" s="316">
        <f>Dhalai!S449</f>
        <v>2.16</v>
      </c>
      <c r="F449" s="315">
        <f>Dhalai!AA449</f>
        <v>3</v>
      </c>
      <c r="G449" s="316">
        <f>Dhalai!AB449</f>
        <v>2.16</v>
      </c>
      <c r="H449" s="315">
        <f>Unakoti!R449</f>
        <v>0</v>
      </c>
      <c r="I449" s="316">
        <f>Unakoti!S449</f>
        <v>0</v>
      </c>
      <c r="J449" s="315">
        <f>Unakoti!AA449</f>
        <v>0</v>
      </c>
      <c r="K449" s="316">
        <f>Unakoti!AB449</f>
        <v>0</v>
      </c>
      <c r="L449" s="315">
        <f>North!R449</f>
        <v>2</v>
      </c>
      <c r="M449" s="316">
        <f>North!S449</f>
        <v>1.44</v>
      </c>
      <c r="N449" s="315">
        <f>North!AA449</f>
        <v>2</v>
      </c>
      <c r="O449" s="316">
        <f>North!AB449</f>
        <v>1.44</v>
      </c>
      <c r="P449" s="315">
        <f>Gomati!R449</f>
        <v>4</v>
      </c>
      <c r="Q449" s="316">
        <f>Gomati!S449</f>
        <v>2.88</v>
      </c>
      <c r="R449" s="315">
        <f>Gomati!AA449</f>
        <v>4</v>
      </c>
      <c r="S449" s="316">
        <f>Gomati!AB449</f>
        <v>2.88</v>
      </c>
      <c r="T449" s="315">
        <f>South!R449</f>
        <v>0</v>
      </c>
      <c r="U449" s="316">
        <f>South!S449</f>
        <v>0</v>
      </c>
      <c r="V449" s="315">
        <f>South!AA449</f>
        <v>0</v>
      </c>
      <c r="W449" s="316">
        <f>South!AB449</f>
        <v>0</v>
      </c>
      <c r="X449" s="315">
        <f>West!R449</f>
        <v>0</v>
      </c>
      <c r="Y449" s="316">
        <f>West!S449</f>
        <v>0</v>
      </c>
      <c r="Z449" s="315">
        <f>West!AA449</f>
        <v>0</v>
      </c>
      <c r="AA449" s="316">
        <f>West!AB449</f>
        <v>0</v>
      </c>
      <c r="AB449" s="315">
        <f>Sepahijala!R449</f>
        <v>0</v>
      </c>
      <c r="AC449" s="316">
        <f>Sepahijala!S449</f>
        <v>0</v>
      </c>
      <c r="AD449" s="315">
        <f>Sepahijala!AA449</f>
        <v>0</v>
      </c>
      <c r="AE449" s="316">
        <f>Sepahijala!AB449</f>
        <v>0</v>
      </c>
      <c r="AF449" s="315">
        <f>Khowai!R449</f>
        <v>0</v>
      </c>
      <c r="AG449" s="316">
        <f>Khowai!S449</f>
        <v>0</v>
      </c>
      <c r="AH449" s="315">
        <f>Khowai!AA449</f>
        <v>0</v>
      </c>
      <c r="AI449" s="316">
        <f>Khowai!AB449</f>
        <v>0</v>
      </c>
      <c r="AJ449" s="315">
        <f>SPO!R449</f>
        <v>0</v>
      </c>
      <c r="AK449" s="316">
        <f>SPO!S449</f>
        <v>0</v>
      </c>
      <c r="AL449" s="315">
        <f>SPO!AA449</f>
        <v>0</v>
      </c>
      <c r="AM449" s="316">
        <f>SPO!AB449</f>
        <v>0</v>
      </c>
      <c r="AN449" s="315">
        <f>Tripura!R449</f>
        <v>9</v>
      </c>
      <c r="AO449" s="316">
        <f>Tripura!S449</f>
        <v>6.48</v>
      </c>
      <c r="AP449" s="315">
        <f>Tripura!AA449</f>
        <v>9</v>
      </c>
      <c r="AQ449" s="316">
        <f>Tripura!AB449</f>
        <v>6.48</v>
      </c>
    </row>
    <row r="450" spans="1:43" s="9" customFormat="1" ht="31.5">
      <c r="A450" s="6" t="s">
        <v>81</v>
      </c>
      <c r="B450" s="12" t="s">
        <v>276</v>
      </c>
      <c r="C450" s="64">
        <v>4.4999999999999998E-2</v>
      </c>
      <c r="D450" s="315">
        <f>Dhalai!R450</f>
        <v>5</v>
      </c>
      <c r="E450" s="316">
        <f>Dhalai!S450</f>
        <v>2.6999999999999997</v>
      </c>
      <c r="F450" s="315">
        <f>Dhalai!AA450</f>
        <v>5</v>
      </c>
      <c r="G450" s="316">
        <f>Dhalai!AB450</f>
        <v>2.6999999999999997</v>
      </c>
      <c r="H450" s="315">
        <f>Unakoti!R450</f>
        <v>0</v>
      </c>
      <c r="I450" s="316">
        <f>Unakoti!S450</f>
        <v>0</v>
      </c>
      <c r="J450" s="315">
        <f>Unakoti!AA450</f>
        <v>0</v>
      </c>
      <c r="K450" s="316">
        <f>Unakoti!AB450</f>
        <v>0</v>
      </c>
      <c r="L450" s="315">
        <f>North!R450</f>
        <v>3</v>
      </c>
      <c r="M450" s="316">
        <f>North!S450</f>
        <v>1.62</v>
      </c>
      <c r="N450" s="315">
        <f>North!AA450</f>
        <v>3</v>
      </c>
      <c r="O450" s="316">
        <f>North!AB450</f>
        <v>1.62</v>
      </c>
      <c r="P450" s="315">
        <f>Gomati!R450</f>
        <v>8</v>
      </c>
      <c r="Q450" s="316">
        <f>Gomati!S450</f>
        <v>4.32</v>
      </c>
      <c r="R450" s="315">
        <f>Gomati!AA450</f>
        <v>8</v>
      </c>
      <c r="S450" s="316">
        <f>Gomati!AB450</f>
        <v>4.32</v>
      </c>
      <c r="T450" s="315">
        <f>South!R450</f>
        <v>0</v>
      </c>
      <c r="U450" s="316">
        <f>South!S450</f>
        <v>0</v>
      </c>
      <c r="V450" s="315">
        <f>South!AA450</f>
        <v>0</v>
      </c>
      <c r="W450" s="316">
        <f>South!AB450</f>
        <v>0</v>
      </c>
      <c r="X450" s="315">
        <f>West!R450</f>
        <v>0</v>
      </c>
      <c r="Y450" s="316">
        <f>West!S450</f>
        <v>0</v>
      </c>
      <c r="Z450" s="315">
        <f>West!AA450</f>
        <v>0</v>
      </c>
      <c r="AA450" s="316">
        <f>West!AB450</f>
        <v>0</v>
      </c>
      <c r="AB450" s="315">
        <f>Sepahijala!R450</f>
        <v>0</v>
      </c>
      <c r="AC450" s="316">
        <f>Sepahijala!S450</f>
        <v>0</v>
      </c>
      <c r="AD450" s="315">
        <f>Sepahijala!AA450</f>
        <v>0</v>
      </c>
      <c r="AE450" s="316">
        <f>Sepahijala!AB450</f>
        <v>0</v>
      </c>
      <c r="AF450" s="315">
        <f>Khowai!R450</f>
        <v>0</v>
      </c>
      <c r="AG450" s="316">
        <f>Khowai!S450</f>
        <v>0</v>
      </c>
      <c r="AH450" s="315">
        <f>Khowai!AA450</f>
        <v>0</v>
      </c>
      <c r="AI450" s="316">
        <f>Khowai!AB450</f>
        <v>0</v>
      </c>
      <c r="AJ450" s="315">
        <f>SPO!R450</f>
        <v>0</v>
      </c>
      <c r="AK450" s="316">
        <f>SPO!S450</f>
        <v>0</v>
      </c>
      <c r="AL450" s="315">
        <f>SPO!AA450</f>
        <v>0</v>
      </c>
      <c r="AM450" s="316">
        <f>SPO!AB450</f>
        <v>0</v>
      </c>
      <c r="AN450" s="315">
        <f>Tripura!R450</f>
        <v>16</v>
      </c>
      <c r="AO450" s="316">
        <f>Tripura!S450</f>
        <v>8.64</v>
      </c>
      <c r="AP450" s="315">
        <f>Tripura!AA450</f>
        <v>16</v>
      </c>
      <c r="AQ450" s="316">
        <f>Tripura!AB450</f>
        <v>8.64</v>
      </c>
    </row>
    <row r="451" spans="1:43" ht="31.5">
      <c r="A451" s="46">
        <f>+A443+0.01</f>
        <v>26.140000000000022</v>
      </c>
      <c r="B451" s="12" t="s">
        <v>277</v>
      </c>
      <c r="C451" s="51">
        <v>0.01</v>
      </c>
      <c r="D451" s="315">
        <f>Dhalai!R451</f>
        <v>250</v>
      </c>
      <c r="E451" s="316">
        <f>Dhalai!S451</f>
        <v>2.5</v>
      </c>
      <c r="F451" s="315">
        <f>Dhalai!AA451</f>
        <v>250</v>
      </c>
      <c r="G451" s="316">
        <f>Dhalai!AB451</f>
        <v>2.5</v>
      </c>
      <c r="H451" s="315">
        <f>Unakoti!R451</f>
        <v>0</v>
      </c>
      <c r="I451" s="316">
        <f>Unakoti!S451</f>
        <v>0</v>
      </c>
      <c r="J451" s="315">
        <f>Unakoti!AA451</f>
        <v>0</v>
      </c>
      <c r="K451" s="316">
        <f>Unakoti!AB451</f>
        <v>0</v>
      </c>
      <c r="L451" s="315">
        <f>North!R451</f>
        <v>150</v>
      </c>
      <c r="M451" s="316">
        <f>North!S451</f>
        <v>1.5</v>
      </c>
      <c r="N451" s="315">
        <f>North!AA451</f>
        <v>150</v>
      </c>
      <c r="O451" s="316">
        <f>North!AB451</f>
        <v>1.5</v>
      </c>
      <c r="P451" s="315">
        <f>Gomati!R451</f>
        <v>400</v>
      </c>
      <c r="Q451" s="316">
        <f>Gomati!S451</f>
        <v>4</v>
      </c>
      <c r="R451" s="315">
        <f>Gomati!AA451</f>
        <v>400</v>
      </c>
      <c r="S451" s="316">
        <f>Gomati!AB451</f>
        <v>4</v>
      </c>
      <c r="T451" s="315">
        <f>South!R451</f>
        <v>0</v>
      </c>
      <c r="U451" s="316">
        <f>South!S451</f>
        <v>0</v>
      </c>
      <c r="V451" s="315">
        <f>South!AA451</f>
        <v>0</v>
      </c>
      <c r="W451" s="316">
        <f>South!AB451</f>
        <v>0</v>
      </c>
      <c r="X451" s="315">
        <f>West!R451</f>
        <v>0</v>
      </c>
      <c r="Y451" s="316">
        <f>West!S451</f>
        <v>0</v>
      </c>
      <c r="Z451" s="315">
        <f>West!AA451</f>
        <v>0</v>
      </c>
      <c r="AA451" s="316">
        <f>West!AB451</f>
        <v>0</v>
      </c>
      <c r="AB451" s="315">
        <f>Sepahijala!R451</f>
        <v>0</v>
      </c>
      <c r="AC451" s="316">
        <f>Sepahijala!S451</f>
        <v>0</v>
      </c>
      <c r="AD451" s="315">
        <f>Sepahijala!AA451</f>
        <v>0</v>
      </c>
      <c r="AE451" s="316">
        <f>Sepahijala!AB451</f>
        <v>0</v>
      </c>
      <c r="AF451" s="315">
        <f>Khowai!R451</f>
        <v>0</v>
      </c>
      <c r="AG451" s="316">
        <f>Khowai!S451</f>
        <v>0</v>
      </c>
      <c r="AH451" s="315">
        <f>Khowai!AA451</f>
        <v>0</v>
      </c>
      <c r="AI451" s="316">
        <f>Khowai!AB451</f>
        <v>0</v>
      </c>
      <c r="AJ451" s="315">
        <f>SPO!R451</f>
        <v>0</v>
      </c>
      <c r="AK451" s="316">
        <f>SPO!S451</f>
        <v>0</v>
      </c>
      <c r="AL451" s="315">
        <f>SPO!AA451</f>
        <v>0</v>
      </c>
      <c r="AM451" s="316">
        <f>SPO!AB451</f>
        <v>0</v>
      </c>
      <c r="AN451" s="315">
        <f>Tripura!R451</f>
        <v>800</v>
      </c>
      <c r="AO451" s="316">
        <f>Tripura!S451</f>
        <v>8</v>
      </c>
      <c r="AP451" s="315">
        <f>Tripura!AA451</f>
        <v>800</v>
      </c>
      <c r="AQ451" s="316">
        <f>Tripura!AB451</f>
        <v>8</v>
      </c>
    </row>
    <row r="452" spans="1:43" ht="31.5">
      <c r="A452" s="46">
        <f t="shared" ref="A452:A460" si="55">+A451+0.01</f>
        <v>26.150000000000023</v>
      </c>
      <c r="B452" s="12" t="s">
        <v>278</v>
      </c>
      <c r="C452" s="51">
        <v>0.01</v>
      </c>
      <c r="D452" s="315">
        <f>Dhalai!R452</f>
        <v>250</v>
      </c>
      <c r="E452" s="316">
        <f>Dhalai!S452</f>
        <v>2.5</v>
      </c>
      <c r="F452" s="315">
        <f>Dhalai!AA452</f>
        <v>250</v>
      </c>
      <c r="G452" s="316">
        <f>Dhalai!AB452</f>
        <v>2.5</v>
      </c>
      <c r="H452" s="315">
        <f>Unakoti!R452</f>
        <v>0</v>
      </c>
      <c r="I452" s="316">
        <f>Unakoti!S452</f>
        <v>0</v>
      </c>
      <c r="J452" s="315">
        <f>Unakoti!AA452</f>
        <v>0</v>
      </c>
      <c r="K452" s="316">
        <f>Unakoti!AB452</f>
        <v>0</v>
      </c>
      <c r="L452" s="315">
        <f>North!R452</f>
        <v>150</v>
      </c>
      <c r="M452" s="316">
        <f>North!S452</f>
        <v>1.5</v>
      </c>
      <c r="N452" s="315">
        <f>North!AA452</f>
        <v>150</v>
      </c>
      <c r="O452" s="316">
        <f>North!AB452</f>
        <v>1.5</v>
      </c>
      <c r="P452" s="315">
        <f>Gomati!R452</f>
        <v>400</v>
      </c>
      <c r="Q452" s="316">
        <f>Gomati!S452</f>
        <v>4</v>
      </c>
      <c r="R452" s="315">
        <f>Gomati!AA452</f>
        <v>400</v>
      </c>
      <c r="S452" s="316">
        <f>Gomati!AB452</f>
        <v>4</v>
      </c>
      <c r="T452" s="315">
        <f>South!R452</f>
        <v>0</v>
      </c>
      <c r="U452" s="316">
        <f>South!S452</f>
        <v>0</v>
      </c>
      <c r="V452" s="315">
        <f>South!AA452</f>
        <v>0</v>
      </c>
      <c r="W452" s="316">
        <f>South!AB452</f>
        <v>0</v>
      </c>
      <c r="X452" s="315">
        <f>West!R452</f>
        <v>0</v>
      </c>
      <c r="Y452" s="316">
        <f>West!S452</f>
        <v>0</v>
      </c>
      <c r="Z452" s="315">
        <f>West!AA452</f>
        <v>0</v>
      </c>
      <c r="AA452" s="316">
        <f>West!AB452</f>
        <v>0</v>
      </c>
      <c r="AB452" s="315">
        <f>Sepahijala!R452</f>
        <v>0</v>
      </c>
      <c r="AC452" s="316">
        <f>Sepahijala!S452</f>
        <v>0</v>
      </c>
      <c r="AD452" s="315">
        <f>Sepahijala!AA452</f>
        <v>0</v>
      </c>
      <c r="AE452" s="316">
        <f>Sepahijala!AB452</f>
        <v>0</v>
      </c>
      <c r="AF452" s="315">
        <f>Khowai!R452</f>
        <v>0</v>
      </c>
      <c r="AG452" s="316">
        <f>Khowai!S452</f>
        <v>0</v>
      </c>
      <c r="AH452" s="315">
        <f>Khowai!AA452</f>
        <v>0</v>
      </c>
      <c r="AI452" s="316">
        <f>Khowai!AB452</f>
        <v>0</v>
      </c>
      <c r="AJ452" s="315">
        <f>SPO!R452</f>
        <v>0</v>
      </c>
      <c r="AK452" s="316">
        <f>SPO!S452</f>
        <v>0</v>
      </c>
      <c r="AL452" s="315">
        <f>SPO!AA452</f>
        <v>0</v>
      </c>
      <c r="AM452" s="316">
        <f>SPO!AB452</f>
        <v>0</v>
      </c>
      <c r="AN452" s="315">
        <f>Tripura!R452</f>
        <v>800</v>
      </c>
      <c r="AO452" s="316">
        <f>Tripura!S452</f>
        <v>8</v>
      </c>
      <c r="AP452" s="315">
        <f>Tripura!AA452</f>
        <v>800</v>
      </c>
      <c r="AQ452" s="316">
        <f>Tripura!AB452</f>
        <v>8</v>
      </c>
    </row>
    <row r="453" spans="1:43" ht="31.5">
      <c r="A453" s="46">
        <f t="shared" si="55"/>
        <v>26.160000000000025</v>
      </c>
      <c r="B453" s="12" t="s">
        <v>85</v>
      </c>
      <c r="C453" s="51">
        <v>1.2500000000000001E-2</v>
      </c>
      <c r="D453" s="315">
        <f>Dhalai!R453</f>
        <v>250</v>
      </c>
      <c r="E453" s="316">
        <f>Dhalai!S453</f>
        <v>3.125</v>
      </c>
      <c r="F453" s="315">
        <f>Dhalai!AA453</f>
        <v>250</v>
      </c>
      <c r="G453" s="316">
        <f>Dhalai!AB453</f>
        <v>3.125</v>
      </c>
      <c r="H453" s="315">
        <f>Unakoti!R453</f>
        <v>0</v>
      </c>
      <c r="I453" s="316">
        <f>Unakoti!S453</f>
        <v>0</v>
      </c>
      <c r="J453" s="315">
        <f>Unakoti!AA453</f>
        <v>0</v>
      </c>
      <c r="K453" s="316">
        <f>Unakoti!AB453</f>
        <v>0</v>
      </c>
      <c r="L453" s="315">
        <f>North!R453</f>
        <v>150</v>
      </c>
      <c r="M453" s="316">
        <f>North!S453</f>
        <v>1.875</v>
      </c>
      <c r="N453" s="315">
        <f>North!AA453</f>
        <v>150</v>
      </c>
      <c r="O453" s="316">
        <f>North!AB453</f>
        <v>1.875</v>
      </c>
      <c r="P453" s="315">
        <f>Gomati!R453</f>
        <v>400</v>
      </c>
      <c r="Q453" s="316">
        <f>Gomati!S453</f>
        <v>5</v>
      </c>
      <c r="R453" s="315">
        <f>Gomati!AA453</f>
        <v>400</v>
      </c>
      <c r="S453" s="316">
        <f>Gomati!AB453</f>
        <v>5</v>
      </c>
      <c r="T453" s="315">
        <f>South!R453</f>
        <v>0</v>
      </c>
      <c r="U453" s="316">
        <f>South!S453</f>
        <v>0</v>
      </c>
      <c r="V453" s="315">
        <f>South!AA453</f>
        <v>0</v>
      </c>
      <c r="W453" s="316">
        <f>South!AB453</f>
        <v>0</v>
      </c>
      <c r="X453" s="315">
        <f>West!R453</f>
        <v>0</v>
      </c>
      <c r="Y453" s="316">
        <f>West!S453</f>
        <v>0</v>
      </c>
      <c r="Z453" s="315">
        <f>West!AA453</f>
        <v>0</v>
      </c>
      <c r="AA453" s="316">
        <f>West!AB453</f>
        <v>0</v>
      </c>
      <c r="AB453" s="315">
        <f>Sepahijala!R453</f>
        <v>0</v>
      </c>
      <c r="AC453" s="316">
        <f>Sepahijala!S453</f>
        <v>0</v>
      </c>
      <c r="AD453" s="315">
        <f>Sepahijala!AA453</f>
        <v>0</v>
      </c>
      <c r="AE453" s="316">
        <f>Sepahijala!AB453</f>
        <v>0</v>
      </c>
      <c r="AF453" s="315">
        <f>Khowai!R453</f>
        <v>0</v>
      </c>
      <c r="AG453" s="316">
        <f>Khowai!S453</f>
        <v>0</v>
      </c>
      <c r="AH453" s="315">
        <f>Khowai!AA453</f>
        <v>0</v>
      </c>
      <c r="AI453" s="316">
        <f>Khowai!AB453</f>
        <v>0</v>
      </c>
      <c r="AJ453" s="315">
        <f>SPO!R453</f>
        <v>0</v>
      </c>
      <c r="AK453" s="316">
        <f>SPO!S453</f>
        <v>0</v>
      </c>
      <c r="AL453" s="315">
        <f>SPO!AA453</f>
        <v>0</v>
      </c>
      <c r="AM453" s="316">
        <f>SPO!AB453</f>
        <v>0</v>
      </c>
      <c r="AN453" s="315">
        <f>Tripura!R453</f>
        <v>800</v>
      </c>
      <c r="AO453" s="316">
        <f>Tripura!S453</f>
        <v>10</v>
      </c>
      <c r="AP453" s="315">
        <f>Tripura!AA453</f>
        <v>800</v>
      </c>
      <c r="AQ453" s="316">
        <f>Tripura!AB453</f>
        <v>10</v>
      </c>
    </row>
    <row r="454" spans="1:43">
      <c r="A454" s="46">
        <f t="shared" si="55"/>
        <v>26.170000000000027</v>
      </c>
      <c r="B454" s="12" t="s">
        <v>279</v>
      </c>
      <c r="C454" s="51">
        <v>7.4999999999999997E-3</v>
      </c>
      <c r="D454" s="315">
        <f>Dhalai!R454</f>
        <v>250</v>
      </c>
      <c r="E454" s="316">
        <f>Dhalai!S454</f>
        <v>1.875</v>
      </c>
      <c r="F454" s="315">
        <f>Dhalai!AA454</f>
        <v>250</v>
      </c>
      <c r="G454" s="316">
        <f>Dhalai!AB454</f>
        <v>1.875</v>
      </c>
      <c r="H454" s="315">
        <f>Unakoti!R454</f>
        <v>0</v>
      </c>
      <c r="I454" s="316">
        <f>Unakoti!S454</f>
        <v>0</v>
      </c>
      <c r="J454" s="315">
        <f>Unakoti!AA454</f>
        <v>0</v>
      </c>
      <c r="K454" s="316">
        <f>Unakoti!AB454</f>
        <v>0</v>
      </c>
      <c r="L454" s="315">
        <f>North!R454</f>
        <v>150</v>
      </c>
      <c r="M454" s="316">
        <f>North!S454</f>
        <v>1.125</v>
      </c>
      <c r="N454" s="315">
        <f>North!AA454</f>
        <v>150</v>
      </c>
      <c r="O454" s="316">
        <f>North!AB454</f>
        <v>1.125</v>
      </c>
      <c r="P454" s="315">
        <f>Gomati!R454</f>
        <v>400</v>
      </c>
      <c r="Q454" s="316">
        <f>Gomati!S454</f>
        <v>3</v>
      </c>
      <c r="R454" s="315">
        <f>Gomati!AA454</f>
        <v>400</v>
      </c>
      <c r="S454" s="316">
        <f>Gomati!AB454</f>
        <v>3</v>
      </c>
      <c r="T454" s="315">
        <f>South!R454</f>
        <v>0</v>
      </c>
      <c r="U454" s="316">
        <f>South!S454</f>
        <v>0</v>
      </c>
      <c r="V454" s="315">
        <f>South!AA454</f>
        <v>0</v>
      </c>
      <c r="W454" s="316">
        <f>South!AB454</f>
        <v>0</v>
      </c>
      <c r="X454" s="315">
        <f>West!R454</f>
        <v>0</v>
      </c>
      <c r="Y454" s="316">
        <f>West!S454</f>
        <v>0</v>
      </c>
      <c r="Z454" s="315">
        <f>West!AA454</f>
        <v>0</v>
      </c>
      <c r="AA454" s="316">
        <f>West!AB454</f>
        <v>0</v>
      </c>
      <c r="AB454" s="315">
        <f>Sepahijala!R454</f>
        <v>0</v>
      </c>
      <c r="AC454" s="316">
        <f>Sepahijala!S454</f>
        <v>0</v>
      </c>
      <c r="AD454" s="315">
        <f>Sepahijala!AA454</f>
        <v>0</v>
      </c>
      <c r="AE454" s="316">
        <f>Sepahijala!AB454</f>
        <v>0</v>
      </c>
      <c r="AF454" s="315">
        <f>Khowai!R454</f>
        <v>0</v>
      </c>
      <c r="AG454" s="316">
        <f>Khowai!S454</f>
        <v>0</v>
      </c>
      <c r="AH454" s="315">
        <f>Khowai!AA454</f>
        <v>0</v>
      </c>
      <c r="AI454" s="316">
        <f>Khowai!AB454</f>
        <v>0</v>
      </c>
      <c r="AJ454" s="315">
        <f>SPO!R454</f>
        <v>0</v>
      </c>
      <c r="AK454" s="316">
        <f>SPO!S454</f>
        <v>0</v>
      </c>
      <c r="AL454" s="315">
        <f>SPO!AA454</f>
        <v>0</v>
      </c>
      <c r="AM454" s="316">
        <f>SPO!AB454</f>
        <v>0</v>
      </c>
      <c r="AN454" s="315">
        <f>Tripura!R454</f>
        <v>800</v>
      </c>
      <c r="AO454" s="316">
        <f>Tripura!S454</f>
        <v>6</v>
      </c>
      <c r="AP454" s="315">
        <f>Tripura!AA454</f>
        <v>800</v>
      </c>
      <c r="AQ454" s="316">
        <f>Tripura!AB454</f>
        <v>6</v>
      </c>
    </row>
    <row r="455" spans="1:43">
      <c r="A455" s="46">
        <f t="shared" si="55"/>
        <v>26.180000000000028</v>
      </c>
      <c r="B455" s="12" t="s">
        <v>280</v>
      </c>
      <c r="C455" s="51">
        <v>7.4999999999999997E-3</v>
      </c>
      <c r="D455" s="315">
        <f>Dhalai!R455</f>
        <v>250</v>
      </c>
      <c r="E455" s="316">
        <f>Dhalai!S455</f>
        <v>1.875</v>
      </c>
      <c r="F455" s="315">
        <f>Dhalai!AA455</f>
        <v>250</v>
      </c>
      <c r="G455" s="316">
        <f>Dhalai!AB455</f>
        <v>1.875</v>
      </c>
      <c r="H455" s="315">
        <f>Unakoti!R455</f>
        <v>0</v>
      </c>
      <c r="I455" s="316">
        <f>Unakoti!S455</f>
        <v>0</v>
      </c>
      <c r="J455" s="315">
        <f>Unakoti!AA455</f>
        <v>0</v>
      </c>
      <c r="K455" s="316">
        <f>Unakoti!AB455</f>
        <v>0</v>
      </c>
      <c r="L455" s="315">
        <f>North!R455</f>
        <v>150</v>
      </c>
      <c r="M455" s="316">
        <f>North!S455</f>
        <v>1.125</v>
      </c>
      <c r="N455" s="315">
        <f>North!AA455</f>
        <v>150</v>
      </c>
      <c r="O455" s="316">
        <f>North!AB455</f>
        <v>1.125</v>
      </c>
      <c r="P455" s="315">
        <f>Gomati!R455</f>
        <v>400</v>
      </c>
      <c r="Q455" s="316">
        <f>Gomati!S455</f>
        <v>3</v>
      </c>
      <c r="R455" s="315">
        <f>Gomati!AA455</f>
        <v>400</v>
      </c>
      <c r="S455" s="316">
        <f>Gomati!AB455</f>
        <v>3</v>
      </c>
      <c r="T455" s="315">
        <f>South!R455</f>
        <v>0</v>
      </c>
      <c r="U455" s="316">
        <f>South!S455</f>
        <v>0</v>
      </c>
      <c r="V455" s="315">
        <f>South!AA455</f>
        <v>0</v>
      </c>
      <c r="W455" s="316">
        <f>South!AB455</f>
        <v>0</v>
      </c>
      <c r="X455" s="315">
        <f>West!R455</f>
        <v>0</v>
      </c>
      <c r="Y455" s="316">
        <f>West!S455</f>
        <v>0</v>
      </c>
      <c r="Z455" s="315">
        <f>West!AA455</f>
        <v>0</v>
      </c>
      <c r="AA455" s="316">
        <f>West!AB455</f>
        <v>0</v>
      </c>
      <c r="AB455" s="315">
        <f>Sepahijala!R455</f>
        <v>0</v>
      </c>
      <c r="AC455" s="316">
        <f>Sepahijala!S455</f>
        <v>0</v>
      </c>
      <c r="AD455" s="315">
        <f>Sepahijala!AA455</f>
        <v>0</v>
      </c>
      <c r="AE455" s="316">
        <f>Sepahijala!AB455</f>
        <v>0</v>
      </c>
      <c r="AF455" s="315">
        <f>Khowai!R455</f>
        <v>0</v>
      </c>
      <c r="AG455" s="316">
        <f>Khowai!S455</f>
        <v>0</v>
      </c>
      <c r="AH455" s="315">
        <f>Khowai!AA455</f>
        <v>0</v>
      </c>
      <c r="AI455" s="316">
        <f>Khowai!AB455</f>
        <v>0</v>
      </c>
      <c r="AJ455" s="315">
        <f>SPO!R455</f>
        <v>0</v>
      </c>
      <c r="AK455" s="316">
        <f>SPO!S455</f>
        <v>0</v>
      </c>
      <c r="AL455" s="315">
        <f>SPO!AA455</f>
        <v>0</v>
      </c>
      <c r="AM455" s="316">
        <f>SPO!AB455</f>
        <v>0</v>
      </c>
      <c r="AN455" s="315">
        <f>Tripura!R455</f>
        <v>800</v>
      </c>
      <c r="AO455" s="316">
        <f>Tripura!S455</f>
        <v>6</v>
      </c>
      <c r="AP455" s="315">
        <f>Tripura!AA455</f>
        <v>800</v>
      </c>
      <c r="AQ455" s="316">
        <f>Tripura!AB455</f>
        <v>6</v>
      </c>
    </row>
    <row r="456" spans="1:43" ht="31.5">
      <c r="A456" s="46">
        <f t="shared" si="55"/>
        <v>26.19000000000003</v>
      </c>
      <c r="B456" s="12" t="s">
        <v>281</v>
      </c>
      <c r="C456" s="51">
        <v>3.0000000000000001E-3</v>
      </c>
      <c r="D456" s="315">
        <f>Dhalai!R456</f>
        <v>250</v>
      </c>
      <c r="E456" s="316">
        <f>Dhalai!S456</f>
        <v>0.75</v>
      </c>
      <c r="F456" s="315">
        <f>Dhalai!AA456</f>
        <v>250</v>
      </c>
      <c r="G456" s="316">
        <f>Dhalai!AB456</f>
        <v>0.75</v>
      </c>
      <c r="H456" s="315">
        <f>Unakoti!R456</f>
        <v>0</v>
      </c>
      <c r="I456" s="316">
        <f>Unakoti!S456</f>
        <v>0</v>
      </c>
      <c r="J456" s="315">
        <f>Unakoti!AA456</f>
        <v>0</v>
      </c>
      <c r="K456" s="316">
        <f>Unakoti!AB456</f>
        <v>0</v>
      </c>
      <c r="L456" s="315">
        <f>North!R456</f>
        <v>150</v>
      </c>
      <c r="M456" s="316">
        <f>North!S456</f>
        <v>0.45</v>
      </c>
      <c r="N456" s="315">
        <f>North!AA456</f>
        <v>150</v>
      </c>
      <c r="O456" s="316">
        <f>North!AB456</f>
        <v>0.45</v>
      </c>
      <c r="P456" s="315">
        <f>Gomati!R456</f>
        <v>400</v>
      </c>
      <c r="Q456" s="316">
        <f>Gomati!S456</f>
        <v>1.2</v>
      </c>
      <c r="R456" s="315">
        <f>Gomati!AA456</f>
        <v>400</v>
      </c>
      <c r="S456" s="316">
        <f>Gomati!AB456</f>
        <v>1.2</v>
      </c>
      <c r="T456" s="315">
        <f>South!R456</f>
        <v>0</v>
      </c>
      <c r="U456" s="316">
        <f>South!S456</f>
        <v>0</v>
      </c>
      <c r="V456" s="315">
        <f>South!AA456</f>
        <v>0</v>
      </c>
      <c r="W456" s="316">
        <f>South!AB456</f>
        <v>0</v>
      </c>
      <c r="X456" s="315">
        <f>West!R456</f>
        <v>0</v>
      </c>
      <c r="Y456" s="316">
        <f>West!S456</f>
        <v>0</v>
      </c>
      <c r="Z456" s="315">
        <f>West!AA456</f>
        <v>0</v>
      </c>
      <c r="AA456" s="316">
        <f>West!AB456</f>
        <v>0</v>
      </c>
      <c r="AB456" s="315">
        <f>Sepahijala!R456</f>
        <v>0</v>
      </c>
      <c r="AC456" s="316">
        <f>Sepahijala!S456</f>
        <v>0</v>
      </c>
      <c r="AD456" s="315">
        <f>Sepahijala!AA456</f>
        <v>0</v>
      </c>
      <c r="AE456" s="316">
        <f>Sepahijala!AB456</f>
        <v>0</v>
      </c>
      <c r="AF456" s="315">
        <f>Khowai!R456</f>
        <v>0</v>
      </c>
      <c r="AG456" s="316">
        <f>Khowai!S456</f>
        <v>0</v>
      </c>
      <c r="AH456" s="315">
        <f>Khowai!AA456</f>
        <v>0</v>
      </c>
      <c r="AI456" s="316">
        <f>Khowai!AB456</f>
        <v>0</v>
      </c>
      <c r="AJ456" s="315">
        <f>SPO!R456</f>
        <v>0</v>
      </c>
      <c r="AK456" s="316">
        <f>SPO!S456</f>
        <v>0</v>
      </c>
      <c r="AL456" s="315">
        <f>SPO!AA456</f>
        <v>0</v>
      </c>
      <c r="AM456" s="316">
        <f>SPO!AB456</f>
        <v>0</v>
      </c>
      <c r="AN456" s="315">
        <f>Tripura!R456</f>
        <v>800</v>
      </c>
      <c r="AO456" s="316">
        <f>Tripura!S456</f>
        <v>2.4</v>
      </c>
      <c r="AP456" s="315">
        <f>Tripura!AA456</f>
        <v>800</v>
      </c>
      <c r="AQ456" s="316">
        <f>Tripura!AB456</f>
        <v>2.4</v>
      </c>
    </row>
    <row r="457" spans="1:43" ht="31.5">
      <c r="A457" s="46">
        <f t="shared" si="55"/>
        <v>26.200000000000031</v>
      </c>
      <c r="B457" s="12" t="s">
        <v>282</v>
      </c>
      <c r="C457" s="51">
        <v>3.0000000000000001E-3</v>
      </c>
      <c r="D457" s="315">
        <f>Dhalai!R457</f>
        <v>250</v>
      </c>
      <c r="E457" s="316">
        <f>Dhalai!S457</f>
        <v>0.75</v>
      </c>
      <c r="F457" s="315">
        <f>Dhalai!AA457</f>
        <v>250</v>
      </c>
      <c r="G457" s="316">
        <f>Dhalai!AB457</f>
        <v>0.75</v>
      </c>
      <c r="H457" s="315">
        <f>Unakoti!R457</f>
        <v>0</v>
      </c>
      <c r="I457" s="316">
        <f>Unakoti!S457</f>
        <v>0</v>
      </c>
      <c r="J457" s="315">
        <f>Unakoti!AA457</f>
        <v>0</v>
      </c>
      <c r="K457" s="316">
        <f>Unakoti!AB457</f>
        <v>0</v>
      </c>
      <c r="L457" s="315">
        <f>North!R457</f>
        <v>150</v>
      </c>
      <c r="M457" s="316">
        <f>North!S457</f>
        <v>0.45</v>
      </c>
      <c r="N457" s="315">
        <f>North!AA457</f>
        <v>150</v>
      </c>
      <c r="O457" s="316">
        <f>North!AB457</f>
        <v>0.45</v>
      </c>
      <c r="P457" s="315">
        <f>Gomati!R457</f>
        <v>400</v>
      </c>
      <c r="Q457" s="316">
        <f>Gomati!S457</f>
        <v>1.2</v>
      </c>
      <c r="R457" s="315">
        <f>Gomati!AA457</f>
        <v>400</v>
      </c>
      <c r="S457" s="316">
        <f>Gomati!AB457</f>
        <v>1.2</v>
      </c>
      <c r="T457" s="315">
        <f>South!R457</f>
        <v>0</v>
      </c>
      <c r="U457" s="316">
        <f>South!S457</f>
        <v>0</v>
      </c>
      <c r="V457" s="315">
        <f>South!AA457</f>
        <v>0</v>
      </c>
      <c r="W457" s="316">
        <f>South!AB457</f>
        <v>0</v>
      </c>
      <c r="X457" s="315">
        <f>West!R457</f>
        <v>0</v>
      </c>
      <c r="Y457" s="316">
        <f>West!S457</f>
        <v>0</v>
      </c>
      <c r="Z457" s="315">
        <f>West!AA457</f>
        <v>0</v>
      </c>
      <c r="AA457" s="316">
        <f>West!AB457</f>
        <v>0</v>
      </c>
      <c r="AB457" s="315">
        <f>Sepahijala!R457</f>
        <v>0</v>
      </c>
      <c r="AC457" s="316">
        <f>Sepahijala!S457</f>
        <v>0</v>
      </c>
      <c r="AD457" s="315">
        <f>Sepahijala!AA457</f>
        <v>0</v>
      </c>
      <c r="AE457" s="316">
        <f>Sepahijala!AB457</f>
        <v>0</v>
      </c>
      <c r="AF457" s="315">
        <f>Khowai!R457</f>
        <v>0</v>
      </c>
      <c r="AG457" s="316">
        <f>Khowai!S457</f>
        <v>0</v>
      </c>
      <c r="AH457" s="315">
        <f>Khowai!AA457</f>
        <v>0</v>
      </c>
      <c r="AI457" s="316">
        <f>Khowai!AB457</f>
        <v>0</v>
      </c>
      <c r="AJ457" s="315">
        <f>SPO!R457</f>
        <v>0</v>
      </c>
      <c r="AK457" s="316">
        <f>SPO!S457</f>
        <v>0</v>
      </c>
      <c r="AL457" s="315">
        <f>SPO!AA457</f>
        <v>0</v>
      </c>
      <c r="AM457" s="316">
        <f>SPO!AB457</f>
        <v>0</v>
      </c>
      <c r="AN457" s="315">
        <f>Tripura!R457</f>
        <v>800</v>
      </c>
      <c r="AO457" s="316">
        <f>Tripura!S457</f>
        <v>2.4</v>
      </c>
      <c r="AP457" s="315">
        <f>Tripura!AA457</f>
        <v>800</v>
      </c>
      <c r="AQ457" s="316">
        <f>Tripura!AB457</f>
        <v>2.4</v>
      </c>
    </row>
    <row r="458" spans="1:43" ht="31.5">
      <c r="A458" s="46">
        <f t="shared" si="55"/>
        <v>26.210000000000033</v>
      </c>
      <c r="B458" s="12" t="s">
        <v>283</v>
      </c>
      <c r="C458" s="51">
        <v>0.1</v>
      </c>
      <c r="D458" s="315">
        <f>Dhalai!R458</f>
        <v>0</v>
      </c>
      <c r="E458" s="316">
        <f>Dhalai!S458</f>
        <v>0</v>
      </c>
      <c r="F458" s="315">
        <f>Dhalai!AA458</f>
        <v>0</v>
      </c>
      <c r="G458" s="316">
        <f>Dhalai!AB458</f>
        <v>0</v>
      </c>
      <c r="H458" s="315">
        <f>Unakoti!R458</f>
        <v>0</v>
      </c>
      <c r="I458" s="316">
        <f>Unakoti!S458</f>
        <v>0</v>
      </c>
      <c r="J458" s="315">
        <f>Unakoti!AA458</f>
        <v>0</v>
      </c>
      <c r="K458" s="316">
        <f>Unakoti!AB458</f>
        <v>0</v>
      </c>
      <c r="L458" s="315">
        <f>North!R458</f>
        <v>0</v>
      </c>
      <c r="M458" s="316">
        <f>North!S458</f>
        <v>0</v>
      </c>
      <c r="N458" s="315">
        <f>North!AA458</f>
        <v>0</v>
      </c>
      <c r="O458" s="316">
        <f>North!AB458</f>
        <v>0</v>
      </c>
      <c r="P458" s="315">
        <f>Gomati!R458</f>
        <v>0</v>
      </c>
      <c r="Q458" s="316">
        <f>Gomati!S458</f>
        <v>0</v>
      </c>
      <c r="R458" s="315">
        <f>Gomati!AA458</f>
        <v>0</v>
      </c>
      <c r="S458" s="316">
        <f>Gomati!AB458</f>
        <v>0</v>
      </c>
      <c r="T458" s="315">
        <f>South!R458</f>
        <v>0</v>
      </c>
      <c r="U458" s="316">
        <f>South!S458</f>
        <v>0</v>
      </c>
      <c r="V458" s="315">
        <f>South!AA458</f>
        <v>0</v>
      </c>
      <c r="W458" s="316">
        <f>South!AB458</f>
        <v>0</v>
      </c>
      <c r="X458" s="315">
        <f>West!R458</f>
        <v>0</v>
      </c>
      <c r="Y458" s="316">
        <f>West!S458</f>
        <v>0</v>
      </c>
      <c r="Z458" s="315">
        <f>West!AA458</f>
        <v>0</v>
      </c>
      <c r="AA458" s="316">
        <f>West!AB458</f>
        <v>0</v>
      </c>
      <c r="AB458" s="315">
        <f>Sepahijala!R458</f>
        <v>0</v>
      </c>
      <c r="AC458" s="316">
        <f>Sepahijala!S458</f>
        <v>0</v>
      </c>
      <c r="AD458" s="315">
        <f>Sepahijala!AA458</f>
        <v>0</v>
      </c>
      <c r="AE458" s="316">
        <f>Sepahijala!AB458</f>
        <v>0</v>
      </c>
      <c r="AF458" s="315">
        <f>Khowai!R458</f>
        <v>0</v>
      </c>
      <c r="AG458" s="316">
        <f>Khowai!S458</f>
        <v>0</v>
      </c>
      <c r="AH458" s="315">
        <f>Khowai!AA458</f>
        <v>0</v>
      </c>
      <c r="AI458" s="316">
        <f>Khowai!AB458</f>
        <v>0</v>
      </c>
      <c r="AJ458" s="315">
        <f>SPO!R458</f>
        <v>0</v>
      </c>
      <c r="AK458" s="316">
        <f>SPO!S458</f>
        <v>0</v>
      </c>
      <c r="AL458" s="315">
        <f>SPO!AA458</f>
        <v>0</v>
      </c>
      <c r="AM458" s="316">
        <f>SPO!AB458</f>
        <v>0</v>
      </c>
      <c r="AN458" s="315">
        <f>Tripura!R458</f>
        <v>0</v>
      </c>
      <c r="AO458" s="316">
        <f>Tripura!S458</f>
        <v>0</v>
      </c>
      <c r="AP458" s="315">
        <f>Tripura!AA458</f>
        <v>0</v>
      </c>
      <c r="AQ458" s="316">
        <f>Tripura!AB458</f>
        <v>0</v>
      </c>
    </row>
    <row r="459" spans="1:43" ht="31.5">
      <c r="A459" s="46">
        <f t="shared" si="55"/>
        <v>26.220000000000034</v>
      </c>
      <c r="B459" s="12" t="s">
        <v>284</v>
      </c>
      <c r="C459" s="51">
        <v>5.0000000000000001E-3</v>
      </c>
      <c r="D459" s="315">
        <f>Dhalai!R459</f>
        <v>250</v>
      </c>
      <c r="E459" s="316">
        <f>Dhalai!S459</f>
        <v>1.25</v>
      </c>
      <c r="F459" s="315">
        <f>Dhalai!AA459</f>
        <v>250</v>
      </c>
      <c r="G459" s="316">
        <f>Dhalai!AB459</f>
        <v>1.25</v>
      </c>
      <c r="H459" s="315">
        <f>Unakoti!R459</f>
        <v>0</v>
      </c>
      <c r="I459" s="316">
        <f>Unakoti!S459</f>
        <v>0</v>
      </c>
      <c r="J459" s="315">
        <f>Unakoti!AA459</f>
        <v>0</v>
      </c>
      <c r="K459" s="316">
        <f>Unakoti!AB459</f>
        <v>0</v>
      </c>
      <c r="L459" s="315">
        <f>North!R459</f>
        <v>150</v>
      </c>
      <c r="M459" s="316">
        <f>North!S459</f>
        <v>0.75</v>
      </c>
      <c r="N459" s="315">
        <f>North!AA459</f>
        <v>150</v>
      </c>
      <c r="O459" s="316">
        <f>North!AB459</f>
        <v>0.75</v>
      </c>
      <c r="P459" s="315">
        <f>Gomati!R459</f>
        <v>400</v>
      </c>
      <c r="Q459" s="316">
        <f>Gomati!S459</f>
        <v>2</v>
      </c>
      <c r="R459" s="315">
        <f>Gomati!AA459</f>
        <v>400</v>
      </c>
      <c r="S459" s="316">
        <f>Gomati!AB459</f>
        <v>2</v>
      </c>
      <c r="T459" s="315">
        <f>South!R459</f>
        <v>0</v>
      </c>
      <c r="U459" s="316">
        <f>South!S459</f>
        <v>0</v>
      </c>
      <c r="V459" s="315">
        <f>South!AA459</f>
        <v>0</v>
      </c>
      <c r="W459" s="316">
        <f>South!AB459</f>
        <v>0</v>
      </c>
      <c r="X459" s="315">
        <f>West!R459</f>
        <v>0</v>
      </c>
      <c r="Y459" s="316">
        <f>West!S459</f>
        <v>0</v>
      </c>
      <c r="Z459" s="315">
        <f>West!AA459</f>
        <v>0</v>
      </c>
      <c r="AA459" s="316">
        <f>West!AB459</f>
        <v>0</v>
      </c>
      <c r="AB459" s="315">
        <f>Sepahijala!R459</f>
        <v>0</v>
      </c>
      <c r="AC459" s="316">
        <f>Sepahijala!S459</f>
        <v>0</v>
      </c>
      <c r="AD459" s="315">
        <f>Sepahijala!AA459</f>
        <v>0</v>
      </c>
      <c r="AE459" s="316">
        <f>Sepahijala!AB459</f>
        <v>0</v>
      </c>
      <c r="AF459" s="315">
        <f>Khowai!R459</f>
        <v>0</v>
      </c>
      <c r="AG459" s="316">
        <f>Khowai!S459</f>
        <v>0</v>
      </c>
      <c r="AH459" s="315">
        <f>Khowai!AA459</f>
        <v>0</v>
      </c>
      <c r="AI459" s="316">
        <f>Khowai!AB459</f>
        <v>0</v>
      </c>
      <c r="AJ459" s="315">
        <f>SPO!R459</f>
        <v>0</v>
      </c>
      <c r="AK459" s="316">
        <f>SPO!S459</f>
        <v>0</v>
      </c>
      <c r="AL459" s="315">
        <f>SPO!AA459</f>
        <v>0</v>
      </c>
      <c r="AM459" s="316">
        <f>SPO!AB459</f>
        <v>0</v>
      </c>
      <c r="AN459" s="315">
        <f>Tripura!R459</f>
        <v>800</v>
      </c>
      <c r="AO459" s="316">
        <f>Tripura!S459</f>
        <v>4</v>
      </c>
      <c r="AP459" s="315">
        <f>Tripura!AA459</f>
        <v>800</v>
      </c>
      <c r="AQ459" s="316">
        <f>Tripura!AB459</f>
        <v>4</v>
      </c>
    </row>
    <row r="460" spans="1:43" ht="31.5">
      <c r="A460" s="46">
        <f t="shared" si="55"/>
        <v>26.230000000000036</v>
      </c>
      <c r="B460" s="12" t="s">
        <v>285</v>
      </c>
      <c r="C460" s="51">
        <v>2E-3</v>
      </c>
      <c r="D460" s="315">
        <f>Dhalai!R460</f>
        <v>250</v>
      </c>
      <c r="E460" s="316">
        <f>Dhalai!S460</f>
        <v>0.5</v>
      </c>
      <c r="F460" s="315">
        <f>Dhalai!AA460</f>
        <v>250</v>
      </c>
      <c r="G460" s="316">
        <f>Dhalai!AB460</f>
        <v>0.5</v>
      </c>
      <c r="H460" s="315">
        <f>Unakoti!R460</f>
        <v>0</v>
      </c>
      <c r="I460" s="316">
        <f>Unakoti!S460</f>
        <v>0</v>
      </c>
      <c r="J460" s="315">
        <f>Unakoti!AA460</f>
        <v>0</v>
      </c>
      <c r="K460" s="316">
        <f>Unakoti!AB460</f>
        <v>0</v>
      </c>
      <c r="L460" s="315">
        <f>North!R460</f>
        <v>150</v>
      </c>
      <c r="M460" s="316">
        <f>North!S460</f>
        <v>0.3</v>
      </c>
      <c r="N460" s="315">
        <f>North!AA460</f>
        <v>150</v>
      </c>
      <c r="O460" s="316">
        <f>North!AB460</f>
        <v>0.3</v>
      </c>
      <c r="P460" s="315">
        <f>Gomati!R460</f>
        <v>400</v>
      </c>
      <c r="Q460" s="316">
        <f>Gomati!S460</f>
        <v>0.8</v>
      </c>
      <c r="R460" s="315">
        <f>Gomati!AA460</f>
        <v>400</v>
      </c>
      <c r="S460" s="316">
        <f>Gomati!AB460</f>
        <v>0.8</v>
      </c>
      <c r="T460" s="315">
        <f>South!R460</f>
        <v>0</v>
      </c>
      <c r="U460" s="316">
        <f>South!S460</f>
        <v>0</v>
      </c>
      <c r="V460" s="315">
        <f>South!AA460</f>
        <v>0</v>
      </c>
      <c r="W460" s="316">
        <f>South!AB460</f>
        <v>0</v>
      </c>
      <c r="X460" s="315">
        <f>West!R460</f>
        <v>0</v>
      </c>
      <c r="Y460" s="316">
        <f>West!S460</f>
        <v>0</v>
      </c>
      <c r="Z460" s="315">
        <f>West!AA460</f>
        <v>0</v>
      </c>
      <c r="AA460" s="316">
        <f>West!AB460</f>
        <v>0</v>
      </c>
      <c r="AB460" s="315">
        <f>Sepahijala!R460</f>
        <v>0</v>
      </c>
      <c r="AC460" s="316">
        <f>Sepahijala!S460</f>
        <v>0</v>
      </c>
      <c r="AD460" s="315">
        <f>Sepahijala!AA460</f>
        <v>0</v>
      </c>
      <c r="AE460" s="316">
        <f>Sepahijala!AB460</f>
        <v>0</v>
      </c>
      <c r="AF460" s="315">
        <f>Khowai!R460</f>
        <v>0</v>
      </c>
      <c r="AG460" s="316">
        <f>Khowai!S460</f>
        <v>0</v>
      </c>
      <c r="AH460" s="315">
        <f>Khowai!AA460</f>
        <v>0</v>
      </c>
      <c r="AI460" s="316">
        <f>Khowai!AB460</f>
        <v>0</v>
      </c>
      <c r="AJ460" s="315">
        <f>SPO!R460</f>
        <v>0</v>
      </c>
      <c r="AK460" s="316">
        <f>SPO!S460</f>
        <v>0</v>
      </c>
      <c r="AL460" s="315">
        <f>SPO!AA460</f>
        <v>0</v>
      </c>
      <c r="AM460" s="316">
        <f>SPO!AB460</f>
        <v>0</v>
      </c>
      <c r="AN460" s="315">
        <f>Tripura!R460</f>
        <v>800</v>
      </c>
      <c r="AO460" s="316">
        <f>Tripura!S460</f>
        <v>1.6</v>
      </c>
      <c r="AP460" s="315">
        <f>Tripura!AA460</f>
        <v>800</v>
      </c>
      <c r="AQ460" s="316">
        <f>Tripura!AB460</f>
        <v>1.6</v>
      </c>
    </row>
    <row r="461" spans="1:43" s="216" customFormat="1" ht="18">
      <c r="A461" s="203"/>
      <c r="B461" s="132" t="s">
        <v>286</v>
      </c>
      <c r="C461" s="212"/>
      <c r="D461" s="315">
        <f>Dhalai!R461</f>
        <v>3</v>
      </c>
      <c r="E461" s="316">
        <f>Dhalai!S461</f>
        <v>92.084999999999994</v>
      </c>
      <c r="F461" s="315">
        <f>Dhalai!AA461</f>
        <v>3</v>
      </c>
      <c r="G461" s="316">
        <f>Dhalai!AB461</f>
        <v>92.084999999999994</v>
      </c>
      <c r="H461" s="315">
        <f>Unakoti!R461</f>
        <v>0</v>
      </c>
      <c r="I461" s="316">
        <f>Unakoti!S461</f>
        <v>0</v>
      </c>
      <c r="J461" s="315">
        <f>Unakoti!AA461</f>
        <v>0</v>
      </c>
      <c r="K461" s="316">
        <f>Unakoti!AB461</f>
        <v>0</v>
      </c>
      <c r="L461" s="315">
        <f>North!R461</f>
        <v>2</v>
      </c>
      <c r="M461" s="316">
        <f>North!S461</f>
        <v>56.834999999999994</v>
      </c>
      <c r="N461" s="315">
        <f>North!AA461</f>
        <v>2</v>
      </c>
      <c r="O461" s="316">
        <f>North!AB461</f>
        <v>56.834999999999994</v>
      </c>
      <c r="P461" s="315">
        <f>Gomati!R461</f>
        <v>4</v>
      </c>
      <c r="Q461" s="316">
        <f>Gomati!S461</f>
        <v>140.99999999999997</v>
      </c>
      <c r="R461" s="315">
        <f>Gomati!AA461</f>
        <v>4</v>
      </c>
      <c r="S461" s="316">
        <f>Gomati!AB461</f>
        <v>140.99999999999997</v>
      </c>
      <c r="T461" s="315">
        <f>South!R461</f>
        <v>0</v>
      </c>
      <c r="U461" s="316">
        <f>South!S461</f>
        <v>0</v>
      </c>
      <c r="V461" s="315">
        <f>South!AA461</f>
        <v>0</v>
      </c>
      <c r="W461" s="316">
        <f>South!AB461</f>
        <v>0</v>
      </c>
      <c r="X461" s="315">
        <f>West!R461</f>
        <v>0</v>
      </c>
      <c r="Y461" s="316">
        <f>West!S461</f>
        <v>0</v>
      </c>
      <c r="Z461" s="315">
        <f>West!AA461</f>
        <v>0</v>
      </c>
      <c r="AA461" s="316">
        <f>West!AB461</f>
        <v>0</v>
      </c>
      <c r="AB461" s="315">
        <f>Sepahijala!R461</f>
        <v>0</v>
      </c>
      <c r="AC461" s="316">
        <f>Sepahijala!S461</f>
        <v>0</v>
      </c>
      <c r="AD461" s="315">
        <f>Sepahijala!AA461</f>
        <v>0</v>
      </c>
      <c r="AE461" s="316">
        <f>Sepahijala!AB461</f>
        <v>0</v>
      </c>
      <c r="AF461" s="315">
        <f>Khowai!R461</f>
        <v>0</v>
      </c>
      <c r="AG461" s="316">
        <f>Khowai!S461</f>
        <v>0</v>
      </c>
      <c r="AH461" s="315">
        <f>Khowai!AA461</f>
        <v>0</v>
      </c>
      <c r="AI461" s="316">
        <f>Khowai!AB461</f>
        <v>0</v>
      </c>
      <c r="AJ461" s="315">
        <f>SPO!R461</f>
        <v>0</v>
      </c>
      <c r="AK461" s="316">
        <f>SPO!S461</f>
        <v>0</v>
      </c>
      <c r="AL461" s="315">
        <f>SPO!AA461</f>
        <v>0</v>
      </c>
      <c r="AM461" s="316">
        <f>SPO!AB461</f>
        <v>0</v>
      </c>
      <c r="AN461" s="315">
        <f>Tripura!R461</f>
        <v>9</v>
      </c>
      <c r="AO461" s="316">
        <f>Tripura!S461</f>
        <v>289.91999999999996</v>
      </c>
      <c r="AP461" s="315">
        <f>Tripura!AA461</f>
        <v>9</v>
      </c>
      <c r="AQ461" s="316">
        <f>Tripura!AB461</f>
        <v>289.91999999999996</v>
      </c>
    </row>
    <row r="462" spans="1:43" s="216" customFormat="1" ht="31.5">
      <c r="A462" s="203"/>
      <c r="B462" s="193" t="s">
        <v>287</v>
      </c>
      <c r="C462" s="136"/>
      <c r="D462" s="315">
        <f>Dhalai!R462</f>
        <v>3</v>
      </c>
      <c r="E462" s="316">
        <f>Dhalai!S462</f>
        <v>92.084999999999994</v>
      </c>
      <c r="F462" s="315">
        <f>Dhalai!AA462</f>
        <v>3</v>
      </c>
      <c r="G462" s="316">
        <f>Dhalai!AB462</f>
        <v>92.084999999999994</v>
      </c>
      <c r="H462" s="315">
        <f>Unakoti!R462</f>
        <v>0</v>
      </c>
      <c r="I462" s="316">
        <f>Unakoti!S462</f>
        <v>0</v>
      </c>
      <c r="J462" s="315">
        <f>Unakoti!AA462</f>
        <v>0</v>
      </c>
      <c r="K462" s="316">
        <f>Unakoti!AB462</f>
        <v>0</v>
      </c>
      <c r="L462" s="315">
        <f>North!R462</f>
        <v>2</v>
      </c>
      <c r="M462" s="316">
        <f>North!S462</f>
        <v>56.834999999999994</v>
      </c>
      <c r="N462" s="315">
        <f>North!AA462</f>
        <v>2</v>
      </c>
      <c r="O462" s="316">
        <f>North!AB462</f>
        <v>56.834999999999994</v>
      </c>
      <c r="P462" s="315">
        <f>Gomati!R462</f>
        <v>4</v>
      </c>
      <c r="Q462" s="316">
        <f>Gomati!S462</f>
        <v>140.99999999999997</v>
      </c>
      <c r="R462" s="315">
        <f>Gomati!AA462</f>
        <v>4</v>
      </c>
      <c r="S462" s="316">
        <f>Gomati!AB462</f>
        <v>140.99999999999997</v>
      </c>
      <c r="T462" s="315">
        <f>South!R462</f>
        <v>0</v>
      </c>
      <c r="U462" s="316">
        <f>South!S462</f>
        <v>0</v>
      </c>
      <c r="V462" s="315">
        <f>South!AA462</f>
        <v>0</v>
      </c>
      <c r="W462" s="316">
        <f>South!AB462</f>
        <v>0</v>
      </c>
      <c r="X462" s="315">
        <f>West!R462</f>
        <v>0</v>
      </c>
      <c r="Y462" s="316">
        <f>West!S462</f>
        <v>0</v>
      </c>
      <c r="Z462" s="315">
        <f>West!AA462</f>
        <v>0</v>
      </c>
      <c r="AA462" s="316">
        <f>West!AB462</f>
        <v>0</v>
      </c>
      <c r="AB462" s="315">
        <f>Sepahijala!R462</f>
        <v>0</v>
      </c>
      <c r="AC462" s="316">
        <f>Sepahijala!S462</f>
        <v>0</v>
      </c>
      <c r="AD462" s="315">
        <f>Sepahijala!AA462</f>
        <v>0</v>
      </c>
      <c r="AE462" s="316">
        <f>Sepahijala!AB462</f>
        <v>0</v>
      </c>
      <c r="AF462" s="315">
        <f>Khowai!R462</f>
        <v>0</v>
      </c>
      <c r="AG462" s="316">
        <f>Khowai!S462</f>
        <v>0</v>
      </c>
      <c r="AH462" s="315">
        <f>Khowai!AA462</f>
        <v>0</v>
      </c>
      <c r="AI462" s="316">
        <f>Khowai!AB462</f>
        <v>0</v>
      </c>
      <c r="AJ462" s="315">
        <f>SPO!R462</f>
        <v>0</v>
      </c>
      <c r="AK462" s="316">
        <f>SPO!S462</f>
        <v>0</v>
      </c>
      <c r="AL462" s="315">
        <f>SPO!AA462</f>
        <v>0</v>
      </c>
      <c r="AM462" s="316">
        <f>SPO!AB462</f>
        <v>0</v>
      </c>
      <c r="AN462" s="315">
        <f>Tripura!R462</f>
        <v>9</v>
      </c>
      <c r="AO462" s="316">
        <f>Tripura!S462</f>
        <v>289.91999999999996</v>
      </c>
      <c r="AP462" s="315">
        <f>Tripura!AA462</f>
        <v>9</v>
      </c>
      <c r="AQ462" s="316">
        <f>Tripura!AB462</f>
        <v>289.91999999999996</v>
      </c>
    </row>
    <row r="463" spans="1:43" s="218" customFormat="1">
      <c r="A463" s="260"/>
      <c r="B463" s="25"/>
      <c r="C463" s="112"/>
      <c r="D463" s="315">
        <f>Dhalai!R463</f>
        <v>0</v>
      </c>
      <c r="E463" s="316">
        <f>Dhalai!S463</f>
        <v>0</v>
      </c>
      <c r="F463" s="315">
        <f>Dhalai!AA463</f>
        <v>0</v>
      </c>
      <c r="G463" s="316">
        <f>Dhalai!AB463</f>
        <v>0</v>
      </c>
      <c r="H463" s="315">
        <f>Unakoti!R463</f>
        <v>0</v>
      </c>
      <c r="I463" s="316">
        <f>Unakoti!S463</f>
        <v>0</v>
      </c>
      <c r="J463" s="315">
        <f>Unakoti!AA463</f>
        <v>0</v>
      </c>
      <c r="K463" s="316">
        <f>Unakoti!AB463</f>
        <v>0</v>
      </c>
      <c r="L463" s="315">
        <f>North!R463</f>
        <v>0</v>
      </c>
      <c r="M463" s="316">
        <f>North!S463</f>
        <v>0</v>
      </c>
      <c r="N463" s="315">
        <f>North!AA463</f>
        <v>0</v>
      </c>
      <c r="O463" s="316">
        <f>North!AB463</f>
        <v>0</v>
      </c>
      <c r="P463" s="315">
        <f>Gomati!R463</f>
        <v>0</v>
      </c>
      <c r="Q463" s="316">
        <f>Gomati!S463</f>
        <v>0</v>
      </c>
      <c r="R463" s="315">
        <f>Gomati!AA463</f>
        <v>0</v>
      </c>
      <c r="S463" s="316">
        <f>Gomati!AB463</f>
        <v>0</v>
      </c>
      <c r="T463" s="315">
        <f>South!R463</f>
        <v>0</v>
      </c>
      <c r="U463" s="316">
        <f>South!S463</f>
        <v>0</v>
      </c>
      <c r="V463" s="315">
        <f>South!AA463</f>
        <v>0</v>
      </c>
      <c r="W463" s="316">
        <f>South!AB463</f>
        <v>0</v>
      </c>
      <c r="X463" s="315">
        <f>West!R463</f>
        <v>0</v>
      </c>
      <c r="Y463" s="316">
        <f>West!S463</f>
        <v>0</v>
      </c>
      <c r="Z463" s="315">
        <f>West!AA463</f>
        <v>0</v>
      </c>
      <c r="AA463" s="316">
        <f>West!AB463</f>
        <v>0</v>
      </c>
      <c r="AB463" s="315">
        <f>Sepahijala!R463</f>
        <v>0</v>
      </c>
      <c r="AC463" s="316">
        <f>Sepahijala!S463</f>
        <v>0</v>
      </c>
      <c r="AD463" s="315">
        <f>Sepahijala!AA463</f>
        <v>0</v>
      </c>
      <c r="AE463" s="316">
        <f>Sepahijala!AB463</f>
        <v>0</v>
      </c>
      <c r="AF463" s="315">
        <f>Khowai!R463</f>
        <v>0</v>
      </c>
      <c r="AG463" s="316">
        <f>Khowai!S463</f>
        <v>0</v>
      </c>
      <c r="AH463" s="315">
        <f>Khowai!AA463</f>
        <v>0</v>
      </c>
      <c r="AI463" s="316">
        <f>Khowai!AB463</f>
        <v>0</v>
      </c>
      <c r="AJ463" s="315">
        <f>SPO!R463</f>
        <v>0</v>
      </c>
      <c r="AK463" s="316">
        <f>SPO!S463</f>
        <v>0</v>
      </c>
      <c r="AL463" s="315">
        <f>SPO!AA463</f>
        <v>0</v>
      </c>
      <c r="AM463" s="316">
        <f>SPO!AB463</f>
        <v>0</v>
      </c>
      <c r="AN463" s="315">
        <f>Tripura!R463</f>
        <v>0</v>
      </c>
      <c r="AO463" s="316">
        <f>Tripura!S463</f>
        <v>0</v>
      </c>
      <c r="AP463" s="315">
        <f>Tripura!AA463</f>
        <v>0</v>
      </c>
      <c r="AQ463" s="316">
        <f>Tripura!AB463</f>
        <v>0</v>
      </c>
    </row>
    <row r="464" spans="1:43" s="216" customFormat="1">
      <c r="A464" s="203"/>
      <c r="B464" s="193" t="s">
        <v>299</v>
      </c>
      <c r="C464" s="142"/>
      <c r="D464" s="315">
        <f>Dhalai!R464</f>
        <v>0</v>
      </c>
      <c r="E464" s="316">
        <f>Dhalai!S464</f>
        <v>9760.4638799999993</v>
      </c>
      <c r="F464" s="315">
        <f>Dhalai!AA464</f>
        <v>0</v>
      </c>
      <c r="G464" s="316">
        <f>Dhalai!AB464</f>
        <v>6841.2995550000005</v>
      </c>
      <c r="H464" s="315">
        <f>Unakoti!R464</f>
        <v>0</v>
      </c>
      <c r="I464" s="316">
        <f>Unakoti!S464</f>
        <v>3525.2769799999996</v>
      </c>
      <c r="J464" s="315">
        <f>Unakoti!AA464</f>
        <v>0</v>
      </c>
      <c r="K464" s="316">
        <f>Unakoti!AB464</f>
        <v>2377.490143</v>
      </c>
      <c r="L464" s="315">
        <f>North!R464</f>
        <v>0</v>
      </c>
      <c r="M464" s="316">
        <f>North!S464</f>
        <v>6504.3935099999999</v>
      </c>
      <c r="N464" s="315">
        <f>North!AA464</f>
        <v>0</v>
      </c>
      <c r="O464" s="316">
        <f>North!AB464</f>
        <v>4477.2941330000003</v>
      </c>
      <c r="P464" s="315">
        <f>Gomati!R464</f>
        <v>0</v>
      </c>
      <c r="Q464" s="316">
        <f>Gomati!S464</f>
        <v>7704.0788999999995</v>
      </c>
      <c r="R464" s="315">
        <f>Gomati!AA464</f>
        <v>0</v>
      </c>
      <c r="S464" s="316">
        <f>Gomati!AB464</f>
        <v>4777.3736900000004</v>
      </c>
      <c r="T464" s="315">
        <f>South!R464</f>
        <v>0</v>
      </c>
      <c r="U464" s="316">
        <f>South!S464</f>
        <v>7251.45712</v>
      </c>
      <c r="V464" s="315">
        <f>South!AA464</f>
        <v>0</v>
      </c>
      <c r="W464" s="316">
        <f>South!AB464</f>
        <v>4366.7783799999997</v>
      </c>
      <c r="X464" s="315">
        <f>West!R464</f>
        <v>0</v>
      </c>
      <c r="Y464" s="316">
        <f>West!S464</f>
        <v>7381.9675999999999</v>
      </c>
      <c r="Z464" s="315">
        <f>West!AA464</f>
        <v>0</v>
      </c>
      <c r="AA464" s="316">
        <f>West!AB464</f>
        <v>4369.4246919999996</v>
      </c>
      <c r="AB464" s="315">
        <f>Sepahijala!R464</f>
        <v>0</v>
      </c>
      <c r="AC464" s="316">
        <f>Sepahijala!S464</f>
        <v>5534.1970000000001</v>
      </c>
      <c r="AD464" s="315">
        <f>Sepahijala!AA464</f>
        <v>0</v>
      </c>
      <c r="AE464" s="316">
        <f>Sepahijala!AB464</f>
        <v>3768.0447170000002</v>
      </c>
      <c r="AF464" s="315">
        <f>Khowai!R464</f>
        <v>0</v>
      </c>
      <c r="AG464" s="316">
        <f>Khowai!S464</f>
        <v>4412.2446799999998</v>
      </c>
      <c r="AH464" s="315">
        <f>Khowai!AA464</f>
        <v>0</v>
      </c>
      <c r="AI464" s="316">
        <f>Khowai!AB464</f>
        <v>2958.2025100000001</v>
      </c>
      <c r="AJ464" s="315">
        <f>SPO!R464</f>
        <v>0</v>
      </c>
      <c r="AK464" s="316">
        <f>SPO!S464</f>
        <v>395.26</v>
      </c>
      <c r="AL464" s="315">
        <f>SPO!AA464</f>
        <v>0</v>
      </c>
      <c r="AM464" s="316">
        <f>SPO!AB464</f>
        <v>395.26</v>
      </c>
      <c r="AN464" s="315">
        <f>Tripura!R464</f>
        <v>0</v>
      </c>
      <c r="AO464" s="316">
        <f>Tripura!S464</f>
        <v>52469.339670000008</v>
      </c>
      <c r="AP464" s="315">
        <f>Tripura!AA464</f>
        <v>0</v>
      </c>
      <c r="AQ464" s="316">
        <f>Tripura!AB464</f>
        <v>34331.167820000002</v>
      </c>
    </row>
    <row r="465" spans="1:37">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2"/>
      <c r="AI465" s="72"/>
      <c r="AJ465" s="72"/>
      <c r="AK465" s="72"/>
    </row>
    <row r="466" spans="1:37" s="104" customFormat="1">
      <c r="A466" s="70"/>
      <c r="B466" s="223" t="s">
        <v>246</v>
      </c>
    </row>
    <row r="467" spans="1:37">
      <c r="B467" s="231" t="s">
        <v>247</v>
      </c>
    </row>
    <row r="468" spans="1:37" s="104" customFormat="1">
      <c r="A468" s="70"/>
      <c r="B468" s="233" t="s">
        <v>248</v>
      </c>
    </row>
    <row r="469" spans="1:37">
      <c r="B469" s="231" t="s">
        <v>249</v>
      </c>
    </row>
    <row r="470" spans="1:37">
      <c r="B470" s="234" t="s">
        <v>107</v>
      </c>
    </row>
    <row r="471" spans="1:37">
      <c r="B471" s="235" t="s">
        <v>297</v>
      </c>
    </row>
    <row r="472" spans="1:37">
      <c r="B472" s="235" t="s">
        <v>251</v>
      </c>
    </row>
    <row r="473" spans="1:37">
      <c r="B473" s="236"/>
    </row>
    <row r="474" spans="1:37" s="104" customFormat="1">
      <c r="A474" s="70"/>
      <c r="B474" s="236" t="s">
        <v>298</v>
      </c>
    </row>
  </sheetData>
  <mergeCells count="33">
    <mergeCell ref="A1:A3"/>
    <mergeCell ref="B1:B3"/>
    <mergeCell ref="X2:Y2"/>
    <mergeCell ref="R2:S2"/>
    <mergeCell ref="T2:U2"/>
    <mergeCell ref="V2:W2"/>
    <mergeCell ref="C1:C3"/>
    <mergeCell ref="D1:G1"/>
    <mergeCell ref="D2:E2"/>
    <mergeCell ref="F2:G2"/>
    <mergeCell ref="X1:AA1"/>
    <mergeCell ref="T1:W1"/>
    <mergeCell ref="P1:S1"/>
    <mergeCell ref="L1:O1"/>
    <mergeCell ref="H1:K1"/>
    <mergeCell ref="Z2:AA2"/>
    <mergeCell ref="H2:I2"/>
    <mergeCell ref="J2:K2"/>
    <mergeCell ref="L2:M2"/>
    <mergeCell ref="N2:O2"/>
    <mergeCell ref="P2:Q2"/>
    <mergeCell ref="AN2:AO2"/>
    <mergeCell ref="AP2:AQ2"/>
    <mergeCell ref="AJ1:AM1"/>
    <mergeCell ref="AF1:AI1"/>
    <mergeCell ref="AB1:AE1"/>
    <mergeCell ref="AN1:AQ1"/>
    <mergeCell ref="AB2:AC2"/>
    <mergeCell ref="AD2:AE2"/>
    <mergeCell ref="AF2:AG2"/>
    <mergeCell ref="AH2:AI2"/>
    <mergeCell ref="AJ2:AK2"/>
    <mergeCell ref="AL2:AM2"/>
  </mergeCells>
  <conditionalFormatting sqref="C440:C442">
    <cfRule type="cellIs" dxfId="0" priority="1" operator="equal">
      <formula>0</formula>
    </cfRule>
  </conditionalFormatting>
  <printOptions horizontalCentered="1"/>
  <pageMargins left="0.28999999999999998" right="0.15748031496063" top="0.51" bottom="0.35" header="0.15748031496063" footer="0.196850393700787"/>
  <pageSetup paperSize="9" scale="55" orientation="landscape" r:id="rId1"/>
  <headerFooter>
    <oddHeader>&amp;L&amp;"-,Bold"&amp;18Name of State:Tripura&amp;C&amp;"-,Bold"&amp;18Costing Sheets for AWP &amp; B 2017-18 - SSA-RTE&amp;R&amp;"-,Bold"&amp;20(Rs. in lakh)</oddHeader>
  </headerFooter>
  <rowBreaks count="1" manualBreakCount="1">
    <brk id="413" max="42" man="1"/>
  </rowBreaks>
</worksheet>
</file>

<file path=xl/worksheets/sheet2.xml><?xml version="1.0" encoding="utf-8"?>
<worksheet xmlns="http://schemas.openxmlformats.org/spreadsheetml/2006/main" xmlns:r="http://schemas.openxmlformats.org/officeDocument/2006/relationships">
  <sheetPr>
    <tabColor theme="4" tint="-0.249977111117893"/>
  </sheetPr>
  <dimension ref="A1:AE484"/>
  <sheetViews>
    <sheetView view="pageBreakPreview" zoomScale="70" zoomScaleNormal="70" zoomScaleSheetLayoutView="70" workbookViewId="0">
      <pane xSplit="2" ySplit="5" topLeftCell="M129" activePane="bottomRight" state="frozen"/>
      <selection activeCell="D471" sqref="D471"/>
      <selection pane="topRight" activeCell="D471" sqref="D471"/>
      <selection pane="bottomLeft" activeCell="D471" sqref="D471"/>
      <selection pane="bottomRight" activeCell="Q435" sqref="Q435"/>
    </sheetView>
  </sheetViews>
  <sheetFormatPr defaultRowHeight="15.75"/>
  <cols>
    <col min="1" max="1" width="10.42578125" style="70" customWidth="1"/>
    <col min="2" max="2" width="34.42578125" style="71" customWidth="1"/>
    <col min="3" max="3" width="12.28515625" customWidth="1"/>
    <col min="4" max="4" width="12.140625" style="72" customWidth="1"/>
    <col min="5" max="5" width="12.5703125" customWidth="1"/>
    <col min="6" max="6" width="11" style="72" bestFit="1" customWidth="1"/>
    <col min="7" max="7" width="10.7109375" customWidth="1"/>
    <col min="8" max="8" width="10.5703125" customWidth="1"/>
    <col min="9" max="9" width="9.28515625" style="84" customWidth="1"/>
    <col min="10" max="10" width="9.140625" style="72" customWidth="1"/>
    <col min="11" max="11" width="8.7109375" customWidth="1"/>
    <col min="12" max="12" width="8" customWidth="1"/>
    <col min="13" max="13" width="10.42578125" customWidth="1"/>
    <col min="14" max="14" width="10.28515625" style="72" customWidth="1"/>
    <col min="15" max="15" width="11.42578125" style="73" customWidth="1"/>
    <col min="16" max="16" width="12.140625" customWidth="1"/>
    <col min="17" max="17" width="11" style="72" customWidth="1"/>
    <col min="18" max="18" width="13" bestFit="1" customWidth="1"/>
    <col min="19" max="19" width="11.140625" style="72" customWidth="1"/>
    <col min="20" max="20" width="8.28515625" style="488" bestFit="1" customWidth="1"/>
    <col min="21" max="21" width="8.85546875" style="489" customWidth="1"/>
    <col min="22" max="22" width="7.28515625" style="489" bestFit="1" customWidth="1"/>
    <col min="23" max="23" width="6.7109375" style="489" bestFit="1" customWidth="1"/>
    <col min="24" max="24" width="12.5703125" style="489" customWidth="1"/>
    <col min="25" max="25" width="11.85546875" style="489" customWidth="1"/>
    <col min="26" max="26" width="12.28515625" style="489" customWidth="1"/>
    <col min="27" max="27" width="11.85546875" style="489" customWidth="1"/>
    <col min="28" max="28" width="13.85546875" style="489" customWidth="1"/>
    <col min="29" max="29" width="18.85546875" style="489" customWidth="1"/>
    <col min="30" max="30" width="9.7109375" bestFit="1" customWidth="1"/>
  </cols>
  <sheetData>
    <row r="1" spans="1:29">
      <c r="A1" s="628" t="s">
        <v>0</v>
      </c>
      <c r="B1" s="629" t="s">
        <v>1</v>
      </c>
      <c r="C1" s="624" t="s">
        <v>302</v>
      </c>
      <c r="D1" s="624"/>
      <c r="E1" s="624"/>
      <c r="F1" s="624"/>
      <c r="G1" s="624"/>
      <c r="H1" s="624"/>
      <c r="I1" s="624"/>
      <c r="J1" s="624"/>
      <c r="K1" s="624" t="s">
        <v>303</v>
      </c>
      <c r="L1" s="624"/>
      <c r="M1" s="624"/>
      <c r="N1" s="624"/>
      <c r="O1" s="624"/>
      <c r="P1" s="624"/>
      <c r="Q1" s="624"/>
      <c r="R1" s="624"/>
      <c r="S1" s="624"/>
      <c r="T1" s="623" t="s">
        <v>304</v>
      </c>
      <c r="U1" s="623"/>
      <c r="V1" s="623"/>
      <c r="W1" s="623"/>
      <c r="X1" s="623"/>
      <c r="Y1" s="623"/>
      <c r="Z1" s="623"/>
      <c r="AA1" s="623"/>
      <c r="AB1" s="630"/>
      <c r="AC1" s="623" t="s">
        <v>2</v>
      </c>
    </row>
    <row r="2" spans="1:29" ht="49.5" customHeight="1">
      <c r="A2" s="628"/>
      <c r="B2" s="629"/>
      <c r="C2" s="624" t="s">
        <v>3</v>
      </c>
      <c r="D2" s="624"/>
      <c r="E2" s="624" t="s">
        <v>4</v>
      </c>
      <c r="F2" s="624"/>
      <c r="G2" s="624"/>
      <c r="H2" s="624"/>
      <c r="I2" s="625" t="s">
        <v>5</v>
      </c>
      <c r="J2" s="625"/>
      <c r="K2" s="626" t="s">
        <v>6</v>
      </c>
      <c r="L2" s="627"/>
      <c r="M2" s="633" t="s">
        <v>353</v>
      </c>
      <c r="N2" s="634"/>
      <c r="O2" s="624" t="s">
        <v>8</v>
      </c>
      <c r="P2" s="624"/>
      <c r="Q2" s="624"/>
      <c r="R2" s="626" t="s">
        <v>9</v>
      </c>
      <c r="S2" s="627"/>
      <c r="T2" s="631" t="s">
        <v>6</v>
      </c>
      <c r="U2" s="635"/>
      <c r="V2" s="630" t="s">
        <v>7</v>
      </c>
      <c r="W2" s="636"/>
      <c r="X2" s="623" t="s">
        <v>8</v>
      </c>
      <c r="Y2" s="623"/>
      <c r="Z2" s="623"/>
      <c r="AA2" s="631" t="s">
        <v>9</v>
      </c>
      <c r="AB2" s="632"/>
      <c r="AC2" s="623"/>
    </row>
    <row r="3" spans="1:29" ht="35.25" customHeight="1">
      <c r="A3" s="628"/>
      <c r="B3" s="629"/>
      <c r="C3" s="1" t="s">
        <v>10</v>
      </c>
      <c r="D3" s="335" t="s">
        <v>11</v>
      </c>
      <c r="E3" s="1" t="s">
        <v>10</v>
      </c>
      <c r="F3" s="335" t="s">
        <v>12</v>
      </c>
      <c r="G3" s="1" t="s">
        <v>13</v>
      </c>
      <c r="H3" s="256" t="s">
        <v>14</v>
      </c>
      <c r="I3" s="1" t="s">
        <v>10</v>
      </c>
      <c r="J3" s="335" t="s">
        <v>12</v>
      </c>
      <c r="K3" s="1" t="s">
        <v>10</v>
      </c>
      <c r="L3" s="255" t="s">
        <v>12</v>
      </c>
      <c r="M3" s="1" t="s">
        <v>10</v>
      </c>
      <c r="N3" s="335" t="s">
        <v>12</v>
      </c>
      <c r="O3" s="2" t="s">
        <v>15</v>
      </c>
      <c r="P3" s="1" t="s">
        <v>10</v>
      </c>
      <c r="Q3" s="335" t="s">
        <v>12</v>
      </c>
      <c r="R3" s="1" t="s">
        <v>10</v>
      </c>
      <c r="S3" s="335" t="s">
        <v>12</v>
      </c>
      <c r="T3" s="397" t="s">
        <v>10</v>
      </c>
      <c r="U3" s="398" t="s">
        <v>12</v>
      </c>
      <c r="V3" s="399" t="s">
        <v>10</v>
      </c>
      <c r="W3" s="398" t="s">
        <v>12</v>
      </c>
      <c r="X3" s="400" t="s">
        <v>15</v>
      </c>
      <c r="Y3" s="399" t="s">
        <v>10</v>
      </c>
      <c r="Z3" s="398" t="s">
        <v>12</v>
      </c>
      <c r="AA3" s="399" t="s">
        <v>10</v>
      </c>
      <c r="AB3" s="401" t="s">
        <v>12</v>
      </c>
      <c r="AC3" s="623"/>
    </row>
    <row r="4" spans="1:29" s="129" customFormat="1">
      <c r="A4" s="125" t="s">
        <v>16</v>
      </c>
      <c r="B4" s="126" t="s">
        <v>17</v>
      </c>
      <c r="C4" s="127"/>
      <c r="D4" s="131"/>
      <c r="E4" s="127"/>
      <c r="F4" s="131"/>
      <c r="G4" s="127"/>
      <c r="H4" s="127"/>
      <c r="I4" s="130"/>
      <c r="J4" s="131"/>
      <c r="K4" s="127"/>
      <c r="L4" s="127"/>
      <c r="M4" s="127"/>
      <c r="N4" s="131"/>
      <c r="O4" s="128"/>
      <c r="P4" s="127"/>
      <c r="Q4" s="131"/>
      <c r="R4" s="127"/>
      <c r="S4" s="131"/>
      <c r="T4" s="402"/>
      <c r="U4" s="403"/>
      <c r="V4" s="403"/>
      <c r="W4" s="403"/>
      <c r="X4" s="403"/>
      <c r="Y4" s="403"/>
      <c r="Z4" s="403"/>
      <c r="AA4" s="403"/>
      <c r="AB4" s="403"/>
      <c r="AC4" s="403"/>
    </row>
    <row r="5" spans="1:29">
      <c r="A5" s="6"/>
      <c r="B5" s="36" t="s">
        <v>18</v>
      </c>
      <c r="C5" s="26"/>
      <c r="D5" s="27"/>
      <c r="E5" s="26"/>
      <c r="F5" s="27"/>
      <c r="G5" s="26"/>
      <c r="H5" s="26"/>
      <c r="I5" s="53"/>
      <c r="J5" s="27"/>
      <c r="K5" s="26"/>
      <c r="L5" s="26"/>
      <c r="M5" s="26"/>
      <c r="N5" s="27"/>
      <c r="O5" s="105"/>
      <c r="P5" s="26"/>
      <c r="Q5" s="27"/>
      <c r="R5" s="26"/>
      <c r="S5" s="27"/>
      <c r="T5" s="402"/>
      <c r="U5" s="403"/>
      <c r="V5" s="403"/>
      <c r="W5" s="403"/>
      <c r="X5" s="403"/>
      <c r="Y5" s="403"/>
      <c r="Z5" s="403"/>
      <c r="AA5" s="403"/>
      <c r="AB5" s="403"/>
      <c r="AC5" s="403"/>
    </row>
    <row r="6" spans="1:29" s="147" customFormat="1">
      <c r="A6" s="143">
        <v>1</v>
      </c>
      <c r="B6" s="144" t="s">
        <v>19</v>
      </c>
      <c r="C6" s="145"/>
      <c r="D6" s="162"/>
      <c r="E6" s="145"/>
      <c r="F6" s="162"/>
      <c r="G6" s="145"/>
      <c r="H6" s="145"/>
      <c r="I6" s="159"/>
      <c r="J6" s="162"/>
      <c r="K6" s="145"/>
      <c r="L6" s="145"/>
      <c r="M6" s="145"/>
      <c r="N6" s="162"/>
      <c r="O6" s="146"/>
      <c r="P6" s="145"/>
      <c r="Q6" s="162"/>
      <c r="R6" s="145"/>
      <c r="S6" s="162"/>
      <c r="T6" s="402"/>
      <c r="U6" s="403"/>
      <c r="V6" s="403"/>
      <c r="W6" s="403"/>
      <c r="X6" s="403"/>
      <c r="Y6" s="403"/>
      <c r="Z6" s="403"/>
      <c r="AA6" s="403"/>
      <c r="AB6" s="403"/>
      <c r="AC6" s="403"/>
    </row>
    <row r="7" spans="1:29" ht="22.5" customHeight="1">
      <c r="A7" s="85">
        <v>1.01</v>
      </c>
      <c r="B7" s="7" t="s">
        <v>20</v>
      </c>
      <c r="C7" s="8"/>
      <c r="D7" s="4"/>
      <c r="E7" s="8"/>
      <c r="F7" s="4"/>
      <c r="G7" s="47"/>
      <c r="H7" s="238"/>
      <c r="I7" s="49">
        <f t="shared" ref="I7" si="0">C7-E7</f>
        <v>0</v>
      </c>
      <c r="J7" s="237"/>
      <c r="K7" s="8"/>
      <c r="L7" s="5"/>
      <c r="M7" s="8"/>
      <c r="N7" s="4"/>
      <c r="O7" s="106"/>
      <c r="P7" s="8"/>
      <c r="Q7" s="4"/>
      <c r="R7" s="42">
        <f t="shared" ref="R7:R11" si="1">K7+M7+P7</f>
        <v>0</v>
      </c>
      <c r="S7" s="4"/>
      <c r="T7" s="405"/>
      <c r="U7" s="405"/>
      <c r="V7" s="405"/>
      <c r="W7" s="484"/>
      <c r="X7" s="426"/>
      <c r="Y7" s="405"/>
      <c r="Z7" s="484"/>
      <c r="AA7" s="406">
        <f>T7+V7+Y7</f>
        <v>0</v>
      </c>
      <c r="AB7" s="484">
        <f>U7+W7+Z7</f>
        <v>0</v>
      </c>
      <c r="AC7" s="404"/>
    </row>
    <row r="8" spans="1:29" ht="23.25" customHeight="1">
      <c r="A8" s="6">
        <v>1.02</v>
      </c>
      <c r="B8" s="7" t="s">
        <v>21</v>
      </c>
      <c r="C8" s="8"/>
      <c r="D8" s="4"/>
      <c r="E8" s="8"/>
      <c r="F8" s="4"/>
      <c r="G8" s="47"/>
      <c r="H8" s="238"/>
      <c r="I8" s="49"/>
      <c r="J8" s="237"/>
      <c r="K8" s="8"/>
      <c r="L8" s="5"/>
      <c r="M8" s="8"/>
      <c r="N8" s="4"/>
      <c r="O8" s="106"/>
      <c r="P8" s="8">
        <v>10</v>
      </c>
      <c r="Q8" s="4"/>
      <c r="R8" s="42">
        <f t="shared" si="1"/>
        <v>10</v>
      </c>
      <c r="S8" s="4"/>
      <c r="T8" s="405"/>
      <c r="U8" s="405"/>
      <c r="V8" s="405"/>
      <c r="W8" s="484"/>
      <c r="X8" s="426"/>
      <c r="Y8" s="405">
        <v>0</v>
      </c>
      <c r="Z8" s="484">
        <v>0</v>
      </c>
      <c r="AA8" s="406">
        <f>T8+V8+Y8</f>
        <v>0</v>
      </c>
      <c r="AB8" s="484">
        <f t="shared" ref="AB8:AB20" si="2">U8+W8+Z8</f>
        <v>0</v>
      </c>
      <c r="AC8" s="404"/>
    </row>
    <row r="9" spans="1:29" s="87" customFormat="1" ht="23.25" customHeight="1">
      <c r="A9" s="6">
        <v>1.03</v>
      </c>
      <c r="B9" s="7" t="s">
        <v>22</v>
      </c>
      <c r="C9" s="8"/>
      <c r="D9" s="4"/>
      <c r="E9" s="8"/>
      <c r="F9" s="4"/>
      <c r="G9" s="47"/>
      <c r="H9" s="238"/>
      <c r="I9" s="49"/>
      <c r="J9" s="237"/>
      <c r="K9" s="8"/>
      <c r="L9" s="5"/>
      <c r="M9" s="8"/>
      <c r="N9" s="4"/>
      <c r="O9" s="64"/>
      <c r="P9" s="8"/>
      <c r="Q9" s="4"/>
      <c r="R9" s="42">
        <f t="shared" si="1"/>
        <v>0</v>
      </c>
      <c r="S9" s="4"/>
      <c r="T9" s="405"/>
      <c r="U9" s="405"/>
      <c r="V9" s="405"/>
      <c r="W9" s="484"/>
      <c r="X9" s="426"/>
      <c r="Y9" s="405"/>
      <c r="Z9" s="484"/>
      <c r="AA9" s="406">
        <f t="shared" ref="AA9" si="3">T9+V9+Y9</f>
        <v>0</v>
      </c>
      <c r="AB9" s="484">
        <f t="shared" si="2"/>
        <v>0</v>
      </c>
      <c r="AC9" s="404"/>
    </row>
    <row r="10" spans="1:29" ht="33.75" customHeight="1">
      <c r="A10" s="6">
        <v>1.04</v>
      </c>
      <c r="B10" s="12" t="s">
        <v>23</v>
      </c>
      <c r="C10" s="8"/>
      <c r="D10" s="4"/>
      <c r="E10" s="8"/>
      <c r="F10" s="4"/>
      <c r="G10" s="8"/>
      <c r="H10" s="5"/>
      <c r="I10" s="75"/>
      <c r="J10" s="4"/>
      <c r="K10" s="8"/>
      <c r="L10" s="5"/>
      <c r="M10" s="8"/>
      <c r="N10" s="4"/>
      <c r="O10" s="106"/>
      <c r="P10" s="8"/>
      <c r="Q10" s="4"/>
      <c r="R10" s="42"/>
      <c r="S10" s="4"/>
      <c r="T10" s="405"/>
      <c r="U10" s="405"/>
      <c r="V10" s="405"/>
      <c r="W10" s="484"/>
      <c r="X10" s="426"/>
      <c r="Y10" s="405"/>
      <c r="Z10" s="484"/>
      <c r="AA10" s="406"/>
      <c r="AB10" s="484">
        <f t="shared" si="2"/>
        <v>0</v>
      </c>
      <c r="AC10" s="407"/>
    </row>
    <row r="11" spans="1:29" ht="23.25" customHeight="1">
      <c r="A11" s="6">
        <v>1.05</v>
      </c>
      <c r="B11" s="12" t="s">
        <v>24</v>
      </c>
      <c r="C11" s="8"/>
      <c r="D11" s="4"/>
      <c r="E11" s="8"/>
      <c r="F11" s="4"/>
      <c r="G11" s="8"/>
      <c r="H11" s="5"/>
      <c r="I11" s="75"/>
      <c r="J11" s="4"/>
      <c r="K11" s="8"/>
      <c r="L11" s="5"/>
      <c r="M11" s="8"/>
      <c r="N11" s="4"/>
      <c r="O11" s="106"/>
      <c r="P11" s="8">
        <v>2</v>
      </c>
      <c r="Q11" s="4"/>
      <c r="R11" s="42">
        <f t="shared" si="1"/>
        <v>2</v>
      </c>
      <c r="S11" s="4"/>
      <c r="T11" s="405"/>
      <c r="U11" s="405"/>
      <c r="V11" s="405"/>
      <c r="W11" s="484"/>
      <c r="X11" s="426"/>
      <c r="Y11" s="8">
        <v>2</v>
      </c>
      <c r="Z11" s="484"/>
      <c r="AA11" s="406">
        <f t="shared" ref="AA11" si="4">T11+V11+Y11</f>
        <v>2</v>
      </c>
      <c r="AB11" s="484">
        <f t="shared" si="2"/>
        <v>0</v>
      </c>
      <c r="AC11" s="407"/>
    </row>
    <row r="12" spans="1:29" ht="36" customHeight="1">
      <c r="A12" s="6">
        <v>1.06</v>
      </c>
      <c r="B12" s="61" t="s">
        <v>25</v>
      </c>
      <c r="C12" s="62"/>
      <c r="D12" s="10"/>
      <c r="E12" s="97"/>
      <c r="F12" s="10"/>
      <c r="G12" s="62"/>
      <c r="H12" s="11"/>
      <c r="I12" s="83"/>
      <c r="J12" s="10"/>
      <c r="K12" s="62"/>
      <c r="L12" s="11"/>
      <c r="M12" s="62"/>
      <c r="N12" s="10"/>
      <c r="O12" s="107"/>
      <c r="P12" s="62"/>
      <c r="Q12" s="10"/>
      <c r="R12" s="62"/>
      <c r="S12" s="10"/>
      <c r="T12" s="409"/>
      <c r="U12" s="409"/>
      <c r="V12" s="409"/>
      <c r="W12" s="483"/>
      <c r="X12" s="466"/>
      <c r="Y12" s="409"/>
      <c r="Z12" s="483"/>
      <c r="AA12" s="409"/>
      <c r="AB12" s="484">
        <f t="shared" si="2"/>
        <v>0</v>
      </c>
      <c r="AC12" s="408"/>
    </row>
    <row r="13" spans="1:29" ht="38.25" customHeight="1">
      <c r="A13" s="6">
        <v>1.07</v>
      </c>
      <c r="B13" s="61" t="s">
        <v>26</v>
      </c>
      <c r="C13" s="62"/>
      <c r="D13" s="10"/>
      <c r="E13" s="62"/>
      <c r="F13" s="10"/>
      <c r="G13" s="62"/>
      <c r="H13" s="11"/>
      <c r="I13" s="83"/>
      <c r="J13" s="10"/>
      <c r="K13" s="62"/>
      <c r="L13" s="11"/>
      <c r="M13" s="62"/>
      <c r="N13" s="10"/>
      <c r="O13" s="107"/>
      <c r="P13" s="62"/>
      <c r="Q13" s="10"/>
      <c r="R13" s="62"/>
      <c r="S13" s="10"/>
      <c r="T13" s="409"/>
      <c r="U13" s="409"/>
      <c r="V13" s="409"/>
      <c r="W13" s="483"/>
      <c r="X13" s="466"/>
      <c r="Y13" s="409"/>
      <c r="Z13" s="483"/>
      <c r="AA13" s="409"/>
      <c r="AB13" s="484">
        <f t="shared" si="2"/>
        <v>0</v>
      </c>
      <c r="AC13" s="408"/>
    </row>
    <row r="14" spans="1:29" s="147" customFormat="1" ht="31.5">
      <c r="A14" s="143">
        <v>2</v>
      </c>
      <c r="B14" s="148" t="s">
        <v>27</v>
      </c>
      <c r="C14" s="149"/>
      <c r="D14" s="160"/>
      <c r="E14" s="149"/>
      <c r="F14" s="160"/>
      <c r="G14" s="149"/>
      <c r="H14" s="149"/>
      <c r="I14" s="161"/>
      <c r="J14" s="160"/>
      <c r="K14" s="149"/>
      <c r="L14" s="149"/>
      <c r="M14" s="149"/>
      <c r="N14" s="160"/>
      <c r="O14" s="150"/>
      <c r="P14" s="149"/>
      <c r="Q14" s="160"/>
      <c r="R14" s="149"/>
      <c r="S14" s="160"/>
      <c r="T14" s="467"/>
      <c r="U14" s="467"/>
      <c r="V14" s="467"/>
      <c r="W14" s="498"/>
      <c r="X14" s="468"/>
      <c r="Y14" s="467"/>
      <c r="Z14" s="498"/>
      <c r="AA14" s="467"/>
      <c r="AB14" s="484">
        <f>U14+W14+Z14</f>
        <v>0</v>
      </c>
      <c r="AC14" s="410"/>
    </row>
    <row r="15" spans="1:29">
      <c r="A15" s="37"/>
      <c r="B15" s="38" t="s">
        <v>28</v>
      </c>
      <c r="C15" s="39"/>
      <c r="D15" s="40"/>
      <c r="E15" s="39"/>
      <c r="F15" s="40"/>
      <c r="G15" s="39"/>
      <c r="H15" s="39"/>
      <c r="I15" s="81"/>
      <c r="J15" s="40"/>
      <c r="K15" s="39"/>
      <c r="L15" s="39"/>
      <c r="M15" s="39"/>
      <c r="N15" s="40"/>
      <c r="O15" s="108"/>
      <c r="P15" s="39"/>
      <c r="Q15" s="40"/>
      <c r="R15" s="39"/>
      <c r="S15" s="40"/>
      <c r="T15" s="467"/>
      <c r="U15" s="467"/>
      <c r="V15" s="467"/>
      <c r="W15" s="498"/>
      <c r="X15" s="468"/>
      <c r="Y15" s="467"/>
      <c r="Z15" s="498"/>
      <c r="AA15" s="467"/>
      <c r="AB15" s="484">
        <f t="shared" si="2"/>
        <v>0</v>
      </c>
      <c r="AC15" s="410"/>
    </row>
    <row r="16" spans="1:29">
      <c r="A16" s="6"/>
      <c r="B16" s="17" t="s">
        <v>29</v>
      </c>
      <c r="C16" s="15"/>
      <c r="D16" s="16"/>
      <c r="E16" s="15"/>
      <c r="F16" s="16"/>
      <c r="G16" s="15"/>
      <c r="H16" s="15"/>
      <c r="I16" s="76"/>
      <c r="J16" s="16"/>
      <c r="K16" s="15"/>
      <c r="L16" s="15"/>
      <c r="M16" s="15"/>
      <c r="N16" s="16"/>
      <c r="O16" s="109"/>
      <c r="P16" s="15"/>
      <c r="Q16" s="16"/>
      <c r="R16" s="15"/>
      <c r="S16" s="16"/>
      <c r="T16" s="429"/>
      <c r="U16" s="429"/>
      <c r="V16" s="429"/>
      <c r="W16" s="499"/>
      <c r="X16" s="430"/>
      <c r="Y16" s="429"/>
      <c r="Z16" s="499"/>
      <c r="AA16" s="429"/>
      <c r="AB16" s="484">
        <f t="shared" si="2"/>
        <v>0</v>
      </c>
      <c r="AC16" s="411"/>
    </row>
    <row r="17" spans="1:29" ht="30.75" customHeight="1">
      <c r="A17" s="6">
        <v>2.0099999999999998</v>
      </c>
      <c r="B17" s="12" t="s">
        <v>30</v>
      </c>
      <c r="C17" s="8"/>
      <c r="D17" s="13"/>
      <c r="E17" s="8"/>
      <c r="F17" s="13"/>
      <c r="G17" s="8"/>
      <c r="H17" s="8"/>
      <c r="I17" s="75"/>
      <c r="J17" s="13"/>
      <c r="K17" s="8"/>
      <c r="L17" s="8"/>
      <c r="M17" s="8"/>
      <c r="N17" s="13"/>
      <c r="O17" s="51"/>
      <c r="P17" s="8"/>
      <c r="Q17" s="13"/>
      <c r="R17" s="8"/>
      <c r="S17" s="13"/>
      <c r="T17" s="405"/>
      <c r="U17" s="405"/>
      <c r="V17" s="405"/>
      <c r="W17" s="484"/>
      <c r="X17" s="423"/>
      <c r="Y17" s="405"/>
      <c r="Z17" s="484"/>
      <c r="AA17" s="405"/>
      <c r="AB17" s="484">
        <f t="shared" si="2"/>
        <v>0</v>
      </c>
      <c r="AC17" s="407"/>
    </row>
    <row r="18" spans="1:29" ht="30.75" customHeight="1">
      <c r="A18" s="6">
        <v>2.02</v>
      </c>
      <c r="B18" s="12" t="s">
        <v>31</v>
      </c>
      <c r="C18" s="8"/>
      <c r="D18" s="13"/>
      <c r="E18" s="8"/>
      <c r="F18" s="13"/>
      <c r="G18" s="8"/>
      <c r="H18" s="8"/>
      <c r="I18" s="75"/>
      <c r="J18" s="13"/>
      <c r="K18" s="8"/>
      <c r="L18" s="8"/>
      <c r="M18" s="8"/>
      <c r="N18" s="13"/>
      <c r="O18" s="51"/>
      <c r="P18" s="8"/>
      <c r="Q18" s="13"/>
      <c r="R18" s="8"/>
      <c r="S18" s="13"/>
      <c r="T18" s="405"/>
      <c r="U18" s="405"/>
      <c r="V18" s="405"/>
      <c r="W18" s="484"/>
      <c r="X18" s="423"/>
      <c r="Y18" s="405"/>
      <c r="Z18" s="484"/>
      <c r="AA18" s="405"/>
      <c r="AB18" s="484">
        <f t="shared" si="2"/>
        <v>0</v>
      </c>
      <c r="AC18" s="407"/>
    </row>
    <row r="19" spans="1:29" ht="22.5" customHeight="1">
      <c r="A19" s="6">
        <v>2.0299999999999998</v>
      </c>
      <c r="B19" s="12" t="s">
        <v>32</v>
      </c>
      <c r="C19" s="8"/>
      <c r="D19" s="13"/>
      <c r="E19" s="8"/>
      <c r="F19" s="13"/>
      <c r="G19" s="8"/>
      <c r="H19" s="8"/>
      <c r="I19" s="75"/>
      <c r="J19" s="13"/>
      <c r="K19" s="8"/>
      <c r="L19" s="8"/>
      <c r="M19" s="8"/>
      <c r="N19" s="13"/>
      <c r="O19" s="51"/>
      <c r="P19" s="8"/>
      <c r="Q19" s="13"/>
      <c r="R19" s="8"/>
      <c r="S19" s="13"/>
      <c r="T19" s="405"/>
      <c r="U19" s="405"/>
      <c r="V19" s="405"/>
      <c r="W19" s="484"/>
      <c r="X19" s="423"/>
      <c r="Y19" s="405"/>
      <c r="Z19" s="484"/>
      <c r="AA19" s="405"/>
      <c r="AB19" s="484">
        <f t="shared" si="2"/>
        <v>0</v>
      </c>
      <c r="AC19" s="407"/>
    </row>
    <row r="20" spans="1:29" ht="35.25" customHeight="1">
      <c r="A20" s="6">
        <v>2.04</v>
      </c>
      <c r="B20" s="12" t="s">
        <v>33</v>
      </c>
      <c r="C20" s="8"/>
      <c r="D20" s="13"/>
      <c r="E20" s="8"/>
      <c r="F20" s="13"/>
      <c r="G20" s="8"/>
      <c r="H20" s="8"/>
      <c r="I20" s="75"/>
      <c r="J20" s="13"/>
      <c r="K20" s="8"/>
      <c r="L20" s="8"/>
      <c r="M20" s="8"/>
      <c r="N20" s="13"/>
      <c r="O20" s="64"/>
      <c r="P20" s="8"/>
      <c r="Q20" s="13"/>
      <c r="R20" s="8"/>
      <c r="S20" s="13"/>
      <c r="T20" s="405"/>
      <c r="U20" s="405"/>
      <c r="V20" s="405"/>
      <c r="W20" s="484"/>
      <c r="X20" s="426"/>
      <c r="Y20" s="405"/>
      <c r="Z20" s="484"/>
      <c r="AA20" s="405"/>
      <c r="AB20" s="484">
        <f t="shared" si="2"/>
        <v>0</v>
      </c>
      <c r="AC20" s="407"/>
    </row>
    <row r="21" spans="1:29">
      <c r="A21" s="6"/>
      <c r="B21" s="14" t="s">
        <v>34</v>
      </c>
      <c r="C21" s="15"/>
      <c r="D21" s="16"/>
      <c r="E21" s="15"/>
      <c r="F21" s="16"/>
      <c r="G21" s="15"/>
      <c r="H21" s="15"/>
      <c r="I21" s="76"/>
      <c r="J21" s="16"/>
      <c r="K21" s="15"/>
      <c r="L21" s="15"/>
      <c r="M21" s="15"/>
      <c r="N21" s="16"/>
      <c r="O21" s="110"/>
      <c r="P21" s="15"/>
      <c r="Q21" s="16"/>
      <c r="R21" s="15"/>
      <c r="S21" s="16"/>
      <c r="T21" s="429"/>
      <c r="U21" s="429"/>
      <c r="V21" s="429"/>
      <c r="W21" s="499"/>
      <c r="X21" s="430"/>
      <c r="Y21" s="429"/>
      <c r="Z21" s="499"/>
      <c r="AA21" s="429"/>
      <c r="AB21" s="499"/>
      <c r="AC21" s="412"/>
    </row>
    <row r="22" spans="1:29">
      <c r="A22" s="6"/>
      <c r="B22" s="17" t="s">
        <v>35</v>
      </c>
      <c r="C22" s="15"/>
      <c r="D22" s="16"/>
      <c r="E22" s="15"/>
      <c r="F22" s="16"/>
      <c r="G22" s="15"/>
      <c r="H22" s="15"/>
      <c r="I22" s="76"/>
      <c r="J22" s="16"/>
      <c r="K22" s="15"/>
      <c r="L22" s="15"/>
      <c r="M22" s="15"/>
      <c r="N22" s="16"/>
      <c r="O22" s="110"/>
      <c r="P22" s="15"/>
      <c r="Q22" s="16"/>
      <c r="R22" s="15"/>
      <c r="S22" s="16"/>
      <c r="T22" s="429"/>
      <c r="U22" s="429"/>
      <c r="V22" s="429"/>
      <c r="W22" s="499"/>
      <c r="X22" s="430"/>
      <c r="Y22" s="429"/>
      <c r="Z22" s="499"/>
      <c r="AA22" s="429"/>
      <c r="AB22" s="499"/>
      <c r="AC22" s="411"/>
    </row>
    <row r="23" spans="1:29" ht="35.25" customHeight="1">
      <c r="A23" s="6">
        <v>2.0499999999999998</v>
      </c>
      <c r="B23" s="18" t="s">
        <v>36</v>
      </c>
      <c r="C23" s="19"/>
      <c r="D23" s="20"/>
      <c r="E23" s="19"/>
      <c r="F23" s="20"/>
      <c r="G23" s="19"/>
      <c r="H23" s="19"/>
      <c r="I23" s="77"/>
      <c r="J23" s="20"/>
      <c r="K23" s="19"/>
      <c r="L23" s="19"/>
      <c r="M23" s="19"/>
      <c r="N23" s="20"/>
      <c r="O23" s="51"/>
      <c r="P23" s="19"/>
      <c r="Q23" s="20"/>
      <c r="R23" s="19"/>
      <c r="S23" s="20"/>
      <c r="T23" s="500"/>
      <c r="U23" s="500"/>
      <c r="V23" s="500"/>
      <c r="W23" s="501"/>
      <c r="X23" s="423"/>
      <c r="Y23" s="500"/>
      <c r="Z23" s="501"/>
      <c r="AA23" s="500"/>
      <c r="AB23" s="484">
        <f t="shared" ref="AB23:AB43" si="5">U23+W23+Z23</f>
        <v>0</v>
      </c>
      <c r="AC23" s="413"/>
    </row>
    <row r="24" spans="1:29" ht="34.5" customHeight="1">
      <c r="A24" s="6">
        <v>2.06</v>
      </c>
      <c r="B24" s="18" t="s">
        <v>37</v>
      </c>
      <c r="C24" s="19"/>
      <c r="D24" s="20"/>
      <c r="E24" s="19"/>
      <c r="F24" s="20"/>
      <c r="G24" s="19"/>
      <c r="H24" s="19"/>
      <c r="I24" s="77"/>
      <c r="J24" s="20"/>
      <c r="K24" s="19"/>
      <c r="L24" s="19"/>
      <c r="M24" s="19"/>
      <c r="N24" s="20"/>
      <c r="O24" s="51"/>
      <c r="P24" s="19"/>
      <c r="Q24" s="20"/>
      <c r="R24" s="19"/>
      <c r="S24" s="20"/>
      <c r="T24" s="500"/>
      <c r="U24" s="500"/>
      <c r="V24" s="500"/>
      <c r="W24" s="501"/>
      <c r="X24" s="423"/>
      <c r="Y24" s="500"/>
      <c r="Z24" s="501"/>
      <c r="AA24" s="500"/>
      <c r="AB24" s="484">
        <f t="shared" si="5"/>
        <v>0</v>
      </c>
      <c r="AC24" s="413"/>
    </row>
    <row r="25" spans="1:29" ht="57.75" customHeight="1">
      <c r="A25" s="6">
        <v>2.0699999999999998</v>
      </c>
      <c r="B25" s="18" t="s">
        <v>38</v>
      </c>
      <c r="C25" s="19"/>
      <c r="D25" s="20"/>
      <c r="E25" s="19"/>
      <c r="F25" s="20"/>
      <c r="G25" s="19"/>
      <c r="H25" s="19"/>
      <c r="I25" s="77"/>
      <c r="J25" s="20"/>
      <c r="K25" s="19"/>
      <c r="L25" s="19"/>
      <c r="M25" s="19"/>
      <c r="N25" s="20"/>
      <c r="O25" s="51"/>
      <c r="P25" s="19"/>
      <c r="Q25" s="20"/>
      <c r="R25" s="19"/>
      <c r="S25" s="20"/>
      <c r="T25" s="500"/>
      <c r="U25" s="500"/>
      <c r="V25" s="500"/>
      <c r="W25" s="501"/>
      <c r="X25" s="423"/>
      <c r="Y25" s="500"/>
      <c r="Z25" s="501"/>
      <c r="AA25" s="500"/>
      <c r="AB25" s="484">
        <f t="shared" si="5"/>
        <v>0</v>
      </c>
      <c r="AC25" s="413"/>
    </row>
    <row r="26" spans="1:29" ht="21" customHeight="1">
      <c r="A26" s="6">
        <v>2.08</v>
      </c>
      <c r="B26" s="18" t="s">
        <v>39</v>
      </c>
      <c r="C26" s="19"/>
      <c r="D26" s="20"/>
      <c r="E26" s="19"/>
      <c r="F26" s="20"/>
      <c r="G26" s="19"/>
      <c r="H26" s="19"/>
      <c r="I26" s="77"/>
      <c r="J26" s="20"/>
      <c r="K26" s="19"/>
      <c r="L26" s="19"/>
      <c r="M26" s="19"/>
      <c r="N26" s="20"/>
      <c r="O26" s="111"/>
      <c r="P26" s="19"/>
      <c r="Q26" s="20"/>
      <c r="R26" s="19"/>
      <c r="S26" s="20"/>
      <c r="T26" s="500"/>
      <c r="U26" s="500"/>
      <c r="V26" s="500"/>
      <c r="W26" s="501"/>
      <c r="X26" s="490"/>
      <c r="Y26" s="500"/>
      <c r="Z26" s="501"/>
      <c r="AA26" s="500"/>
      <c r="AB26" s="484">
        <f t="shared" si="5"/>
        <v>0</v>
      </c>
      <c r="AC26" s="413"/>
    </row>
    <row r="27" spans="1:29" ht="18.75" customHeight="1">
      <c r="A27" s="6" t="s">
        <v>40</v>
      </c>
      <c r="B27" s="21" t="s">
        <v>41</v>
      </c>
      <c r="C27" s="22"/>
      <c r="D27" s="23"/>
      <c r="E27" s="22"/>
      <c r="F27" s="23"/>
      <c r="G27" s="22"/>
      <c r="H27" s="22"/>
      <c r="I27" s="78"/>
      <c r="J27" s="23"/>
      <c r="K27" s="22"/>
      <c r="L27" s="22"/>
      <c r="M27" s="22"/>
      <c r="N27" s="23"/>
      <c r="O27" s="101"/>
      <c r="P27" s="22"/>
      <c r="Q27" s="23"/>
      <c r="R27" s="22"/>
      <c r="S27" s="23"/>
      <c r="T27" s="502"/>
      <c r="U27" s="502"/>
      <c r="V27" s="502"/>
      <c r="W27" s="503"/>
      <c r="X27" s="435"/>
      <c r="Y27" s="502"/>
      <c r="Z27" s="503"/>
      <c r="AA27" s="502"/>
      <c r="AB27" s="484">
        <f t="shared" si="5"/>
        <v>0</v>
      </c>
      <c r="AC27" s="414"/>
    </row>
    <row r="28" spans="1:29" ht="53.25" customHeight="1">
      <c r="A28" s="6" t="s">
        <v>42</v>
      </c>
      <c r="B28" s="21" t="s">
        <v>43</v>
      </c>
      <c r="C28" s="22"/>
      <c r="D28" s="23"/>
      <c r="E28" s="22"/>
      <c r="F28" s="23"/>
      <c r="G28" s="22"/>
      <c r="H28" s="22"/>
      <c r="I28" s="78"/>
      <c r="J28" s="23"/>
      <c r="K28" s="22"/>
      <c r="L28" s="22"/>
      <c r="M28" s="22"/>
      <c r="N28" s="23"/>
      <c r="O28" s="101"/>
      <c r="P28" s="22"/>
      <c r="Q28" s="23"/>
      <c r="R28" s="22"/>
      <c r="S28" s="23"/>
      <c r="T28" s="502"/>
      <c r="U28" s="502"/>
      <c r="V28" s="502"/>
      <c r="W28" s="503"/>
      <c r="X28" s="435"/>
      <c r="Y28" s="502"/>
      <c r="Z28" s="503"/>
      <c r="AA28" s="502"/>
      <c r="AB28" s="484">
        <f t="shared" si="5"/>
        <v>0</v>
      </c>
      <c r="AC28" s="414"/>
    </row>
    <row r="29" spans="1:29" ht="79.5" customHeight="1">
      <c r="A29" s="6" t="s">
        <v>44</v>
      </c>
      <c r="B29" s="21" t="s">
        <v>45</v>
      </c>
      <c r="C29" s="22"/>
      <c r="D29" s="23"/>
      <c r="E29" s="22"/>
      <c r="F29" s="23"/>
      <c r="G29" s="22"/>
      <c r="H29" s="22"/>
      <c r="I29" s="78"/>
      <c r="J29" s="23"/>
      <c r="K29" s="22"/>
      <c r="L29" s="22"/>
      <c r="M29" s="22"/>
      <c r="N29" s="23"/>
      <c r="O29" s="51"/>
      <c r="P29" s="22"/>
      <c r="Q29" s="23"/>
      <c r="R29" s="22"/>
      <c r="S29" s="23"/>
      <c r="T29" s="502"/>
      <c r="U29" s="502"/>
      <c r="V29" s="502"/>
      <c r="W29" s="503"/>
      <c r="X29" s="423"/>
      <c r="Y29" s="502"/>
      <c r="Z29" s="503"/>
      <c r="AA29" s="502"/>
      <c r="AB29" s="484">
        <f t="shared" si="5"/>
        <v>0</v>
      </c>
      <c r="AC29" s="414"/>
    </row>
    <row r="30" spans="1:29" ht="39.75" customHeight="1">
      <c r="A30" s="6" t="s">
        <v>46</v>
      </c>
      <c r="B30" s="21" t="s">
        <v>47</v>
      </c>
      <c r="C30" s="22"/>
      <c r="D30" s="23"/>
      <c r="E30" s="22"/>
      <c r="F30" s="23"/>
      <c r="G30" s="22"/>
      <c r="H30" s="22"/>
      <c r="I30" s="78"/>
      <c r="J30" s="23"/>
      <c r="K30" s="22"/>
      <c r="L30" s="22"/>
      <c r="M30" s="22"/>
      <c r="N30" s="23"/>
      <c r="O30" s="51"/>
      <c r="P30" s="22"/>
      <c r="Q30" s="23"/>
      <c r="R30" s="22"/>
      <c r="S30" s="23"/>
      <c r="T30" s="502"/>
      <c r="U30" s="502"/>
      <c r="V30" s="502"/>
      <c r="W30" s="503"/>
      <c r="X30" s="423"/>
      <c r="Y30" s="502"/>
      <c r="Z30" s="503"/>
      <c r="AA30" s="502"/>
      <c r="AB30" s="484">
        <f t="shared" si="5"/>
        <v>0</v>
      </c>
      <c r="AC30" s="414"/>
    </row>
    <row r="31" spans="1:29" ht="41.25" customHeight="1">
      <c r="A31" s="6" t="s">
        <v>48</v>
      </c>
      <c r="B31" s="21" t="s">
        <v>49</v>
      </c>
      <c r="C31" s="22"/>
      <c r="D31" s="23"/>
      <c r="E31" s="22"/>
      <c r="F31" s="23"/>
      <c r="G31" s="22"/>
      <c r="H31" s="22"/>
      <c r="I31" s="78"/>
      <c r="J31" s="23"/>
      <c r="K31" s="22"/>
      <c r="L31" s="22"/>
      <c r="M31" s="22"/>
      <c r="N31" s="23"/>
      <c r="O31" s="51"/>
      <c r="P31" s="22"/>
      <c r="Q31" s="23"/>
      <c r="R31" s="22"/>
      <c r="S31" s="23"/>
      <c r="T31" s="502"/>
      <c r="U31" s="502"/>
      <c r="V31" s="502"/>
      <c r="W31" s="503"/>
      <c r="X31" s="423"/>
      <c r="Y31" s="502"/>
      <c r="Z31" s="503"/>
      <c r="AA31" s="502"/>
      <c r="AB31" s="484">
        <f t="shared" si="5"/>
        <v>0</v>
      </c>
      <c r="AC31" s="414"/>
    </row>
    <row r="32" spans="1:29" ht="76.5" customHeight="1">
      <c r="A32" s="6" t="s">
        <v>50</v>
      </c>
      <c r="B32" s="21" t="s">
        <v>51</v>
      </c>
      <c r="C32" s="22"/>
      <c r="D32" s="23"/>
      <c r="E32" s="22"/>
      <c r="F32" s="23"/>
      <c r="G32" s="22"/>
      <c r="H32" s="22"/>
      <c r="I32" s="78"/>
      <c r="J32" s="23"/>
      <c r="K32" s="22"/>
      <c r="L32" s="22"/>
      <c r="M32" s="22"/>
      <c r="N32" s="23"/>
      <c r="O32" s="51"/>
      <c r="P32" s="22"/>
      <c r="Q32" s="23"/>
      <c r="R32" s="22"/>
      <c r="S32" s="23"/>
      <c r="T32" s="502"/>
      <c r="U32" s="502"/>
      <c r="V32" s="502"/>
      <c r="W32" s="503"/>
      <c r="X32" s="423"/>
      <c r="Y32" s="502"/>
      <c r="Z32" s="503"/>
      <c r="AA32" s="502"/>
      <c r="AB32" s="484">
        <f t="shared" si="5"/>
        <v>0</v>
      </c>
      <c r="AC32" s="414"/>
    </row>
    <row r="33" spans="1:29" ht="47.25">
      <c r="A33" s="6" t="s">
        <v>52</v>
      </c>
      <c r="B33" s="21" t="s">
        <v>53</v>
      </c>
      <c r="C33" s="22"/>
      <c r="D33" s="23"/>
      <c r="E33" s="22"/>
      <c r="F33" s="23"/>
      <c r="G33" s="22"/>
      <c r="H33" s="22"/>
      <c r="I33" s="78"/>
      <c r="J33" s="23"/>
      <c r="K33" s="22"/>
      <c r="L33" s="22"/>
      <c r="M33" s="22"/>
      <c r="N33" s="23"/>
      <c r="O33" s="51"/>
      <c r="P33" s="22"/>
      <c r="Q33" s="23"/>
      <c r="R33" s="22"/>
      <c r="S33" s="23"/>
      <c r="T33" s="502"/>
      <c r="U33" s="502"/>
      <c r="V33" s="502"/>
      <c r="W33" s="503"/>
      <c r="X33" s="423"/>
      <c r="Y33" s="502"/>
      <c r="Z33" s="503"/>
      <c r="AA33" s="502"/>
      <c r="AB33" s="484">
        <f t="shared" si="5"/>
        <v>0</v>
      </c>
      <c r="AC33" s="414"/>
    </row>
    <row r="34" spans="1:29" ht="34.5" customHeight="1">
      <c r="A34" s="6">
        <v>2.09</v>
      </c>
      <c r="B34" s="21" t="s">
        <v>54</v>
      </c>
      <c r="C34" s="22"/>
      <c r="D34" s="23"/>
      <c r="E34" s="22"/>
      <c r="F34" s="23"/>
      <c r="G34" s="22"/>
      <c r="H34" s="22"/>
      <c r="I34" s="78"/>
      <c r="J34" s="23"/>
      <c r="K34" s="22"/>
      <c r="L34" s="22"/>
      <c r="M34" s="22"/>
      <c r="N34" s="23"/>
      <c r="O34" s="51"/>
      <c r="P34" s="22"/>
      <c r="Q34" s="23"/>
      <c r="R34" s="22"/>
      <c r="S34" s="23"/>
      <c r="T34" s="502"/>
      <c r="U34" s="502"/>
      <c r="V34" s="502"/>
      <c r="W34" s="503"/>
      <c r="X34" s="423"/>
      <c r="Y34" s="502"/>
      <c r="Z34" s="503"/>
      <c r="AA34" s="502"/>
      <c r="AB34" s="484">
        <f t="shared" si="5"/>
        <v>0</v>
      </c>
      <c r="AC34" s="414"/>
    </row>
    <row r="35" spans="1:29" ht="38.25" customHeight="1">
      <c r="A35" s="6">
        <v>2.1</v>
      </c>
      <c r="B35" s="21" t="s">
        <v>55</v>
      </c>
      <c r="C35" s="22"/>
      <c r="D35" s="23"/>
      <c r="E35" s="22"/>
      <c r="F35" s="23"/>
      <c r="G35" s="22"/>
      <c r="H35" s="22"/>
      <c r="I35" s="78"/>
      <c r="J35" s="23"/>
      <c r="K35" s="22"/>
      <c r="L35" s="22"/>
      <c r="M35" s="22"/>
      <c r="N35" s="23"/>
      <c r="O35" s="51"/>
      <c r="P35" s="22"/>
      <c r="Q35" s="23"/>
      <c r="R35" s="22"/>
      <c r="S35" s="23"/>
      <c r="T35" s="502"/>
      <c r="U35" s="502"/>
      <c r="V35" s="502"/>
      <c r="W35" s="503"/>
      <c r="X35" s="423"/>
      <c r="Y35" s="502"/>
      <c r="Z35" s="503"/>
      <c r="AA35" s="502"/>
      <c r="AB35" s="484">
        <f t="shared" si="5"/>
        <v>0</v>
      </c>
      <c r="AC35" s="414"/>
    </row>
    <row r="36" spans="1:29" ht="38.25" customHeight="1">
      <c r="A36" s="6">
        <f>+A35+0.01</f>
        <v>2.11</v>
      </c>
      <c r="B36" s="21" t="s">
        <v>56</v>
      </c>
      <c r="C36" s="22"/>
      <c r="D36" s="23"/>
      <c r="E36" s="22"/>
      <c r="F36" s="23"/>
      <c r="G36" s="22"/>
      <c r="H36" s="22"/>
      <c r="I36" s="78"/>
      <c r="J36" s="23"/>
      <c r="K36" s="22"/>
      <c r="L36" s="22"/>
      <c r="M36" s="22"/>
      <c r="N36" s="23"/>
      <c r="O36" s="51"/>
      <c r="P36" s="22"/>
      <c r="Q36" s="23"/>
      <c r="R36" s="22"/>
      <c r="S36" s="23"/>
      <c r="T36" s="502"/>
      <c r="U36" s="502"/>
      <c r="V36" s="502"/>
      <c r="W36" s="503"/>
      <c r="X36" s="423"/>
      <c r="Y36" s="502"/>
      <c r="Z36" s="503"/>
      <c r="AA36" s="502"/>
      <c r="AB36" s="484">
        <f t="shared" si="5"/>
        <v>0</v>
      </c>
      <c r="AC36" s="414"/>
    </row>
    <row r="37" spans="1:29" ht="34.5" customHeight="1">
      <c r="A37" s="6">
        <f t="shared" ref="A37:A43" si="6">+A36+0.01</f>
        <v>2.1199999999999997</v>
      </c>
      <c r="B37" s="21" t="s">
        <v>57</v>
      </c>
      <c r="C37" s="22"/>
      <c r="D37" s="23"/>
      <c r="E37" s="22"/>
      <c r="F37" s="23"/>
      <c r="G37" s="22"/>
      <c r="H37" s="22"/>
      <c r="I37" s="78"/>
      <c r="J37" s="23"/>
      <c r="K37" s="22"/>
      <c r="L37" s="22"/>
      <c r="M37" s="22"/>
      <c r="N37" s="23"/>
      <c r="O37" s="51"/>
      <c r="P37" s="22"/>
      <c r="Q37" s="23"/>
      <c r="R37" s="22"/>
      <c r="S37" s="23"/>
      <c r="T37" s="502"/>
      <c r="U37" s="502"/>
      <c r="V37" s="502"/>
      <c r="W37" s="503"/>
      <c r="X37" s="423"/>
      <c r="Y37" s="502"/>
      <c r="Z37" s="503"/>
      <c r="AA37" s="502"/>
      <c r="AB37" s="484">
        <f t="shared" si="5"/>
        <v>0</v>
      </c>
      <c r="AC37" s="414"/>
    </row>
    <row r="38" spans="1:29" ht="31.5">
      <c r="A38" s="6">
        <f t="shared" si="6"/>
        <v>2.1299999999999994</v>
      </c>
      <c r="B38" s="21" t="s">
        <v>58</v>
      </c>
      <c r="C38" s="22"/>
      <c r="D38" s="23"/>
      <c r="E38" s="22"/>
      <c r="F38" s="23"/>
      <c r="G38" s="22"/>
      <c r="H38" s="22"/>
      <c r="I38" s="78"/>
      <c r="J38" s="23"/>
      <c r="K38" s="22"/>
      <c r="L38" s="22"/>
      <c r="M38" s="22"/>
      <c r="N38" s="23"/>
      <c r="O38" s="51"/>
      <c r="P38" s="22"/>
      <c r="Q38" s="23"/>
      <c r="R38" s="22"/>
      <c r="S38" s="23"/>
      <c r="T38" s="502"/>
      <c r="U38" s="502"/>
      <c r="V38" s="502"/>
      <c r="W38" s="503"/>
      <c r="X38" s="423"/>
      <c r="Y38" s="502"/>
      <c r="Z38" s="503"/>
      <c r="AA38" s="502"/>
      <c r="AB38" s="484">
        <f t="shared" si="5"/>
        <v>0</v>
      </c>
      <c r="AC38" s="414"/>
    </row>
    <row r="39" spans="1:29" ht="31.5">
      <c r="A39" s="6">
        <f t="shared" si="6"/>
        <v>2.1399999999999992</v>
      </c>
      <c r="B39" s="21" t="s">
        <v>59</v>
      </c>
      <c r="C39" s="22"/>
      <c r="D39" s="23"/>
      <c r="E39" s="22"/>
      <c r="F39" s="23"/>
      <c r="G39" s="22"/>
      <c r="H39" s="22"/>
      <c r="I39" s="78"/>
      <c r="J39" s="23"/>
      <c r="K39" s="22"/>
      <c r="L39" s="22"/>
      <c r="M39" s="22"/>
      <c r="N39" s="23"/>
      <c r="O39" s="51"/>
      <c r="P39" s="22"/>
      <c r="Q39" s="23"/>
      <c r="R39" s="22"/>
      <c r="S39" s="23"/>
      <c r="T39" s="502"/>
      <c r="U39" s="502"/>
      <c r="V39" s="502"/>
      <c r="W39" s="503"/>
      <c r="X39" s="423"/>
      <c r="Y39" s="502"/>
      <c r="Z39" s="503"/>
      <c r="AA39" s="502"/>
      <c r="AB39" s="484">
        <f t="shared" si="5"/>
        <v>0</v>
      </c>
      <c r="AC39" s="414"/>
    </row>
    <row r="40" spans="1:29" ht="41.25" customHeight="1">
      <c r="A40" s="6">
        <f t="shared" si="6"/>
        <v>2.149999999999999</v>
      </c>
      <c r="B40" s="21" t="s">
        <v>60</v>
      </c>
      <c r="C40" s="22"/>
      <c r="D40" s="23"/>
      <c r="E40" s="22"/>
      <c r="F40" s="23"/>
      <c r="G40" s="22"/>
      <c r="H40" s="22"/>
      <c r="I40" s="78"/>
      <c r="J40" s="23"/>
      <c r="K40" s="22"/>
      <c r="L40" s="22"/>
      <c r="M40" s="22"/>
      <c r="N40" s="23"/>
      <c r="O40" s="51"/>
      <c r="P40" s="22"/>
      <c r="Q40" s="23"/>
      <c r="R40" s="22"/>
      <c r="S40" s="23"/>
      <c r="T40" s="502"/>
      <c r="U40" s="502"/>
      <c r="V40" s="502"/>
      <c r="W40" s="503"/>
      <c r="X40" s="423"/>
      <c r="Y40" s="502"/>
      <c r="Z40" s="503"/>
      <c r="AA40" s="502"/>
      <c r="AB40" s="484">
        <f t="shared" si="5"/>
        <v>0</v>
      </c>
      <c r="AC40" s="414"/>
    </row>
    <row r="41" spans="1:29" ht="31.5">
      <c r="A41" s="6">
        <f t="shared" si="6"/>
        <v>2.1599999999999988</v>
      </c>
      <c r="B41" s="21" t="s">
        <v>61</v>
      </c>
      <c r="C41" s="22"/>
      <c r="D41" s="23"/>
      <c r="E41" s="22"/>
      <c r="F41" s="23"/>
      <c r="G41" s="22"/>
      <c r="H41" s="22"/>
      <c r="I41" s="78"/>
      <c r="J41" s="23"/>
      <c r="K41" s="22"/>
      <c r="L41" s="22"/>
      <c r="M41" s="22"/>
      <c r="N41" s="23"/>
      <c r="O41" s="51"/>
      <c r="P41" s="22"/>
      <c r="Q41" s="23"/>
      <c r="R41" s="22"/>
      <c r="S41" s="23"/>
      <c r="T41" s="502"/>
      <c r="U41" s="502"/>
      <c r="V41" s="502"/>
      <c r="W41" s="503"/>
      <c r="X41" s="423"/>
      <c r="Y41" s="502"/>
      <c r="Z41" s="503"/>
      <c r="AA41" s="502"/>
      <c r="AB41" s="484">
        <f t="shared" si="5"/>
        <v>0</v>
      </c>
      <c r="AC41" s="414"/>
    </row>
    <row r="42" spans="1:29" ht="39" customHeight="1">
      <c r="A42" s="6">
        <f t="shared" si="6"/>
        <v>2.1699999999999986</v>
      </c>
      <c r="B42" s="21" t="s">
        <v>62</v>
      </c>
      <c r="C42" s="22"/>
      <c r="D42" s="23"/>
      <c r="E42" s="22"/>
      <c r="F42" s="23"/>
      <c r="G42" s="22"/>
      <c r="H42" s="22"/>
      <c r="I42" s="78"/>
      <c r="J42" s="23"/>
      <c r="K42" s="22"/>
      <c r="L42" s="22"/>
      <c r="M42" s="22"/>
      <c r="N42" s="23"/>
      <c r="O42" s="51"/>
      <c r="P42" s="22"/>
      <c r="Q42" s="23"/>
      <c r="R42" s="22"/>
      <c r="S42" s="23"/>
      <c r="T42" s="502"/>
      <c r="U42" s="502"/>
      <c r="V42" s="502"/>
      <c r="W42" s="503"/>
      <c r="X42" s="423"/>
      <c r="Y42" s="502"/>
      <c r="Z42" s="503"/>
      <c r="AA42" s="502"/>
      <c r="AB42" s="484">
        <f t="shared" si="5"/>
        <v>0</v>
      </c>
      <c r="AC42" s="414"/>
    </row>
    <row r="43" spans="1:29" ht="38.25" customHeight="1">
      <c r="A43" s="6">
        <f t="shared" si="6"/>
        <v>2.1799999999999984</v>
      </c>
      <c r="B43" s="21" t="s">
        <v>63</v>
      </c>
      <c r="C43" s="22"/>
      <c r="D43" s="23"/>
      <c r="E43" s="22"/>
      <c r="F43" s="23"/>
      <c r="G43" s="22"/>
      <c r="H43" s="22"/>
      <c r="I43" s="78"/>
      <c r="J43" s="23"/>
      <c r="K43" s="22"/>
      <c r="L43" s="22"/>
      <c r="M43" s="22"/>
      <c r="N43" s="23"/>
      <c r="O43" s="51"/>
      <c r="P43" s="22"/>
      <c r="Q43" s="23"/>
      <c r="R43" s="22"/>
      <c r="S43" s="23"/>
      <c r="T43" s="502"/>
      <c r="U43" s="502"/>
      <c r="V43" s="502"/>
      <c r="W43" s="503"/>
      <c r="X43" s="423"/>
      <c r="Y43" s="502"/>
      <c r="Z43" s="503"/>
      <c r="AA43" s="502"/>
      <c r="AB43" s="484">
        <f t="shared" si="5"/>
        <v>0</v>
      </c>
      <c r="AC43" s="414"/>
    </row>
    <row r="44" spans="1:29" s="216" customFormat="1" ht="18">
      <c r="A44" s="203"/>
      <c r="B44" s="177" t="s">
        <v>64</v>
      </c>
      <c r="C44" s="178">
        <f>SUM(C23:C43)</f>
        <v>0</v>
      </c>
      <c r="D44" s="178">
        <f>SUM(D23:D43)</f>
        <v>0</v>
      </c>
      <c r="E44" s="179"/>
      <c r="F44" s="330"/>
      <c r="G44" s="179"/>
      <c r="H44" s="179"/>
      <c r="I44" s="188"/>
      <c r="J44" s="330"/>
      <c r="K44" s="179"/>
      <c r="L44" s="179"/>
      <c r="M44" s="179"/>
      <c r="N44" s="330"/>
      <c r="O44" s="180"/>
      <c r="P44" s="179"/>
      <c r="Q44" s="330"/>
      <c r="R44" s="179"/>
      <c r="S44" s="330"/>
      <c r="T44" s="504"/>
      <c r="U44" s="504"/>
      <c r="V44" s="504"/>
      <c r="W44" s="505"/>
      <c r="X44" s="491"/>
      <c r="Y44" s="504"/>
      <c r="Z44" s="505"/>
      <c r="AA44" s="504"/>
      <c r="AB44" s="505"/>
      <c r="AC44" s="415"/>
    </row>
    <row r="45" spans="1:29" s="216" customFormat="1" ht="31.5">
      <c r="A45" s="203"/>
      <c r="B45" s="181" t="s">
        <v>65</v>
      </c>
      <c r="C45" s="182"/>
      <c r="D45" s="182">
        <f t="shared" ref="D45" si="7">D44+D21</f>
        <v>0</v>
      </c>
      <c r="E45" s="183"/>
      <c r="F45" s="331"/>
      <c r="G45" s="183"/>
      <c r="H45" s="183"/>
      <c r="I45" s="189"/>
      <c r="J45" s="331"/>
      <c r="K45" s="183"/>
      <c r="L45" s="183"/>
      <c r="M45" s="183"/>
      <c r="N45" s="331"/>
      <c r="O45" s="184"/>
      <c r="P45" s="183"/>
      <c r="Q45" s="331"/>
      <c r="R45" s="183"/>
      <c r="S45" s="331"/>
      <c r="T45" s="429"/>
      <c r="U45" s="429"/>
      <c r="V45" s="429"/>
      <c r="W45" s="499"/>
      <c r="X45" s="430"/>
      <c r="Y45" s="429"/>
      <c r="Z45" s="499"/>
      <c r="AA45" s="429"/>
      <c r="AB45" s="499"/>
      <c r="AC45" s="412"/>
    </row>
    <row r="46" spans="1:29" s="88" customFormat="1">
      <c r="A46" s="6"/>
      <c r="B46" s="25" t="s">
        <v>66</v>
      </c>
      <c r="C46" s="26"/>
      <c r="D46" s="27"/>
      <c r="E46" s="26"/>
      <c r="F46" s="27"/>
      <c r="G46" s="26"/>
      <c r="H46" s="26"/>
      <c r="I46" s="53"/>
      <c r="J46" s="27"/>
      <c r="K46" s="26"/>
      <c r="L46" s="26"/>
      <c r="M46" s="26"/>
      <c r="N46" s="27"/>
      <c r="O46" s="112"/>
      <c r="P46" s="26"/>
      <c r="Q46" s="27"/>
      <c r="R46" s="26"/>
      <c r="S46" s="27"/>
      <c r="T46" s="439"/>
      <c r="U46" s="439"/>
      <c r="V46" s="439"/>
      <c r="W46" s="448"/>
      <c r="X46" s="440"/>
      <c r="Y46" s="439"/>
      <c r="Z46" s="448"/>
      <c r="AA46" s="439"/>
      <c r="AB46" s="448"/>
      <c r="AC46" s="416"/>
    </row>
    <row r="47" spans="1:29" s="88" customFormat="1" ht="21.75" customHeight="1">
      <c r="A47" s="6"/>
      <c r="B47" s="28" t="s">
        <v>29</v>
      </c>
      <c r="C47" s="29"/>
      <c r="D47" s="30"/>
      <c r="E47" s="29"/>
      <c r="F47" s="30"/>
      <c r="G47" s="29"/>
      <c r="H47" s="29"/>
      <c r="I47" s="79"/>
      <c r="J47" s="30"/>
      <c r="K47" s="29"/>
      <c r="L47" s="29"/>
      <c r="M47" s="29"/>
      <c r="N47" s="30"/>
      <c r="O47" s="113"/>
      <c r="P47" s="29"/>
      <c r="Q47" s="30"/>
      <c r="R47" s="29"/>
      <c r="S47" s="30"/>
      <c r="T47" s="441"/>
      <c r="U47" s="441"/>
      <c r="V47" s="441"/>
      <c r="W47" s="506"/>
      <c r="X47" s="442"/>
      <c r="Y47" s="441"/>
      <c r="Z47" s="506"/>
      <c r="AA47" s="441"/>
      <c r="AB47" s="506"/>
      <c r="AC47" s="417"/>
    </row>
    <row r="48" spans="1:29" s="88" customFormat="1" ht="41.25" customHeight="1">
      <c r="A48" s="6">
        <v>2.19</v>
      </c>
      <c r="B48" s="31" t="s">
        <v>67</v>
      </c>
      <c r="C48" s="32"/>
      <c r="D48" s="33"/>
      <c r="E48" s="32"/>
      <c r="F48" s="33"/>
      <c r="G48" s="32"/>
      <c r="H48" s="32"/>
      <c r="I48" s="80"/>
      <c r="J48" s="33"/>
      <c r="K48" s="32"/>
      <c r="L48" s="32"/>
      <c r="M48" s="32"/>
      <c r="N48" s="33"/>
      <c r="O48" s="51"/>
      <c r="P48" s="32"/>
      <c r="Q48" s="33"/>
      <c r="R48" s="32"/>
      <c r="S48" s="33"/>
      <c r="T48" s="443"/>
      <c r="U48" s="443"/>
      <c r="V48" s="443"/>
      <c r="W48" s="507"/>
      <c r="X48" s="423"/>
      <c r="Y48" s="443"/>
      <c r="Z48" s="507"/>
      <c r="AA48" s="443"/>
      <c r="AB48" s="484">
        <f t="shared" ref="AB48:AB75" si="8">U48+W48+Z48</f>
        <v>0</v>
      </c>
      <c r="AC48" s="418"/>
    </row>
    <row r="49" spans="1:29" s="88" customFormat="1" ht="41.25" customHeight="1">
      <c r="A49" s="6">
        <f t="shared" ref="A49:A51" si="9">+A48+0.01</f>
        <v>2.1999999999999997</v>
      </c>
      <c r="B49" s="31" t="s">
        <v>68</v>
      </c>
      <c r="C49" s="32"/>
      <c r="D49" s="33"/>
      <c r="E49" s="32"/>
      <c r="F49" s="33"/>
      <c r="G49" s="32"/>
      <c r="H49" s="32"/>
      <c r="I49" s="80"/>
      <c r="J49" s="33"/>
      <c r="K49" s="32"/>
      <c r="L49" s="32"/>
      <c r="M49" s="32"/>
      <c r="N49" s="33"/>
      <c r="O49" s="51"/>
      <c r="P49" s="32"/>
      <c r="Q49" s="33"/>
      <c r="R49" s="32"/>
      <c r="S49" s="33"/>
      <c r="T49" s="443"/>
      <c r="U49" s="443"/>
      <c r="V49" s="443"/>
      <c r="W49" s="507"/>
      <c r="X49" s="423"/>
      <c r="Y49" s="443"/>
      <c r="Z49" s="507"/>
      <c r="AA49" s="443"/>
      <c r="AB49" s="484">
        <f t="shared" si="8"/>
        <v>0</v>
      </c>
      <c r="AC49" s="418"/>
    </row>
    <row r="50" spans="1:29" s="88" customFormat="1" ht="25.5" customHeight="1">
      <c r="A50" s="6">
        <f t="shared" si="9"/>
        <v>2.2099999999999995</v>
      </c>
      <c r="B50" s="31" t="s">
        <v>69</v>
      </c>
      <c r="C50" s="32"/>
      <c r="D50" s="33"/>
      <c r="E50" s="32"/>
      <c r="F50" s="33"/>
      <c r="G50" s="32"/>
      <c r="H50" s="32"/>
      <c r="I50" s="80"/>
      <c r="J50" s="33"/>
      <c r="K50" s="32"/>
      <c r="L50" s="32"/>
      <c r="M50" s="32"/>
      <c r="N50" s="33"/>
      <c r="O50" s="51"/>
      <c r="P50" s="32"/>
      <c r="Q50" s="33"/>
      <c r="R50" s="32"/>
      <c r="S50" s="33"/>
      <c r="T50" s="443"/>
      <c r="U50" s="443"/>
      <c r="V50" s="443"/>
      <c r="W50" s="507"/>
      <c r="X50" s="423"/>
      <c r="Y50" s="443"/>
      <c r="Z50" s="507"/>
      <c r="AA50" s="443"/>
      <c r="AB50" s="484">
        <f t="shared" si="8"/>
        <v>0</v>
      </c>
      <c r="AC50" s="418"/>
    </row>
    <row r="51" spans="1:29" s="88" customFormat="1" ht="41.25" customHeight="1">
      <c r="A51" s="6">
        <f t="shared" si="9"/>
        <v>2.2199999999999993</v>
      </c>
      <c r="B51" s="31" t="s">
        <v>33</v>
      </c>
      <c r="C51" s="32"/>
      <c r="D51" s="33"/>
      <c r="E51" s="32"/>
      <c r="F51" s="33"/>
      <c r="G51" s="32"/>
      <c r="H51" s="32"/>
      <c r="I51" s="80"/>
      <c r="J51" s="33"/>
      <c r="K51" s="32"/>
      <c r="L51" s="32"/>
      <c r="M51" s="32"/>
      <c r="N51" s="33"/>
      <c r="O51" s="114"/>
      <c r="P51" s="32"/>
      <c r="Q51" s="33"/>
      <c r="R51" s="32"/>
      <c r="S51" s="33"/>
      <c r="T51" s="443"/>
      <c r="U51" s="443"/>
      <c r="V51" s="443"/>
      <c r="W51" s="507"/>
      <c r="X51" s="444"/>
      <c r="Y51" s="443"/>
      <c r="Z51" s="507"/>
      <c r="AA51" s="443"/>
      <c r="AB51" s="484">
        <f t="shared" si="8"/>
        <v>0</v>
      </c>
      <c r="AC51" s="418"/>
    </row>
    <row r="52" spans="1:29" s="216" customFormat="1">
      <c r="A52" s="203"/>
      <c r="B52" s="185" t="s">
        <v>70</v>
      </c>
      <c r="C52" s="186"/>
      <c r="D52" s="190"/>
      <c r="E52" s="186"/>
      <c r="F52" s="190"/>
      <c r="G52" s="186"/>
      <c r="H52" s="186"/>
      <c r="I52" s="191"/>
      <c r="J52" s="190"/>
      <c r="K52" s="186"/>
      <c r="L52" s="186"/>
      <c r="M52" s="186"/>
      <c r="N52" s="190"/>
      <c r="O52" s="187"/>
      <c r="P52" s="186"/>
      <c r="Q52" s="190"/>
      <c r="R52" s="186"/>
      <c r="S52" s="190"/>
      <c r="T52" s="441"/>
      <c r="U52" s="441"/>
      <c r="V52" s="441"/>
      <c r="W52" s="506"/>
      <c r="X52" s="442"/>
      <c r="Y52" s="441"/>
      <c r="Z52" s="506"/>
      <c r="AA52" s="441"/>
      <c r="AB52" s="484">
        <f t="shared" si="8"/>
        <v>0</v>
      </c>
      <c r="AC52" s="419"/>
    </row>
    <row r="53" spans="1:29" s="88" customFormat="1">
      <c r="A53" s="6"/>
      <c r="B53" s="34" t="s">
        <v>71</v>
      </c>
      <c r="C53" s="29"/>
      <c r="D53" s="30"/>
      <c r="E53" s="29"/>
      <c r="F53" s="30"/>
      <c r="G53" s="29"/>
      <c r="H53" s="29"/>
      <c r="I53" s="79"/>
      <c r="J53" s="30"/>
      <c r="K53" s="29"/>
      <c r="L53" s="29"/>
      <c r="M53" s="29"/>
      <c r="N53" s="30"/>
      <c r="O53" s="113"/>
      <c r="P53" s="29"/>
      <c r="Q53" s="30"/>
      <c r="R53" s="29"/>
      <c r="S53" s="30"/>
      <c r="T53" s="441"/>
      <c r="U53" s="441"/>
      <c r="V53" s="441"/>
      <c r="W53" s="506"/>
      <c r="X53" s="442"/>
      <c r="Y53" s="441"/>
      <c r="Z53" s="506"/>
      <c r="AA53" s="441"/>
      <c r="AB53" s="484">
        <f t="shared" si="8"/>
        <v>0</v>
      </c>
      <c r="AC53" s="420"/>
    </row>
    <row r="54" spans="1:29" s="88" customFormat="1" ht="38.25" customHeight="1">
      <c r="A54" s="6">
        <v>2.23</v>
      </c>
      <c r="B54" s="21" t="s">
        <v>72</v>
      </c>
      <c r="C54" s="22"/>
      <c r="D54" s="23"/>
      <c r="E54" s="22"/>
      <c r="F54" s="23"/>
      <c r="G54" s="22"/>
      <c r="H54" s="22"/>
      <c r="I54" s="78"/>
      <c r="J54" s="23"/>
      <c r="K54" s="22"/>
      <c r="L54" s="22"/>
      <c r="M54" s="22"/>
      <c r="N54" s="23"/>
      <c r="O54" s="51"/>
      <c r="P54" s="22"/>
      <c r="Q54" s="23"/>
      <c r="R54" s="22"/>
      <c r="S54" s="23"/>
      <c r="T54" s="502"/>
      <c r="U54" s="502"/>
      <c r="V54" s="502"/>
      <c r="W54" s="503"/>
      <c r="X54" s="423"/>
      <c r="Y54" s="502"/>
      <c r="Z54" s="503"/>
      <c r="AA54" s="502"/>
      <c r="AB54" s="484">
        <f t="shared" si="8"/>
        <v>0</v>
      </c>
      <c r="AC54" s="414"/>
    </row>
    <row r="55" spans="1:29" s="88" customFormat="1" ht="34.5" customHeight="1">
      <c r="A55" s="6">
        <f t="shared" ref="A55:A75" si="10">+A54+0.01</f>
        <v>2.2399999999999998</v>
      </c>
      <c r="B55" s="21" t="s">
        <v>37</v>
      </c>
      <c r="C55" s="22"/>
      <c r="D55" s="23"/>
      <c r="E55" s="22"/>
      <c r="F55" s="23"/>
      <c r="G55" s="22"/>
      <c r="H55" s="22"/>
      <c r="I55" s="78"/>
      <c r="J55" s="23"/>
      <c r="K55" s="22"/>
      <c r="L55" s="22"/>
      <c r="M55" s="22"/>
      <c r="N55" s="23"/>
      <c r="O55" s="51"/>
      <c r="P55" s="22"/>
      <c r="Q55" s="23"/>
      <c r="R55" s="22"/>
      <c r="S55" s="23"/>
      <c r="T55" s="502"/>
      <c r="U55" s="502"/>
      <c r="V55" s="502"/>
      <c r="W55" s="503"/>
      <c r="X55" s="423"/>
      <c r="Y55" s="502"/>
      <c r="Z55" s="503"/>
      <c r="AA55" s="502"/>
      <c r="AB55" s="484">
        <f t="shared" si="8"/>
        <v>0</v>
      </c>
      <c r="AC55" s="414"/>
    </row>
    <row r="56" spans="1:29" s="88" customFormat="1" ht="62.25" customHeight="1">
      <c r="A56" s="6">
        <f t="shared" si="10"/>
        <v>2.2499999999999996</v>
      </c>
      <c r="B56" s="12" t="s">
        <v>73</v>
      </c>
      <c r="C56" s="8"/>
      <c r="D56" s="13"/>
      <c r="E56" s="8"/>
      <c r="F56" s="13"/>
      <c r="G56" s="8"/>
      <c r="H56" s="8"/>
      <c r="I56" s="75"/>
      <c r="J56" s="13"/>
      <c r="K56" s="8"/>
      <c r="L56" s="8"/>
      <c r="M56" s="8"/>
      <c r="N56" s="13"/>
      <c r="O56" s="51"/>
      <c r="P56" s="8"/>
      <c r="Q56" s="13"/>
      <c r="R56" s="8"/>
      <c r="S56" s="13"/>
      <c r="T56" s="405"/>
      <c r="U56" s="405"/>
      <c r="V56" s="405"/>
      <c r="W56" s="484"/>
      <c r="X56" s="423"/>
      <c r="Y56" s="405"/>
      <c r="Z56" s="484"/>
      <c r="AA56" s="405"/>
      <c r="AB56" s="484">
        <f t="shared" si="8"/>
        <v>0</v>
      </c>
      <c r="AC56" s="407"/>
    </row>
    <row r="57" spans="1:29" s="88" customFormat="1" ht="24" customHeight="1">
      <c r="A57" s="6">
        <f t="shared" si="10"/>
        <v>2.2599999999999993</v>
      </c>
      <c r="B57" s="21" t="s">
        <v>74</v>
      </c>
      <c r="C57" s="22"/>
      <c r="D57" s="23"/>
      <c r="E57" s="22"/>
      <c r="F57" s="23"/>
      <c r="G57" s="22"/>
      <c r="H57" s="22"/>
      <c r="I57" s="78"/>
      <c r="J57" s="23"/>
      <c r="K57" s="22"/>
      <c r="L57" s="22"/>
      <c r="M57" s="22"/>
      <c r="N57" s="23"/>
      <c r="O57" s="101"/>
      <c r="P57" s="22"/>
      <c r="Q57" s="23"/>
      <c r="R57" s="22"/>
      <c r="S57" s="23"/>
      <c r="T57" s="502"/>
      <c r="U57" s="502"/>
      <c r="V57" s="502"/>
      <c r="W57" s="503"/>
      <c r="X57" s="435"/>
      <c r="Y57" s="502"/>
      <c r="Z57" s="503"/>
      <c r="AA57" s="502"/>
      <c r="AB57" s="484">
        <f t="shared" si="8"/>
        <v>0</v>
      </c>
      <c r="AC57" s="414"/>
    </row>
    <row r="58" spans="1:29" s="88" customFormat="1" ht="33.75" customHeight="1">
      <c r="A58" s="6" t="s">
        <v>40</v>
      </c>
      <c r="B58" s="35" t="s">
        <v>75</v>
      </c>
      <c r="C58" s="86"/>
      <c r="D58" s="89"/>
      <c r="E58" s="86"/>
      <c r="F58" s="89"/>
      <c r="G58" s="86"/>
      <c r="H58" s="86"/>
      <c r="I58" s="121"/>
      <c r="J58" s="89"/>
      <c r="K58" s="86"/>
      <c r="L58" s="86"/>
      <c r="M58" s="86"/>
      <c r="N58" s="89"/>
      <c r="O58" s="64"/>
      <c r="P58" s="86"/>
      <c r="Q58" s="89"/>
      <c r="R58" s="86"/>
      <c r="S58" s="89"/>
      <c r="T58" s="508"/>
      <c r="U58" s="508"/>
      <c r="V58" s="508"/>
      <c r="W58" s="509"/>
      <c r="X58" s="426"/>
      <c r="Y58" s="508"/>
      <c r="Z58" s="509"/>
      <c r="AA58" s="508"/>
      <c r="AB58" s="484">
        <f t="shared" si="8"/>
        <v>0</v>
      </c>
      <c r="AC58" s="421"/>
    </row>
    <row r="59" spans="1:29" s="88" customFormat="1" ht="51" customHeight="1">
      <c r="A59" s="6" t="s">
        <v>42</v>
      </c>
      <c r="B59" s="35" t="s">
        <v>76</v>
      </c>
      <c r="C59" s="86"/>
      <c r="D59" s="89"/>
      <c r="E59" s="86"/>
      <c r="F59" s="89"/>
      <c r="G59" s="86"/>
      <c r="H59" s="86"/>
      <c r="I59" s="121"/>
      <c r="J59" s="89"/>
      <c r="K59" s="86"/>
      <c r="L59" s="86"/>
      <c r="M59" s="86"/>
      <c r="N59" s="89"/>
      <c r="O59" s="64"/>
      <c r="P59" s="86"/>
      <c r="Q59" s="89"/>
      <c r="R59" s="86"/>
      <c r="S59" s="89"/>
      <c r="T59" s="508"/>
      <c r="U59" s="508"/>
      <c r="V59" s="508"/>
      <c r="W59" s="509"/>
      <c r="X59" s="426"/>
      <c r="Y59" s="508"/>
      <c r="Z59" s="509"/>
      <c r="AA59" s="508"/>
      <c r="AB59" s="484">
        <f t="shared" si="8"/>
        <v>0</v>
      </c>
      <c r="AC59" s="421"/>
    </row>
    <row r="60" spans="1:29" s="88" customFormat="1" ht="51" customHeight="1">
      <c r="A60" s="6" t="s">
        <v>44</v>
      </c>
      <c r="B60" s="35" t="s">
        <v>77</v>
      </c>
      <c r="C60" s="86"/>
      <c r="D60" s="89"/>
      <c r="E60" s="86"/>
      <c r="F60" s="89"/>
      <c r="G60" s="86"/>
      <c r="H60" s="86"/>
      <c r="I60" s="121"/>
      <c r="J60" s="89"/>
      <c r="K60" s="86"/>
      <c r="L60" s="86"/>
      <c r="M60" s="86"/>
      <c r="N60" s="89"/>
      <c r="O60" s="101"/>
      <c r="P60" s="86"/>
      <c r="Q60" s="89"/>
      <c r="R60" s="86"/>
      <c r="S60" s="89"/>
      <c r="T60" s="508"/>
      <c r="U60" s="508"/>
      <c r="V60" s="508"/>
      <c r="W60" s="509"/>
      <c r="X60" s="435"/>
      <c r="Y60" s="508"/>
      <c r="Z60" s="509"/>
      <c r="AA60" s="508"/>
      <c r="AB60" s="484">
        <f t="shared" si="8"/>
        <v>0</v>
      </c>
      <c r="AC60" s="421"/>
    </row>
    <row r="61" spans="1:29" s="88" customFormat="1" ht="82.5" customHeight="1">
      <c r="A61" s="6" t="s">
        <v>46</v>
      </c>
      <c r="B61" s="35" t="s">
        <v>78</v>
      </c>
      <c r="C61" s="86"/>
      <c r="D61" s="89"/>
      <c r="E61" s="86"/>
      <c r="F61" s="89"/>
      <c r="G61" s="86"/>
      <c r="H61" s="86"/>
      <c r="I61" s="121"/>
      <c r="J61" s="89"/>
      <c r="K61" s="86"/>
      <c r="L61" s="86"/>
      <c r="M61" s="86"/>
      <c r="N61" s="89"/>
      <c r="O61" s="51"/>
      <c r="P61" s="86"/>
      <c r="Q61" s="89"/>
      <c r="R61" s="86"/>
      <c r="S61" s="89"/>
      <c r="T61" s="508"/>
      <c r="U61" s="508"/>
      <c r="V61" s="508"/>
      <c r="W61" s="509"/>
      <c r="X61" s="423"/>
      <c r="Y61" s="508"/>
      <c r="Z61" s="509"/>
      <c r="AA61" s="508"/>
      <c r="AB61" s="484">
        <f t="shared" si="8"/>
        <v>0</v>
      </c>
      <c r="AC61" s="421"/>
    </row>
    <row r="62" spans="1:29" s="88" customFormat="1" ht="38.25" customHeight="1">
      <c r="A62" s="6" t="s">
        <v>48</v>
      </c>
      <c r="B62" s="35" t="s">
        <v>79</v>
      </c>
      <c r="C62" s="86"/>
      <c r="D62" s="89"/>
      <c r="E62" s="86"/>
      <c r="F62" s="89"/>
      <c r="G62" s="86"/>
      <c r="H62" s="86"/>
      <c r="I62" s="121"/>
      <c r="J62" s="89"/>
      <c r="K62" s="86"/>
      <c r="L62" s="86"/>
      <c r="M62" s="86"/>
      <c r="N62" s="89"/>
      <c r="O62" s="51"/>
      <c r="P62" s="86"/>
      <c r="Q62" s="89"/>
      <c r="R62" s="86"/>
      <c r="S62" s="89"/>
      <c r="T62" s="508"/>
      <c r="U62" s="508"/>
      <c r="V62" s="508"/>
      <c r="W62" s="509"/>
      <c r="X62" s="423"/>
      <c r="Y62" s="508"/>
      <c r="Z62" s="509"/>
      <c r="AA62" s="508"/>
      <c r="AB62" s="484">
        <f t="shared" si="8"/>
        <v>0</v>
      </c>
      <c r="AC62" s="421"/>
    </row>
    <row r="63" spans="1:29" s="88" customFormat="1" ht="42" customHeight="1">
      <c r="A63" s="6" t="s">
        <v>50</v>
      </c>
      <c r="B63" s="35" t="s">
        <v>49</v>
      </c>
      <c r="C63" s="86"/>
      <c r="D63" s="89"/>
      <c r="E63" s="86"/>
      <c r="F63" s="89"/>
      <c r="G63" s="86"/>
      <c r="H63" s="86"/>
      <c r="I63" s="121"/>
      <c r="J63" s="89"/>
      <c r="K63" s="86"/>
      <c r="L63" s="86"/>
      <c r="M63" s="86"/>
      <c r="N63" s="89"/>
      <c r="O63" s="51"/>
      <c r="P63" s="86"/>
      <c r="Q63" s="89"/>
      <c r="R63" s="86"/>
      <c r="S63" s="89"/>
      <c r="T63" s="508"/>
      <c r="U63" s="508"/>
      <c r="V63" s="508"/>
      <c r="W63" s="509"/>
      <c r="X63" s="423"/>
      <c r="Y63" s="508"/>
      <c r="Z63" s="509"/>
      <c r="AA63" s="508"/>
      <c r="AB63" s="484">
        <f t="shared" si="8"/>
        <v>0</v>
      </c>
      <c r="AC63" s="421"/>
    </row>
    <row r="64" spans="1:29" s="88" customFormat="1" ht="52.5" customHeight="1">
      <c r="A64" s="6" t="s">
        <v>52</v>
      </c>
      <c r="B64" s="35" t="s">
        <v>80</v>
      </c>
      <c r="C64" s="86"/>
      <c r="D64" s="89"/>
      <c r="E64" s="86"/>
      <c r="F64" s="89"/>
      <c r="G64" s="86"/>
      <c r="H64" s="86"/>
      <c r="I64" s="121"/>
      <c r="J64" s="89"/>
      <c r="K64" s="86"/>
      <c r="L64" s="86"/>
      <c r="M64" s="86"/>
      <c r="N64" s="89"/>
      <c r="O64" s="51"/>
      <c r="P64" s="86"/>
      <c r="Q64" s="89"/>
      <c r="R64" s="86"/>
      <c r="S64" s="89"/>
      <c r="T64" s="508"/>
      <c r="U64" s="508"/>
      <c r="V64" s="508"/>
      <c r="W64" s="509"/>
      <c r="X64" s="423"/>
      <c r="Y64" s="508"/>
      <c r="Z64" s="509"/>
      <c r="AA64" s="508"/>
      <c r="AB64" s="484">
        <f t="shared" si="8"/>
        <v>0</v>
      </c>
      <c r="AC64" s="421"/>
    </row>
    <row r="65" spans="1:29" s="88" customFormat="1" ht="45.75" customHeight="1">
      <c r="A65" s="6" t="s">
        <v>81</v>
      </c>
      <c r="B65" s="35" t="s">
        <v>82</v>
      </c>
      <c r="C65" s="86"/>
      <c r="D65" s="89"/>
      <c r="E65" s="86"/>
      <c r="F65" s="89"/>
      <c r="G65" s="86"/>
      <c r="H65" s="86"/>
      <c r="I65" s="121"/>
      <c r="J65" s="89"/>
      <c r="K65" s="86"/>
      <c r="L65" s="86"/>
      <c r="M65" s="86"/>
      <c r="N65" s="89"/>
      <c r="O65" s="51"/>
      <c r="P65" s="86"/>
      <c r="Q65" s="89"/>
      <c r="R65" s="86"/>
      <c r="S65" s="89"/>
      <c r="T65" s="508"/>
      <c r="U65" s="508"/>
      <c r="V65" s="508"/>
      <c r="W65" s="509"/>
      <c r="X65" s="423"/>
      <c r="Y65" s="508"/>
      <c r="Z65" s="509"/>
      <c r="AA65" s="508"/>
      <c r="AB65" s="484">
        <f t="shared" si="8"/>
        <v>0</v>
      </c>
      <c r="AC65" s="421"/>
    </row>
    <row r="66" spans="1:29" s="88" customFormat="1" ht="45.75" customHeight="1">
      <c r="A66" s="6">
        <v>2.27</v>
      </c>
      <c r="B66" s="18" t="s">
        <v>83</v>
      </c>
      <c r="C66" s="19"/>
      <c r="D66" s="20"/>
      <c r="E66" s="19"/>
      <c r="F66" s="20"/>
      <c r="G66" s="19"/>
      <c r="H66" s="19"/>
      <c r="I66" s="77"/>
      <c r="J66" s="20"/>
      <c r="K66" s="19"/>
      <c r="L66" s="19"/>
      <c r="M66" s="19"/>
      <c r="N66" s="20"/>
      <c r="O66" s="51"/>
      <c r="P66" s="86"/>
      <c r="Q66" s="20"/>
      <c r="R66" s="19"/>
      <c r="S66" s="20"/>
      <c r="T66" s="500"/>
      <c r="U66" s="500"/>
      <c r="V66" s="500"/>
      <c r="W66" s="501"/>
      <c r="X66" s="423"/>
      <c r="Y66" s="508"/>
      <c r="Z66" s="501"/>
      <c r="AA66" s="500"/>
      <c r="AB66" s="484">
        <f t="shared" si="8"/>
        <v>0</v>
      </c>
      <c r="AC66" s="413"/>
    </row>
    <row r="67" spans="1:29" s="88" customFormat="1" ht="45.75" customHeight="1">
      <c r="A67" s="6">
        <f t="shared" si="10"/>
        <v>2.2799999999999998</v>
      </c>
      <c r="B67" s="18" t="s">
        <v>84</v>
      </c>
      <c r="C67" s="19"/>
      <c r="D67" s="20"/>
      <c r="E67" s="19"/>
      <c r="F67" s="20"/>
      <c r="G67" s="19"/>
      <c r="H67" s="19"/>
      <c r="I67" s="77"/>
      <c r="J67" s="20"/>
      <c r="K67" s="19"/>
      <c r="L67" s="19"/>
      <c r="M67" s="19"/>
      <c r="N67" s="20"/>
      <c r="O67" s="51"/>
      <c r="P67" s="86"/>
      <c r="Q67" s="20"/>
      <c r="R67" s="19"/>
      <c r="S67" s="20"/>
      <c r="T67" s="500"/>
      <c r="U67" s="500"/>
      <c r="V67" s="500"/>
      <c r="W67" s="501"/>
      <c r="X67" s="423"/>
      <c r="Y67" s="508"/>
      <c r="Z67" s="501"/>
      <c r="AA67" s="500"/>
      <c r="AB67" s="484">
        <f t="shared" si="8"/>
        <v>0</v>
      </c>
      <c r="AC67" s="413"/>
    </row>
    <row r="68" spans="1:29" s="88" customFormat="1" ht="37.5" customHeight="1">
      <c r="A68" s="6">
        <f t="shared" si="10"/>
        <v>2.2899999999999996</v>
      </c>
      <c r="B68" s="18" t="s">
        <v>85</v>
      </c>
      <c r="C68" s="19"/>
      <c r="D68" s="20"/>
      <c r="E68" s="19"/>
      <c r="F68" s="20"/>
      <c r="G68" s="19"/>
      <c r="H68" s="19"/>
      <c r="I68" s="77"/>
      <c r="J68" s="20"/>
      <c r="K68" s="19"/>
      <c r="L68" s="19"/>
      <c r="M68" s="19"/>
      <c r="N68" s="20"/>
      <c r="O68" s="51"/>
      <c r="P68" s="86"/>
      <c r="Q68" s="20"/>
      <c r="R68" s="19"/>
      <c r="S68" s="20"/>
      <c r="T68" s="500"/>
      <c r="U68" s="500"/>
      <c r="V68" s="500"/>
      <c r="W68" s="501"/>
      <c r="X68" s="423"/>
      <c r="Y68" s="508"/>
      <c r="Z68" s="501"/>
      <c r="AA68" s="500"/>
      <c r="AB68" s="484">
        <f t="shared" si="8"/>
        <v>0</v>
      </c>
      <c r="AC68" s="413"/>
    </row>
    <row r="69" spans="1:29" s="88" customFormat="1" ht="24" customHeight="1">
      <c r="A69" s="6">
        <f t="shared" si="10"/>
        <v>2.2999999999999994</v>
      </c>
      <c r="B69" s="18" t="s">
        <v>86</v>
      </c>
      <c r="C69" s="19"/>
      <c r="D69" s="20"/>
      <c r="E69" s="19"/>
      <c r="F69" s="20"/>
      <c r="G69" s="19"/>
      <c r="H69" s="19"/>
      <c r="I69" s="77"/>
      <c r="J69" s="20"/>
      <c r="K69" s="19"/>
      <c r="L69" s="19"/>
      <c r="M69" s="19"/>
      <c r="N69" s="20"/>
      <c r="O69" s="51"/>
      <c r="P69" s="86"/>
      <c r="Q69" s="20"/>
      <c r="R69" s="19"/>
      <c r="S69" s="20"/>
      <c r="T69" s="500"/>
      <c r="U69" s="500"/>
      <c r="V69" s="500"/>
      <c r="W69" s="501"/>
      <c r="X69" s="423"/>
      <c r="Y69" s="508"/>
      <c r="Z69" s="501"/>
      <c r="AA69" s="500"/>
      <c r="AB69" s="484">
        <f t="shared" si="8"/>
        <v>0</v>
      </c>
      <c r="AC69" s="413"/>
    </row>
    <row r="70" spans="1:29" s="88" customFormat="1" ht="23.25" customHeight="1">
      <c r="A70" s="6">
        <f t="shared" si="10"/>
        <v>2.3099999999999992</v>
      </c>
      <c r="B70" s="18" t="s">
        <v>87</v>
      </c>
      <c r="C70" s="19"/>
      <c r="D70" s="20"/>
      <c r="E70" s="19"/>
      <c r="F70" s="20"/>
      <c r="G70" s="19"/>
      <c r="H70" s="19"/>
      <c r="I70" s="77"/>
      <c r="J70" s="20"/>
      <c r="K70" s="19"/>
      <c r="L70" s="19"/>
      <c r="M70" s="19"/>
      <c r="N70" s="20"/>
      <c r="O70" s="51"/>
      <c r="P70" s="86"/>
      <c r="Q70" s="20"/>
      <c r="R70" s="19"/>
      <c r="S70" s="20"/>
      <c r="T70" s="500"/>
      <c r="U70" s="500"/>
      <c r="V70" s="500"/>
      <c r="W70" s="501"/>
      <c r="X70" s="423"/>
      <c r="Y70" s="508"/>
      <c r="Z70" s="501"/>
      <c r="AA70" s="500"/>
      <c r="AB70" s="484">
        <f t="shared" si="8"/>
        <v>0</v>
      </c>
      <c r="AC70" s="413"/>
    </row>
    <row r="71" spans="1:29" s="88" customFormat="1" ht="31.5">
      <c r="A71" s="6">
        <f t="shared" si="10"/>
        <v>2.319999999999999</v>
      </c>
      <c r="B71" s="18" t="s">
        <v>88</v>
      </c>
      <c r="C71" s="19"/>
      <c r="D71" s="20"/>
      <c r="E71" s="19"/>
      <c r="F71" s="20"/>
      <c r="G71" s="19"/>
      <c r="H71" s="19"/>
      <c r="I71" s="77"/>
      <c r="J71" s="20"/>
      <c r="K71" s="19"/>
      <c r="L71" s="19"/>
      <c r="M71" s="19"/>
      <c r="N71" s="20"/>
      <c r="O71" s="51"/>
      <c r="P71" s="86"/>
      <c r="Q71" s="20"/>
      <c r="R71" s="19"/>
      <c r="S71" s="20"/>
      <c r="T71" s="500"/>
      <c r="U71" s="500"/>
      <c r="V71" s="500"/>
      <c r="W71" s="501"/>
      <c r="X71" s="423"/>
      <c r="Y71" s="508"/>
      <c r="Z71" s="501"/>
      <c r="AA71" s="500"/>
      <c r="AB71" s="484">
        <f t="shared" si="8"/>
        <v>0</v>
      </c>
      <c r="AC71" s="413"/>
    </row>
    <row r="72" spans="1:29" s="88" customFormat="1" ht="31.5">
      <c r="A72" s="6">
        <f t="shared" si="10"/>
        <v>2.3299999999999987</v>
      </c>
      <c r="B72" s="18" t="s">
        <v>89</v>
      </c>
      <c r="C72" s="19"/>
      <c r="D72" s="20"/>
      <c r="E72" s="19"/>
      <c r="F72" s="20"/>
      <c r="G72" s="19"/>
      <c r="H72" s="19"/>
      <c r="I72" s="77"/>
      <c r="J72" s="20"/>
      <c r="K72" s="19"/>
      <c r="L72" s="19"/>
      <c r="M72" s="19"/>
      <c r="N72" s="20"/>
      <c r="O72" s="51"/>
      <c r="P72" s="86"/>
      <c r="Q72" s="20"/>
      <c r="R72" s="19"/>
      <c r="S72" s="20"/>
      <c r="T72" s="500"/>
      <c r="U72" s="500"/>
      <c r="V72" s="500"/>
      <c r="W72" s="501"/>
      <c r="X72" s="423"/>
      <c r="Y72" s="508"/>
      <c r="Z72" s="501"/>
      <c r="AA72" s="500"/>
      <c r="AB72" s="484">
        <f t="shared" si="8"/>
        <v>0</v>
      </c>
      <c r="AC72" s="413"/>
    </row>
    <row r="73" spans="1:29" s="88" customFormat="1" ht="31.5">
      <c r="A73" s="6">
        <f t="shared" si="10"/>
        <v>2.3399999999999985</v>
      </c>
      <c r="B73" s="18" t="s">
        <v>90</v>
      </c>
      <c r="C73" s="19"/>
      <c r="D73" s="20"/>
      <c r="E73" s="19"/>
      <c r="F73" s="20"/>
      <c r="G73" s="19"/>
      <c r="H73" s="19"/>
      <c r="I73" s="77"/>
      <c r="J73" s="20"/>
      <c r="K73" s="19"/>
      <c r="L73" s="19"/>
      <c r="M73" s="19"/>
      <c r="N73" s="20"/>
      <c r="O73" s="51"/>
      <c r="P73" s="86"/>
      <c r="Q73" s="20"/>
      <c r="R73" s="19"/>
      <c r="S73" s="20"/>
      <c r="T73" s="500"/>
      <c r="U73" s="500"/>
      <c r="V73" s="500"/>
      <c r="W73" s="501"/>
      <c r="X73" s="423"/>
      <c r="Y73" s="508"/>
      <c r="Z73" s="501"/>
      <c r="AA73" s="500"/>
      <c r="AB73" s="484">
        <f t="shared" si="8"/>
        <v>0</v>
      </c>
      <c r="AC73" s="413"/>
    </row>
    <row r="74" spans="1:29" s="88" customFormat="1" ht="31.5">
      <c r="A74" s="6">
        <f t="shared" si="10"/>
        <v>2.3499999999999983</v>
      </c>
      <c r="B74" s="18" t="s">
        <v>91</v>
      </c>
      <c r="C74" s="19"/>
      <c r="D74" s="20"/>
      <c r="E74" s="19"/>
      <c r="F74" s="20"/>
      <c r="G74" s="19"/>
      <c r="H74" s="19"/>
      <c r="I74" s="77"/>
      <c r="J74" s="20"/>
      <c r="K74" s="19"/>
      <c r="L74" s="19"/>
      <c r="M74" s="19"/>
      <c r="N74" s="20"/>
      <c r="O74" s="51"/>
      <c r="P74" s="86"/>
      <c r="Q74" s="20"/>
      <c r="R74" s="19"/>
      <c r="S74" s="20"/>
      <c r="T74" s="500"/>
      <c r="U74" s="500"/>
      <c r="V74" s="500"/>
      <c r="W74" s="501"/>
      <c r="X74" s="423"/>
      <c r="Y74" s="508"/>
      <c r="Z74" s="501"/>
      <c r="AA74" s="500"/>
      <c r="AB74" s="484">
        <f t="shared" si="8"/>
        <v>0</v>
      </c>
      <c r="AC74" s="413"/>
    </row>
    <row r="75" spans="1:29" s="88" customFormat="1" ht="31.5">
      <c r="A75" s="6">
        <f t="shared" si="10"/>
        <v>2.3599999999999981</v>
      </c>
      <c r="B75" s="18" t="s">
        <v>92</v>
      </c>
      <c r="C75" s="19"/>
      <c r="D75" s="20"/>
      <c r="E75" s="19"/>
      <c r="F75" s="20"/>
      <c r="G75" s="19"/>
      <c r="H75" s="19"/>
      <c r="I75" s="77"/>
      <c r="J75" s="20"/>
      <c r="K75" s="19"/>
      <c r="L75" s="19"/>
      <c r="M75" s="19"/>
      <c r="N75" s="20"/>
      <c r="O75" s="51"/>
      <c r="P75" s="86"/>
      <c r="Q75" s="20"/>
      <c r="R75" s="19"/>
      <c r="S75" s="20"/>
      <c r="T75" s="500"/>
      <c r="U75" s="500"/>
      <c r="V75" s="500"/>
      <c r="W75" s="501"/>
      <c r="X75" s="423"/>
      <c r="Y75" s="508"/>
      <c r="Z75" s="501"/>
      <c r="AA75" s="500"/>
      <c r="AB75" s="484">
        <f t="shared" si="8"/>
        <v>0</v>
      </c>
      <c r="AC75" s="413"/>
    </row>
    <row r="76" spans="1:29" s="216" customFormat="1" ht="21" customHeight="1">
      <c r="A76" s="203"/>
      <c r="B76" s="192" t="s">
        <v>64</v>
      </c>
      <c r="C76" s="133"/>
      <c r="D76" s="142"/>
      <c r="E76" s="133"/>
      <c r="F76" s="142"/>
      <c r="G76" s="133"/>
      <c r="H76" s="133"/>
      <c r="I76" s="141"/>
      <c r="J76" s="142"/>
      <c r="K76" s="133"/>
      <c r="L76" s="133"/>
      <c r="M76" s="133"/>
      <c r="N76" s="142"/>
      <c r="O76" s="136"/>
      <c r="P76" s="133"/>
      <c r="Q76" s="142"/>
      <c r="R76" s="133"/>
      <c r="S76" s="142"/>
      <c r="T76" s="439"/>
      <c r="U76" s="439"/>
      <c r="V76" s="439"/>
      <c r="W76" s="448"/>
      <c r="X76" s="440"/>
      <c r="Y76" s="439"/>
      <c r="Z76" s="448"/>
      <c r="AA76" s="439"/>
      <c r="AB76" s="448"/>
      <c r="AC76" s="422"/>
    </row>
    <row r="77" spans="1:29" s="216" customFormat="1" ht="31.5">
      <c r="A77" s="203"/>
      <c r="B77" s="132" t="s">
        <v>93</v>
      </c>
      <c r="C77" s="133"/>
      <c r="D77" s="142"/>
      <c r="E77" s="133"/>
      <c r="F77" s="142"/>
      <c r="G77" s="133"/>
      <c r="H77" s="133"/>
      <c r="I77" s="141"/>
      <c r="J77" s="142"/>
      <c r="K77" s="133"/>
      <c r="L77" s="133"/>
      <c r="M77" s="133"/>
      <c r="N77" s="142"/>
      <c r="O77" s="136"/>
      <c r="P77" s="133"/>
      <c r="Q77" s="142"/>
      <c r="R77" s="133"/>
      <c r="S77" s="142"/>
      <c r="T77" s="439"/>
      <c r="U77" s="439"/>
      <c r="V77" s="439"/>
      <c r="W77" s="448"/>
      <c r="X77" s="440"/>
      <c r="Y77" s="439"/>
      <c r="Z77" s="448"/>
      <c r="AA77" s="439"/>
      <c r="AB77" s="448"/>
      <c r="AC77" s="403"/>
    </row>
    <row r="78" spans="1:29" s="216" customFormat="1">
      <c r="A78" s="203"/>
      <c r="B78" s="193" t="s">
        <v>94</v>
      </c>
      <c r="C78" s="133"/>
      <c r="D78" s="142"/>
      <c r="E78" s="133"/>
      <c r="F78" s="142"/>
      <c r="G78" s="133"/>
      <c r="H78" s="133"/>
      <c r="I78" s="141"/>
      <c r="J78" s="142"/>
      <c r="K78" s="133"/>
      <c r="L78" s="133"/>
      <c r="M78" s="133"/>
      <c r="N78" s="142"/>
      <c r="O78" s="136"/>
      <c r="P78" s="133"/>
      <c r="Q78" s="142"/>
      <c r="R78" s="133"/>
      <c r="S78" s="142"/>
      <c r="T78" s="439"/>
      <c r="U78" s="439"/>
      <c r="V78" s="439"/>
      <c r="W78" s="448"/>
      <c r="X78" s="440"/>
      <c r="Y78" s="439"/>
      <c r="Z78" s="448"/>
      <c r="AA78" s="439"/>
      <c r="AB78" s="448"/>
      <c r="AC78" s="416"/>
    </row>
    <row r="79" spans="1:29" s="147" customFormat="1" ht="31.5">
      <c r="A79" s="143">
        <v>3</v>
      </c>
      <c r="B79" s="148" t="s">
        <v>95</v>
      </c>
      <c r="C79" s="149"/>
      <c r="D79" s="160"/>
      <c r="E79" s="149"/>
      <c r="F79" s="160"/>
      <c r="G79" s="149"/>
      <c r="H79" s="149"/>
      <c r="I79" s="161"/>
      <c r="J79" s="160"/>
      <c r="K79" s="149"/>
      <c r="L79" s="149"/>
      <c r="M79" s="149"/>
      <c r="N79" s="160"/>
      <c r="O79" s="150"/>
      <c r="P79" s="149"/>
      <c r="Q79" s="160"/>
      <c r="R79" s="149"/>
      <c r="S79" s="160"/>
      <c r="T79" s="467"/>
      <c r="U79" s="467"/>
      <c r="V79" s="467"/>
      <c r="W79" s="498"/>
      <c r="X79" s="468"/>
      <c r="Y79" s="467"/>
      <c r="Z79" s="498"/>
      <c r="AA79" s="467"/>
      <c r="AB79" s="498"/>
      <c r="AC79" s="410"/>
    </row>
    <row r="80" spans="1:29" s="88" customFormat="1">
      <c r="A80" s="258" t="s">
        <v>96</v>
      </c>
      <c r="B80" s="38" t="s">
        <v>28</v>
      </c>
      <c r="C80" s="39"/>
      <c r="D80" s="40"/>
      <c r="E80" s="39"/>
      <c r="F80" s="40"/>
      <c r="G80" s="39"/>
      <c r="H80" s="39"/>
      <c r="I80" s="81"/>
      <c r="J80" s="40"/>
      <c r="K80" s="39"/>
      <c r="L80" s="39"/>
      <c r="M80" s="39"/>
      <c r="N80" s="40"/>
      <c r="O80" s="115"/>
      <c r="P80" s="39"/>
      <c r="Q80" s="40"/>
      <c r="R80" s="39"/>
      <c r="S80" s="40"/>
      <c r="T80" s="467"/>
      <c r="U80" s="467"/>
      <c r="V80" s="467"/>
      <c r="W80" s="498"/>
      <c r="X80" s="468"/>
      <c r="Y80" s="467"/>
      <c r="Z80" s="498"/>
      <c r="AA80" s="467"/>
      <c r="AB80" s="498"/>
      <c r="AC80" s="410"/>
    </row>
    <row r="81" spans="1:29" s="88" customFormat="1" ht="18.75" customHeight="1">
      <c r="A81" s="6"/>
      <c r="B81" s="17" t="s">
        <v>29</v>
      </c>
      <c r="C81" s="15"/>
      <c r="D81" s="16"/>
      <c r="E81" s="15"/>
      <c r="F81" s="16"/>
      <c r="G81" s="15"/>
      <c r="H81" s="15"/>
      <c r="I81" s="76"/>
      <c r="J81" s="16"/>
      <c r="K81" s="15"/>
      <c r="L81" s="15"/>
      <c r="M81" s="15"/>
      <c r="N81" s="16"/>
      <c r="O81" s="110"/>
      <c r="P81" s="15"/>
      <c r="Q81" s="16"/>
      <c r="R81" s="15"/>
      <c r="S81" s="16"/>
      <c r="T81" s="429"/>
      <c r="U81" s="429"/>
      <c r="V81" s="429"/>
      <c r="W81" s="499"/>
      <c r="X81" s="430"/>
      <c r="Y81" s="429"/>
      <c r="Z81" s="499"/>
      <c r="AA81" s="429"/>
      <c r="AB81" s="499"/>
      <c r="AC81" s="411"/>
    </row>
    <row r="82" spans="1:29" s="88" customFormat="1" ht="35.25" customHeight="1">
      <c r="A82" s="6">
        <v>3.01</v>
      </c>
      <c r="B82" s="12" t="s">
        <v>30</v>
      </c>
      <c r="C82" s="8"/>
      <c r="D82" s="13"/>
      <c r="E82" s="8"/>
      <c r="F82" s="13"/>
      <c r="G82" s="8"/>
      <c r="H82" s="8"/>
      <c r="I82" s="49"/>
      <c r="J82" s="50"/>
      <c r="K82" s="8"/>
      <c r="L82" s="8"/>
      <c r="M82" s="8"/>
      <c r="N82" s="13"/>
      <c r="O82" s="51">
        <v>2.5</v>
      </c>
      <c r="P82" s="8">
        <v>2</v>
      </c>
      <c r="Q82" s="41">
        <f>O82*P82</f>
        <v>5</v>
      </c>
      <c r="R82" s="42">
        <f>K82+M82+P82</f>
        <v>2</v>
      </c>
      <c r="S82" s="43">
        <f>L82+N82+Q82</f>
        <v>5</v>
      </c>
      <c r="T82" s="405"/>
      <c r="U82" s="405"/>
      <c r="V82" s="405"/>
      <c r="W82" s="484"/>
      <c r="X82" s="423">
        <v>2</v>
      </c>
      <c r="Y82" s="405">
        <v>2</v>
      </c>
      <c r="Z82" s="424">
        <f>X82*Y82</f>
        <v>4</v>
      </c>
      <c r="AA82" s="406">
        <f>T82+V82+Y82</f>
        <v>2</v>
      </c>
      <c r="AB82" s="484">
        <f t="shared" ref="AB82:AB85" si="11">U82+W82+Z82</f>
        <v>4</v>
      </c>
      <c r="AC82" s="407"/>
    </row>
    <row r="83" spans="1:29" s="88" customFormat="1" ht="33.75" customHeight="1">
      <c r="A83" s="6">
        <f t="shared" ref="A83:A85" si="12">+A82+0.01</f>
        <v>3.0199999999999996</v>
      </c>
      <c r="B83" s="12" t="s">
        <v>31</v>
      </c>
      <c r="C83" s="8"/>
      <c r="D83" s="13"/>
      <c r="E83" s="8"/>
      <c r="F83" s="13"/>
      <c r="G83" s="8"/>
      <c r="H83" s="8"/>
      <c r="I83" s="49"/>
      <c r="J83" s="50"/>
      <c r="K83" s="8"/>
      <c r="L83" s="8"/>
      <c r="M83" s="8"/>
      <c r="N83" s="13"/>
      <c r="O83" s="51">
        <v>3</v>
      </c>
      <c r="P83" s="8">
        <v>2</v>
      </c>
      <c r="Q83" s="41">
        <f t="shared" ref="Q83" si="13">O83*P83</f>
        <v>6</v>
      </c>
      <c r="R83" s="42">
        <f t="shared" ref="R83:S146" si="14">K83+M83+P83</f>
        <v>2</v>
      </c>
      <c r="S83" s="43">
        <f t="shared" si="14"/>
        <v>6</v>
      </c>
      <c r="T83" s="405"/>
      <c r="U83" s="405"/>
      <c r="V83" s="405"/>
      <c r="W83" s="484"/>
      <c r="X83" s="423">
        <v>3</v>
      </c>
      <c r="Y83" s="405">
        <v>2</v>
      </c>
      <c r="Z83" s="424">
        <f t="shared" ref="Z83:Z85" si="15">X83*Y83</f>
        <v>6</v>
      </c>
      <c r="AA83" s="406">
        <f t="shared" ref="AA83:AA85" si="16">T83+V83+Y83</f>
        <v>2</v>
      </c>
      <c r="AB83" s="484">
        <f t="shared" si="11"/>
        <v>6</v>
      </c>
      <c r="AC83" s="407"/>
    </row>
    <row r="84" spans="1:29" s="88" customFormat="1" ht="25.5" customHeight="1">
      <c r="A84" s="6">
        <f t="shared" si="12"/>
        <v>3.0299999999999994</v>
      </c>
      <c r="B84" s="12" t="s">
        <v>32</v>
      </c>
      <c r="C84" s="8"/>
      <c r="D84" s="13"/>
      <c r="E84" s="8"/>
      <c r="F84" s="13"/>
      <c r="G84" s="8"/>
      <c r="H84" s="8"/>
      <c r="I84" s="49"/>
      <c r="J84" s="50"/>
      <c r="K84" s="8"/>
      <c r="L84" s="8"/>
      <c r="M84" s="8"/>
      <c r="N84" s="13"/>
      <c r="O84" s="51">
        <v>0.1875</v>
      </c>
      <c r="P84" s="8">
        <v>2</v>
      </c>
      <c r="Q84" s="41">
        <f>O84*P84</f>
        <v>0.375</v>
      </c>
      <c r="R84" s="42">
        <f t="shared" si="14"/>
        <v>2</v>
      </c>
      <c r="S84" s="43">
        <f t="shared" si="14"/>
        <v>0.375</v>
      </c>
      <c r="T84" s="405"/>
      <c r="U84" s="405"/>
      <c r="V84" s="405"/>
      <c r="W84" s="484"/>
      <c r="X84" s="423">
        <v>0.375</v>
      </c>
      <c r="Y84" s="405">
        <v>2</v>
      </c>
      <c r="Z84" s="424">
        <f t="shared" si="15"/>
        <v>0.75</v>
      </c>
      <c r="AA84" s="406">
        <f t="shared" si="16"/>
        <v>2</v>
      </c>
      <c r="AB84" s="484">
        <f t="shared" si="11"/>
        <v>0.75</v>
      </c>
      <c r="AC84" s="407"/>
    </row>
    <row r="85" spans="1:29" s="88" customFormat="1" ht="33.75" customHeight="1">
      <c r="A85" s="6">
        <f t="shared" si="12"/>
        <v>3.0399999999999991</v>
      </c>
      <c r="B85" s="12" t="s">
        <v>33</v>
      </c>
      <c r="C85" s="8"/>
      <c r="D85" s="13"/>
      <c r="E85" s="8"/>
      <c r="F85" s="13"/>
      <c r="G85" s="8"/>
      <c r="H85" s="8"/>
      <c r="I85" s="49"/>
      <c r="J85" s="50"/>
      <c r="K85" s="8"/>
      <c r="L85" s="8"/>
      <c r="M85" s="8"/>
      <c r="N85" s="13"/>
      <c r="O85" s="64">
        <v>0.1875</v>
      </c>
      <c r="P85" s="8">
        <v>2</v>
      </c>
      <c r="Q85" s="41">
        <f>O85*P85</f>
        <v>0.375</v>
      </c>
      <c r="R85" s="42">
        <f t="shared" si="14"/>
        <v>2</v>
      </c>
      <c r="S85" s="43">
        <f t="shared" si="14"/>
        <v>0.375</v>
      </c>
      <c r="T85" s="405"/>
      <c r="U85" s="405"/>
      <c r="V85" s="405"/>
      <c r="W85" s="484"/>
      <c r="X85" s="426">
        <v>0.375</v>
      </c>
      <c r="Y85" s="405">
        <v>2</v>
      </c>
      <c r="Z85" s="424">
        <f t="shared" si="15"/>
        <v>0.75</v>
      </c>
      <c r="AA85" s="406">
        <f t="shared" si="16"/>
        <v>2</v>
      </c>
      <c r="AB85" s="484">
        <f t="shared" si="11"/>
        <v>0.75</v>
      </c>
      <c r="AC85" s="407"/>
    </row>
    <row r="86" spans="1:29" s="88" customFormat="1" ht="18">
      <c r="A86" s="6"/>
      <c r="B86" s="14" t="s">
        <v>34</v>
      </c>
      <c r="C86" s="44">
        <f>SUM(C82:C85)</f>
        <v>0</v>
      </c>
      <c r="D86" s="24">
        <f>SUM(D82:D85)</f>
        <v>0</v>
      </c>
      <c r="E86" s="44">
        <f>SUM(E82:E85)</f>
        <v>0</v>
      </c>
      <c r="F86" s="24">
        <f>SUM(F82:F85)</f>
        <v>0</v>
      </c>
      <c r="G86" s="47"/>
      <c r="H86" s="48"/>
      <c r="I86" s="44">
        <f t="shared" ref="I86:Q86" si="17">SUM(I82:I85)</f>
        <v>0</v>
      </c>
      <c r="J86" s="24">
        <f t="shared" si="17"/>
        <v>0</v>
      </c>
      <c r="K86" s="24">
        <f t="shared" si="17"/>
        <v>0</v>
      </c>
      <c r="L86" s="24">
        <f t="shared" si="17"/>
        <v>0</v>
      </c>
      <c r="M86" s="24">
        <f t="shared" si="17"/>
        <v>0</v>
      </c>
      <c r="N86" s="24">
        <f t="shared" si="17"/>
        <v>0</v>
      </c>
      <c r="O86" s="116">
        <f t="shared" si="17"/>
        <v>5.875</v>
      </c>
      <c r="P86" s="24">
        <f>P84</f>
        <v>2</v>
      </c>
      <c r="Q86" s="24">
        <f t="shared" si="17"/>
        <v>11.75</v>
      </c>
      <c r="R86" s="24">
        <f>R84</f>
        <v>2</v>
      </c>
      <c r="S86" s="24">
        <f>SUM(S82:S85)</f>
        <v>11.75</v>
      </c>
      <c r="T86" s="427">
        <f>SUM(T82:T85)</f>
        <v>0</v>
      </c>
      <c r="U86" s="427">
        <f t="shared" ref="U86:Z86" si="18">SUM(U82:U85)</f>
        <v>0</v>
      </c>
      <c r="V86" s="427">
        <f t="shared" si="18"/>
        <v>0</v>
      </c>
      <c r="W86" s="427">
        <f t="shared" si="18"/>
        <v>0</v>
      </c>
      <c r="X86" s="427">
        <f t="shared" si="18"/>
        <v>5.75</v>
      </c>
      <c r="Y86" s="427"/>
      <c r="Z86" s="427">
        <f t="shared" si="18"/>
        <v>11.5</v>
      </c>
      <c r="AA86" s="427"/>
      <c r="AB86" s="427">
        <f>SUM(AB82:AB85)</f>
        <v>11.5</v>
      </c>
      <c r="AC86" s="412"/>
    </row>
    <row r="87" spans="1:29" s="88" customFormat="1" ht="18">
      <c r="A87" s="6"/>
      <c r="B87" s="17" t="s">
        <v>35</v>
      </c>
      <c r="C87" s="15"/>
      <c r="D87" s="16"/>
      <c r="E87" s="15"/>
      <c r="F87" s="16"/>
      <c r="G87" s="47"/>
      <c r="H87" s="48"/>
      <c r="I87" s="76"/>
      <c r="J87" s="16"/>
      <c r="K87" s="15"/>
      <c r="L87" s="15"/>
      <c r="M87" s="15"/>
      <c r="N87" s="16"/>
      <c r="O87" s="110"/>
      <c r="P87" s="15"/>
      <c r="Q87" s="41"/>
      <c r="R87" s="42"/>
      <c r="S87" s="43"/>
      <c r="T87" s="429"/>
      <c r="U87" s="429"/>
      <c r="V87" s="429"/>
      <c r="W87" s="499"/>
      <c r="X87" s="430"/>
      <c r="Y87" s="429"/>
      <c r="Z87" s="424"/>
      <c r="AA87" s="406"/>
      <c r="AB87" s="425"/>
      <c r="AC87" s="411"/>
    </row>
    <row r="88" spans="1:29" s="88" customFormat="1" ht="46.5" customHeight="1">
      <c r="A88" s="6">
        <v>3.05</v>
      </c>
      <c r="B88" s="18" t="s">
        <v>36</v>
      </c>
      <c r="C88" s="45">
        <v>100</v>
      </c>
      <c r="D88" s="251">
        <v>18</v>
      </c>
      <c r="E88" s="45">
        <v>100</v>
      </c>
      <c r="F88" s="251">
        <v>18</v>
      </c>
      <c r="G88" s="47">
        <f>E88/C88</f>
        <v>1</v>
      </c>
      <c r="H88" s="48">
        <f>F88/D88</f>
        <v>1</v>
      </c>
      <c r="I88" s="49">
        <f t="shared" ref="I88:J108" si="19">C88-E88</f>
        <v>0</v>
      </c>
      <c r="J88" s="50">
        <f>D88-F88</f>
        <v>0</v>
      </c>
      <c r="K88" s="45"/>
      <c r="L88" s="45"/>
      <c r="M88" s="45"/>
      <c r="N88" s="46"/>
      <c r="O88" s="51">
        <v>1.4999999999999999E-2</v>
      </c>
      <c r="P88" s="45">
        <v>200</v>
      </c>
      <c r="Q88" s="41">
        <f>O88*P88*12</f>
        <v>36</v>
      </c>
      <c r="R88" s="42">
        <f t="shared" si="14"/>
        <v>200</v>
      </c>
      <c r="S88" s="43">
        <f t="shared" si="14"/>
        <v>36</v>
      </c>
      <c r="T88" s="431"/>
      <c r="U88" s="431"/>
      <c r="V88" s="431"/>
      <c r="W88" s="510"/>
      <c r="X88" s="423">
        <v>1.4999999999999999E-2</v>
      </c>
      <c r="Y88" s="431">
        <v>200</v>
      </c>
      <c r="Z88" s="424">
        <f>X88*Y88*12</f>
        <v>36</v>
      </c>
      <c r="AA88" s="406">
        <f t="shared" ref="AA88:AB149" si="20">T88+V88+Y88</f>
        <v>200</v>
      </c>
      <c r="AB88" s="484">
        <f t="shared" si="20"/>
        <v>36</v>
      </c>
      <c r="AC88" s="432"/>
    </row>
    <row r="89" spans="1:29" s="88" customFormat="1" ht="46.5" customHeight="1">
      <c r="A89" s="6">
        <f t="shared" ref="A89:A90" si="21">+A88+0.01</f>
        <v>3.0599999999999996</v>
      </c>
      <c r="B89" s="18" t="s">
        <v>37</v>
      </c>
      <c r="C89" s="45">
        <v>100</v>
      </c>
      <c r="D89" s="251">
        <v>1.2</v>
      </c>
      <c r="E89" s="45">
        <v>100</v>
      </c>
      <c r="F89" s="251">
        <v>1.2</v>
      </c>
      <c r="G89" s="47">
        <f t="shared" ref="G89:H104" si="22">E89/C89</f>
        <v>1</v>
      </c>
      <c r="H89" s="48">
        <f t="shared" si="22"/>
        <v>1</v>
      </c>
      <c r="I89" s="49">
        <f t="shared" si="19"/>
        <v>0</v>
      </c>
      <c r="J89" s="50">
        <f t="shared" si="19"/>
        <v>0</v>
      </c>
      <c r="K89" s="45"/>
      <c r="L89" s="45"/>
      <c r="M89" s="45"/>
      <c r="N89" s="46"/>
      <c r="O89" s="51">
        <v>1E-3</v>
      </c>
      <c r="P89" s="45">
        <v>200</v>
      </c>
      <c r="Q89" s="41">
        <f>O89*P89*12</f>
        <v>2.4000000000000004</v>
      </c>
      <c r="R89" s="42">
        <f>K89+M89+P89</f>
        <v>200</v>
      </c>
      <c r="S89" s="43">
        <f t="shared" si="14"/>
        <v>2.4000000000000004</v>
      </c>
      <c r="T89" s="431"/>
      <c r="U89" s="431"/>
      <c r="V89" s="431"/>
      <c r="W89" s="510"/>
      <c r="X89" s="423">
        <v>1E-3</v>
      </c>
      <c r="Y89" s="431">
        <v>200</v>
      </c>
      <c r="Z89" s="424">
        <f t="shared" ref="Z89" si="23">X89*Y89*12</f>
        <v>2.4000000000000004</v>
      </c>
      <c r="AA89" s="406">
        <f>T89+V89+Y89</f>
        <v>200</v>
      </c>
      <c r="AB89" s="484">
        <f t="shared" si="20"/>
        <v>2.4000000000000004</v>
      </c>
      <c r="AC89" s="432"/>
    </row>
    <row r="90" spans="1:29" s="88" customFormat="1" ht="46.5" customHeight="1">
      <c r="A90" s="6">
        <f t="shared" si="21"/>
        <v>3.0699999999999994</v>
      </c>
      <c r="B90" s="18" t="s">
        <v>38</v>
      </c>
      <c r="C90" s="45"/>
      <c r="D90" s="251"/>
      <c r="E90" s="45"/>
      <c r="F90" s="251"/>
      <c r="G90" s="47"/>
      <c r="H90" s="48"/>
      <c r="I90" s="49"/>
      <c r="J90" s="50"/>
      <c r="K90" s="45"/>
      <c r="L90" s="45"/>
      <c r="M90" s="45"/>
      <c r="N90" s="46"/>
      <c r="O90" s="51">
        <v>0.01</v>
      </c>
      <c r="P90" s="45">
        <v>200</v>
      </c>
      <c r="Q90" s="41">
        <f t="shared" ref="Q90:Q107" si="24">O90*P90</f>
        <v>2</v>
      </c>
      <c r="R90" s="42">
        <f t="shared" si="14"/>
        <v>200</v>
      </c>
      <c r="S90" s="43">
        <f t="shared" si="14"/>
        <v>2</v>
      </c>
      <c r="T90" s="431"/>
      <c r="U90" s="431"/>
      <c r="V90" s="431"/>
      <c r="W90" s="510"/>
      <c r="X90" s="423">
        <v>0.01</v>
      </c>
      <c r="Y90" s="431">
        <v>200</v>
      </c>
      <c r="Z90" s="424">
        <f>X90*Y90</f>
        <v>2</v>
      </c>
      <c r="AA90" s="406">
        <f t="shared" ref="AA90:AA109" si="25">T90+V90+Y90</f>
        <v>200</v>
      </c>
      <c r="AB90" s="484">
        <f t="shared" si="20"/>
        <v>2</v>
      </c>
      <c r="AC90" s="432"/>
    </row>
    <row r="91" spans="1:29" s="88" customFormat="1" ht="46.5" customHeight="1">
      <c r="A91" s="6"/>
      <c r="B91" s="18" t="s">
        <v>39</v>
      </c>
      <c r="C91" s="45"/>
      <c r="D91" s="251"/>
      <c r="E91" s="45"/>
      <c r="F91" s="251"/>
      <c r="G91" s="47"/>
      <c r="H91" s="48"/>
      <c r="I91" s="49">
        <f t="shared" si="19"/>
        <v>0</v>
      </c>
      <c r="J91" s="50">
        <f t="shared" si="19"/>
        <v>0</v>
      </c>
      <c r="K91" s="45"/>
      <c r="L91" s="45"/>
      <c r="M91" s="45"/>
      <c r="N91" s="46"/>
      <c r="O91" s="117"/>
      <c r="P91" s="45"/>
      <c r="Q91" s="46"/>
      <c r="R91" s="42"/>
      <c r="S91" s="43"/>
      <c r="T91" s="431"/>
      <c r="U91" s="431"/>
      <c r="V91" s="431"/>
      <c r="W91" s="510"/>
      <c r="X91" s="433"/>
      <c r="Y91" s="431"/>
      <c r="Z91" s="510"/>
      <c r="AA91" s="406"/>
      <c r="AB91" s="484"/>
      <c r="AC91" s="432"/>
    </row>
    <row r="92" spans="1:29" s="88" customFormat="1" ht="34.5" customHeight="1">
      <c r="A92" s="6" t="s">
        <v>40</v>
      </c>
      <c r="B92" s="21" t="s">
        <v>41</v>
      </c>
      <c r="C92" s="90">
        <v>2</v>
      </c>
      <c r="D92" s="252">
        <v>6</v>
      </c>
      <c r="E92" s="90">
        <v>2</v>
      </c>
      <c r="F92" s="252">
        <v>6</v>
      </c>
      <c r="G92" s="47">
        <f t="shared" si="22"/>
        <v>1</v>
      </c>
      <c r="H92" s="48">
        <f t="shared" si="22"/>
        <v>1</v>
      </c>
      <c r="I92" s="49">
        <f t="shared" si="19"/>
        <v>0</v>
      </c>
      <c r="J92" s="50">
        <f t="shared" si="19"/>
        <v>0</v>
      </c>
      <c r="K92" s="90"/>
      <c r="L92" s="90"/>
      <c r="M92" s="90"/>
      <c r="N92" s="96"/>
      <c r="O92" s="101">
        <v>0.25</v>
      </c>
      <c r="P92" s="90">
        <v>4</v>
      </c>
      <c r="Q92" s="41">
        <f>O92*P92*12</f>
        <v>12</v>
      </c>
      <c r="R92" s="42">
        <f t="shared" si="14"/>
        <v>4</v>
      </c>
      <c r="S92" s="43">
        <f t="shared" si="14"/>
        <v>12</v>
      </c>
      <c r="T92" s="434"/>
      <c r="U92" s="434"/>
      <c r="V92" s="434"/>
      <c r="W92" s="511"/>
      <c r="X92" s="435">
        <v>0.25</v>
      </c>
      <c r="Y92" s="90">
        <v>4</v>
      </c>
      <c r="Z92" s="424">
        <f>X92*Y92*12</f>
        <v>12</v>
      </c>
      <c r="AA92" s="406">
        <f t="shared" si="25"/>
        <v>4</v>
      </c>
      <c r="AB92" s="484">
        <f t="shared" si="20"/>
        <v>12</v>
      </c>
      <c r="AC92" s="436"/>
    </row>
    <row r="93" spans="1:29" s="9" customFormat="1" ht="54" customHeight="1">
      <c r="A93" s="6" t="s">
        <v>42</v>
      </c>
      <c r="B93" s="21" t="s">
        <v>43</v>
      </c>
      <c r="C93" s="8"/>
      <c r="D93" s="253"/>
      <c r="E93" s="8"/>
      <c r="F93" s="253"/>
      <c r="G93" s="47"/>
      <c r="H93" s="48"/>
      <c r="I93" s="49"/>
      <c r="J93" s="50"/>
      <c r="K93" s="8"/>
      <c r="L93" s="8"/>
      <c r="M93" s="8"/>
      <c r="N93" s="13"/>
      <c r="O93" s="101">
        <v>0.2</v>
      </c>
      <c r="P93" s="8">
        <v>0</v>
      </c>
      <c r="Q93" s="41">
        <f>O93*P93*12</f>
        <v>0</v>
      </c>
      <c r="R93" s="42">
        <f t="shared" si="14"/>
        <v>0</v>
      </c>
      <c r="S93" s="43">
        <f t="shared" si="14"/>
        <v>0</v>
      </c>
      <c r="T93" s="405"/>
      <c r="U93" s="405"/>
      <c r="V93" s="405"/>
      <c r="W93" s="484"/>
      <c r="X93" s="435">
        <v>0.2</v>
      </c>
      <c r="Y93" s="405">
        <v>0</v>
      </c>
      <c r="Z93" s="424">
        <f t="shared" ref="Z93:Z99" si="26">X93*Y93*12</f>
        <v>0</v>
      </c>
      <c r="AA93" s="406">
        <f t="shared" si="25"/>
        <v>0</v>
      </c>
      <c r="AB93" s="484">
        <f t="shared" si="20"/>
        <v>0</v>
      </c>
      <c r="AC93" s="407"/>
    </row>
    <row r="94" spans="1:29" s="9" customFormat="1" ht="77.25" customHeight="1">
      <c r="A94" s="6" t="s">
        <v>44</v>
      </c>
      <c r="B94" s="21" t="s">
        <v>45</v>
      </c>
      <c r="C94" s="8"/>
      <c r="D94" s="253"/>
      <c r="E94" s="8"/>
      <c r="F94" s="253"/>
      <c r="G94" s="47"/>
      <c r="H94" s="48"/>
      <c r="I94" s="49"/>
      <c r="J94" s="50"/>
      <c r="K94" s="8"/>
      <c r="L94" s="8"/>
      <c r="M94" s="8"/>
      <c r="N94" s="13"/>
      <c r="O94" s="51">
        <v>0.12</v>
      </c>
      <c r="P94" s="8"/>
      <c r="Q94" s="41">
        <f t="shared" si="24"/>
        <v>0</v>
      </c>
      <c r="R94" s="42">
        <f t="shared" si="14"/>
        <v>0</v>
      </c>
      <c r="S94" s="43">
        <f t="shared" si="14"/>
        <v>0</v>
      </c>
      <c r="T94" s="405"/>
      <c r="U94" s="405"/>
      <c r="V94" s="405"/>
      <c r="W94" s="484"/>
      <c r="X94" s="423">
        <v>0.12</v>
      </c>
      <c r="Y94" s="405"/>
      <c r="Z94" s="424">
        <f t="shared" si="26"/>
        <v>0</v>
      </c>
      <c r="AA94" s="406">
        <f t="shared" si="25"/>
        <v>0</v>
      </c>
      <c r="AB94" s="484">
        <f t="shared" si="20"/>
        <v>0</v>
      </c>
      <c r="AC94" s="407"/>
    </row>
    <row r="95" spans="1:29" s="88" customFormat="1" ht="46.5" customHeight="1">
      <c r="A95" s="6" t="s">
        <v>46</v>
      </c>
      <c r="B95" s="21" t="s">
        <v>47</v>
      </c>
      <c r="C95" s="8">
        <v>6</v>
      </c>
      <c r="D95" s="253">
        <v>3.6</v>
      </c>
      <c r="E95" s="8">
        <v>6</v>
      </c>
      <c r="F95" s="253">
        <v>3.6</v>
      </c>
      <c r="G95" s="47">
        <f t="shared" si="22"/>
        <v>1</v>
      </c>
      <c r="H95" s="48">
        <f t="shared" si="22"/>
        <v>1</v>
      </c>
      <c r="I95" s="49">
        <f t="shared" si="19"/>
        <v>0</v>
      </c>
      <c r="J95" s="50">
        <f t="shared" si="19"/>
        <v>0</v>
      </c>
      <c r="K95" s="8"/>
      <c r="L95" s="8"/>
      <c r="M95" s="8"/>
      <c r="N95" s="13"/>
      <c r="O95" s="51">
        <v>0.05</v>
      </c>
      <c r="P95" s="8">
        <f>3*4</f>
        <v>12</v>
      </c>
      <c r="Q95" s="41">
        <f>O95*P95*12</f>
        <v>7.2000000000000011</v>
      </c>
      <c r="R95" s="42">
        <f t="shared" si="14"/>
        <v>12</v>
      </c>
      <c r="S95" s="43">
        <f t="shared" si="14"/>
        <v>7.2000000000000011</v>
      </c>
      <c r="T95" s="405"/>
      <c r="U95" s="405"/>
      <c r="V95" s="405"/>
      <c r="W95" s="484"/>
      <c r="X95" s="423">
        <v>0.05</v>
      </c>
      <c r="Y95" s="405">
        <v>12</v>
      </c>
      <c r="Z95" s="424">
        <f t="shared" si="26"/>
        <v>7.2000000000000011</v>
      </c>
      <c r="AA95" s="406">
        <f t="shared" si="25"/>
        <v>12</v>
      </c>
      <c r="AB95" s="484">
        <f t="shared" si="20"/>
        <v>7.2000000000000011</v>
      </c>
      <c r="AC95" s="407"/>
    </row>
    <row r="96" spans="1:29" s="88" customFormat="1" ht="46.5" customHeight="1">
      <c r="A96" s="6" t="s">
        <v>48</v>
      </c>
      <c r="B96" s="21" t="s">
        <v>49</v>
      </c>
      <c r="C96" s="8">
        <v>2</v>
      </c>
      <c r="D96" s="253">
        <v>2.4</v>
      </c>
      <c r="E96" s="8">
        <v>2</v>
      </c>
      <c r="F96" s="253">
        <v>2.4</v>
      </c>
      <c r="G96" s="47">
        <f t="shared" si="22"/>
        <v>1</v>
      </c>
      <c r="H96" s="48">
        <f t="shared" si="22"/>
        <v>1</v>
      </c>
      <c r="I96" s="49">
        <f t="shared" si="19"/>
        <v>0</v>
      </c>
      <c r="J96" s="50">
        <f t="shared" si="19"/>
        <v>0</v>
      </c>
      <c r="K96" s="8"/>
      <c r="L96" s="8"/>
      <c r="M96" s="8"/>
      <c r="N96" s="13"/>
      <c r="O96" s="51">
        <v>0.1</v>
      </c>
      <c r="P96" s="8">
        <v>4</v>
      </c>
      <c r="Q96" s="41">
        <f>O96*P96*12</f>
        <v>4.8000000000000007</v>
      </c>
      <c r="R96" s="42">
        <f t="shared" si="14"/>
        <v>4</v>
      </c>
      <c r="S96" s="43">
        <f t="shared" si="14"/>
        <v>4.8000000000000007</v>
      </c>
      <c r="T96" s="405"/>
      <c r="U96" s="405"/>
      <c r="V96" s="405"/>
      <c r="W96" s="484"/>
      <c r="X96" s="423">
        <v>0.1</v>
      </c>
      <c r="Y96" s="405">
        <v>4</v>
      </c>
      <c r="Z96" s="424">
        <f t="shared" si="26"/>
        <v>4.8000000000000007</v>
      </c>
      <c r="AA96" s="406">
        <f t="shared" si="25"/>
        <v>4</v>
      </c>
      <c r="AB96" s="484">
        <f t="shared" si="20"/>
        <v>4.8000000000000007</v>
      </c>
      <c r="AC96" s="407"/>
    </row>
    <row r="97" spans="1:30" s="88" customFormat="1" ht="66.75" customHeight="1">
      <c r="A97" s="6" t="s">
        <v>50</v>
      </c>
      <c r="B97" s="21" t="s">
        <v>51</v>
      </c>
      <c r="C97" s="8">
        <v>4</v>
      </c>
      <c r="D97" s="253">
        <v>2.4</v>
      </c>
      <c r="E97" s="8">
        <v>4</v>
      </c>
      <c r="F97" s="253">
        <v>2.4</v>
      </c>
      <c r="G97" s="47">
        <f t="shared" si="22"/>
        <v>1</v>
      </c>
      <c r="H97" s="48">
        <f t="shared" si="22"/>
        <v>1</v>
      </c>
      <c r="I97" s="49">
        <f t="shared" si="19"/>
        <v>0</v>
      </c>
      <c r="J97" s="50">
        <f t="shared" si="19"/>
        <v>0</v>
      </c>
      <c r="K97" s="8"/>
      <c r="L97" s="8"/>
      <c r="M97" s="8"/>
      <c r="N97" s="13"/>
      <c r="O97" s="51">
        <v>0.05</v>
      </c>
      <c r="P97" s="8">
        <f>2*4</f>
        <v>8</v>
      </c>
      <c r="Q97" s="41">
        <f>O97*P97*12</f>
        <v>4.8000000000000007</v>
      </c>
      <c r="R97" s="42">
        <f t="shared" si="14"/>
        <v>8</v>
      </c>
      <c r="S97" s="43">
        <f t="shared" si="14"/>
        <v>4.8000000000000007</v>
      </c>
      <c r="T97" s="405"/>
      <c r="U97" s="405"/>
      <c r="V97" s="405"/>
      <c r="W97" s="484"/>
      <c r="X97" s="423">
        <v>0.05</v>
      </c>
      <c r="Y97" s="405">
        <v>8</v>
      </c>
      <c r="Z97" s="424">
        <f t="shared" si="26"/>
        <v>4.8000000000000007</v>
      </c>
      <c r="AA97" s="406">
        <f t="shared" si="25"/>
        <v>8</v>
      </c>
      <c r="AB97" s="484">
        <f t="shared" si="20"/>
        <v>4.8000000000000007</v>
      </c>
      <c r="AC97" s="407"/>
    </row>
    <row r="98" spans="1:30" s="88" customFormat="1" ht="46.5" customHeight="1">
      <c r="A98" s="6" t="s">
        <v>52</v>
      </c>
      <c r="B98" s="21" t="s">
        <v>97</v>
      </c>
      <c r="C98" s="8">
        <v>2</v>
      </c>
      <c r="D98" s="253">
        <v>1.44</v>
      </c>
      <c r="E98" s="8">
        <v>2</v>
      </c>
      <c r="F98" s="253">
        <v>1.44</v>
      </c>
      <c r="G98" s="47">
        <f t="shared" si="22"/>
        <v>1</v>
      </c>
      <c r="H98" s="48">
        <f t="shared" si="22"/>
        <v>1</v>
      </c>
      <c r="I98" s="49">
        <f t="shared" si="19"/>
        <v>0</v>
      </c>
      <c r="J98" s="50">
        <f t="shared" si="19"/>
        <v>0</v>
      </c>
      <c r="K98" s="8"/>
      <c r="L98" s="8"/>
      <c r="M98" s="8"/>
      <c r="N98" s="13"/>
      <c r="O98" s="51">
        <v>0.06</v>
      </c>
      <c r="P98" s="8">
        <v>4</v>
      </c>
      <c r="Q98" s="41">
        <f>O98*P98*12</f>
        <v>2.88</v>
      </c>
      <c r="R98" s="42">
        <f t="shared" si="14"/>
        <v>4</v>
      </c>
      <c r="S98" s="43">
        <f t="shared" si="14"/>
        <v>2.88</v>
      </c>
      <c r="T98" s="405"/>
      <c r="U98" s="405"/>
      <c r="V98" s="405"/>
      <c r="W98" s="484"/>
      <c r="X98" s="423">
        <v>0.06</v>
      </c>
      <c r="Y98" s="405">
        <v>4</v>
      </c>
      <c r="Z98" s="424">
        <f t="shared" si="26"/>
        <v>2.88</v>
      </c>
      <c r="AA98" s="406">
        <f t="shared" si="25"/>
        <v>4</v>
      </c>
      <c r="AB98" s="484">
        <f t="shared" si="20"/>
        <v>2.88</v>
      </c>
      <c r="AC98" s="407"/>
    </row>
    <row r="99" spans="1:30" s="87" customFormat="1" ht="46.5" customHeight="1">
      <c r="A99" s="6" t="s">
        <v>81</v>
      </c>
      <c r="B99" s="21" t="s">
        <v>98</v>
      </c>
      <c r="C99" s="8">
        <v>4</v>
      </c>
      <c r="D99" s="253">
        <v>2.16</v>
      </c>
      <c r="E99" s="8">
        <v>4</v>
      </c>
      <c r="F99" s="253">
        <v>2.16</v>
      </c>
      <c r="G99" s="47">
        <f t="shared" si="22"/>
        <v>1</v>
      </c>
      <c r="H99" s="48">
        <f t="shared" si="22"/>
        <v>1</v>
      </c>
      <c r="I99" s="49">
        <f t="shared" si="19"/>
        <v>0</v>
      </c>
      <c r="J99" s="50">
        <f t="shared" si="19"/>
        <v>0</v>
      </c>
      <c r="K99" s="8"/>
      <c r="L99" s="8"/>
      <c r="M99" s="8"/>
      <c r="N99" s="13"/>
      <c r="O99" s="51">
        <v>4.4999999999999998E-2</v>
      </c>
      <c r="P99" s="8">
        <f>2*4</f>
        <v>8</v>
      </c>
      <c r="Q99" s="41">
        <f>O99*P99*12</f>
        <v>4.32</v>
      </c>
      <c r="R99" s="42">
        <f t="shared" si="14"/>
        <v>8</v>
      </c>
      <c r="S99" s="43">
        <f t="shared" si="14"/>
        <v>4.32</v>
      </c>
      <c r="T99" s="405"/>
      <c r="U99" s="405"/>
      <c r="V99" s="405"/>
      <c r="W99" s="484"/>
      <c r="X99" s="423">
        <v>4.4999999999999998E-2</v>
      </c>
      <c r="Y99" s="405">
        <v>8</v>
      </c>
      <c r="Z99" s="424">
        <f t="shared" si="26"/>
        <v>4.32</v>
      </c>
      <c r="AA99" s="406">
        <f t="shared" si="25"/>
        <v>8</v>
      </c>
      <c r="AB99" s="484">
        <f t="shared" si="20"/>
        <v>4.32</v>
      </c>
      <c r="AC99" s="407"/>
    </row>
    <row r="100" spans="1:30" s="88" customFormat="1" ht="46.5" customHeight="1">
      <c r="A100" s="6">
        <v>3.08</v>
      </c>
      <c r="B100" s="21" t="s">
        <v>54</v>
      </c>
      <c r="C100" s="8"/>
      <c r="D100" s="253"/>
      <c r="E100" s="8"/>
      <c r="F100" s="253"/>
      <c r="G100" s="47" t="e">
        <f t="shared" si="22"/>
        <v>#DIV/0!</v>
      </c>
      <c r="H100" s="48" t="e">
        <f t="shared" si="22"/>
        <v>#DIV/0!</v>
      </c>
      <c r="I100" s="49">
        <f t="shared" si="19"/>
        <v>0</v>
      </c>
      <c r="J100" s="50">
        <f t="shared" si="19"/>
        <v>0</v>
      </c>
      <c r="K100" s="8"/>
      <c r="L100" s="8"/>
      <c r="M100" s="8"/>
      <c r="N100" s="13"/>
      <c r="O100" s="51">
        <v>0.01</v>
      </c>
      <c r="P100" s="8">
        <v>200</v>
      </c>
      <c r="Q100" s="41">
        <f t="shared" si="24"/>
        <v>2</v>
      </c>
      <c r="R100" s="42">
        <f t="shared" si="14"/>
        <v>200</v>
      </c>
      <c r="S100" s="43">
        <f t="shared" si="14"/>
        <v>2</v>
      </c>
      <c r="T100" s="405"/>
      <c r="U100" s="405"/>
      <c r="V100" s="405"/>
      <c r="W100" s="484"/>
      <c r="X100" s="423">
        <v>0.01</v>
      </c>
      <c r="Y100" s="405">
        <v>200</v>
      </c>
      <c r="Z100" s="424">
        <f t="shared" ref="Z100:Z109" si="27">X100*Y100</f>
        <v>2</v>
      </c>
      <c r="AA100" s="406">
        <f t="shared" si="25"/>
        <v>200</v>
      </c>
      <c r="AB100" s="484">
        <f t="shared" si="20"/>
        <v>2</v>
      </c>
      <c r="AC100" s="407"/>
    </row>
    <row r="101" spans="1:30" s="88" customFormat="1" ht="46.5" customHeight="1">
      <c r="A101" s="6">
        <f t="shared" ref="A101:A108" si="28">+A100+0.01</f>
        <v>3.09</v>
      </c>
      <c r="B101" s="21" t="s">
        <v>55</v>
      </c>
      <c r="C101" s="8">
        <v>100</v>
      </c>
      <c r="D101" s="253">
        <v>1</v>
      </c>
      <c r="E101" s="8">
        <v>100</v>
      </c>
      <c r="F101" s="253">
        <v>1</v>
      </c>
      <c r="G101" s="47">
        <f t="shared" si="22"/>
        <v>1</v>
      </c>
      <c r="H101" s="48">
        <f t="shared" si="22"/>
        <v>1</v>
      </c>
      <c r="I101" s="49">
        <f t="shared" si="19"/>
        <v>0</v>
      </c>
      <c r="J101" s="50">
        <f t="shared" si="19"/>
        <v>0</v>
      </c>
      <c r="K101" s="8"/>
      <c r="L101" s="8"/>
      <c r="M101" s="8"/>
      <c r="N101" s="13"/>
      <c r="O101" s="51">
        <v>0.01</v>
      </c>
      <c r="P101" s="8">
        <v>200</v>
      </c>
      <c r="Q101" s="41">
        <f t="shared" si="24"/>
        <v>2</v>
      </c>
      <c r="R101" s="42">
        <f t="shared" si="14"/>
        <v>200</v>
      </c>
      <c r="S101" s="43">
        <f t="shared" si="14"/>
        <v>2</v>
      </c>
      <c r="T101" s="405"/>
      <c r="U101" s="405"/>
      <c r="V101" s="405"/>
      <c r="W101" s="484"/>
      <c r="X101" s="423">
        <v>0.01</v>
      </c>
      <c r="Y101" s="405">
        <v>200</v>
      </c>
      <c r="Z101" s="424">
        <f t="shared" si="27"/>
        <v>2</v>
      </c>
      <c r="AA101" s="406">
        <f t="shared" si="25"/>
        <v>200</v>
      </c>
      <c r="AB101" s="484">
        <f t="shared" si="20"/>
        <v>2</v>
      </c>
      <c r="AC101" s="407"/>
    </row>
    <row r="102" spans="1:30" s="88" customFormat="1" ht="46.5" customHeight="1">
      <c r="A102" s="6">
        <f t="shared" si="28"/>
        <v>3.0999999999999996</v>
      </c>
      <c r="B102" s="21" t="s">
        <v>56</v>
      </c>
      <c r="C102" s="8">
        <v>100</v>
      </c>
      <c r="D102" s="253">
        <v>1.25</v>
      </c>
      <c r="E102" s="8">
        <v>100</v>
      </c>
      <c r="F102" s="253">
        <v>1.25</v>
      </c>
      <c r="G102" s="47">
        <f t="shared" si="22"/>
        <v>1</v>
      </c>
      <c r="H102" s="48">
        <f t="shared" si="22"/>
        <v>1</v>
      </c>
      <c r="I102" s="49">
        <f t="shared" si="19"/>
        <v>0</v>
      </c>
      <c r="J102" s="50">
        <f t="shared" si="19"/>
        <v>0</v>
      </c>
      <c r="K102" s="8"/>
      <c r="L102" s="8"/>
      <c r="M102" s="8"/>
      <c r="N102" s="13"/>
      <c r="O102" s="51">
        <v>1.2500000000000001E-2</v>
      </c>
      <c r="P102" s="8">
        <v>200</v>
      </c>
      <c r="Q102" s="41">
        <f t="shared" si="24"/>
        <v>2.5</v>
      </c>
      <c r="R102" s="42">
        <f t="shared" si="14"/>
        <v>200</v>
      </c>
      <c r="S102" s="43">
        <f t="shared" si="14"/>
        <v>2.5</v>
      </c>
      <c r="T102" s="405"/>
      <c r="U102" s="405"/>
      <c r="V102" s="405"/>
      <c r="W102" s="484"/>
      <c r="X102" s="423">
        <v>1.2500000000000001E-2</v>
      </c>
      <c r="Y102" s="405">
        <v>200</v>
      </c>
      <c r="Z102" s="424">
        <f t="shared" si="27"/>
        <v>2.5</v>
      </c>
      <c r="AA102" s="406">
        <f t="shared" si="25"/>
        <v>200</v>
      </c>
      <c r="AB102" s="484">
        <f t="shared" si="20"/>
        <v>2.5</v>
      </c>
      <c r="AC102" s="407"/>
    </row>
    <row r="103" spans="1:30" s="88" customFormat="1" ht="46.5" customHeight="1">
      <c r="A103" s="6">
        <f t="shared" si="28"/>
        <v>3.1099999999999994</v>
      </c>
      <c r="B103" s="21" t="s">
        <v>57</v>
      </c>
      <c r="C103" s="8">
        <v>100</v>
      </c>
      <c r="D103" s="253">
        <v>0.75</v>
      </c>
      <c r="E103" s="8">
        <v>100</v>
      </c>
      <c r="F103" s="253">
        <v>0.75</v>
      </c>
      <c r="G103" s="47">
        <f t="shared" si="22"/>
        <v>1</v>
      </c>
      <c r="H103" s="48">
        <f t="shared" si="22"/>
        <v>1</v>
      </c>
      <c r="I103" s="49">
        <f t="shared" si="19"/>
        <v>0</v>
      </c>
      <c r="J103" s="50">
        <f t="shared" si="19"/>
        <v>0</v>
      </c>
      <c r="K103" s="8"/>
      <c r="L103" s="8"/>
      <c r="M103" s="8"/>
      <c r="N103" s="13"/>
      <c r="O103" s="51">
        <v>7.4999999999999997E-3</v>
      </c>
      <c r="P103" s="8">
        <v>200</v>
      </c>
      <c r="Q103" s="41">
        <f t="shared" si="24"/>
        <v>1.5</v>
      </c>
      <c r="R103" s="42">
        <f t="shared" si="14"/>
        <v>200</v>
      </c>
      <c r="S103" s="43">
        <f t="shared" si="14"/>
        <v>1.5</v>
      </c>
      <c r="T103" s="405"/>
      <c r="U103" s="405"/>
      <c r="V103" s="405"/>
      <c r="W103" s="484"/>
      <c r="X103" s="423">
        <v>7.4999999999999997E-3</v>
      </c>
      <c r="Y103" s="405">
        <v>200</v>
      </c>
      <c r="Z103" s="424">
        <f t="shared" si="27"/>
        <v>1.5</v>
      </c>
      <c r="AA103" s="406">
        <f t="shared" si="25"/>
        <v>200</v>
      </c>
      <c r="AB103" s="484">
        <f t="shared" si="20"/>
        <v>1.5</v>
      </c>
      <c r="AC103" s="407"/>
    </row>
    <row r="104" spans="1:30" s="88" customFormat="1" ht="46.5" customHeight="1">
      <c r="A104" s="6">
        <f t="shared" si="28"/>
        <v>3.1199999999999992</v>
      </c>
      <c r="B104" s="21" t="s">
        <v>58</v>
      </c>
      <c r="C104" s="8">
        <v>100</v>
      </c>
      <c r="D104" s="253">
        <v>0.75</v>
      </c>
      <c r="E104" s="8">
        <v>100</v>
      </c>
      <c r="F104" s="253">
        <v>0.75</v>
      </c>
      <c r="G104" s="47">
        <f t="shared" si="22"/>
        <v>1</v>
      </c>
      <c r="H104" s="48">
        <f t="shared" si="22"/>
        <v>1</v>
      </c>
      <c r="I104" s="49">
        <f t="shared" si="19"/>
        <v>0</v>
      </c>
      <c r="J104" s="50">
        <f t="shared" si="19"/>
        <v>0</v>
      </c>
      <c r="K104" s="8"/>
      <c r="L104" s="8"/>
      <c r="M104" s="8"/>
      <c r="N104" s="13"/>
      <c r="O104" s="51">
        <v>7.4999999999999997E-3</v>
      </c>
      <c r="P104" s="8">
        <v>200</v>
      </c>
      <c r="Q104" s="41">
        <f t="shared" si="24"/>
        <v>1.5</v>
      </c>
      <c r="R104" s="42">
        <f t="shared" si="14"/>
        <v>200</v>
      </c>
      <c r="S104" s="43">
        <f t="shared" si="14"/>
        <v>1.5</v>
      </c>
      <c r="T104" s="405"/>
      <c r="U104" s="405"/>
      <c r="V104" s="405"/>
      <c r="W104" s="484"/>
      <c r="X104" s="423">
        <v>7.4999999999999997E-3</v>
      </c>
      <c r="Y104" s="405">
        <v>200</v>
      </c>
      <c r="Z104" s="424">
        <f t="shared" si="27"/>
        <v>1.5</v>
      </c>
      <c r="AA104" s="406">
        <f t="shared" si="25"/>
        <v>200</v>
      </c>
      <c r="AB104" s="484">
        <f t="shared" si="20"/>
        <v>1.5</v>
      </c>
      <c r="AC104" s="407"/>
    </row>
    <row r="105" spans="1:30" s="88" customFormat="1" ht="46.5" customHeight="1">
      <c r="A105" s="6">
        <f t="shared" si="28"/>
        <v>3.129999999999999</v>
      </c>
      <c r="B105" s="21" t="s">
        <v>59</v>
      </c>
      <c r="C105" s="8"/>
      <c r="D105" s="253"/>
      <c r="E105" s="8"/>
      <c r="F105" s="253"/>
      <c r="G105" s="47"/>
      <c r="H105" s="48"/>
      <c r="I105" s="49"/>
      <c r="J105" s="50"/>
      <c r="K105" s="8"/>
      <c r="L105" s="8"/>
      <c r="M105" s="8"/>
      <c r="N105" s="13"/>
      <c r="O105" s="51">
        <v>3.0000000000000001E-3</v>
      </c>
      <c r="P105" s="8">
        <v>200</v>
      </c>
      <c r="Q105" s="41">
        <f t="shared" si="24"/>
        <v>0.6</v>
      </c>
      <c r="R105" s="42">
        <f t="shared" si="14"/>
        <v>200</v>
      </c>
      <c r="S105" s="43">
        <f t="shared" si="14"/>
        <v>0.6</v>
      </c>
      <c r="T105" s="405"/>
      <c r="U105" s="405"/>
      <c r="V105" s="405"/>
      <c r="W105" s="484"/>
      <c r="X105" s="423">
        <v>3.0000000000000001E-3</v>
      </c>
      <c r="Y105" s="405">
        <v>200</v>
      </c>
      <c r="Z105" s="424">
        <f t="shared" si="27"/>
        <v>0.6</v>
      </c>
      <c r="AA105" s="406">
        <f t="shared" si="25"/>
        <v>200</v>
      </c>
      <c r="AB105" s="484">
        <f t="shared" si="20"/>
        <v>0.6</v>
      </c>
      <c r="AC105" s="407"/>
    </row>
    <row r="106" spans="1:30" s="88" customFormat="1" ht="46.5" customHeight="1">
      <c r="A106" s="6">
        <f t="shared" si="28"/>
        <v>3.1399999999999988</v>
      </c>
      <c r="B106" s="21" t="s">
        <v>60</v>
      </c>
      <c r="C106" s="8"/>
      <c r="D106" s="253"/>
      <c r="E106" s="8"/>
      <c r="F106" s="253"/>
      <c r="G106" s="47"/>
      <c r="H106" s="48"/>
      <c r="I106" s="49"/>
      <c r="J106" s="50"/>
      <c r="K106" s="8"/>
      <c r="L106" s="8"/>
      <c r="M106" s="8"/>
      <c r="N106" s="13"/>
      <c r="O106" s="51">
        <v>3.0000000000000001E-3</v>
      </c>
      <c r="P106" s="8">
        <v>200</v>
      </c>
      <c r="Q106" s="41">
        <f t="shared" si="24"/>
        <v>0.6</v>
      </c>
      <c r="R106" s="42">
        <f t="shared" si="14"/>
        <v>200</v>
      </c>
      <c r="S106" s="43">
        <f t="shared" si="14"/>
        <v>0.6</v>
      </c>
      <c r="T106" s="405"/>
      <c r="U106" s="405"/>
      <c r="V106" s="405"/>
      <c r="W106" s="484"/>
      <c r="X106" s="423">
        <v>3.0000000000000001E-3</v>
      </c>
      <c r="Y106" s="405">
        <v>200</v>
      </c>
      <c r="Z106" s="424">
        <f t="shared" si="27"/>
        <v>0.6</v>
      </c>
      <c r="AA106" s="406">
        <f t="shared" si="25"/>
        <v>200</v>
      </c>
      <c r="AB106" s="484">
        <f t="shared" si="20"/>
        <v>0.6</v>
      </c>
      <c r="AC106" s="407"/>
    </row>
    <row r="107" spans="1:30" s="88" customFormat="1" ht="46.5" customHeight="1">
      <c r="A107" s="6">
        <f t="shared" si="28"/>
        <v>3.1499999999999986</v>
      </c>
      <c r="B107" s="21" t="s">
        <v>61</v>
      </c>
      <c r="C107" s="8"/>
      <c r="D107" s="253"/>
      <c r="E107" s="8"/>
      <c r="F107" s="253"/>
      <c r="G107" s="47"/>
      <c r="H107" s="48"/>
      <c r="I107" s="49"/>
      <c r="J107" s="50"/>
      <c r="K107" s="8"/>
      <c r="L107" s="8"/>
      <c r="M107" s="8"/>
      <c r="N107" s="13"/>
      <c r="O107" s="51">
        <v>0.1</v>
      </c>
      <c r="P107" s="8">
        <v>100</v>
      </c>
      <c r="Q107" s="41">
        <f t="shared" si="24"/>
        <v>10</v>
      </c>
      <c r="R107" s="42">
        <f t="shared" si="14"/>
        <v>100</v>
      </c>
      <c r="S107" s="43">
        <f t="shared" si="14"/>
        <v>10</v>
      </c>
      <c r="T107" s="405"/>
      <c r="U107" s="405"/>
      <c r="V107" s="405"/>
      <c r="W107" s="484"/>
      <c r="X107" s="423">
        <v>0.1</v>
      </c>
      <c r="Y107" s="405">
        <v>100</v>
      </c>
      <c r="Z107" s="424">
        <f t="shared" si="27"/>
        <v>10</v>
      </c>
      <c r="AA107" s="406">
        <f t="shared" si="25"/>
        <v>100</v>
      </c>
      <c r="AB107" s="484">
        <f t="shared" si="20"/>
        <v>10</v>
      </c>
      <c r="AC107" s="407"/>
    </row>
    <row r="108" spans="1:30" s="88" customFormat="1" ht="46.5" customHeight="1">
      <c r="A108" s="6">
        <f t="shared" si="28"/>
        <v>3.1599999999999984</v>
      </c>
      <c r="B108" s="21" t="s">
        <v>62</v>
      </c>
      <c r="C108" s="8">
        <v>100</v>
      </c>
      <c r="D108" s="253">
        <v>0.5</v>
      </c>
      <c r="E108" s="8">
        <v>100</v>
      </c>
      <c r="F108" s="253">
        <v>0.5</v>
      </c>
      <c r="G108" s="47">
        <f t="shared" ref="G108:H163" si="29">E108/C108</f>
        <v>1</v>
      </c>
      <c r="H108" s="48">
        <f t="shared" si="29"/>
        <v>1</v>
      </c>
      <c r="I108" s="49">
        <f t="shared" si="19"/>
        <v>0</v>
      </c>
      <c r="J108" s="50">
        <f t="shared" si="19"/>
        <v>0</v>
      </c>
      <c r="K108" s="8"/>
      <c r="L108" s="8"/>
      <c r="M108" s="8"/>
      <c r="N108" s="13"/>
      <c r="O108" s="51">
        <v>5.0000000000000001E-3</v>
      </c>
      <c r="P108" s="8">
        <v>200</v>
      </c>
      <c r="Q108" s="41">
        <f>O108*P108</f>
        <v>1</v>
      </c>
      <c r="R108" s="42">
        <f t="shared" si="14"/>
        <v>200</v>
      </c>
      <c r="S108" s="43">
        <f t="shared" si="14"/>
        <v>1</v>
      </c>
      <c r="T108" s="405"/>
      <c r="U108" s="405"/>
      <c r="V108" s="405"/>
      <c r="W108" s="484"/>
      <c r="X108" s="423">
        <v>5.0000000000000001E-3</v>
      </c>
      <c r="Y108" s="405">
        <v>200</v>
      </c>
      <c r="Z108" s="424">
        <f t="shared" si="27"/>
        <v>1</v>
      </c>
      <c r="AA108" s="406">
        <f t="shared" si="25"/>
        <v>200</v>
      </c>
      <c r="AB108" s="484">
        <f t="shared" si="20"/>
        <v>1</v>
      </c>
      <c r="AC108" s="407"/>
    </row>
    <row r="109" spans="1:30" s="88" customFormat="1" ht="46.5" customHeight="1">
      <c r="A109" s="6">
        <v>3.17</v>
      </c>
      <c r="B109" s="21" t="s">
        <v>63</v>
      </c>
      <c r="C109" s="8"/>
      <c r="D109" s="253"/>
      <c r="E109" s="8"/>
      <c r="F109" s="253"/>
      <c r="G109" s="47"/>
      <c r="H109" s="48"/>
      <c r="I109" s="49"/>
      <c r="J109" s="50"/>
      <c r="K109" s="8"/>
      <c r="L109" s="8"/>
      <c r="M109" s="8"/>
      <c r="N109" s="13"/>
      <c r="O109" s="51">
        <v>2E-3</v>
      </c>
      <c r="P109" s="8">
        <v>200</v>
      </c>
      <c r="Q109" s="41">
        <f>O109*P109</f>
        <v>0.4</v>
      </c>
      <c r="R109" s="42">
        <f t="shared" si="14"/>
        <v>200</v>
      </c>
      <c r="S109" s="43">
        <f t="shared" si="14"/>
        <v>0.4</v>
      </c>
      <c r="T109" s="405"/>
      <c r="U109" s="405"/>
      <c r="V109" s="405"/>
      <c r="W109" s="484"/>
      <c r="X109" s="423">
        <v>2E-3</v>
      </c>
      <c r="Y109" s="405">
        <v>200</v>
      </c>
      <c r="Z109" s="424">
        <f t="shared" si="27"/>
        <v>0.4</v>
      </c>
      <c r="AA109" s="406">
        <f t="shared" si="25"/>
        <v>200</v>
      </c>
      <c r="AB109" s="484">
        <f t="shared" si="20"/>
        <v>0.4</v>
      </c>
      <c r="AC109" s="407"/>
    </row>
    <row r="110" spans="1:30" s="216" customFormat="1" ht="18">
      <c r="A110" s="203"/>
      <c r="B110" s="177" t="s">
        <v>64</v>
      </c>
      <c r="C110" s="194">
        <v>2</v>
      </c>
      <c r="D110" s="178">
        <f>SUM(D88:D109)</f>
        <v>41.45</v>
      </c>
      <c r="E110" s="194">
        <v>2</v>
      </c>
      <c r="F110" s="178">
        <f>SUM(F88:F109)</f>
        <v>41.45</v>
      </c>
      <c r="G110" s="214">
        <f t="shared" si="29"/>
        <v>1</v>
      </c>
      <c r="H110" s="215">
        <f t="shared" si="29"/>
        <v>1</v>
      </c>
      <c r="I110" s="194">
        <f t="shared" ref="I110:O110" si="30">SUM(I88:I109)</f>
        <v>0</v>
      </c>
      <c r="J110" s="178">
        <f t="shared" si="30"/>
        <v>0</v>
      </c>
      <c r="K110" s="178">
        <f t="shared" si="30"/>
        <v>0</v>
      </c>
      <c r="L110" s="178">
        <f t="shared" si="30"/>
        <v>0</v>
      </c>
      <c r="M110" s="178">
        <f t="shared" si="30"/>
        <v>0</v>
      </c>
      <c r="N110" s="178">
        <f t="shared" si="30"/>
        <v>0</v>
      </c>
      <c r="O110" s="195">
        <f t="shared" si="30"/>
        <v>1.0614999999999999</v>
      </c>
      <c r="P110" s="194">
        <f>P98</f>
        <v>4</v>
      </c>
      <c r="Q110" s="178">
        <f>SUM(Q88:Q109)</f>
        <v>98.5</v>
      </c>
      <c r="R110" s="178">
        <f>P110</f>
        <v>4</v>
      </c>
      <c r="S110" s="178">
        <f t="shared" ref="S110:W110" si="31">SUM(S88:S109)</f>
        <v>98.5</v>
      </c>
      <c r="T110" s="427"/>
      <c r="U110" s="427">
        <f t="shared" si="31"/>
        <v>0</v>
      </c>
      <c r="V110" s="427"/>
      <c r="W110" s="427">
        <f t="shared" si="31"/>
        <v>0</v>
      </c>
      <c r="X110" s="428">
        <f>SUM(X88:X109)</f>
        <v>1.0614999999999999</v>
      </c>
      <c r="Y110" s="194">
        <f>Y98</f>
        <v>4</v>
      </c>
      <c r="Z110" s="427">
        <f>SUM(Z88:Z109)</f>
        <v>98.5</v>
      </c>
      <c r="AA110" s="178">
        <f>Y110</f>
        <v>4</v>
      </c>
      <c r="AB110" s="427">
        <f t="shared" ref="AB110" si="32">SUM(AB88:AB109)</f>
        <v>98.5</v>
      </c>
      <c r="AC110" s="415"/>
    </row>
    <row r="111" spans="1:30" s="216" customFormat="1" ht="31.5">
      <c r="A111" s="203"/>
      <c r="B111" s="181" t="s">
        <v>65</v>
      </c>
      <c r="C111" s="196">
        <f>C110+C86</f>
        <v>2</v>
      </c>
      <c r="D111" s="182">
        <f>D110+D86</f>
        <v>41.45</v>
      </c>
      <c r="E111" s="196">
        <f>E110+E86</f>
        <v>2</v>
      </c>
      <c r="F111" s="182">
        <f>F110+F86</f>
        <v>41.45</v>
      </c>
      <c r="G111" s="214">
        <f t="shared" si="29"/>
        <v>1</v>
      </c>
      <c r="H111" s="215">
        <f t="shared" si="29"/>
        <v>1</v>
      </c>
      <c r="I111" s="196">
        <f t="shared" ref="I111:O111" si="33">I110+I86</f>
        <v>0</v>
      </c>
      <c r="J111" s="182">
        <f t="shared" si="33"/>
        <v>0</v>
      </c>
      <c r="K111" s="182">
        <f t="shared" si="33"/>
        <v>0</v>
      </c>
      <c r="L111" s="182">
        <f t="shared" si="33"/>
        <v>0</v>
      </c>
      <c r="M111" s="182">
        <f t="shared" si="33"/>
        <v>0</v>
      </c>
      <c r="N111" s="182">
        <f t="shared" si="33"/>
        <v>0</v>
      </c>
      <c r="O111" s="197">
        <f t="shared" si="33"/>
        <v>6.9364999999999997</v>
      </c>
      <c r="P111" s="196">
        <f>P110</f>
        <v>4</v>
      </c>
      <c r="Q111" s="182">
        <f>Q110+Q86</f>
        <v>110.25</v>
      </c>
      <c r="R111" s="182">
        <f>P111</f>
        <v>4</v>
      </c>
      <c r="S111" s="182">
        <f t="shared" ref="S111:W111" si="34">S110+S86</f>
        <v>110.25</v>
      </c>
      <c r="T111" s="437"/>
      <c r="U111" s="437">
        <f t="shared" si="34"/>
        <v>0</v>
      </c>
      <c r="V111" s="437"/>
      <c r="W111" s="437">
        <f t="shared" si="34"/>
        <v>0</v>
      </c>
      <c r="X111" s="438">
        <f>X110+X86</f>
        <v>6.8114999999999997</v>
      </c>
      <c r="Y111" s="512">
        <f>Y110+Y86</f>
        <v>4</v>
      </c>
      <c r="Z111" s="437">
        <f>Z110+Z86</f>
        <v>110</v>
      </c>
      <c r="AA111" s="512">
        <f t="shared" ref="AA111:AB111" si="35">AA110+AA86</f>
        <v>4</v>
      </c>
      <c r="AB111" s="437">
        <f t="shared" si="35"/>
        <v>110</v>
      </c>
      <c r="AC111" s="412"/>
      <c r="AD111" s="263"/>
    </row>
    <row r="112" spans="1:30" ht="18">
      <c r="A112" s="258" t="s">
        <v>99</v>
      </c>
      <c r="B112" s="25" t="s">
        <v>100</v>
      </c>
      <c r="C112" s="26"/>
      <c r="D112" s="27"/>
      <c r="E112" s="26"/>
      <c r="F112" s="27"/>
      <c r="G112" s="47"/>
      <c r="H112" s="48"/>
      <c r="I112" s="53"/>
      <c r="J112" s="27"/>
      <c r="K112" s="26"/>
      <c r="L112" s="26"/>
      <c r="M112" s="26"/>
      <c r="N112" s="27"/>
      <c r="O112" s="112"/>
      <c r="P112" s="26"/>
      <c r="Q112" s="27"/>
      <c r="R112" s="42"/>
      <c r="S112" s="43"/>
      <c r="T112" s="439"/>
      <c r="U112" s="439"/>
      <c r="V112" s="439"/>
      <c r="W112" s="448"/>
      <c r="X112" s="440"/>
      <c r="Y112" s="439"/>
      <c r="Z112" s="448"/>
      <c r="AA112" s="406"/>
      <c r="AB112" s="425"/>
      <c r="AC112" s="416"/>
    </row>
    <row r="113" spans="1:29" ht="18">
      <c r="A113" s="6"/>
      <c r="B113" s="28" t="s">
        <v>29</v>
      </c>
      <c r="C113" s="29"/>
      <c r="D113" s="30"/>
      <c r="E113" s="29"/>
      <c r="F113" s="30"/>
      <c r="G113" s="47"/>
      <c r="H113" s="48"/>
      <c r="I113" s="79"/>
      <c r="J113" s="30"/>
      <c r="K113" s="29"/>
      <c r="L113" s="29"/>
      <c r="M113" s="29"/>
      <c r="N113" s="30"/>
      <c r="O113" s="113"/>
      <c r="P113" s="29"/>
      <c r="Q113" s="30"/>
      <c r="R113" s="42"/>
      <c r="S113" s="43"/>
      <c r="T113" s="441"/>
      <c r="U113" s="441"/>
      <c r="V113" s="441"/>
      <c r="W113" s="506"/>
      <c r="X113" s="442"/>
      <c r="Y113" s="441"/>
      <c r="Z113" s="506"/>
      <c r="AA113" s="406"/>
      <c r="AB113" s="425"/>
      <c r="AC113" s="417"/>
    </row>
    <row r="114" spans="1:29" ht="31.5">
      <c r="A114" s="6">
        <v>3.18</v>
      </c>
      <c r="B114" s="31" t="s">
        <v>67</v>
      </c>
      <c r="C114" s="32"/>
      <c r="D114" s="33"/>
      <c r="E114" s="32"/>
      <c r="F114" s="33"/>
      <c r="G114" s="47"/>
      <c r="H114" s="48"/>
      <c r="I114" s="49"/>
      <c r="J114" s="50"/>
      <c r="K114" s="32"/>
      <c r="L114" s="32"/>
      <c r="M114" s="32"/>
      <c r="N114" s="33"/>
      <c r="O114" s="51"/>
      <c r="P114" s="32"/>
      <c r="Q114" s="33"/>
      <c r="R114" s="42"/>
      <c r="S114" s="43"/>
      <c r="T114" s="443"/>
      <c r="U114" s="443"/>
      <c r="V114" s="443"/>
      <c r="W114" s="507"/>
      <c r="X114" s="423"/>
      <c r="Y114" s="443"/>
      <c r="Z114" s="507"/>
      <c r="AA114" s="406"/>
      <c r="AB114" s="484"/>
      <c r="AC114" s="418"/>
    </row>
    <row r="115" spans="1:29" ht="31.5">
      <c r="A115" s="6">
        <f t="shared" ref="A115:A117" si="36">+A114+0.01</f>
        <v>3.19</v>
      </c>
      <c r="B115" s="31" t="s">
        <v>68</v>
      </c>
      <c r="C115" s="32"/>
      <c r="D115" s="33"/>
      <c r="E115" s="32"/>
      <c r="F115" s="33"/>
      <c r="G115" s="47"/>
      <c r="H115" s="48"/>
      <c r="I115" s="49"/>
      <c r="J115" s="50"/>
      <c r="K115" s="32"/>
      <c r="L115" s="32"/>
      <c r="M115" s="32"/>
      <c r="N115" s="33"/>
      <c r="O115" s="51"/>
      <c r="P115" s="32"/>
      <c r="Q115" s="33"/>
      <c r="R115" s="42"/>
      <c r="S115" s="43"/>
      <c r="T115" s="443"/>
      <c r="U115" s="443"/>
      <c r="V115" s="443"/>
      <c r="W115" s="507"/>
      <c r="X115" s="423"/>
      <c r="Y115" s="443"/>
      <c r="Z115" s="507"/>
      <c r="AA115" s="406"/>
      <c r="AB115" s="484"/>
      <c r="AC115" s="418"/>
    </row>
    <row r="116" spans="1:29" ht="18">
      <c r="A116" s="6">
        <f t="shared" si="36"/>
        <v>3.1999999999999997</v>
      </c>
      <c r="B116" s="31" t="s">
        <v>69</v>
      </c>
      <c r="C116" s="32"/>
      <c r="D116" s="33"/>
      <c r="E116" s="32"/>
      <c r="F116" s="33"/>
      <c r="G116" s="47"/>
      <c r="H116" s="48"/>
      <c r="I116" s="49"/>
      <c r="J116" s="50"/>
      <c r="K116" s="32"/>
      <c r="L116" s="32"/>
      <c r="M116" s="32"/>
      <c r="N116" s="33"/>
      <c r="O116" s="51"/>
      <c r="P116" s="32"/>
      <c r="Q116" s="33"/>
      <c r="R116" s="42"/>
      <c r="S116" s="43"/>
      <c r="T116" s="443"/>
      <c r="U116" s="443"/>
      <c r="V116" s="443"/>
      <c r="W116" s="507"/>
      <c r="X116" s="423"/>
      <c r="Y116" s="443"/>
      <c r="Z116" s="507"/>
      <c r="AA116" s="406"/>
      <c r="AB116" s="484"/>
      <c r="AC116" s="418"/>
    </row>
    <row r="117" spans="1:29" ht="39.75" customHeight="1">
      <c r="A117" s="6">
        <f t="shared" si="36"/>
        <v>3.2099999999999995</v>
      </c>
      <c r="B117" s="31" t="s">
        <v>33</v>
      </c>
      <c r="C117" s="32"/>
      <c r="D117" s="33"/>
      <c r="E117" s="32"/>
      <c r="F117" s="33"/>
      <c r="G117" s="47"/>
      <c r="H117" s="48"/>
      <c r="I117" s="49"/>
      <c r="J117" s="50"/>
      <c r="K117" s="32"/>
      <c r="L117" s="32"/>
      <c r="M117" s="32"/>
      <c r="N117" s="33"/>
      <c r="O117" s="114"/>
      <c r="P117" s="32"/>
      <c r="Q117" s="33"/>
      <c r="R117" s="42"/>
      <c r="S117" s="43"/>
      <c r="T117" s="443"/>
      <c r="U117" s="443"/>
      <c r="V117" s="443"/>
      <c r="W117" s="507"/>
      <c r="X117" s="444"/>
      <c r="Y117" s="443"/>
      <c r="Z117" s="507"/>
      <c r="AA117" s="406"/>
      <c r="AB117" s="484"/>
      <c r="AC117" s="418"/>
    </row>
    <row r="118" spans="1:29" s="87" customFormat="1" ht="18">
      <c r="A118" s="176"/>
      <c r="B118" s="185" t="s">
        <v>70</v>
      </c>
      <c r="C118" s="186"/>
      <c r="D118" s="190"/>
      <c r="E118" s="186"/>
      <c r="F118" s="190"/>
      <c r="G118" s="134"/>
      <c r="H118" s="135"/>
      <c r="I118" s="139">
        <f t="shared" ref="I118:J118" si="37">C118-E118</f>
        <v>0</v>
      </c>
      <c r="J118" s="140">
        <f t="shared" si="37"/>
        <v>0</v>
      </c>
      <c r="K118" s="186"/>
      <c r="L118" s="186"/>
      <c r="M118" s="186"/>
      <c r="N118" s="190"/>
      <c r="O118" s="187"/>
      <c r="P118" s="186"/>
      <c r="Q118" s="190"/>
      <c r="R118" s="137">
        <f t="shared" si="14"/>
        <v>0</v>
      </c>
      <c r="S118" s="138">
        <f t="shared" si="14"/>
        <v>0</v>
      </c>
      <c r="T118" s="441"/>
      <c r="U118" s="441"/>
      <c r="V118" s="441"/>
      <c r="W118" s="506"/>
      <c r="X118" s="442"/>
      <c r="Y118" s="441"/>
      <c r="Z118" s="506"/>
      <c r="AA118" s="406"/>
      <c r="AB118" s="425"/>
      <c r="AC118" s="419"/>
    </row>
    <row r="119" spans="1:29" ht="18">
      <c r="A119" s="6"/>
      <c r="B119" s="34" t="s">
        <v>71</v>
      </c>
      <c r="C119" s="29"/>
      <c r="D119" s="30"/>
      <c r="E119" s="29"/>
      <c r="F119" s="30"/>
      <c r="G119" s="47"/>
      <c r="H119" s="48"/>
      <c r="I119" s="49"/>
      <c r="J119" s="50"/>
      <c r="K119" s="29"/>
      <c r="L119" s="29"/>
      <c r="M119" s="29"/>
      <c r="N119" s="30"/>
      <c r="O119" s="113"/>
      <c r="P119" s="29"/>
      <c r="Q119" s="30"/>
      <c r="R119" s="42"/>
      <c r="S119" s="43"/>
      <c r="T119" s="441"/>
      <c r="U119" s="441"/>
      <c r="V119" s="441"/>
      <c r="W119" s="506"/>
      <c r="X119" s="442"/>
      <c r="Y119" s="441"/>
      <c r="Z119" s="506"/>
      <c r="AA119" s="406"/>
      <c r="AB119" s="425"/>
      <c r="AC119" s="420"/>
    </row>
    <row r="120" spans="1:29" ht="46.5" customHeight="1">
      <c r="A120" s="6">
        <v>3.22</v>
      </c>
      <c r="B120" s="21" t="s">
        <v>72</v>
      </c>
      <c r="C120" s="45"/>
      <c r="D120" s="46"/>
      <c r="E120" s="45"/>
      <c r="F120" s="46"/>
      <c r="G120" s="47"/>
      <c r="H120" s="48"/>
      <c r="I120" s="49"/>
      <c r="J120" s="50"/>
      <c r="K120" s="45"/>
      <c r="L120" s="45"/>
      <c r="M120" s="45"/>
      <c r="N120" s="46"/>
      <c r="O120" s="51"/>
      <c r="P120" s="45"/>
      <c r="Q120" s="46"/>
      <c r="R120" s="42"/>
      <c r="S120" s="43"/>
      <c r="T120" s="431"/>
      <c r="U120" s="431"/>
      <c r="V120" s="431"/>
      <c r="W120" s="510"/>
      <c r="X120" s="423"/>
      <c r="Y120" s="431"/>
      <c r="Z120" s="510"/>
      <c r="AA120" s="406"/>
      <c r="AB120" s="484"/>
      <c r="AC120" s="432"/>
    </row>
    <row r="121" spans="1:29" ht="46.5" customHeight="1">
      <c r="A121" s="6">
        <f t="shared" ref="A121:A122" si="38">+A120+0.01</f>
        <v>3.23</v>
      </c>
      <c r="B121" s="21" t="s">
        <v>37</v>
      </c>
      <c r="C121" s="45"/>
      <c r="D121" s="46"/>
      <c r="E121" s="45"/>
      <c r="F121" s="46"/>
      <c r="G121" s="47"/>
      <c r="H121" s="48"/>
      <c r="I121" s="49"/>
      <c r="J121" s="50"/>
      <c r="K121" s="45"/>
      <c r="L121" s="45"/>
      <c r="M121" s="45"/>
      <c r="N121" s="46"/>
      <c r="O121" s="51"/>
      <c r="P121" s="45"/>
      <c r="Q121" s="46"/>
      <c r="R121" s="42"/>
      <c r="S121" s="43"/>
      <c r="T121" s="431"/>
      <c r="U121" s="431"/>
      <c r="V121" s="431"/>
      <c r="W121" s="510"/>
      <c r="X121" s="423"/>
      <c r="Y121" s="431"/>
      <c r="Z121" s="510"/>
      <c r="AA121" s="406"/>
      <c r="AB121" s="484"/>
      <c r="AC121" s="432"/>
    </row>
    <row r="122" spans="1:29" ht="46.5" customHeight="1">
      <c r="A122" s="6">
        <f t="shared" si="38"/>
        <v>3.2399999999999998</v>
      </c>
      <c r="B122" s="12" t="s">
        <v>73</v>
      </c>
      <c r="C122" s="45"/>
      <c r="D122" s="46"/>
      <c r="E122" s="45"/>
      <c r="F122" s="46"/>
      <c r="G122" s="47"/>
      <c r="H122" s="48"/>
      <c r="I122" s="49"/>
      <c r="J122" s="50"/>
      <c r="K122" s="45"/>
      <c r="L122" s="45"/>
      <c r="M122" s="45"/>
      <c r="N122" s="46"/>
      <c r="O122" s="51"/>
      <c r="P122" s="45"/>
      <c r="Q122" s="46"/>
      <c r="R122" s="42"/>
      <c r="S122" s="43"/>
      <c r="T122" s="431"/>
      <c r="U122" s="431"/>
      <c r="V122" s="431"/>
      <c r="W122" s="510"/>
      <c r="X122" s="423"/>
      <c r="Y122" s="431"/>
      <c r="Z122" s="510"/>
      <c r="AA122" s="406"/>
      <c r="AB122" s="484"/>
      <c r="AC122" s="432"/>
    </row>
    <row r="123" spans="1:29" ht="27" customHeight="1">
      <c r="A123" s="52"/>
      <c r="B123" s="21" t="s">
        <v>74</v>
      </c>
      <c r="C123" s="45"/>
      <c r="D123" s="46"/>
      <c r="E123" s="45"/>
      <c r="F123" s="46"/>
      <c r="G123" s="47"/>
      <c r="H123" s="48"/>
      <c r="I123" s="49"/>
      <c r="J123" s="50"/>
      <c r="K123" s="45"/>
      <c r="L123" s="45"/>
      <c r="M123" s="45"/>
      <c r="N123" s="46"/>
      <c r="O123" s="101"/>
      <c r="P123" s="45"/>
      <c r="Q123" s="46"/>
      <c r="R123" s="42"/>
      <c r="S123" s="43"/>
      <c r="T123" s="431"/>
      <c r="U123" s="431"/>
      <c r="V123" s="431"/>
      <c r="W123" s="510"/>
      <c r="X123" s="435"/>
      <c r="Y123" s="431"/>
      <c r="Z123" s="510"/>
      <c r="AA123" s="406"/>
      <c r="AB123" s="484"/>
      <c r="AC123" s="432"/>
    </row>
    <row r="124" spans="1:29" ht="46.5" customHeight="1">
      <c r="A124" s="6" t="s">
        <v>40</v>
      </c>
      <c r="B124" s="35" t="s">
        <v>75</v>
      </c>
      <c r="C124" s="90"/>
      <c r="D124" s="96"/>
      <c r="E124" s="90"/>
      <c r="F124" s="96"/>
      <c r="G124" s="47"/>
      <c r="H124" s="48"/>
      <c r="I124" s="49"/>
      <c r="J124" s="50"/>
      <c r="K124" s="90"/>
      <c r="L124" s="90"/>
      <c r="M124" s="90"/>
      <c r="N124" s="96"/>
      <c r="O124" s="64"/>
      <c r="P124" s="90"/>
      <c r="Q124" s="96"/>
      <c r="R124" s="42"/>
      <c r="S124" s="43"/>
      <c r="T124" s="434"/>
      <c r="U124" s="434"/>
      <c r="V124" s="434"/>
      <c r="W124" s="511"/>
      <c r="X124" s="426"/>
      <c r="Y124" s="434"/>
      <c r="Z124" s="511"/>
      <c r="AA124" s="406"/>
      <c r="AB124" s="484"/>
      <c r="AC124" s="436"/>
    </row>
    <row r="125" spans="1:29" ht="46.5" customHeight="1">
      <c r="A125" s="6" t="s">
        <v>42</v>
      </c>
      <c r="B125" s="35" t="s">
        <v>76</v>
      </c>
      <c r="C125" s="8"/>
      <c r="D125" s="13"/>
      <c r="E125" s="8"/>
      <c r="F125" s="13"/>
      <c r="G125" s="47"/>
      <c r="H125" s="48"/>
      <c r="I125" s="49"/>
      <c r="J125" s="50"/>
      <c r="K125" s="8"/>
      <c r="L125" s="8"/>
      <c r="M125" s="8"/>
      <c r="N125" s="13"/>
      <c r="O125" s="64"/>
      <c r="P125" s="8"/>
      <c r="Q125" s="13"/>
      <c r="R125" s="42"/>
      <c r="S125" s="43"/>
      <c r="T125" s="405"/>
      <c r="U125" s="405"/>
      <c r="V125" s="405"/>
      <c r="W125" s="484"/>
      <c r="X125" s="426"/>
      <c r="Y125" s="405"/>
      <c r="Z125" s="484"/>
      <c r="AA125" s="406"/>
      <c r="AB125" s="484"/>
      <c r="AC125" s="407"/>
    </row>
    <row r="126" spans="1:29" ht="46.5" customHeight="1">
      <c r="A126" s="6" t="s">
        <v>44</v>
      </c>
      <c r="B126" s="35" t="s">
        <v>77</v>
      </c>
      <c r="C126" s="8"/>
      <c r="D126" s="13"/>
      <c r="E126" s="8"/>
      <c r="F126" s="13"/>
      <c r="G126" s="47"/>
      <c r="H126" s="48"/>
      <c r="I126" s="49"/>
      <c r="J126" s="50"/>
      <c r="K126" s="8"/>
      <c r="L126" s="8"/>
      <c r="M126" s="8"/>
      <c r="N126" s="13"/>
      <c r="O126" s="101"/>
      <c r="P126" s="8"/>
      <c r="Q126" s="13"/>
      <c r="R126" s="42"/>
      <c r="S126" s="43"/>
      <c r="T126" s="405"/>
      <c r="U126" s="405"/>
      <c r="V126" s="405"/>
      <c r="W126" s="484"/>
      <c r="X126" s="435"/>
      <c r="Y126" s="405"/>
      <c r="Z126" s="484"/>
      <c r="AA126" s="406"/>
      <c r="AB126" s="484"/>
      <c r="AC126" s="407"/>
    </row>
    <row r="127" spans="1:29" ht="46.5" customHeight="1">
      <c r="A127" s="6" t="s">
        <v>46</v>
      </c>
      <c r="B127" s="35" t="s">
        <v>78</v>
      </c>
      <c r="C127" s="8"/>
      <c r="D127" s="13"/>
      <c r="E127" s="8"/>
      <c r="F127" s="13"/>
      <c r="G127" s="47"/>
      <c r="H127" s="48"/>
      <c r="I127" s="49"/>
      <c r="J127" s="50"/>
      <c r="K127" s="8"/>
      <c r="L127" s="8"/>
      <c r="M127" s="8"/>
      <c r="N127" s="13"/>
      <c r="O127" s="51"/>
      <c r="P127" s="8"/>
      <c r="Q127" s="13"/>
      <c r="R127" s="42"/>
      <c r="S127" s="43"/>
      <c r="T127" s="405"/>
      <c r="U127" s="405"/>
      <c r="V127" s="405"/>
      <c r="W127" s="484"/>
      <c r="X127" s="423"/>
      <c r="Y127" s="405"/>
      <c r="Z127" s="484"/>
      <c r="AA127" s="406"/>
      <c r="AB127" s="484"/>
      <c r="AC127" s="407"/>
    </row>
    <row r="128" spans="1:29" ht="46.5" customHeight="1">
      <c r="A128" s="6" t="s">
        <v>48</v>
      </c>
      <c r="B128" s="35" t="s">
        <v>79</v>
      </c>
      <c r="C128" s="8"/>
      <c r="D128" s="13"/>
      <c r="E128" s="8"/>
      <c r="F128" s="13"/>
      <c r="G128" s="47"/>
      <c r="H128" s="48"/>
      <c r="I128" s="49"/>
      <c r="J128" s="50"/>
      <c r="K128" s="8"/>
      <c r="L128" s="8"/>
      <c r="M128" s="8"/>
      <c r="N128" s="13"/>
      <c r="O128" s="51"/>
      <c r="P128" s="8"/>
      <c r="Q128" s="13"/>
      <c r="R128" s="42"/>
      <c r="S128" s="43"/>
      <c r="T128" s="405"/>
      <c r="U128" s="405"/>
      <c r="V128" s="405"/>
      <c r="W128" s="484"/>
      <c r="X128" s="423"/>
      <c r="Y128" s="405"/>
      <c r="Z128" s="484"/>
      <c r="AA128" s="406"/>
      <c r="AB128" s="484"/>
      <c r="AC128" s="407"/>
    </row>
    <row r="129" spans="1:29" ht="46.5" customHeight="1">
      <c r="A129" s="6" t="s">
        <v>50</v>
      </c>
      <c r="B129" s="35" t="s">
        <v>49</v>
      </c>
      <c r="C129" s="8"/>
      <c r="D129" s="13"/>
      <c r="E129" s="8"/>
      <c r="F129" s="13"/>
      <c r="G129" s="47"/>
      <c r="H129" s="48"/>
      <c r="I129" s="49"/>
      <c r="J129" s="50"/>
      <c r="K129" s="8"/>
      <c r="L129" s="8"/>
      <c r="M129" s="8"/>
      <c r="N129" s="13"/>
      <c r="O129" s="51"/>
      <c r="P129" s="8"/>
      <c r="Q129" s="13"/>
      <c r="R129" s="42"/>
      <c r="S129" s="43"/>
      <c r="T129" s="405"/>
      <c r="U129" s="405"/>
      <c r="V129" s="405"/>
      <c r="W129" s="484"/>
      <c r="X129" s="423"/>
      <c r="Y129" s="405"/>
      <c r="Z129" s="484"/>
      <c r="AA129" s="406"/>
      <c r="AB129" s="484"/>
      <c r="AC129" s="407"/>
    </row>
    <row r="130" spans="1:29" ht="61.5" customHeight="1">
      <c r="A130" s="6">
        <v>3.25</v>
      </c>
      <c r="B130" s="35" t="s">
        <v>80</v>
      </c>
      <c r="C130" s="8"/>
      <c r="D130" s="13"/>
      <c r="E130" s="8"/>
      <c r="F130" s="13"/>
      <c r="G130" s="47"/>
      <c r="H130" s="48"/>
      <c r="I130" s="49"/>
      <c r="J130" s="50"/>
      <c r="K130" s="8"/>
      <c r="L130" s="8"/>
      <c r="M130" s="8"/>
      <c r="N130" s="13"/>
      <c r="O130" s="51"/>
      <c r="P130" s="8"/>
      <c r="Q130" s="13"/>
      <c r="R130" s="42"/>
      <c r="S130" s="43"/>
      <c r="T130" s="405"/>
      <c r="U130" s="405"/>
      <c r="V130" s="405"/>
      <c r="W130" s="484"/>
      <c r="X130" s="423"/>
      <c r="Y130" s="405"/>
      <c r="Z130" s="484"/>
      <c r="AA130" s="406"/>
      <c r="AB130" s="484"/>
      <c r="AC130" s="407"/>
    </row>
    <row r="131" spans="1:29" ht="66.75" customHeight="1">
      <c r="A131" s="6">
        <f t="shared" ref="A131:A139" si="39">+A130+0.01</f>
        <v>3.26</v>
      </c>
      <c r="B131" s="35" t="s">
        <v>82</v>
      </c>
      <c r="C131" s="8"/>
      <c r="D131" s="13"/>
      <c r="E131" s="8"/>
      <c r="F131" s="13"/>
      <c r="G131" s="47"/>
      <c r="H131" s="48"/>
      <c r="I131" s="49"/>
      <c r="J131" s="50"/>
      <c r="K131" s="8"/>
      <c r="L131" s="8"/>
      <c r="M131" s="8"/>
      <c r="N131" s="13"/>
      <c r="O131" s="51"/>
      <c r="P131" s="8"/>
      <c r="Q131" s="13"/>
      <c r="R131" s="42"/>
      <c r="S131" s="43"/>
      <c r="T131" s="405"/>
      <c r="U131" s="405"/>
      <c r="V131" s="405"/>
      <c r="W131" s="484"/>
      <c r="X131" s="423"/>
      <c r="Y131" s="405"/>
      <c r="Z131" s="484"/>
      <c r="AA131" s="406"/>
      <c r="AB131" s="484"/>
      <c r="AC131" s="407"/>
    </row>
    <row r="132" spans="1:29" ht="46.5" customHeight="1">
      <c r="A132" s="6">
        <f t="shared" si="39"/>
        <v>3.2699999999999996</v>
      </c>
      <c r="B132" s="18" t="s">
        <v>83</v>
      </c>
      <c r="C132" s="8"/>
      <c r="D132" s="13"/>
      <c r="E132" s="8"/>
      <c r="F132" s="13"/>
      <c r="G132" s="47"/>
      <c r="H132" s="48"/>
      <c r="I132" s="49"/>
      <c r="J132" s="50"/>
      <c r="K132" s="8"/>
      <c r="L132" s="8"/>
      <c r="M132" s="8"/>
      <c r="N132" s="13"/>
      <c r="O132" s="51"/>
      <c r="P132" s="8"/>
      <c r="Q132" s="13"/>
      <c r="R132" s="42"/>
      <c r="S132" s="43"/>
      <c r="T132" s="405"/>
      <c r="U132" s="405"/>
      <c r="V132" s="405"/>
      <c r="W132" s="484"/>
      <c r="X132" s="423"/>
      <c r="Y132" s="405"/>
      <c r="Z132" s="484"/>
      <c r="AA132" s="406"/>
      <c r="AB132" s="484"/>
      <c r="AC132" s="407"/>
    </row>
    <row r="133" spans="1:29" ht="46.5" customHeight="1">
      <c r="A133" s="6">
        <f t="shared" si="39"/>
        <v>3.2799999999999994</v>
      </c>
      <c r="B133" s="18" t="s">
        <v>84</v>
      </c>
      <c r="C133" s="8"/>
      <c r="D133" s="13"/>
      <c r="E133" s="8"/>
      <c r="F133" s="13"/>
      <c r="G133" s="47"/>
      <c r="H133" s="48"/>
      <c r="I133" s="49"/>
      <c r="J133" s="50"/>
      <c r="K133" s="8"/>
      <c r="L133" s="8"/>
      <c r="M133" s="8"/>
      <c r="N133" s="13"/>
      <c r="O133" s="51"/>
      <c r="P133" s="8"/>
      <c r="Q133" s="13"/>
      <c r="R133" s="42"/>
      <c r="S133" s="43"/>
      <c r="T133" s="405"/>
      <c r="U133" s="405"/>
      <c r="V133" s="405"/>
      <c r="W133" s="484"/>
      <c r="X133" s="423"/>
      <c r="Y133" s="405"/>
      <c r="Z133" s="484"/>
      <c r="AA133" s="406"/>
      <c r="AB133" s="484"/>
      <c r="AC133" s="407"/>
    </row>
    <row r="134" spans="1:29" ht="46.5" customHeight="1">
      <c r="A134" s="6">
        <f t="shared" si="39"/>
        <v>3.2899999999999991</v>
      </c>
      <c r="B134" s="18" t="s">
        <v>85</v>
      </c>
      <c r="C134" s="8"/>
      <c r="D134" s="13"/>
      <c r="E134" s="8"/>
      <c r="F134" s="13"/>
      <c r="G134" s="47"/>
      <c r="H134" s="48"/>
      <c r="I134" s="49"/>
      <c r="J134" s="50"/>
      <c r="K134" s="8"/>
      <c r="L134" s="8"/>
      <c r="M134" s="8"/>
      <c r="N134" s="13"/>
      <c r="O134" s="51"/>
      <c r="P134" s="8"/>
      <c r="Q134" s="13"/>
      <c r="R134" s="42"/>
      <c r="S134" s="43"/>
      <c r="T134" s="405"/>
      <c r="U134" s="405"/>
      <c r="V134" s="405"/>
      <c r="W134" s="484"/>
      <c r="X134" s="423"/>
      <c r="Y134" s="405"/>
      <c r="Z134" s="484"/>
      <c r="AA134" s="406"/>
      <c r="AB134" s="484"/>
      <c r="AC134" s="407"/>
    </row>
    <row r="135" spans="1:29" ht="46.5" customHeight="1">
      <c r="A135" s="6">
        <f t="shared" si="39"/>
        <v>3.2999999999999989</v>
      </c>
      <c r="B135" s="18" t="s">
        <v>86</v>
      </c>
      <c r="C135" s="8"/>
      <c r="D135" s="13"/>
      <c r="E135" s="8"/>
      <c r="F135" s="13"/>
      <c r="G135" s="47"/>
      <c r="H135" s="48"/>
      <c r="I135" s="49"/>
      <c r="J135" s="50"/>
      <c r="K135" s="8"/>
      <c r="L135" s="8"/>
      <c r="M135" s="8"/>
      <c r="N135" s="13"/>
      <c r="O135" s="51"/>
      <c r="P135" s="8"/>
      <c r="Q135" s="13"/>
      <c r="R135" s="42"/>
      <c r="S135" s="43"/>
      <c r="T135" s="405"/>
      <c r="U135" s="405"/>
      <c r="V135" s="405"/>
      <c r="W135" s="484"/>
      <c r="X135" s="423"/>
      <c r="Y135" s="405"/>
      <c r="Z135" s="484"/>
      <c r="AA135" s="406"/>
      <c r="AB135" s="484"/>
      <c r="AC135" s="407"/>
    </row>
    <row r="136" spans="1:29" ht="46.5" customHeight="1">
      <c r="A136" s="6">
        <f t="shared" si="39"/>
        <v>3.3099999999999987</v>
      </c>
      <c r="B136" s="18" t="s">
        <v>87</v>
      </c>
      <c r="C136" s="8"/>
      <c r="D136" s="13"/>
      <c r="E136" s="8"/>
      <c r="F136" s="13"/>
      <c r="G136" s="47"/>
      <c r="H136" s="48"/>
      <c r="I136" s="49"/>
      <c r="J136" s="50"/>
      <c r="K136" s="8"/>
      <c r="L136" s="8"/>
      <c r="M136" s="8"/>
      <c r="N136" s="13"/>
      <c r="O136" s="51"/>
      <c r="P136" s="8"/>
      <c r="Q136" s="13"/>
      <c r="R136" s="42"/>
      <c r="S136" s="43"/>
      <c r="T136" s="405"/>
      <c r="U136" s="405"/>
      <c r="V136" s="405"/>
      <c r="W136" s="484"/>
      <c r="X136" s="423"/>
      <c r="Y136" s="405"/>
      <c r="Z136" s="484"/>
      <c r="AA136" s="406"/>
      <c r="AB136" s="484"/>
      <c r="AC136" s="407"/>
    </row>
    <row r="137" spans="1:29" ht="46.5" customHeight="1">
      <c r="A137" s="6">
        <f t="shared" si="39"/>
        <v>3.3199999999999985</v>
      </c>
      <c r="B137" s="18" t="s">
        <v>88</v>
      </c>
      <c r="C137" s="8"/>
      <c r="D137" s="13"/>
      <c r="E137" s="8"/>
      <c r="F137" s="13"/>
      <c r="G137" s="47"/>
      <c r="H137" s="48"/>
      <c r="I137" s="49"/>
      <c r="J137" s="50"/>
      <c r="K137" s="8"/>
      <c r="L137" s="8"/>
      <c r="M137" s="8"/>
      <c r="N137" s="13"/>
      <c r="O137" s="51"/>
      <c r="P137" s="8"/>
      <c r="Q137" s="13"/>
      <c r="R137" s="42"/>
      <c r="S137" s="43"/>
      <c r="T137" s="405"/>
      <c r="U137" s="405"/>
      <c r="V137" s="405"/>
      <c r="W137" s="484"/>
      <c r="X137" s="423"/>
      <c r="Y137" s="405"/>
      <c r="Z137" s="484"/>
      <c r="AA137" s="406"/>
      <c r="AB137" s="484"/>
      <c r="AC137" s="407"/>
    </row>
    <row r="138" spans="1:29" ht="46.5" customHeight="1">
      <c r="A138" s="6">
        <f t="shared" si="39"/>
        <v>3.3299999999999983</v>
      </c>
      <c r="B138" s="18" t="s">
        <v>89</v>
      </c>
      <c r="C138" s="8"/>
      <c r="D138" s="13"/>
      <c r="E138" s="8"/>
      <c r="F138" s="13"/>
      <c r="G138" s="47"/>
      <c r="H138" s="48"/>
      <c r="I138" s="49"/>
      <c r="J138" s="50"/>
      <c r="K138" s="8"/>
      <c r="L138" s="8"/>
      <c r="M138" s="8"/>
      <c r="N138" s="13"/>
      <c r="O138" s="51"/>
      <c r="P138" s="8"/>
      <c r="Q138" s="13"/>
      <c r="R138" s="42"/>
      <c r="S138" s="43"/>
      <c r="T138" s="405"/>
      <c r="U138" s="405"/>
      <c r="V138" s="405"/>
      <c r="W138" s="484"/>
      <c r="X138" s="423"/>
      <c r="Y138" s="405"/>
      <c r="Z138" s="484"/>
      <c r="AA138" s="406"/>
      <c r="AB138" s="484"/>
      <c r="AC138" s="407"/>
    </row>
    <row r="139" spans="1:29" ht="46.5" customHeight="1">
      <c r="A139" s="6">
        <f t="shared" si="39"/>
        <v>3.3399999999999981</v>
      </c>
      <c r="B139" s="18" t="s">
        <v>90</v>
      </c>
      <c r="C139" s="8"/>
      <c r="D139" s="13"/>
      <c r="E139" s="8"/>
      <c r="F139" s="13"/>
      <c r="G139" s="47"/>
      <c r="H139" s="48"/>
      <c r="I139" s="49"/>
      <c r="J139" s="50"/>
      <c r="K139" s="8"/>
      <c r="L139" s="8"/>
      <c r="M139" s="8"/>
      <c r="N139" s="13"/>
      <c r="O139" s="51"/>
      <c r="P139" s="8"/>
      <c r="Q139" s="13"/>
      <c r="R139" s="42"/>
      <c r="S139" s="43"/>
      <c r="T139" s="405"/>
      <c r="U139" s="405"/>
      <c r="V139" s="405"/>
      <c r="W139" s="484"/>
      <c r="X139" s="423"/>
      <c r="Y139" s="405"/>
      <c r="Z139" s="484"/>
      <c r="AA139" s="406"/>
      <c r="AB139" s="484"/>
      <c r="AC139" s="407"/>
    </row>
    <row r="140" spans="1:29" ht="46.5" customHeight="1">
      <c r="A140" s="6">
        <v>3.35</v>
      </c>
      <c r="B140" s="18" t="s">
        <v>91</v>
      </c>
      <c r="C140" s="8"/>
      <c r="D140" s="13"/>
      <c r="E140" s="8"/>
      <c r="F140" s="13"/>
      <c r="G140" s="47"/>
      <c r="H140" s="48"/>
      <c r="I140" s="49"/>
      <c r="J140" s="50"/>
      <c r="K140" s="8"/>
      <c r="L140" s="8"/>
      <c r="M140" s="8"/>
      <c r="N140" s="13"/>
      <c r="O140" s="51"/>
      <c r="P140" s="8"/>
      <c r="Q140" s="13"/>
      <c r="R140" s="42"/>
      <c r="S140" s="43"/>
      <c r="T140" s="405"/>
      <c r="U140" s="405"/>
      <c r="V140" s="405"/>
      <c r="W140" s="484"/>
      <c r="X140" s="423"/>
      <c r="Y140" s="405"/>
      <c r="Z140" s="484"/>
      <c r="AA140" s="406"/>
      <c r="AB140" s="484"/>
      <c r="AC140" s="407"/>
    </row>
    <row r="141" spans="1:29" ht="46.5" customHeight="1">
      <c r="A141" s="6">
        <v>3.36</v>
      </c>
      <c r="B141" s="18" t="s">
        <v>92</v>
      </c>
      <c r="C141" s="8"/>
      <c r="D141" s="13"/>
      <c r="E141" s="8"/>
      <c r="F141" s="13"/>
      <c r="G141" s="47"/>
      <c r="H141" s="48"/>
      <c r="I141" s="49"/>
      <c r="J141" s="50"/>
      <c r="K141" s="8"/>
      <c r="L141" s="8"/>
      <c r="M141" s="8"/>
      <c r="N141" s="13"/>
      <c r="O141" s="51"/>
      <c r="P141" s="8"/>
      <c r="Q141" s="13"/>
      <c r="R141" s="42"/>
      <c r="S141" s="43"/>
      <c r="T141" s="405"/>
      <c r="U141" s="405"/>
      <c r="V141" s="405"/>
      <c r="W141" s="484"/>
      <c r="X141" s="423"/>
      <c r="Y141" s="405"/>
      <c r="Z141" s="484"/>
      <c r="AA141" s="406"/>
      <c r="AB141" s="484"/>
      <c r="AC141" s="407"/>
    </row>
    <row r="142" spans="1:29" s="216" customFormat="1" ht="18">
      <c r="A142" s="203"/>
      <c r="B142" s="192" t="s">
        <v>64</v>
      </c>
      <c r="C142" s="133"/>
      <c r="D142" s="142"/>
      <c r="E142" s="133"/>
      <c r="F142" s="142"/>
      <c r="G142" s="214"/>
      <c r="H142" s="215"/>
      <c r="I142" s="141"/>
      <c r="J142" s="142"/>
      <c r="K142" s="133"/>
      <c r="L142" s="133"/>
      <c r="M142" s="133"/>
      <c r="N142" s="142"/>
      <c r="O142" s="136"/>
      <c r="P142" s="133"/>
      <c r="Q142" s="142"/>
      <c r="R142" s="198">
        <f t="shared" si="14"/>
        <v>0</v>
      </c>
      <c r="S142" s="199">
        <f t="shared" si="14"/>
        <v>0</v>
      </c>
      <c r="T142" s="439"/>
      <c r="U142" s="439"/>
      <c r="V142" s="439"/>
      <c r="W142" s="448"/>
      <c r="X142" s="440"/>
      <c r="Y142" s="439"/>
      <c r="Z142" s="448"/>
      <c r="AA142" s="445">
        <f t="shared" ref="AA142:AA143" si="40">T142+V142+Y142</f>
        <v>0</v>
      </c>
      <c r="AB142" s="446">
        <f t="shared" ref="AB142:AB143" si="41">U142+W142+Z142</f>
        <v>0</v>
      </c>
      <c r="AC142" s="422"/>
    </row>
    <row r="143" spans="1:29" s="216" customFormat="1" ht="31.5">
      <c r="A143" s="203"/>
      <c r="B143" s="132" t="s">
        <v>93</v>
      </c>
      <c r="C143" s="133"/>
      <c r="D143" s="142"/>
      <c r="E143" s="133"/>
      <c r="F143" s="142"/>
      <c r="G143" s="214"/>
      <c r="H143" s="215"/>
      <c r="I143" s="141"/>
      <c r="J143" s="142"/>
      <c r="K143" s="133"/>
      <c r="L143" s="133"/>
      <c r="M143" s="133"/>
      <c r="N143" s="142"/>
      <c r="O143" s="136"/>
      <c r="P143" s="133"/>
      <c r="Q143" s="142"/>
      <c r="R143" s="198">
        <f t="shared" si="14"/>
        <v>0</v>
      </c>
      <c r="S143" s="199">
        <f t="shared" si="14"/>
        <v>0</v>
      </c>
      <c r="T143" s="439"/>
      <c r="U143" s="439"/>
      <c r="V143" s="439"/>
      <c r="W143" s="448"/>
      <c r="X143" s="440"/>
      <c r="Y143" s="439"/>
      <c r="Z143" s="448"/>
      <c r="AA143" s="445">
        <f t="shared" si="40"/>
        <v>0</v>
      </c>
      <c r="AB143" s="446">
        <f t="shared" si="41"/>
        <v>0</v>
      </c>
      <c r="AC143" s="403"/>
    </row>
    <row r="144" spans="1:29" s="216" customFormat="1" ht="18">
      <c r="A144" s="203"/>
      <c r="B144" s="193" t="s">
        <v>101</v>
      </c>
      <c r="C144" s="141">
        <f>C143+C111+C78</f>
        <v>2</v>
      </c>
      <c r="D144" s="142">
        <f>D143+D111+D78</f>
        <v>41.45</v>
      </c>
      <c r="E144" s="141">
        <f>E143+E111+E78</f>
        <v>2</v>
      </c>
      <c r="F144" s="142">
        <f>F143+F111+F78</f>
        <v>41.45</v>
      </c>
      <c r="G144" s="214">
        <f t="shared" si="29"/>
        <v>1</v>
      </c>
      <c r="H144" s="215">
        <f t="shared" si="29"/>
        <v>1</v>
      </c>
      <c r="I144" s="141">
        <f t="shared" ref="I144:S144" si="42">I143+I111+I78</f>
        <v>0</v>
      </c>
      <c r="J144" s="142">
        <f t="shared" si="42"/>
        <v>0</v>
      </c>
      <c r="K144" s="141">
        <f t="shared" si="42"/>
        <v>0</v>
      </c>
      <c r="L144" s="141">
        <f t="shared" si="42"/>
        <v>0</v>
      </c>
      <c r="M144" s="141">
        <f t="shared" si="42"/>
        <v>0</v>
      </c>
      <c r="N144" s="142">
        <f t="shared" si="42"/>
        <v>0</v>
      </c>
      <c r="O144" s="136">
        <f t="shared" si="42"/>
        <v>6.9364999999999997</v>
      </c>
      <c r="P144" s="141">
        <f t="shared" si="42"/>
        <v>4</v>
      </c>
      <c r="Q144" s="142">
        <f t="shared" si="42"/>
        <v>110.25</v>
      </c>
      <c r="R144" s="141">
        <f t="shared" si="42"/>
        <v>4</v>
      </c>
      <c r="S144" s="142">
        <f t="shared" si="42"/>
        <v>110.25</v>
      </c>
      <c r="T144" s="447"/>
      <c r="U144" s="447">
        <f t="shared" ref="U144:AB144" si="43">U143+U111+U78</f>
        <v>0</v>
      </c>
      <c r="V144" s="447"/>
      <c r="W144" s="448">
        <f t="shared" si="43"/>
        <v>0</v>
      </c>
      <c r="X144" s="440">
        <f>X143+X111+X78</f>
        <v>6.8114999999999997</v>
      </c>
      <c r="Y144" s="447"/>
      <c r="Z144" s="448">
        <f t="shared" si="43"/>
        <v>110</v>
      </c>
      <c r="AA144" s="447"/>
      <c r="AB144" s="448">
        <f t="shared" si="43"/>
        <v>110</v>
      </c>
      <c r="AC144" s="416"/>
    </row>
    <row r="145" spans="1:29" s="147" customFormat="1" ht="18">
      <c r="A145" s="143">
        <v>4</v>
      </c>
      <c r="B145" s="144" t="s">
        <v>102</v>
      </c>
      <c r="C145" s="145"/>
      <c r="D145" s="162"/>
      <c r="E145" s="145"/>
      <c r="F145" s="162"/>
      <c r="G145" s="151"/>
      <c r="H145" s="152"/>
      <c r="I145" s="159"/>
      <c r="J145" s="162"/>
      <c r="K145" s="145"/>
      <c r="L145" s="145"/>
      <c r="M145" s="145"/>
      <c r="N145" s="162"/>
      <c r="O145" s="153"/>
      <c r="P145" s="145"/>
      <c r="Q145" s="162"/>
      <c r="R145" s="154">
        <f t="shared" si="14"/>
        <v>0</v>
      </c>
      <c r="S145" s="155">
        <f t="shared" si="14"/>
        <v>0</v>
      </c>
      <c r="T145" s="439"/>
      <c r="U145" s="439"/>
      <c r="V145" s="439"/>
      <c r="W145" s="448"/>
      <c r="X145" s="440"/>
      <c r="Y145" s="439"/>
      <c r="Z145" s="448"/>
      <c r="AA145" s="406">
        <f t="shared" ref="AA145:AA147" si="44">T145+V145+Y145</f>
        <v>0</v>
      </c>
      <c r="AB145" s="425">
        <f t="shared" ref="AB145" si="45">U145+W145+Z145</f>
        <v>0</v>
      </c>
      <c r="AC145" s="403"/>
    </row>
    <row r="146" spans="1:29" ht="33.75" customHeight="1">
      <c r="A146" s="6">
        <v>4.01</v>
      </c>
      <c r="B146" s="7" t="s">
        <v>103</v>
      </c>
      <c r="C146" s="8"/>
      <c r="D146" s="13"/>
      <c r="E146" s="8"/>
      <c r="F146" s="13"/>
      <c r="G146" s="47"/>
      <c r="H146" s="48"/>
      <c r="I146" s="49">
        <f t="shared" ref="I146:J147" si="46">C146-E146</f>
        <v>0</v>
      </c>
      <c r="J146" s="50">
        <f t="shared" si="46"/>
        <v>0</v>
      </c>
      <c r="K146" s="8"/>
      <c r="L146" s="8"/>
      <c r="M146" s="8"/>
      <c r="N146" s="13"/>
      <c r="O146" s="51">
        <v>0.03</v>
      </c>
      <c r="P146" s="8">
        <v>200</v>
      </c>
      <c r="Q146" s="41">
        <f>O146*P146</f>
        <v>6</v>
      </c>
      <c r="R146" s="42">
        <f t="shared" si="14"/>
        <v>200</v>
      </c>
      <c r="S146" s="43">
        <f t="shared" si="14"/>
        <v>6</v>
      </c>
      <c r="T146" s="405"/>
      <c r="U146" s="405"/>
      <c r="V146" s="405"/>
      <c r="W146" s="484"/>
      <c r="X146" s="423">
        <v>0.03</v>
      </c>
      <c r="Y146" s="405">
        <v>200</v>
      </c>
      <c r="Z146" s="424">
        <f>X146*Y146</f>
        <v>6</v>
      </c>
      <c r="AA146" s="406">
        <f t="shared" si="44"/>
        <v>200</v>
      </c>
      <c r="AB146" s="484">
        <f t="shared" si="20"/>
        <v>6</v>
      </c>
      <c r="AC146" s="404"/>
    </row>
    <row r="147" spans="1:29" ht="45.75" customHeight="1">
      <c r="A147" s="6">
        <v>4.0199999999999996</v>
      </c>
      <c r="B147" s="7" t="s">
        <v>104</v>
      </c>
      <c r="C147" s="8"/>
      <c r="D147" s="13"/>
      <c r="E147" s="8"/>
      <c r="F147" s="13"/>
      <c r="G147" s="47"/>
      <c r="H147" s="48"/>
      <c r="I147" s="49">
        <f t="shared" si="46"/>
        <v>0</v>
      </c>
      <c r="J147" s="50">
        <f t="shared" si="46"/>
        <v>0</v>
      </c>
      <c r="K147" s="8"/>
      <c r="L147" s="8"/>
      <c r="M147" s="8"/>
      <c r="N147" s="13"/>
      <c r="O147" s="51">
        <v>0.03</v>
      </c>
      <c r="P147" s="8"/>
      <c r="Q147" s="41">
        <f>O147*P147</f>
        <v>0</v>
      </c>
      <c r="R147" s="42">
        <f t="shared" ref="R147:S210" si="47">K147+M147+P147</f>
        <v>0</v>
      </c>
      <c r="S147" s="43">
        <f t="shared" si="47"/>
        <v>0</v>
      </c>
      <c r="T147" s="405"/>
      <c r="U147" s="405"/>
      <c r="V147" s="405"/>
      <c r="W147" s="484"/>
      <c r="X147" s="423">
        <v>0.03</v>
      </c>
      <c r="Y147" s="405"/>
      <c r="Z147" s="424">
        <f>X147*Y147</f>
        <v>0</v>
      </c>
      <c r="AA147" s="406">
        <f t="shared" si="44"/>
        <v>0</v>
      </c>
      <c r="AB147" s="484">
        <f t="shared" si="20"/>
        <v>0</v>
      </c>
      <c r="AC147" s="404"/>
    </row>
    <row r="148" spans="1:29" s="216" customFormat="1" ht="18">
      <c r="A148" s="203"/>
      <c r="B148" s="192" t="s">
        <v>105</v>
      </c>
      <c r="C148" s="198">
        <f>SUM(C146:C147)</f>
        <v>0</v>
      </c>
      <c r="D148" s="199">
        <f>SUM(D146:D147)</f>
        <v>0</v>
      </c>
      <c r="E148" s="198">
        <f>SUM(E146:E147)</f>
        <v>0</v>
      </c>
      <c r="F148" s="199">
        <f>SUM(F146:F147)</f>
        <v>0</v>
      </c>
      <c r="G148" s="214"/>
      <c r="H148" s="215"/>
      <c r="I148" s="198">
        <f t="shared" ref="I148:S148" si="48">SUM(I146:I147)</f>
        <v>0</v>
      </c>
      <c r="J148" s="199">
        <f t="shared" si="48"/>
        <v>0</v>
      </c>
      <c r="K148" s="199">
        <f t="shared" si="48"/>
        <v>0</v>
      </c>
      <c r="L148" s="199">
        <f t="shared" si="48"/>
        <v>0</v>
      </c>
      <c r="M148" s="199">
        <f t="shared" si="48"/>
        <v>0</v>
      </c>
      <c r="N148" s="199">
        <f t="shared" si="48"/>
        <v>0</v>
      </c>
      <c r="O148" s="200">
        <f t="shared" si="48"/>
        <v>0.06</v>
      </c>
      <c r="P148" s="199">
        <f t="shared" si="48"/>
        <v>200</v>
      </c>
      <c r="Q148" s="199">
        <f t="shared" si="48"/>
        <v>6</v>
      </c>
      <c r="R148" s="199">
        <f t="shared" si="48"/>
        <v>200</v>
      </c>
      <c r="S148" s="199">
        <f t="shared" si="48"/>
        <v>6</v>
      </c>
      <c r="T148" s="446"/>
      <c r="U148" s="446">
        <f t="shared" ref="U148:AB148" si="49">SUM(U146:U147)</f>
        <v>0</v>
      </c>
      <c r="V148" s="446"/>
      <c r="W148" s="446">
        <f t="shared" si="49"/>
        <v>0</v>
      </c>
      <c r="X148" s="449"/>
      <c r="Y148" s="446">
        <f t="shared" si="49"/>
        <v>200</v>
      </c>
      <c r="Z148" s="446">
        <f t="shared" si="49"/>
        <v>6</v>
      </c>
      <c r="AA148" s="446">
        <f t="shared" si="49"/>
        <v>200</v>
      </c>
      <c r="AB148" s="446">
        <f t="shared" si="49"/>
        <v>6</v>
      </c>
      <c r="AC148" s="422"/>
    </row>
    <row r="149" spans="1:29" s="147" customFormat="1" ht="109.5" customHeight="1">
      <c r="A149" s="143">
        <v>5</v>
      </c>
      <c r="B149" s="144" t="s">
        <v>106</v>
      </c>
      <c r="C149" s="145"/>
      <c r="D149" s="162"/>
      <c r="E149" s="145"/>
      <c r="F149" s="162"/>
      <c r="G149" s="151"/>
      <c r="H149" s="152"/>
      <c r="I149" s="156">
        <f>C149-E149</f>
        <v>0</v>
      </c>
      <c r="J149" s="157">
        <f>D149-F149</f>
        <v>0</v>
      </c>
      <c r="K149" s="145"/>
      <c r="L149" s="145"/>
      <c r="M149" s="145"/>
      <c r="N149" s="162"/>
      <c r="O149" s="153">
        <v>0.21138000000000001</v>
      </c>
      <c r="P149" s="145">
        <v>303</v>
      </c>
      <c r="Q149" s="158">
        <f>O149*P149</f>
        <v>64.048140000000004</v>
      </c>
      <c r="R149" s="154">
        <f t="shared" si="47"/>
        <v>303</v>
      </c>
      <c r="S149" s="155">
        <f t="shared" si="47"/>
        <v>64.048140000000004</v>
      </c>
      <c r="T149" s="439"/>
      <c r="U149" s="439"/>
      <c r="V149" s="439"/>
      <c r="W149" s="448"/>
      <c r="X149" s="440">
        <v>0.21138000000000001</v>
      </c>
      <c r="Y149" s="439">
        <v>0</v>
      </c>
      <c r="Z149" s="424">
        <f>X149*Y149</f>
        <v>0</v>
      </c>
      <c r="AA149" s="406">
        <f t="shared" ref="AA149" si="50">T149+V149+Y149</f>
        <v>0</v>
      </c>
      <c r="AB149" s="484">
        <f t="shared" si="20"/>
        <v>0</v>
      </c>
      <c r="AC149" s="403"/>
    </row>
    <row r="150" spans="1:29" s="216" customFormat="1" ht="18">
      <c r="A150" s="202"/>
      <c r="B150" s="132" t="s">
        <v>107</v>
      </c>
      <c r="C150" s="133">
        <f>C149</f>
        <v>0</v>
      </c>
      <c r="D150" s="142">
        <f>D149</f>
        <v>0</v>
      </c>
      <c r="E150" s="142">
        <f t="shared" ref="E150:S150" si="51">E149</f>
        <v>0</v>
      </c>
      <c r="F150" s="142">
        <f t="shared" si="51"/>
        <v>0</v>
      </c>
      <c r="G150" s="214"/>
      <c r="H150" s="215"/>
      <c r="I150" s="141">
        <f t="shared" si="51"/>
        <v>0</v>
      </c>
      <c r="J150" s="142">
        <f t="shared" si="51"/>
        <v>0</v>
      </c>
      <c r="K150" s="142">
        <f t="shared" si="51"/>
        <v>0</v>
      </c>
      <c r="L150" s="142">
        <f t="shared" si="51"/>
        <v>0</v>
      </c>
      <c r="M150" s="142">
        <f t="shared" si="51"/>
        <v>0</v>
      </c>
      <c r="N150" s="142">
        <f t="shared" si="51"/>
        <v>0</v>
      </c>
      <c r="O150" s="136">
        <f t="shared" si="51"/>
        <v>0.21138000000000001</v>
      </c>
      <c r="P150" s="142">
        <f t="shared" si="51"/>
        <v>303</v>
      </c>
      <c r="Q150" s="142">
        <f t="shared" si="51"/>
        <v>64.048140000000004</v>
      </c>
      <c r="R150" s="142">
        <f t="shared" si="51"/>
        <v>303</v>
      </c>
      <c r="S150" s="142">
        <f t="shared" si="51"/>
        <v>64.048140000000004</v>
      </c>
      <c r="T150" s="448"/>
      <c r="U150" s="448">
        <f t="shared" ref="U150:Z150" si="52">U149</f>
        <v>0</v>
      </c>
      <c r="V150" s="448"/>
      <c r="W150" s="448">
        <f t="shared" si="52"/>
        <v>0</v>
      </c>
      <c r="X150" s="440"/>
      <c r="Y150" s="448"/>
      <c r="Z150" s="448">
        <f t="shared" si="52"/>
        <v>0</v>
      </c>
      <c r="AA150" s="448"/>
      <c r="AB150" s="448">
        <f>AB149</f>
        <v>0</v>
      </c>
      <c r="AC150" s="403"/>
    </row>
    <row r="151" spans="1:29" s="147" customFormat="1" ht="47.25" customHeight="1">
      <c r="A151" s="143">
        <f>+A149+1</f>
        <v>6</v>
      </c>
      <c r="B151" s="144" t="s">
        <v>108</v>
      </c>
      <c r="C151" s="145"/>
      <c r="D151" s="162"/>
      <c r="E151" s="145"/>
      <c r="F151" s="162"/>
      <c r="G151" s="151"/>
      <c r="H151" s="152"/>
      <c r="I151" s="159"/>
      <c r="J151" s="162"/>
      <c r="K151" s="145"/>
      <c r="L151" s="145"/>
      <c r="M151" s="145"/>
      <c r="N151" s="162"/>
      <c r="O151" s="153"/>
      <c r="P151" s="145"/>
      <c r="Q151" s="158">
        <f t="shared" ref="Q151:Q214" si="53">O151*P151</f>
        <v>0</v>
      </c>
      <c r="R151" s="154">
        <f t="shared" si="47"/>
        <v>0</v>
      </c>
      <c r="S151" s="155">
        <f t="shared" si="47"/>
        <v>0</v>
      </c>
      <c r="T151" s="439"/>
      <c r="U151" s="439"/>
      <c r="V151" s="439"/>
      <c r="W151" s="448"/>
      <c r="X151" s="440"/>
      <c r="Y151" s="439"/>
      <c r="Z151" s="424"/>
      <c r="AA151" s="406"/>
      <c r="AB151" s="484"/>
      <c r="AC151" s="403"/>
    </row>
    <row r="152" spans="1:29" ht="18">
      <c r="A152" s="6">
        <v>6.01</v>
      </c>
      <c r="B152" s="25" t="s">
        <v>109</v>
      </c>
      <c r="C152" s="26"/>
      <c r="D152" s="27"/>
      <c r="E152" s="26"/>
      <c r="F152" s="27"/>
      <c r="G152" s="47"/>
      <c r="H152" s="48"/>
      <c r="I152" s="53"/>
      <c r="J152" s="27"/>
      <c r="K152" s="26"/>
      <c r="L152" s="26"/>
      <c r="M152" s="26"/>
      <c r="N152" s="27"/>
      <c r="O152" s="112"/>
      <c r="P152" s="26"/>
      <c r="Q152" s="41">
        <f t="shared" si="53"/>
        <v>0</v>
      </c>
      <c r="R152" s="42">
        <f t="shared" si="47"/>
        <v>0</v>
      </c>
      <c r="S152" s="43">
        <f t="shared" si="47"/>
        <v>0</v>
      </c>
      <c r="T152" s="439"/>
      <c r="U152" s="439"/>
      <c r="V152" s="439"/>
      <c r="W152" s="448"/>
      <c r="X152" s="440"/>
      <c r="Y152" s="439"/>
      <c r="Z152" s="424"/>
      <c r="AA152" s="406"/>
      <c r="AB152" s="484"/>
      <c r="AC152" s="416"/>
    </row>
    <row r="153" spans="1:29" ht="18">
      <c r="A153" s="6"/>
      <c r="B153" s="7" t="s">
        <v>110</v>
      </c>
      <c r="C153" s="8">
        <v>73</v>
      </c>
      <c r="D153" s="13">
        <v>14.6</v>
      </c>
      <c r="E153" s="8">
        <v>73</v>
      </c>
      <c r="F153" s="13">
        <v>14.6</v>
      </c>
      <c r="G153" s="47">
        <f t="shared" si="29"/>
        <v>1</v>
      </c>
      <c r="H153" s="48">
        <f t="shared" si="29"/>
        <v>1</v>
      </c>
      <c r="I153" s="49">
        <f t="shared" ref="I153:J156" si="54">C153-E153</f>
        <v>0</v>
      </c>
      <c r="J153" s="50">
        <f t="shared" si="54"/>
        <v>0</v>
      </c>
      <c r="K153" s="8"/>
      <c r="L153" s="8"/>
      <c r="M153" s="8"/>
      <c r="N153" s="13"/>
      <c r="O153" s="51">
        <v>0.2</v>
      </c>
      <c r="P153" s="8">
        <v>35</v>
      </c>
      <c r="Q153" s="41">
        <f>O153*P153</f>
        <v>7</v>
      </c>
      <c r="R153" s="42">
        <f t="shared" si="47"/>
        <v>35</v>
      </c>
      <c r="S153" s="43">
        <f t="shared" si="47"/>
        <v>7</v>
      </c>
      <c r="T153" s="405"/>
      <c r="U153" s="405"/>
      <c r="V153" s="405"/>
      <c r="W153" s="484"/>
      <c r="X153" s="423">
        <v>0.2</v>
      </c>
      <c r="Y153" s="405">
        <v>35</v>
      </c>
      <c r="Z153" s="424">
        <f>X153*Y153</f>
        <v>7</v>
      </c>
      <c r="AA153" s="406">
        <f t="shared" ref="AA153:AB217" si="55">T153+V153+Y153</f>
        <v>35</v>
      </c>
      <c r="AB153" s="484">
        <f t="shared" si="55"/>
        <v>7</v>
      </c>
      <c r="AC153" s="404"/>
    </row>
    <row r="154" spans="1:29" ht="18">
      <c r="A154" s="6"/>
      <c r="B154" s="7" t="s">
        <v>111</v>
      </c>
      <c r="C154" s="8"/>
      <c r="D154" s="13"/>
      <c r="E154" s="8"/>
      <c r="F154" s="13"/>
      <c r="G154" s="47"/>
      <c r="H154" s="48"/>
      <c r="I154" s="49">
        <f t="shared" si="54"/>
        <v>0</v>
      </c>
      <c r="J154" s="50">
        <f t="shared" si="54"/>
        <v>0</v>
      </c>
      <c r="K154" s="8"/>
      <c r="L154" s="8"/>
      <c r="M154" s="8"/>
      <c r="N154" s="13"/>
      <c r="O154" s="51">
        <f>0.2/12*9</f>
        <v>0.15</v>
      </c>
      <c r="P154" s="8"/>
      <c r="Q154" s="41">
        <f t="shared" si="53"/>
        <v>0</v>
      </c>
      <c r="R154" s="42">
        <f t="shared" si="47"/>
        <v>0</v>
      </c>
      <c r="S154" s="43">
        <f t="shared" si="47"/>
        <v>0</v>
      </c>
      <c r="T154" s="405"/>
      <c r="U154" s="405"/>
      <c r="V154" s="405"/>
      <c r="W154" s="484"/>
      <c r="X154" s="423">
        <f>0.2/12*9</f>
        <v>0.15</v>
      </c>
      <c r="Y154" s="405"/>
      <c r="Z154" s="424">
        <f t="shared" ref="Z154:Z156" si="56">X154*Y154</f>
        <v>0</v>
      </c>
      <c r="AA154" s="406">
        <f t="shared" si="55"/>
        <v>0</v>
      </c>
      <c r="AB154" s="484">
        <f t="shared" si="55"/>
        <v>0</v>
      </c>
      <c r="AC154" s="404"/>
    </row>
    <row r="155" spans="1:29" ht="18">
      <c r="A155" s="6"/>
      <c r="B155" s="7" t="s">
        <v>112</v>
      </c>
      <c r="C155" s="8"/>
      <c r="D155" s="13"/>
      <c r="E155" s="8"/>
      <c r="F155" s="13"/>
      <c r="G155" s="47"/>
      <c r="H155" s="48"/>
      <c r="I155" s="49">
        <f t="shared" si="54"/>
        <v>0</v>
      </c>
      <c r="J155" s="50">
        <f t="shared" si="54"/>
        <v>0</v>
      </c>
      <c r="K155" s="8"/>
      <c r="L155" s="8"/>
      <c r="M155" s="8"/>
      <c r="N155" s="13"/>
      <c r="O155" s="51">
        <f>0.2/12*6</f>
        <v>0.1</v>
      </c>
      <c r="P155" s="8"/>
      <c r="Q155" s="41">
        <f t="shared" si="53"/>
        <v>0</v>
      </c>
      <c r="R155" s="42">
        <f t="shared" si="47"/>
        <v>0</v>
      </c>
      <c r="S155" s="43">
        <f t="shared" si="47"/>
        <v>0</v>
      </c>
      <c r="T155" s="405"/>
      <c r="U155" s="405"/>
      <c r="V155" s="405"/>
      <c r="W155" s="484"/>
      <c r="X155" s="423">
        <f>0.2/12*6</f>
        <v>0.1</v>
      </c>
      <c r="Y155" s="405"/>
      <c r="Z155" s="424">
        <f t="shared" si="56"/>
        <v>0</v>
      </c>
      <c r="AA155" s="406">
        <f t="shared" si="55"/>
        <v>0</v>
      </c>
      <c r="AB155" s="484">
        <f t="shared" si="55"/>
        <v>0</v>
      </c>
      <c r="AC155" s="404"/>
    </row>
    <row r="156" spans="1:29" ht="18">
      <c r="A156" s="6"/>
      <c r="B156" s="7" t="s">
        <v>113</v>
      </c>
      <c r="C156" s="8"/>
      <c r="D156" s="13"/>
      <c r="E156" s="8"/>
      <c r="F156" s="13"/>
      <c r="G156" s="47"/>
      <c r="H156" s="48"/>
      <c r="I156" s="49">
        <f t="shared" si="54"/>
        <v>0</v>
      </c>
      <c r="J156" s="50">
        <f t="shared" si="54"/>
        <v>0</v>
      </c>
      <c r="K156" s="8"/>
      <c r="L156" s="8"/>
      <c r="M156" s="8"/>
      <c r="N156" s="13"/>
      <c r="O156" s="51">
        <f>0.2/12*3</f>
        <v>0.05</v>
      </c>
      <c r="P156" s="8"/>
      <c r="Q156" s="41">
        <f t="shared" si="53"/>
        <v>0</v>
      </c>
      <c r="R156" s="42">
        <f t="shared" si="47"/>
        <v>0</v>
      </c>
      <c r="S156" s="43">
        <f t="shared" si="47"/>
        <v>0</v>
      </c>
      <c r="T156" s="405"/>
      <c r="U156" s="405"/>
      <c r="V156" s="405"/>
      <c r="W156" s="484"/>
      <c r="X156" s="423">
        <f>0.2/12*3</f>
        <v>0.05</v>
      </c>
      <c r="Y156" s="405"/>
      <c r="Z156" s="424">
        <f t="shared" si="56"/>
        <v>0</v>
      </c>
      <c r="AA156" s="406">
        <f t="shared" si="55"/>
        <v>0</v>
      </c>
      <c r="AB156" s="484">
        <f t="shared" si="55"/>
        <v>0</v>
      </c>
      <c r="AC156" s="404"/>
    </row>
    <row r="157" spans="1:29" s="216" customFormat="1" ht="18">
      <c r="A157" s="203"/>
      <c r="B157" s="192" t="s">
        <v>105</v>
      </c>
      <c r="C157" s="198">
        <f>C153+C154+C155+C156</f>
        <v>73</v>
      </c>
      <c r="D157" s="199">
        <f t="shared" ref="D157:S157" si="57">D153+D154+D155+D156</f>
        <v>14.6</v>
      </c>
      <c r="E157" s="198">
        <f>E153+E154+E155+E156</f>
        <v>73</v>
      </c>
      <c r="F157" s="199">
        <f t="shared" si="57"/>
        <v>14.6</v>
      </c>
      <c r="G157" s="214">
        <f t="shared" si="29"/>
        <v>1</v>
      </c>
      <c r="H157" s="215">
        <f t="shared" si="29"/>
        <v>1</v>
      </c>
      <c r="I157" s="198">
        <f t="shared" si="57"/>
        <v>0</v>
      </c>
      <c r="J157" s="199">
        <f t="shared" si="57"/>
        <v>0</v>
      </c>
      <c r="K157" s="199">
        <f t="shared" si="57"/>
        <v>0</v>
      </c>
      <c r="L157" s="199">
        <f t="shared" si="57"/>
        <v>0</v>
      </c>
      <c r="M157" s="199">
        <f t="shared" si="57"/>
        <v>0</v>
      </c>
      <c r="N157" s="199">
        <f t="shared" si="57"/>
        <v>0</v>
      </c>
      <c r="O157" s="200">
        <f t="shared" si="57"/>
        <v>0.49999999999999994</v>
      </c>
      <c r="P157" s="198">
        <f t="shared" si="57"/>
        <v>35</v>
      </c>
      <c r="Q157" s="199">
        <f t="shared" si="57"/>
        <v>7</v>
      </c>
      <c r="R157" s="199">
        <f t="shared" si="57"/>
        <v>35</v>
      </c>
      <c r="S157" s="199">
        <f t="shared" si="57"/>
        <v>7</v>
      </c>
      <c r="T157" s="446"/>
      <c r="U157" s="446">
        <f t="shared" ref="U157:W157" si="58">U153+U154+U155+U156</f>
        <v>0</v>
      </c>
      <c r="V157" s="446"/>
      <c r="W157" s="446">
        <f t="shared" si="58"/>
        <v>0</v>
      </c>
      <c r="X157" s="449"/>
      <c r="Y157" s="445">
        <f>Y153+Y154+Y155+Y156</f>
        <v>35</v>
      </c>
      <c r="Z157" s="446">
        <f>Z153+Z154+Z155+Z156</f>
        <v>7</v>
      </c>
      <c r="AA157" s="445">
        <f>AA153+AA154+AA155+AA156</f>
        <v>35</v>
      </c>
      <c r="AB157" s="446">
        <f>AB153+AB154+AB155+AB156</f>
        <v>7</v>
      </c>
      <c r="AC157" s="422"/>
    </row>
    <row r="158" spans="1:29" ht="31.5">
      <c r="A158" s="6">
        <f>+A152+0.01</f>
        <v>6.02</v>
      </c>
      <c r="B158" s="36" t="s">
        <v>114</v>
      </c>
      <c r="C158" s="26"/>
      <c r="D158" s="27"/>
      <c r="E158" s="26"/>
      <c r="F158" s="27"/>
      <c r="G158" s="47"/>
      <c r="H158" s="48"/>
      <c r="I158" s="53"/>
      <c r="J158" s="27"/>
      <c r="K158" s="26"/>
      <c r="L158" s="26"/>
      <c r="M158" s="26"/>
      <c r="N158" s="27"/>
      <c r="O158" s="54"/>
      <c r="P158" s="26"/>
      <c r="Q158" s="41">
        <f t="shared" si="53"/>
        <v>0</v>
      </c>
      <c r="R158" s="42">
        <f t="shared" si="47"/>
        <v>0</v>
      </c>
      <c r="S158" s="43">
        <f t="shared" si="47"/>
        <v>0</v>
      </c>
      <c r="T158" s="439"/>
      <c r="U158" s="439"/>
      <c r="V158" s="439"/>
      <c r="W158" s="448"/>
      <c r="X158" s="450"/>
      <c r="Y158" s="439"/>
      <c r="Z158" s="424"/>
      <c r="AA158" s="406"/>
      <c r="AB158" s="484"/>
      <c r="AC158" s="403"/>
    </row>
    <row r="159" spans="1:29" ht="18">
      <c r="A159" s="6"/>
      <c r="B159" s="7" t="s">
        <v>110</v>
      </c>
      <c r="C159" s="8">
        <v>72</v>
      </c>
      <c r="D159" s="13">
        <v>14.4</v>
      </c>
      <c r="E159" s="8">
        <v>72</v>
      </c>
      <c r="F159" s="13">
        <v>14.4</v>
      </c>
      <c r="G159" s="47">
        <f t="shared" si="29"/>
        <v>1</v>
      </c>
      <c r="H159" s="48">
        <f t="shared" si="29"/>
        <v>1</v>
      </c>
      <c r="I159" s="49">
        <f t="shared" ref="I159:J162" si="59">C159-E159</f>
        <v>0</v>
      </c>
      <c r="J159" s="50">
        <f t="shared" si="59"/>
        <v>0</v>
      </c>
      <c r="K159" s="8"/>
      <c r="L159" s="8"/>
      <c r="M159" s="8"/>
      <c r="N159" s="13"/>
      <c r="O159" s="51">
        <v>0.2</v>
      </c>
      <c r="P159" s="8">
        <v>73</v>
      </c>
      <c r="Q159" s="41">
        <f t="shared" si="53"/>
        <v>14.600000000000001</v>
      </c>
      <c r="R159" s="42">
        <f t="shared" si="47"/>
        <v>73</v>
      </c>
      <c r="S159" s="43">
        <f t="shared" si="47"/>
        <v>14.600000000000001</v>
      </c>
      <c r="T159" s="405"/>
      <c r="U159" s="405"/>
      <c r="V159" s="405"/>
      <c r="W159" s="484"/>
      <c r="X159" s="423">
        <v>0.2</v>
      </c>
      <c r="Y159" s="405">
        <v>73</v>
      </c>
      <c r="Z159" s="424">
        <f>X159*Y159</f>
        <v>14.600000000000001</v>
      </c>
      <c r="AA159" s="406">
        <f t="shared" ref="AA159:AA162" si="60">T159+V159+Y159</f>
        <v>73</v>
      </c>
      <c r="AB159" s="484">
        <f t="shared" si="55"/>
        <v>14.600000000000001</v>
      </c>
      <c r="AC159" s="404"/>
    </row>
    <row r="160" spans="1:29" ht="18">
      <c r="A160" s="6"/>
      <c r="B160" s="7" t="s">
        <v>111</v>
      </c>
      <c r="C160" s="8"/>
      <c r="D160" s="13"/>
      <c r="E160" s="8"/>
      <c r="F160" s="13"/>
      <c r="G160" s="47"/>
      <c r="H160" s="48"/>
      <c r="I160" s="49">
        <f t="shared" si="59"/>
        <v>0</v>
      </c>
      <c r="J160" s="50">
        <f t="shared" si="59"/>
        <v>0</v>
      </c>
      <c r="K160" s="8"/>
      <c r="L160" s="8"/>
      <c r="M160" s="8"/>
      <c r="N160" s="13"/>
      <c r="O160" s="51">
        <f>0.2/12*9</f>
        <v>0.15</v>
      </c>
      <c r="P160" s="8"/>
      <c r="Q160" s="41">
        <f t="shared" si="53"/>
        <v>0</v>
      </c>
      <c r="R160" s="42">
        <f t="shared" si="47"/>
        <v>0</v>
      </c>
      <c r="S160" s="43">
        <f t="shared" si="47"/>
        <v>0</v>
      </c>
      <c r="T160" s="405"/>
      <c r="U160" s="405"/>
      <c r="V160" s="405"/>
      <c r="W160" s="484"/>
      <c r="X160" s="423">
        <f>0.2/12*9</f>
        <v>0.15</v>
      </c>
      <c r="Y160" s="405"/>
      <c r="Z160" s="424">
        <f t="shared" ref="Z160:Z162" si="61">X160*Y160</f>
        <v>0</v>
      </c>
      <c r="AA160" s="406">
        <f t="shared" si="60"/>
        <v>0</v>
      </c>
      <c r="AB160" s="484">
        <f t="shared" si="55"/>
        <v>0</v>
      </c>
      <c r="AC160" s="404"/>
    </row>
    <row r="161" spans="1:29" ht="18">
      <c r="A161" s="6"/>
      <c r="B161" s="7" t="s">
        <v>112</v>
      </c>
      <c r="C161" s="8"/>
      <c r="D161" s="13"/>
      <c r="E161" s="8"/>
      <c r="F161" s="13"/>
      <c r="G161" s="47"/>
      <c r="H161" s="48"/>
      <c r="I161" s="49">
        <f t="shared" si="59"/>
        <v>0</v>
      </c>
      <c r="J161" s="50">
        <f t="shared" si="59"/>
        <v>0</v>
      </c>
      <c r="K161" s="8"/>
      <c r="L161" s="8"/>
      <c r="M161" s="8"/>
      <c r="N161" s="13"/>
      <c r="O161" s="51">
        <f>0.2/12*6</f>
        <v>0.1</v>
      </c>
      <c r="P161" s="8"/>
      <c r="Q161" s="41">
        <f t="shared" si="53"/>
        <v>0</v>
      </c>
      <c r="R161" s="42">
        <f t="shared" si="47"/>
        <v>0</v>
      </c>
      <c r="S161" s="43">
        <f t="shared" si="47"/>
        <v>0</v>
      </c>
      <c r="T161" s="405"/>
      <c r="U161" s="405"/>
      <c r="V161" s="405"/>
      <c r="W161" s="484"/>
      <c r="X161" s="423">
        <f>0.2/12*6</f>
        <v>0.1</v>
      </c>
      <c r="Y161" s="405"/>
      <c r="Z161" s="424">
        <f t="shared" si="61"/>
        <v>0</v>
      </c>
      <c r="AA161" s="406">
        <f t="shared" si="60"/>
        <v>0</v>
      </c>
      <c r="AB161" s="484">
        <f t="shared" si="55"/>
        <v>0</v>
      </c>
      <c r="AC161" s="404"/>
    </row>
    <row r="162" spans="1:29" ht="18">
      <c r="A162" s="6"/>
      <c r="B162" s="7" t="s">
        <v>113</v>
      </c>
      <c r="C162" s="8"/>
      <c r="D162" s="13"/>
      <c r="E162" s="8"/>
      <c r="F162" s="13"/>
      <c r="G162" s="47"/>
      <c r="H162" s="48"/>
      <c r="I162" s="49">
        <f t="shared" si="59"/>
        <v>0</v>
      </c>
      <c r="J162" s="50">
        <f t="shared" si="59"/>
        <v>0</v>
      </c>
      <c r="K162" s="8"/>
      <c r="L162" s="8"/>
      <c r="M162" s="8"/>
      <c r="N162" s="13"/>
      <c r="O162" s="51">
        <v>0.05</v>
      </c>
      <c r="P162" s="8"/>
      <c r="Q162" s="41">
        <f t="shared" si="53"/>
        <v>0</v>
      </c>
      <c r="R162" s="42">
        <f t="shared" si="47"/>
        <v>0</v>
      </c>
      <c r="S162" s="43">
        <f t="shared" si="47"/>
        <v>0</v>
      </c>
      <c r="T162" s="405"/>
      <c r="U162" s="405"/>
      <c r="V162" s="405"/>
      <c r="W162" s="484"/>
      <c r="X162" s="423">
        <v>0.05</v>
      </c>
      <c r="Y162" s="405"/>
      <c r="Z162" s="424">
        <f t="shared" si="61"/>
        <v>0</v>
      </c>
      <c r="AA162" s="406">
        <f t="shared" si="60"/>
        <v>0</v>
      </c>
      <c r="AB162" s="484">
        <f t="shared" si="55"/>
        <v>0</v>
      </c>
      <c r="AC162" s="404"/>
    </row>
    <row r="163" spans="1:29" s="216" customFormat="1" ht="18">
      <c r="A163" s="203"/>
      <c r="B163" s="192" t="s">
        <v>105</v>
      </c>
      <c r="C163" s="198">
        <f>C159+C160+C161+C162</f>
        <v>72</v>
      </c>
      <c r="D163" s="199">
        <f t="shared" ref="D163:S163" si="62">D159+D160+D161+D162</f>
        <v>14.4</v>
      </c>
      <c r="E163" s="198">
        <f>E159+E160+E161+E162</f>
        <v>72</v>
      </c>
      <c r="F163" s="199">
        <f t="shared" si="62"/>
        <v>14.4</v>
      </c>
      <c r="G163" s="214">
        <f t="shared" si="29"/>
        <v>1</v>
      </c>
      <c r="H163" s="215">
        <f t="shared" si="29"/>
        <v>1</v>
      </c>
      <c r="I163" s="198">
        <f t="shared" si="62"/>
        <v>0</v>
      </c>
      <c r="J163" s="199">
        <f t="shared" si="62"/>
        <v>0</v>
      </c>
      <c r="K163" s="199">
        <f t="shared" si="62"/>
        <v>0</v>
      </c>
      <c r="L163" s="199">
        <f t="shared" si="62"/>
        <v>0</v>
      </c>
      <c r="M163" s="199">
        <f t="shared" si="62"/>
        <v>0</v>
      </c>
      <c r="N163" s="199">
        <f t="shared" si="62"/>
        <v>0</v>
      </c>
      <c r="O163" s="200">
        <f t="shared" si="62"/>
        <v>0.49999999999999994</v>
      </c>
      <c r="P163" s="198">
        <f t="shared" si="62"/>
        <v>73</v>
      </c>
      <c r="Q163" s="199">
        <f t="shared" si="62"/>
        <v>14.600000000000001</v>
      </c>
      <c r="R163" s="199">
        <f t="shared" si="62"/>
        <v>73</v>
      </c>
      <c r="S163" s="199">
        <f t="shared" si="62"/>
        <v>14.600000000000001</v>
      </c>
      <c r="T163" s="446"/>
      <c r="U163" s="446">
        <f t="shared" ref="U163:W163" si="63">U159+U160+U161+U162</f>
        <v>0</v>
      </c>
      <c r="V163" s="446"/>
      <c r="W163" s="446">
        <f t="shared" si="63"/>
        <v>0</v>
      </c>
      <c r="X163" s="449"/>
      <c r="Y163" s="445">
        <f>Y159+Y160+Y161+Y162</f>
        <v>73</v>
      </c>
      <c r="Z163" s="446">
        <f>Z159+Z160+Z161+Z162</f>
        <v>14.600000000000001</v>
      </c>
      <c r="AA163" s="445">
        <f>AA159+AA160+AA161+AA162</f>
        <v>73</v>
      </c>
      <c r="AB163" s="446">
        <f>AB159+AB160+AB161+AB162</f>
        <v>14.600000000000001</v>
      </c>
      <c r="AC163" s="422"/>
    </row>
    <row r="164" spans="1:29" ht="30" customHeight="1">
      <c r="A164" s="6">
        <v>6.03</v>
      </c>
      <c r="B164" s="36" t="s">
        <v>115</v>
      </c>
      <c r="C164" s="26"/>
      <c r="D164" s="27"/>
      <c r="E164" s="26"/>
      <c r="F164" s="27"/>
      <c r="G164" s="47"/>
      <c r="H164" s="48"/>
      <c r="I164" s="53"/>
      <c r="J164" s="27"/>
      <c r="K164" s="26"/>
      <c r="L164" s="26"/>
      <c r="M164" s="26"/>
      <c r="N164" s="27"/>
      <c r="O164" s="54"/>
      <c r="P164" s="26"/>
      <c r="Q164" s="41">
        <f t="shared" si="53"/>
        <v>0</v>
      </c>
      <c r="R164" s="42">
        <f t="shared" si="47"/>
        <v>0</v>
      </c>
      <c r="S164" s="43">
        <f t="shared" si="47"/>
        <v>0</v>
      </c>
      <c r="T164" s="439"/>
      <c r="U164" s="439"/>
      <c r="V164" s="439"/>
      <c r="W164" s="448"/>
      <c r="X164" s="450"/>
      <c r="Y164" s="439"/>
      <c r="Z164" s="424"/>
      <c r="AA164" s="406"/>
      <c r="AB164" s="484"/>
      <c r="AC164" s="403"/>
    </row>
    <row r="165" spans="1:29" ht="18">
      <c r="A165" s="6"/>
      <c r="B165" s="7" t="s">
        <v>110</v>
      </c>
      <c r="C165" s="8"/>
      <c r="D165" s="13"/>
      <c r="E165" s="8"/>
      <c r="F165" s="13"/>
      <c r="G165" s="47" t="e">
        <f t="shared" ref="G165:H165" si="64">E165/C165</f>
        <v>#DIV/0!</v>
      </c>
      <c r="H165" s="48" t="e">
        <f t="shared" si="64"/>
        <v>#DIV/0!</v>
      </c>
      <c r="I165" s="49">
        <f t="shared" ref="I165:J168" si="65">C165-E165</f>
        <v>0</v>
      </c>
      <c r="J165" s="50">
        <f t="shared" si="65"/>
        <v>0</v>
      </c>
      <c r="K165" s="8"/>
      <c r="L165" s="8"/>
      <c r="M165" s="8"/>
      <c r="N165" s="13"/>
      <c r="O165" s="51">
        <v>0.06</v>
      </c>
      <c r="P165" s="8"/>
      <c r="Q165" s="41">
        <f t="shared" si="53"/>
        <v>0</v>
      </c>
      <c r="R165" s="42">
        <f t="shared" si="47"/>
        <v>0</v>
      </c>
      <c r="S165" s="43">
        <f t="shared" si="47"/>
        <v>0</v>
      </c>
      <c r="T165" s="405"/>
      <c r="U165" s="405"/>
      <c r="V165" s="405"/>
      <c r="W165" s="484"/>
      <c r="X165" s="423">
        <v>0.06</v>
      </c>
      <c r="Y165" s="405">
        <v>0</v>
      </c>
      <c r="Z165" s="424">
        <f>X165*Y165</f>
        <v>0</v>
      </c>
      <c r="AA165" s="406">
        <f t="shared" ref="AA165:AA168" si="66">T165+V165+Y165</f>
        <v>0</v>
      </c>
      <c r="AB165" s="484">
        <f t="shared" si="55"/>
        <v>0</v>
      </c>
      <c r="AC165" s="404"/>
    </row>
    <row r="166" spans="1:29" ht="18">
      <c r="A166" s="6"/>
      <c r="B166" s="7" t="s">
        <v>111</v>
      </c>
      <c r="C166" s="8"/>
      <c r="D166" s="13"/>
      <c r="E166" s="8"/>
      <c r="F166" s="13"/>
      <c r="G166" s="47"/>
      <c r="H166" s="48"/>
      <c r="I166" s="49">
        <f t="shared" si="65"/>
        <v>0</v>
      </c>
      <c r="J166" s="50">
        <f t="shared" si="65"/>
        <v>0</v>
      </c>
      <c r="K166" s="8"/>
      <c r="L166" s="8"/>
      <c r="M166" s="8"/>
      <c r="N166" s="13"/>
      <c r="O166" s="51">
        <f>0.06/12*9</f>
        <v>4.4999999999999998E-2</v>
      </c>
      <c r="P166" s="8"/>
      <c r="Q166" s="41">
        <f t="shared" si="53"/>
        <v>0</v>
      </c>
      <c r="R166" s="42">
        <f t="shared" si="47"/>
        <v>0</v>
      </c>
      <c r="S166" s="43">
        <f t="shared" si="47"/>
        <v>0</v>
      </c>
      <c r="T166" s="405"/>
      <c r="U166" s="405"/>
      <c r="V166" s="405"/>
      <c r="W166" s="484"/>
      <c r="X166" s="423">
        <f>0.06/12*9</f>
        <v>4.4999999999999998E-2</v>
      </c>
      <c r="Y166" s="405"/>
      <c r="Z166" s="424">
        <f t="shared" ref="Z166:Z168" si="67">X166*Y166</f>
        <v>0</v>
      </c>
      <c r="AA166" s="406">
        <f t="shared" si="66"/>
        <v>0</v>
      </c>
      <c r="AB166" s="484">
        <f t="shared" si="55"/>
        <v>0</v>
      </c>
      <c r="AC166" s="404"/>
    </row>
    <row r="167" spans="1:29" s="9" customFormat="1" ht="18">
      <c r="A167" s="6"/>
      <c r="B167" s="7" t="s">
        <v>112</v>
      </c>
      <c r="C167" s="8"/>
      <c r="D167" s="13"/>
      <c r="E167" s="8"/>
      <c r="F167" s="13"/>
      <c r="G167" s="47" t="e">
        <f t="shared" ref="G167:H167" si="68">E167/C167</f>
        <v>#DIV/0!</v>
      </c>
      <c r="H167" s="48" t="e">
        <f t="shared" si="68"/>
        <v>#DIV/0!</v>
      </c>
      <c r="I167" s="49">
        <f t="shared" si="65"/>
        <v>0</v>
      </c>
      <c r="J167" s="50">
        <f t="shared" si="65"/>
        <v>0</v>
      </c>
      <c r="K167" s="8"/>
      <c r="L167" s="8"/>
      <c r="M167" s="8"/>
      <c r="N167" s="13"/>
      <c r="O167" s="51">
        <f>0.06/12*6</f>
        <v>0.03</v>
      </c>
      <c r="P167" s="8">
        <v>92</v>
      </c>
      <c r="Q167" s="41">
        <f t="shared" si="53"/>
        <v>2.76</v>
      </c>
      <c r="R167" s="42">
        <f t="shared" si="47"/>
        <v>92</v>
      </c>
      <c r="S167" s="43">
        <f t="shared" si="47"/>
        <v>2.76</v>
      </c>
      <c r="T167" s="405"/>
      <c r="U167" s="405"/>
      <c r="V167" s="405"/>
      <c r="W167" s="484"/>
      <c r="X167" s="423">
        <f>0.06/12*6</f>
        <v>0.03</v>
      </c>
      <c r="Y167" s="405">
        <v>92</v>
      </c>
      <c r="Z167" s="424">
        <f t="shared" si="67"/>
        <v>2.76</v>
      </c>
      <c r="AA167" s="406">
        <f t="shared" si="66"/>
        <v>92</v>
      </c>
      <c r="AB167" s="484">
        <f t="shared" si="55"/>
        <v>2.76</v>
      </c>
      <c r="AC167" s="404"/>
    </row>
    <row r="168" spans="1:29" ht="18">
      <c r="A168" s="6"/>
      <c r="B168" s="7" t="s">
        <v>113</v>
      </c>
      <c r="C168" s="8"/>
      <c r="D168" s="13"/>
      <c r="E168" s="8"/>
      <c r="F168" s="13"/>
      <c r="G168" s="47"/>
      <c r="H168" s="48"/>
      <c r="I168" s="49">
        <f t="shared" si="65"/>
        <v>0</v>
      </c>
      <c r="J168" s="50">
        <f t="shared" si="65"/>
        <v>0</v>
      </c>
      <c r="K168" s="8"/>
      <c r="L168" s="8"/>
      <c r="M168" s="8"/>
      <c r="N168" s="13"/>
      <c r="O168" s="51">
        <f>0.06/12*3</f>
        <v>1.4999999999999999E-2</v>
      </c>
      <c r="P168" s="8"/>
      <c r="Q168" s="41">
        <f t="shared" si="53"/>
        <v>0</v>
      </c>
      <c r="R168" s="42">
        <f t="shared" si="47"/>
        <v>0</v>
      </c>
      <c r="S168" s="43">
        <f t="shared" si="47"/>
        <v>0</v>
      </c>
      <c r="T168" s="405"/>
      <c r="U168" s="405"/>
      <c r="V168" s="405"/>
      <c r="W168" s="484"/>
      <c r="X168" s="423">
        <f>0.06/12*3</f>
        <v>1.4999999999999999E-2</v>
      </c>
      <c r="Y168" s="405"/>
      <c r="Z168" s="424">
        <f t="shared" si="67"/>
        <v>0</v>
      </c>
      <c r="AA168" s="406">
        <f t="shared" si="66"/>
        <v>0</v>
      </c>
      <c r="AB168" s="484">
        <f t="shared" si="55"/>
        <v>0</v>
      </c>
      <c r="AC168" s="404"/>
    </row>
    <row r="169" spans="1:29" s="216" customFormat="1" ht="18">
      <c r="A169" s="203"/>
      <c r="B169" s="192" t="s">
        <v>105</v>
      </c>
      <c r="C169" s="198">
        <f>C165+C166+C167+C168</f>
        <v>0</v>
      </c>
      <c r="D169" s="199">
        <f t="shared" ref="D169:S169" si="69">D165+D166+D167+D168</f>
        <v>0</v>
      </c>
      <c r="E169" s="198">
        <f>E165+E166+E167+E168</f>
        <v>0</v>
      </c>
      <c r="F169" s="199">
        <f t="shared" si="69"/>
        <v>0</v>
      </c>
      <c r="G169" s="214" t="e">
        <f t="shared" ref="G169:H169" si="70">E169/C169</f>
        <v>#DIV/0!</v>
      </c>
      <c r="H169" s="215" t="e">
        <f t="shared" si="70"/>
        <v>#DIV/0!</v>
      </c>
      <c r="I169" s="198">
        <f t="shared" si="69"/>
        <v>0</v>
      </c>
      <c r="J169" s="199">
        <f t="shared" si="69"/>
        <v>0</v>
      </c>
      <c r="K169" s="199">
        <f t="shared" si="69"/>
        <v>0</v>
      </c>
      <c r="L169" s="199">
        <f t="shared" si="69"/>
        <v>0</v>
      </c>
      <c r="M169" s="199">
        <f t="shared" si="69"/>
        <v>0</v>
      </c>
      <c r="N169" s="199">
        <f t="shared" si="69"/>
        <v>0</v>
      </c>
      <c r="O169" s="200">
        <f t="shared" si="69"/>
        <v>0.15000000000000002</v>
      </c>
      <c r="P169" s="198">
        <f t="shared" si="69"/>
        <v>92</v>
      </c>
      <c r="Q169" s="199">
        <f t="shared" si="69"/>
        <v>2.76</v>
      </c>
      <c r="R169" s="199">
        <f t="shared" si="69"/>
        <v>92</v>
      </c>
      <c r="S169" s="199">
        <f t="shared" si="69"/>
        <v>2.76</v>
      </c>
      <c r="T169" s="446"/>
      <c r="U169" s="446">
        <f t="shared" ref="U169:Z169" si="71">U165+U166+U167+U168</f>
        <v>0</v>
      </c>
      <c r="V169" s="446"/>
      <c r="W169" s="446">
        <f t="shared" si="71"/>
        <v>0</v>
      </c>
      <c r="X169" s="449"/>
      <c r="Y169" s="445"/>
      <c r="Z169" s="446">
        <f t="shared" si="71"/>
        <v>2.76</v>
      </c>
      <c r="AA169" s="446"/>
      <c r="AB169" s="446">
        <f>AB165+AB166+AB167+AB168</f>
        <v>2.76</v>
      </c>
      <c r="AC169" s="422"/>
    </row>
    <row r="170" spans="1:29" ht="31.5">
      <c r="A170" s="6">
        <v>6.04</v>
      </c>
      <c r="B170" s="36" t="s">
        <v>116</v>
      </c>
      <c r="C170" s="26"/>
      <c r="D170" s="27"/>
      <c r="E170" s="26"/>
      <c r="F170" s="27"/>
      <c r="G170" s="47"/>
      <c r="H170" s="48"/>
      <c r="I170" s="53"/>
      <c r="J170" s="27"/>
      <c r="K170" s="26"/>
      <c r="L170" s="26"/>
      <c r="M170" s="26"/>
      <c r="N170" s="27"/>
      <c r="O170" s="54"/>
      <c r="P170" s="26"/>
      <c r="Q170" s="41">
        <f t="shared" si="53"/>
        <v>0</v>
      </c>
      <c r="R170" s="42">
        <f t="shared" si="47"/>
        <v>0</v>
      </c>
      <c r="S170" s="43">
        <f t="shared" si="47"/>
        <v>0</v>
      </c>
      <c r="T170" s="439"/>
      <c r="U170" s="439"/>
      <c r="V170" s="439"/>
      <c r="W170" s="448"/>
      <c r="X170" s="450"/>
      <c r="Y170" s="439"/>
      <c r="Z170" s="424"/>
      <c r="AA170" s="406"/>
      <c r="AB170" s="484"/>
      <c r="AC170" s="403"/>
    </row>
    <row r="171" spans="1:29" ht="18">
      <c r="A171" s="6"/>
      <c r="B171" s="7" t="s">
        <v>110</v>
      </c>
      <c r="C171" s="8"/>
      <c r="D171" s="13"/>
      <c r="E171" s="8"/>
      <c r="F171" s="13"/>
      <c r="G171" s="47" t="e">
        <f t="shared" ref="G171:H171" si="72">E171/C171</f>
        <v>#DIV/0!</v>
      </c>
      <c r="H171" s="48" t="e">
        <f t="shared" si="72"/>
        <v>#DIV/0!</v>
      </c>
      <c r="I171" s="49">
        <f t="shared" ref="I171:J174" si="73">C171-E171</f>
        <v>0</v>
      </c>
      <c r="J171" s="50">
        <f t="shared" si="73"/>
        <v>0</v>
      </c>
      <c r="K171" s="8"/>
      <c r="L171" s="8"/>
      <c r="M171" s="8"/>
      <c r="N171" s="13"/>
      <c r="O171" s="51">
        <f>0.06</f>
        <v>0.06</v>
      </c>
      <c r="P171" s="8"/>
      <c r="Q171" s="41">
        <f t="shared" si="53"/>
        <v>0</v>
      </c>
      <c r="R171" s="42">
        <f t="shared" si="47"/>
        <v>0</v>
      </c>
      <c r="S171" s="43">
        <f t="shared" si="47"/>
        <v>0</v>
      </c>
      <c r="T171" s="405"/>
      <c r="U171" s="405"/>
      <c r="V171" s="405"/>
      <c r="W171" s="484"/>
      <c r="X171" s="423">
        <f>0.06</f>
        <v>0.06</v>
      </c>
      <c r="Y171" s="405">
        <v>0</v>
      </c>
      <c r="Z171" s="424">
        <f t="shared" ref="Z171:Z174" si="74">X171*Y171</f>
        <v>0</v>
      </c>
      <c r="AA171" s="406">
        <f t="shared" ref="AA171:AA174" si="75">T171+V171+Y171</f>
        <v>0</v>
      </c>
      <c r="AB171" s="484">
        <f t="shared" si="55"/>
        <v>0</v>
      </c>
      <c r="AC171" s="404"/>
    </row>
    <row r="172" spans="1:29" ht="18">
      <c r="A172" s="6"/>
      <c r="B172" s="7" t="s">
        <v>111</v>
      </c>
      <c r="C172" s="8"/>
      <c r="D172" s="13"/>
      <c r="E172" s="8"/>
      <c r="F172" s="13"/>
      <c r="G172" s="47"/>
      <c r="H172" s="48"/>
      <c r="I172" s="49">
        <f t="shared" si="73"/>
        <v>0</v>
      </c>
      <c r="J172" s="50">
        <f t="shared" si="73"/>
        <v>0</v>
      </c>
      <c r="K172" s="8"/>
      <c r="L172" s="8"/>
      <c r="M172" s="8"/>
      <c r="N172" s="13"/>
      <c r="O172" s="51">
        <f>0.06/12*9</f>
        <v>4.4999999999999998E-2</v>
      </c>
      <c r="P172" s="8"/>
      <c r="Q172" s="41">
        <f t="shared" si="53"/>
        <v>0</v>
      </c>
      <c r="R172" s="42">
        <f t="shared" si="47"/>
        <v>0</v>
      </c>
      <c r="S172" s="43">
        <f t="shared" si="47"/>
        <v>0</v>
      </c>
      <c r="T172" s="405"/>
      <c r="U172" s="405"/>
      <c r="V172" s="405"/>
      <c r="W172" s="484"/>
      <c r="X172" s="423">
        <f>0.06/12*9</f>
        <v>4.4999999999999998E-2</v>
      </c>
      <c r="Y172" s="405"/>
      <c r="Z172" s="424">
        <f t="shared" si="74"/>
        <v>0</v>
      </c>
      <c r="AA172" s="406">
        <f t="shared" si="75"/>
        <v>0</v>
      </c>
      <c r="AB172" s="484">
        <f t="shared" si="55"/>
        <v>0</v>
      </c>
      <c r="AC172" s="404"/>
    </row>
    <row r="173" spans="1:29" ht="18">
      <c r="A173" s="6"/>
      <c r="B173" s="7" t="s">
        <v>112</v>
      </c>
      <c r="C173" s="8"/>
      <c r="D173" s="13"/>
      <c r="E173" s="8"/>
      <c r="F173" s="13"/>
      <c r="G173" s="47" t="e">
        <f t="shared" ref="G173:H173" si="76">E173/C173</f>
        <v>#DIV/0!</v>
      </c>
      <c r="H173" s="48" t="e">
        <f t="shared" si="76"/>
        <v>#DIV/0!</v>
      </c>
      <c r="I173" s="49">
        <f t="shared" si="73"/>
        <v>0</v>
      </c>
      <c r="J173" s="50">
        <f t="shared" si="73"/>
        <v>0</v>
      </c>
      <c r="K173" s="8"/>
      <c r="L173" s="8"/>
      <c r="M173" s="8"/>
      <c r="N173" s="13"/>
      <c r="O173" s="51">
        <f>0.06/12*6</f>
        <v>0.03</v>
      </c>
      <c r="P173" s="8"/>
      <c r="Q173" s="41">
        <f t="shared" si="53"/>
        <v>0</v>
      </c>
      <c r="R173" s="42">
        <f t="shared" si="47"/>
        <v>0</v>
      </c>
      <c r="S173" s="43">
        <f t="shared" si="47"/>
        <v>0</v>
      </c>
      <c r="T173" s="405"/>
      <c r="U173" s="405"/>
      <c r="V173" s="405"/>
      <c r="W173" s="484"/>
      <c r="X173" s="423">
        <f>0.06/12*6</f>
        <v>0.03</v>
      </c>
      <c r="Y173" s="405"/>
      <c r="Z173" s="424">
        <f t="shared" si="74"/>
        <v>0</v>
      </c>
      <c r="AA173" s="406">
        <f t="shared" si="75"/>
        <v>0</v>
      </c>
      <c r="AB173" s="484">
        <f t="shared" si="55"/>
        <v>0</v>
      </c>
      <c r="AC173" s="404"/>
    </row>
    <row r="174" spans="1:29" ht="18">
      <c r="A174" s="6"/>
      <c r="B174" s="7" t="s">
        <v>113</v>
      </c>
      <c r="C174" s="8"/>
      <c r="D174" s="13"/>
      <c r="E174" s="8"/>
      <c r="F174" s="13"/>
      <c r="G174" s="47"/>
      <c r="H174" s="48"/>
      <c r="I174" s="49">
        <f t="shared" si="73"/>
        <v>0</v>
      </c>
      <c r="J174" s="50">
        <f t="shared" si="73"/>
        <v>0</v>
      </c>
      <c r="K174" s="8"/>
      <c r="L174" s="8"/>
      <c r="M174" s="8"/>
      <c r="N174" s="13"/>
      <c r="O174" s="51">
        <f>0.06/12*3</f>
        <v>1.4999999999999999E-2</v>
      </c>
      <c r="P174" s="8"/>
      <c r="Q174" s="41">
        <f t="shared" si="53"/>
        <v>0</v>
      </c>
      <c r="R174" s="42">
        <f t="shared" si="47"/>
        <v>0</v>
      </c>
      <c r="S174" s="43">
        <f t="shared" si="47"/>
        <v>0</v>
      </c>
      <c r="T174" s="405"/>
      <c r="U174" s="405"/>
      <c r="V174" s="405"/>
      <c r="W174" s="484"/>
      <c r="X174" s="423">
        <f>0.06/12*3</f>
        <v>1.4999999999999999E-2</v>
      </c>
      <c r="Y174" s="405"/>
      <c r="Z174" s="424">
        <f t="shared" si="74"/>
        <v>0</v>
      </c>
      <c r="AA174" s="406">
        <f t="shared" si="75"/>
        <v>0</v>
      </c>
      <c r="AB174" s="484">
        <f t="shared" si="55"/>
        <v>0</v>
      </c>
      <c r="AC174" s="404"/>
    </row>
    <row r="175" spans="1:29" s="216" customFormat="1" ht="18">
      <c r="A175" s="203"/>
      <c r="B175" s="192" t="s">
        <v>105</v>
      </c>
      <c r="C175" s="198">
        <f>C171+C172+C173+C174</f>
        <v>0</v>
      </c>
      <c r="D175" s="199">
        <f t="shared" ref="D175:S175" si="77">D171+D172+D173+D174</f>
        <v>0</v>
      </c>
      <c r="E175" s="198">
        <f>E171+E172+E173+E174</f>
        <v>0</v>
      </c>
      <c r="F175" s="199">
        <f t="shared" si="77"/>
        <v>0</v>
      </c>
      <c r="G175" s="214" t="e">
        <f t="shared" ref="G175:H175" si="78">E175/C175</f>
        <v>#DIV/0!</v>
      </c>
      <c r="H175" s="215" t="e">
        <f t="shared" si="78"/>
        <v>#DIV/0!</v>
      </c>
      <c r="I175" s="198">
        <f t="shared" si="77"/>
        <v>0</v>
      </c>
      <c r="J175" s="199">
        <f t="shared" si="77"/>
        <v>0</v>
      </c>
      <c r="K175" s="199">
        <f t="shared" si="77"/>
        <v>0</v>
      </c>
      <c r="L175" s="199">
        <f t="shared" si="77"/>
        <v>0</v>
      </c>
      <c r="M175" s="199">
        <f t="shared" si="77"/>
        <v>0</v>
      </c>
      <c r="N175" s="199">
        <f t="shared" si="77"/>
        <v>0</v>
      </c>
      <c r="O175" s="200">
        <f t="shared" si="77"/>
        <v>0.15000000000000002</v>
      </c>
      <c r="P175" s="199">
        <f t="shared" si="77"/>
        <v>0</v>
      </c>
      <c r="Q175" s="199">
        <f t="shared" si="77"/>
        <v>0</v>
      </c>
      <c r="R175" s="199">
        <f t="shared" si="77"/>
        <v>0</v>
      </c>
      <c r="S175" s="199">
        <f t="shared" si="77"/>
        <v>0</v>
      </c>
      <c r="T175" s="446"/>
      <c r="U175" s="446">
        <f t="shared" ref="U175:AB175" si="79">U171+U172+U173+U174</f>
        <v>0</v>
      </c>
      <c r="V175" s="446"/>
      <c r="W175" s="446">
        <f t="shared" si="79"/>
        <v>0</v>
      </c>
      <c r="X175" s="449"/>
      <c r="Y175" s="446"/>
      <c r="Z175" s="446">
        <f t="shared" si="79"/>
        <v>0</v>
      </c>
      <c r="AA175" s="446"/>
      <c r="AB175" s="446">
        <f t="shared" si="79"/>
        <v>0</v>
      </c>
      <c r="AC175" s="422"/>
    </row>
    <row r="176" spans="1:29" ht="18">
      <c r="A176" s="6">
        <v>6.05</v>
      </c>
      <c r="B176" s="36" t="s">
        <v>117</v>
      </c>
      <c r="C176" s="26"/>
      <c r="D176" s="27"/>
      <c r="E176" s="26"/>
      <c r="F176" s="27"/>
      <c r="G176" s="47"/>
      <c r="H176" s="48"/>
      <c r="I176" s="53"/>
      <c r="J176" s="27"/>
      <c r="K176" s="26"/>
      <c r="L176" s="26"/>
      <c r="M176" s="26"/>
      <c r="N176" s="27"/>
      <c r="O176" s="54"/>
      <c r="P176" s="26"/>
      <c r="Q176" s="41">
        <f t="shared" si="53"/>
        <v>0</v>
      </c>
      <c r="R176" s="42">
        <f t="shared" si="47"/>
        <v>0</v>
      </c>
      <c r="S176" s="43">
        <f t="shared" si="47"/>
        <v>0</v>
      </c>
      <c r="T176" s="439"/>
      <c r="U176" s="439"/>
      <c r="V176" s="439"/>
      <c r="W176" s="448"/>
      <c r="X176" s="450"/>
      <c r="Y176" s="439"/>
      <c r="Z176" s="424">
        <f t="shared" ref="Z176:Z180" si="80">X176*Y176</f>
        <v>0</v>
      </c>
      <c r="AA176" s="406">
        <f t="shared" ref="AA176:AA180" si="81">T176+V176+Y176</f>
        <v>0</v>
      </c>
      <c r="AB176" s="484">
        <f t="shared" si="55"/>
        <v>0</v>
      </c>
      <c r="AC176" s="403"/>
    </row>
    <row r="177" spans="1:29" ht="18">
      <c r="A177" s="6"/>
      <c r="B177" s="7" t="s">
        <v>110</v>
      </c>
      <c r="C177" s="8"/>
      <c r="D177" s="13"/>
      <c r="E177" s="8"/>
      <c r="F177" s="13"/>
      <c r="G177" s="47"/>
      <c r="H177" s="48"/>
      <c r="I177" s="49">
        <f t="shared" ref="I177:J180" si="82">C177-E177</f>
        <v>0</v>
      </c>
      <c r="J177" s="50">
        <f t="shared" si="82"/>
        <v>0</v>
      </c>
      <c r="K177" s="8"/>
      <c r="L177" s="8"/>
      <c r="M177" s="8"/>
      <c r="N177" s="13"/>
      <c r="O177" s="51">
        <f>0.06</f>
        <v>0.06</v>
      </c>
      <c r="P177" s="8"/>
      <c r="Q177" s="41">
        <f t="shared" si="53"/>
        <v>0</v>
      </c>
      <c r="R177" s="42">
        <f t="shared" si="47"/>
        <v>0</v>
      </c>
      <c r="S177" s="43">
        <f t="shared" si="47"/>
        <v>0</v>
      </c>
      <c r="T177" s="405"/>
      <c r="U177" s="405"/>
      <c r="V177" s="405"/>
      <c r="W177" s="484"/>
      <c r="X177" s="423">
        <f>0.06</f>
        <v>0.06</v>
      </c>
      <c r="Y177" s="405"/>
      <c r="Z177" s="424">
        <f t="shared" si="80"/>
        <v>0</v>
      </c>
      <c r="AA177" s="406">
        <f t="shared" si="81"/>
        <v>0</v>
      </c>
      <c r="AB177" s="484">
        <f t="shared" si="55"/>
        <v>0</v>
      </c>
      <c r="AC177" s="404"/>
    </row>
    <row r="178" spans="1:29" ht="18">
      <c r="A178" s="6"/>
      <c r="B178" s="7" t="s">
        <v>111</v>
      </c>
      <c r="C178" s="8"/>
      <c r="D178" s="13"/>
      <c r="E178" s="8"/>
      <c r="F178" s="13"/>
      <c r="G178" s="47"/>
      <c r="H178" s="48"/>
      <c r="I178" s="49">
        <f t="shared" si="82"/>
        <v>0</v>
      </c>
      <c r="J178" s="50">
        <f t="shared" si="82"/>
        <v>0</v>
      </c>
      <c r="K178" s="8"/>
      <c r="L178" s="8"/>
      <c r="M178" s="8"/>
      <c r="N178" s="13"/>
      <c r="O178" s="51">
        <f>0.06/12*9</f>
        <v>4.4999999999999998E-2</v>
      </c>
      <c r="P178" s="8"/>
      <c r="Q178" s="41">
        <f t="shared" si="53"/>
        <v>0</v>
      </c>
      <c r="R178" s="42">
        <f t="shared" si="47"/>
        <v>0</v>
      </c>
      <c r="S178" s="43">
        <f t="shared" si="47"/>
        <v>0</v>
      </c>
      <c r="T178" s="405"/>
      <c r="U178" s="405"/>
      <c r="V178" s="405"/>
      <c r="W178" s="484"/>
      <c r="X178" s="423">
        <f>0.06/12*9</f>
        <v>4.4999999999999998E-2</v>
      </c>
      <c r="Y178" s="405"/>
      <c r="Z178" s="424">
        <f t="shared" si="80"/>
        <v>0</v>
      </c>
      <c r="AA178" s="406">
        <f t="shared" si="81"/>
        <v>0</v>
      </c>
      <c r="AB178" s="484">
        <f t="shared" si="55"/>
        <v>0</v>
      </c>
      <c r="AC178" s="404"/>
    </row>
    <row r="179" spans="1:29" ht="18">
      <c r="A179" s="6"/>
      <c r="B179" s="7" t="s">
        <v>112</v>
      </c>
      <c r="C179" s="8"/>
      <c r="D179" s="13"/>
      <c r="E179" s="8"/>
      <c r="F179" s="13"/>
      <c r="G179" s="47"/>
      <c r="H179" s="48"/>
      <c r="I179" s="49">
        <f t="shared" si="82"/>
        <v>0</v>
      </c>
      <c r="J179" s="50">
        <f t="shared" si="82"/>
        <v>0</v>
      </c>
      <c r="K179" s="8"/>
      <c r="L179" s="8"/>
      <c r="M179" s="8"/>
      <c r="N179" s="13"/>
      <c r="O179" s="51">
        <f>0.06/12*6</f>
        <v>0.03</v>
      </c>
      <c r="P179" s="8"/>
      <c r="Q179" s="41">
        <f t="shared" si="53"/>
        <v>0</v>
      </c>
      <c r="R179" s="42">
        <f t="shared" si="47"/>
        <v>0</v>
      </c>
      <c r="S179" s="43">
        <f t="shared" si="47"/>
        <v>0</v>
      </c>
      <c r="T179" s="405"/>
      <c r="U179" s="405"/>
      <c r="V179" s="405"/>
      <c r="W179" s="484"/>
      <c r="X179" s="423">
        <f>0.06/12*6</f>
        <v>0.03</v>
      </c>
      <c r="Y179" s="405"/>
      <c r="Z179" s="424">
        <f t="shared" si="80"/>
        <v>0</v>
      </c>
      <c r="AA179" s="406">
        <f t="shared" si="81"/>
        <v>0</v>
      </c>
      <c r="AB179" s="484">
        <f t="shared" si="55"/>
        <v>0</v>
      </c>
      <c r="AC179" s="404"/>
    </row>
    <row r="180" spans="1:29" ht="18">
      <c r="A180" s="6"/>
      <c r="B180" s="7" t="s">
        <v>113</v>
      </c>
      <c r="C180" s="8"/>
      <c r="D180" s="13"/>
      <c r="E180" s="8"/>
      <c r="F180" s="13"/>
      <c r="G180" s="47"/>
      <c r="H180" s="48"/>
      <c r="I180" s="49">
        <f t="shared" si="82"/>
        <v>0</v>
      </c>
      <c r="J180" s="50">
        <f t="shared" si="82"/>
        <v>0</v>
      </c>
      <c r="K180" s="8"/>
      <c r="L180" s="8"/>
      <c r="M180" s="8"/>
      <c r="N180" s="13"/>
      <c r="O180" s="51">
        <f>0.06/12*3</f>
        <v>1.4999999999999999E-2</v>
      </c>
      <c r="P180" s="8"/>
      <c r="Q180" s="41">
        <f t="shared" si="53"/>
        <v>0</v>
      </c>
      <c r="R180" s="42">
        <f t="shared" si="47"/>
        <v>0</v>
      </c>
      <c r="S180" s="43">
        <f t="shared" si="47"/>
        <v>0</v>
      </c>
      <c r="T180" s="405"/>
      <c r="U180" s="405"/>
      <c r="V180" s="405"/>
      <c r="W180" s="484"/>
      <c r="X180" s="423">
        <f>0.06/12*3</f>
        <v>1.4999999999999999E-2</v>
      </c>
      <c r="Y180" s="405"/>
      <c r="Z180" s="424">
        <f t="shared" si="80"/>
        <v>0</v>
      </c>
      <c r="AA180" s="406">
        <f t="shared" si="81"/>
        <v>0</v>
      </c>
      <c r="AB180" s="484">
        <f t="shared" si="55"/>
        <v>0</v>
      </c>
      <c r="AC180" s="404"/>
    </row>
    <row r="181" spans="1:29" s="216" customFormat="1" ht="18">
      <c r="A181" s="203"/>
      <c r="B181" s="192" t="s">
        <v>107</v>
      </c>
      <c r="C181" s="198">
        <f>C177+C178+C179+C180</f>
        <v>0</v>
      </c>
      <c r="D181" s="199">
        <f t="shared" ref="D181:S181" si="83">D177+D178+D179+D180</f>
        <v>0</v>
      </c>
      <c r="E181" s="198">
        <f>E177+E178+E179+E180</f>
        <v>0</v>
      </c>
      <c r="F181" s="199">
        <f t="shared" si="83"/>
        <v>0</v>
      </c>
      <c r="G181" s="214"/>
      <c r="H181" s="215"/>
      <c r="I181" s="198">
        <f t="shared" si="83"/>
        <v>0</v>
      </c>
      <c r="J181" s="199">
        <f t="shared" si="83"/>
        <v>0</v>
      </c>
      <c r="K181" s="199">
        <f t="shared" si="83"/>
        <v>0</v>
      </c>
      <c r="L181" s="199">
        <f t="shared" si="83"/>
        <v>0</v>
      </c>
      <c r="M181" s="199">
        <f t="shared" si="83"/>
        <v>0</v>
      </c>
      <c r="N181" s="199">
        <f t="shared" si="83"/>
        <v>0</v>
      </c>
      <c r="O181" s="200">
        <f t="shared" si="83"/>
        <v>0.15000000000000002</v>
      </c>
      <c r="P181" s="199">
        <f t="shared" si="83"/>
        <v>0</v>
      </c>
      <c r="Q181" s="199">
        <f t="shared" si="83"/>
        <v>0</v>
      </c>
      <c r="R181" s="199">
        <f t="shared" si="83"/>
        <v>0</v>
      </c>
      <c r="S181" s="199">
        <f t="shared" si="83"/>
        <v>0</v>
      </c>
      <c r="T181" s="446"/>
      <c r="U181" s="446">
        <f t="shared" ref="U181:AB181" si="84">U177+U178+U179+U180</f>
        <v>0</v>
      </c>
      <c r="V181" s="446"/>
      <c r="W181" s="446">
        <f t="shared" si="84"/>
        <v>0</v>
      </c>
      <c r="X181" s="449"/>
      <c r="Y181" s="446"/>
      <c r="Z181" s="446">
        <f t="shared" si="84"/>
        <v>0</v>
      </c>
      <c r="AA181" s="446"/>
      <c r="AB181" s="446">
        <f t="shared" si="84"/>
        <v>0</v>
      </c>
      <c r="AC181" s="422"/>
    </row>
    <row r="182" spans="1:29" ht="18">
      <c r="A182" s="6">
        <v>6.06</v>
      </c>
      <c r="B182" s="36" t="s">
        <v>118</v>
      </c>
      <c r="C182" s="26"/>
      <c r="D182" s="27"/>
      <c r="E182" s="26"/>
      <c r="F182" s="27"/>
      <c r="G182" s="47"/>
      <c r="H182" s="48"/>
      <c r="I182" s="53"/>
      <c r="J182" s="27"/>
      <c r="K182" s="26"/>
      <c r="L182" s="26"/>
      <c r="M182" s="26"/>
      <c r="N182" s="27"/>
      <c r="O182" s="54"/>
      <c r="P182" s="26"/>
      <c r="Q182" s="41">
        <f t="shared" si="53"/>
        <v>0</v>
      </c>
      <c r="R182" s="42">
        <f t="shared" si="47"/>
        <v>0</v>
      </c>
      <c r="S182" s="43">
        <f t="shared" si="47"/>
        <v>0</v>
      </c>
      <c r="T182" s="439"/>
      <c r="U182" s="439"/>
      <c r="V182" s="439"/>
      <c r="W182" s="448"/>
      <c r="X182" s="450"/>
      <c r="Y182" s="439"/>
      <c r="Z182" s="424">
        <f t="shared" ref="Z182:Z186" si="85">X182*Y182</f>
        <v>0</v>
      </c>
      <c r="AA182" s="406">
        <f t="shared" ref="AA182:AA186" si="86">T182+V182+Y182</f>
        <v>0</v>
      </c>
      <c r="AB182" s="484">
        <f t="shared" si="55"/>
        <v>0</v>
      </c>
      <c r="AC182" s="403"/>
    </row>
    <row r="183" spans="1:29" ht="18">
      <c r="A183" s="6"/>
      <c r="B183" s="7" t="s">
        <v>110</v>
      </c>
      <c r="C183" s="8"/>
      <c r="D183" s="13"/>
      <c r="E183" s="8"/>
      <c r="F183" s="13"/>
      <c r="G183" s="47"/>
      <c r="H183" s="48"/>
      <c r="I183" s="49">
        <f t="shared" ref="I183:J186" si="87">C183-E183</f>
        <v>0</v>
      </c>
      <c r="J183" s="50">
        <f t="shared" si="87"/>
        <v>0</v>
      </c>
      <c r="K183" s="8"/>
      <c r="L183" s="8"/>
      <c r="M183" s="8"/>
      <c r="N183" s="13"/>
      <c r="O183" s="51">
        <v>0.2</v>
      </c>
      <c r="P183" s="8"/>
      <c r="Q183" s="41">
        <f t="shared" si="53"/>
        <v>0</v>
      </c>
      <c r="R183" s="42">
        <f t="shared" si="47"/>
        <v>0</v>
      </c>
      <c r="S183" s="43">
        <f t="shared" si="47"/>
        <v>0</v>
      </c>
      <c r="T183" s="405"/>
      <c r="U183" s="405"/>
      <c r="V183" s="405"/>
      <c r="W183" s="484"/>
      <c r="X183" s="423">
        <v>0.2</v>
      </c>
      <c r="Y183" s="405"/>
      <c r="Z183" s="424">
        <f t="shared" si="85"/>
        <v>0</v>
      </c>
      <c r="AA183" s="406">
        <f t="shared" si="86"/>
        <v>0</v>
      </c>
      <c r="AB183" s="484">
        <f t="shared" si="55"/>
        <v>0</v>
      </c>
      <c r="AC183" s="404"/>
    </row>
    <row r="184" spans="1:29" ht="18">
      <c r="A184" s="6"/>
      <c r="B184" s="7" t="s">
        <v>111</v>
      </c>
      <c r="C184" s="8"/>
      <c r="D184" s="13"/>
      <c r="E184" s="8"/>
      <c r="F184" s="13"/>
      <c r="G184" s="47"/>
      <c r="H184" s="48"/>
      <c r="I184" s="49">
        <f t="shared" si="87"/>
        <v>0</v>
      </c>
      <c r="J184" s="50">
        <f t="shared" si="87"/>
        <v>0</v>
      </c>
      <c r="K184" s="8"/>
      <c r="L184" s="8"/>
      <c r="M184" s="8"/>
      <c r="N184" s="13"/>
      <c r="O184" s="51">
        <f>0.2/12*9</f>
        <v>0.15</v>
      </c>
      <c r="P184" s="8"/>
      <c r="Q184" s="41">
        <f t="shared" si="53"/>
        <v>0</v>
      </c>
      <c r="R184" s="42">
        <f t="shared" si="47"/>
        <v>0</v>
      </c>
      <c r="S184" s="43">
        <f t="shared" si="47"/>
        <v>0</v>
      </c>
      <c r="T184" s="405"/>
      <c r="U184" s="405"/>
      <c r="V184" s="405"/>
      <c r="W184" s="484"/>
      <c r="X184" s="423">
        <f>0.2/12*9</f>
        <v>0.15</v>
      </c>
      <c r="Y184" s="405"/>
      <c r="Z184" s="424">
        <f t="shared" si="85"/>
        <v>0</v>
      </c>
      <c r="AA184" s="406">
        <f t="shared" si="86"/>
        <v>0</v>
      </c>
      <c r="AB184" s="484">
        <f t="shared" si="55"/>
        <v>0</v>
      </c>
      <c r="AC184" s="404"/>
    </row>
    <row r="185" spans="1:29" ht="18">
      <c r="A185" s="6"/>
      <c r="B185" s="7" t="s">
        <v>112</v>
      </c>
      <c r="C185" s="8"/>
      <c r="D185" s="13"/>
      <c r="E185" s="8"/>
      <c r="F185" s="13"/>
      <c r="G185" s="47"/>
      <c r="H185" s="48"/>
      <c r="I185" s="49">
        <f t="shared" si="87"/>
        <v>0</v>
      </c>
      <c r="J185" s="50">
        <f t="shared" si="87"/>
        <v>0</v>
      </c>
      <c r="K185" s="8"/>
      <c r="L185" s="8"/>
      <c r="M185" s="8"/>
      <c r="N185" s="13"/>
      <c r="O185" s="51">
        <f>0.2/12*6</f>
        <v>0.1</v>
      </c>
      <c r="P185" s="8"/>
      <c r="Q185" s="41">
        <f t="shared" si="53"/>
        <v>0</v>
      </c>
      <c r="R185" s="42">
        <f t="shared" si="47"/>
        <v>0</v>
      </c>
      <c r="S185" s="43">
        <f t="shared" si="47"/>
        <v>0</v>
      </c>
      <c r="T185" s="405"/>
      <c r="U185" s="405"/>
      <c r="V185" s="405"/>
      <c r="W185" s="484"/>
      <c r="X185" s="423">
        <f>0.2/12*6</f>
        <v>0.1</v>
      </c>
      <c r="Y185" s="405"/>
      <c r="Z185" s="424">
        <f t="shared" si="85"/>
        <v>0</v>
      </c>
      <c r="AA185" s="406">
        <f t="shared" si="86"/>
        <v>0</v>
      </c>
      <c r="AB185" s="484">
        <f t="shared" si="55"/>
        <v>0</v>
      </c>
      <c r="AC185" s="404"/>
    </row>
    <row r="186" spans="1:29" ht="18">
      <c r="A186" s="6"/>
      <c r="B186" s="7" t="s">
        <v>113</v>
      </c>
      <c r="C186" s="8"/>
      <c r="D186" s="13"/>
      <c r="E186" s="8"/>
      <c r="F186" s="13"/>
      <c r="G186" s="47"/>
      <c r="H186" s="48"/>
      <c r="I186" s="49">
        <f t="shared" si="87"/>
        <v>0</v>
      </c>
      <c r="J186" s="50">
        <f t="shared" si="87"/>
        <v>0</v>
      </c>
      <c r="K186" s="8"/>
      <c r="L186" s="8"/>
      <c r="M186" s="8"/>
      <c r="N186" s="13"/>
      <c r="O186" s="51">
        <f>0.2/12*3</f>
        <v>0.05</v>
      </c>
      <c r="P186" s="8"/>
      <c r="Q186" s="41">
        <f t="shared" si="53"/>
        <v>0</v>
      </c>
      <c r="R186" s="42">
        <f t="shared" si="47"/>
        <v>0</v>
      </c>
      <c r="S186" s="43">
        <f t="shared" si="47"/>
        <v>0</v>
      </c>
      <c r="T186" s="405"/>
      <c r="U186" s="405"/>
      <c r="V186" s="405"/>
      <c r="W186" s="484"/>
      <c r="X186" s="423">
        <f>0.2/12*3</f>
        <v>0.05</v>
      </c>
      <c r="Y186" s="405"/>
      <c r="Z186" s="424">
        <f t="shared" si="85"/>
        <v>0</v>
      </c>
      <c r="AA186" s="406">
        <f t="shared" si="86"/>
        <v>0</v>
      </c>
      <c r="AB186" s="484">
        <f t="shared" si="55"/>
        <v>0</v>
      </c>
      <c r="AC186" s="404"/>
    </row>
    <row r="187" spans="1:29" s="87" customFormat="1" ht="18">
      <c r="A187" s="176"/>
      <c r="B187" s="192" t="s">
        <v>107</v>
      </c>
      <c r="C187" s="198">
        <f>C183+C184+C185+C186</f>
        <v>0</v>
      </c>
      <c r="D187" s="199">
        <f t="shared" ref="D187:S187" si="88">D183+D184+D185+D186</f>
        <v>0</v>
      </c>
      <c r="E187" s="198">
        <f>E183+E184+E185+E186</f>
        <v>0</v>
      </c>
      <c r="F187" s="199">
        <f t="shared" si="88"/>
        <v>0</v>
      </c>
      <c r="G187" s="134"/>
      <c r="H187" s="135"/>
      <c r="I187" s="198">
        <f t="shared" si="88"/>
        <v>0</v>
      </c>
      <c r="J187" s="199">
        <f t="shared" si="88"/>
        <v>0</v>
      </c>
      <c r="K187" s="199">
        <f t="shared" si="88"/>
        <v>0</v>
      </c>
      <c r="L187" s="199">
        <f t="shared" si="88"/>
        <v>0</v>
      </c>
      <c r="M187" s="199">
        <f t="shared" si="88"/>
        <v>0</v>
      </c>
      <c r="N187" s="199">
        <f t="shared" si="88"/>
        <v>0</v>
      </c>
      <c r="O187" s="200">
        <f t="shared" si="88"/>
        <v>0.49999999999999994</v>
      </c>
      <c r="P187" s="199">
        <f t="shared" si="88"/>
        <v>0</v>
      </c>
      <c r="Q187" s="199">
        <f t="shared" si="88"/>
        <v>0</v>
      </c>
      <c r="R187" s="199">
        <f t="shared" si="88"/>
        <v>0</v>
      </c>
      <c r="S187" s="199">
        <f t="shared" si="88"/>
        <v>0</v>
      </c>
      <c r="T187" s="446"/>
      <c r="U187" s="446">
        <f t="shared" ref="U187:AB187" si="89">U183+U184+U185+U186</f>
        <v>0</v>
      </c>
      <c r="V187" s="446"/>
      <c r="W187" s="446">
        <f t="shared" si="89"/>
        <v>0</v>
      </c>
      <c r="X187" s="449"/>
      <c r="Y187" s="446"/>
      <c r="Z187" s="446">
        <f t="shared" si="89"/>
        <v>0</v>
      </c>
      <c r="AA187" s="446"/>
      <c r="AB187" s="446">
        <f t="shared" si="89"/>
        <v>0</v>
      </c>
      <c r="AC187" s="422"/>
    </row>
    <row r="188" spans="1:29" s="88" customFormat="1" ht="31.5">
      <c r="A188" s="6">
        <v>6.07</v>
      </c>
      <c r="B188" s="36" t="s">
        <v>119</v>
      </c>
      <c r="C188" s="26"/>
      <c r="D188" s="27"/>
      <c r="E188" s="26"/>
      <c r="F188" s="27"/>
      <c r="G188" s="47"/>
      <c r="H188" s="48"/>
      <c r="I188" s="53"/>
      <c r="J188" s="27"/>
      <c r="K188" s="26"/>
      <c r="L188" s="26"/>
      <c r="M188" s="26"/>
      <c r="N188" s="27"/>
      <c r="O188" s="112"/>
      <c r="P188" s="26"/>
      <c r="Q188" s="41">
        <f t="shared" si="53"/>
        <v>0</v>
      </c>
      <c r="R188" s="42">
        <f t="shared" si="47"/>
        <v>0</v>
      </c>
      <c r="S188" s="43">
        <f t="shared" si="47"/>
        <v>0</v>
      </c>
      <c r="T188" s="439"/>
      <c r="U188" s="439"/>
      <c r="V188" s="439"/>
      <c r="W188" s="448"/>
      <c r="X188" s="440"/>
      <c r="Y188" s="439"/>
      <c r="Z188" s="424"/>
      <c r="AA188" s="406"/>
      <c r="AB188" s="484"/>
      <c r="AC188" s="403"/>
    </row>
    <row r="189" spans="1:29" s="88" customFormat="1" ht="18">
      <c r="A189" s="6"/>
      <c r="B189" s="7" t="s">
        <v>110</v>
      </c>
      <c r="C189" s="8"/>
      <c r="D189" s="13"/>
      <c r="E189" s="8"/>
      <c r="F189" s="13"/>
      <c r="G189" s="47"/>
      <c r="H189" s="48"/>
      <c r="I189" s="49">
        <f t="shared" ref="I189:J192" si="90">C189-E189</f>
        <v>0</v>
      </c>
      <c r="J189" s="50">
        <f t="shared" si="90"/>
        <v>0</v>
      </c>
      <c r="K189" s="8"/>
      <c r="L189" s="8"/>
      <c r="M189" s="8"/>
      <c r="N189" s="13"/>
      <c r="O189" s="51">
        <f>0.06</f>
        <v>0.06</v>
      </c>
      <c r="P189" s="8"/>
      <c r="Q189" s="41">
        <f t="shared" si="53"/>
        <v>0</v>
      </c>
      <c r="R189" s="42">
        <f t="shared" si="47"/>
        <v>0</v>
      </c>
      <c r="S189" s="43">
        <f t="shared" si="47"/>
        <v>0</v>
      </c>
      <c r="T189" s="405"/>
      <c r="U189" s="405"/>
      <c r="V189" s="405"/>
      <c r="W189" s="484"/>
      <c r="X189" s="423">
        <f>0.06</f>
        <v>0.06</v>
      </c>
      <c r="Y189" s="405"/>
      <c r="Z189" s="424">
        <f t="shared" ref="Z189:Z192" si="91">X189*Y189</f>
        <v>0</v>
      </c>
      <c r="AA189" s="406">
        <f t="shared" ref="AA189:AA192" si="92">T189+V189+Y189</f>
        <v>0</v>
      </c>
      <c r="AB189" s="484">
        <f t="shared" si="55"/>
        <v>0</v>
      </c>
      <c r="AC189" s="404"/>
    </row>
    <row r="190" spans="1:29" s="88" customFormat="1" ht="18">
      <c r="A190" s="6"/>
      <c r="B190" s="7" t="s">
        <v>111</v>
      </c>
      <c r="C190" s="8"/>
      <c r="D190" s="13"/>
      <c r="E190" s="8"/>
      <c r="F190" s="13"/>
      <c r="G190" s="47"/>
      <c r="H190" s="48"/>
      <c r="I190" s="49">
        <f t="shared" si="90"/>
        <v>0</v>
      </c>
      <c r="J190" s="50">
        <f t="shared" si="90"/>
        <v>0</v>
      </c>
      <c r="K190" s="8"/>
      <c r="L190" s="8"/>
      <c r="M190" s="8"/>
      <c r="N190" s="13"/>
      <c r="O190" s="51">
        <f>0.06/12*9</f>
        <v>4.4999999999999998E-2</v>
      </c>
      <c r="P190" s="8"/>
      <c r="Q190" s="41">
        <f t="shared" si="53"/>
        <v>0</v>
      </c>
      <c r="R190" s="42">
        <f t="shared" si="47"/>
        <v>0</v>
      </c>
      <c r="S190" s="43">
        <f t="shared" si="47"/>
        <v>0</v>
      </c>
      <c r="T190" s="405"/>
      <c r="U190" s="405"/>
      <c r="V190" s="405"/>
      <c r="W190" s="484"/>
      <c r="X190" s="423">
        <f>0.06/12*9</f>
        <v>4.4999999999999998E-2</v>
      </c>
      <c r="Y190" s="405"/>
      <c r="Z190" s="424">
        <f t="shared" si="91"/>
        <v>0</v>
      </c>
      <c r="AA190" s="406">
        <f t="shared" si="92"/>
        <v>0</v>
      </c>
      <c r="AB190" s="484">
        <f t="shared" si="55"/>
        <v>0</v>
      </c>
      <c r="AC190" s="404"/>
    </row>
    <row r="191" spans="1:29" s="9" customFormat="1" ht="18">
      <c r="A191" s="6"/>
      <c r="B191" s="7" t="s">
        <v>112</v>
      </c>
      <c r="C191" s="8"/>
      <c r="D191" s="13"/>
      <c r="E191" s="8"/>
      <c r="F191" s="13"/>
      <c r="G191" s="47"/>
      <c r="H191" s="48"/>
      <c r="I191" s="49">
        <f t="shared" si="90"/>
        <v>0</v>
      </c>
      <c r="J191" s="50">
        <f t="shared" si="90"/>
        <v>0</v>
      </c>
      <c r="K191" s="8"/>
      <c r="L191" s="8"/>
      <c r="M191" s="8"/>
      <c r="N191" s="13"/>
      <c r="O191" s="51">
        <f>0.06/12*6</f>
        <v>0.03</v>
      </c>
      <c r="P191" s="8"/>
      <c r="Q191" s="41">
        <f>O191*P191</f>
        <v>0</v>
      </c>
      <c r="R191" s="42">
        <f t="shared" si="47"/>
        <v>0</v>
      </c>
      <c r="S191" s="43">
        <f t="shared" si="47"/>
        <v>0</v>
      </c>
      <c r="T191" s="405"/>
      <c r="U191" s="405"/>
      <c r="V191" s="405"/>
      <c r="W191" s="484"/>
      <c r="X191" s="423">
        <f>0.06/12*6</f>
        <v>0.03</v>
      </c>
      <c r="Y191" s="405"/>
      <c r="Z191" s="424">
        <f t="shared" si="91"/>
        <v>0</v>
      </c>
      <c r="AA191" s="406">
        <f t="shared" si="92"/>
        <v>0</v>
      </c>
      <c r="AB191" s="484">
        <f t="shared" si="55"/>
        <v>0</v>
      </c>
      <c r="AC191" s="404"/>
    </row>
    <row r="192" spans="1:29" s="88" customFormat="1" ht="18">
      <c r="A192" s="6"/>
      <c r="B192" s="7" t="s">
        <v>113</v>
      </c>
      <c r="C192" s="8"/>
      <c r="D192" s="13"/>
      <c r="E192" s="8"/>
      <c r="F192" s="13"/>
      <c r="G192" s="47"/>
      <c r="H192" s="48"/>
      <c r="I192" s="49">
        <f t="shared" si="90"/>
        <v>0</v>
      </c>
      <c r="J192" s="50">
        <f t="shared" si="90"/>
        <v>0</v>
      </c>
      <c r="K192" s="8"/>
      <c r="L192" s="8"/>
      <c r="M192" s="8"/>
      <c r="N192" s="13"/>
      <c r="O192" s="51">
        <f>0.06/12*3</f>
        <v>1.4999999999999999E-2</v>
      </c>
      <c r="P192" s="8"/>
      <c r="Q192" s="41">
        <f t="shared" si="53"/>
        <v>0</v>
      </c>
      <c r="R192" s="42">
        <f t="shared" si="47"/>
        <v>0</v>
      </c>
      <c r="S192" s="43">
        <f t="shared" si="47"/>
        <v>0</v>
      </c>
      <c r="T192" s="405"/>
      <c r="U192" s="405"/>
      <c r="V192" s="405"/>
      <c r="W192" s="484"/>
      <c r="X192" s="423">
        <f>0.06/12*3</f>
        <v>1.4999999999999999E-2</v>
      </c>
      <c r="Y192" s="405"/>
      <c r="Z192" s="424">
        <f t="shared" si="91"/>
        <v>0</v>
      </c>
      <c r="AA192" s="406">
        <f t="shared" si="92"/>
        <v>0</v>
      </c>
      <c r="AB192" s="484">
        <f t="shared" si="55"/>
        <v>0</v>
      </c>
      <c r="AC192" s="404"/>
    </row>
    <row r="193" spans="1:30" s="87" customFormat="1" ht="18">
      <c r="A193" s="176"/>
      <c r="B193" s="192" t="s">
        <v>107</v>
      </c>
      <c r="C193" s="198">
        <f>C189+C190+C191+C192</f>
        <v>0</v>
      </c>
      <c r="D193" s="199">
        <f t="shared" ref="D193:F193" si="93">D189+D190+D191+D192</f>
        <v>0</v>
      </c>
      <c r="E193" s="198">
        <f>E189+E190+E191+E192</f>
        <v>0</v>
      </c>
      <c r="F193" s="199">
        <f t="shared" si="93"/>
        <v>0</v>
      </c>
      <c r="G193" s="134"/>
      <c r="H193" s="135"/>
      <c r="I193" s="198">
        <f t="shared" ref="I193:S193" si="94">I189+I190+I191+I192</f>
        <v>0</v>
      </c>
      <c r="J193" s="199">
        <f t="shared" si="94"/>
        <v>0</v>
      </c>
      <c r="K193" s="199">
        <f t="shared" si="94"/>
        <v>0</v>
      </c>
      <c r="L193" s="199">
        <f t="shared" si="94"/>
        <v>0</v>
      </c>
      <c r="M193" s="199">
        <f t="shared" si="94"/>
        <v>0</v>
      </c>
      <c r="N193" s="199">
        <f t="shared" si="94"/>
        <v>0</v>
      </c>
      <c r="O193" s="200">
        <f t="shared" si="94"/>
        <v>0.15000000000000002</v>
      </c>
      <c r="P193" s="199">
        <f t="shared" si="94"/>
        <v>0</v>
      </c>
      <c r="Q193" s="199">
        <f t="shared" si="94"/>
        <v>0</v>
      </c>
      <c r="R193" s="199">
        <f t="shared" si="94"/>
        <v>0</v>
      </c>
      <c r="S193" s="199">
        <f t="shared" si="94"/>
        <v>0</v>
      </c>
      <c r="T193" s="446"/>
      <c r="U193" s="446">
        <f t="shared" ref="U193:Z193" si="95">U189+U190+U191+U192</f>
        <v>0</v>
      </c>
      <c r="V193" s="446"/>
      <c r="W193" s="446">
        <f t="shared" si="95"/>
        <v>0</v>
      </c>
      <c r="X193" s="449"/>
      <c r="Y193" s="446"/>
      <c r="Z193" s="446">
        <f t="shared" si="95"/>
        <v>0</v>
      </c>
      <c r="AA193" s="446"/>
      <c r="AB193" s="484">
        <f t="shared" si="55"/>
        <v>0</v>
      </c>
      <c r="AC193" s="422"/>
    </row>
    <row r="194" spans="1:30" s="87" customFormat="1" ht="18">
      <c r="A194" s="176"/>
      <c r="B194" s="192" t="s">
        <v>9</v>
      </c>
      <c r="C194" s="198">
        <f>C193+C187+C181+C175+C169+C163+C157</f>
        <v>145</v>
      </c>
      <c r="D194" s="199">
        <f>D193+D187+D181+D175+D169+D163+D157</f>
        <v>29</v>
      </c>
      <c r="E194" s="198">
        <f>E193+E187+E181+E175+E169+E163+E157</f>
        <v>145</v>
      </c>
      <c r="F194" s="199">
        <f>F193+F187+F181+F175+F169+F163+F157</f>
        <v>29</v>
      </c>
      <c r="G194" s="134">
        <f t="shared" ref="G194:H215" si="96">E194/C194</f>
        <v>1</v>
      </c>
      <c r="H194" s="135">
        <f t="shared" si="96"/>
        <v>1</v>
      </c>
      <c r="I194" s="198">
        <f>I193+I187+I181+I175+I169+I163+I157</f>
        <v>0</v>
      </c>
      <c r="J194" s="199">
        <f t="shared" ref="J194:S194" si="97">J193+J187+J181+J175+J169+J163+J157</f>
        <v>0</v>
      </c>
      <c r="K194" s="199">
        <f t="shared" si="97"/>
        <v>0</v>
      </c>
      <c r="L194" s="199">
        <f t="shared" si="97"/>
        <v>0</v>
      </c>
      <c r="M194" s="199">
        <f t="shared" si="97"/>
        <v>0</v>
      </c>
      <c r="N194" s="199">
        <f t="shared" si="97"/>
        <v>0</v>
      </c>
      <c r="O194" s="200">
        <f t="shared" si="97"/>
        <v>2.1</v>
      </c>
      <c r="P194" s="198">
        <f t="shared" si="97"/>
        <v>200</v>
      </c>
      <c r="Q194" s="199">
        <f t="shared" si="97"/>
        <v>24.36</v>
      </c>
      <c r="R194" s="199">
        <f t="shared" si="97"/>
        <v>200</v>
      </c>
      <c r="S194" s="199">
        <f t="shared" si="97"/>
        <v>24.36</v>
      </c>
      <c r="T194" s="446"/>
      <c r="U194" s="446">
        <f t="shared" ref="U194:Z194" si="98">U193+U187+U181+U175+U169+U163+U157</f>
        <v>0</v>
      </c>
      <c r="V194" s="446"/>
      <c r="W194" s="446">
        <f t="shared" si="98"/>
        <v>0</v>
      </c>
      <c r="X194" s="449"/>
      <c r="Y194" s="445"/>
      <c r="Z194" s="446">
        <f t="shared" si="98"/>
        <v>24.36</v>
      </c>
      <c r="AA194" s="446"/>
      <c r="AB194" s="446">
        <f>AB193+AB187+AB181+AB175+AB169+AB163+AB157</f>
        <v>24.36</v>
      </c>
      <c r="AC194" s="422"/>
      <c r="AD194" s="264"/>
    </row>
    <row r="195" spans="1:30" s="172" customFormat="1" ht="18">
      <c r="A195" s="164" t="s">
        <v>120</v>
      </c>
      <c r="B195" s="165" t="s">
        <v>121</v>
      </c>
      <c r="C195" s="166"/>
      <c r="D195" s="173"/>
      <c r="E195" s="166"/>
      <c r="F195" s="173"/>
      <c r="G195" s="167"/>
      <c r="H195" s="168"/>
      <c r="I195" s="174"/>
      <c r="J195" s="173"/>
      <c r="K195" s="166"/>
      <c r="L195" s="166"/>
      <c r="M195" s="166"/>
      <c r="N195" s="173"/>
      <c r="O195" s="169"/>
      <c r="P195" s="166"/>
      <c r="Q195" s="201">
        <f t="shared" si="53"/>
        <v>0</v>
      </c>
      <c r="R195" s="170">
        <f t="shared" si="47"/>
        <v>0</v>
      </c>
      <c r="S195" s="171">
        <f t="shared" si="47"/>
        <v>0</v>
      </c>
      <c r="T195" s="439"/>
      <c r="U195" s="439"/>
      <c r="V195" s="439"/>
      <c r="W195" s="448"/>
      <c r="X195" s="440"/>
      <c r="Y195" s="439"/>
      <c r="Z195" s="424"/>
      <c r="AA195" s="406"/>
      <c r="AB195" s="484"/>
      <c r="AC195" s="403"/>
    </row>
    <row r="196" spans="1:30" s="147" customFormat="1" ht="18">
      <c r="A196" s="143">
        <v>7</v>
      </c>
      <c r="B196" s="144" t="s">
        <v>122</v>
      </c>
      <c r="C196" s="145"/>
      <c r="D196" s="162"/>
      <c r="E196" s="145"/>
      <c r="F196" s="162"/>
      <c r="G196" s="151"/>
      <c r="H196" s="152"/>
      <c r="I196" s="159"/>
      <c r="J196" s="162"/>
      <c r="K196" s="145"/>
      <c r="L196" s="145"/>
      <c r="M196" s="145"/>
      <c r="N196" s="162"/>
      <c r="O196" s="153"/>
      <c r="P196" s="145"/>
      <c r="Q196" s="158">
        <f t="shared" si="53"/>
        <v>0</v>
      </c>
      <c r="R196" s="154">
        <f t="shared" si="47"/>
        <v>0</v>
      </c>
      <c r="S196" s="155">
        <f t="shared" si="47"/>
        <v>0</v>
      </c>
      <c r="T196" s="439"/>
      <c r="U196" s="439"/>
      <c r="V196" s="439"/>
      <c r="W196" s="448"/>
      <c r="X196" s="440"/>
      <c r="Y196" s="439"/>
      <c r="Z196" s="424"/>
      <c r="AA196" s="406"/>
      <c r="AB196" s="484"/>
      <c r="AC196" s="403"/>
    </row>
    <row r="197" spans="1:30" ht="18">
      <c r="A197" s="6">
        <v>7.01</v>
      </c>
      <c r="B197" s="7" t="s">
        <v>123</v>
      </c>
      <c r="C197" s="8"/>
      <c r="D197" s="13"/>
      <c r="E197" s="8"/>
      <c r="F197" s="13"/>
      <c r="G197" s="47"/>
      <c r="H197" s="48"/>
      <c r="I197" s="75"/>
      <c r="J197" s="13"/>
      <c r="K197" s="8"/>
      <c r="L197" s="8"/>
      <c r="M197" s="8"/>
      <c r="N197" s="13"/>
      <c r="O197" s="64"/>
      <c r="P197" s="8"/>
      <c r="Q197" s="41">
        <f>O197*P197</f>
        <v>0</v>
      </c>
      <c r="R197" s="42">
        <f t="shared" si="47"/>
        <v>0</v>
      </c>
      <c r="S197" s="43">
        <f t="shared" si="47"/>
        <v>0</v>
      </c>
      <c r="T197" s="405"/>
      <c r="U197" s="405"/>
      <c r="V197" s="405"/>
      <c r="W197" s="484"/>
      <c r="X197" s="426"/>
      <c r="Y197" s="405"/>
      <c r="Z197" s="424"/>
      <c r="AA197" s="406"/>
      <c r="AB197" s="484"/>
      <c r="AC197" s="404"/>
    </row>
    <row r="198" spans="1:30" s="91" customFormat="1" ht="18">
      <c r="A198" s="6"/>
      <c r="B198" s="7" t="s">
        <v>124</v>
      </c>
      <c r="C198" s="8">
        <v>16318</v>
      </c>
      <c r="D198" s="13">
        <v>24.477</v>
      </c>
      <c r="E198" s="8">
        <v>16318</v>
      </c>
      <c r="F198" s="13">
        <v>24.477</v>
      </c>
      <c r="G198" s="47">
        <f t="shared" si="96"/>
        <v>1</v>
      </c>
      <c r="H198" s="48">
        <f t="shared" si="96"/>
        <v>1</v>
      </c>
      <c r="I198" s="49">
        <f t="shared" ref="I198:J207" si="99">C198-E198</f>
        <v>0</v>
      </c>
      <c r="J198" s="50">
        <f t="shared" si="99"/>
        <v>0</v>
      </c>
      <c r="K198" s="8"/>
      <c r="L198" s="8"/>
      <c r="M198" s="8"/>
      <c r="N198" s="13"/>
      <c r="O198" s="64">
        <v>1.5E-3</v>
      </c>
      <c r="P198" s="8">
        <v>15953</v>
      </c>
      <c r="Q198" s="41">
        <f t="shared" si="53"/>
        <v>23.929500000000001</v>
      </c>
      <c r="R198" s="42">
        <f t="shared" si="47"/>
        <v>15953</v>
      </c>
      <c r="S198" s="43">
        <f t="shared" si="47"/>
        <v>23.929500000000001</v>
      </c>
      <c r="T198" s="405"/>
      <c r="U198" s="405"/>
      <c r="V198" s="405"/>
      <c r="W198" s="484"/>
      <c r="X198" s="426">
        <v>1.5E-3</v>
      </c>
      <c r="Y198" s="405">
        <v>15953</v>
      </c>
      <c r="Z198" s="424">
        <f>X198*Y198</f>
        <v>23.929500000000001</v>
      </c>
      <c r="AA198" s="406">
        <f t="shared" ref="AA198:AA205" si="100">T198+V198+Y198</f>
        <v>15953</v>
      </c>
      <c r="AB198" s="484">
        <f t="shared" si="55"/>
        <v>23.929500000000001</v>
      </c>
      <c r="AC198" s="404"/>
    </row>
    <row r="199" spans="1:30" s="91" customFormat="1" ht="18">
      <c r="A199" s="6"/>
      <c r="B199" s="7" t="s">
        <v>125</v>
      </c>
      <c r="C199" s="8">
        <v>3</v>
      </c>
      <c r="D199" s="13">
        <v>4.5000000000000005E-3</v>
      </c>
      <c r="E199" s="8">
        <v>3</v>
      </c>
      <c r="F199" s="13">
        <v>4.5000000000000005E-3</v>
      </c>
      <c r="G199" s="47">
        <f t="shared" si="96"/>
        <v>1</v>
      </c>
      <c r="H199" s="48">
        <f t="shared" si="96"/>
        <v>1</v>
      </c>
      <c r="I199" s="49">
        <f t="shared" si="99"/>
        <v>0</v>
      </c>
      <c r="J199" s="50">
        <f t="shared" si="99"/>
        <v>0</v>
      </c>
      <c r="K199" s="8"/>
      <c r="L199" s="8"/>
      <c r="M199" s="8"/>
      <c r="N199" s="13"/>
      <c r="O199" s="64">
        <v>1.5E-3</v>
      </c>
      <c r="P199" s="8">
        <v>3</v>
      </c>
      <c r="Q199" s="41">
        <f t="shared" si="53"/>
        <v>4.5000000000000005E-3</v>
      </c>
      <c r="R199" s="42">
        <f t="shared" si="47"/>
        <v>3</v>
      </c>
      <c r="S199" s="43">
        <f t="shared" si="47"/>
        <v>4.5000000000000005E-3</v>
      </c>
      <c r="T199" s="405"/>
      <c r="U199" s="405"/>
      <c r="V199" s="405"/>
      <c r="W199" s="484"/>
      <c r="X199" s="426">
        <v>1.5E-3</v>
      </c>
      <c r="Y199" s="405">
        <v>3</v>
      </c>
      <c r="Z199" s="424">
        <f t="shared" ref="Z199:Z207" si="101">X199*Y199</f>
        <v>4.5000000000000005E-3</v>
      </c>
      <c r="AA199" s="406">
        <f t="shared" si="100"/>
        <v>3</v>
      </c>
      <c r="AB199" s="484">
        <f t="shared" si="55"/>
        <v>4.5000000000000005E-3</v>
      </c>
      <c r="AC199" s="404"/>
    </row>
    <row r="200" spans="1:30" s="91" customFormat="1" ht="18">
      <c r="A200" s="6"/>
      <c r="B200" s="7" t="s">
        <v>126</v>
      </c>
      <c r="C200" s="8"/>
      <c r="D200" s="13">
        <v>0</v>
      </c>
      <c r="E200" s="8"/>
      <c r="F200" s="13">
        <v>0</v>
      </c>
      <c r="G200" s="47"/>
      <c r="H200" s="48"/>
      <c r="I200" s="49">
        <f t="shared" si="99"/>
        <v>0</v>
      </c>
      <c r="J200" s="50">
        <f t="shared" si="99"/>
        <v>0</v>
      </c>
      <c r="K200" s="8"/>
      <c r="L200" s="8"/>
      <c r="M200" s="8"/>
      <c r="N200" s="13"/>
      <c r="O200" s="64">
        <v>1.5E-3</v>
      </c>
      <c r="P200" s="8"/>
      <c r="Q200" s="41">
        <f t="shared" si="53"/>
        <v>0</v>
      </c>
      <c r="R200" s="42">
        <f t="shared" si="47"/>
        <v>0</v>
      </c>
      <c r="S200" s="43">
        <f t="shared" si="47"/>
        <v>0</v>
      </c>
      <c r="T200" s="405"/>
      <c r="U200" s="405"/>
      <c r="V200" s="405"/>
      <c r="W200" s="484"/>
      <c r="X200" s="426">
        <v>1.5E-3</v>
      </c>
      <c r="Y200" s="405"/>
      <c r="Z200" s="424">
        <f t="shared" si="101"/>
        <v>0</v>
      </c>
      <c r="AA200" s="406">
        <f t="shared" si="100"/>
        <v>0</v>
      </c>
      <c r="AB200" s="484">
        <f t="shared" si="55"/>
        <v>0</v>
      </c>
      <c r="AC200" s="404"/>
    </row>
    <row r="201" spans="1:30" s="91" customFormat="1" ht="18">
      <c r="A201" s="6"/>
      <c r="B201" s="7" t="s">
        <v>127</v>
      </c>
      <c r="C201" s="8">
        <v>25918</v>
      </c>
      <c r="D201" s="13">
        <v>38.877000000000002</v>
      </c>
      <c r="E201" s="8">
        <v>25918</v>
      </c>
      <c r="F201" s="13">
        <v>38.877000000000002</v>
      </c>
      <c r="G201" s="47">
        <f t="shared" si="96"/>
        <v>1</v>
      </c>
      <c r="H201" s="48">
        <f t="shared" si="96"/>
        <v>1</v>
      </c>
      <c r="I201" s="49">
        <f t="shared" si="99"/>
        <v>0</v>
      </c>
      <c r="J201" s="50">
        <f t="shared" si="99"/>
        <v>0</v>
      </c>
      <c r="K201" s="8"/>
      <c r="L201" s="8"/>
      <c r="M201" s="8"/>
      <c r="N201" s="13"/>
      <c r="O201" s="64">
        <v>1.5E-3</v>
      </c>
      <c r="P201" s="8">
        <v>24288</v>
      </c>
      <c r="Q201" s="41">
        <f t="shared" si="53"/>
        <v>36.432000000000002</v>
      </c>
      <c r="R201" s="42">
        <f t="shared" si="47"/>
        <v>24288</v>
      </c>
      <c r="S201" s="43">
        <f t="shared" si="47"/>
        <v>36.432000000000002</v>
      </c>
      <c r="T201" s="405"/>
      <c r="U201" s="405"/>
      <c r="V201" s="405"/>
      <c r="W201" s="484"/>
      <c r="X201" s="426">
        <v>1.5E-3</v>
      </c>
      <c r="Y201" s="405">
        <v>24288</v>
      </c>
      <c r="Z201" s="424">
        <f t="shared" si="101"/>
        <v>36.432000000000002</v>
      </c>
      <c r="AA201" s="406">
        <f t="shared" si="100"/>
        <v>24288</v>
      </c>
      <c r="AB201" s="484">
        <f t="shared" si="55"/>
        <v>36.432000000000002</v>
      </c>
      <c r="AC201" s="404"/>
    </row>
    <row r="202" spans="1:30" s="91" customFormat="1" ht="18">
      <c r="A202" s="6"/>
      <c r="B202" s="7" t="s">
        <v>128</v>
      </c>
      <c r="C202" s="8">
        <v>1</v>
      </c>
      <c r="D202" s="13">
        <v>1.5E-3</v>
      </c>
      <c r="E202" s="8">
        <v>1</v>
      </c>
      <c r="F202" s="13">
        <v>1.5E-3</v>
      </c>
      <c r="G202" s="47">
        <f t="shared" si="96"/>
        <v>1</v>
      </c>
      <c r="H202" s="48">
        <f t="shared" si="96"/>
        <v>1</v>
      </c>
      <c r="I202" s="49">
        <f t="shared" si="99"/>
        <v>0</v>
      </c>
      <c r="J202" s="50">
        <f t="shared" si="99"/>
        <v>0</v>
      </c>
      <c r="K202" s="8"/>
      <c r="L202" s="8"/>
      <c r="M202" s="8"/>
      <c r="N202" s="13"/>
      <c r="O202" s="64">
        <v>1.5E-3</v>
      </c>
      <c r="P202" s="8"/>
      <c r="Q202" s="41">
        <f t="shared" si="53"/>
        <v>0</v>
      </c>
      <c r="R202" s="42">
        <f t="shared" si="47"/>
        <v>0</v>
      </c>
      <c r="S202" s="43">
        <f t="shared" si="47"/>
        <v>0</v>
      </c>
      <c r="T202" s="405"/>
      <c r="U202" s="405"/>
      <c r="V202" s="405"/>
      <c r="W202" s="484"/>
      <c r="X202" s="426">
        <v>1.5E-3</v>
      </c>
      <c r="Y202" s="405"/>
      <c r="Z202" s="424">
        <f t="shared" si="101"/>
        <v>0</v>
      </c>
      <c r="AA202" s="406">
        <f t="shared" si="100"/>
        <v>0</v>
      </c>
      <c r="AB202" s="484">
        <f t="shared" si="55"/>
        <v>0</v>
      </c>
      <c r="AC202" s="404"/>
    </row>
    <row r="203" spans="1:30" s="91" customFormat="1" ht="18">
      <c r="A203" s="6"/>
      <c r="B203" s="7" t="s">
        <v>129</v>
      </c>
      <c r="C203" s="8"/>
      <c r="D203" s="13">
        <v>0</v>
      </c>
      <c r="E203" s="8"/>
      <c r="F203" s="13">
        <v>0</v>
      </c>
      <c r="G203" s="47"/>
      <c r="H203" s="48"/>
      <c r="I203" s="49">
        <f t="shared" si="99"/>
        <v>0</v>
      </c>
      <c r="J203" s="50">
        <f t="shared" si="99"/>
        <v>0</v>
      </c>
      <c r="K203" s="8"/>
      <c r="L203" s="8"/>
      <c r="M203" s="8"/>
      <c r="N203" s="13"/>
      <c r="O203" s="64">
        <v>1.5E-3</v>
      </c>
      <c r="P203" s="8"/>
      <c r="Q203" s="41">
        <f t="shared" si="53"/>
        <v>0</v>
      </c>
      <c r="R203" s="42">
        <f t="shared" si="47"/>
        <v>0</v>
      </c>
      <c r="S203" s="43">
        <f t="shared" si="47"/>
        <v>0</v>
      </c>
      <c r="T203" s="405"/>
      <c r="U203" s="405"/>
      <c r="V203" s="405"/>
      <c r="W203" s="484"/>
      <c r="X203" s="426">
        <v>1.5E-3</v>
      </c>
      <c r="Y203" s="405"/>
      <c r="Z203" s="424">
        <f t="shared" si="101"/>
        <v>0</v>
      </c>
      <c r="AA203" s="406">
        <f t="shared" si="100"/>
        <v>0</v>
      </c>
      <c r="AB203" s="484">
        <f t="shared" si="55"/>
        <v>0</v>
      </c>
      <c r="AC203" s="404"/>
    </row>
    <row r="204" spans="1:30" s="87" customFormat="1" ht="18">
      <c r="A204" s="6"/>
      <c r="B204" s="7" t="s">
        <v>130</v>
      </c>
      <c r="C204" s="8"/>
      <c r="D204" s="13">
        <v>0</v>
      </c>
      <c r="E204" s="8"/>
      <c r="F204" s="13">
        <v>0</v>
      </c>
      <c r="G204" s="47"/>
      <c r="H204" s="48"/>
      <c r="I204" s="49">
        <f t="shared" si="99"/>
        <v>0</v>
      </c>
      <c r="J204" s="50">
        <f t="shared" si="99"/>
        <v>0</v>
      </c>
      <c r="K204" s="8"/>
      <c r="L204" s="8"/>
      <c r="M204" s="8"/>
      <c r="N204" s="13"/>
      <c r="O204" s="64">
        <v>1.5E-3</v>
      </c>
      <c r="P204" s="8"/>
      <c r="Q204" s="41">
        <f t="shared" si="53"/>
        <v>0</v>
      </c>
      <c r="R204" s="42">
        <f t="shared" si="47"/>
        <v>0</v>
      </c>
      <c r="S204" s="43">
        <f t="shared" si="47"/>
        <v>0</v>
      </c>
      <c r="T204" s="405"/>
      <c r="U204" s="405"/>
      <c r="V204" s="405"/>
      <c r="W204" s="484"/>
      <c r="X204" s="426">
        <v>1.5E-3</v>
      </c>
      <c r="Y204" s="405"/>
      <c r="Z204" s="424">
        <f t="shared" si="101"/>
        <v>0</v>
      </c>
      <c r="AA204" s="406">
        <f t="shared" si="100"/>
        <v>0</v>
      </c>
      <c r="AB204" s="484">
        <f t="shared" si="55"/>
        <v>0</v>
      </c>
      <c r="AC204" s="404"/>
    </row>
    <row r="205" spans="1:30" ht="18">
      <c r="A205" s="6">
        <f>+A197+0.01</f>
        <v>7.02</v>
      </c>
      <c r="B205" s="7" t="s">
        <v>131</v>
      </c>
      <c r="C205" s="8">
        <v>21341</v>
      </c>
      <c r="D205" s="13">
        <v>53.352499999999999</v>
      </c>
      <c r="E205" s="8">
        <v>21341</v>
      </c>
      <c r="F205" s="13">
        <v>53.352499999999999</v>
      </c>
      <c r="G205" s="47">
        <f t="shared" si="96"/>
        <v>1</v>
      </c>
      <c r="H205" s="48">
        <f t="shared" si="96"/>
        <v>1</v>
      </c>
      <c r="I205" s="49">
        <f t="shared" si="99"/>
        <v>0</v>
      </c>
      <c r="J205" s="50">
        <f t="shared" si="99"/>
        <v>0</v>
      </c>
      <c r="K205" s="8"/>
      <c r="L205" s="8"/>
      <c r="M205" s="8"/>
      <c r="N205" s="13"/>
      <c r="O205" s="64">
        <v>2.5000000000000001E-3</v>
      </c>
      <c r="P205" s="8">
        <v>21546</v>
      </c>
      <c r="Q205" s="41">
        <f t="shared" si="53"/>
        <v>53.865000000000002</v>
      </c>
      <c r="R205" s="42">
        <f t="shared" si="47"/>
        <v>21546</v>
      </c>
      <c r="S205" s="43">
        <f t="shared" si="47"/>
        <v>53.865000000000002</v>
      </c>
      <c r="T205" s="405"/>
      <c r="U205" s="405"/>
      <c r="V205" s="405"/>
      <c r="W205" s="484"/>
      <c r="X205" s="426">
        <v>2.5000000000000001E-3</v>
      </c>
      <c r="Y205" s="405">
        <v>21546</v>
      </c>
      <c r="Z205" s="424">
        <f t="shared" si="101"/>
        <v>53.865000000000002</v>
      </c>
      <c r="AA205" s="406">
        <f t="shared" si="100"/>
        <v>21546</v>
      </c>
      <c r="AB205" s="484">
        <f t="shared" si="55"/>
        <v>53.865000000000002</v>
      </c>
      <c r="AC205" s="404"/>
    </row>
    <row r="206" spans="1:30" ht="18">
      <c r="A206" s="6">
        <f t="shared" ref="A206:A207" si="102">+A205+0.01</f>
        <v>7.0299999999999994</v>
      </c>
      <c r="B206" s="7" t="s">
        <v>132</v>
      </c>
      <c r="C206" s="8"/>
      <c r="D206" s="13">
        <v>0</v>
      </c>
      <c r="E206" s="8"/>
      <c r="F206" s="13">
        <v>0</v>
      </c>
      <c r="G206" s="47" t="e">
        <f t="shared" si="96"/>
        <v>#DIV/0!</v>
      </c>
      <c r="H206" s="48" t="e">
        <f t="shared" si="96"/>
        <v>#DIV/0!</v>
      </c>
      <c r="I206" s="49">
        <f t="shared" si="99"/>
        <v>0</v>
      </c>
      <c r="J206" s="50">
        <f t="shared" si="99"/>
        <v>0</v>
      </c>
      <c r="K206" s="8"/>
      <c r="L206" s="8"/>
      <c r="M206" s="8"/>
      <c r="N206" s="13"/>
      <c r="O206" s="64">
        <v>2.5000000000000001E-3</v>
      </c>
      <c r="P206" s="8">
        <v>1</v>
      </c>
      <c r="Q206" s="41">
        <f t="shared" si="53"/>
        <v>2.5000000000000001E-3</v>
      </c>
      <c r="R206" s="42">
        <f>K206+M206+P206</f>
        <v>1</v>
      </c>
      <c r="S206" s="43">
        <f t="shared" si="47"/>
        <v>2.5000000000000001E-3</v>
      </c>
      <c r="T206" s="405"/>
      <c r="U206" s="405"/>
      <c r="V206" s="405"/>
      <c r="W206" s="484"/>
      <c r="X206" s="426">
        <v>2.5000000000000001E-3</v>
      </c>
      <c r="Y206" s="405">
        <v>1</v>
      </c>
      <c r="Z206" s="424">
        <f t="shared" si="101"/>
        <v>2.5000000000000001E-3</v>
      </c>
      <c r="AA206" s="406">
        <f>T206+V206+Y206</f>
        <v>1</v>
      </c>
      <c r="AB206" s="484">
        <f t="shared" si="55"/>
        <v>2.5000000000000001E-3</v>
      </c>
      <c r="AC206" s="404"/>
    </row>
    <row r="207" spans="1:30" ht="18">
      <c r="A207" s="6">
        <f t="shared" si="102"/>
        <v>7.0399999999999991</v>
      </c>
      <c r="B207" s="7" t="s">
        <v>133</v>
      </c>
      <c r="C207" s="8"/>
      <c r="D207" s="13">
        <v>0</v>
      </c>
      <c r="E207" s="8"/>
      <c r="F207" s="13">
        <v>0</v>
      </c>
      <c r="G207" s="47"/>
      <c r="H207" s="48"/>
      <c r="I207" s="49">
        <f t="shared" si="99"/>
        <v>0</v>
      </c>
      <c r="J207" s="50">
        <f t="shared" si="99"/>
        <v>0</v>
      </c>
      <c r="K207" s="8"/>
      <c r="L207" s="8"/>
      <c r="M207" s="8"/>
      <c r="N207" s="13"/>
      <c r="O207" s="64">
        <v>2.5000000000000001E-3</v>
      </c>
      <c r="P207" s="8"/>
      <c r="Q207" s="41">
        <f t="shared" si="53"/>
        <v>0</v>
      </c>
      <c r="R207" s="42">
        <f t="shared" si="47"/>
        <v>0</v>
      </c>
      <c r="S207" s="43">
        <f t="shared" si="47"/>
        <v>0</v>
      </c>
      <c r="T207" s="405"/>
      <c r="U207" s="405"/>
      <c r="V207" s="405"/>
      <c r="W207" s="484"/>
      <c r="X207" s="426">
        <v>2.5000000000000001E-3</v>
      </c>
      <c r="Y207" s="405"/>
      <c r="Z207" s="424">
        <f t="shared" si="101"/>
        <v>0</v>
      </c>
      <c r="AA207" s="406">
        <f t="shared" ref="AA207" si="103">T207+V207+Y207</f>
        <v>0</v>
      </c>
      <c r="AB207" s="484">
        <f t="shared" si="55"/>
        <v>0</v>
      </c>
      <c r="AC207" s="404"/>
    </row>
    <row r="208" spans="1:30" s="87" customFormat="1" ht="18">
      <c r="A208" s="176"/>
      <c r="B208" s="192" t="s">
        <v>105</v>
      </c>
      <c r="C208" s="198">
        <f>SUM(C198:C207)</f>
        <v>63581</v>
      </c>
      <c r="D208" s="199">
        <f>SUM(D198:D207)</f>
        <v>116.71250000000001</v>
      </c>
      <c r="E208" s="198">
        <f>SUM(E198:E207)</f>
        <v>63581</v>
      </c>
      <c r="F208" s="199">
        <f>SUM(F198:F207)</f>
        <v>116.71250000000001</v>
      </c>
      <c r="G208" s="134">
        <f t="shared" si="96"/>
        <v>1</v>
      </c>
      <c r="H208" s="135">
        <f t="shared" si="96"/>
        <v>1</v>
      </c>
      <c r="I208" s="198">
        <f t="shared" ref="I208:S208" si="104">SUM(I198:I207)</f>
        <v>0</v>
      </c>
      <c r="J208" s="199">
        <f t="shared" si="104"/>
        <v>0</v>
      </c>
      <c r="K208" s="199">
        <f t="shared" si="104"/>
        <v>0</v>
      </c>
      <c r="L208" s="199">
        <f t="shared" si="104"/>
        <v>0</v>
      </c>
      <c r="M208" s="199">
        <f t="shared" si="104"/>
        <v>0</v>
      </c>
      <c r="N208" s="199">
        <f t="shared" si="104"/>
        <v>0</v>
      </c>
      <c r="O208" s="200">
        <f t="shared" si="104"/>
        <v>1.7999999999999999E-2</v>
      </c>
      <c r="P208" s="198">
        <f t="shared" si="104"/>
        <v>61791</v>
      </c>
      <c r="Q208" s="199">
        <f t="shared" si="104"/>
        <v>114.23349999999999</v>
      </c>
      <c r="R208" s="199">
        <f t="shared" si="104"/>
        <v>61791</v>
      </c>
      <c r="S208" s="199">
        <f t="shared" si="104"/>
        <v>114.23349999999999</v>
      </c>
      <c r="T208" s="446"/>
      <c r="U208" s="446">
        <f t="shared" ref="U208:AB208" si="105">SUM(U198:U207)</f>
        <v>0</v>
      </c>
      <c r="V208" s="446"/>
      <c r="W208" s="446">
        <f t="shared" si="105"/>
        <v>0</v>
      </c>
      <c r="X208" s="449"/>
      <c r="Y208" s="445"/>
      <c r="Z208" s="446">
        <f t="shared" si="105"/>
        <v>114.23349999999999</v>
      </c>
      <c r="AA208" s="446"/>
      <c r="AB208" s="446">
        <f t="shared" si="105"/>
        <v>114.23349999999999</v>
      </c>
      <c r="AC208" s="422"/>
      <c r="AD208" s="264"/>
    </row>
    <row r="209" spans="1:30" s="147" customFormat="1" ht="18">
      <c r="A209" s="143">
        <v>8</v>
      </c>
      <c r="B209" s="144" t="s">
        <v>134</v>
      </c>
      <c r="C209" s="145"/>
      <c r="D209" s="162"/>
      <c r="E209" s="145"/>
      <c r="F209" s="162"/>
      <c r="G209" s="151"/>
      <c r="H209" s="152"/>
      <c r="I209" s="159"/>
      <c r="J209" s="162"/>
      <c r="K209" s="145"/>
      <c r="L209" s="145"/>
      <c r="M209" s="145"/>
      <c r="N209" s="162"/>
      <c r="O209" s="153"/>
      <c r="P209" s="145"/>
      <c r="Q209" s="158">
        <f t="shared" si="53"/>
        <v>0</v>
      </c>
      <c r="R209" s="154">
        <f t="shared" si="47"/>
        <v>0</v>
      </c>
      <c r="S209" s="155">
        <f t="shared" si="47"/>
        <v>0</v>
      </c>
      <c r="T209" s="439"/>
      <c r="U209" s="439"/>
      <c r="V209" s="439"/>
      <c r="W209" s="448"/>
      <c r="X209" s="440"/>
      <c r="Y209" s="439"/>
      <c r="Z209" s="424"/>
      <c r="AA209" s="406"/>
      <c r="AB209" s="484"/>
      <c r="AC209" s="403"/>
    </row>
    <row r="210" spans="1:30" s="87" customFormat="1" ht="31.5">
      <c r="A210" s="6">
        <f>+A209+0.01</f>
        <v>8.01</v>
      </c>
      <c r="B210" s="7" t="s">
        <v>301</v>
      </c>
      <c r="C210" s="8">
        <v>11695</v>
      </c>
      <c r="D210" s="13">
        <v>46.78</v>
      </c>
      <c r="E210" s="8">
        <v>11695</v>
      </c>
      <c r="F210" s="13">
        <v>46.78</v>
      </c>
      <c r="G210" s="47">
        <f t="shared" si="96"/>
        <v>1</v>
      </c>
      <c r="H210" s="48">
        <f t="shared" si="96"/>
        <v>1</v>
      </c>
      <c r="I210" s="49">
        <f t="shared" ref="I210:J214" si="106">C210-E210</f>
        <v>0</v>
      </c>
      <c r="J210" s="50">
        <f t="shared" si="106"/>
        <v>0</v>
      </c>
      <c r="K210" s="8"/>
      <c r="L210" s="8"/>
      <c r="M210" s="8"/>
      <c r="N210" s="13"/>
      <c r="O210" s="51">
        <v>4.0000000000000001E-3</v>
      </c>
      <c r="P210" s="8">
        <v>11583</v>
      </c>
      <c r="Q210" s="41">
        <f t="shared" si="53"/>
        <v>46.332000000000001</v>
      </c>
      <c r="R210" s="42">
        <f>K210+M210+P210</f>
        <v>11583</v>
      </c>
      <c r="S210" s="43">
        <f t="shared" si="47"/>
        <v>46.332000000000001</v>
      </c>
      <c r="T210" s="405"/>
      <c r="U210" s="405"/>
      <c r="V210" s="405"/>
      <c r="W210" s="484"/>
      <c r="X210" s="423">
        <v>4.0000000000000001E-3</v>
      </c>
      <c r="Y210" s="405">
        <v>11583</v>
      </c>
      <c r="Z210" s="424">
        <f>X210*Y210</f>
        <v>46.332000000000001</v>
      </c>
      <c r="AA210" s="406">
        <f>T210+V210+Y210</f>
        <v>11583</v>
      </c>
      <c r="AB210" s="484">
        <f t="shared" si="55"/>
        <v>46.332000000000001</v>
      </c>
      <c r="AC210" s="404"/>
    </row>
    <row r="211" spans="1:30" s="87" customFormat="1" ht="18">
      <c r="A211" s="6">
        <f t="shared" ref="A211:A212" si="107">+A210+0.01</f>
        <v>8.02</v>
      </c>
      <c r="B211" s="7" t="s">
        <v>135</v>
      </c>
      <c r="C211" s="8">
        <v>18972</v>
      </c>
      <c r="D211" s="13">
        <v>68.299199999999999</v>
      </c>
      <c r="E211" s="8">
        <v>18972</v>
      </c>
      <c r="F211" s="13">
        <v>68.299199999999999</v>
      </c>
      <c r="G211" s="47">
        <f t="shared" si="96"/>
        <v>1</v>
      </c>
      <c r="H211" s="48">
        <f t="shared" si="96"/>
        <v>1</v>
      </c>
      <c r="I211" s="49">
        <f t="shared" si="106"/>
        <v>0</v>
      </c>
      <c r="J211" s="50">
        <f t="shared" si="106"/>
        <v>0</v>
      </c>
      <c r="K211" s="8"/>
      <c r="L211" s="8"/>
      <c r="M211" s="8"/>
      <c r="N211" s="13"/>
      <c r="O211" s="51">
        <v>3.5999999999999999E-3</v>
      </c>
      <c r="P211" s="8">
        <v>18374</v>
      </c>
      <c r="Q211" s="41">
        <f t="shared" si="53"/>
        <v>66.1464</v>
      </c>
      <c r="R211" s="42">
        <f t="shared" ref="R211:S226" si="108">K211+M211+P211</f>
        <v>18374</v>
      </c>
      <c r="S211" s="43">
        <f t="shared" si="108"/>
        <v>66.1464</v>
      </c>
      <c r="T211" s="405"/>
      <c r="U211" s="405"/>
      <c r="V211" s="405"/>
      <c r="W211" s="484"/>
      <c r="X211" s="423">
        <v>3.5999999999999999E-3</v>
      </c>
      <c r="Y211" s="405">
        <v>18374</v>
      </c>
      <c r="Z211" s="424">
        <f t="shared" ref="Z211:Z214" si="109">X211*Y211</f>
        <v>66.1464</v>
      </c>
      <c r="AA211" s="406">
        <f t="shared" ref="AA211:AA214" si="110">T211+V211+Y211</f>
        <v>18374</v>
      </c>
      <c r="AB211" s="484">
        <f t="shared" si="55"/>
        <v>66.1464</v>
      </c>
      <c r="AC211" s="404"/>
    </row>
    <row r="212" spans="1:30" ht="18">
      <c r="A212" s="6">
        <f t="shared" si="107"/>
        <v>8.0299999999999994</v>
      </c>
      <c r="B212" s="7" t="s">
        <v>136</v>
      </c>
      <c r="C212" s="8">
        <v>5104</v>
      </c>
      <c r="D212" s="13">
        <v>20.416</v>
      </c>
      <c r="E212" s="8">
        <v>5104</v>
      </c>
      <c r="F212" s="13">
        <v>20.416</v>
      </c>
      <c r="G212" s="47">
        <f t="shared" si="96"/>
        <v>1</v>
      </c>
      <c r="H212" s="48">
        <f t="shared" si="96"/>
        <v>1</v>
      </c>
      <c r="I212" s="49">
        <f t="shared" si="106"/>
        <v>0</v>
      </c>
      <c r="J212" s="50">
        <f t="shared" si="106"/>
        <v>0</v>
      </c>
      <c r="K212" s="8"/>
      <c r="L212" s="8"/>
      <c r="M212" s="8"/>
      <c r="N212" s="13"/>
      <c r="O212" s="51">
        <v>4.0000000000000001E-3</v>
      </c>
      <c r="P212" s="8">
        <v>5129</v>
      </c>
      <c r="Q212" s="41">
        <f t="shared" si="53"/>
        <v>20.516000000000002</v>
      </c>
      <c r="R212" s="42">
        <f t="shared" si="108"/>
        <v>5129</v>
      </c>
      <c r="S212" s="43">
        <f t="shared" si="108"/>
        <v>20.516000000000002</v>
      </c>
      <c r="T212" s="405"/>
      <c r="U212" s="405"/>
      <c r="V212" s="405"/>
      <c r="W212" s="484"/>
      <c r="X212" s="423">
        <v>4.0000000000000001E-3</v>
      </c>
      <c r="Y212" s="405">
        <v>5129</v>
      </c>
      <c r="Z212" s="424">
        <f t="shared" si="109"/>
        <v>20.516000000000002</v>
      </c>
      <c r="AA212" s="406">
        <f t="shared" si="110"/>
        <v>5129</v>
      </c>
      <c r="AB212" s="484">
        <f t="shared" si="55"/>
        <v>20.516000000000002</v>
      </c>
      <c r="AC212" s="404"/>
    </row>
    <row r="213" spans="1:30" ht="18">
      <c r="A213" s="6">
        <f>+A212+0.01</f>
        <v>8.0399999999999991</v>
      </c>
      <c r="B213" s="7" t="s">
        <v>137</v>
      </c>
      <c r="C213" s="8">
        <v>21719</v>
      </c>
      <c r="D213" s="13">
        <v>86.876000000000005</v>
      </c>
      <c r="E213" s="8">
        <v>21719</v>
      </c>
      <c r="F213" s="13">
        <v>86.876000000000005</v>
      </c>
      <c r="G213" s="47">
        <f t="shared" si="96"/>
        <v>1</v>
      </c>
      <c r="H213" s="48">
        <f t="shared" si="96"/>
        <v>1</v>
      </c>
      <c r="I213" s="49">
        <f t="shared" si="106"/>
        <v>0</v>
      </c>
      <c r="J213" s="50">
        <f t="shared" si="106"/>
        <v>0</v>
      </c>
      <c r="K213" s="8"/>
      <c r="L213" s="8"/>
      <c r="M213" s="8"/>
      <c r="N213" s="13"/>
      <c r="O213" s="51">
        <v>4.0000000000000001E-3</v>
      </c>
      <c r="P213" s="8">
        <v>20754</v>
      </c>
      <c r="Q213" s="41">
        <f t="shared" si="53"/>
        <v>83.016000000000005</v>
      </c>
      <c r="R213" s="42">
        <f t="shared" si="108"/>
        <v>20754</v>
      </c>
      <c r="S213" s="43">
        <f t="shared" si="108"/>
        <v>83.016000000000005</v>
      </c>
      <c r="T213" s="405"/>
      <c r="U213" s="405"/>
      <c r="V213" s="405"/>
      <c r="W213" s="484"/>
      <c r="X213" s="423">
        <v>4.0000000000000001E-3</v>
      </c>
      <c r="Y213" s="405">
        <v>20754</v>
      </c>
      <c r="Z213" s="424">
        <f t="shared" si="109"/>
        <v>83.016000000000005</v>
      </c>
      <c r="AA213" s="406">
        <f t="shared" si="110"/>
        <v>20754</v>
      </c>
      <c r="AB213" s="484">
        <f t="shared" si="55"/>
        <v>83.016000000000005</v>
      </c>
      <c r="AC213" s="404"/>
    </row>
    <row r="214" spans="1:30" ht="18">
      <c r="A214" s="6">
        <f>+A213+0.01</f>
        <v>8.0499999999999989</v>
      </c>
      <c r="B214" s="7" t="s">
        <v>138</v>
      </c>
      <c r="C214" s="8">
        <v>4340</v>
      </c>
      <c r="D214" s="13">
        <v>17.36</v>
      </c>
      <c r="E214" s="8">
        <v>4340</v>
      </c>
      <c r="F214" s="13">
        <v>17.36</v>
      </c>
      <c r="G214" s="47">
        <f t="shared" si="96"/>
        <v>1</v>
      </c>
      <c r="H214" s="48">
        <f t="shared" si="96"/>
        <v>1</v>
      </c>
      <c r="I214" s="49">
        <f t="shared" si="106"/>
        <v>0</v>
      </c>
      <c r="J214" s="50">
        <f t="shared" si="106"/>
        <v>0</v>
      </c>
      <c r="K214" s="8"/>
      <c r="L214" s="8"/>
      <c r="M214" s="8"/>
      <c r="N214" s="13"/>
      <c r="O214" s="51">
        <v>4.0000000000000001E-3</v>
      </c>
      <c r="P214" s="8">
        <v>4670</v>
      </c>
      <c r="Q214" s="41">
        <f t="shared" si="53"/>
        <v>18.68</v>
      </c>
      <c r="R214" s="42">
        <f t="shared" si="108"/>
        <v>4670</v>
      </c>
      <c r="S214" s="43">
        <f t="shared" si="108"/>
        <v>18.68</v>
      </c>
      <c r="T214" s="405"/>
      <c r="U214" s="405"/>
      <c r="V214" s="405"/>
      <c r="W214" s="484"/>
      <c r="X214" s="423">
        <v>4.0000000000000001E-3</v>
      </c>
      <c r="Y214" s="405">
        <v>4670</v>
      </c>
      <c r="Z214" s="424">
        <f t="shared" si="109"/>
        <v>18.68</v>
      </c>
      <c r="AA214" s="406">
        <f t="shared" si="110"/>
        <v>4670</v>
      </c>
      <c r="AB214" s="484">
        <f t="shared" si="55"/>
        <v>18.68</v>
      </c>
      <c r="AC214" s="404"/>
    </row>
    <row r="215" spans="1:30" s="87" customFormat="1" ht="18">
      <c r="A215" s="176"/>
      <c r="B215" s="192" t="s">
        <v>107</v>
      </c>
      <c r="C215" s="198">
        <f>SUM(C210:C214)</f>
        <v>61830</v>
      </c>
      <c r="D215" s="199">
        <f>SUM(D210:D214)</f>
        <v>239.7312</v>
      </c>
      <c r="E215" s="198">
        <f>SUM(E210:E214)</f>
        <v>61830</v>
      </c>
      <c r="F215" s="199">
        <f>SUM(F210:F214)</f>
        <v>239.7312</v>
      </c>
      <c r="G215" s="134">
        <f t="shared" si="96"/>
        <v>1</v>
      </c>
      <c r="H215" s="135">
        <f t="shared" si="96"/>
        <v>1</v>
      </c>
      <c r="I215" s="198">
        <f t="shared" ref="I215:S215" si="111">SUM(I210:I214)</f>
        <v>0</v>
      </c>
      <c r="J215" s="199">
        <f t="shared" si="111"/>
        <v>0</v>
      </c>
      <c r="K215" s="199">
        <f t="shared" si="111"/>
        <v>0</v>
      </c>
      <c r="L215" s="199">
        <f t="shared" si="111"/>
        <v>0</v>
      </c>
      <c r="M215" s="199">
        <f t="shared" si="111"/>
        <v>0</v>
      </c>
      <c r="N215" s="199">
        <f t="shared" si="111"/>
        <v>0</v>
      </c>
      <c r="O215" s="200">
        <f t="shared" si="111"/>
        <v>1.9599999999999999E-2</v>
      </c>
      <c r="P215" s="198">
        <f t="shared" si="111"/>
        <v>60510</v>
      </c>
      <c r="Q215" s="199">
        <f t="shared" si="111"/>
        <v>234.69040000000001</v>
      </c>
      <c r="R215" s="199">
        <f t="shared" si="111"/>
        <v>60510</v>
      </c>
      <c r="S215" s="199">
        <f t="shared" si="111"/>
        <v>234.69040000000001</v>
      </c>
      <c r="T215" s="446"/>
      <c r="U215" s="446">
        <f t="shared" ref="U215:AB215" si="112">SUM(U210:U214)</f>
        <v>0</v>
      </c>
      <c r="V215" s="446"/>
      <c r="W215" s="446">
        <f t="shared" si="112"/>
        <v>0</v>
      </c>
      <c r="X215" s="449"/>
      <c r="Y215" s="445">
        <f t="shared" si="112"/>
        <v>60510</v>
      </c>
      <c r="Z215" s="446">
        <f t="shared" si="112"/>
        <v>234.69040000000001</v>
      </c>
      <c r="AA215" s="445">
        <f t="shared" si="112"/>
        <v>60510</v>
      </c>
      <c r="AB215" s="446">
        <f t="shared" si="112"/>
        <v>234.69040000000001</v>
      </c>
      <c r="AC215" s="422"/>
      <c r="AD215" s="264"/>
    </row>
    <row r="216" spans="1:30" s="147" customFormat="1" ht="31.5">
      <c r="A216" s="143">
        <v>9</v>
      </c>
      <c r="B216" s="144" t="s">
        <v>139</v>
      </c>
      <c r="C216" s="145"/>
      <c r="D216" s="162"/>
      <c r="E216" s="145"/>
      <c r="F216" s="162"/>
      <c r="G216" s="151"/>
      <c r="H216" s="152"/>
      <c r="I216" s="159"/>
      <c r="J216" s="162"/>
      <c r="K216" s="145"/>
      <c r="L216" s="145"/>
      <c r="M216" s="145"/>
      <c r="N216" s="162"/>
      <c r="O216" s="153"/>
      <c r="P216" s="145"/>
      <c r="Q216" s="158">
        <f t="shared" ref="Q216:Q218" si="113">O216*P216</f>
        <v>0</v>
      </c>
      <c r="R216" s="154">
        <f t="shared" si="108"/>
        <v>0</v>
      </c>
      <c r="S216" s="155">
        <f t="shared" si="108"/>
        <v>0</v>
      </c>
      <c r="T216" s="439"/>
      <c r="U216" s="439"/>
      <c r="V216" s="439"/>
      <c r="W216" s="448"/>
      <c r="X216" s="440"/>
      <c r="Y216" s="439"/>
      <c r="Z216" s="424"/>
      <c r="AA216" s="406"/>
      <c r="AB216" s="484"/>
      <c r="AC216" s="422"/>
      <c r="AD216" s="265"/>
    </row>
    <row r="217" spans="1:30" ht="18">
      <c r="A217" s="6">
        <v>9.01</v>
      </c>
      <c r="B217" s="7" t="s">
        <v>140</v>
      </c>
      <c r="C217" s="8"/>
      <c r="D217" s="13"/>
      <c r="E217" s="8"/>
      <c r="F217" s="13"/>
      <c r="G217" s="47"/>
      <c r="H217" s="48"/>
      <c r="I217" s="49">
        <f t="shared" ref="I217:J218" si="114">C217-E217</f>
        <v>0</v>
      </c>
      <c r="J217" s="50">
        <f t="shared" si="114"/>
        <v>0</v>
      </c>
      <c r="K217" s="8"/>
      <c r="L217" s="8"/>
      <c r="M217" s="8"/>
      <c r="N217" s="13"/>
      <c r="O217" s="51">
        <v>0.2</v>
      </c>
      <c r="P217" s="8"/>
      <c r="Q217" s="41">
        <f t="shared" si="113"/>
        <v>0</v>
      </c>
      <c r="R217" s="42">
        <f t="shared" si="108"/>
        <v>0</v>
      </c>
      <c r="S217" s="43">
        <f t="shared" si="108"/>
        <v>0</v>
      </c>
      <c r="T217" s="405"/>
      <c r="U217" s="405"/>
      <c r="V217" s="405"/>
      <c r="W217" s="484"/>
      <c r="X217" s="423">
        <v>0.2</v>
      </c>
      <c r="Y217" s="405"/>
      <c r="Z217" s="424">
        <f t="shared" ref="Z217:Z218" si="115">X217*Y217</f>
        <v>0</v>
      </c>
      <c r="AA217" s="406">
        <f t="shared" ref="AA217:AB231" si="116">T217+V217+Y217</f>
        <v>0</v>
      </c>
      <c r="AB217" s="484">
        <f t="shared" si="55"/>
        <v>0</v>
      </c>
      <c r="AC217" s="404"/>
    </row>
    <row r="218" spans="1:30" ht="18">
      <c r="A218" s="6">
        <v>9.02</v>
      </c>
      <c r="B218" s="7" t="s">
        <v>141</v>
      </c>
      <c r="C218" s="8"/>
      <c r="D218" s="13"/>
      <c r="E218" s="8"/>
      <c r="F218" s="13"/>
      <c r="G218" s="47"/>
      <c r="H218" s="48"/>
      <c r="I218" s="49">
        <f t="shared" si="114"/>
        <v>0</v>
      </c>
      <c r="J218" s="50">
        <f t="shared" si="114"/>
        <v>0</v>
      </c>
      <c r="K218" s="8"/>
      <c r="L218" s="8"/>
      <c r="M218" s="8"/>
      <c r="N218" s="13"/>
      <c r="O218" s="51">
        <v>0.5</v>
      </c>
      <c r="P218" s="8">
        <v>10</v>
      </c>
      <c r="Q218" s="41">
        <f t="shared" si="113"/>
        <v>5</v>
      </c>
      <c r="R218" s="42">
        <f t="shared" si="108"/>
        <v>10</v>
      </c>
      <c r="S218" s="43">
        <f t="shared" si="108"/>
        <v>5</v>
      </c>
      <c r="T218" s="405"/>
      <c r="U218" s="405"/>
      <c r="V218" s="405"/>
      <c r="W218" s="484"/>
      <c r="X218" s="423">
        <v>0.5</v>
      </c>
      <c r="Y218" s="405">
        <v>0</v>
      </c>
      <c r="Z218" s="424">
        <f t="shared" si="115"/>
        <v>0</v>
      </c>
      <c r="AA218" s="406">
        <f t="shared" si="116"/>
        <v>0</v>
      </c>
      <c r="AB218" s="484">
        <f t="shared" si="116"/>
        <v>0</v>
      </c>
      <c r="AC218" s="404"/>
    </row>
    <row r="219" spans="1:30" s="87" customFormat="1" ht="18">
      <c r="A219" s="176"/>
      <c r="B219" s="132" t="s">
        <v>107</v>
      </c>
      <c r="C219" s="198">
        <f>SUM(C217:C218)</f>
        <v>0</v>
      </c>
      <c r="D219" s="199">
        <f>SUM(D217:D218)</f>
        <v>0</v>
      </c>
      <c r="E219" s="198">
        <f>SUM(E217:E218)</f>
        <v>0</v>
      </c>
      <c r="F219" s="199">
        <f>SUM(F217:F218)</f>
        <v>0</v>
      </c>
      <c r="G219" s="134"/>
      <c r="H219" s="135"/>
      <c r="I219" s="198">
        <f t="shared" ref="I219:S219" si="117">SUM(I217:I218)</f>
        <v>0</v>
      </c>
      <c r="J219" s="199">
        <f t="shared" si="117"/>
        <v>0</v>
      </c>
      <c r="K219" s="199">
        <f t="shared" si="117"/>
        <v>0</v>
      </c>
      <c r="L219" s="199">
        <f t="shared" si="117"/>
        <v>0</v>
      </c>
      <c r="M219" s="199">
        <f t="shared" si="117"/>
        <v>0</v>
      </c>
      <c r="N219" s="199">
        <f t="shared" si="117"/>
        <v>0</v>
      </c>
      <c r="O219" s="200">
        <f t="shared" si="117"/>
        <v>0.7</v>
      </c>
      <c r="P219" s="199">
        <f t="shared" si="117"/>
        <v>10</v>
      </c>
      <c r="Q219" s="199">
        <f t="shared" si="117"/>
        <v>5</v>
      </c>
      <c r="R219" s="199">
        <f t="shared" si="117"/>
        <v>10</v>
      </c>
      <c r="S219" s="199">
        <f t="shared" si="117"/>
        <v>5</v>
      </c>
      <c r="T219" s="446"/>
      <c r="U219" s="446">
        <f t="shared" ref="U219:AB219" si="118">SUM(U217:U218)</f>
        <v>0</v>
      </c>
      <c r="V219" s="446"/>
      <c r="W219" s="446">
        <f t="shared" si="118"/>
        <v>0</v>
      </c>
      <c r="X219" s="449"/>
      <c r="Y219" s="446"/>
      <c r="Z219" s="446">
        <f t="shared" si="118"/>
        <v>0</v>
      </c>
      <c r="AA219" s="446"/>
      <c r="AB219" s="446">
        <f t="shared" si="118"/>
        <v>0</v>
      </c>
      <c r="AC219" s="403"/>
      <c r="AD219" s="264"/>
    </row>
    <row r="220" spans="1:30" s="172" customFormat="1" ht="18">
      <c r="A220" s="164" t="s">
        <v>142</v>
      </c>
      <c r="B220" s="165" t="s">
        <v>143</v>
      </c>
      <c r="C220" s="166"/>
      <c r="D220" s="173"/>
      <c r="E220" s="166"/>
      <c r="F220" s="173"/>
      <c r="G220" s="167"/>
      <c r="H220" s="168"/>
      <c r="I220" s="174"/>
      <c r="J220" s="173"/>
      <c r="K220" s="166"/>
      <c r="L220" s="166"/>
      <c r="M220" s="166"/>
      <c r="N220" s="173"/>
      <c r="O220" s="169"/>
      <c r="P220" s="166"/>
      <c r="Q220" s="173"/>
      <c r="R220" s="170">
        <f t="shared" si="108"/>
        <v>0</v>
      </c>
      <c r="S220" s="171">
        <f t="shared" si="108"/>
        <v>0</v>
      </c>
      <c r="T220" s="439"/>
      <c r="U220" s="439"/>
      <c r="V220" s="439"/>
      <c r="W220" s="448"/>
      <c r="X220" s="440"/>
      <c r="Y220" s="439"/>
      <c r="Z220" s="448"/>
      <c r="AA220" s="406">
        <f t="shared" ref="AA220:AB239" si="119">T220+V220+Y220</f>
        <v>0</v>
      </c>
      <c r="AB220" s="484">
        <f t="shared" si="116"/>
        <v>0</v>
      </c>
      <c r="AC220" s="403"/>
    </row>
    <row r="221" spans="1:30" s="147" customFormat="1" ht="18">
      <c r="A221" s="143">
        <v>10</v>
      </c>
      <c r="B221" s="144" t="s">
        <v>293</v>
      </c>
      <c r="C221" s="145"/>
      <c r="D221" s="162"/>
      <c r="E221" s="145"/>
      <c r="F221" s="162"/>
      <c r="G221" s="151"/>
      <c r="H221" s="152"/>
      <c r="I221" s="159"/>
      <c r="J221" s="162"/>
      <c r="K221" s="145"/>
      <c r="L221" s="145"/>
      <c r="M221" s="145"/>
      <c r="N221" s="162"/>
      <c r="O221" s="153"/>
      <c r="P221" s="145"/>
      <c r="Q221" s="162"/>
      <c r="R221" s="154">
        <f t="shared" si="108"/>
        <v>0</v>
      </c>
      <c r="S221" s="155">
        <f t="shared" si="108"/>
        <v>0</v>
      </c>
      <c r="T221" s="439"/>
      <c r="U221" s="439"/>
      <c r="V221" s="439"/>
      <c r="W221" s="448"/>
      <c r="X221" s="440"/>
      <c r="Y221" s="439"/>
      <c r="Z221" s="448"/>
      <c r="AA221" s="406">
        <f t="shared" si="119"/>
        <v>0</v>
      </c>
      <c r="AB221" s="484">
        <f t="shared" si="116"/>
        <v>0</v>
      </c>
      <c r="AC221" s="403"/>
    </row>
    <row r="222" spans="1:30" s="88" customFormat="1" ht="18">
      <c r="A222" s="55"/>
      <c r="B222" s="36" t="s">
        <v>144</v>
      </c>
      <c r="C222" s="256"/>
      <c r="D222" s="335"/>
      <c r="E222" s="256"/>
      <c r="F222" s="335"/>
      <c r="G222" s="47"/>
      <c r="H222" s="48"/>
      <c r="I222" s="1"/>
      <c r="J222" s="335"/>
      <c r="K222" s="256"/>
      <c r="L222" s="256"/>
      <c r="M222" s="256"/>
      <c r="N222" s="335"/>
      <c r="O222" s="54"/>
      <c r="P222" s="256"/>
      <c r="Q222" s="335"/>
      <c r="R222" s="42">
        <f t="shared" si="108"/>
        <v>0</v>
      </c>
      <c r="S222" s="43">
        <f t="shared" si="108"/>
        <v>0</v>
      </c>
      <c r="T222" s="451"/>
      <c r="U222" s="451"/>
      <c r="V222" s="451"/>
      <c r="W222" s="398"/>
      <c r="X222" s="450"/>
      <c r="Y222" s="451"/>
      <c r="Z222" s="398"/>
      <c r="AA222" s="406">
        <f t="shared" si="119"/>
        <v>0</v>
      </c>
      <c r="AB222" s="484">
        <f t="shared" si="116"/>
        <v>0</v>
      </c>
      <c r="AC222" s="452"/>
    </row>
    <row r="223" spans="1:30" s="91" customFormat="1" ht="38.25" customHeight="1">
      <c r="A223" s="6">
        <v>10.01</v>
      </c>
      <c r="B223" s="56" t="s">
        <v>145</v>
      </c>
      <c r="C223" s="57"/>
      <c r="D223" s="55"/>
      <c r="E223" s="57"/>
      <c r="F223" s="55"/>
      <c r="G223" s="47"/>
      <c r="H223" s="48"/>
      <c r="I223" s="49"/>
      <c r="J223" s="50"/>
      <c r="K223" s="57"/>
      <c r="L223" s="57"/>
      <c r="M223" s="57"/>
      <c r="N223" s="55"/>
      <c r="O223" s="51"/>
      <c r="P223" s="57"/>
      <c r="Q223" s="55"/>
      <c r="R223" s="42">
        <f t="shared" si="108"/>
        <v>0</v>
      </c>
      <c r="S223" s="43">
        <f t="shared" si="108"/>
        <v>0</v>
      </c>
      <c r="T223" s="453"/>
      <c r="U223" s="453"/>
      <c r="V223" s="453"/>
      <c r="W223" s="458"/>
      <c r="X223" s="423"/>
      <c r="Y223" s="453"/>
      <c r="Z223" s="458"/>
      <c r="AA223" s="406">
        <f t="shared" si="119"/>
        <v>0</v>
      </c>
      <c r="AB223" s="484">
        <f t="shared" si="116"/>
        <v>0</v>
      </c>
      <c r="AC223" s="454"/>
    </row>
    <row r="224" spans="1:30" s="91" customFormat="1" ht="39" customHeight="1">
      <c r="A224" s="6">
        <v>10.02</v>
      </c>
      <c r="B224" s="56" t="s">
        <v>146</v>
      </c>
      <c r="C224" s="57"/>
      <c r="D224" s="55"/>
      <c r="E224" s="57"/>
      <c r="F224" s="55"/>
      <c r="G224" s="47"/>
      <c r="H224" s="48"/>
      <c r="I224" s="49"/>
      <c r="J224" s="50"/>
      <c r="K224" s="57"/>
      <c r="L224" s="57"/>
      <c r="M224" s="57"/>
      <c r="N224" s="55"/>
      <c r="O224" s="51"/>
      <c r="P224" s="57"/>
      <c r="Q224" s="41">
        <f>O224*P224*3</f>
        <v>0</v>
      </c>
      <c r="R224" s="42">
        <f t="shared" si="108"/>
        <v>0</v>
      </c>
      <c r="S224" s="43">
        <f t="shared" si="108"/>
        <v>0</v>
      </c>
      <c r="T224" s="453"/>
      <c r="U224" s="453"/>
      <c r="V224" s="453"/>
      <c r="W224" s="458"/>
      <c r="X224" s="423"/>
      <c r="Y224" s="453"/>
      <c r="Z224" s="424">
        <f>X224*Y224*3</f>
        <v>0</v>
      </c>
      <c r="AA224" s="406">
        <f t="shared" si="119"/>
        <v>0</v>
      </c>
      <c r="AB224" s="484">
        <f t="shared" si="116"/>
        <v>0</v>
      </c>
      <c r="AC224" s="454"/>
    </row>
    <row r="225" spans="1:29" s="88" customFormat="1" ht="60" customHeight="1">
      <c r="A225" s="6">
        <f>+A224+0.01</f>
        <v>10.029999999999999</v>
      </c>
      <c r="B225" s="58" t="s">
        <v>147</v>
      </c>
      <c r="C225" s="92"/>
      <c r="D225" s="123"/>
      <c r="E225" s="92"/>
      <c r="F225" s="123"/>
      <c r="G225" s="47"/>
      <c r="H225" s="48"/>
      <c r="I225" s="49"/>
      <c r="J225" s="50"/>
      <c r="K225" s="92"/>
      <c r="L225" s="92"/>
      <c r="M225" s="92"/>
      <c r="N225" s="123"/>
      <c r="O225" s="60"/>
      <c r="P225" s="92"/>
      <c r="Q225" s="41">
        <f>O225*P225*3</f>
        <v>0</v>
      </c>
      <c r="R225" s="42">
        <f t="shared" si="108"/>
        <v>0</v>
      </c>
      <c r="S225" s="43">
        <f t="shared" si="108"/>
        <v>0</v>
      </c>
      <c r="T225" s="455"/>
      <c r="U225" s="455"/>
      <c r="V225" s="455"/>
      <c r="W225" s="513"/>
      <c r="X225" s="456"/>
      <c r="Y225" s="455"/>
      <c r="Z225" s="424">
        <f>X225*Y225*3</f>
        <v>0</v>
      </c>
      <c r="AA225" s="406">
        <f t="shared" si="119"/>
        <v>0</v>
      </c>
      <c r="AB225" s="484">
        <f t="shared" si="116"/>
        <v>0</v>
      </c>
      <c r="AC225" s="457"/>
    </row>
    <row r="226" spans="1:29" s="88" customFormat="1" ht="18">
      <c r="A226" s="6"/>
      <c r="B226" s="36" t="s">
        <v>148</v>
      </c>
      <c r="C226" s="256"/>
      <c r="D226" s="335"/>
      <c r="E226" s="256"/>
      <c r="F226" s="335"/>
      <c r="G226" s="47"/>
      <c r="H226" s="48"/>
      <c r="I226" s="49"/>
      <c r="J226" s="50"/>
      <c r="K226" s="256"/>
      <c r="L226" s="256"/>
      <c r="M226" s="256"/>
      <c r="N226" s="335"/>
      <c r="O226" s="54"/>
      <c r="P226" s="256"/>
      <c r="Q226" s="335"/>
      <c r="R226" s="42">
        <f t="shared" si="108"/>
        <v>0</v>
      </c>
      <c r="S226" s="43">
        <f t="shared" si="108"/>
        <v>0</v>
      </c>
      <c r="T226" s="451"/>
      <c r="U226" s="451"/>
      <c r="V226" s="451"/>
      <c r="W226" s="398"/>
      <c r="X226" s="450"/>
      <c r="Y226" s="451"/>
      <c r="Z226" s="398"/>
      <c r="AA226" s="406"/>
      <c r="AB226" s="484"/>
      <c r="AC226" s="452"/>
    </row>
    <row r="227" spans="1:29" s="91" customFormat="1" ht="48.75" customHeight="1">
      <c r="A227" s="6">
        <v>10.039999999999999</v>
      </c>
      <c r="B227" s="56" t="s">
        <v>149</v>
      </c>
      <c r="C227" s="57"/>
      <c r="D227" s="55"/>
      <c r="E227" s="57"/>
      <c r="F227" s="55"/>
      <c r="G227" s="47"/>
      <c r="H227" s="48"/>
      <c r="I227" s="49"/>
      <c r="J227" s="50"/>
      <c r="K227" s="57"/>
      <c r="L227" s="57"/>
      <c r="M227" s="57"/>
      <c r="N227" s="55"/>
      <c r="O227" s="60"/>
      <c r="P227" s="57"/>
      <c r="Q227" s="55"/>
      <c r="R227" s="42">
        <f t="shared" ref="R227:S294" si="120">K227+M227+P227</f>
        <v>0</v>
      </c>
      <c r="S227" s="43">
        <f t="shared" si="120"/>
        <v>0</v>
      </c>
      <c r="T227" s="453"/>
      <c r="U227" s="453"/>
      <c r="V227" s="453"/>
      <c r="W227" s="458"/>
      <c r="X227" s="456"/>
      <c r="Y227" s="453"/>
      <c r="Z227" s="458"/>
      <c r="AA227" s="406">
        <f t="shared" si="119"/>
        <v>0</v>
      </c>
      <c r="AB227" s="484">
        <f t="shared" si="116"/>
        <v>0</v>
      </c>
      <c r="AC227" s="454"/>
    </row>
    <row r="228" spans="1:29" s="91" customFormat="1" ht="18">
      <c r="A228" s="6"/>
      <c r="B228" s="59" t="s">
        <v>150</v>
      </c>
      <c r="C228" s="55"/>
      <c r="D228" s="55"/>
      <c r="E228" s="55"/>
      <c r="F228" s="55"/>
      <c r="G228" s="47"/>
      <c r="H228" s="48"/>
      <c r="I228" s="49"/>
      <c r="J228" s="50"/>
      <c r="K228" s="55"/>
      <c r="L228" s="55"/>
      <c r="M228" s="55"/>
      <c r="N228" s="55"/>
      <c r="O228" s="51"/>
      <c r="P228" s="55"/>
      <c r="Q228" s="55">
        <f t="shared" ref="Q228:Q230" si="121">O228*P228*3</f>
        <v>0</v>
      </c>
      <c r="R228" s="42">
        <f t="shared" si="120"/>
        <v>0</v>
      </c>
      <c r="S228" s="43">
        <f t="shared" si="120"/>
        <v>0</v>
      </c>
      <c r="T228" s="458"/>
      <c r="U228" s="458"/>
      <c r="V228" s="458"/>
      <c r="W228" s="458"/>
      <c r="X228" s="423"/>
      <c r="Y228" s="458"/>
      <c r="Z228" s="458">
        <f t="shared" ref="Z228:Z235" si="122">X228*Y228*3</f>
        <v>0</v>
      </c>
      <c r="AA228" s="406">
        <f t="shared" si="119"/>
        <v>0</v>
      </c>
      <c r="AB228" s="484">
        <f t="shared" si="116"/>
        <v>0</v>
      </c>
      <c r="AC228" s="459"/>
    </row>
    <row r="229" spans="1:29" s="91" customFormat="1" ht="18">
      <c r="A229" s="6"/>
      <c r="B229" s="59" t="s">
        <v>151</v>
      </c>
      <c r="C229" s="55"/>
      <c r="D229" s="55"/>
      <c r="E229" s="55"/>
      <c r="F229" s="55"/>
      <c r="G229" s="47"/>
      <c r="H229" s="48"/>
      <c r="I229" s="49"/>
      <c r="J229" s="50"/>
      <c r="K229" s="55"/>
      <c r="L229" s="55"/>
      <c r="M229" s="55"/>
      <c r="N229" s="55"/>
      <c r="O229" s="51"/>
      <c r="P229" s="55"/>
      <c r="Q229" s="55">
        <f t="shared" si="121"/>
        <v>0</v>
      </c>
      <c r="R229" s="42">
        <f t="shared" si="120"/>
        <v>0</v>
      </c>
      <c r="S229" s="43">
        <f t="shared" si="120"/>
        <v>0</v>
      </c>
      <c r="T229" s="458"/>
      <c r="U229" s="458"/>
      <c r="V229" s="458"/>
      <c r="W229" s="458"/>
      <c r="X229" s="423"/>
      <c r="Y229" s="458"/>
      <c r="Z229" s="458">
        <f t="shared" si="122"/>
        <v>0</v>
      </c>
      <c r="AA229" s="406">
        <f t="shared" si="119"/>
        <v>0</v>
      </c>
      <c r="AB229" s="484">
        <f t="shared" si="116"/>
        <v>0</v>
      </c>
      <c r="AC229" s="459"/>
    </row>
    <row r="230" spans="1:29" s="91" customFormat="1" ht="18">
      <c r="A230" s="6"/>
      <c r="B230" s="59" t="s">
        <v>152</v>
      </c>
      <c r="C230" s="55"/>
      <c r="D230" s="55"/>
      <c r="E230" s="55"/>
      <c r="F230" s="55"/>
      <c r="G230" s="47"/>
      <c r="H230" s="48"/>
      <c r="I230" s="49"/>
      <c r="J230" s="50"/>
      <c r="K230" s="55"/>
      <c r="L230" s="55"/>
      <c r="M230" s="55"/>
      <c r="N230" s="55"/>
      <c r="O230" s="51"/>
      <c r="P230" s="55"/>
      <c r="Q230" s="55">
        <f t="shared" si="121"/>
        <v>0</v>
      </c>
      <c r="R230" s="42">
        <f t="shared" si="120"/>
        <v>0</v>
      </c>
      <c r="S230" s="43">
        <f t="shared" si="120"/>
        <v>0</v>
      </c>
      <c r="T230" s="458"/>
      <c r="U230" s="458"/>
      <c r="V230" s="458"/>
      <c r="W230" s="458"/>
      <c r="X230" s="423"/>
      <c r="Y230" s="458"/>
      <c r="Z230" s="458">
        <f t="shared" si="122"/>
        <v>0</v>
      </c>
      <c r="AA230" s="406">
        <f t="shared" si="119"/>
        <v>0</v>
      </c>
      <c r="AB230" s="484">
        <f t="shared" si="116"/>
        <v>0</v>
      </c>
      <c r="AC230" s="459"/>
    </row>
    <row r="231" spans="1:29" s="91" customFormat="1" ht="44.25" customHeight="1">
      <c r="A231" s="6">
        <v>10.050000000000001</v>
      </c>
      <c r="B231" s="56" t="s">
        <v>153</v>
      </c>
      <c r="C231" s="55"/>
      <c r="D231" s="55"/>
      <c r="E231" s="55"/>
      <c r="F231" s="55"/>
      <c r="G231" s="47"/>
      <c r="H231" s="48"/>
      <c r="I231" s="49"/>
      <c r="J231" s="50"/>
      <c r="K231" s="55"/>
      <c r="L231" s="55"/>
      <c r="M231" s="55"/>
      <c r="N231" s="55"/>
      <c r="O231" s="60"/>
      <c r="P231" s="55"/>
      <c r="Q231" s="41">
        <f>O231*P231*3</f>
        <v>0</v>
      </c>
      <c r="R231" s="42">
        <f t="shared" si="120"/>
        <v>0</v>
      </c>
      <c r="S231" s="43">
        <f t="shared" si="120"/>
        <v>0</v>
      </c>
      <c r="T231" s="458"/>
      <c r="U231" s="458"/>
      <c r="V231" s="458"/>
      <c r="W231" s="458"/>
      <c r="X231" s="456"/>
      <c r="Y231" s="458"/>
      <c r="Z231" s="458">
        <f t="shared" si="122"/>
        <v>0</v>
      </c>
      <c r="AA231" s="406">
        <f t="shared" si="119"/>
        <v>0</v>
      </c>
      <c r="AB231" s="484">
        <f t="shared" si="116"/>
        <v>0</v>
      </c>
      <c r="AC231" s="459"/>
    </row>
    <row r="232" spans="1:29" s="91" customFormat="1" ht="18">
      <c r="A232" s="6"/>
      <c r="B232" s="59" t="s">
        <v>150</v>
      </c>
      <c r="C232" s="55"/>
      <c r="D232" s="55"/>
      <c r="E232" s="55"/>
      <c r="F232" s="55"/>
      <c r="G232" s="47"/>
      <c r="H232" s="48"/>
      <c r="I232" s="82"/>
      <c r="J232" s="55"/>
      <c r="K232" s="55"/>
      <c r="L232" s="55"/>
      <c r="M232" s="55"/>
      <c r="N232" s="55"/>
      <c r="O232" s="51">
        <v>0.14984</v>
      </c>
      <c r="P232" s="55">
        <v>10</v>
      </c>
      <c r="Q232" s="41">
        <f>O232*P232*3</f>
        <v>4.4951999999999996</v>
      </c>
      <c r="R232" s="42">
        <f t="shared" si="120"/>
        <v>10</v>
      </c>
      <c r="S232" s="43">
        <f t="shared" si="120"/>
        <v>4.4951999999999996</v>
      </c>
      <c r="T232" s="458"/>
      <c r="U232" s="458"/>
      <c r="V232" s="458"/>
      <c r="W232" s="458"/>
      <c r="X232" s="423">
        <v>0.14984</v>
      </c>
      <c r="Y232" s="458">
        <v>0</v>
      </c>
      <c r="Z232" s="458">
        <f t="shared" si="122"/>
        <v>0</v>
      </c>
      <c r="AA232" s="406">
        <f t="shared" si="119"/>
        <v>0</v>
      </c>
      <c r="AB232" s="484">
        <f t="shared" si="119"/>
        <v>0</v>
      </c>
      <c r="AC232" s="459"/>
    </row>
    <row r="233" spans="1:29" s="91" customFormat="1" ht="18">
      <c r="A233" s="6"/>
      <c r="B233" s="59" t="s">
        <v>151</v>
      </c>
      <c r="C233" s="55"/>
      <c r="D233" s="55"/>
      <c r="E233" s="55"/>
      <c r="F233" s="55"/>
      <c r="G233" s="47"/>
      <c r="H233" s="48"/>
      <c r="I233" s="82"/>
      <c r="J233" s="55"/>
      <c r="K233" s="55"/>
      <c r="L233" s="55"/>
      <c r="M233" s="55"/>
      <c r="N233" s="55"/>
      <c r="O233" s="51">
        <v>0.14984</v>
      </c>
      <c r="P233" s="55">
        <v>10</v>
      </c>
      <c r="Q233" s="41">
        <f t="shared" ref="Q233:Q234" si="123">O233*P233*3</f>
        <v>4.4951999999999996</v>
      </c>
      <c r="R233" s="42">
        <f t="shared" si="120"/>
        <v>10</v>
      </c>
      <c r="S233" s="43">
        <f t="shared" si="120"/>
        <v>4.4951999999999996</v>
      </c>
      <c r="T233" s="458"/>
      <c r="U233" s="458"/>
      <c r="V233" s="458"/>
      <c r="W233" s="458"/>
      <c r="X233" s="423">
        <v>0.14984</v>
      </c>
      <c r="Y233" s="458">
        <v>0</v>
      </c>
      <c r="Z233" s="458">
        <f t="shared" si="122"/>
        <v>0</v>
      </c>
      <c r="AA233" s="406">
        <f t="shared" si="119"/>
        <v>0</v>
      </c>
      <c r="AB233" s="484">
        <f t="shared" si="119"/>
        <v>0</v>
      </c>
      <c r="AC233" s="459"/>
    </row>
    <row r="234" spans="1:29" s="91" customFormat="1" ht="18">
      <c r="A234" s="6"/>
      <c r="B234" s="59" t="s">
        <v>152</v>
      </c>
      <c r="C234" s="55"/>
      <c r="D234" s="55"/>
      <c r="E234" s="55"/>
      <c r="F234" s="55"/>
      <c r="G234" s="47"/>
      <c r="H234" s="48"/>
      <c r="I234" s="82"/>
      <c r="J234" s="55"/>
      <c r="K234" s="55"/>
      <c r="L234" s="55"/>
      <c r="M234" s="55"/>
      <c r="N234" s="55"/>
      <c r="O234" s="51">
        <v>0.14984</v>
      </c>
      <c r="P234" s="55">
        <v>10</v>
      </c>
      <c r="Q234" s="41">
        <f t="shared" si="123"/>
        <v>4.4951999999999996</v>
      </c>
      <c r="R234" s="42">
        <f t="shared" si="120"/>
        <v>10</v>
      </c>
      <c r="S234" s="43">
        <f t="shared" si="120"/>
        <v>4.4951999999999996</v>
      </c>
      <c r="T234" s="458"/>
      <c r="U234" s="458"/>
      <c r="V234" s="458"/>
      <c r="W234" s="458"/>
      <c r="X234" s="423">
        <v>0.14984</v>
      </c>
      <c r="Y234" s="458">
        <v>0</v>
      </c>
      <c r="Z234" s="458">
        <f t="shared" si="122"/>
        <v>0</v>
      </c>
      <c r="AA234" s="406">
        <f t="shared" si="119"/>
        <v>0</v>
      </c>
      <c r="AB234" s="484">
        <f t="shared" si="119"/>
        <v>0</v>
      </c>
      <c r="AC234" s="459"/>
    </row>
    <row r="235" spans="1:29" s="88" customFormat="1" ht="51.75" customHeight="1">
      <c r="A235" s="6">
        <f>+A231+0.01</f>
        <v>10.06</v>
      </c>
      <c r="B235" s="58" t="s">
        <v>154</v>
      </c>
      <c r="C235" s="92"/>
      <c r="D235" s="123"/>
      <c r="E235" s="92"/>
      <c r="F235" s="123"/>
      <c r="G235" s="47"/>
      <c r="H235" s="48"/>
      <c r="I235" s="122"/>
      <c r="J235" s="123"/>
      <c r="K235" s="92"/>
      <c r="L235" s="92"/>
      <c r="M235" s="92"/>
      <c r="N235" s="123"/>
      <c r="O235" s="60"/>
      <c r="P235" s="92"/>
      <c r="Q235" s="41">
        <f>O235*P235*3</f>
        <v>0</v>
      </c>
      <c r="R235" s="42">
        <f t="shared" si="120"/>
        <v>0</v>
      </c>
      <c r="S235" s="43">
        <f t="shared" si="120"/>
        <v>0</v>
      </c>
      <c r="T235" s="455"/>
      <c r="U235" s="455"/>
      <c r="V235" s="455"/>
      <c r="W235" s="513"/>
      <c r="X235" s="456"/>
      <c r="Y235" s="455"/>
      <c r="Z235" s="458">
        <f t="shared" si="122"/>
        <v>0</v>
      </c>
      <c r="AA235" s="406">
        <f t="shared" si="119"/>
        <v>0</v>
      </c>
      <c r="AB235" s="484">
        <f t="shared" si="119"/>
        <v>0</v>
      </c>
      <c r="AC235" s="457"/>
    </row>
    <row r="236" spans="1:29" s="88" customFormat="1" ht="51" customHeight="1">
      <c r="A236" s="6">
        <f t="shared" ref="A236:A257" si="124">+A235+0.01</f>
        <v>10.07</v>
      </c>
      <c r="B236" s="58" t="s">
        <v>155</v>
      </c>
      <c r="C236" s="92"/>
      <c r="D236" s="123"/>
      <c r="E236" s="92"/>
      <c r="F236" s="123"/>
      <c r="G236" s="47"/>
      <c r="H236" s="48"/>
      <c r="I236" s="122"/>
      <c r="J236" s="123"/>
      <c r="K236" s="92"/>
      <c r="L236" s="92"/>
      <c r="M236" s="92"/>
      <c r="N236" s="123"/>
      <c r="O236" s="60"/>
      <c r="P236" s="92"/>
      <c r="Q236" s="123"/>
      <c r="R236" s="42">
        <f t="shared" si="120"/>
        <v>0</v>
      </c>
      <c r="S236" s="43">
        <f t="shared" si="120"/>
        <v>0</v>
      </c>
      <c r="T236" s="455"/>
      <c r="U236" s="455"/>
      <c r="V236" s="455"/>
      <c r="W236" s="513"/>
      <c r="X236" s="456"/>
      <c r="Y236" s="455"/>
      <c r="Z236" s="513"/>
      <c r="AA236" s="406">
        <f t="shared" si="119"/>
        <v>0</v>
      </c>
      <c r="AB236" s="484">
        <f t="shared" si="119"/>
        <v>0</v>
      </c>
      <c r="AC236" s="457"/>
    </row>
    <row r="237" spans="1:29" s="88" customFormat="1" ht="18">
      <c r="A237" s="6"/>
      <c r="B237" s="58" t="s">
        <v>156</v>
      </c>
      <c r="C237" s="92"/>
      <c r="D237" s="123"/>
      <c r="E237" s="92"/>
      <c r="F237" s="123"/>
      <c r="G237" s="47"/>
      <c r="H237" s="48"/>
      <c r="I237" s="122"/>
      <c r="J237" s="123"/>
      <c r="K237" s="92"/>
      <c r="L237" s="92"/>
      <c r="M237" s="92"/>
      <c r="N237" s="123"/>
      <c r="O237" s="51"/>
      <c r="P237" s="92"/>
      <c r="Q237" s="123"/>
      <c r="R237" s="42">
        <f t="shared" si="120"/>
        <v>0</v>
      </c>
      <c r="S237" s="43">
        <f t="shared" si="120"/>
        <v>0</v>
      </c>
      <c r="T237" s="455"/>
      <c r="U237" s="455"/>
      <c r="V237" s="455"/>
      <c r="W237" s="513"/>
      <c r="X237" s="423"/>
      <c r="Y237" s="455"/>
      <c r="Z237" s="513"/>
      <c r="AA237" s="406">
        <f t="shared" si="119"/>
        <v>0</v>
      </c>
      <c r="AB237" s="484">
        <f t="shared" si="119"/>
        <v>0</v>
      </c>
      <c r="AC237" s="457"/>
    </row>
    <row r="238" spans="1:29" s="88" customFormat="1" ht="18">
      <c r="A238" s="6"/>
      <c r="B238" s="58" t="s">
        <v>157</v>
      </c>
      <c r="C238" s="92"/>
      <c r="D238" s="123"/>
      <c r="E238" s="92"/>
      <c r="F238" s="123"/>
      <c r="G238" s="47"/>
      <c r="H238" s="48"/>
      <c r="I238" s="122"/>
      <c r="J238" s="123"/>
      <c r="K238" s="92"/>
      <c r="L238" s="92"/>
      <c r="M238" s="92"/>
      <c r="N238" s="123"/>
      <c r="O238" s="51"/>
      <c r="P238" s="92"/>
      <c r="Q238" s="123"/>
      <c r="R238" s="42">
        <f t="shared" si="120"/>
        <v>0</v>
      </c>
      <c r="S238" s="43">
        <f t="shared" si="120"/>
        <v>0</v>
      </c>
      <c r="T238" s="455"/>
      <c r="U238" s="455"/>
      <c r="V238" s="455"/>
      <c r="W238" s="513"/>
      <c r="X238" s="423"/>
      <c r="Y238" s="455"/>
      <c r="Z238" s="513"/>
      <c r="AA238" s="406">
        <f t="shared" si="119"/>
        <v>0</v>
      </c>
      <c r="AB238" s="484">
        <f t="shared" si="119"/>
        <v>0</v>
      </c>
      <c r="AC238" s="457"/>
    </row>
    <row r="239" spans="1:29" s="88" customFormat="1" ht="18">
      <c r="A239" s="6"/>
      <c r="B239" s="58" t="s">
        <v>158</v>
      </c>
      <c r="C239" s="92"/>
      <c r="D239" s="123"/>
      <c r="E239" s="92"/>
      <c r="F239" s="123"/>
      <c r="G239" s="47"/>
      <c r="H239" s="48"/>
      <c r="I239" s="122"/>
      <c r="J239" s="123"/>
      <c r="K239" s="92"/>
      <c r="L239" s="92"/>
      <c r="M239" s="92"/>
      <c r="N239" s="123"/>
      <c r="O239" s="51"/>
      <c r="P239" s="92"/>
      <c r="Q239" s="123"/>
      <c r="R239" s="42">
        <f t="shared" si="120"/>
        <v>0</v>
      </c>
      <c r="S239" s="43">
        <f t="shared" si="120"/>
        <v>0</v>
      </c>
      <c r="T239" s="455"/>
      <c r="U239" s="455"/>
      <c r="V239" s="455"/>
      <c r="W239" s="513"/>
      <c r="X239" s="423"/>
      <c r="Y239" s="455"/>
      <c r="Z239" s="513"/>
      <c r="AA239" s="406">
        <f t="shared" si="119"/>
        <v>0</v>
      </c>
      <c r="AB239" s="484">
        <f t="shared" si="119"/>
        <v>0</v>
      </c>
      <c r="AC239" s="457"/>
    </row>
    <row r="240" spans="1:29" s="216" customFormat="1" ht="18">
      <c r="A240" s="203"/>
      <c r="B240" s="192" t="s">
        <v>105</v>
      </c>
      <c r="C240" s="198">
        <f>SUM(C223:C239)</f>
        <v>0</v>
      </c>
      <c r="D240" s="199">
        <f>SUM(D223:D239)</f>
        <v>0</v>
      </c>
      <c r="E240" s="198">
        <f>SUM(E223:E239)</f>
        <v>0</v>
      </c>
      <c r="F240" s="199">
        <f>SUM(F223:F239)</f>
        <v>0</v>
      </c>
      <c r="G240" s="214"/>
      <c r="H240" s="215"/>
      <c r="I240" s="198">
        <f t="shared" ref="I240:S240" si="125">SUM(I223:I239)</f>
        <v>0</v>
      </c>
      <c r="J240" s="199">
        <f t="shared" si="125"/>
        <v>0</v>
      </c>
      <c r="K240" s="199">
        <f t="shared" si="125"/>
        <v>0</v>
      </c>
      <c r="L240" s="199">
        <f t="shared" si="125"/>
        <v>0</v>
      </c>
      <c r="M240" s="199">
        <f t="shared" si="125"/>
        <v>0</v>
      </c>
      <c r="N240" s="199">
        <f t="shared" si="125"/>
        <v>0</v>
      </c>
      <c r="O240" s="200">
        <f t="shared" si="125"/>
        <v>0.44952000000000003</v>
      </c>
      <c r="P240" s="199">
        <f t="shared" si="125"/>
        <v>30</v>
      </c>
      <c r="Q240" s="199">
        <f t="shared" si="125"/>
        <v>13.485599999999998</v>
      </c>
      <c r="R240" s="199">
        <f t="shared" si="125"/>
        <v>30</v>
      </c>
      <c r="S240" s="199">
        <f t="shared" si="125"/>
        <v>13.485599999999998</v>
      </c>
      <c r="T240" s="446"/>
      <c r="U240" s="446">
        <f t="shared" ref="U240:AB240" si="126">SUM(U223:U239)</f>
        <v>0</v>
      </c>
      <c r="V240" s="446"/>
      <c r="W240" s="446">
        <f t="shared" si="126"/>
        <v>0</v>
      </c>
      <c r="X240" s="449"/>
      <c r="Y240" s="446"/>
      <c r="Z240" s="446">
        <f t="shared" si="126"/>
        <v>0</v>
      </c>
      <c r="AA240" s="446">
        <f t="shared" si="126"/>
        <v>0</v>
      </c>
      <c r="AB240" s="446">
        <f t="shared" si="126"/>
        <v>0</v>
      </c>
      <c r="AC240" s="460"/>
    </row>
    <row r="241" spans="1:29" s="216" customFormat="1" ht="18">
      <c r="A241" s="203"/>
      <c r="B241" s="192" t="s">
        <v>9</v>
      </c>
      <c r="C241" s="202">
        <f>C240</f>
        <v>0</v>
      </c>
      <c r="D241" s="203">
        <f t="shared" ref="D241:S241" si="127">D240</f>
        <v>0</v>
      </c>
      <c r="E241" s="202">
        <f t="shared" si="127"/>
        <v>0</v>
      </c>
      <c r="F241" s="203">
        <f t="shared" si="127"/>
        <v>0</v>
      </c>
      <c r="G241" s="214"/>
      <c r="H241" s="215"/>
      <c r="I241" s="202">
        <f t="shared" si="127"/>
        <v>0</v>
      </c>
      <c r="J241" s="203">
        <f t="shared" si="127"/>
        <v>0</v>
      </c>
      <c r="K241" s="203">
        <f t="shared" si="127"/>
        <v>0</v>
      </c>
      <c r="L241" s="203">
        <f t="shared" si="127"/>
        <v>0</v>
      </c>
      <c r="M241" s="203">
        <f t="shared" si="127"/>
        <v>0</v>
      </c>
      <c r="N241" s="203">
        <f t="shared" si="127"/>
        <v>0</v>
      </c>
      <c r="O241" s="204">
        <f t="shared" si="127"/>
        <v>0.44952000000000003</v>
      </c>
      <c r="P241" s="203">
        <f t="shared" si="127"/>
        <v>30</v>
      </c>
      <c r="Q241" s="203">
        <f t="shared" si="127"/>
        <v>13.485599999999998</v>
      </c>
      <c r="R241" s="203">
        <f t="shared" si="127"/>
        <v>30</v>
      </c>
      <c r="S241" s="203">
        <f t="shared" si="127"/>
        <v>13.485599999999998</v>
      </c>
      <c r="T241" s="398"/>
      <c r="U241" s="398">
        <f t="shared" ref="U241:AB241" si="128">U240</f>
        <v>0</v>
      </c>
      <c r="V241" s="398"/>
      <c r="W241" s="398">
        <f t="shared" si="128"/>
        <v>0</v>
      </c>
      <c r="X241" s="450"/>
      <c r="Y241" s="398"/>
      <c r="Z241" s="398">
        <f t="shared" si="128"/>
        <v>0</v>
      </c>
      <c r="AA241" s="398">
        <f t="shared" si="128"/>
        <v>0</v>
      </c>
      <c r="AB241" s="398">
        <f t="shared" si="128"/>
        <v>0</v>
      </c>
      <c r="AC241" s="460"/>
    </row>
    <row r="242" spans="1:29" s="88" customFormat="1" ht="57" customHeight="1">
      <c r="A242" s="6"/>
      <c r="B242" s="36" t="s">
        <v>159</v>
      </c>
      <c r="C242" s="256"/>
      <c r="D242" s="335"/>
      <c r="E242" s="256"/>
      <c r="F242" s="335"/>
      <c r="G242" s="47"/>
      <c r="H242" s="48"/>
      <c r="I242" s="1"/>
      <c r="J242" s="335"/>
      <c r="K242" s="256"/>
      <c r="L242" s="256"/>
      <c r="M242" s="256"/>
      <c r="N242" s="335"/>
      <c r="O242" s="54"/>
      <c r="P242" s="256"/>
      <c r="Q242" s="335"/>
      <c r="R242" s="42">
        <f t="shared" si="120"/>
        <v>0</v>
      </c>
      <c r="S242" s="43">
        <f t="shared" si="120"/>
        <v>0</v>
      </c>
      <c r="T242" s="451"/>
      <c r="U242" s="451"/>
      <c r="V242" s="451"/>
      <c r="W242" s="398"/>
      <c r="X242" s="450"/>
      <c r="Y242" s="451"/>
      <c r="Z242" s="398"/>
      <c r="AA242" s="406"/>
      <c r="AB242" s="484"/>
      <c r="AC242" s="452"/>
    </row>
    <row r="243" spans="1:29" s="88" customFormat="1" ht="21.75" customHeight="1">
      <c r="A243" s="6"/>
      <c r="B243" s="36" t="s">
        <v>160</v>
      </c>
      <c r="C243" s="256"/>
      <c r="D243" s="335"/>
      <c r="E243" s="256"/>
      <c r="F243" s="335"/>
      <c r="G243" s="47"/>
      <c r="H243" s="48"/>
      <c r="I243" s="1"/>
      <c r="J243" s="335"/>
      <c r="K243" s="256"/>
      <c r="L243" s="256"/>
      <c r="M243" s="256"/>
      <c r="N243" s="335"/>
      <c r="O243" s="54"/>
      <c r="P243" s="256"/>
      <c r="Q243" s="335"/>
      <c r="R243" s="42">
        <f t="shared" si="120"/>
        <v>0</v>
      </c>
      <c r="S243" s="43">
        <f t="shared" si="120"/>
        <v>0</v>
      </c>
      <c r="T243" s="451"/>
      <c r="U243" s="451"/>
      <c r="V243" s="451"/>
      <c r="W243" s="398"/>
      <c r="X243" s="450"/>
      <c r="Y243" s="451"/>
      <c r="Z243" s="398"/>
      <c r="AA243" s="406"/>
      <c r="AB243" s="484"/>
      <c r="AC243" s="452"/>
    </row>
    <row r="244" spans="1:29" s="9" customFormat="1" ht="42" customHeight="1">
      <c r="A244" s="6">
        <f>+A236+0.01</f>
        <v>10.08</v>
      </c>
      <c r="B244" s="7" t="s">
        <v>160</v>
      </c>
      <c r="C244" s="257">
        <v>771</v>
      </c>
      <c r="D244" s="6">
        <v>2018.3238000000001</v>
      </c>
      <c r="E244" s="257">
        <v>771</v>
      </c>
      <c r="F244" s="6">
        <v>2018.3238000000001</v>
      </c>
      <c r="G244" s="47">
        <f t="shared" ref="G244:H302" si="129">E244/C244</f>
        <v>1</v>
      </c>
      <c r="H244" s="48">
        <f t="shared" si="129"/>
        <v>1</v>
      </c>
      <c r="I244" s="49">
        <f t="shared" ref="I244:J252" si="130">C244-E244</f>
        <v>0</v>
      </c>
      <c r="J244" s="50">
        <f t="shared" si="130"/>
        <v>0</v>
      </c>
      <c r="K244" s="257"/>
      <c r="L244" s="257"/>
      <c r="M244" s="257"/>
      <c r="N244" s="6"/>
      <c r="O244" s="51">
        <v>0.24651000000000001</v>
      </c>
      <c r="P244" s="257">
        <v>771</v>
      </c>
      <c r="Q244" s="41">
        <f>O244*P244*12</f>
        <v>2280.7105200000001</v>
      </c>
      <c r="R244" s="42">
        <f t="shared" si="120"/>
        <v>771</v>
      </c>
      <c r="S244" s="43">
        <f>L244+N244+Q244</f>
        <v>2280.7105200000001</v>
      </c>
      <c r="T244" s="461"/>
      <c r="U244" s="461"/>
      <c r="V244" s="461"/>
      <c r="W244" s="514"/>
      <c r="X244" s="423">
        <v>0.24651000000000001</v>
      </c>
      <c r="Y244" s="461">
        <v>771</v>
      </c>
      <c r="Z244" s="424">
        <f>X244*Y244*12</f>
        <v>2280.7105200000001</v>
      </c>
      <c r="AA244" s="406">
        <f t="shared" ref="AA244:AB308" si="131">T244+V244+Y244</f>
        <v>771</v>
      </c>
      <c r="AB244" s="484">
        <f t="shared" si="131"/>
        <v>2280.7105200000001</v>
      </c>
      <c r="AC244" s="462"/>
    </row>
    <row r="245" spans="1:29" s="87" customFormat="1" ht="33" customHeight="1">
      <c r="A245" s="6">
        <v>10.09</v>
      </c>
      <c r="B245" s="7" t="s">
        <v>162</v>
      </c>
      <c r="C245" s="257"/>
      <c r="D245" s="6">
        <v>0</v>
      </c>
      <c r="E245" s="257"/>
      <c r="F245" s="6">
        <v>0</v>
      </c>
      <c r="G245" s="47"/>
      <c r="H245" s="48"/>
      <c r="I245" s="49">
        <f t="shared" si="130"/>
        <v>0</v>
      </c>
      <c r="J245" s="50">
        <f t="shared" si="130"/>
        <v>0</v>
      </c>
      <c r="K245" s="257"/>
      <c r="L245" s="257"/>
      <c r="M245" s="257"/>
      <c r="N245" s="6"/>
      <c r="O245" s="51"/>
      <c r="P245" s="257"/>
      <c r="Q245" s="41">
        <f t="shared" ref="Q245:Q252" si="132">O245*P245*12</f>
        <v>0</v>
      </c>
      <c r="R245" s="42">
        <f t="shared" si="120"/>
        <v>0</v>
      </c>
      <c r="S245" s="43">
        <f t="shared" si="120"/>
        <v>0</v>
      </c>
      <c r="T245" s="461"/>
      <c r="U245" s="461"/>
      <c r="V245" s="461"/>
      <c r="W245" s="514"/>
      <c r="X245" s="423"/>
      <c r="Y245" s="461"/>
      <c r="Z245" s="424">
        <f t="shared" ref="Z245:Z246" si="133">X245*Y245*12</f>
        <v>0</v>
      </c>
      <c r="AA245" s="406">
        <f t="shared" si="131"/>
        <v>0</v>
      </c>
      <c r="AB245" s="484">
        <f t="shared" si="131"/>
        <v>0</v>
      </c>
      <c r="AC245" s="462"/>
    </row>
    <row r="246" spans="1:29" s="88" customFormat="1" ht="44.25" customHeight="1">
      <c r="A246" s="6">
        <v>10.1</v>
      </c>
      <c r="B246" s="56" t="s">
        <v>163</v>
      </c>
      <c r="C246" s="57"/>
      <c r="D246" s="55">
        <v>0</v>
      </c>
      <c r="E246" s="57"/>
      <c r="F246" s="55">
        <v>0</v>
      </c>
      <c r="G246" s="47"/>
      <c r="H246" s="48"/>
      <c r="I246" s="49">
        <f t="shared" si="130"/>
        <v>0</v>
      </c>
      <c r="J246" s="50">
        <f t="shared" si="130"/>
        <v>0</v>
      </c>
      <c r="K246" s="57"/>
      <c r="L246" s="57"/>
      <c r="M246" s="57"/>
      <c r="N246" s="55"/>
      <c r="O246" s="51"/>
      <c r="P246" s="57"/>
      <c r="Q246" s="41"/>
      <c r="R246" s="42">
        <f t="shared" si="120"/>
        <v>0</v>
      </c>
      <c r="S246" s="43">
        <f t="shared" si="120"/>
        <v>0</v>
      </c>
      <c r="T246" s="453"/>
      <c r="U246" s="453"/>
      <c r="V246" s="453"/>
      <c r="W246" s="458"/>
      <c r="X246" s="423"/>
      <c r="Y246" s="453"/>
      <c r="Z246" s="424">
        <f t="shared" si="133"/>
        <v>0</v>
      </c>
      <c r="AA246" s="406">
        <f t="shared" si="131"/>
        <v>0</v>
      </c>
      <c r="AB246" s="484">
        <f t="shared" si="131"/>
        <v>0</v>
      </c>
      <c r="AC246" s="454"/>
    </row>
    <row r="247" spans="1:29" s="88" customFormat="1" ht="18">
      <c r="A247" s="6"/>
      <c r="B247" s="36" t="s">
        <v>164</v>
      </c>
      <c r="C247" s="256"/>
      <c r="D247" s="335">
        <v>0</v>
      </c>
      <c r="E247" s="256"/>
      <c r="F247" s="335">
        <v>0</v>
      </c>
      <c r="G247" s="47"/>
      <c r="H247" s="48"/>
      <c r="I247" s="49">
        <f t="shared" si="130"/>
        <v>0</v>
      </c>
      <c r="J247" s="50">
        <f t="shared" si="130"/>
        <v>0</v>
      </c>
      <c r="K247" s="256"/>
      <c r="L247" s="256"/>
      <c r="M247" s="256"/>
      <c r="N247" s="335"/>
      <c r="O247" s="54"/>
      <c r="P247" s="256"/>
      <c r="Q247" s="41"/>
      <c r="R247" s="42">
        <f t="shared" si="120"/>
        <v>0</v>
      </c>
      <c r="S247" s="43">
        <f t="shared" si="120"/>
        <v>0</v>
      </c>
      <c r="T247" s="451"/>
      <c r="U247" s="451"/>
      <c r="V247" s="451"/>
      <c r="W247" s="398"/>
      <c r="X247" s="450"/>
      <c r="Y247" s="451"/>
      <c r="Z247" s="424"/>
      <c r="AA247" s="406"/>
      <c r="AB247" s="484"/>
      <c r="AC247" s="452"/>
    </row>
    <row r="248" spans="1:29" s="87" customFormat="1" ht="47.25" customHeight="1">
      <c r="A248" s="6">
        <f>+A246+0.01</f>
        <v>10.11</v>
      </c>
      <c r="B248" s="56" t="s">
        <v>485</v>
      </c>
      <c r="C248" s="57">
        <v>654</v>
      </c>
      <c r="D248" s="55">
        <v>2075.1681600000002</v>
      </c>
      <c r="E248" s="57">
        <v>654</v>
      </c>
      <c r="F248" s="55">
        <v>2075.1681600000002</v>
      </c>
      <c r="G248" s="47">
        <f t="shared" si="129"/>
        <v>1</v>
      </c>
      <c r="H248" s="48">
        <f t="shared" si="129"/>
        <v>1</v>
      </c>
      <c r="I248" s="49">
        <f t="shared" si="130"/>
        <v>0</v>
      </c>
      <c r="J248" s="50">
        <f t="shared" si="130"/>
        <v>0</v>
      </c>
      <c r="K248" s="57"/>
      <c r="L248" s="57"/>
      <c r="M248" s="57"/>
      <c r="N248" s="55"/>
      <c r="O248" s="60">
        <v>0.29879</v>
      </c>
      <c r="P248" s="57">
        <v>654</v>
      </c>
      <c r="Q248" s="41">
        <f t="shared" si="132"/>
        <v>2344.9039199999997</v>
      </c>
      <c r="R248" s="42">
        <f t="shared" si="120"/>
        <v>654</v>
      </c>
      <c r="S248" s="43">
        <f t="shared" si="120"/>
        <v>2344.9039199999997</v>
      </c>
      <c r="T248" s="453"/>
      <c r="U248" s="453"/>
      <c r="V248" s="453"/>
      <c r="W248" s="458"/>
      <c r="X248" s="456">
        <v>0.29879</v>
      </c>
      <c r="Y248" s="453">
        <v>654</v>
      </c>
      <c r="Z248" s="424">
        <f t="shared" ref="Z248" si="134">X248*Y248*12</f>
        <v>2344.9039199999997</v>
      </c>
      <c r="AA248" s="406">
        <f t="shared" si="131"/>
        <v>654</v>
      </c>
      <c r="AB248" s="484">
        <f t="shared" si="131"/>
        <v>2344.9039199999997</v>
      </c>
      <c r="AC248" s="454"/>
    </row>
    <row r="249" spans="1:29" s="91" customFormat="1" ht="26.25" customHeight="1">
      <c r="A249" s="6"/>
      <c r="B249" s="59" t="s">
        <v>150</v>
      </c>
      <c r="C249" s="55"/>
      <c r="D249" s="55"/>
      <c r="E249" s="55"/>
      <c r="F249" s="55"/>
      <c r="G249" s="47"/>
      <c r="H249" s="48"/>
      <c r="I249" s="49">
        <f t="shared" si="130"/>
        <v>0</v>
      </c>
      <c r="J249" s="50">
        <f t="shared" si="130"/>
        <v>0</v>
      </c>
      <c r="K249" s="55"/>
      <c r="L249" s="55"/>
      <c r="M249" s="55"/>
      <c r="N249" s="55"/>
      <c r="O249" s="60"/>
      <c r="P249" s="55"/>
      <c r="Q249" s="41"/>
      <c r="R249" s="42">
        <f t="shared" si="120"/>
        <v>0</v>
      </c>
      <c r="S249" s="43">
        <f t="shared" si="120"/>
        <v>0</v>
      </c>
      <c r="T249" s="458"/>
      <c r="U249" s="458"/>
      <c r="V249" s="458"/>
      <c r="W249" s="458"/>
      <c r="X249" s="456"/>
      <c r="Y249" s="458"/>
      <c r="Z249" s="424"/>
      <c r="AA249" s="406">
        <f t="shared" si="131"/>
        <v>0</v>
      </c>
      <c r="AB249" s="484">
        <f t="shared" si="131"/>
        <v>0</v>
      </c>
      <c r="AC249" s="459"/>
    </row>
    <row r="250" spans="1:29" s="91" customFormat="1" ht="18">
      <c r="A250" s="6"/>
      <c r="B250" s="59" t="s">
        <v>151</v>
      </c>
      <c r="C250" s="55"/>
      <c r="D250" s="55"/>
      <c r="E250" s="55"/>
      <c r="F250" s="55"/>
      <c r="G250" s="47"/>
      <c r="H250" s="48"/>
      <c r="I250" s="49">
        <f t="shared" si="130"/>
        <v>0</v>
      </c>
      <c r="J250" s="50">
        <f t="shared" si="130"/>
        <v>0</v>
      </c>
      <c r="K250" s="55"/>
      <c r="L250" s="55"/>
      <c r="M250" s="55"/>
      <c r="N250" s="55"/>
      <c r="O250" s="60"/>
      <c r="P250" s="55"/>
      <c r="Q250" s="41"/>
      <c r="R250" s="42">
        <f t="shared" si="120"/>
        <v>0</v>
      </c>
      <c r="S250" s="43">
        <f t="shared" si="120"/>
        <v>0</v>
      </c>
      <c r="T250" s="458"/>
      <c r="U250" s="458"/>
      <c r="V250" s="458"/>
      <c r="W250" s="458"/>
      <c r="X250" s="456"/>
      <c r="Y250" s="458"/>
      <c r="Z250" s="424"/>
      <c r="AA250" s="406">
        <f t="shared" si="131"/>
        <v>0</v>
      </c>
      <c r="AB250" s="484">
        <f t="shared" si="131"/>
        <v>0</v>
      </c>
      <c r="AC250" s="459"/>
    </row>
    <row r="251" spans="1:29" s="91" customFormat="1" ht="18">
      <c r="A251" s="6"/>
      <c r="B251" s="59" t="s">
        <v>152</v>
      </c>
      <c r="C251" s="55"/>
      <c r="D251" s="55"/>
      <c r="E251" s="55"/>
      <c r="F251" s="55"/>
      <c r="G251" s="47"/>
      <c r="H251" s="48"/>
      <c r="I251" s="49">
        <f t="shared" si="130"/>
        <v>0</v>
      </c>
      <c r="J251" s="50">
        <f t="shared" si="130"/>
        <v>0</v>
      </c>
      <c r="K251" s="55"/>
      <c r="L251" s="55"/>
      <c r="M251" s="55"/>
      <c r="N251" s="55"/>
      <c r="O251" s="60"/>
      <c r="P251" s="55"/>
      <c r="Q251" s="41"/>
      <c r="R251" s="42">
        <f t="shared" si="120"/>
        <v>0</v>
      </c>
      <c r="S251" s="43">
        <f t="shared" si="120"/>
        <v>0</v>
      </c>
      <c r="T251" s="458"/>
      <c r="U251" s="458"/>
      <c r="V251" s="458"/>
      <c r="W251" s="458"/>
      <c r="X251" s="456"/>
      <c r="Y251" s="458"/>
      <c r="Z251" s="424"/>
      <c r="AA251" s="406">
        <f t="shared" si="131"/>
        <v>0</v>
      </c>
      <c r="AB251" s="484">
        <f t="shared" si="131"/>
        <v>0</v>
      </c>
      <c r="AC251" s="459"/>
    </row>
    <row r="252" spans="1:29" s="87" customFormat="1" ht="49.5" customHeight="1">
      <c r="A252" s="6">
        <f>+A248+0.01</f>
        <v>10.119999999999999</v>
      </c>
      <c r="B252" s="56" t="s">
        <v>166</v>
      </c>
      <c r="C252" s="55"/>
      <c r="D252" s="55"/>
      <c r="E252" s="55"/>
      <c r="F252" s="55"/>
      <c r="G252" s="47"/>
      <c r="H252" s="48"/>
      <c r="I252" s="49">
        <f t="shared" si="130"/>
        <v>0</v>
      </c>
      <c r="J252" s="50">
        <f t="shared" si="130"/>
        <v>0</v>
      </c>
      <c r="K252" s="55"/>
      <c r="L252" s="55"/>
      <c r="M252" s="55"/>
      <c r="N252" s="55"/>
      <c r="O252" s="60"/>
      <c r="P252" s="55"/>
      <c r="Q252" s="41">
        <f t="shared" si="132"/>
        <v>0</v>
      </c>
      <c r="R252" s="42">
        <f t="shared" si="120"/>
        <v>0</v>
      </c>
      <c r="S252" s="43">
        <f t="shared" si="120"/>
        <v>0</v>
      </c>
      <c r="T252" s="458"/>
      <c r="U252" s="458"/>
      <c r="V252" s="458"/>
      <c r="W252" s="458"/>
      <c r="X252" s="456"/>
      <c r="Y252" s="458"/>
      <c r="Z252" s="424">
        <f t="shared" ref="Z252" si="135">X252*Y252*12</f>
        <v>0</v>
      </c>
      <c r="AA252" s="406">
        <f t="shared" si="131"/>
        <v>0</v>
      </c>
      <c r="AB252" s="484">
        <f t="shared" si="131"/>
        <v>0</v>
      </c>
      <c r="AC252" s="459"/>
    </row>
    <row r="253" spans="1:29" s="91" customFormat="1" ht="18">
      <c r="A253" s="6"/>
      <c r="B253" s="59" t="s">
        <v>150</v>
      </c>
      <c r="C253" s="55"/>
      <c r="D253" s="55"/>
      <c r="E253" s="55"/>
      <c r="F253" s="55"/>
      <c r="G253" s="47"/>
      <c r="H253" s="48"/>
      <c r="I253" s="82"/>
      <c r="J253" s="55"/>
      <c r="K253" s="55"/>
      <c r="L253" s="55"/>
      <c r="M253" s="55"/>
      <c r="N253" s="55"/>
      <c r="O253" s="60"/>
      <c r="P253" s="55"/>
      <c r="Q253" s="55"/>
      <c r="R253" s="42">
        <f t="shared" si="120"/>
        <v>0</v>
      </c>
      <c r="S253" s="43">
        <f t="shared" si="120"/>
        <v>0</v>
      </c>
      <c r="T253" s="458"/>
      <c r="U253" s="458"/>
      <c r="V253" s="458"/>
      <c r="W253" s="458"/>
      <c r="X253" s="456"/>
      <c r="Y253" s="458"/>
      <c r="Z253" s="458"/>
      <c r="AA253" s="406">
        <f t="shared" si="131"/>
        <v>0</v>
      </c>
      <c r="AB253" s="484">
        <f t="shared" si="131"/>
        <v>0</v>
      </c>
      <c r="AC253" s="459"/>
    </row>
    <row r="254" spans="1:29" s="91" customFormat="1" ht="18">
      <c r="A254" s="6"/>
      <c r="B254" s="59" t="s">
        <v>151</v>
      </c>
      <c r="C254" s="55"/>
      <c r="D254" s="55"/>
      <c r="E254" s="55"/>
      <c r="F254" s="55"/>
      <c r="G254" s="47"/>
      <c r="H254" s="48"/>
      <c r="I254" s="82"/>
      <c r="J254" s="55"/>
      <c r="K254" s="55"/>
      <c r="L254" s="55"/>
      <c r="M254" s="55"/>
      <c r="N254" s="55"/>
      <c r="O254" s="60"/>
      <c r="P254" s="55"/>
      <c r="Q254" s="55"/>
      <c r="R254" s="42">
        <f t="shared" si="120"/>
        <v>0</v>
      </c>
      <c r="S254" s="43">
        <f t="shared" si="120"/>
        <v>0</v>
      </c>
      <c r="T254" s="458"/>
      <c r="U254" s="458"/>
      <c r="V254" s="458"/>
      <c r="W254" s="458"/>
      <c r="X254" s="456"/>
      <c r="Y254" s="458"/>
      <c r="Z254" s="458"/>
      <c r="AA254" s="406">
        <f t="shared" si="131"/>
        <v>0</v>
      </c>
      <c r="AB254" s="484">
        <f t="shared" si="131"/>
        <v>0</v>
      </c>
      <c r="AC254" s="459"/>
    </row>
    <row r="255" spans="1:29" s="91" customFormat="1" ht="18">
      <c r="A255" s="6"/>
      <c r="B255" s="59" t="s">
        <v>152</v>
      </c>
      <c r="C255" s="55"/>
      <c r="D255" s="55"/>
      <c r="E255" s="55"/>
      <c r="F255" s="55"/>
      <c r="G255" s="47"/>
      <c r="H255" s="48"/>
      <c r="I255" s="82"/>
      <c r="J255" s="55"/>
      <c r="K255" s="55"/>
      <c r="L255" s="55"/>
      <c r="M255" s="55"/>
      <c r="N255" s="55"/>
      <c r="O255" s="60"/>
      <c r="P255" s="55"/>
      <c r="Q255" s="55"/>
      <c r="R255" s="42">
        <f t="shared" si="120"/>
        <v>0</v>
      </c>
      <c r="S255" s="43">
        <f t="shared" si="120"/>
        <v>0</v>
      </c>
      <c r="T255" s="458"/>
      <c r="U255" s="458"/>
      <c r="V255" s="458"/>
      <c r="W255" s="458"/>
      <c r="X255" s="456"/>
      <c r="Y255" s="458"/>
      <c r="Z255" s="458"/>
      <c r="AA255" s="406">
        <f t="shared" si="131"/>
        <v>0</v>
      </c>
      <c r="AB255" s="484">
        <f t="shared" si="131"/>
        <v>0</v>
      </c>
      <c r="AC255" s="459"/>
    </row>
    <row r="256" spans="1:29" s="88" customFormat="1" ht="57" customHeight="1">
      <c r="A256" s="6">
        <f>+A252+0.01</f>
        <v>10.129999999999999</v>
      </c>
      <c r="B256" s="56" t="s">
        <v>167</v>
      </c>
      <c r="C256" s="57"/>
      <c r="D256" s="55"/>
      <c r="E256" s="57"/>
      <c r="F256" s="55"/>
      <c r="G256" s="47"/>
      <c r="H256" s="48"/>
      <c r="I256" s="82"/>
      <c r="J256" s="55"/>
      <c r="K256" s="57"/>
      <c r="L256" s="57"/>
      <c r="M256" s="57"/>
      <c r="N256" s="55"/>
      <c r="O256" s="60"/>
      <c r="P256" s="57"/>
      <c r="Q256" s="55"/>
      <c r="R256" s="42">
        <f t="shared" si="120"/>
        <v>0</v>
      </c>
      <c r="S256" s="43">
        <f t="shared" si="120"/>
        <v>0</v>
      </c>
      <c r="T256" s="453"/>
      <c r="U256" s="453"/>
      <c r="V256" s="453"/>
      <c r="W256" s="458"/>
      <c r="X256" s="456"/>
      <c r="Y256" s="453"/>
      <c r="Z256" s="458"/>
      <c r="AA256" s="406">
        <f t="shared" si="131"/>
        <v>0</v>
      </c>
      <c r="AB256" s="484">
        <f t="shared" si="131"/>
        <v>0</v>
      </c>
      <c r="AC256" s="454"/>
    </row>
    <row r="257" spans="1:30" s="88" customFormat="1" ht="26.25" customHeight="1">
      <c r="A257" s="6">
        <f t="shared" si="124"/>
        <v>10.139999999999999</v>
      </c>
      <c r="B257" s="56" t="s">
        <v>168</v>
      </c>
      <c r="C257" s="57"/>
      <c r="D257" s="55"/>
      <c r="E257" s="57"/>
      <c r="F257" s="55"/>
      <c r="G257" s="47"/>
      <c r="H257" s="48"/>
      <c r="I257" s="82"/>
      <c r="J257" s="55"/>
      <c r="K257" s="57"/>
      <c r="L257" s="57"/>
      <c r="M257" s="57"/>
      <c r="N257" s="55"/>
      <c r="O257" s="60"/>
      <c r="P257" s="57"/>
      <c r="Q257" s="55"/>
      <c r="R257" s="42">
        <f t="shared" si="120"/>
        <v>0</v>
      </c>
      <c r="S257" s="43">
        <f t="shared" si="120"/>
        <v>0</v>
      </c>
      <c r="T257" s="453"/>
      <c r="U257" s="453"/>
      <c r="V257" s="453"/>
      <c r="W257" s="458"/>
      <c r="X257" s="456"/>
      <c r="Y257" s="453"/>
      <c r="Z257" s="458"/>
      <c r="AA257" s="406">
        <f t="shared" si="131"/>
        <v>0</v>
      </c>
      <c r="AB257" s="484">
        <f t="shared" si="131"/>
        <v>0</v>
      </c>
      <c r="AC257" s="454"/>
    </row>
    <row r="258" spans="1:30" s="88" customFormat="1" ht="18">
      <c r="A258" s="6"/>
      <c r="B258" s="56" t="s">
        <v>156</v>
      </c>
      <c r="C258" s="57"/>
      <c r="D258" s="55"/>
      <c r="E258" s="57"/>
      <c r="F258" s="55"/>
      <c r="G258" s="47"/>
      <c r="H258" s="48"/>
      <c r="I258" s="82"/>
      <c r="J258" s="55"/>
      <c r="K258" s="57"/>
      <c r="L258" s="57"/>
      <c r="M258" s="57"/>
      <c r="N258" s="55"/>
      <c r="O258" s="60"/>
      <c r="P258" s="57"/>
      <c r="Q258" s="55"/>
      <c r="R258" s="42">
        <f t="shared" si="120"/>
        <v>0</v>
      </c>
      <c r="S258" s="43">
        <f t="shared" si="120"/>
        <v>0</v>
      </c>
      <c r="T258" s="453"/>
      <c r="U258" s="453"/>
      <c r="V258" s="453"/>
      <c r="W258" s="458"/>
      <c r="X258" s="456"/>
      <c r="Y258" s="453"/>
      <c r="Z258" s="458"/>
      <c r="AA258" s="406">
        <f t="shared" si="131"/>
        <v>0</v>
      </c>
      <c r="AB258" s="484">
        <f t="shared" si="131"/>
        <v>0</v>
      </c>
      <c r="AC258" s="454"/>
    </row>
    <row r="259" spans="1:30" s="88" customFormat="1" ht="18">
      <c r="A259" s="6"/>
      <c r="B259" s="56" t="s">
        <v>157</v>
      </c>
      <c r="C259" s="57"/>
      <c r="D259" s="55"/>
      <c r="E259" s="57"/>
      <c r="F259" s="55"/>
      <c r="G259" s="47"/>
      <c r="H259" s="48"/>
      <c r="I259" s="82"/>
      <c r="J259" s="55"/>
      <c r="K259" s="57"/>
      <c r="L259" s="57"/>
      <c r="M259" s="57"/>
      <c r="N259" s="55"/>
      <c r="O259" s="60"/>
      <c r="P259" s="57"/>
      <c r="Q259" s="55"/>
      <c r="R259" s="42">
        <f t="shared" si="120"/>
        <v>0</v>
      </c>
      <c r="S259" s="43">
        <f t="shared" si="120"/>
        <v>0</v>
      </c>
      <c r="T259" s="453"/>
      <c r="U259" s="453"/>
      <c r="V259" s="453"/>
      <c r="W259" s="458"/>
      <c r="X259" s="456"/>
      <c r="Y259" s="453"/>
      <c r="Z259" s="458"/>
      <c r="AA259" s="406">
        <f t="shared" si="131"/>
        <v>0</v>
      </c>
      <c r="AB259" s="484">
        <f t="shared" si="131"/>
        <v>0</v>
      </c>
      <c r="AC259" s="454"/>
    </row>
    <row r="260" spans="1:30" s="88" customFormat="1" ht="18">
      <c r="A260" s="6"/>
      <c r="B260" s="56" t="s">
        <v>169</v>
      </c>
      <c r="C260" s="57"/>
      <c r="D260" s="55"/>
      <c r="E260" s="57"/>
      <c r="F260" s="55"/>
      <c r="G260" s="47"/>
      <c r="H260" s="48"/>
      <c r="I260" s="82"/>
      <c r="J260" s="55"/>
      <c r="K260" s="57"/>
      <c r="L260" s="57"/>
      <c r="M260" s="57"/>
      <c r="N260" s="55"/>
      <c r="O260" s="60"/>
      <c r="P260" s="57"/>
      <c r="Q260" s="55"/>
      <c r="R260" s="42">
        <f t="shared" si="120"/>
        <v>0</v>
      </c>
      <c r="S260" s="43">
        <f t="shared" si="120"/>
        <v>0</v>
      </c>
      <c r="T260" s="453"/>
      <c r="U260" s="453"/>
      <c r="V260" s="453"/>
      <c r="W260" s="458"/>
      <c r="X260" s="456"/>
      <c r="Y260" s="453"/>
      <c r="Z260" s="458"/>
      <c r="AA260" s="406">
        <f t="shared" si="131"/>
        <v>0</v>
      </c>
      <c r="AB260" s="484">
        <f t="shared" si="131"/>
        <v>0</v>
      </c>
      <c r="AC260" s="454"/>
    </row>
    <row r="261" spans="1:30" s="88" customFormat="1" ht="44.25" customHeight="1">
      <c r="A261" s="6">
        <v>10.15</v>
      </c>
      <c r="B261" s="56" t="s">
        <v>339</v>
      </c>
      <c r="C261" s="57"/>
      <c r="D261" s="55"/>
      <c r="E261" s="57"/>
      <c r="F261" s="55"/>
      <c r="G261" s="47"/>
      <c r="H261" s="48"/>
      <c r="I261" s="82"/>
      <c r="J261" s="55"/>
      <c r="K261" s="57"/>
      <c r="L261" s="57"/>
      <c r="M261" s="57"/>
      <c r="N261" s="55"/>
      <c r="O261" s="60">
        <v>2.0039999999999999E-2</v>
      </c>
      <c r="P261" s="57">
        <v>1425</v>
      </c>
      <c r="Q261" s="55">
        <f>O261*P261*12</f>
        <v>342.68399999999997</v>
      </c>
      <c r="R261" s="42">
        <f t="shared" ref="R261:R262" si="136">K261+M261+P261</f>
        <v>1425</v>
      </c>
      <c r="S261" s="43">
        <f t="shared" ref="S261:S262" si="137">L261+N261+Q261</f>
        <v>342.68399999999997</v>
      </c>
      <c r="T261" s="453"/>
      <c r="U261" s="453"/>
      <c r="V261" s="453"/>
      <c r="W261" s="458"/>
      <c r="X261" s="456">
        <v>2.0039999999999999E-2</v>
      </c>
      <c r="Y261" s="453">
        <v>0</v>
      </c>
      <c r="Z261" s="458">
        <f>X261*Y261*12</f>
        <v>0</v>
      </c>
      <c r="AA261" s="406">
        <f t="shared" si="131"/>
        <v>0</v>
      </c>
      <c r="AB261" s="484">
        <f t="shared" si="131"/>
        <v>0</v>
      </c>
      <c r="AC261" s="454"/>
    </row>
    <row r="262" spans="1:30" s="88" customFormat="1" ht="51" customHeight="1">
      <c r="A262" s="6">
        <v>10.16</v>
      </c>
      <c r="B262" s="56" t="s">
        <v>340</v>
      </c>
      <c r="C262" s="57"/>
      <c r="D262" s="55"/>
      <c r="E262" s="57"/>
      <c r="F262" s="55"/>
      <c r="G262" s="47"/>
      <c r="H262" s="48"/>
      <c r="I262" s="82"/>
      <c r="J262" s="55"/>
      <c r="K262" s="57"/>
      <c r="L262" s="57"/>
      <c r="M262" s="57"/>
      <c r="N262" s="55"/>
      <c r="O262" s="60">
        <v>2.0039999999999999E-2</v>
      </c>
      <c r="P262" s="57">
        <v>1425</v>
      </c>
      <c r="Q262" s="55">
        <f>O262*P262*12*2</f>
        <v>685.36799999999994</v>
      </c>
      <c r="R262" s="42">
        <f t="shared" si="136"/>
        <v>1425</v>
      </c>
      <c r="S262" s="43">
        <f t="shared" si="137"/>
        <v>685.36799999999994</v>
      </c>
      <c r="T262" s="453"/>
      <c r="U262" s="453"/>
      <c r="V262" s="453"/>
      <c r="W262" s="458"/>
      <c r="X262" s="456">
        <v>2.0039999999999999E-2</v>
      </c>
      <c r="Y262" s="453">
        <v>0</v>
      </c>
      <c r="Z262" s="458">
        <f>X262*Y262*12*2</f>
        <v>0</v>
      </c>
      <c r="AA262" s="406">
        <f t="shared" si="131"/>
        <v>0</v>
      </c>
      <c r="AB262" s="484">
        <f t="shared" si="131"/>
        <v>0</v>
      </c>
      <c r="AC262" s="454"/>
    </row>
    <row r="263" spans="1:30" s="216" customFormat="1" ht="18">
      <c r="A263" s="217"/>
      <c r="B263" s="192" t="s">
        <v>107</v>
      </c>
      <c r="C263" s="198">
        <f>SUM(C244:C262)</f>
        <v>1425</v>
      </c>
      <c r="D263" s="199">
        <f>SUM(D244:D262)</f>
        <v>4093.4919600000003</v>
      </c>
      <c r="E263" s="198">
        <f>SUM(E244:E262)</f>
        <v>1425</v>
      </c>
      <c r="F263" s="199">
        <f>SUM(F244:F262)</f>
        <v>4093.4919600000003</v>
      </c>
      <c r="G263" s="214">
        <f t="shared" si="129"/>
        <v>1</v>
      </c>
      <c r="H263" s="215">
        <f t="shared" si="129"/>
        <v>1</v>
      </c>
      <c r="I263" s="198">
        <f t="shared" ref="I263:S263" si="138">SUM(I244:I262)</f>
        <v>0</v>
      </c>
      <c r="J263" s="199">
        <f t="shared" si="138"/>
        <v>0</v>
      </c>
      <c r="K263" s="199">
        <f t="shared" si="138"/>
        <v>0</v>
      </c>
      <c r="L263" s="199">
        <f t="shared" si="138"/>
        <v>0</v>
      </c>
      <c r="M263" s="199">
        <f t="shared" si="138"/>
        <v>0</v>
      </c>
      <c r="N263" s="199">
        <f t="shared" si="138"/>
        <v>0</v>
      </c>
      <c r="O263" s="200">
        <f t="shared" si="138"/>
        <v>0.5853799999999999</v>
      </c>
      <c r="P263" s="198">
        <f t="shared" si="138"/>
        <v>4275</v>
      </c>
      <c r="Q263" s="199">
        <f t="shared" si="138"/>
        <v>5653.6664399999991</v>
      </c>
      <c r="R263" s="199">
        <f t="shared" si="138"/>
        <v>4275</v>
      </c>
      <c r="S263" s="199">
        <f t="shared" si="138"/>
        <v>5653.6664399999991</v>
      </c>
      <c r="T263" s="446"/>
      <c r="U263" s="446">
        <f t="shared" ref="U263:AB263" si="139">SUM(U244:U262)</f>
        <v>0</v>
      </c>
      <c r="V263" s="446"/>
      <c r="W263" s="446">
        <f t="shared" si="139"/>
        <v>0</v>
      </c>
      <c r="X263" s="449"/>
      <c r="Y263" s="445"/>
      <c r="Z263" s="446">
        <f t="shared" si="139"/>
        <v>4625.6144399999994</v>
      </c>
      <c r="AA263" s="446"/>
      <c r="AB263" s="446">
        <f t="shared" si="139"/>
        <v>4625.6144399999994</v>
      </c>
      <c r="AC263" s="460"/>
    </row>
    <row r="264" spans="1:30" s="87" customFormat="1" ht="18">
      <c r="A264" s="205"/>
      <c r="B264" s="206" t="s">
        <v>9</v>
      </c>
      <c r="C264" s="202">
        <f>C263</f>
        <v>1425</v>
      </c>
      <c r="D264" s="203">
        <f>D263</f>
        <v>4093.4919600000003</v>
      </c>
      <c r="E264" s="202">
        <f t="shared" ref="E264:S264" si="140">E263</f>
        <v>1425</v>
      </c>
      <c r="F264" s="203">
        <f t="shared" si="140"/>
        <v>4093.4919600000003</v>
      </c>
      <c r="G264" s="134">
        <f t="shared" si="129"/>
        <v>1</v>
      </c>
      <c r="H264" s="135">
        <f t="shared" si="129"/>
        <v>1</v>
      </c>
      <c r="I264" s="202">
        <f t="shared" si="140"/>
        <v>0</v>
      </c>
      <c r="J264" s="203">
        <f t="shared" si="140"/>
        <v>0</v>
      </c>
      <c r="K264" s="203">
        <f t="shared" si="140"/>
        <v>0</v>
      </c>
      <c r="L264" s="203">
        <f t="shared" si="140"/>
        <v>0</v>
      </c>
      <c r="M264" s="203">
        <f t="shared" si="140"/>
        <v>0</v>
      </c>
      <c r="N264" s="203">
        <f t="shared" si="140"/>
        <v>0</v>
      </c>
      <c r="O264" s="204">
        <f t="shared" si="140"/>
        <v>0.5853799999999999</v>
      </c>
      <c r="P264" s="202">
        <f t="shared" si="140"/>
        <v>4275</v>
      </c>
      <c r="Q264" s="203">
        <f t="shared" si="140"/>
        <v>5653.6664399999991</v>
      </c>
      <c r="R264" s="203">
        <f t="shared" si="140"/>
        <v>4275</v>
      </c>
      <c r="S264" s="203">
        <f t="shared" si="140"/>
        <v>5653.6664399999991</v>
      </c>
      <c r="T264" s="398"/>
      <c r="U264" s="398">
        <f t="shared" ref="U264:AB264" si="141">U263</f>
        <v>0</v>
      </c>
      <c r="V264" s="398"/>
      <c r="W264" s="398">
        <f t="shared" si="141"/>
        <v>0</v>
      </c>
      <c r="X264" s="450"/>
      <c r="Y264" s="399"/>
      <c r="Z264" s="398">
        <f t="shared" si="141"/>
        <v>4625.6144399999994</v>
      </c>
      <c r="AA264" s="398"/>
      <c r="AB264" s="398">
        <f t="shared" si="141"/>
        <v>4625.6144399999994</v>
      </c>
      <c r="AC264" s="463"/>
    </row>
    <row r="265" spans="1:30" s="216" customFormat="1" ht="18">
      <c r="A265" s="217"/>
      <c r="B265" s="206" t="s">
        <v>170</v>
      </c>
      <c r="C265" s="207">
        <f>C264+C241</f>
        <v>1425</v>
      </c>
      <c r="D265" s="208">
        <f t="shared" ref="D265:E265" si="142">D264+D241</f>
        <v>4093.4919600000003</v>
      </c>
      <c r="E265" s="207">
        <f t="shared" si="142"/>
        <v>1425</v>
      </c>
      <c r="F265" s="208">
        <f>F264+F241</f>
        <v>4093.4919600000003</v>
      </c>
      <c r="G265" s="214">
        <f t="shared" si="129"/>
        <v>1</v>
      </c>
      <c r="H265" s="215">
        <f t="shared" si="129"/>
        <v>1</v>
      </c>
      <c r="I265" s="207">
        <f t="shared" ref="I265:R265" si="143">I264+I241</f>
        <v>0</v>
      </c>
      <c r="J265" s="208">
        <f t="shared" si="143"/>
        <v>0</v>
      </c>
      <c r="K265" s="208">
        <f t="shared" si="143"/>
        <v>0</v>
      </c>
      <c r="L265" s="208">
        <f t="shared" si="143"/>
        <v>0</v>
      </c>
      <c r="M265" s="208">
        <f t="shared" si="143"/>
        <v>0</v>
      </c>
      <c r="N265" s="208">
        <f t="shared" si="143"/>
        <v>0</v>
      </c>
      <c r="O265" s="209">
        <f t="shared" si="143"/>
        <v>1.0348999999999999</v>
      </c>
      <c r="P265" s="207">
        <f>P264+P241</f>
        <v>4305</v>
      </c>
      <c r="Q265" s="208">
        <f t="shared" si="143"/>
        <v>5667.152039999999</v>
      </c>
      <c r="R265" s="208">
        <f t="shared" si="143"/>
        <v>4305</v>
      </c>
      <c r="S265" s="208">
        <f>S264+S241</f>
        <v>5667.152039999999</v>
      </c>
      <c r="T265" s="464"/>
      <c r="U265" s="464">
        <f t="shared" ref="U265:W265" si="144">U264+U241</f>
        <v>0</v>
      </c>
      <c r="V265" s="464"/>
      <c r="W265" s="464">
        <f t="shared" si="144"/>
        <v>0</v>
      </c>
      <c r="X265" s="465"/>
      <c r="Y265" s="515"/>
      <c r="Z265" s="464">
        <f t="shared" ref="Z265" si="145">Z264+Z241</f>
        <v>4625.6144399999994</v>
      </c>
      <c r="AA265" s="464"/>
      <c r="AB265" s="464">
        <f>AB264+AB241</f>
        <v>4625.6144399999994</v>
      </c>
      <c r="AC265" s="463"/>
      <c r="AD265" s="263"/>
    </row>
    <row r="266" spans="1:30" s="147" customFormat="1" ht="18">
      <c r="A266" s="143">
        <v>11</v>
      </c>
      <c r="B266" s="144" t="s">
        <v>171</v>
      </c>
      <c r="C266" s="145"/>
      <c r="D266" s="162"/>
      <c r="E266" s="145"/>
      <c r="F266" s="162"/>
      <c r="G266" s="151"/>
      <c r="H266" s="152"/>
      <c r="I266" s="159"/>
      <c r="J266" s="162"/>
      <c r="K266" s="145"/>
      <c r="L266" s="145"/>
      <c r="M266" s="145"/>
      <c r="N266" s="162"/>
      <c r="O266" s="153"/>
      <c r="P266" s="145"/>
      <c r="Q266" s="162"/>
      <c r="R266" s="154">
        <f t="shared" si="120"/>
        <v>0</v>
      </c>
      <c r="S266" s="155">
        <f t="shared" si="120"/>
        <v>0</v>
      </c>
      <c r="T266" s="439"/>
      <c r="U266" s="439"/>
      <c r="V266" s="439"/>
      <c r="W266" s="448"/>
      <c r="X266" s="440"/>
      <c r="Y266" s="439"/>
      <c r="Z266" s="448"/>
      <c r="AA266" s="406"/>
      <c r="AB266" s="484"/>
      <c r="AC266" s="403"/>
    </row>
    <row r="267" spans="1:30" s="88" customFormat="1" ht="18">
      <c r="A267" s="6"/>
      <c r="B267" s="36" t="s">
        <v>172</v>
      </c>
      <c r="C267" s="26"/>
      <c r="D267" s="27"/>
      <c r="E267" s="26"/>
      <c r="F267" s="27"/>
      <c r="G267" s="47"/>
      <c r="H267" s="48"/>
      <c r="I267" s="53"/>
      <c r="J267" s="27"/>
      <c r="K267" s="26"/>
      <c r="L267" s="26"/>
      <c r="M267" s="26"/>
      <c r="N267" s="27"/>
      <c r="O267" s="112"/>
      <c r="P267" s="26"/>
      <c r="Q267" s="27"/>
      <c r="R267" s="42">
        <f t="shared" si="120"/>
        <v>0</v>
      </c>
      <c r="S267" s="43">
        <f t="shared" si="120"/>
        <v>0</v>
      </c>
      <c r="T267" s="439"/>
      <c r="U267" s="439"/>
      <c r="V267" s="439"/>
      <c r="W267" s="448"/>
      <c r="X267" s="440"/>
      <c r="Y267" s="439"/>
      <c r="Z267" s="448"/>
      <c r="AA267" s="406"/>
      <c r="AB267" s="484"/>
      <c r="AC267" s="403"/>
    </row>
    <row r="268" spans="1:30" s="87" customFormat="1" ht="39.75" customHeight="1">
      <c r="A268" s="6">
        <v>11.01</v>
      </c>
      <c r="B268" s="7" t="s">
        <v>300</v>
      </c>
      <c r="C268" s="8"/>
      <c r="D268" s="13"/>
      <c r="E268" s="8"/>
      <c r="F268" s="13"/>
      <c r="G268" s="47"/>
      <c r="H268" s="48"/>
      <c r="I268" s="49">
        <f t="shared" ref="I268:J287" si="146">C268-E268</f>
        <v>0</v>
      </c>
      <c r="J268" s="50">
        <f t="shared" si="146"/>
        <v>0</v>
      </c>
      <c r="K268" s="8"/>
      <c r="L268" s="8"/>
      <c r="M268" s="8"/>
      <c r="N268" s="13"/>
      <c r="O268" s="64"/>
      <c r="P268" s="8"/>
      <c r="Q268" s="13"/>
      <c r="R268" s="42">
        <f t="shared" si="120"/>
        <v>0</v>
      </c>
      <c r="S268" s="43">
        <f t="shared" si="120"/>
        <v>0</v>
      </c>
      <c r="T268" s="405"/>
      <c r="U268" s="405"/>
      <c r="V268" s="405"/>
      <c r="W268" s="484"/>
      <c r="X268" s="426"/>
      <c r="Y268" s="405"/>
      <c r="Z268" s="484"/>
      <c r="AA268" s="406">
        <f t="shared" ref="AA268:AA290" si="147">T268+V268+Y268</f>
        <v>0</v>
      </c>
      <c r="AB268" s="484">
        <f t="shared" si="131"/>
        <v>0</v>
      </c>
      <c r="AC268" s="404"/>
    </row>
    <row r="269" spans="1:30" s="88" customFormat="1" ht="18">
      <c r="A269" s="6"/>
      <c r="B269" s="7" t="s">
        <v>124</v>
      </c>
      <c r="C269" s="8">
        <v>900</v>
      </c>
      <c r="D269" s="13">
        <v>6.3</v>
      </c>
      <c r="E269" s="8">
        <v>900</v>
      </c>
      <c r="F269" s="13">
        <v>6.3</v>
      </c>
      <c r="G269" s="47">
        <f t="shared" si="129"/>
        <v>1</v>
      </c>
      <c r="H269" s="48">
        <f t="shared" si="129"/>
        <v>1</v>
      </c>
      <c r="I269" s="49">
        <f t="shared" si="146"/>
        <v>0</v>
      </c>
      <c r="J269" s="50">
        <f t="shared" si="146"/>
        <v>0</v>
      </c>
      <c r="K269" s="8"/>
      <c r="L269" s="8"/>
      <c r="M269" s="8"/>
      <c r="N269" s="13"/>
      <c r="O269" s="64">
        <v>1.4E-2</v>
      </c>
      <c r="P269" s="8">
        <v>850</v>
      </c>
      <c r="Q269" s="41">
        <f>O269*P269</f>
        <v>11.9</v>
      </c>
      <c r="R269" s="42">
        <f t="shared" si="120"/>
        <v>850</v>
      </c>
      <c r="S269" s="43">
        <f t="shared" si="120"/>
        <v>11.9</v>
      </c>
      <c r="T269" s="405"/>
      <c r="U269" s="405"/>
      <c r="V269" s="405"/>
      <c r="W269" s="484"/>
      <c r="X269" s="426">
        <v>8.0000000000000002E-3</v>
      </c>
      <c r="Y269" s="405">
        <v>850</v>
      </c>
      <c r="Z269" s="424">
        <f>X269*Y269</f>
        <v>6.8</v>
      </c>
      <c r="AA269" s="406">
        <f t="shared" si="147"/>
        <v>850</v>
      </c>
      <c r="AB269" s="484">
        <f t="shared" si="131"/>
        <v>6.8</v>
      </c>
      <c r="AC269" s="404"/>
    </row>
    <row r="270" spans="1:30" s="88" customFormat="1" ht="18">
      <c r="A270" s="6"/>
      <c r="B270" s="7" t="s">
        <v>173</v>
      </c>
      <c r="C270" s="8">
        <v>1000</v>
      </c>
      <c r="D270" s="13">
        <v>7</v>
      </c>
      <c r="E270" s="8">
        <v>1000</v>
      </c>
      <c r="F270" s="13">
        <v>7</v>
      </c>
      <c r="G270" s="47">
        <f t="shared" si="129"/>
        <v>1</v>
      </c>
      <c r="H270" s="48">
        <f t="shared" si="129"/>
        <v>1</v>
      </c>
      <c r="I270" s="49">
        <f t="shared" si="146"/>
        <v>0</v>
      </c>
      <c r="J270" s="50">
        <f t="shared" si="146"/>
        <v>0</v>
      </c>
      <c r="K270" s="8"/>
      <c r="L270" s="8"/>
      <c r="M270" s="8"/>
      <c r="N270" s="13"/>
      <c r="O270" s="64">
        <v>1.4E-2</v>
      </c>
      <c r="P270" s="8">
        <v>900</v>
      </c>
      <c r="Q270" s="41">
        <f t="shared" ref="Q270:Q290" si="148">O270*P270</f>
        <v>12.6</v>
      </c>
      <c r="R270" s="42">
        <f t="shared" si="120"/>
        <v>900</v>
      </c>
      <c r="S270" s="43">
        <f t="shared" si="120"/>
        <v>12.6</v>
      </c>
      <c r="T270" s="405"/>
      <c r="U270" s="405"/>
      <c r="V270" s="405"/>
      <c r="W270" s="484"/>
      <c r="X270" s="426">
        <v>8.0000000000000002E-3</v>
      </c>
      <c r="Y270" s="405">
        <v>900</v>
      </c>
      <c r="Z270" s="424">
        <f t="shared" ref="Z270:Z279" si="149">X270*Y270</f>
        <v>7.2</v>
      </c>
      <c r="AA270" s="406">
        <f t="shared" si="147"/>
        <v>900</v>
      </c>
      <c r="AB270" s="484">
        <f t="shared" si="131"/>
        <v>7.2</v>
      </c>
      <c r="AC270" s="404"/>
    </row>
    <row r="271" spans="1:30" s="88" customFormat="1" ht="18">
      <c r="A271" s="6"/>
      <c r="B271" s="7" t="s">
        <v>174</v>
      </c>
      <c r="C271" s="8">
        <v>700</v>
      </c>
      <c r="D271" s="13">
        <v>4.9000000000000004</v>
      </c>
      <c r="E271" s="8">
        <v>700</v>
      </c>
      <c r="F271" s="13">
        <v>4.9000000000000004</v>
      </c>
      <c r="G271" s="47">
        <f t="shared" si="129"/>
        <v>1</v>
      </c>
      <c r="H271" s="48">
        <f t="shared" si="129"/>
        <v>1</v>
      </c>
      <c r="I271" s="49">
        <f t="shared" si="146"/>
        <v>0</v>
      </c>
      <c r="J271" s="50">
        <f t="shared" si="146"/>
        <v>0</v>
      </c>
      <c r="K271" s="8"/>
      <c r="L271" s="8"/>
      <c r="M271" s="8"/>
      <c r="N271" s="13"/>
      <c r="O271" s="64">
        <v>1.4E-2</v>
      </c>
      <c r="P271" s="8">
        <v>650</v>
      </c>
      <c r="Q271" s="41">
        <f t="shared" si="148"/>
        <v>9.1</v>
      </c>
      <c r="R271" s="42">
        <f t="shared" si="120"/>
        <v>650</v>
      </c>
      <c r="S271" s="43">
        <f t="shared" si="120"/>
        <v>9.1</v>
      </c>
      <c r="T271" s="405"/>
      <c r="U271" s="405"/>
      <c r="V271" s="405"/>
      <c r="W271" s="484"/>
      <c r="X271" s="426">
        <v>8.0000000000000002E-3</v>
      </c>
      <c r="Y271" s="405">
        <v>650</v>
      </c>
      <c r="Z271" s="424">
        <f t="shared" si="149"/>
        <v>5.2</v>
      </c>
      <c r="AA271" s="406">
        <f t="shared" si="147"/>
        <v>650</v>
      </c>
      <c r="AB271" s="484">
        <f t="shared" si="131"/>
        <v>5.2</v>
      </c>
      <c r="AC271" s="404"/>
    </row>
    <row r="272" spans="1:30" s="87" customFormat="1" ht="33" customHeight="1">
      <c r="A272" s="6">
        <v>11.02</v>
      </c>
      <c r="B272" s="7" t="s">
        <v>310</v>
      </c>
      <c r="C272" s="8"/>
      <c r="D272" s="13"/>
      <c r="E272" s="8"/>
      <c r="F272" s="13"/>
      <c r="G272" s="47"/>
      <c r="H272" s="48"/>
      <c r="I272" s="49">
        <f t="shared" si="146"/>
        <v>0</v>
      </c>
      <c r="J272" s="50">
        <f t="shared" si="146"/>
        <v>0</v>
      </c>
      <c r="K272" s="8"/>
      <c r="L272" s="8"/>
      <c r="M272" s="8"/>
      <c r="N272" s="13"/>
      <c r="O272" s="64"/>
      <c r="P272" s="8"/>
      <c r="Q272" s="41">
        <f t="shared" si="148"/>
        <v>0</v>
      </c>
      <c r="R272" s="42">
        <f t="shared" si="120"/>
        <v>0</v>
      </c>
      <c r="S272" s="43">
        <f t="shared" si="120"/>
        <v>0</v>
      </c>
      <c r="T272" s="405"/>
      <c r="U272" s="405"/>
      <c r="V272" s="405"/>
      <c r="W272" s="484"/>
      <c r="X272" s="426"/>
      <c r="Y272" s="405"/>
      <c r="Z272" s="424"/>
      <c r="AA272" s="406"/>
      <c r="AB272" s="484"/>
      <c r="AC272" s="404"/>
    </row>
    <row r="273" spans="1:29" s="88" customFormat="1" ht="18">
      <c r="A273" s="6"/>
      <c r="B273" s="7" t="s">
        <v>124</v>
      </c>
      <c r="C273" s="8">
        <v>482</v>
      </c>
      <c r="D273" s="13">
        <v>2.89</v>
      </c>
      <c r="E273" s="8">
        <v>482</v>
      </c>
      <c r="F273" s="13">
        <v>2.89</v>
      </c>
      <c r="G273" s="47">
        <f t="shared" si="129"/>
        <v>1</v>
      </c>
      <c r="H273" s="48">
        <f t="shared" si="129"/>
        <v>1</v>
      </c>
      <c r="I273" s="49">
        <f t="shared" si="146"/>
        <v>0</v>
      </c>
      <c r="J273" s="50">
        <f t="shared" si="146"/>
        <v>0</v>
      </c>
      <c r="K273" s="8"/>
      <c r="L273" s="8"/>
      <c r="M273" s="8"/>
      <c r="N273" s="13"/>
      <c r="O273" s="64">
        <v>1.2E-2</v>
      </c>
      <c r="P273" s="8">
        <v>422</v>
      </c>
      <c r="Q273" s="41">
        <f t="shared" si="148"/>
        <v>5.0640000000000001</v>
      </c>
      <c r="R273" s="42">
        <f t="shared" si="120"/>
        <v>422</v>
      </c>
      <c r="S273" s="43">
        <f t="shared" si="120"/>
        <v>5.0640000000000001</v>
      </c>
      <c r="T273" s="405"/>
      <c r="U273" s="405"/>
      <c r="V273" s="405"/>
      <c r="W273" s="484"/>
      <c r="X273" s="426">
        <v>6.0000000000000001E-3</v>
      </c>
      <c r="Y273" s="405">
        <v>422</v>
      </c>
      <c r="Z273" s="424">
        <f t="shared" si="149"/>
        <v>2.532</v>
      </c>
      <c r="AA273" s="406">
        <f t="shared" si="147"/>
        <v>422</v>
      </c>
      <c r="AB273" s="484">
        <f t="shared" si="131"/>
        <v>2.532</v>
      </c>
      <c r="AC273" s="404"/>
    </row>
    <row r="274" spans="1:29" s="88" customFormat="1" ht="18">
      <c r="A274" s="6"/>
      <c r="B274" s="7" t="s">
        <v>173</v>
      </c>
      <c r="C274" s="8">
        <v>688</v>
      </c>
      <c r="D274" s="13">
        <v>4.13</v>
      </c>
      <c r="E274" s="8">
        <v>688</v>
      </c>
      <c r="F274" s="13">
        <v>4.13</v>
      </c>
      <c r="G274" s="47">
        <f t="shared" si="129"/>
        <v>1</v>
      </c>
      <c r="H274" s="48">
        <f t="shared" si="129"/>
        <v>1</v>
      </c>
      <c r="I274" s="49">
        <f t="shared" si="146"/>
        <v>0</v>
      </c>
      <c r="J274" s="50">
        <f t="shared" si="146"/>
        <v>0</v>
      </c>
      <c r="K274" s="8"/>
      <c r="L274" s="8"/>
      <c r="M274" s="8"/>
      <c r="N274" s="13"/>
      <c r="O274" s="64">
        <v>1.2E-2</v>
      </c>
      <c r="P274" s="8">
        <v>678</v>
      </c>
      <c r="Q274" s="41">
        <f t="shared" si="148"/>
        <v>8.136000000000001</v>
      </c>
      <c r="R274" s="42">
        <f t="shared" si="120"/>
        <v>678</v>
      </c>
      <c r="S274" s="43">
        <f t="shared" si="120"/>
        <v>8.136000000000001</v>
      </c>
      <c r="T274" s="405"/>
      <c r="U274" s="405"/>
      <c r="V274" s="405"/>
      <c r="W274" s="484"/>
      <c r="X274" s="426">
        <v>6.0000000000000001E-3</v>
      </c>
      <c r="Y274" s="405">
        <v>678</v>
      </c>
      <c r="Z274" s="424">
        <f t="shared" si="149"/>
        <v>4.0680000000000005</v>
      </c>
      <c r="AA274" s="406">
        <f t="shared" si="147"/>
        <v>678</v>
      </c>
      <c r="AB274" s="484">
        <f t="shared" si="131"/>
        <v>4.0680000000000005</v>
      </c>
      <c r="AC274" s="404"/>
    </row>
    <row r="275" spans="1:29" s="88" customFormat="1" ht="18">
      <c r="A275" s="6"/>
      <c r="B275" s="7" t="s">
        <v>174</v>
      </c>
      <c r="C275" s="8">
        <v>1230</v>
      </c>
      <c r="D275" s="13">
        <v>7.38</v>
      </c>
      <c r="E275" s="8">
        <v>1230</v>
      </c>
      <c r="F275" s="13">
        <v>7.38</v>
      </c>
      <c r="G275" s="47">
        <f t="shared" si="129"/>
        <v>1</v>
      </c>
      <c r="H275" s="48">
        <f t="shared" si="129"/>
        <v>1</v>
      </c>
      <c r="I275" s="49">
        <f t="shared" si="146"/>
        <v>0</v>
      </c>
      <c r="J275" s="50">
        <f t="shared" si="146"/>
        <v>0</v>
      </c>
      <c r="K275" s="8"/>
      <c r="L275" s="8"/>
      <c r="M275" s="8"/>
      <c r="N275" s="13"/>
      <c r="O275" s="64">
        <v>1.2E-2</v>
      </c>
      <c r="P275" s="8">
        <v>1100</v>
      </c>
      <c r="Q275" s="41">
        <f t="shared" si="148"/>
        <v>13.200000000000001</v>
      </c>
      <c r="R275" s="42">
        <f t="shared" si="120"/>
        <v>1100</v>
      </c>
      <c r="S275" s="43">
        <f t="shared" si="120"/>
        <v>13.200000000000001</v>
      </c>
      <c r="T275" s="405"/>
      <c r="U275" s="405"/>
      <c r="V275" s="405"/>
      <c r="W275" s="484"/>
      <c r="X275" s="426">
        <v>6.0000000000000001E-3</v>
      </c>
      <c r="Y275" s="405">
        <v>1100</v>
      </c>
      <c r="Z275" s="424">
        <f t="shared" si="149"/>
        <v>6.6000000000000005</v>
      </c>
      <c r="AA275" s="406">
        <f t="shared" si="147"/>
        <v>1100</v>
      </c>
      <c r="AB275" s="484">
        <f t="shared" si="131"/>
        <v>6.6000000000000005</v>
      </c>
      <c r="AC275" s="404"/>
    </row>
    <row r="276" spans="1:29" s="88" customFormat="1" ht="36.75" customHeight="1">
      <c r="A276" s="6">
        <v>11.03</v>
      </c>
      <c r="B276" s="61" t="s">
        <v>175</v>
      </c>
      <c r="C276" s="62"/>
      <c r="D276" s="63"/>
      <c r="E276" s="62"/>
      <c r="F276" s="63"/>
      <c r="G276" s="47"/>
      <c r="H276" s="48"/>
      <c r="I276" s="49">
        <f t="shared" si="146"/>
        <v>0</v>
      </c>
      <c r="J276" s="50">
        <f t="shared" si="146"/>
        <v>0</v>
      </c>
      <c r="K276" s="62"/>
      <c r="L276" s="62"/>
      <c r="M276" s="62"/>
      <c r="N276" s="63"/>
      <c r="O276" s="118">
        <v>0.06</v>
      </c>
      <c r="P276" s="62">
        <v>30</v>
      </c>
      <c r="Q276" s="41">
        <f t="shared" si="148"/>
        <v>1.7999999999999998</v>
      </c>
      <c r="R276" s="42">
        <f t="shared" si="120"/>
        <v>30</v>
      </c>
      <c r="S276" s="43">
        <f t="shared" si="120"/>
        <v>1.7999999999999998</v>
      </c>
      <c r="T276" s="409"/>
      <c r="U276" s="409"/>
      <c r="V276" s="409"/>
      <c r="W276" s="483"/>
      <c r="X276" s="466">
        <v>0.06</v>
      </c>
      <c r="Y276" s="409">
        <v>0</v>
      </c>
      <c r="Z276" s="424">
        <f t="shared" si="149"/>
        <v>0</v>
      </c>
      <c r="AA276" s="406">
        <f t="shared" si="147"/>
        <v>0</v>
      </c>
      <c r="AB276" s="484">
        <f t="shared" si="131"/>
        <v>0</v>
      </c>
      <c r="AC276" s="408"/>
    </row>
    <row r="277" spans="1:29" s="88" customFormat="1" ht="30" customHeight="1">
      <c r="A277" s="6">
        <v>11.04</v>
      </c>
      <c r="B277" s="38" t="s">
        <v>176</v>
      </c>
      <c r="C277" s="39"/>
      <c r="D277" s="40"/>
      <c r="E277" s="39"/>
      <c r="F277" s="40"/>
      <c r="G277" s="47"/>
      <c r="H277" s="48"/>
      <c r="I277" s="49">
        <f t="shared" si="146"/>
        <v>0</v>
      </c>
      <c r="J277" s="50">
        <f t="shared" si="146"/>
        <v>0</v>
      </c>
      <c r="K277" s="39"/>
      <c r="L277" s="39"/>
      <c r="M277" s="39"/>
      <c r="N277" s="40"/>
      <c r="O277" s="115"/>
      <c r="P277" s="39"/>
      <c r="Q277" s="41">
        <f t="shared" si="148"/>
        <v>0</v>
      </c>
      <c r="R277" s="42">
        <f t="shared" si="120"/>
        <v>0</v>
      </c>
      <c r="S277" s="43">
        <f t="shared" si="120"/>
        <v>0</v>
      </c>
      <c r="T277" s="467"/>
      <c r="U277" s="467"/>
      <c r="V277" s="467"/>
      <c r="W277" s="498"/>
      <c r="X277" s="468"/>
      <c r="Y277" s="467"/>
      <c r="Z277" s="424"/>
      <c r="AA277" s="406"/>
      <c r="AB277" s="484"/>
      <c r="AC277" s="410"/>
    </row>
    <row r="278" spans="1:29" s="88" customFormat="1" ht="69.75" customHeight="1">
      <c r="A278" s="6"/>
      <c r="B278" s="61" t="s">
        <v>177</v>
      </c>
      <c r="C278" s="62">
        <v>1235</v>
      </c>
      <c r="D278" s="63">
        <v>74.099999999999994</v>
      </c>
      <c r="E278" s="62">
        <v>528</v>
      </c>
      <c r="F278" s="63">
        <v>31.68</v>
      </c>
      <c r="G278" s="47">
        <f t="shared" si="129"/>
        <v>0.42753036437246966</v>
      </c>
      <c r="H278" s="48">
        <f t="shared" si="129"/>
        <v>0.42753036437246966</v>
      </c>
      <c r="I278" s="49">
        <f t="shared" si="146"/>
        <v>707</v>
      </c>
      <c r="J278" s="50">
        <f t="shared" si="146"/>
        <v>42.419999999999995</v>
      </c>
      <c r="K278" s="62"/>
      <c r="L278" s="62"/>
      <c r="M278" s="62"/>
      <c r="N278" s="63"/>
      <c r="O278" s="118">
        <v>0.06</v>
      </c>
      <c r="P278" s="62">
        <v>539</v>
      </c>
      <c r="Q278" s="41">
        <f t="shared" si="148"/>
        <v>32.339999999999996</v>
      </c>
      <c r="R278" s="42">
        <f t="shared" si="120"/>
        <v>539</v>
      </c>
      <c r="S278" s="43">
        <f t="shared" si="120"/>
        <v>32.339999999999996</v>
      </c>
      <c r="T278" s="409"/>
      <c r="U278" s="409"/>
      <c r="V278" s="409"/>
      <c r="W278" s="483"/>
      <c r="X278" s="466">
        <v>0.06</v>
      </c>
      <c r="Y278" s="409">
        <v>400</v>
      </c>
      <c r="Z278" s="424">
        <f t="shared" si="149"/>
        <v>24</v>
      </c>
      <c r="AA278" s="406">
        <f t="shared" si="147"/>
        <v>400</v>
      </c>
      <c r="AB278" s="484">
        <f t="shared" si="131"/>
        <v>24</v>
      </c>
      <c r="AC278" s="408"/>
    </row>
    <row r="279" spans="1:29" s="88" customFormat="1" ht="65.25" customHeight="1">
      <c r="A279" s="6"/>
      <c r="B279" s="61" t="s">
        <v>178</v>
      </c>
      <c r="C279" s="62">
        <v>312</v>
      </c>
      <c r="D279" s="63">
        <v>18.7</v>
      </c>
      <c r="E279" s="62">
        <v>284</v>
      </c>
      <c r="F279" s="63">
        <v>17.04</v>
      </c>
      <c r="G279" s="47">
        <f t="shared" si="129"/>
        <v>0.91025641025641024</v>
      </c>
      <c r="H279" s="48">
        <f t="shared" si="129"/>
        <v>0.91122994652406419</v>
      </c>
      <c r="I279" s="49">
        <f t="shared" si="146"/>
        <v>28</v>
      </c>
      <c r="J279" s="50">
        <f t="shared" si="146"/>
        <v>1.6600000000000001</v>
      </c>
      <c r="K279" s="62"/>
      <c r="L279" s="62"/>
      <c r="M279" s="62"/>
      <c r="N279" s="63"/>
      <c r="O279" s="118">
        <v>0.06</v>
      </c>
      <c r="P279" s="62">
        <v>528</v>
      </c>
      <c r="Q279" s="41">
        <f t="shared" si="148"/>
        <v>31.68</v>
      </c>
      <c r="R279" s="42">
        <f t="shared" si="120"/>
        <v>528</v>
      </c>
      <c r="S279" s="43">
        <f t="shared" si="120"/>
        <v>31.68</v>
      </c>
      <c r="T279" s="409"/>
      <c r="U279" s="409"/>
      <c r="V279" s="409"/>
      <c r="W279" s="483"/>
      <c r="X279" s="466">
        <v>0.06</v>
      </c>
      <c r="Y279" s="409">
        <v>528</v>
      </c>
      <c r="Z279" s="424">
        <f t="shared" si="149"/>
        <v>31.68</v>
      </c>
      <c r="AA279" s="406">
        <f t="shared" si="147"/>
        <v>528</v>
      </c>
      <c r="AB279" s="484">
        <f t="shared" si="131"/>
        <v>31.68</v>
      </c>
      <c r="AC279" s="408"/>
    </row>
    <row r="280" spans="1:29" s="88" customFormat="1" ht="40.5" customHeight="1">
      <c r="A280" s="6"/>
      <c r="B280" s="38" t="s">
        <v>179</v>
      </c>
      <c r="C280" s="39"/>
      <c r="D280" s="40"/>
      <c r="E280" s="39"/>
      <c r="F280" s="40"/>
      <c r="G280" s="47"/>
      <c r="H280" s="48"/>
      <c r="I280" s="49">
        <f t="shared" si="146"/>
        <v>0</v>
      </c>
      <c r="J280" s="50">
        <f t="shared" si="146"/>
        <v>0</v>
      </c>
      <c r="K280" s="39"/>
      <c r="L280" s="39"/>
      <c r="M280" s="39"/>
      <c r="N280" s="40"/>
      <c r="O280" s="115"/>
      <c r="P280" s="39"/>
      <c r="Q280" s="41">
        <f t="shared" si="148"/>
        <v>0</v>
      </c>
      <c r="R280" s="42">
        <f t="shared" si="120"/>
        <v>0</v>
      </c>
      <c r="S280" s="43">
        <f t="shared" si="120"/>
        <v>0</v>
      </c>
      <c r="T280" s="467"/>
      <c r="U280" s="467"/>
      <c r="V280" s="467"/>
      <c r="W280" s="498"/>
      <c r="X280" s="468"/>
      <c r="Y280" s="467"/>
      <c r="Z280" s="424"/>
      <c r="AA280" s="406"/>
      <c r="AB280" s="484"/>
      <c r="AC280" s="410"/>
    </row>
    <row r="281" spans="1:29" s="88" customFormat="1" ht="103.5" customHeight="1">
      <c r="A281" s="6">
        <v>11.05</v>
      </c>
      <c r="B281" s="7" t="s">
        <v>311</v>
      </c>
      <c r="C281" s="8"/>
      <c r="D281" s="13"/>
      <c r="E281" s="8"/>
      <c r="F281" s="13"/>
      <c r="G281" s="47"/>
      <c r="H281" s="48"/>
      <c r="I281" s="49">
        <f t="shared" si="146"/>
        <v>0</v>
      </c>
      <c r="J281" s="50">
        <f t="shared" si="146"/>
        <v>0</v>
      </c>
      <c r="K281" s="8"/>
      <c r="L281" s="8"/>
      <c r="M281" s="8"/>
      <c r="N281" s="13"/>
      <c r="O281" s="64"/>
      <c r="P281" s="8"/>
      <c r="Q281" s="41">
        <f>O281*P281</f>
        <v>0</v>
      </c>
      <c r="R281" s="42">
        <f t="shared" si="120"/>
        <v>0</v>
      </c>
      <c r="S281" s="43">
        <f t="shared" si="120"/>
        <v>0</v>
      </c>
      <c r="T281" s="405"/>
      <c r="U281" s="405"/>
      <c r="V281" s="405"/>
      <c r="W281" s="484"/>
      <c r="X281" s="426"/>
      <c r="Y281" s="405"/>
      <c r="Z281" s="424">
        <f>X281*Y281</f>
        <v>0</v>
      </c>
      <c r="AA281" s="406">
        <f t="shared" si="147"/>
        <v>0</v>
      </c>
      <c r="AB281" s="484">
        <f t="shared" si="131"/>
        <v>0</v>
      </c>
      <c r="AC281" s="404"/>
    </row>
    <row r="282" spans="1:29" s="88" customFormat="1" ht="18">
      <c r="A282" s="6"/>
      <c r="B282" s="7" t="s">
        <v>124</v>
      </c>
      <c r="C282" s="8">
        <v>40</v>
      </c>
      <c r="D282" s="13">
        <v>0.4</v>
      </c>
      <c r="E282" s="8">
        <v>40</v>
      </c>
      <c r="F282" s="13">
        <v>0.4</v>
      </c>
      <c r="G282" s="47"/>
      <c r="H282" s="48"/>
      <c r="I282" s="49">
        <f t="shared" si="146"/>
        <v>0</v>
      </c>
      <c r="J282" s="50">
        <f t="shared" si="146"/>
        <v>0</v>
      </c>
      <c r="K282" s="8"/>
      <c r="L282" s="8"/>
      <c r="M282" s="8"/>
      <c r="N282" s="13"/>
      <c r="O282" s="64">
        <v>0.02</v>
      </c>
      <c r="P282" s="8">
        <v>35</v>
      </c>
      <c r="Q282" s="41">
        <f t="shared" si="148"/>
        <v>0.70000000000000007</v>
      </c>
      <c r="R282" s="42">
        <f t="shared" si="120"/>
        <v>35</v>
      </c>
      <c r="S282" s="43">
        <f t="shared" si="120"/>
        <v>0.70000000000000007</v>
      </c>
      <c r="T282" s="405"/>
      <c r="U282" s="405"/>
      <c r="V282" s="405"/>
      <c r="W282" s="484"/>
      <c r="X282" s="426">
        <v>0.01</v>
      </c>
      <c r="Y282" s="405">
        <v>35</v>
      </c>
      <c r="Z282" s="424">
        <f t="shared" ref="Z282:Z284" si="150">X282*Y282</f>
        <v>0.35000000000000003</v>
      </c>
      <c r="AA282" s="406">
        <f t="shared" si="147"/>
        <v>35</v>
      </c>
      <c r="AB282" s="484">
        <f t="shared" si="131"/>
        <v>0.35000000000000003</v>
      </c>
      <c r="AC282" s="404"/>
    </row>
    <row r="283" spans="1:29" s="88" customFormat="1" ht="18">
      <c r="A283" s="6"/>
      <c r="B283" s="7" t="s">
        <v>173</v>
      </c>
      <c r="C283" s="8">
        <v>40</v>
      </c>
      <c r="D283" s="13">
        <v>0.4</v>
      </c>
      <c r="E283" s="8">
        <v>40</v>
      </c>
      <c r="F283" s="13">
        <v>0.4</v>
      </c>
      <c r="G283" s="47"/>
      <c r="H283" s="48"/>
      <c r="I283" s="49">
        <f t="shared" si="146"/>
        <v>0</v>
      </c>
      <c r="J283" s="50">
        <f t="shared" si="146"/>
        <v>0</v>
      </c>
      <c r="K283" s="8"/>
      <c r="L283" s="8"/>
      <c r="M283" s="8"/>
      <c r="N283" s="13"/>
      <c r="O283" s="64">
        <v>0.02</v>
      </c>
      <c r="P283" s="8">
        <v>35</v>
      </c>
      <c r="Q283" s="41">
        <f t="shared" si="148"/>
        <v>0.70000000000000007</v>
      </c>
      <c r="R283" s="42">
        <f t="shared" si="120"/>
        <v>35</v>
      </c>
      <c r="S283" s="43">
        <f>L283+N283+Q283</f>
        <v>0.70000000000000007</v>
      </c>
      <c r="T283" s="405"/>
      <c r="U283" s="405"/>
      <c r="V283" s="405"/>
      <c r="W283" s="484"/>
      <c r="X283" s="426">
        <v>0.01</v>
      </c>
      <c r="Y283" s="405">
        <v>35</v>
      </c>
      <c r="Z283" s="424">
        <f t="shared" si="150"/>
        <v>0.35000000000000003</v>
      </c>
      <c r="AA283" s="406">
        <f t="shared" si="147"/>
        <v>35</v>
      </c>
      <c r="AB283" s="484">
        <f t="shared" si="131"/>
        <v>0.35000000000000003</v>
      </c>
      <c r="AC283" s="404"/>
    </row>
    <row r="284" spans="1:29" s="88" customFormat="1" ht="18">
      <c r="A284" s="6"/>
      <c r="B284" s="7" t="s">
        <v>174</v>
      </c>
      <c r="C284" s="8">
        <v>40</v>
      </c>
      <c r="D284" s="13">
        <v>0.4</v>
      </c>
      <c r="E284" s="8">
        <v>40</v>
      </c>
      <c r="F284" s="13">
        <v>0.4</v>
      </c>
      <c r="G284" s="47"/>
      <c r="H284" s="48"/>
      <c r="I284" s="49">
        <f t="shared" si="146"/>
        <v>0</v>
      </c>
      <c r="J284" s="50">
        <f t="shared" si="146"/>
        <v>0</v>
      </c>
      <c r="K284" s="8"/>
      <c r="L284" s="8"/>
      <c r="M284" s="8"/>
      <c r="N284" s="13"/>
      <c r="O284" s="64">
        <v>0.02</v>
      </c>
      <c r="P284" s="8">
        <v>30</v>
      </c>
      <c r="Q284" s="41">
        <f>O284*P284</f>
        <v>0.6</v>
      </c>
      <c r="R284" s="42">
        <f t="shared" si="120"/>
        <v>30</v>
      </c>
      <c r="S284" s="43">
        <f t="shared" si="120"/>
        <v>0.6</v>
      </c>
      <c r="T284" s="405"/>
      <c r="U284" s="405"/>
      <c r="V284" s="405"/>
      <c r="W284" s="484"/>
      <c r="X284" s="426">
        <v>0.01</v>
      </c>
      <c r="Y284" s="405">
        <v>40</v>
      </c>
      <c r="Z284" s="424">
        <f t="shared" si="150"/>
        <v>0.4</v>
      </c>
      <c r="AA284" s="406">
        <f t="shared" si="147"/>
        <v>40</v>
      </c>
      <c r="AB284" s="484">
        <f t="shared" si="131"/>
        <v>0.4</v>
      </c>
      <c r="AC284" s="404"/>
    </row>
    <row r="285" spans="1:29" s="88" customFormat="1" ht="35.25" customHeight="1">
      <c r="A285" s="6"/>
      <c r="B285" s="38" t="s">
        <v>180</v>
      </c>
      <c r="C285" s="39"/>
      <c r="D285" s="40"/>
      <c r="E285" s="39"/>
      <c r="F285" s="40"/>
      <c r="G285" s="47"/>
      <c r="H285" s="48"/>
      <c r="I285" s="49">
        <f t="shared" si="146"/>
        <v>0</v>
      </c>
      <c r="J285" s="50">
        <f t="shared" si="146"/>
        <v>0</v>
      </c>
      <c r="K285" s="39"/>
      <c r="L285" s="39"/>
      <c r="M285" s="39"/>
      <c r="N285" s="40"/>
      <c r="O285" s="64"/>
      <c r="P285" s="39"/>
      <c r="Q285" s="306"/>
      <c r="R285" s="42">
        <f t="shared" si="120"/>
        <v>0</v>
      </c>
      <c r="S285" s="43">
        <f t="shared" si="120"/>
        <v>0</v>
      </c>
      <c r="T285" s="467"/>
      <c r="U285" s="467"/>
      <c r="V285" s="467"/>
      <c r="W285" s="498"/>
      <c r="X285" s="426"/>
      <c r="Y285" s="467"/>
      <c r="Z285" s="516"/>
      <c r="AA285" s="406"/>
      <c r="AB285" s="484"/>
      <c r="AC285" s="410"/>
    </row>
    <row r="286" spans="1:29" s="88" customFormat="1" ht="26.25" customHeight="1">
      <c r="A286" s="6">
        <v>11.06</v>
      </c>
      <c r="B286" s="7" t="s">
        <v>313</v>
      </c>
      <c r="C286" s="8">
        <v>8</v>
      </c>
      <c r="D286" s="13">
        <v>0.16</v>
      </c>
      <c r="E286" s="8">
        <v>8</v>
      </c>
      <c r="F286" s="13">
        <v>0.16</v>
      </c>
      <c r="G286" s="47"/>
      <c r="H286" s="48"/>
      <c r="I286" s="49">
        <f t="shared" si="146"/>
        <v>0</v>
      </c>
      <c r="J286" s="50">
        <f t="shared" si="146"/>
        <v>0</v>
      </c>
      <c r="K286" s="8"/>
      <c r="L286" s="8"/>
      <c r="M286" s="8"/>
      <c r="N286" s="13"/>
      <c r="O286" s="64">
        <v>0.03</v>
      </c>
      <c r="P286" s="8">
        <v>8</v>
      </c>
      <c r="Q286" s="41">
        <f t="shared" si="148"/>
        <v>0.24</v>
      </c>
      <c r="R286" s="42">
        <f t="shared" si="120"/>
        <v>8</v>
      </c>
      <c r="S286" s="43">
        <f t="shared" si="120"/>
        <v>0.24</v>
      </c>
      <c r="T286" s="405"/>
      <c r="U286" s="405"/>
      <c r="V286" s="405"/>
      <c r="W286" s="484"/>
      <c r="X286" s="426">
        <v>0.03</v>
      </c>
      <c r="Y286" s="405">
        <v>0</v>
      </c>
      <c r="Z286" s="424">
        <f t="shared" ref="Z286:Z290" si="151">X286*Y286</f>
        <v>0</v>
      </c>
      <c r="AA286" s="406">
        <f t="shared" si="147"/>
        <v>0</v>
      </c>
      <c r="AB286" s="484">
        <f t="shared" si="131"/>
        <v>0</v>
      </c>
      <c r="AC286" s="404"/>
    </row>
    <row r="287" spans="1:29" s="87" customFormat="1" ht="30.75" customHeight="1">
      <c r="A287" s="6">
        <v>11.07</v>
      </c>
      <c r="B287" s="242" t="s">
        <v>316</v>
      </c>
      <c r="C287" s="8">
        <v>80</v>
      </c>
      <c r="D287" s="13">
        <v>1.28</v>
      </c>
      <c r="E287" s="8">
        <v>80</v>
      </c>
      <c r="F287" s="13">
        <v>1.28</v>
      </c>
      <c r="G287" s="47"/>
      <c r="H287" s="48"/>
      <c r="I287" s="49">
        <f t="shared" si="146"/>
        <v>0</v>
      </c>
      <c r="J287" s="50">
        <f t="shared" si="146"/>
        <v>0</v>
      </c>
      <c r="K287" s="8"/>
      <c r="L287" s="8"/>
      <c r="M287" s="8"/>
      <c r="N287" s="13"/>
      <c r="O287" s="64">
        <v>1.6E-2</v>
      </c>
      <c r="P287" s="8">
        <v>250</v>
      </c>
      <c r="Q287" s="41">
        <f t="shared" si="148"/>
        <v>4</v>
      </c>
      <c r="R287" s="42">
        <f t="shared" si="120"/>
        <v>250</v>
      </c>
      <c r="S287" s="43">
        <f t="shared" si="120"/>
        <v>4</v>
      </c>
      <c r="T287" s="405"/>
      <c r="U287" s="405"/>
      <c r="V287" s="405"/>
      <c r="W287" s="484"/>
      <c r="X287" s="426">
        <v>1.6E-2</v>
      </c>
      <c r="Y287" s="405">
        <v>250</v>
      </c>
      <c r="Z287" s="424">
        <f t="shared" si="151"/>
        <v>4</v>
      </c>
      <c r="AA287" s="406">
        <f t="shared" si="147"/>
        <v>250</v>
      </c>
      <c r="AB287" s="484">
        <f t="shared" si="131"/>
        <v>4</v>
      </c>
      <c r="AC287" s="404"/>
    </row>
    <row r="288" spans="1:29" s="87" customFormat="1" ht="35.25" customHeight="1">
      <c r="A288" s="6">
        <v>11.08</v>
      </c>
      <c r="B288" s="242" t="s">
        <v>337</v>
      </c>
      <c r="C288" s="8"/>
      <c r="D288" s="13"/>
      <c r="E288" s="8"/>
      <c r="F288" s="13"/>
      <c r="G288" s="47"/>
      <c r="H288" s="48"/>
      <c r="I288" s="49"/>
      <c r="J288" s="50"/>
      <c r="K288" s="8"/>
      <c r="L288" s="8"/>
      <c r="M288" s="8"/>
      <c r="N288" s="13"/>
      <c r="O288" s="64">
        <v>0.01</v>
      </c>
      <c r="P288" s="8">
        <v>2413</v>
      </c>
      <c r="Q288" s="41">
        <f t="shared" ref="Q288:Q289" si="152">O288*P288</f>
        <v>24.13</v>
      </c>
      <c r="R288" s="42">
        <f t="shared" ref="R288:R289" si="153">K288+M288+P288</f>
        <v>2413</v>
      </c>
      <c r="S288" s="43">
        <f t="shared" ref="S288:S289" si="154">L288+N288+Q288</f>
        <v>24.13</v>
      </c>
      <c r="T288" s="405"/>
      <c r="U288" s="405"/>
      <c r="V288" s="405"/>
      <c r="W288" s="484"/>
      <c r="X288" s="426">
        <v>0.01</v>
      </c>
      <c r="Y288" s="405">
        <v>0</v>
      </c>
      <c r="Z288" s="424">
        <f t="shared" si="151"/>
        <v>0</v>
      </c>
      <c r="AA288" s="406">
        <f t="shared" si="147"/>
        <v>0</v>
      </c>
      <c r="AB288" s="484">
        <f t="shared" si="131"/>
        <v>0</v>
      </c>
      <c r="AC288" s="404"/>
    </row>
    <row r="289" spans="1:30" s="87" customFormat="1" ht="30.75" customHeight="1">
      <c r="A289" s="6">
        <v>11.09</v>
      </c>
      <c r="B289" s="242" t="s">
        <v>338</v>
      </c>
      <c r="C289" s="8"/>
      <c r="D289" s="13"/>
      <c r="E289" s="8"/>
      <c r="F289" s="13"/>
      <c r="G289" s="47"/>
      <c r="H289" s="48"/>
      <c r="I289" s="49"/>
      <c r="J289" s="50"/>
      <c r="K289" s="8"/>
      <c r="L289" s="8"/>
      <c r="M289" s="8"/>
      <c r="N289" s="13"/>
      <c r="O289" s="64">
        <v>1.7999999999999999E-2</v>
      </c>
      <c r="P289" s="8">
        <v>50</v>
      </c>
      <c r="Q289" s="41">
        <f t="shared" si="152"/>
        <v>0.89999999999999991</v>
      </c>
      <c r="R289" s="42">
        <f t="shared" si="153"/>
        <v>50</v>
      </c>
      <c r="S289" s="43">
        <f t="shared" si="154"/>
        <v>0.89999999999999991</v>
      </c>
      <c r="T289" s="405"/>
      <c r="U289" s="405"/>
      <c r="V289" s="405"/>
      <c r="W289" s="484"/>
      <c r="X289" s="426">
        <v>1.7999999999999999E-2</v>
      </c>
      <c r="Y289" s="405">
        <v>0</v>
      </c>
      <c r="Z289" s="424">
        <f t="shared" si="151"/>
        <v>0</v>
      </c>
      <c r="AA289" s="406">
        <f t="shared" si="147"/>
        <v>0</v>
      </c>
      <c r="AB289" s="484">
        <f t="shared" si="131"/>
        <v>0</v>
      </c>
      <c r="AC289" s="404"/>
    </row>
    <row r="290" spans="1:30" s="87" customFormat="1" ht="39.75" customHeight="1">
      <c r="A290" s="6">
        <v>11.1</v>
      </c>
      <c r="B290" s="61" t="s">
        <v>312</v>
      </c>
      <c r="C290" s="8"/>
      <c r="D290" s="13"/>
      <c r="E290" s="8"/>
      <c r="F290" s="13"/>
      <c r="G290" s="47"/>
      <c r="H290" s="48"/>
      <c r="I290" s="49"/>
      <c r="J290" s="50"/>
      <c r="K290" s="8"/>
      <c r="L290" s="8"/>
      <c r="M290" s="8"/>
      <c r="N290" s="13"/>
      <c r="O290" s="64">
        <v>6.0000000000000001E-3</v>
      </c>
      <c r="P290" s="8">
        <v>50</v>
      </c>
      <c r="Q290" s="41">
        <f t="shared" si="148"/>
        <v>0.3</v>
      </c>
      <c r="R290" s="42">
        <f t="shared" si="120"/>
        <v>50</v>
      </c>
      <c r="S290" s="43">
        <f t="shared" si="120"/>
        <v>0.3</v>
      </c>
      <c r="T290" s="405"/>
      <c r="U290" s="405"/>
      <c r="V290" s="405"/>
      <c r="W290" s="484"/>
      <c r="X290" s="426">
        <v>2E-3</v>
      </c>
      <c r="Y290" s="405">
        <v>50</v>
      </c>
      <c r="Z290" s="424">
        <f t="shared" si="151"/>
        <v>0.1</v>
      </c>
      <c r="AA290" s="406">
        <f t="shared" si="147"/>
        <v>50</v>
      </c>
      <c r="AB290" s="484">
        <f t="shared" si="131"/>
        <v>0.1</v>
      </c>
      <c r="AC290" s="404"/>
    </row>
    <row r="291" spans="1:30" s="216" customFormat="1" ht="18">
      <c r="A291" s="203"/>
      <c r="B291" s="192" t="s">
        <v>107</v>
      </c>
      <c r="C291" s="198">
        <f>SUM(C268:C290)</f>
        <v>6755</v>
      </c>
      <c r="D291" s="199">
        <f>SUM(D268:D290)</f>
        <v>128.04</v>
      </c>
      <c r="E291" s="198">
        <f t="shared" ref="E291:F291" si="155">SUM(E268:E290)</f>
        <v>6020</v>
      </c>
      <c r="F291" s="199">
        <f t="shared" si="155"/>
        <v>83.960000000000008</v>
      </c>
      <c r="G291" s="214">
        <f t="shared" si="129"/>
        <v>0.89119170984455953</v>
      </c>
      <c r="H291" s="215">
        <f t="shared" si="129"/>
        <v>0.6557325835676352</v>
      </c>
      <c r="I291" s="198">
        <f t="shared" ref="I291:J291" si="156">SUM(I268:I287)</f>
        <v>735</v>
      </c>
      <c r="J291" s="199">
        <f t="shared" si="156"/>
        <v>44.08</v>
      </c>
      <c r="K291" s="198">
        <f t="shared" ref="K291:P291" si="157">SUM(K268:K290)</f>
        <v>0</v>
      </c>
      <c r="L291" s="198">
        <f t="shared" si="157"/>
        <v>0</v>
      </c>
      <c r="M291" s="198">
        <f t="shared" si="157"/>
        <v>0</v>
      </c>
      <c r="N291" s="199">
        <f t="shared" si="157"/>
        <v>0</v>
      </c>
      <c r="O291" s="198">
        <f t="shared" si="157"/>
        <v>0.39800000000000013</v>
      </c>
      <c r="P291" s="198">
        <f t="shared" si="157"/>
        <v>8568</v>
      </c>
      <c r="Q291" s="199">
        <f>SUM(Q268:Q290)</f>
        <v>157.39000000000001</v>
      </c>
      <c r="R291" s="198">
        <f t="shared" ref="R291:W291" si="158">SUM(R268:R290)</f>
        <v>8568</v>
      </c>
      <c r="S291" s="199">
        <f t="shared" si="158"/>
        <v>157.39000000000001</v>
      </c>
      <c r="T291" s="445"/>
      <c r="U291" s="445">
        <f t="shared" si="158"/>
        <v>0</v>
      </c>
      <c r="V291" s="445"/>
      <c r="W291" s="446">
        <f t="shared" si="158"/>
        <v>0</v>
      </c>
      <c r="X291" s="445"/>
      <c r="Y291" s="445">
        <f>SUM(Y268:Y290)</f>
        <v>5938</v>
      </c>
      <c r="Z291" s="446">
        <f>SUM(Z268:Z290)</f>
        <v>93.279999999999987</v>
      </c>
      <c r="AA291" s="445">
        <f>SUM(AA268:AA290)</f>
        <v>5938</v>
      </c>
      <c r="AB291" s="484">
        <f t="shared" si="131"/>
        <v>93.279999999999987</v>
      </c>
      <c r="AC291" s="422"/>
      <c r="AD291" s="263"/>
    </row>
    <row r="292" spans="1:30" s="147" customFormat="1" ht="44.25" customHeight="1">
      <c r="A292" s="143">
        <v>12</v>
      </c>
      <c r="B292" s="144" t="s">
        <v>181</v>
      </c>
      <c r="C292" s="145"/>
      <c r="D292" s="162"/>
      <c r="E292" s="145"/>
      <c r="F292" s="162"/>
      <c r="G292" s="151"/>
      <c r="H292" s="152"/>
      <c r="I292" s="159"/>
      <c r="J292" s="162"/>
      <c r="K292" s="145"/>
      <c r="L292" s="145"/>
      <c r="M292" s="145"/>
      <c r="N292" s="162"/>
      <c r="O292" s="153"/>
      <c r="P292" s="145"/>
      <c r="Q292" s="162"/>
      <c r="R292" s="154">
        <f t="shared" si="120"/>
        <v>0</v>
      </c>
      <c r="S292" s="155">
        <f t="shared" si="120"/>
        <v>0</v>
      </c>
      <c r="T292" s="439"/>
      <c r="U292" s="439"/>
      <c r="V292" s="439"/>
      <c r="W292" s="448"/>
      <c r="X292" s="440"/>
      <c r="Y292" s="439"/>
      <c r="Z292" s="448"/>
      <c r="AA292" s="406">
        <f t="shared" ref="AA292:AA307" si="159">T292+V292+Y292</f>
        <v>0</v>
      </c>
      <c r="AB292" s="484">
        <f t="shared" si="131"/>
        <v>0</v>
      </c>
      <c r="AC292" s="403"/>
    </row>
    <row r="293" spans="1:30" s="88" customFormat="1" ht="33" customHeight="1">
      <c r="A293" s="6">
        <v>12.01</v>
      </c>
      <c r="B293" s="36" t="s">
        <v>182</v>
      </c>
      <c r="C293" s="26"/>
      <c r="D293" s="27"/>
      <c r="E293" s="26"/>
      <c r="F293" s="27"/>
      <c r="G293" s="47"/>
      <c r="H293" s="48"/>
      <c r="I293" s="53"/>
      <c r="J293" s="27"/>
      <c r="K293" s="26"/>
      <c r="L293" s="26"/>
      <c r="M293" s="26"/>
      <c r="N293" s="27"/>
      <c r="O293" s="112"/>
      <c r="P293" s="26"/>
      <c r="Q293" s="27"/>
      <c r="R293" s="42">
        <f t="shared" si="120"/>
        <v>0</v>
      </c>
      <c r="S293" s="43">
        <f t="shared" si="120"/>
        <v>0</v>
      </c>
      <c r="T293" s="439"/>
      <c r="U293" s="439"/>
      <c r="V293" s="439"/>
      <c r="W293" s="448"/>
      <c r="X293" s="440"/>
      <c r="Y293" s="439"/>
      <c r="Z293" s="448"/>
      <c r="AA293" s="406">
        <f t="shared" si="159"/>
        <v>0</v>
      </c>
      <c r="AB293" s="484">
        <f t="shared" si="131"/>
        <v>0</v>
      </c>
      <c r="AC293" s="403"/>
    </row>
    <row r="294" spans="1:30" s="9" customFormat="1" ht="52.5" customHeight="1">
      <c r="A294" s="6"/>
      <c r="B294" s="58" t="s">
        <v>305</v>
      </c>
      <c r="C294" s="93"/>
      <c r="D294" s="102"/>
      <c r="E294" s="93"/>
      <c r="F294" s="102"/>
      <c r="G294" s="47" t="e">
        <f t="shared" si="129"/>
        <v>#DIV/0!</v>
      </c>
      <c r="H294" s="48" t="e">
        <f t="shared" si="129"/>
        <v>#DIV/0!</v>
      </c>
      <c r="I294" s="49">
        <f>C294-E294</f>
        <v>0</v>
      </c>
      <c r="J294" s="50">
        <f t="shared" ref="I294:J305" si="160">D294-F294</f>
        <v>0</v>
      </c>
      <c r="K294" s="93"/>
      <c r="L294" s="93"/>
      <c r="M294" s="93"/>
      <c r="N294" s="102"/>
      <c r="O294" s="51">
        <v>0.30274000000000001</v>
      </c>
      <c r="P294" s="65">
        <f>9</f>
        <v>9</v>
      </c>
      <c r="Q294" s="41">
        <f>O294*P294*12</f>
        <v>32.695920000000001</v>
      </c>
      <c r="R294" s="42">
        <f t="shared" si="120"/>
        <v>9</v>
      </c>
      <c r="S294" s="43">
        <f t="shared" si="120"/>
        <v>32.695920000000001</v>
      </c>
      <c r="T294" s="470"/>
      <c r="U294" s="470"/>
      <c r="V294" s="470"/>
      <c r="W294" s="517"/>
      <c r="X294" s="423">
        <v>0.30274000000000001</v>
      </c>
      <c r="Y294" s="471">
        <f>9</f>
        <v>9</v>
      </c>
      <c r="Z294" s="424">
        <f>X294*Y294*12</f>
        <v>32.695920000000001</v>
      </c>
      <c r="AA294" s="406">
        <f t="shared" si="159"/>
        <v>9</v>
      </c>
      <c r="AB294" s="484">
        <f t="shared" si="131"/>
        <v>32.695920000000001</v>
      </c>
      <c r="AC294" s="472"/>
    </row>
    <row r="295" spans="1:30" s="9" customFormat="1" ht="45.75" customHeight="1">
      <c r="A295" s="6"/>
      <c r="B295" s="58" t="s">
        <v>306</v>
      </c>
      <c r="C295" s="93">
        <v>30</v>
      </c>
      <c r="D295" s="102">
        <v>76.150000000000006</v>
      </c>
      <c r="E295" s="93">
        <v>30</v>
      </c>
      <c r="F295" s="102">
        <v>76.150000000000006</v>
      </c>
      <c r="G295" s="47">
        <f t="shared" si="129"/>
        <v>1</v>
      </c>
      <c r="H295" s="48">
        <f t="shared" si="129"/>
        <v>1</v>
      </c>
      <c r="I295" s="49">
        <f t="shared" si="160"/>
        <v>0</v>
      </c>
      <c r="J295" s="50">
        <f t="shared" si="160"/>
        <v>0</v>
      </c>
      <c r="K295" s="93"/>
      <c r="L295" s="93"/>
      <c r="M295" s="93"/>
      <c r="N295" s="102"/>
      <c r="O295" s="51">
        <v>0.23904</v>
      </c>
      <c r="P295" s="65">
        <f>(8*6)-9</f>
        <v>39</v>
      </c>
      <c r="Q295" s="41">
        <f>O295*P295*12</f>
        <v>111.87071999999999</v>
      </c>
      <c r="R295" s="42">
        <f t="shared" ref="R295:S311" si="161">K295+M295+P295</f>
        <v>39</v>
      </c>
      <c r="S295" s="43">
        <f t="shared" si="161"/>
        <v>111.87071999999999</v>
      </c>
      <c r="T295" s="470"/>
      <c r="U295" s="470"/>
      <c r="V295" s="470"/>
      <c r="W295" s="517"/>
      <c r="X295" s="423">
        <v>0.23904</v>
      </c>
      <c r="Y295" s="471">
        <f>(8*6)-9</f>
        <v>39</v>
      </c>
      <c r="Z295" s="424">
        <f>X295*Y295*12</f>
        <v>111.87071999999999</v>
      </c>
      <c r="AA295" s="406">
        <f t="shared" si="159"/>
        <v>39</v>
      </c>
      <c r="AB295" s="484">
        <f t="shared" si="131"/>
        <v>111.87071999999999</v>
      </c>
      <c r="AC295" s="472"/>
    </row>
    <row r="296" spans="1:30" s="9" customFormat="1" ht="20.25" customHeight="1">
      <c r="A296" s="6"/>
      <c r="B296" s="58" t="s">
        <v>349</v>
      </c>
      <c r="C296" s="93">
        <v>13</v>
      </c>
      <c r="D296" s="102">
        <v>15.1008</v>
      </c>
      <c r="E296" s="93">
        <v>13</v>
      </c>
      <c r="F296" s="102">
        <v>15.1008</v>
      </c>
      <c r="G296" s="47">
        <f t="shared" ref="G296" si="162">E296/C296</f>
        <v>1</v>
      </c>
      <c r="H296" s="48">
        <f t="shared" ref="H296" si="163">F296/D296</f>
        <v>1</v>
      </c>
      <c r="I296" s="49">
        <f t="shared" si="160"/>
        <v>0</v>
      </c>
      <c r="J296" s="50">
        <f t="shared" si="160"/>
        <v>0</v>
      </c>
      <c r="K296" s="93"/>
      <c r="L296" s="93"/>
      <c r="M296" s="93"/>
      <c r="N296" s="102"/>
      <c r="O296" s="321">
        <v>0.14585000000000001</v>
      </c>
      <c r="P296" s="65">
        <v>16</v>
      </c>
      <c r="Q296" s="41">
        <f>O296*P296*12</f>
        <v>28.0032</v>
      </c>
      <c r="R296" s="42">
        <f t="shared" si="161"/>
        <v>16</v>
      </c>
      <c r="S296" s="43">
        <f t="shared" si="161"/>
        <v>28.0032</v>
      </c>
      <c r="T296" s="470"/>
      <c r="U296" s="470"/>
      <c r="V296" s="470"/>
      <c r="W296" s="517"/>
      <c r="X296" s="473">
        <v>0.14585000000000001</v>
      </c>
      <c r="Y296" s="471">
        <v>13</v>
      </c>
      <c r="Z296" s="424">
        <f>X296*Y296*12</f>
        <v>22.752600000000001</v>
      </c>
      <c r="AA296" s="406">
        <f t="shared" si="159"/>
        <v>13</v>
      </c>
      <c r="AB296" s="484">
        <f t="shared" si="131"/>
        <v>22.752600000000001</v>
      </c>
      <c r="AC296" s="472"/>
    </row>
    <row r="297" spans="1:30" s="9" customFormat="1" ht="26.25" customHeight="1">
      <c r="A297" s="6"/>
      <c r="B297" s="58" t="s">
        <v>350</v>
      </c>
      <c r="C297" s="93">
        <v>5</v>
      </c>
      <c r="D297" s="102">
        <v>8.4749999999999996</v>
      </c>
      <c r="E297" s="93">
        <v>5</v>
      </c>
      <c r="F297" s="102">
        <v>8.4749999999999996</v>
      </c>
      <c r="G297" s="47">
        <f t="shared" si="129"/>
        <v>1</v>
      </c>
      <c r="H297" s="48">
        <f t="shared" si="129"/>
        <v>1</v>
      </c>
      <c r="I297" s="49">
        <f t="shared" si="160"/>
        <v>0</v>
      </c>
      <c r="J297" s="50">
        <f t="shared" si="160"/>
        <v>0</v>
      </c>
      <c r="K297" s="93"/>
      <c r="L297" s="93"/>
      <c r="M297" s="93"/>
      <c r="N297" s="102"/>
      <c r="O297" s="51">
        <v>0.15961</v>
      </c>
      <c r="P297" s="65">
        <v>8</v>
      </c>
      <c r="Q297" s="41">
        <f t="shared" ref="Q297:Q299" si="164">O297*P297*12</f>
        <v>15.322559999999999</v>
      </c>
      <c r="R297" s="42">
        <f t="shared" si="161"/>
        <v>8</v>
      </c>
      <c r="S297" s="43">
        <f t="shared" si="161"/>
        <v>15.322559999999999</v>
      </c>
      <c r="T297" s="470"/>
      <c r="U297" s="470"/>
      <c r="V297" s="470"/>
      <c r="W297" s="517"/>
      <c r="X297" s="423">
        <v>0.15961</v>
      </c>
      <c r="Y297" s="471">
        <v>8</v>
      </c>
      <c r="Z297" s="424">
        <f t="shared" ref="Z297:Z299" si="165">X297*Y297*12</f>
        <v>15.322559999999999</v>
      </c>
      <c r="AA297" s="406">
        <f t="shared" si="159"/>
        <v>8</v>
      </c>
      <c r="AB297" s="484">
        <f t="shared" si="131"/>
        <v>15.322559999999999</v>
      </c>
      <c r="AC297" s="472"/>
    </row>
    <row r="298" spans="1:30" s="9" customFormat="1" ht="38.25" customHeight="1">
      <c r="A298" s="6"/>
      <c r="B298" s="58" t="s">
        <v>351</v>
      </c>
      <c r="C298" s="93">
        <v>5</v>
      </c>
      <c r="D298" s="102">
        <v>6.7800000000000011</v>
      </c>
      <c r="E298" s="93">
        <v>5</v>
      </c>
      <c r="F298" s="102">
        <v>6.7800000000000011</v>
      </c>
      <c r="G298" s="47">
        <f t="shared" si="129"/>
        <v>1</v>
      </c>
      <c r="H298" s="48">
        <f t="shared" si="129"/>
        <v>1</v>
      </c>
      <c r="I298" s="49">
        <f t="shared" si="160"/>
        <v>0</v>
      </c>
      <c r="J298" s="50">
        <f t="shared" si="160"/>
        <v>0</v>
      </c>
      <c r="K298" s="93"/>
      <c r="L298" s="93"/>
      <c r="M298" s="93"/>
      <c r="N298" s="102"/>
      <c r="O298" s="51">
        <v>0.12769</v>
      </c>
      <c r="P298" s="65">
        <v>8</v>
      </c>
      <c r="Q298" s="41">
        <f t="shared" si="164"/>
        <v>12.258240000000001</v>
      </c>
      <c r="R298" s="42">
        <f t="shared" si="161"/>
        <v>8</v>
      </c>
      <c r="S298" s="43">
        <f t="shared" si="161"/>
        <v>12.258240000000001</v>
      </c>
      <c r="T298" s="470"/>
      <c r="U298" s="470"/>
      <c r="V298" s="470"/>
      <c r="W298" s="517"/>
      <c r="X298" s="423">
        <v>0.12769</v>
      </c>
      <c r="Y298" s="471">
        <v>8</v>
      </c>
      <c r="Z298" s="424">
        <f t="shared" si="165"/>
        <v>12.258240000000001</v>
      </c>
      <c r="AA298" s="406">
        <f t="shared" si="159"/>
        <v>8</v>
      </c>
      <c r="AB298" s="484">
        <f t="shared" si="131"/>
        <v>12.258240000000001</v>
      </c>
      <c r="AC298" s="472"/>
    </row>
    <row r="299" spans="1:30" s="9" customFormat="1" ht="39" customHeight="1">
      <c r="A299" s="6"/>
      <c r="B299" s="58" t="s">
        <v>352</v>
      </c>
      <c r="C299" s="93">
        <v>20</v>
      </c>
      <c r="D299" s="102">
        <v>33.9</v>
      </c>
      <c r="E299" s="93">
        <v>20</v>
      </c>
      <c r="F299" s="102">
        <v>33.9</v>
      </c>
      <c r="G299" s="47">
        <f t="shared" si="129"/>
        <v>1</v>
      </c>
      <c r="H299" s="48">
        <f t="shared" si="129"/>
        <v>1</v>
      </c>
      <c r="I299" s="49">
        <f t="shared" si="160"/>
        <v>0</v>
      </c>
      <c r="J299" s="50">
        <f t="shared" si="160"/>
        <v>0</v>
      </c>
      <c r="K299" s="93"/>
      <c r="L299" s="93"/>
      <c r="M299" s="93"/>
      <c r="N299" s="102"/>
      <c r="O299" s="51">
        <v>0.15961</v>
      </c>
      <c r="P299" s="65">
        <v>20</v>
      </c>
      <c r="Q299" s="41">
        <f t="shared" si="164"/>
        <v>38.306400000000004</v>
      </c>
      <c r="R299" s="42">
        <f t="shared" si="161"/>
        <v>20</v>
      </c>
      <c r="S299" s="43">
        <f t="shared" si="161"/>
        <v>38.306400000000004</v>
      </c>
      <c r="T299" s="470"/>
      <c r="U299" s="470"/>
      <c r="V299" s="470"/>
      <c r="W299" s="517"/>
      <c r="X299" s="423">
        <v>0.15961</v>
      </c>
      <c r="Y299" s="471">
        <v>20</v>
      </c>
      <c r="Z299" s="424">
        <f t="shared" si="165"/>
        <v>38.306400000000004</v>
      </c>
      <c r="AA299" s="406">
        <f t="shared" si="159"/>
        <v>20</v>
      </c>
      <c r="AB299" s="484">
        <f t="shared" si="131"/>
        <v>38.306400000000004</v>
      </c>
      <c r="AC299" s="472"/>
    </row>
    <row r="300" spans="1:30" s="9" customFormat="1" ht="27.75" customHeight="1">
      <c r="A300" s="6">
        <v>12.02</v>
      </c>
      <c r="B300" s="58" t="s">
        <v>183</v>
      </c>
      <c r="C300" s="93"/>
      <c r="D300" s="102"/>
      <c r="E300" s="93"/>
      <c r="F300" s="102"/>
      <c r="G300" s="47"/>
      <c r="H300" s="48"/>
      <c r="I300" s="49">
        <f t="shared" si="160"/>
        <v>0</v>
      </c>
      <c r="J300" s="50">
        <f t="shared" si="160"/>
        <v>0</v>
      </c>
      <c r="K300" s="93"/>
      <c r="L300" s="93"/>
      <c r="M300" s="93"/>
      <c r="N300" s="102"/>
      <c r="O300" s="51">
        <v>1</v>
      </c>
      <c r="P300" s="65">
        <v>0</v>
      </c>
      <c r="Q300" s="41">
        <f>O300*P300</f>
        <v>0</v>
      </c>
      <c r="R300" s="42">
        <f t="shared" si="161"/>
        <v>0</v>
      </c>
      <c r="S300" s="43">
        <f t="shared" si="161"/>
        <v>0</v>
      </c>
      <c r="T300" s="470"/>
      <c r="U300" s="470"/>
      <c r="V300" s="470"/>
      <c r="W300" s="517"/>
      <c r="X300" s="423">
        <v>1</v>
      </c>
      <c r="Y300" s="471">
        <v>0</v>
      </c>
      <c r="Z300" s="424">
        <f>X300*Y300</f>
        <v>0</v>
      </c>
      <c r="AA300" s="406">
        <f t="shared" si="159"/>
        <v>0</v>
      </c>
      <c r="AB300" s="484">
        <f t="shared" si="131"/>
        <v>0</v>
      </c>
      <c r="AC300" s="472"/>
    </row>
    <row r="301" spans="1:30" s="9" customFormat="1" ht="31.5">
      <c r="A301" s="6">
        <f>+A300+0.01</f>
        <v>12.03</v>
      </c>
      <c r="B301" s="58" t="s">
        <v>315</v>
      </c>
      <c r="C301" s="93"/>
      <c r="D301" s="102"/>
      <c r="E301" s="93"/>
      <c r="F301" s="102"/>
      <c r="G301" s="47"/>
      <c r="H301" s="48"/>
      <c r="I301" s="49">
        <f t="shared" si="160"/>
        <v>0</v>
      </c>
      <c r="J301" s="50">
        <f t="shared" si="160"/>
        <v>0</v>
      </c>
      <c r="K301" s="93"/>
      <c r="L301" s="93"/>
      <c r="M301" s="93"/>
      <c r="N301" s="102"/>
      <c r="O301" s="51">
        <v>1</v>
      </c>
      <c r="P301" s="65">
        <v>5</v>
      </c>
      <c r="Q301" s="41">
        <f t="shared" ref="Q301:Q305" si="166">O301*P301</f>
        <v>5</v>
      </c>
      <c r="R301" s="42">
        <f t="shared" si="161"/>
        <v>5</v>
      </c>
      <c r="S301" s="43">
        <f t="shared" si="161"/>
        <v>5</v>
      </c>
      <c r="T301" s="470"/>
      <c r="U301" s="470"/>
      <c r="V301" s="470"/>
      <c r="W301" s="517"/>
      <c r="X301" s="423">
        <v>1</v>
      </c>
      <c r="Y301" s="471">
        <v>0</v>
      </c>
      <c r="Z301" s="424">
        <f t="shared" ref="Z301:Z305" si="167">X301*Y301</f>
        <v>0</v>
      </c>
      <c r="AA301" s="406">
        <f t="shared" si="159"/>
        <v>0</v>
      </c>
      <c r="AB301" s="484">
        <f t="shared" si="131"/>
        <v>0</v>
      </c>
      <c r="AC301" s="472"/>
    </row>
    <row r="302" spans="1:30" s="9" customFormat="1" ht="18">
      <c r="A302" s="6">
        <f t="shared" ref="A302:A305" si="168">+A301+0.01</f>
        <v>12.04</v>
      </c>
      <c r="B302" s="7" t="s">
        <v>184</v>
      </c>
      <c r="C302" s="8">
        <v>8</v>
      </c>
      <c r="D302" s="13">
        <v>4</v>
      </c>
      <c r="E302" s="8">
        <v>8</v>
      </c>
      <c r="F302" s="13">
        <v>4</v>
      </c>
      <c r="G302" s="47">
        <f t="shared" si="129"/>
        <v>1</v>
      </c>
      <c r="H302" s="48">
        <f t="shared" si="129"/>
        <v>1</v>
      </c>
      <c r="I302" s="49">
        <f t="shared" si="160"/>
        <v>0</v>
      </c>
      <c r="J302" s="50">
        <f t="shared" si="160"/>
        <v>0</v>
      </c>
      <c r="K302" s="8"/>
      <c r="L302" s="8"/>
      <c r="M302" s="8"/>
      <c r="N302" s="13"/>
      <c r="O302" s="51">
        <v>0.5</v>
      </c>
      <c r="P302" s="8">
        <v>8</v>
      </c>
      <c r="Q302" s="41">
        <f t="shared" si="166"/>
        <v>4</v>
      </c>
      <c r="R302" s="42">
        <f t="shared" si="161"/>
        <v>8</v>
      </c>
      <c r="S302" s="43">
        <f t="shared" si="161"/>
        <v>4</v>
      </c>
      <c r="T302" s="405"/>
      <c r="U302" s="405"/>
      <c r="V302" s="405"/>
      <c r="W302" s="484"/>
      <c r="X302" s="423">
        <v>0.5</v>
      </c>
      <c r="Y302" s="405">
        <v>8</v>
      </c>
      <c r="Z302" s="424">
        <f t="shared" si="167"/>
        <v>4</v>
      </c>
      <c r="AA302" s="406">
        <f t="shared" si="159"/>
        <v>8</v>
      </c>
      <c r="AB302" s="484">
        <f t="shared" si="131"/>
        <v>4</v>
      </c>
      <c r="AC302" s="404"/>
    </row>
    <row r="303" spans="1:30" s="9" customFormat="1" ht="18">
      <c r="A303" s="6">
        <f t="shared" si="168"/>
        <v>12.049999999999999</v>
      </c>
      <c r="B303" s="74" t="s">
        <v>185</v>
      </c>
      <c r="C303" s="93">
        <v>5</v>
      </c>
      <c r="D303" s="102">
        <v>1.5</v>
      </c>
      <c r="E303" s="93">
        <v>5</v>
      </c>
      <c r="F303" s="102">
        <v>1.5</v>
      </c>
      <c r="G303" s="47">
        <f t="shared" ref="G303:H366" si="169">E303/C303</f>
        <v>1</v>
      </c>
      <c r="H303" s="48">
        <f t="shared" si="169"/>
        <v>1</v>
      </c>
      <c r="I303" s="49">
        <f t="shared" si="160"/>
        <v>0</v>
      </c>
      <c r="J303" s="50">
        <f t="shared" si="160"/>
        <v>0</v>
      </c>
      <c r="K303" s="93"/>
      <c r="L303" s="93"/>
      <c r="M303" s="93"/>
      <c r="N303" s="102"/>
      <c r="O303" s="51">
        <v>0.3</v>
      </c>
      <c r="P303" s="65">
        <v>8</v>
      </c>
      <c r="Q303" s="41">
        <f t="shared" si="166"/>
        <v>2.4</v>
      </c>
      <c r="R303" s="42">
        <f t="shared" si="161"/>
        <v>8</v>
      </c>
      <c r="S303" s="43">
        <f t="shared" si="161"/>
        <v>2.4</v>
      </c>
      <c r="T303" s="470"/>
      <c r="U303" s="470"/>
      <c r="V303" s="470"/>
      <c r="W303" s="517"/>
      <c r="X303" s="423">
        <v>0.3</v>
      </c>
      <c r="Y303" s="471">
        <v>8</v>
      </c>
      <c r="Z303" s="424">
        <f t="shared" si="167"/>
        <v>2.4</v>
      </c>
      <c r="AA303" s="406">
        <f t="shared" si="159"/>
        <v>8</v>
      </c>
      <c r="AB303" s="484">
        <f t="shared" si="131"/>
        <v>2.4</v>
      </c>
      <c r="AC303" s="472"/>
    </row>
    <row r="304" spans="1:30" s="9" customFormat="1" ht="18">
      <c r="A304" s="6">
        <f t="shared" si="168"/>
        <v>12.059999999999999</v>
      </c>
      <c r="B304" s="58" t="s">
        <v>186</v>
      </c>
      <c r="C304" s="93"/>
      <c r="D304" s="102"/>
      <c r="E304" s="93"/>
      <c r="F304" s="102"/>
      <c r="G304" s="47"/>
      <c r="H304" s="48"/>
      <c r="I304" s="49">
        <f t="shared" si="160"/>
        <v>0</v>
      </c>
      <c r="J304" s="50">
        <f t="shared" si="160"/>
        <v>0</v>
      </c>
      <c r="K304" s="93"/>
      <c r="L304" s="93"/>
      <c r="M304" s="93"/>
      <c r="N304" s="102"/>
      <c r="O304" s="51">
        <v>0.1</v>
      </c>
      <c r="P304" s="65">
        <v>8</v>
      </c>
      <c r="Q304" s="41">
        <f t="shared" si="166"/>
        <v>0.8</v>
      </c>
      <c r="R304" s="42">
        <f t="shared" si="161"/>
        <v>8</v>
      </c>
      <c r="S304" s="43">
        <f t="shared" si="161"/>
        <v>0.8</v>
      </c>
      <c r="T304" s="470"/>
      <c r="U304" s="470"/>
      <c r="V304" s="470"/>
      <c r="W304" s="517"/>
      <c r="X304" s="423">
        <v>0.1</v>
      </c>
      <c r="Y304" s="471">
        <v>0</v>
      </c>
      <c r="Z304" s="424">
        <f t="shared" si="167"/>
        <v>0</v>
      </c>
      <c r="AA304" s="406">
        <f t="shared" si="159"/>
        <v>0</v>
      </c>
      <c r="AB304" s="484">
        <f t="shared" si="131"/>
        <v>0</v>
      </c>
      <c r="AC304" s="472"/>
    </row>
    <row r="305" spans="1:30" s="88" customFormat="1" ht="30.75" customHeight="1">
      <c r="A305" s="6">
        <f t="shared" si="168"/>
        <v>12.069999999999999</v>
      </c>
      <c r="B305" s="12" t="s">
        <v>187</v>
      </c>
      <c r="C305" s="8"/>
      <c r="D305" s="13"/>
      <c r="E305" s="8"/>
      <c r="F305" s="13"/>
      <c r="G305" s="47"/>
      <c r="H305" s="48"/>
      <c r="I305" s="49">
        <f t="shared" si="160"/>
        <v>0</v>
      </c>
      <c r="J305" s="50">
        <f t="shared" si="160"/>
        <v>0</v>
      </c>
      <c r="K305" s="8"/>
      <c r="L305" s="8"/>
      <c r="M305" s="8"/>
      <c r="N305" s="13"/>
      <c r="O305" s="51">
        <v>0.1</v>
      </c>
      <c r="P305" s="8">
        <v>5</v>
      </c>
      <c r="Q305" s="41">
        <f t="shared" si="166"/>
        <v>0.5</v>
      </c>
      <c r="R305" s="42">
        <f t="shared" si="161"/>
        <v>5</v>
      </c>
      <c r="S305" s="43">
        <f t="shared" si="161"/>
        <v>0.5</v>
      </c>
      <c r="T305" s="405"/>
      <c r="U305" s="405"/>
      <c r="V305" s="405"/>
      <c r="W305" s="484"/>
      <c r="X305" s="423">
        <v>0.1</v>
      </c>
      <c r="Y305" s="405">
        <v>0</v>
      </c>
      <c r="Z305" s="424">
        <f t="shared" si="167"/>
        <v>0</v>
      </c>
      <c r="AA305" s="406">
        <f t="shared" si="159"/>
        <v>0</v>
      </c>
      <c r="AB305" s="484">
        <f t="shared" si="131"/>
        <v>0</v>
      </c>
      <c r="AC305" s="407"/>
    </row>
    <row r="306" spans="1:30" s="88" customFormat="1" ht="92.25" customHeight="1">
      <c r="A306" s="6">
        <v>12.08</v>
      </c>
      <c r="B306" s="56" t="s">
        <v>341</v>
      </c>
      <c r="C306" s="8"/>
      <c r="D306" s="13"/>
      <c r="E306" s="8"/>
      <c r="F306" s="13"/>
      <c r="G306" s="47"/>
      <c r="H306" s="48"/>
      <c r="I306" s="49"/>
      <c r="J306" s="50"/>
      <c r="K306" s="8"/>
      <c r="L306" s="8"/>
      <c r="M306" s="8"/>
      <c r="N306" s="13"/>
      <c r="O306" s="60">
        <v>2.0039999999999999E-2</v>
      </c>
      <c r="P306" s="8">
        <v>84</v>
      </c>
      <c r="Q306" s="55">
        <f>O306*P306*12</f>
        <v>20.200319999999998</v>
      </c>
      <c r="R306" s="42">
        <f t="shared" ref="R306:R307" si="170">K306+M306+P306</f>
        <v>84</v>
      </c>
      <c r="S306" s="43">
        <f t="shared" ref="S306:S307" si="171">L306+N306+Q306</f>
        <v>20.200319999999998</v>
      </c>
      <c r="T306" s="405"/>
      <c r="U306" s="405"/>
      <c r="V306" s="405"/>
      <c r="W306" s="484"/>
      <c r="X306" s="456">
        <v>2.0039999999999999E-2</v>
      </c>
      <c r="Y306" s="405">
        <v>0</v>
      </c>
      <c r="Z306" s="458">
        <f>X306*Y306*12</f>
        <v>0</v>
      </c>
      <c r="AA306" s="406">
        <f t="shared" si="159"/>
        <v>0</v>
      </c>
      <c r="AB306" s="484">
        <f t="shared" si="131"/>
        <v>0</v>
      </c>
      <c r="AC306" s="407"/>
    </row>
    <row r="307" spans="1:30" s="88" customFormat="1" ht="96.75" customHeight="1">
      <c r="A307" s="6">
        <v>12.09</v>
      </c>
      <c r="B307" s="56" t="s">
        <v>342</v>
      </c>
      <c r="C307" s="8"/>
      <c r="D307" s="13"/>
      <c r="E307" s="8"/>
      <c r="F307" s="13"/>
      <c r="G307" s="47"/>
      <c r="H307" s="48"/>
      <c r="I307" s="49"/>
      <c r="J307" s="50"/>
      <c r="K307" s="8"/>
      <c r="L307" s="8"/>
      <c r="M307" s="8"/>
      <c r="N307" s="13"/>
      <c r="O307" s="60">
        <v>2.0039999999999999E-2</v>
      </c>
      <c r="P307" s="8">
        <v>60</v>
      </c>
      <c r="Q307" s="55">
        <f>O307*P307*12*2</f>
        <v>28.857599999999998</v>
      </c>
      <c r="R307" s="42">
        <f t="shared" si="170"/>
        <v>60</v>
      </c>
      <c r="S307" s="43">
        <f t="shared" si="171"/>
        <v>28.857599999999998</v>
      </c>
      <c r="T307" s="405"/>
      <c r="U307" s="405"/>
      <c r="V307" s="405"/>
      <c r="W307" s="484"/>
      <c r="X307" s="456">
        <v>2.0039999999999999E-2</v>
      </c>
      <c r="Y307" s="405">
        <v>0</v>
      </c>
      <c r="Z307" s="458">
        <f>X307*Y307*12*2</f>
        <v>0</v>
      </c>
      <c r="AA307" s="406">
        <f t="shared" si="159"/>
        <v>0</v>
      </c>
      <c r="AB307" s="484">
        <f t="shared" si="131"/>
        <v>0</v>
      </c>
      <c r="AC307" s="407"/>
    </row>
    <row r="308" spans="1:30" s="216" customFormat="1" ht="18">
      <c r="A308" s="203"/>
      <c r="B308" s="192" t="s">
        <v>107</v>
      </c>
      <c r="C308" s="210">
        <f>C302</f>
        <v>8</v>
      </c>
      <c r="D308" s="211">
        <f>SUM(D294:D307)</f>
        <v>145.9058</v>
      </c>
      <c r="E308" s="210">
        <f>E302</f>
        <v>8</v>
      </c>
      <c r="F308" s="211">
        <f>SUM(F294:F307)</f>
        <v>145.9058</v>
      </c>
      <c r="G308" s="214">
        <f t="shared" si="169"/>
        <v>1</v>
      </c>
      <c r="H308" s="215">
        <f t="shared" si="169"/>
        <v>1</v>
      </c>
      <c r="I308" s="210">
        <f t="shared" ref="I308:O308" si="172">SUM(I294:I307)</f>
        <v>0</v>
      </c>
      <c r="J308" s="211">
        <f t="shared" si="172"/>
        <v>0</v>
      </c>
      <c r="K308" s="211">
        <f t="shared" si="172"/>
        <v>0</v>
      </c>
      <c r="L308" s="211">
        <f t="shared" si="172"/>
        <v>0</v>
      </c>
      <c r="M308" s="211">
        <f t="shared" si="172"/>
        <v>0</v>
      </c>
      <c r="N308" s="211">
        <f t="shared" si="172"/>
        <v>0</v>
      </c>
      <c r="O308" s="212">
        <f t="shared" si="172"/>
        <v>4.1746199999999991</v>
      </c>
      <c r="P308" s="211">
        <v>8</v>
      </c>
      <c r="Q308" s="211">
        <f>SUM(Q294:Q307)</f>
        <v>300.21496000000002</v>
      </c>
      <c r="R308" s="211">
        <f>P308</f>
        <v>8</v>
      </c>
      <c r="S308" s="211">
        <f>SUM(S294:S307)</f>
        <v>300.21496000000002</v>
      </c>
      <c r="T308" s="475"/>
      <c r="U308" s="475">
        <f t="shared" ref="U308:W308" si="173">SUM(U294:U307)</f>
        <v>0</v>
      </c>
      <c r="V308" s="475"/>
      <c r="W308" s="475">
        <f t="shared" si="173"/>
        <v>0</v>
      </c>
      <c r="X308" s="476"/>
      <c r="Y308" s="211">
        <v>8</v>
      </c>
      <c r="Z308" s="475">
        <f>SUM(Z294:Z307)</f>
        <v>239.60644000000002</v>
      </c>
      <c r="AA308" s="211">
        <f>Y308</f>
        <v>8</v>
      </c>
      <c r="AB308" s="484">
        <f t="shared" si="131"/>
        <v>239.60644000000002</v>
      </c>
      <c r="AC308" s="422"/>
      <c r="AD308" s="263"/>
    </row>
    <row r="309" spans="1:30" s="147" customFormat="1" ht="31.5">
      <c r="A309" s="143">
        <v>13</v>
      </c>
      <c r="B309" s="144" t="s">
        <v>188</v>
      </c>
      <c r="C309" s="145"/>
      <c r="D309" s="162"/>
      <c r="E309" s="145"/>
      <c r="F309" s="162"/>
      <c r="G309" s="151"/>
      <c r="H309" s="152"/>
      <c r="I309" s="159"/>
      <c r="J309" s="162"/>
      <c r="K309" s="145"/>
      <c r="L309" s="145"/>
      <c r="M309" s="145"/>
      <c r="N309" s="162"/>
      <c r="O309" s="163"/>
      <c r="P309" s="145"/>
      <c r="Q309" s="162"/>
      <c r="R309" s="154">
        <f t="shared" si="161"/>
        <v>0</v>
      </c>
      <c r="S309" s="155">
        <f t="shared" si="161"/>
        <v>0</v>
      </c>
      <c r="T309" s="439"/>
      <c r="U309" s="439"/>
      <c r="V309" s="439"/>
      <c r="W309" s="448"/>
      <c r="X309" s="423"/>
      <c r="Y309" s="439"/>
      <c r="Z309" s="448"/>
      <c r="AA309" s="406"/>
      <c r="AB309" s="484"/>
      <c r="AC309" s="403"/>
    </row>
    <row r="310" spans="1:30" s="9" customFormat="1" ht="51" customHeight="1">
      <c r="A310" s="6">
        <v>13.01</v>
      </c>
      <c r="B310" s="7" t="s">
        <v>307</v>
      </c>
      <c r="C310" s="8"/>
      <c r="D310" s="13"/>
      <c r="E310" s="8"/>
      <c r="F310" s="13"/>
      <c r="G310" s="47" t="e">
        <f t="shared" si="169"/>
        <v>#DIV/0!</v>
      </c>
      <c r="H310" s="48" t="e">
        <f t="shared" si="169"/>
        <v>#DIV/0!</v>
      </c>
      <c r="I310" s="49">
        <f t="shared" ref="I310:J317" si="174">C310-E310</f>
        <v>0</v>
      </c>
      <c r="J310" s="50">
        <f t="shared" si="174"/>
        <v>0</v>
      </c>
      <c r="K310" s="8"/>
      <c r="L310" s="8"/>
      <c r="M310" s="8"/>
      <c r="N310" s="13"/>
      <c r="O310" s="51">
        <v>0.22084000000000001</v>
      </c>
      <c r="P310" s="8">
        <v>19</v>
      </c>
      <c r="Q310" s="41">
        <f>O310*P310*12</f>
        <v>50.351520000000008</v>
      </c>
      <c r="R310" s="42">
        <f t="shared" si="161"/>
        <v>19</v>
      </c>
      <c r="S310" s="43">
        <f t="shared" si="161"/>
        <v>50.351520000000008</v>
      </c>
      <c r="T310" s="405"/>
      <c r="U310" s="405"/>
      <c r="V310" s="405"/>
      <c r="W310" s="484"/>
      <c r="X310" s="423">
        <v>0.22084000000000001</v>
      </c>
      <c r="Y310" s="405">
        <v>19</v>
      </c>
      <c r="Z310" s="424">
        <f>X310*Y310*12</f>
        <v>50.351520000000008</v>
      </c>
      <c r="AA310" s="406">
        <f t="shared" ref="AA310:AB324" si="175">T310+V310+Y310</f>
        <v>19</v>
      </c>
      <c r="AB310" s="484">
        <f t="shared" si="175"/>
        <v>50.351520000000008</v>
      </c>
      <c r="AC310" s="404"/>
    </row>
    <row r="311" spans="1:30" s="9" customFormat="1" ht="47.25" customHeight="1">
      <c r="A311" s="6">
        <v>13.02</v>
      </c>
      <c r="B311" s="7" t="s">
        <v>308</v>
      </c>
      <c r="C311" s="8">
        <v>50</v>
      </c>
      <c r="D311" s="13">
        <v>103.12200000000001</v>
      </c>
      <c r="E311" s="8">
        <v>50</v>
      </c>
      <c r="F311" s="13">
        <v>103.12200000000001</v>
      </c>
      <c r="G311" s="47">
        <f t="shared" si="169"/>
        <v>1</v>
      </c>
      <c r="H311" s="48">
        <f t="shared" si="169"/>
        <v>1</v>
      </c>
      <c r="I311" s="49">
        <f t="shared" si="174"/>
        <v>0</v>
      </c>
      <c r="J311" s="50">
        <f t="shared" si="174"/>
        <v>0</v>
      </c>
      <c r="K311" s="8"/>
      <c r="L311" s="8"/>
      <c r="M311" s="8"/>
      <c r="N311" s="13"/>
      <c r="O311" s="51">
        <v>0.19420999999999999</v>
      </c>
      <c r="P311" s="8">
        <f>50-19</f>
        <v>31</v>
      </c>
      <c r="Q311" s="41">
        <f>O311*P311*12</f>
        <v>72.246119999999991</v>
      </c>
      <c r="R311" s="42">
        <f t="shared" si="161"/>
        <v>31</v>
      </c>
      <c r="S311" s="43">
        <f t="shared" si="161"/>
        <v>72.246119999999991</v>
      </c>
      <c r="T311" s="405"/>
      <c r="U311" s="405"/>
      <c r="V311" s="405"/>
      <c r="W311" s="484"/>
      <c r="X311" s="423">
        <v>0.19420999999999999</v>
      </c>
      <c r="Y311" s="405">
        <f>50-19</f>
        <v>31</v>
      </c>
      <c r="Z311" s="424">
        <f>X311*Y311*12</f>
        <v>72.246119999999991</v>
      </c>
      <c r="AA311" s="406">
        <f t="shared" si="175"/>
        <v>31</v>
      </c>
      <c r="AB311" s="484">
        <f t="shared" si="175"/>
        <v>72.246119999999991</v>
      </c>
      <c r="AC311" s="404"/>
    </row>
    <row r="312" spans="1:30" s="88" customFormat="1" ht="21" customHeight="1">
      <c r="A312" s="6">
        <v>13.03</v>
      </c>
      <c r="B312" s="58" t="s">
        <v>183</v>
      </c>
      <c r="C312" s="93"/>
      <c r="D312" s="102"/>
      <c r="E312" s="93"/>
      <c r="F312" s="102"/>
      <c r="G312" s="47"/>
      <c r="H312" s="48"/>
      <c r="I312" s="49">
        <f t="shared" si="174"/>
        <v>0</v>
      </c>
      <c r="J312" s="50">
        <f t="shared" si="174"/>
        <v>0</v>
      </c>
      <c r="K312" s="93"/>
      <c r="L312" s="93"/>
      <c r="M312" s="93"/>
      <c r="N312" s="102"/>
      <c r="O312" s="51">
        <v>0.1</v>
      </c>
      <c r="P312" s="93"/>
      <c r="Q312" s="41">
        <f>O312*P312</f>
        <v>0</v>
      </c>
      <c r="R312" s="42">
        <f t="shared" ref="R312:S378" si="176">K312+M312+P312</f>
        <v>0</v>
      </c>
      <c r="S312" s="43">
        <f t="shared" si="176"/>
        <v>0</v>
      </c>
      <c r="T312" s="470"/>
      <c r="U312" s="470"/>
      <c r="V312" s="470"/>
      <c r="W312" s="517"/>
      <c r="X312" s="423">
        <v>0.1</v>
      </c>
      <c r="Y312" s="470"/>
      <c r="Z312" s="424">
        <f>X312*Y312</f>
        <v>0</v>
      </c>
      <c r="AA312" s="406">
        <f t="shared" si="175"/>
        <v>0</v>
      </c>
      <c r="AB312" s="484">
        <f t="shared" si="175"/>
        <v>0</v>
      </c>
      <c r="AC312" s="472"/>
    </row>
    <row r="313" spans="1:30" s="88" customFormat="1" ht="42.75" customHeight="1">
      <c r="A313" s="6">
        <f t="shared" ref="A313:A317" si="177">+A312+0.01</f>
        <v>13.04</v>
      </c>
      <c r="B313" s="74" t="s">
        <v>314</v>
      </c>
      <c r="C313" s="93"/>
      <c r="D313" s="102"/>
      <c r="E313" s="93"/>
      <c r="F313" s="102"/>
      <c r="G313" s="47"/>
      <c r="H313" s="48"/>
      <c r="I313" s="49">
        <f t="shared" si="174"/>
        <v>0</v>
      </c>
      <c r="J313" s="50">
        <f t="shared" si="174"/>
        <v>0</v>
      </c>
      <c r="K313" s="93"/>
      <c r="L313" s="93"/>
      <c r="M313" s="93"/>
      <c r="N313" s="102"/>
      <c r="O313" s="51">
        <v>0.1</v>
      </c>
      <c r="P313" s="65">
        <v>50</v>
      </c>
      <c r="Q313" s="41">
        <f t="shared" ref="Q313:Q317" si="178">O313*P313</f>
        <v>5</v>
      </c>
      <c r="R313" s="42">
        <f t="shared" si="176"/>
        <v>50</v>
      </c>
      <c r="S313" s="43">
        <f t="shared" si="176"/>
        <v>5</v>
      </c>
      <c r="T313" s="470"/>
      <c r="U313" s="470"/>
      <c r="V313" s="470"/>
      <c r="W313" s="517"/>
      <c r="X313" s="423">
        <v>0.1</v>
      </c>
      <c r="Y313" s="471">
        <v>0</v>
      </c>
      <c r="Z313" s="424">
        <f t="shared" ref="Z313:Z317" si="179">X313*Y313</f>
        <v>0</v>
      </c>
      <c r="AA313" s="406">
        <f t="shared" si="175"/>
        <v>0</v>
      </c>
      <c r="AB313" s="484">
        <f t="shared" si="175"/>
        <v>0</v>
      </c>
      <c r="AC313" s="472"/>
    </row>
    <row r="314" spans="1:30" s="88" customFormat="1" ht="18">
      <c r="A314" s="6">
        <f t="shared" si="177"/>
        <v>13.049999999999999</v>
      </c>
      <c r="B314" s="7" t="s">
        <v>184</v>
      </c>
      <c r="C314" s="8">
        <v>50</v>
      </c>
      <c r="D314" s="13">
        <v>5</v>
      </c>
      <c r="E314" s="8">
        <v>50</v>
      </c>
      <c r="F314" s="13">
        <v>5</v>
      </c>
      <c r="G314" s="47">
        <f>E314/C314</f>
        <v>1</v>
      </c>
      <c r="H314" s="48">
        <f t="shared" si="169"/>
        <v>1</v>
      </c>
      <c r="I314" s="49">
        <f>C314-E314</f>
        <v>0</v>
      </c>
      <c r="J314" s="50">
        <f t="shared" si="174"/>
        <v>0</v>
      </c>
      <c r="K314" s="8"/>
      <c r="L314" s="8"/>
      <c r="M314" s="8"/>
      <c r="N314" s="13"/>
      <c r="O314" s="51">
        <v>0.1</v>
      </c>
      <c r="P314" s="8">
        <v>50</v>
      </c>
      <c r="Q314" s="41">
        <f t="shared" si="178"/>
        <v>5</v>
      </c>
      <c r="R314" s="42">
        <f t="shared" si="176"/>
        <v>50</v>
      </c>
      <c r="S314" s="43">
        <f t="shared" si="176"/>
        <v>5</v>
      </c>
      <c r="T314" s="405"/>
      <c r="U314" s="405"/>
      <c r="V314" s="405"/>
      <c r="W314" s="484"/>
      <c r="X314" s="423">
        <v>0.1</v>
      </c>
      <c r="Y314" s="405">
        <v>50</v>
      </c>
      <c r="Z314" s="424">
        <f t="shared" si="179"/>
        <v>5</v>
      </c>
      <c r="AA314" s="406">
        <f t="shared" si="175"/>
        <v>50</v>
      </c>
      <c r="AB314" s="484">
        <f t="shared" si="175"/>
        <v>5</v>
      </c>
      <c r="AC314" s="404"/>
    </row>
    <row r="315" spans="1:30" s="9" customFormat="1" ht="22.5" customHeight="1">
      <c r="A315" s="6">
        <f t="shared" si="177"/>
        <v>13.059999999999999</v>
      </c>
      <c r="B315" s="58" t="s">
        <v>189</v>
      </c>
      <c r="C315" s="93">
        <v>50</v>
      </c>
      <c r="D315" s="102">
        <v>6</v>
      </c>
      <c r="E315" s="93">
        <v>50</v>
      </c>
      <c r="F315" s="102">
        <v>6</v>
      </c>
      <c r="G315" s="47">
        <f t="shared" si="169"/>
        <v>1</v>
      </c>
      <c r="H315" s="48">
        <f t="shared" si="169"/>
        <v>1</v>
      </c>
      <c r="I315" s="49">
        <f t="shared" si="174"/>
        <v>0</v>
      </c>
      <c r="J315" s="50">
        <f t="shared" si="174"/>
        <v>0</v>
      </c>
      <c r="K315" s="93"/>
      <c r="L315" s="93"/>
      <c r="M315" s="93"/>
      <c r="N315" s="102"/>
      <c r="O315" s="51">
        <f>0.01*12</f>
        <v>0.12</v>
      </c>
      <c r="P315" s="93">
        <v>50</v>
      </c>
      <c r="Q315" s="41">
        <f t="shared" si="178"/>
        <v>6</v>
      </c>
      <c r="R315" s="42">
        <f t="shared" si="176"/>
        <v>50</v>
      </c>
      <c r="S315" s="43">
        <f t="shared" si="176"/>
        <v>6</v>
      </c>
      <c r="T315" s="470"/>
      <c r="U315" s="470"/>
      <c r="V315" s="470"/>
      <c r="W315" s="517"/>
      <c r="X315" s="423">
        <f>0.01*12</f>
        <v>0.12</v>
      </c>
      <c r="Y315" s="470">
        <v>50</v>
      </c>
      <c r="Z315" s="424">
        <f t="shared" si="179"/>
        <v>6</v>
      </c>
      <c r="AA315" s="406">
        <f t="shared" si="175"/>
        <v>50</v>
      </c>
      <c r="AB315" s="484">
        <f t="shared" si="175"/>
        <v>6</v>
      </c>
      <c r="AC315" s="472"/>
    </row>
    <row r="316" spans="1:30" s="88" customFormat="1" ht="18">
      <c r="A316" s="6">
        <f t="shared" si="177"/>
        <v>13.069999999999999</v>
      </c>
      <c r="B316" s="58" t="s">
        <v>186</v>
      </c>
      <c r="C316" s="93"/>
      <c r="D316" s="102"/>
      <c r="E316" s="93"/>
      <c r="F316" s="102"/>
      <c r="G316" s="47"/>
      <c r="H316" s="48"/>
      <c r="I316" s="49">
        <f t="shared" si="174"/>
        <v>0</v>
      </c>
      <c r="J316" s="50">
        <f t="shared" si="174"/>
        <v>0</v>
      </c>
      <c r="K316" s="93"/>
      <c r="L316" s="93"/>
      <c r="M316" s="93"/>
      <c r="N316" s="102"/>
      <c r="O316" s="51">
        <v>0.03</v>
      </c>
      <c r="P316" s="93">
        <v>50</v>
      </c>
      <c r="Q316" s="41">
        <f t="shared" si="178"/>
        <v>1.5</v>
      </c>
      <c r="R316" s="42">
        <f t="shared" si="176"/>
        <v>50</v>
      </c>
      <c r="S316" s="43">
        <f t="shared" si="176"/>
        <v>1.5</v>
      </c>
      <c r="T316" s="470"/>
      <c r="U316" s="470"/>
      <c r="V316" s="470"/>
      <c r="W316" s="517"/>
      <c r="X316" s="423">
        <v>0.03</v>
      </c>
      <c r="Y316" s="470">
        <v>0</v>
      </c>
      <c r="Z316" s="424">
        <f t="shared" si="179"/>
        <v>0</v>
      </c>
      <c r="AA316" s="406">
        <f t="shared" si="175"/>
        <v>0</v>
      </c>
      <c r="AB316" s="484">
        <f t="shared" si="175"/>
        <v>0</v>
      </c>
      <c r="AC316" s="472"/>
    </row>
    <row r="317" spans="1:30" s="88" customFormat="1" ht="18">
      <c r="A317" s="6">
        <f t="shared" si="177"/>
        <v>13.079999999999998</v>
      </c>
      <c r="B317" s="12" t="s">
        <v>187</v>
      </c>
      <c r="C317" s="8"/>
      <c r="D317" s="13"/>
      <c r="E317" s="8"/>
      <c r="F317" s="13"/>
      <c r="G317" s="47"/>
      <c r="H317" s="48"/>
      <c r="I317" s="49">
        <f t="shared" si="174"/>
        <v>0</v>
      </c>
      <c r="J317" s="50">
        <f t="shared" si="174"/>
        <v>0</v>
      </c>
      <c r="K317" s="8"/>
      <c r="L317" s="8"/>
      <c r="M317" s="8"/>
      <c r="N317" s="13"/>
      <c r="O317" s="51">
        <v>0.02</v>
      </c>
      <c r="P317" s="8">
        <v>50</v>
      </c>
      <c r="Q317" s="41">
        <f t="shared" si="178"/>
        <v>1</v>
      </c>
      <c r="R317" s="42">
        <f t="shared" si="176"/>
        <v>50</v>
      </c>
      <c r="S317" s="43">
        <f t="shared" si="176"/>
        <v>1</v>
      </c>
      <c r="T317" s="405"/>
      <c r="U317" s="405"/>
      <c r="V317" s="405"/>
      <c r="W317" s="484"/>
      <c r="X317" s="423">
        <v>0.02</v>
      </c>
      <c r="Y317" s="405">
        <v>0</v>
      </c>
      <c r="Z317" s="424">
        <f t="shared" si="179"/>
        <v>0</v>
      </c>
      <c r="AA317" s="406">
        <f t="shared" si="175"/>
        <v>0</v>
      </c>
      <c r="AB317" s="484">
        <f t="shared" si="175"/>
        <v>0</v>
      </c>
      <c r="AC317" s="407"/>
    </row>
    <row r="318" spans="1:30" s="88" customFormat="1" ht="31.5">
      <c r="A318" s="6">
        <v>13.09</v>
      </c>
      <c r="B318" s="56" t="s">
        <v>339</v>
      </c>
      <c r="C318" s="8"/>
      <c r="D318" s="13"/>
      <c r="E318" s="8"/>
      <c r="F318" s="13"/>
      <c r="G318" s="47"/>
      <c r="H318" s="48"/>
      <c r="I318" s="49"/>
      <c r="J318" s="50"/>
      <c r="K318" s="8"/>
      <c r="L318" s="8"/>
      <c r="M318" s="8"/>
      <c r="N318" s="13"/>
      <c r="O318" s="60">
        <v>2.0039999999999999E-2</v>
      </c>
      <c r="P318" s="8">
        <v>50</v>
      </c>
      <c r="Q318" s="55">
        <f>O318*P318*12</f>
        <v>12.024000000000001</v>
      </c>
      <c r="R318" s="42">
        <f t="shared" ref="R318:R319" si="180">K318+M318+P318</f>
        <v>50</v>
      </c>
      <c r="S318" s="43">
        <f t="shared" ref="S318:S319" si="181">L318+N318+Q318</f>
        <v>12.024000000000001</v>
      </c>
      <c r="T318" s="405"/>
      <c r="U318" s="405"/>
      <c r="V318" s="405"/>
      <c r="W318" s="484"/>
      <c r="X318" s="456">
        <v>2.0039999999999999E-2</v>
      </c>
      <c r="Y318" s="405">
        <v>0</v>
      </c>
      <c r="Z318" s="458">
        <f>X318*Y318*12</f>
        <v>0</v>
      </c>
      <c r="AA318" s="406">
        <f t="shared" si="175"/>
        <v>0</v>
      </c>
      <c r="AB318" s="484">
        <f t="shared" si="175"/>
        <v>0</v>
      </c>
      <c r="AC318" s="407"/>
    </row>
    <row r="319" spans="1:30" s="88" customFormat="1" ht="47.25">
      <c r="A319" s="6">
        <v>13.1</v>
      </c>
      <c r="B319" s="56" t="s">
        <v>340</v>
      </c>
      <c r="C319" s="8"/>
      <c r="D319" s="13"/>
      <c r="E319" s="8"/>
      <c r="F319" s="13"/>
      <c r="G319" s="47"/>
      <c r="H319" s="48"/>
      <c r="I319" s="49"/>
      <c r="J319" s="50"/>
      <c r="K319" s="8"/>
      <c r="L319" s="8"/>
      <c r="M319" s="8"/>
      <c r="N319" s="13"/>
      <c r="O319" s="60">
        <v>2.0039999999999999E-2</v>
      </c>
      <c r="P319" s="8">
        <v>50</v>
      </c>
      <c r="Q319" s="55">
        <f>O319*P319*12*2</f>
        <v>24.048000000000002</v>
      </c>
      <c r="R319" s="42">
        <f t="shared" si="180"/>
        <v>50</v>
      </c>
      <c r="S319" s="43">
        <f t="shared" si="181"/>
        <v>24.048000000000002</v>
      </c>
      <c r="T319" s="405"/>
      <c r="U319" s="405"/>
      <c r="V319" s="405"/>
      <c r="W319" s="484"/>
      <c r="X319" s="456">
        <v>2.0039999999999999E-2</v>
      </c>
      <c r="Y319" s="405">
        <v>0</v>
      </c>
      <c r="Z319" s="458">
        <f>X319*Y319*12*2</f>
        <v>0</v>
      </c>
      <c r="AA319" s="406">
        <f t="shared" si="175"/>
        <v>0</v>
      </c>
      <c r="AB319" s="484">
        <f t="shared" si="175"/>
        <v>0</v>
      </c>
      <c r="AC319" s="407"/>
    </row>
    <row r="320" spans="1:30" s="216" customFormat="1" ht="18">
      <c r="A320" s="203"/>
      <c r="B320" s="192" t="s">
        <v>107</v>
      </c>
      <c r="C320" s="198">
        <f>C314</f>
        <v>50</v>
      </c>
      <c r="D320" s="199">
        <f>SUM(D310:D319)</f>
        <v>114.12200000000001</v>
      </c>
      <c r="E320" s="198">
        <f>E314</f>
        <v>50</v>
      </c>
      <c r="F320" s="199">
        <f>SUM(F310:F319)</f>
        <v>114.12200000000001</v>
      </c>
      <c r="G320" s="214">
        <f>E320/C320</f>
        <v>1</v>
      </c>
      <c r="H320" s="215">
        <f t="shared" si="169"/>
        <v>1</v>
      </c>
      <c r="I320" s="198">
        <f t="shared" ref="I320:O320" si="182">SUM(I310:I319)</f>
        <v>0</v>
      </c>
      <c r="J320" s="199">
        <f t="shared" si="182"/>
        <v>0</v>
      </c>
      <c r="K320" s="199">
        <f t="shared" si="182"/>
        <v>0</v>
      </c>
      <c r="L320" s="199">
        <f t="shared" si="182"/>
        <v>0</v>
      </c>
      <c r="M320" s="199">
        <f t="shared" si="182"/>
        <v>0</v>
      </c>
      <c r="N320" s="199">
        <f t="shared" si="182"/>
        <v>0</v>
      </c>
      <c r="O320" s="200">
        <f t="shared" si="182"/>
        <v>0.9251299999999999</v>
      </c>
      <c r="P320" s="198">
        <v>50</v>
      </c>
      <c r="Q320" s="199">
        <f>SUM(Q310:Q319)</f>
        <v>177.16964000000002</v>
      </c>
      <c r="R320" s="198">
        <f>P320</f>
        <v>50</v>
      </c>
      <c r="S320" s="199">
        <f>SUM(S310:S319)</f>
        <v>177.16964000000002</v>
      </c>
      <c r="T320" s="446"/>
      <c r="U320" s="446">
        <f t="shared" ref="U320:X320" si="183">SUM(U310:U319)</f>
        <v>0</v>
      </c>
      <c r="V320" s="446"/>
      <c r="W320" s="446">
        <f t="shared" si="183"/>
        <v>0</v>
      </c>
      <c r="X320" s="200">
        <f t="shared" si="183"/>
        <v>0.9251299999999999</v>
      </c>
      <c r="Y320" s="198">
        <v>50</v>
      </c>
      <c r="Z320" s="446">
        <f>SUM(Z310:Z319)</f>
        <v>133.59764000000001</v>
      </c>
      <c r="AA320" s="198">
        <f>Y320</f>
        <v>50</v>
      </c>
      <c r="AB320" s="446">
        <f>SUM(AB310:AB319)</f>
        <v>133.59764000000001</v>
      </c>
      <c r="AC320" s="422"/>
      <c r="AD320" s="263"/>
    </row>
    <row r="321" spans="1:31" s="147" customFormat="1" ht="47.25" customHeight="1">
      <c r="A321" s="143">
        <v>14</v>
      </c>
      <c r="B321" s="144" t="s">
        <v>343</v>
      </c>
      <c r="C321" s="145"/>
      <c r="D321" s="162"/>
      <c r="E321" s="145"/>
      <c r="F321" s="162"/>
      <c r="G321" s="151"/>
      <c r="H321" s="152"/>
      <c r="I321" s="159"/>
      <c r="J321" s="162"/>
      <c r="K321" s="145"/>
      <c r="L321" s="145"/>
      <c r="M321" s="145"/>
      <c r="N321" s="162"/>
      <c r="O321" s="153"/>
      <c r="P321" s="145"/>
      <c r="Q321" s="162"/>
      <c r="R321" s="154">
        <f t="shared" si="176"/>
        <v>0</v>
      </c>
      <c r="S321" s="155">
        <f t="shared" si="176"/>
        <v>0</v>
      </c>
      <c r="T321" s="439"/>
      <c r="U321" s="439"/>
      <c r="V321" s="439"/>
      <c r="W321" s="448"/>
      <c r="X321" s="440"/>
      <c r="Y321" s="439"/>
      <c r="Z321" s="448"/>
      <c r="AA321" s="406"/>
      <c r="AB321" s="484"/>
      <c r="AC321" s="403"/>
    </row>
    <row r="322" spans="1:31" s="9" customFormat="1" ht="70.5" customHeight="1">
      <c r="A322" s="6">
        <v>14.01</v>
      </c>
      <c r="B322" s="7" t="s">
        <v>346</v>
      </c>
      <c r="C322" s="8"/>
      <c r="D322" s="13"/>
      <c r="E322" s="8"/>
      <c r="F322" s="13"/>
      <c r="G322" s="47"/>
      <c r="H322" s="48"/>
      <c r="I322" s="49">
        <f>C322-E322</f>
        <v>0</v>
      </c>
      <c r="J322" s="50">
        <f t="shared" ref="I322:J324" si="184">D322-F322</f>
        <v>0</v>
      </c>
      <c r="K322" s="8"/>
      <c r="L322" s="8"/>
      <c r="M322" s="8"/>
      <c r="N322" s="13"/>
      <c r="O322" s="64"/>
      <c r="P322" s="8"/>
      <c r="Q322" s="41">
        <f t="shared" ref="Q322" si="185">O322*P322</f>
        <v>0</v>
      </c>
      <c r="R322" s="42">
        <f t="shared" si="176"/>
        <v>0</v>
      </c>
      <c r="S322" s="43">
        <f t="shared" si="176"/>
        <v>0</v>
      </c>
      <c r="T322" s="405"/>
      <c r="U322" s="405"/>
      <c r="V322" s="405"/>
      <c r="W322" s="484"/>
      <c r="X322" s="426"/>
      <c r="Y322" s="405"/>
      <c r="Z322" s="424">
        <f t="shared" ref="Z322:Z324" si="186">X322*Y322</f>
        <v>0</v>
      </c>
      <c r="AA322" s="406">
        <f t="shared" ref="AA322:AA324" si="187">T322+V322+Y322</f>
        <v>0</v>
      </c>
      <c r="AB322" s="484">
        <f t="shared" si="175"/>
        <v>0</v>
      </c>
      <c r="AC322" s="404"/>
    </row>
    <row r="323" spans="1:31" s="9" customFormat="1" ht="26.25" customHeight="1">
      <c r="A323" s="6"/>
      <c r="B323" s="7" t="s">
        <v>345</v>
      </c>
      <c r="C323" s="8"/>
      <c r="D323" s="13"/>
      <c r="E323" s="8"/>
      <c r="F323" s="13"/>
      <c r="G323" s="47"/>
      <c r="H323" s="48"/>
      <c r="I323" s="49">
        <f t="shared" si="184"/>
        <v>0</v>
      </c>
      <c r="J323" s="50">
        <f t="shared" si="184"/>
        <v>0</v>
      </c>
      <c r="K323" s="8"/>
      <c r="L323" s="8"/>
      <c r="M323" s="8"/>
      <c r="N323" s="13"/>
      <c r="O323" s="64"/>
      <c r="P323" s="8">
        <v>195</v>
      </c>
      <c r="Q323" s="41">
        <v>27.5</v>
      </c>
      <c r="R323" s="42">
        <f t="shared" si="176"/>
        <v>195</v>
      </c>
      <c r="S323" s="43">
        <f t="shared" si="176"/>
        <v>27.5</v>
      </c>
      <c r="T323" s="405"/>
      <c r="U323" s="405"/>
      <c r="V323" s="405"/>
      <c r="W323" s="484"/>
      <c r="X323" s="426">
        <v>0.20833299999999999</v>
      </c>
      <c r="Y323" s="405">
        <v>195</v>
      </c>
      <c r="Z323" s="424">
        <f t="shared" si="186"/>
        <v>40.624935000000001</v>
      </c>
      <c r="AA323" s="406">
        <f t="shared" si="187"/>
        <v>195</v>
      </c>
      <c r="AB323" s="484">
        <f t="shared" si="175"/>
        <v>40.624935000000001</v>
      </c>
      <c r="AC323" s="404"/>
      <c r="AE323" s="9">
        <f>X323*Y323</f>
        <v>40.624935000000001</v>
      </c>
    </row>
    <row r="324" spans="1:31" s="9" customFormat="1" ht="24.75" customHeight="1">
      <c r="A324" s="6"/>
      <c r="B324" s="7" t="s">
        <v>344</v>
      </c>
      <c r="C324" s="8">
        <v>9</v>
      </c>
      <c r="D324" s="13">
        <v>43.29</v>
      </c>
      <c r="E324" s="8">
        <v>9</v>
      </c>
      <c r="F324" s="13">
        <v>43.29</v>
      </c>
      <c r="G324" s="47">
        <f>E324/C324</f>
        <v>1</v>
      </c>
      <c r="H324" s="48">
        <f t="shared" ref="H324" si="188">F324/D324</f>
        <v>1</v>
      </c>
      <c r="I324" s="49">
        <f>C324-E324</f>
        <v>0</v>
      </c>
      <c r="J324" s="50">
        <f t="shared" si="184"/>
        <v>0</v>
      </c>
      <c r="K324" s="8"/>
      <c r="L324" s="8"/>
      <c r="M324" s="8"/>
      <c r="N324" s="13"/>
      <c r="O324" s="64">
        <v>7.1428000000000003</v>
      </c>
      <c r="P324" s="8">
        <v>9</v>
      </c>
      <c r="Q324" s="41">
        <f>O324*P324</f>
        <v>64.285200000000003</v>
      </c>
      <c r="R324" s="42">
        <f t="shared" si="176"/>
        <v>9</v>
      </c>
      <c r="S324" s="43">
        <f t="shared" si="176"/>
        <v>64.285200000000003</v>
      </c>
      <c r="T324" s="405"/>
      <c r="U324" s="405"/>
      <c r="V324" s="405"/>
      <c r="W324" s="484"/>
      <c r="X324" s="426">
        <v>7.1428000000000003</v>
      </c>
      <c r="Y324" s="405">
        <v>9</v>
      </c>
      <c r="Z324" s="424">
        <f t="shared" si="186"/>
        <v>64.285200000000003</v>
      </c>
      <c r="AA324" s="406">
        <f t="shared" si="187"/>
        <v>9</v>
      </c>
      <c r="AB324" s="484">
        <f t="shared" si="175"/>
        <v>64.285200000000003</v>
      </c>
      <c r="AC324" s="404"/>
      <c r="AE324" s="9">
        <f>X324*Y324</f>
        <v>64.285200000000003</v>
      </c>
    </row>
    <row r="325" spans="1:31" s="216" customFormat="1" ht="18">
      <c r="A325" s="203"/>
      <c r="B325" s="192" t="s">
        <v>105</v>
      </c>
      <c r="C325" s="198">
        <f>SUM(C322:C324)</f>
        <v>9</v>
      </c>
      <c r="D325" s="199">
        <f>SUM(D322:D324)</f>
        <v>43.29</v>
      </c>
      <c r="E325" s="198">
        <f>SUM(E322:E324)</f>
        <v>9</v>
      </c>
      <c r="F325" s="211">
        <f>SUM(F322:F324)</f>
        <v>43.29</v>
      </c>
      <c r="G325" s="214"/>
      <c r="H325" s="215"/>
      <c r="I325" s="198">
        <f t="shared" ref="I325:S325" si="189">SUM(I322:I324)</f>
        <v>0</v>
      </c>
      <c r="J325" s="199">
        <f t="shared" si="189"/>
        <v>0</v>
      </c>
      <c r="K325" s="199">
        <f t="shared" si="189"/>
        <v>0</v>
      </c>
      <c r="L325" s="199">
        <f t="shared" si="189"/>
        <v>0</v>
      </c>
      <c r="M325" s="199">
        <f t="shared" si="189"/>
        <v>0</v>
      </c>
      <c r="N325" s="199">
        <f t="shared" si="189"/>
        <v>0</v>
      </c>
      <c r="O325" s="200">
        <f t="shared" si="189"/>
        <v>7.1428000000000003</v>
      </c>
      <c r="P325" s="198">
        <f>SUM(P322:P324)</f>
        <v>204</v>
      </c>
      <c r="Q325" s="199">
        <f>SUM(Q322:Q324)</f>
        <v>91.785200000000003</v>
      </c>
      <c r="R325" s="199">
        <f t="shared" si="189"/>
        <v>204</v>
      </c>
      <c r="S325" s="199">
        <f t="shared" si="189"/>
        <v>91.785200000000003</v>
      </c>
      <c r="T325" s="446"/>
      <c r="U325" s="446">
        <f t="shared" ref="U325:W325" si="190">SUM(U322:U324)</f>
        <v>0</v>
      </c>
      <c r="V325" s="446"/>
      <c r="W325" s="446">
        <f t="shared" si="190"/>
        <v>0</v>
      </c>
      <c r="X325" s="449"/>
      <c r="Y325" s="445">
        <f>SUM(Y322:Y324)</f>
        <v>204</v>
      </c>
      <c r="Z325" s="446">
        <f>SUM(Z322:Z324)</f>
        <v>104.910135</v>
      </c>
      <c r="AA325" s="445">
        <f>SUM(AA322:AA324)</f>
        <v>204</v>
      </c>
      <c r="AB325" s="446">
        <f>SUM(AB322:AB324)</f>
        <v>104.910135</v>
      </c>
      <c r="AC325" s="477"/>
      <c r="AD325" s="263"/>
    </row>
    <row r="326" spans="1:31" s="147" customFormat="1" ht="18">
      <c r="A326" s="143">
        <v>15</v>
      </c>
      <c r="B326" s="144" t="s">
        <v>190</v>
      </c>
      <c r="C326" s="145"/>
      <c r="D326" s="162"/>
      <c r="E326" s="145"/>
      <c r="F326" s="162"/>
      <c r="G326" s="151"/>
      <c r="H326" s="152"/>
      <c r="I326" s="159"/>
      <c r="J326" s="162"/>
      <c r="K326" s="145"/>
      <c r="L326" s="145"/>
      <c r="M326" s="145"/>
      <c r="N326" s="162"/>
      <c r="O326" s="153"/>
      <c r="P326" s="145"/>
      <c r="Q326" s="162"/>
      <c r="R326" s="154">
        <f t="shared" si="176"/>
        <v>0</v>
      </c>
      <c r="S326" s="155">
        <f t="shared" si="176"/>
        <v>0</v>
      </c>
      <c r="T326" s="439"/>
      <c r="U326" s="439"/>
      <c r="V326" s="439"/>
      <c r="W326" s="448"/>
      <c r="X326" s="440"/>
      <c r="Y326" s="439"/>
      <c r="Z326" s="448"/>
      <c r="AA326" s="406"/>
      <c r="AB326" s="484"/>
      <c r="AC326" s="403"/>
    </row>
    <row r="327" spans="1:31" s="88" customFormat="1" ht="18">
      <c r="A327" s="6">
        <v>15.01</v>
      </c>
      <c r="B327" s="7" t="s">
        <v>191</v>
      </c>
      <c r="C327" s="8">
        <v>201</v>
      </c>
      <c r="D327" s="13">
        <v>6.03</v>
      </c>
      <c r="E327" s="8">
        <v>201</v>
      </c>
      <c r="F327" s="13">
        <v>6.03</v>
      </c>
      <c r="G327" s="47">
        <f t="shared" ref="G327:H328" si="191">E327/C327</f>
        <v>1</v>
      </c>
      <c r="H327" s="48">
        <f t="shared" si="191"/>
        <v>1</v>
      </c>
      <c r="I327" s="49">
        <f t="shared" ref="I327:J328" si="192">C327-E327</f>
        <v>0</v>
      </c>
      <c r="J327" s="50">
        <f t="shared" si="192"/>
        <v>0</v>
      </c>
      <c r="K327" s="8"/>
      <c r="L327" s="8"/>
      <c r="M327" s="8"/>
      <c r="N327" s="13"/>
      <c r="O327" s="51">
        <v>0.03</v>
      </c>
      <c r="P327" s="8">
        <v>0</v>
      </c>
      <c r="Q327" s="41">
        <f t="shared" ref="Q327" si="193">O327*P327</f>
        <v>0</v>
      </c>
      <c r="R327" s="42">
        <f t="shared" si="176"/>
        <v>0</v>
      </c>
      <c r="S327" s="43">
        <f t="shared" si="176"/>
        <v>0</v>
      </c>
      <c r="T327" s="405"/>
      <c r="U327" s="405"/>
      <c r="V327" s="405"/>
      <c r="W327" s="484"/>
      <c r="X327" s="423">
        <v>0.03</v>
      </c>
      <c r="Y327" s="405">
        <v>0</v>
      </c>
      <c r="Z327" s="424">
        <f t="shared" ref="Z327" si="194">X327*Y327</f>
        <v>0</v>
      </c>
      <c r="AA327" s="406">
        <f t="shared" ref="AA327:AB392" si="195">T327+V327+Y327</f>
        <v>0</v>
      </c>
      <c r="AB327" s="484">
        <f t="shared" si="195"/>
        <v>0</v>
      </c>
      <c r="AC327" s="404"/>
    </row>
    <row r="328" spans="1:31" s="88" customFormat="1" ht="18">
      <c r="A328" s="6">
        <v>15.02</v>
      </c>
      <c r="B328" s="7" t="s">
        <v>192</v>
      </c>
      <c r="C328" s="8">
        <v>90</v>
      </c>
      <c r="D328" s="13">
        <v>9</v>
      </c>
      <c r="E328" s="8">
        <v>90</v>
      </c>
      <c r="F328" s="13">
        <v>9</v>
      </c>
      <c r="G328" s="47">
        <f t="shared" si="191"/>
        <v>1</v>
      </c>
      <c r="H328" s="48">
        <f t="shared" si="191"/>
        <v>1</v>
      </c>
      <c r="I328" s="49">
        <f t="shared" si="192"/>
        <v>0</v>
      </c>
      <c r="J328" s="50">
        <f t="shared" si="192"/>
        <v>0</v>
      </c>
      <c r="K328" s="8"/>
      <c r="L328" s="8"/>
      <c r="M328" s="8"/>
      <c r="N328" s="13"/>
      <c r="O328" s="51">
        <v>0.1</v>
      </c>
      <c r="P328" s="8">
        <v>0</v>
      </c>
      <c r="Q328" s="41">
        <f>O328*P328</f>
        <v>0</v>
      </c>
      <c r="R328" s="42">
        <f t="shared" si="176"/>
        <v>0</v>
      </c>
      <c r="S328" s="43">
        <f t="shared" si="176"/>
        <v>0</v>
      </c>
      <c r="T328" s="405"/>
      <c r="U328" s="405"/>
      <c r="V328" s="405"/>
      <c r="W328" s="484"/>
      <c r="X328" s="423">
        <v>0.1</v>
      </c>
      <c r="Y328" s="405">
        <v>0</v>
      </c>
      <c r="Z328" s="424">
        <f>X328*Y328</f>
        <v>0</v>
      </c>
      <c r="AA328" s="406">
        <f t="shared" si="195"/>
        <v>0</v>
      </c>
      <c r="AB328" s="484">
        <f t="shared" si="195"/>
        <v>0</v>
      </c>
      <c r="AC328" s="404"/>
    </row>
    <row r="329" spans="1:31" s="216" customFormat="1" ht="18">
      <c r="A329" s="203"/>
      <c r="B329" s="192" t="s">
        <v>105</v>
      </c>
      <c r="C329" s="198">
        <f>SUM(C327:C328)</f>
        <v>291</v>
      </c>
      <c r="D329" s="199">
        <f t="shared" ref="D329:S329" si="196">SUM(D327:D328)</f>
        <v>15.030000000000001</v>
      </c>
      <c r="E329" s="198">
        <f t="shared" si="196"/>
        <v>291</v>
      </c>
      <c r="F329" s="199">
        <f t="shared" si="196"/>
        <v>15.030000000000001</v>
      </c>
      <c r="G329" s="214"/>
      <c r="H329" s="215"/>
      <c r="I329" s="198">
        <f t="shared" si="196"/>
        <v>0</v>
      </c>
      <c r="J329" s="199">
        <f t="shared" si="196"/>
        <v>0</v>
      </c>
      <c r="K329" s="199">
        <f t="shared" si="196"/>
        <v>0</v>
      </c>
      <c r="L329" s="199">
        <f t="shared" si="196"/>
        <v>0</v>
      </c>
      <c r="M329" s="199">
        <f t="shared" si="196"/>
        <v>0</v>
      </c>
      <c r="N329" s="199">
        <f t="shared" si="196"/>
        <v>0</v>
      </c>
      <c r="O329" s="200">
        <f t="shared" si="196"/>
        <v>0.13</v>
      </c>
      <c r="P329" s="198">
        <f t="shared" si="196"/>
        <v>0</v>
      </c>
      <c r="Q329" s="199">
        <f t="shared" si="196"/>
        <v>0</v>
      </c>
      <c r="R329" s="199">
        <f t="shared" si="196"/>
        <v>0</v>
      </c>
      <c r="S329" s="199">
        <f t="shared" si="196"/>
        <v>0</v>
      </c>
      <c r="T329" s="446"/>
      <c r="U329" s="446">
        <f t="shared" ref="U329:AB329" si="197">SUM(U327:U328)</f>
        <v>0</v>
      </c>
      <c r="V329" s="446"/>
      <c r="W329" s="446">
        <f t="shared" si="197"/>
        <v>0</v>
      </c>
      <c r="X329" s="449"/>
      <c r="Y329" s="198">
        <f t="shared" ref="Y329" si="198">SUM(Y327:Y328)</f>
        <v>0</v>
      </c>
      <c r="Z329" s="446">
        <f t="shared" si="197"/>
        <v>0</v>
      </c>
      <c r="AA329" s="199">
        <f t="shared" si="197"/>
        <v>0</v>
      </c>
      <c r="AB329" s="446">
        <f t="shared" si="197"/>
        <v>0</v>
      </c>
      <c r="AC329" s="422"/>
      <c r="AD329" s="263"/>
    </row>
    <row r="330" spans="1:31" s="172" customFormat="1" ht="18">
      <c r="A330" s="164" t="s">
        <v>193</v>
      </c>
      <c r="B330" s="165" t="s">
        <v>194</v>
      </c>
      <c r="C330" s="166"/>
      <c r="D330" s="173"/>
      <c r="E330" s="166"/>
      <c r="F330" s="173"/>
      <c r="G330" s="167"/>
      <c r="H330" s="168"/>
      <c r="I330" s="174"/>
      <c r="J330" s="173"/>
      <c r="K330" s="166"/>
      <c r="L330" s="166"/>
      <c r="M330" s="166"/>
      <c r="N330" s="173"/>
      <c r="O330" s="169"/>
      <c r="P330" s="166"/>
      <c r="Q330" s="173"/>
      <c r="R330" s="170">
        <f t="shared" si="176"/>
        <v>0</v>
      </c>
      <c r="S330" s="171">
        <f t="shared" si="176"/>
        <v>0</v>
      </c>
      <c r="T330" s="439"/>
      <c r="U330" s="439"/>
      <c r="V330" s="439"/>
      <c r="W330" s="448"/>
      <c r="X330" s="440"/>
      <c r="Y330" s="439"/>
      <c r="Z330" s="448"/>
      <c r="AA330" s="406"/>
      <c r="AB330" s="484"/>
      <c r="AC330" s="403"/>
    </row>
    <row r="331" spans="1:31" s="147" customFormat="1" ht="18">
      <c r="A331" s="143">
        <v>16</v>
      </c>
      <c r="B331" s="144" t="s">
        <v>195</v>
      </c>
      <c r="C331" s="145"/>
      <c r="D331" s="162"/>
      <c r="E331" s="145"/>
      <c r="F331" s="162"/>
      <c r="G331" s="151"/>
      <c r="H331" s="152"/>
      <c r="I331" s="159"/>
      <c r="J331" s="162"/>
      <c r="K331" s="145"/>
      <c r="L331" s="145"/>
      <c r="M331" s="145"/>
      <c r="N331" s="162"/>
      <c r="O331" s="153"/>
      <c r="P331" s="145"/>
      <c r="Q331" s="162"/>
      <c r="R331" s="154">
        <f t="shared" si="176"/>
        <v>0</v>
      </c>
      <c r="S331" s="155">
        <f t="shared" si="176"/>
        <v>0</v>
      </c>
      <c r="T331" s="439"/>
      <c r="U331" s="439"/>
      <c r="V331" s="439"/>
      <c r="W331" s="448"/>
      <c r="X331" s="440"/>
      <c r="Y331" s="439"/>
      <c r="Z331" s="448"/>
      <c r="AA331" s="406"/>
      <c r="AB331" s="484"/>
      <c r="AC331" s="403"/>
    </row>
    <row r="332" spans="1:31" s="88" customFormat="1" ht="18">
      <c r="A332" s="6">
        <v>16.010000000000002</v>
      </c>
      <c r="B332" s="7" t="s">
        <v>196</v>
      </c>
      <c r="C332" s="8"/>
      <c r="D332" s="13"/>
      <c r="E332" s="8"/>
      <c r="F332" s="13"/>
      <c r="G332" s="47"/>
      <c r="H332" s="48"/>
      <c r="I332" s="75"/>
      <c r="J332" s="13"/>
      <c r="K332" s="8"/>
      <c r="L332" s="8"/>
      <c r="M332" s="8"/>
      <c r="N332" s="13"/>
      <c r="O332" s="64"/>
      <c r="P332" s="8"/>
      <c r="Q332" s="13"/>
      <c r="R332" s="42">
        <f t="shared" si="176"/>
        <v>0</v>
      </c>
      <c r="S332" s="43">
        <f t="shared" si="176"/>
        <v>0</v>
      </c>
      <c r="T332" s="405"/>
      <c r="U332" s="405"/>
      <c r="V332" s="405"/>
      <c r="W332" s="484"/>
      <c r="X332" s="426"/>
      <c r="Y332" s="405"/>
      <c r="Z332" s="484"/>
      <c r="AA332" s="406"/>
      <c r="AB332" s="484"/>
      <c r="AC332" s="404"/>
    </row>
    <row r="333" spans="1:31" s="91" customFormat="1" ht="18">
      <c r="A333" s="6"/>
      <c r="B333" s="7" t="s">
        <v>124</v>
      </c>
      <c r="C333" s="8">
        <v>1362</v>
      </c>
      <c r="D333" s="13">
        <v>5.31</v>
      </c>
      <c r="E333" s="8">
        <v>1362</v>
      </c>
      <c r="F333" s="13">
        <v>5.31</v>
      </c>
      <c r="G333" s="47">
        <f>E333/C333</f>
        <v>1</v>
      </c>
      <c r="H333" s="48">
        <f t="shared" ref="H333:H335" si="199">F333/D333</f>
        <v>1</v>
      </c>
      <c r="I333" s="49">
        <f t="shared" ref="I333:J335" si="200">C333-E333</f>
        <v>0</v>
      </c>
      <c r="J333" s="50">
        <f t="shared" si="200"/>
        <v>0</v>
      </c>
      <c r="K333" s="8"/>
      <c r="L333" s="8"/>
      <c r="M333" s="8"/>
      <c r="N333" s="13"/>
      <c r="O333" s="51">
        <v>5.0000000000000001E-3</v>
      </c>
      <c r="P333" s="8">
        <v>1030</v>
      </c>
      <c r="Q333" s="41">
        <f t="shared" ref="Q333:Q335" si="201">O333*P333</f>
        <v>5.15</v>
      </c>
      <c r="R333" s="42">
        <f t="shared" si="176"/>
        <v>1030</v>
      </c>
      <c r="S333" s="43">
        <f t="shared" si="176"/>
        <v>5.15</v>
      </c>
      <c r="T333" s="405"/>
      <c r="U333" s="405"/>
      <c r="V333" s="405"/>
      <c r="W333" s="484"/>
      <c r="X333" s="423">
        <v>5.0000000000000001E-3</v>
      </c>
      <c r="Y333" s="405">
        <v>1030</v>
      </c>
      <c r="Z333" s="424">
        <f t="shared" ref="Z333:Z335" si="202">X333*Y333</f>
        <v>5.15</v>
      </c>
      <c r="AA333" s="406">
        <f t="shared" ref="AA333:AA335" si="203">T333+V333+Y333</f>
        <v>1030</v>
      </c>
      <c r="AB333" s="484">
        <f t="shared" si="195"/>
        <v>5.15</v>
      </c>
      <c r="AC333" s="404"/>
    </row>
    <row r="334" spans="1:31" s="91" customFormat="1" ht="18">
      <c r="A334" s="6"/>
      <c r="B334" s="7" t="s">
        <v>173</v>
      </c>
      <c r="C334" s="8">
        <v>1687</v>
      </c>
      <c r="D334" s="13">
        <v>8.43</v>
      </c>
      <c r="E334" s="8">
        <v>1687</v>
      </c>
      <c r="F334" s="13">
        <v>8.43</v>
      </c>
      <c r="G334" s="47">
        <f t="shared" ref="G334:G335" si="204">E334/C334</f>
        <v>1</v>
      </c>
      <c r="H334" s="48">
        <f t="shared" si="199"/>
        <v>1</v>
      </c>
      <c r="I334" s="49">
        <f t="shared" si="200"/>
        <v>0</v>
      </c>
      <c r="J334" s="50">
        <f t="shared" si="200"/>
        <v>0</v>
      </c>
      <c r="K334" s="8"/>
      <c r="L334" s="8"/>
      <c r="M334" s="8"/>
      <c r="N334" s="13"/>
      <c r="O334" s="51">
        <v>5.0000000000000001E-3</v>
      </c>
      <c r="P334" s="75">
        <v>1563</v>
      </c>
      <c r="Q334" s="41">
        <f t="shared" si="201"/>
        <v>7.8150000000000004</v>
      </c>
      <c r="R334" s="42">
        <f t="shared" si="176"/>
        <v>1563</v>
      </c>
      <c r="S334" s="43">
        <f t="shared" si="176"/>
        <v>7.8150000000000004</v>
      </c>
      <c r="T334" s="405"/>
      <c r="U334" s="405"/>
      <c r="V334" s="405"/>
      <c r="W334" s="484"/>
      <c r="X334" s="423">
        <v>5.0000000000000001E-3</v>
      </c>
      <c r="Y334" s="478">
        <v>1563</v>
      </c>
      <c r="Z334" s="424">
        <f t="shared" si="202"/>
        <v>7.8150000000000004</v>
      </c>
      <c r="AA334" s="406">
        <f t="shared" si="203"/>
        <v>1563</v>
      </c>
      <c r="AB334" s="484">
        <f t="shared" si="195"/>
        <v>7.8150000000000004</v>
      </c>
      <c r="AC334" s="404"/>
    </row>
    <row r="335" spans="1:31" s="91" customFormat="1" ht="18">
      <c r="A335" s="6">
        <v>16.02</v>
      </c>
      <c r="B335" s="7" t="s">
        <v>197</v>
      </c>
      <c r="C335" s="8">
        <v>1320</v>
      </c>
      <c r="D335" s="13">
        <v>6.6</v>
      </c>
      <c r="E335" s="8">
        <v>1320</v>
      </c>
      <c r="F335" s="13">
        <v>6.6</v>
      </c>
      <c r="G335" s="47">
        <f t="shared" si="204"/>
        <v>1</v>
      </c>
      <c r="H335" s="48">
        <f t="shared" si="199"/>
        <v>1</v>
      </c>
      <c r="I335" s="49">
        <f t="shared" si="200"/>
        <v>0</v>
      </c>
      <c r="J335" s="50">
        <f t="shared" si="200"/>
        <v>0</v>
      </c>
      <c r="K335" s="8"/>
      <c r="L335" s="8"/>
      <c r="M335" s="8"/>
      <c r="N335" s="13"/>
      <c r="O335" s="64">
        <v>5.0000000000000001E-3</v>
      </c>
      <c r="P335" s="75">
        <v>1293</v>
      </c>
      <c r="Q335" s="41">
        <f t="shared" si="201"/>
        <v>6.4649999999999999</v>
      </c>
      <c r="R335" s="42">
        <f t="shared" si="176"/>
        <v>1293</v>
      </c>
      <c r="S335" s="43">
        <f t="shared" si="176"/>
        <v>6.4649999999999999</v>
      </c>
      <c r="T335" s="405"/>
      <c r="U335" s="405"/>
      <c r="V335" s="405"/>
      <c r="W335" s="484"/>
      <c r="X335" s="426">
        <v>5.0000000000000001E-3</v>
      </c>
      <c r="Y335" s="478">
        <v>1293</v>
      </c>
      <c r="Z335" s="424">
        <f t="shared" si="202"/>
        <v>6.4649999999999999</v>
      </c>
      <c r="AA335" s="406">
        <f t="shared" si="203"/>
        <v>1293</v>
      </c>
      <c r="AB335" s="484">
        <f t="shared" si="195"/>
        <v>6.4649999999999999</v>
      </c>
      <c r="AC335" s="404"/>
    </row>
    <row r="336" spans="1:31" s="216" customFormat="1" ht="18">
      <c r="A336" s="203"/>
      <c r="B336" s="192" t="s">
        <v>107</v>
      </c>
      <c r="C336" s="198">
        <f>SUM(C332:C335)</f>
        <v>4369</v>
      </c>
      <c r="D336" s="199">
        <f t="shared" ref="D336:R336" si="205">SUM(D332:D335)</f>
        <v>20.339999999999996</v>
      </c>
      <c r="E336" s="198">
        <f t="shared" si="205"/>
        <v>4369</v>
      </c>
      <c r="F336" s="199">
        <f t="shared" si="205"/>
        <v>20.339999999999996</v>
      </c>
      <c r="G336" s="214"/>
      <c r="H336" s="215"/>
      <c r="I336" s="198">
        <f t="shared" si="205"/>
        <v>0</v>
      </c>
      <c r="J336" s="199">
        <f t="shared" si="205"/>
        <v>0</v>
      </c>
      <c r="K336" s="199">
        <f t="shared" si="205"/>
        <v>0</v>
      </c>
      <c r="L336" s="199">
        <f t="shared" si="205"/>
        <v>0</v>
      </c>
      <c r="M336" s="199">
        <f t="shared" si="205"/>
        <v>0</v>
      </c>
      <c r="N336" s="199">
        <f t="shared" si="205"/>
        <v>0</v>
      </c>
      <c r="O336" s="200">
        <f t="shared" si="205"/>
        <v>1.4999999999999999E-2</v>
      </c>
      <c r="P336" s="198">
        <f t="shared" si="205"/>
        <v>3886</v>
      </c>
      <c r="Q336" s="199">
        <f t="shared" si="205"/>
        <v>19.43</v>
      </c>
      <c r="R336" s="199">
        <f t="shared" si="205"/>
        <v>3886</v>
      </c>
      <c r="S336" s="199">
        <f>SUM(S332:S335)</f>
        <v>19.43</v>
      </c>
      <c r="T336" s="446"/>
      <c r="U336" s="446">
        <f t="shared" ref="U336:AB336" si="206">SUM(U332:U335)</f>
        <v>0</v>
      </c>
      <c r="V336" s="446"/>
      <c r="W336" s="446">
        <f t="shared" si="206"/>
        <v>0</v>
      </c>
      <c r="X336" s="449"/>
      <c r="Y336" s="198">
        <f t="shared" ref="Y336" si="207">SUM(Y332:Y335)</f>
        <v>3886</v>
      </c>
      <c r="Z336" s="446">
        <f t="shared" si="206"/>
        <v>19.43</v>
      </c>
      <c r="AA336" s="199">
        <f t="shared" si="206"/>
        <v>3886</v>
      </c>
      <c r="AB336" s="446">
        <f t="shared" si="206"/>
        <v>19.43</v>
      </c>
      <c r="AC336" s="422"/>
      <c r="AD336" s="263"/>
    </row>
    <row r="337" spans="1:30" s="147" customFormat="1" ht="18">
      <c r="A337" s="143">
        <v>17</v>
      </c>
      <c r="B337" s="144" t="s">
        <v>198</v>
      </c>
      <c r="C337" s="145"/>
      <c r="D337" s="162"/>
      <c r="E337" s="145"/>
      <c r="F337" s="162"/>
      <c r="G337" s="151"/>
      <c r="H337" s="152"/>
      <c r="I337" s="159"/>
      <c r="J337" s="162"/>
      <c r="K337" s="145"/>
      <c r="L337" s="145"/>
      <c r="M337" s="145"/>
      <c r="N337" s="162"/>
      <c r="O337" s="153"/>
      <c r="P337" s="145"/>
      <c r="Q337" s="162"/>
      <c r="R337" s="154">
        <f t="shared" si="176"/>
        <v>0</v>
      </c>
      <c r="S337" s="155">
        <f t="shared" si="176"/>
        <v>0</v>
      </c>
      <c r="T337" s="439"/>
      <c r="U337" s="439"/>
      <c r="V337" s="439"/>
      <c r="W337" s="448"/>
      <c r="X337" s="440"/>
      <c r="Y337" s="439"/>
      <c r="Z337" s="448"/>
      <c r="AA337" s="406"/>
      <c r="AB337" s="484"/>
      <c r="AC337" s="403"/>
    </row>
    <row r="338" spans="1:30" s="88" customFormat="1" ht="18">
      <c r="A338" s="6">
        <v>17.010000000000002</v>
      </c>
      <c r="B338" s="7" t="s">
        <v>196</v>
      </c>
      <c r="C338" s="8">
        <v>826</v>
      </c>
      <c r="D338" s="13">
        <v>41.3</v>
      </c>
      <c r="E338" s="8">
        <v>826</v>
      </c>
      <c r="F338" s="13">
        <v>41.3</v>
      </c>
      <c r="G338" s="47">
        <f t="shared" si="169"/>
        <v>1</v>
      </c>
      <c r="H338" s="48">
        <f t="shared" si="169"/>
        <v>1</v>
      </c>
      <c r="I338" s="49">
        <f t="shared" ref="I338:J339" si="208">C338-E338</f>
        <v>0</v>
      </c>
      <c r="J338" s="50">
        <f t="shared" si="208"/>
        <v>0</v>
      </c>
      <c r="K338" s="8"/>
      <c r="L338" s="8"/>
      <c r="M338" s="8"/>
      <c r="N338" s="13"/>
      <c r="O338" s="51">
        <v>0.05</v>
      </c>
      <c r="P338" s="8">
        <v>824</v>
      </c>
      <c r="Q338" s="13">
        <f t="shared" ref="Q338:Q339" si="209">O338*P338</f>
        <v>41.2</v>
      </c>
      <c r="R338" s="42">
        <f t="shared" si="176"/>
        <v>824</v>
      </c>
      <c r="S338" s="43">
        <f t="shared" si="176"/>
        <v>41.2</v>
      </c>
      <c r="T338" s="405"/>
      <c r="U338" s="405"/>
      <c r="V338" s="405"/>
      <c r="W338" s="484"/>
      <c r="X338" s="423">
        <v>0.05</v>
      </c>
      <c r="Y338" s="405">
        <v>824</v>
      </c>
      <c r="Z338" s="484">
        <f t="shared" ref="Z338:Z339" si="210">X338*Y338</f>
        <v>41.2</v>
      </c>
      <c r="AA338" s="406">
        <f t="shared" ref="AA338:AA339" si="211">T338+V338+Y338</f>
        <v>824</v>
      </c>
      <c r="AB338" s="484">
        <f t="shared" si="195"/>
        <v>41.2</v>
      </c>
      <c r="AC338" s="404"/>
    </row>
    <row r="339" spans="1:30" s="88" customFormat="1" ht="18">
      <c r="A339" s="6">
        <v>17.02</v>
      </c>
      <c r="B339" s="7" t="s">
        <v>192</v>
      </c>
      <c r="C339" s="8">
        <v>320</v>
      </c>
      <c r="D339" s="13">
        <v>22.4</v>
      </c>
      <c r="E339" s="8">
        <v>320</v>
      </c>
      <c r="F339" s="13">
        <v>22.4</v>
      </c>
      <c r="G339" s="47">
        <f t="shared" si="169"/>
        <v>1</v>
      </c>
      <c r="H339" s="48">
        <f t="shared" si="169"/>
        <v>1</v>
      </c>
      <c r="I339" s="49">
        <f t="shared" si="208"/>
        <v>0</v>
      </c>
      <c r="J339" s="50">
        <f t="shared" si="208"/>
        <v>0</v>
      </c>
      <c r="K339" s="8"/>
      <c r="L339" s="8"/>
      <c r="M339" s="8"/>
      <c r="N339" s="13"/>
      <c r="O339" s="51">
        <v>7.0000000000000007E-2</v>
      </c>
      <c r="P339" s="8">
        <v>328</v>
      </c>
      <c r="Q339" s="13">
        <f t="shared" si="209"/>
        <v>22.96</v>
      </c>
      <c r="R339" s="42">
        <f t="shared" si="176"/>
        <v>328</v>
      </c>
      <c r="S339" s="43">
        <f t="shared" si="176"/>
        <v>22.96</v>
      </c>
      <c r="T339" s="405"/>
      <c r="U339" s="405"/>
      <c r="V339" s="405"/>
      <c r="W339" s="484"/>
      <c r="X339" s="423">
        <v>7.0000000000000007E-2</v>
      </c>
      <c r="Y339" s="405">
        <v>328</v>
      </c>
      <c r="Z339" s="484">
        <f t="shared" si="210"/>
        <v>22.96</v>
      </c>
      <c r="AA339" s="406">
        <f t="shared" si="211"/>
        <v>328</v>
      </c>
      <c r="AB339" s="484">
        <f t="shared" si="195"/>
        <v>22.96</v>
      </c>
      <c r="AC339" s="404"/>
    </row>
    <row r="340" spans="1:30" s="87" customFormat="1" ht="18">
      <c r="A340" s="176"/>
      <c r="B340" s="192" t="s">
        <v>107</v>
      </c>
      <c r="C340" s="198">
        <f>SUM(C338:C339)</f>
        <v>1146</v>
      </c>
      <c r="D340" s="199">
        <f t="shared" ref="D340:R340" si="212">SUM(D338:D339)</f>
        <v>63.699999999999996</v>
      </c>
      <c r="E340" s="198">
        <f t="shared" si="212"/>
        <v>1146</v>
      </c>
      <c r="F340" s="199">
        <f t="shared" si="212"/>
        <v>63.699999999999996</v>
      </c>
      <c r="G340" s="134">
        <f>E340/C340</f>
        <v>1</v>
      </c>
      <c r="H340" s="135">
        <f t="shared" si="169"/>
        <v>1</v>
      </c>
      <c r="I340" s="198">
        <f t="shared" si="212"/>
        <v>0</v>
      </c>
      <c r="J340" s="199">
        <f t="shared" si="212"/>
        <v>0</v>
      </c>
      <c r="K340" s="199">
        <f t="shared" si="212"/>
        <v>0</v>
      </c>
      <c r="L340" s="199">
        <f t="shared" si="212"/>
        <v>0</v>
      </c>
      <c r="M340" s="199">
        <f t="shared" si="212"/>
        <v>0</v>
      </c>
      <c r="N340" s="199">
        <f t="shared" si="212"/>
        <v>0</v>
      </c>
      <c r="O340" s="200">
        <f t="shared" si="212"/>
        <v>0.12000000000000001</v>
      </c>
      <c r="P340" s="198">
        <f t="shared" si="212"/>
        <v>1152</v>
      </c>
      <c r="Q340" s="199">
        <f t="shared" si="212"/>
        <v>64.16</v>
      </c>
      <c r="R340" s="199">
        <f t="shared" si="212"/>
        <v>1152</v>
      </c>
      <c r="S340" s="199">
        <f>SUM(S338:S339)</f>
        <v>64.16</v>
      </c>
      <c r="T340" s="446"/>
      <c r="U340" s="446">
        <f t="shared" ref="U340:W340" si="213">SUM(U338:U339)</f>
        <v>0</v>
      </c>
      <c r="V340" s="446"/>
      <c r="W340" s="446">
        <f t="shared" si="213"/>
        <v>0</v>
      </c>
      <c r="X340" s="449"/>
      <c r="Y340" s="445">
        <f>SUM(Y338:Y339)</f>
        <v>1152</v>
      </c>
      <c r="Z340" s="446">
        <f>SUM(Z338:Z339)</f>
        <v>64.16</v>
      </c>
      <c r="AA340" s="445">
        <f>SUM(AA338:AA339)</f>
        <v>1152</v>
      </c>
      <c r="AB340" s="446">
        <f>SUM(AB338:AB339)</f>
        <v>64.16</v>
      </c>
      <c r="AC340" s="422"/>
      <c r="AD340" s="264"/>
    </row>
    <row r="341" spans="1:30" s="147" customFormat="1" ht="45.75" customHeight="1">
      <c r="A341" s="143">
        <v>18</v>
      </c>
      <c r="B341" s="144" t="s">
        <v>199</v>
      </c>
      <c r="C341" s="145"/>
      <c r="D341" s="162"/>
      <c r="E341" s="145"/>
      <c r="F341" s="162"/>
      <c r="G341" s="151"/>
      <c r="H341" s="152"/>
      <c r="I341" s="159"/>
      <c r="J341" s="162"/>
      <c r="K341" s="145"/>
      <c r="L341" s="145"/>
      <c r="M341" s="145"/>
      <c r="N341" s="162"/>
      <c r="O341" s="153"/>
      <c r="P341" s="145"/>
      <c r="Q341" s="162"/>
      <c r="R341" s="154">
        <f t="shared" si="176"/>
        <v>0</v>
      </c>
      <c r="S341" s="155">
        <f t="shared" si="176"/>
        <v>0</v>
      </c>
      <c r="T341" s="439"/>
      <c r="U341" s="439"/>
      <c r="V341" s="439"/>
      <c r="W341" s="448"/>
      <c r="X341" s="440"/>
      <c r="Y341" s="439"/>
      <c r="Z341" s="448"/>
      <c r="AA341" s="406">
        <f t="shared" ref="AA341:AA343" si="214">T341+V341+Y341</f>
        <v>0</v>
      </c>
      <c r="AB341" s="484">
        <f t="shared" si="195"/>
        <v>0</v>
      </c>
      <c r="AC341" s="403"/>
    </row>
    <row r="342" spans="1:30" ht="18">
      <c r="A342" s="6">
        <v>18.010000000000002</v>
      </c>
      <c r="B342" s="7" t="s">
        <v>200</v>
      </c>
      <c r="C342" s="8"/>
      <c r="D342" s="13"/>
      <c r="E342" s="8"/>
      <c r="F342" s="13"/>
      <c r="G342" s="47"/>
      <c r="H342" s="48"/>
      <c r="I342" s="49">
        <f t="shared" ref="I342:J343" si="215">C342-E342</f>
        <v>0</v>
      </c>
      <c r="J342" s="50">
        <f t="shared" si="215"/>
        <v>0</v>
      </c>
      <c r="K342" s="8"/>
      <c r="L342" s="8"/>
      <c r="M342" s="8"/>
      <c r="N342" s="13"/>
      <c r="O342" s="64">
        <v>7.0000000000000001E-3</v>
      </c>
      <c r="P342" s="8">
        <v>1150</v>
      </c>
      <c r="Q342" s="41">
        <f>O342*P342</f>
        <v>8.0500000000000007</v>
      </c>
      <c r="R342" s="42">
        <f t="shared" si="176"/>
        <v>1150</v>
      </c>
      <c r="S342" s="43">
        <f t="shared" si="176"/>
        <v>8.0500000000000007</v>
      </c>
      <c r="T342" s="405"/>
      <c r="U342" s="405"/>
      <c r="V342" s="405"/>
      <c r="W342" s="484"/>
      <c r="X342" s="426">
        <v>7.0000000000000001E-3</v>
      </c>
      <c r="Y342" s="405">
        <v>0</v>
      </c>
      <c r="Z342" s="424">
        <f>X342*Y342</f>
        <v>0</v>
      </c>
      <c r="AA342" s="406">
        <f>T342+V342+Y342</f>
        <v>0</v>
      </c>
      <c r="AB342" s="484">
        <f>U342+W342+Z342</f>
        <v>0</v>
      </c>
      <c r="AC342" s="404"/>
    </row>
    <row r="343" spans="1:30" ht="18">
      <c r="A343" s="6">
        <f>+A342+0.01</f>
        <v>18.020000000000003</v>
      </c>
      <c r="B343" s="7" t="s">
        <v>201</v>
      </c>
      <c r="C343" s="8"/>
      <c r="D343" s="13"/>
      <c r="E343" s="8"/>
      <c r="F343" s="13"/>
      <c r="G343" s="47"/>
      <c r="H343" s="48"/>
      <c r="I343" s="49">
        <f t="shared" si="215"/>
        <v>0</v>
      </c>
      <c r="J343" s="50">
        <f t="shared" si="215"/>
        <v>0</v>
      </c>
      <c r="K343" s="8"/>
      <c r="L343" s="8"/>
      <c r="M343" s="8"/>
      <c r="N343" s="13"/>
      <c r="O343" s="64"/>
      <c r="P343" s="8"/>
      <c r="Q343" s="41">
        <f t="shared" ref="Q343" si="216">O343*P343</f>
        <v>0</v>
      </c>
      <c r="R343" s="42">
        <f t="shared" si="176"/>
        <v>0</v>
      </c>
      <c r="S343" s="43">
        <f t="shared" si="176"/>
        <v>0</v>
      </c>
      <c r="T343" s="405"/>
      <c r="U343" s="405"/>
      <c r="V343" s="405"/>
      <c r="W343" s="484"/>
      <c r="X343" s="426"/>
      <c r="Y343" s="405"/>
      <c r="Z343" s="424">
        <f t="shared" ref="Z343" si="217">X343*Y343</f>
        <v>0</v>
      </c>
      <c r="AA343" s="406">
        <f t="shared" si="214"/>
        <v>0</v>
      </c>
      <c r="AB343" s="484">
        <f t="shared" si="195"/>
        <v>0</v>
      </c>
      <c r="AC343" s="404"/>
    </row>
    <row r="344" spans="1:30" s="216" customFormat="1" ht="18">
      <c r="A344" s="203"/>
      <c r="B344" s="192" t="s">
        <v>107</v>
      </c>
      <c r="C344" s="198">
        <f>SUM(C342:C343)</f>
        <v>0</v>
      </c>
      <c r="D344" s="199">
        <f t="shared" ref="D344:S344" si="218">SUM(D342:D343)</f>
        <v>0</v>
      </c>
      <c r="E344" s="198">
        <f t="shared" si="218"/>
        <v>0</v>
      </c>
      <c r="F344" s="199">
        <f t="shared" si="218"/>
        <v>0</v>
      </c>
      <c r="G344" s="214"/>
      <c r="H344" s="215"/>
      <c r="I344" s="198">
        <f t="shared" si="218"/>
        <v>0</v>
      </c>
      <c r="J344" s="199">
        <f t="shared" si="218"/>
        <v>0</v>
      </c>
      <c r="K344" s="199">
        <f t="shared" si="218"/>
        <v>0</v>
      </c>
      <c r="L344" s="199">
        <f t="shared" si="218"/>
        <v>0</v>
      </c>
      <c r="M344" s="199">
        <f t="shared" si="218"/>
        <v>0</v>
      </c>
      <c r="N344" s="199">
        <f t="shared" si="218"/>
        <v>0</v>
      </c>
      <c r="O344" s="200">
        <f t="shared" si="218"/>
        <v>7.0000000000000001E-3</v>
      </c>
      <c r="P344" s="198">
        <f t="shared" si="218"/>
        <v>1150</v>
      </c>
      <c r="Q344" s="199">
        <f t="shared" si="218"/>
        <v>8.0500000000000007</v>
      </c>
      <c r="R344" s="199">
        <f t="shared" si="218"/>
        <v>1150</v>
      </c>
      <c r="S344" s="199">
        <f t="shared" si="218"/>
        <v>8.0500000000000007</v>
      </c>
      <c r="T344" s="446"/>
      <c r="U344" s="446">
        <f t="shared" ref="U344:Z344" si="219">SUM(U342:U343)</f>
        <v>0</v>
      </c>
      <c r="V344" s="446"/>
      <c r="W344" s="446">
        <f t="shared" si="219"/>
        <v>0</v>
      </c>
      <c r="X344" s="449"/>
      <c r="Y344" s="445"/>
      <c r="Z344" s="446">
        <f t="shared" si="219"/>
        <v>0</v>
      </c>
      <c r="AA344" s="446"/>
      <c r="AB344" s="484">
        <f t="shared" si="195"/>
        <v>0</v>
      </c>
      <c r="AC344" s="422"/>
      <c r="AD344" s="263"/>
    </row>
    <row r="345" spans="1:30" s="147" customFormat="1" ht="18">
      <c r="A345" s="143">
        <v>19</v>
      </c>
      <c r="B345" s="144" t="s">
        <v>202</v>
      </c>
      <c r="C345" s="145"/>
      <c r="D345" s="162"/>
      <c r="E345" s="145"/>
      <c r="F345" s="162"/>
      <c r="G345" s="151"/>
      <c r="H345" s="152"/>
      <c r="I345" s="159"/>
      <c r="J345" s="162"/>
      <c r="K345" s="145"/>
      <c r="L345" s="145"/>
      <c r="M345" s="145"/>
      <c r="N345" s="162"/>
      <c r="O345" s="153"/>
      <c r="P345" s="145"/>
      <c r="Q345" s="162"/>
      <c r="R345" s="154">
        <f t="shared" si="176"/>
        <v>0</v>
      </c>
      <c r="S345" s="155">
        <f t="shared" si="176"/>
        <v>0</v>
      </c>
      <c r="T345" s="439"/>
      <c r="U345" s="439"/>
      <c r="V345" s="439"/>
      <c r="W345" s="448"/>
      <c r="X345" s="440"/>
      <c r="Y345" s="439"/>
      <c r="Z345" s="448"/>
      <c r="AA345" s="406">
        <f t="shared" ref="AA345:AA346" si="220">T345+V345+Y345</f>
        <v>0</v>
      </c>
      <c r="AB345" s="484">
        <f t="shared" si="195"/>
        <v>0</v>
      </c>
      <c r="AC345" s="403"/>
    </row>
    <row r="346" spans="1:30" ht="28.5" customHeight="1">
      <c r="A346" s="6">
        <v>19.010000000000002</v>
      </c>
      <c r="B346" s="7" t="s">
        <v>203</v>
      </c>
      <c r="C346" s="8">
        <v>1144</v>
      </c>
      <c r="D346" s="13">
        <v>85.8</v>
      </c>
      <c r="E346" s="8">
        <v>1144</v>
      </c>
      <c r="F346" s="13">
        <v>85.8</v>
      </c>
      <c r="G346" s="47">
        <f t="shared" si="169"/>
        <v>1</v>
      </c>
      <c r="H346" s="48">
        <f t="shared" si="169"/>
        <v>1</v>
      </c>
      <c r="I346" s="49">
        <f t="shared" ref="I346:J346" si="221">C346-E346</f>
        <v>0</v>
      </c>
      <c r="J346" s="50">
        <f t="shared" si="221"/>
        <v>0</v>
      </c>
      <c r="K346" s="8"/>
      <c r="L346" s="8"/>
      <c r="M346" s="8"/>
      <c r="N346" s="13"/>
      <c r="O346" s="64">
        <v>7.4999999999999997E-2</v>
      </c>
      <c r="P346" s="8">
        <v>1150</v>
      </c>
      <c r="Q346" s="41">
        <f t="shared" ref="Q346" si="222">O346*P346</f>
        <v>86.25</v>
      </c>
      <c r="R346" s="42">
        <f t="shared" si="176"/>
        <v>1150</v>
      </c>
      <c r="S346" s="43">
        <f t="shared" si="176"/>
        <v>86.25</v>
      </c>
      <c r="T346" s="405"/>
      <c r="U346" s="405"/>
      <c r="V346" s="405"/>
      <c r="W346" s="484"/>
      <c r="X346" s="426">
        <v>7.4999999999999997E-2</v>
      </c>
      <c r="Y346" s="405">
        <v>1150</v>
      </c>
      <c r="Z346" s="424">
        <f t="shared" ref="Z346" si="223">X346*Y346</f>
        <v>86.25</v>
      </c>
      <c r="AA346" s="406">
        <f t="shared" si="220"/>
        <v>1150</v>
      </c>
      <c r="AB346" s="484">
        <f t="shared" si="195"/>
        <v>86.25</v>
      </c>
      <c r="AC346" s="404"/>
    </row>
    <row r="347" spans="1:30" s="216" customFormat="1" ht="18">
      <c r="A347" s="203"/>
      <c r="B347" s="192" t="s">
        <v>107</v>
      </c>
      <c r="C347" s="133">
        <f>C346</f>
        <v>1144</v>
      </c>
      <c r="D347" s="142">
        <f t="shared" ref="D347:S347" si="224">D346</f>
        <v>85.8</v>
      </c>
      <c r="E347" s="133">
        <f t="shared" si="224"/>
        <v>1144</v>
      </c>
      <c r="F347" s="142">
        <f t="shared" si="224"/>
        <v>85.8</v>
      </c>
      <c r="G347" s="214">
        <f t="shared" si="169"/>
        <v>1</v>
      </c>
      <c r="H347" s="215">
        <f t="shared" si="169"/>
        <v>1</v>
      </c>
      <c r="I347" s="141">
        <f t="shared" si="224"/>
        <v>0</v>
      </c>
      <c r="J347" s="142">
        <f t="shared" si="224"/>
        <v>0</v>
      </c>
      <c r="K347" s="142">
        <f t="shared" si="224"/>
        <v>0</v>
      </c>
      <c r="L347" s="142">
        <f t="shared" si="224"/>
        <v>0</v>
      </c>
      <c r="M347" s="142">
        <f t="shared" si="224"/>
        <v>0</v>
      </c>
      <c r="N347" s="142">
        <f t="shared" si="224"/>
        <v>0</v>
      </c>
      <c r="O347" s="136">
        <f t="shared" si="224"/>
        <v>7.4999999999999997E-2</v>
      </c>
      <c r="P347" s="141">
        <f t="shared" si="224"/>
        <v>1150</v>
      </c>
      <c r="Q347" s="142">
        <f t="shared" si="224"/>
        <v>86.25</v>
      </c>
      <c r="R347" s="142">
        <f t="shared" si="224"/>
        <v>1150</v>
      </c>
      <c r="S347" s="142">
        <f t="shared" si="224"/>
        <v>86.25</v>
      </c>
      <c r="T347" s="448"/>
      <c r="U347" s="448">
        <f t="shared" ref="U347:AB347" si="225">U346</f>
        <v>0</v>
      </c>
      <c r="V347" s="448"/>
      <c r="W347" s="448">
        <f t="shared" si="225"/>
        <v>0</v>
      </c>
      <c r="X347" s="440"/>
      <c r="Y347" s="447">
        <f t="shared" si="225"/>
        <v>1150</v>
      </c>
      <c r="Z347" s="448">
        <f t="shared" si="225"/>
        <v>86.25</v>
      </c>
      <c r="AA347" s="447">
        <f t="shared" si="225"/>
        <v>1150</v>
      </c>
      <c r="AB347" s="448">
        <f t="shared" si="225"/>
        <v>86.25</v>
      </c>
      <c r="AC347" s="479"/>
      <c r="AD347" s="263"/>
    </row>
    <row r="348" spans="1:30" ht="47.25" customHeight="1">
      <c r="A348" s="6" t="s">
        <v>204</v>
      </c>
      <c r="B348" s="36" t="s">
        <v>205</v>
      </c>
      <c r="C348" s="26"/>
      <c r="D348" s="27"/>
      <c r="E348" s="26"/>
      <c r="F348" s="27"/>
      <c r="G348" s="47"/>
      <c r="H348" s="48"/>
      <c r="I348" s="53"/>
      <c r="J348" s="27"/>
      <c r="K348" s="26"/>
      <c r="L348" s="26"/>
      <c r="M348" s="26"/>
      <c r="N348" s="27"/>
      <c r="O348" s="112"/>
      <c r="P348" s="26"/>
      <c r="Q348" s="27"/>
      <c r="R348" s="42">
        <f t="shared" si="176"/>
        <v>0</v>
      </c>
      <c r="S348" s="43">
        <f t="shared" si="176"/>
        <v>0</v>
      </c>
      <c r="T348" s="439"/>
      <c r="U348" s="439"/>
      <c r="V348" s="439"/>
      <c r="W348" s="448"/>
      <c r="X348" s="440"/>
      <c r="Y348" s="439"/>
      <c r="Z348" s="448"/>
      <c r="AA348" s="406"/>
      <c r="AB348" s="484"/>
      <c r="AC348" s="403"/>
    </row>
    <row r="349" spans="1:30" s="147" customFormat="1" ht="18">
      <c r="A349" s="143">
        <v>20</v>
      </c>
      <c r="B349" s="144" t="s">
        <v>206</v>
      </c>
      <c r="C349" s="145"/>
      <c r="D349" s="162"/>
      <c r="E349" s="145"/>
      <c r="F349" s="162"/>
      <c r="G349" s="151"/>
      <c r="H349" s="152"/>
      <c r="I349" s="159"/>
      <c r="J349" s="162"/>
      <c r="K349" s="145"/>
      <c r="L349" s="145"/>
      <c r="M349" s="145"/>
      <c r="N349" s="162"/>
      <c r="O349" s="153"/>
      <c r="P349" s="145"/>
      <c r="Q349" s="162"/>
      <c r="R349" s="154">
        <f t="shared" si="176"/>
        <v>0</v>
      </c>
      <c r="S349" s="155">
        <f t="shared" si="176"/>
        <v>0</v>
      </c>
      <c r="T349" s="439"/>
      <c r="U349" s="439"/>
      <c r="V349" s="439"/>
      <c r="W349" s="448"/>
      <c r="X349" s="440"/>
      <c r="Y349" s="439"/>
      <c r="Z349" s="448"/>
      <c r="AA349" s="406">
        <f t="shared" ref="AA349:AA350" si="226">T349+V349+Y349</f>
        <v>0</v>
      </c>
      <c r="AB349" s="484">
        <f t="shared" si="195"/>
        <v>0</v>
      </c>
      <c r="AC349" s="403"/>
    </row>
    <row r="350" spans="1:30" ht="32.25" customHeight="1">
      <c r="A350" s="95">
        <v>20.010000000000002</v>
      </c>
      <c r="B350" s="7" t="s">
        <v>207</v>
      </c>
      <c r="C350" s="8">
        <v>564</v>
      </c>
      <c r="D350" s="13">
        <v>16.920000000000002</v>
      </c>
      <c r="E350" s="8">
        <v>564</v>
      </c>
      <c r="F350" s="13">
        <v>16.920000000000002</v>
      </c>
      <c r="G350" s="47">
        <f>E350/C350</f>
        <v>1</v>
      </c>
      <c r="H350" s="48">
        <f t="shared" si="169"/>
        <v>1</v>
      </c>
      <c r="I350" s="49">
        <f>C350-E350</f>
        <v>0</v>
      </c>
      <c r="J350" s="50">
        <f t="shared" ref="J350" si="227">D350-F350</f>
        <v>0</v>
      </c>
      <c r="K350" s="8"/>
      <c r="L350" s="8"/>
      <c r="M350" s="8"/>
      <c r="N350" s="13"/>
      <c r="O350" s="51">
        <v>0.03</v>
      </c>
      <c r="P350" s="8">
        <v>571</v>
      </c>
      <c r="Q350" s="41">
        <f t="shared" ref="Q350" si="228">O350*P350</f>
        <v>17.13</v>
      </c>
      <c r="R350" s="42">
        <f t="shared" si="176"/>
        <v>571</v>
      </c>
      <c r="S350" s="43">
        <f t="shared" si="176"/>
        <v>17.13</v>
      </c>
      <c r="T350" s="405"/>
      <c r="U350" s="405"/>
      <c r="V350" s="405"/>
      <c r="W350" s="484"/>
      <c r="X350" s="423">
        <v>0.03</v>
      </c>
      <c r="Y350" s="405">
        <v>523</v>
      </c>
      <c r="Z350" s="424">
        <f t="shared" ref="Z350" si="229">X350*Y350</f>
        <v>15.69</v>
      </c>
      <c r="AA350" s="406">
        <f t="shared" si="226"/>
        <v>523</v>
      </c>
      <c r="AB350" s="484">
        <f t="shared" si="195"/>
        <v>15.69</v>
      </c>
      <c r="AC350" s="404"/>
    </row>
    <row r="351" spans="1:30" s="216" customFormat="1" ht="18">
      <c r="A351" s="203"/>
      <c r="B351" s="192" t="s">
        <v>107</v>
      </c>
      <c r="C351" s="133">
        <f>C350</f>
        <v>564</v>
      </c>
      <c r="D351" s="142">
        <f t="shared" ref="D351:S351" si="230">D350</f>
        <v>16.920000000000002</v>
      </c>
      <c r="E351" s="133">
        <f t="shared" si="230"/>
        <v>564</v>
      </c>
      <c r="F351" s="142">
        <f t="shared" si="230"/>
        <v>16.920000000000002</v>
      </c>
      <c r="G351" s="214">
        <f t="shared" si="169"/>
        <v>1</v>
      </c>
      <c r="H351" s="215">
        <f t="shared" si="169"/>
        <v>1</v>
      </c>
      <c r="I351" s="141">
        <f t="shared" si="230"/>
        <v>0</v>
      </c>
      <c r="J351" s="142">
        <f t="shared" si="230"/>
        <v>0</v>
      </c>
      <c r="K351" s="142">
        <f t="shared" si="230"/>
        <v>0</v>
      </c>
      <c r="L351" s="142">
        <f t="shared" si="230"/>
        <v>0</v>
      </c>
      <c r="M351" s="142">
        <f t="shared" si="230"/>
        <v>0</v>
      </c>
      <c r="N351" s="142">
        <f t="shared" si="230"/>
        <v>0</v>
      </c>
      <c r="O351" s="136">
        <f t="shared" si="230"/>
        <v>0.03</v>
      </c>
      <c r="P351" s="141">
        <f t="shared" si="230"/>
        <v>571</v>
      </c>
      <c r="Q351" s="142">
        <f t="shared" si="230"/>
        <v>17.13</v>
      </c>
      <c r="R351" s="142">
        <f t="shared" si="230"/>
        <v>571</v>
      </c>
      <c r="S351" s="142">
        <f t="shared" si="230"/>
        <v>17.13</v>
      </c>
      <c r="T351" s="448"/>
      <c r="U351" s="448">
        <f t="shared" ref="U351:AB351" si="231">U350</f>
        <v>0</v>
      </c>
      <c r="V351" s="448"/>
      <c r="W351" s="448">
        <f t="shared" si="231"/>
        <v>0</v>
      </c>
      <c r="X351" s="440"/>
      <c r="Y351" s="447"/>
      <c r="Z351" s="448">
        <f t="shared" si="231"/>
        <v>15.69</v>
      </c>
      <c r="AA351" s="448"/>
      <c r="AB351" s="448">
        <f t="shared" si="231"/>
        <v>15.69</v>
      </c>
      <c r="AC351" s="422"/>
      <c r="AD351" s="263"/>
    </row>
    <row r="352" spans="1:30" ht="43.5" customHeight="1">
      <c r="A352" s="37">
        <v>21</v>
      </c>
      <c r="B352" s="36" t="s">
        <v>208</v>
      </c>
      <c r="C352" s="26"/>
      <c r="D352" s="27"/>
      <c r="E352" s="26"/>
      <c r="F352" s="27"/>
      <c r="G352" s="47"/>
      <c r="H352" s="48"/>
      <c r="I352" s="53"/>
      <c r="J352" s="27"/>
      <c r="K352" s="26"/>
      <c r="L352" s="26"/>
      <c r="M352" s="26"/>
      <c r="N352" s="27"/>
      <c r="O352" s="112"/>
      <c r="P352" s="26"/>
      <c r="Q352" s="27"/>
      <c r="R352" s="42">
        <f t="shared" si="176"/>
        <v>0</v>
      </c>
      <c r="S352" s="43">
        <f t="shared" si="176"/>
        <v>0</v>
      </c>
      <c r="T352" s="439"/>
      <c r="U352" s="439"/>
      <c r="V352" s="439"/>
      <c r="W352" s="448"/>
      <c r="X352" s="440"/>
      <c r="Y352" s="439"/>
      <c r="Z352" s="448"/>
      <c r="AA352" s="406"/>
      <c r="AB352" s="484"/>
      <c r="AC352" s="403"/>
    </row>
    <row r="353" spans="1:30" ht="18">
      <c r="A353" s="6">
        <v>21.01</v>
      </c>
      <c r="B353" s="7" t="s">
        <v>209</v>
      </c>
      <c r="C353" s="8">
        <v>1</v>
      </c>
      <c r="D353" s="13">
        <v>12.5</v>
      </c>
      <c r="E353" s="8">
        <v>1</v>
      </c>
      <c r="F353" s="13">
        <v>12.5</v>
      </c>
      <c r="G353" s="47">
        <f t="shared" si="169"/>
        <v>1</v>
      </c>
      <c r="H353" s="48">
        <f t="shared" si="169"/>
        <v>1</v>
      </c>
      <c r="I353" s="49">
        <f t="shared" ref="I353:J356" si="232">C353-E353</f>
        <v>0</v>
      </c>
      <c r="J353" s="50">
        <f t="shared" si="232"/>
        <v>0</v>
      </c>
      <c r="K353" s="8"/>
      <c r="L353" s="8"/>
      <c r="M353" s="8"/>
      <c r="N353" s="13"/>
      <c r="O353" s="51"/>
      <c r="P353" s="8"/>
      <c r="Q353" s="41">
        <v>16.66</v>
      </c>
      <c r="R353" s="42">
        <f t="shared" si="176"/>
        <v>0</v>
      </c>
      <c r="S353" s="43">
        <f>L353+N353+Q353</f>
        <v>16.66</v>
      </c>
      <c r="T353" s="405"/>
      <c r="U353" s="405"/>
      <c r="V353" s="405"/>
      <c r="W353" s="484"/>
      <c r="X353" s="423"/>
      <c r="Y353" s="405"/>
      <c r="Z353" s="424">
        <v>12.5</v>
      </c>
      <c r="AA353" s="406">
        <f t="shared" ref="AA353:AA356" si="233">T353+V353+Y353</f>
        <v>0</v>
      </c>
      <c r="AB353" s="484">
        <f t="shared" si="195"/>
        <v>12.5</v>
      </c>
      <c r="AC353" s="404"/>
    </row>
    <row r="354" spans="1:30" ht="18">
      <c r="A354" s="6">
        <v>21.02</v>
      </c>
      <c r="B354" s="7" t="s">
        <v>210</v>
      </c>
      <c r="C354" s="8">
        <v>1</v>
      </c>
      <c r="D354" s="13">
        <v>12.5</v>
      </c>
      <c r="E354" s="8">
        <v>1</v>
      </c>
      <c r="F354" s="13">
        <v>12.5</v>
      </c>
      <c r="G354" s="47">
        <f t="shared" si="169"/>
        <v>1</v>
      </c>
      <c r="H354" s="48">
        <f t="shared" si="169"/>
        <v>1</v>
      </c>
      <c r="I354" s="49">
        <f t="shared" si="232"/>
        <v>0</v>
      </c>
      <c r="J354" s="50">
        <f t="shared" si="232"/>
        <v>0</v>
      </c>
      <c r="K354" s="8"/>
      <c r="L354" s="8"/>
      <c r="M354" s="8"/>
      <c r="N354" s="13"/>
      <c r="O354" s="51"/>
      <c r="P354" s="8"/>
      <c r="Q354" s="41">
        <v>16.670000000000002</v>
      </c>
      <c r="R354" s="42">
        <f t="shared" si="176"/>
        <v>0</v>
      </c>
      <c r="S354" s="43">
        <f>L354+N354+Q354</f>
        <v>16.670000000000002</v>
      </c>
      <c r="T354" s="405"/>
      <c r="U354" s="405"/>
      <c r="V354" s="405"/>
      <c r="W354" s="484"/>
      <c r="X354" s="423"/>
      <c r="Y354" s="405"/>
      <c r="Z354" s="424">
        <v>12.5</v>
      </c>
      <c r="AA354" s="406">
        <f t="shared" si="233"/>
        <v>0</v>
      </c>
      <c r="AB354" s="484">
        <f t="shared" si="195"/>
        <v>12.5</v>
      </c>
      <c r="AC354" s="404"/>
    </row>
    <row r="355" spans="1:30" ht="31.5">
      <c r="A355" s="6">
        <f t="shared" ref="A355:A356" si="234">+A354+0.01</f>
        <v>21.03</v>
      </c>
      <c r="B355" s="7" t="s">
        <v>211</v>
      </c>
      <c r="C355" s="8">
        <v>1</v>
      </c>
      <c r="D355" s="13">
        <v>12.5</v>
      </c>
      <c r="E355" s="8">
        <v>1</v>
      </c>
      <c r="F355" s="13">
        <v>12.5</v>
      </c>
      <c r="G355" s="47">
        <f t="shared" si="169"/>
        <v>1</v>
      </c>
      <c r="H355" s="48">
        <f t="shared" si="169"/>
        <v>1</v>
      </c>
      <c r="I355" s="49">
        <f t="shared" si="232"/>
        <v>0</v>
      </c>
      <c r="J355" s="50">
        <f t="shared" si="232"/>
        <v>0</v>
      </c>
      <c r="K355" s="8"/>
      <c r="L355" s="8"/>
      <c r="M355" s="8"/>
      <c r="N355" s="13"/>
      <c r="O355" s="51"/>
      <c r="P355" s="8"/>
      <c r="Q355" s="41">
        <v>16.670000000000002</v>
      </c>
      <c r="R355" s="42">
        <f t="shared" si="176"/>
        <v>0</v>
      </c>
      <c r="S355" s="43">
        <f>L355+N355+Q355</f>
        <v>16.670000000000002</v>
      </c>
      <c r="T355" s="405"/>
      <c r="U355" s="405"/>
      <c r="V355" s="405"/>
      <c r="W355" s="484"/>
      <c r="X355" s="423"/>
      <c r="Y355" s="405">
        <v>0</v>
      </c>
      <c r="Z355" s="424">
        <v>12.5</v>
      </c>
      <c r="AA355" s="406">
        <f t="shared" si="233"/>
        <v>0</v>
      </c>
      <c r="AB355" s="484">
        <f t="shared" si="195"/>
        <v>12.5</v>
      </c>
      <c r="AC355" s="404"/>
    </row>
    <row r="356" spans="1:30" ht="31.5">
      <c r="A356" s="6">
        <f t="shared" si="234"/>
        <v>21.040000000000003</v>
      </c>
      <c r="B356" s="7" t="s">
        <v>212</v>
      </c>
      <c r="C356" s="8">
        <v>1</v>
      </c>
      <c r="D356" s="13">
        <v>12.5</v>
      </c>
      <c r="E356" s="8">
        <v>1</v>
      </c>
      <c r="F356" s="13">
        <v>12.5</v>
      </c>
      <c r="G356" s="47">
        <f t="shared" si="169"/>
        <v>1</v>
      </c>
      <c r="H356" s="48">
        <f t="shared" si="169"/>
        <v>1</v>
      </c>
      <c r="I356" s="49">
        <f t="shared" si="232"/>
        <v>0</v>
      </c>
      <c r="J356" s="50">
        <f t="shared" si="232"/>
        <v>0</v>
      </c>
      <c r="K356" s="8"/>
      <c r="L356" s="8"/>
      <c r="M356" s="8"/>
      <c r="N356" s="13"/>
      <c r="O356" s="51"/>
      <c r="P356" s="8"/>
      <c r="Q356" s="41">
        <v>16.670000000000002</v>
      </c>
      <c r="R356" s="42">
        <f t="shared" si="176"/>
        <v>0</v>
      </c>
      <c r="S356" s="43">
        <f>L356+N356+Q356</f>
        <v>16.670000000000002</v>
      </c>
      <c r="T356" s="405"/>
      <c r="U356" s="405"/>
      <c r="V356" s="405"/>
      <c r="W356" s="484"/>
      <c r="X356" s="423"/>
      <c r="Y356" s="405">
        <v>0</v>
      </c>
      <c r="Z356" s="424">
        <v>12.5</v>
      </c>
      <c r="AA356" s="406">
        <f t="shared" si="233"/>
        <v>0</v>
      </c>
      <c r="AB356" s="484">
        <f t="shared" si="195"/>
        <v>12.5</v>
      </c>
      <c r="AC356" s="404"/>
    </row>
    <row r="357" spans="1:30" s="216" customFormat="1" ht="18">
      <c r="A357" s="203"/>
      <c r="B357" s="192" t="s">
        <v>107</v>
      </c>
      <c r="C357" s="198">
        <f>C353</f>
        <v>1</v>
      </c>
      <c r="D357" s="199">
        <f t="shared" ref="D357:S357" si="235">SUM(D353:D356)</f>
        <v>50</v>
      </c>
      <c r="E357" s="198">
        <f>E353</f>
        <v>1</v>
      </c>
      <c r="F357" s="199">
        <f t="shared" si="235"/>
        <v>50</v>
      </c>
      <c r="G357" s="214">
        <f t="shared" si="169"/>
        <v>1</v>
      </c>
      <c r="H357" s="215">
        <f t="shared" si="169"/>
        <v>1</v>
      </c>
      <c r="I357" s="198">
        <f t="shared" si="235"/>
        <v>0</v>
      </c>
      <c r="J357" s="199">
        <f t="shared" si="235"/>
        <v>0</v>
      </c>
      <c r="K357" s="199">
        <f t="shared" si="235"/>
        <v>0</v>
      </c>
      <c r="L357" s="199">
        <f t="shared" si="235"/>
        <v>0</v>
      </c>
      <c r="M357" s="199">
        <f t="shared" si="235"/>
        <v>0</v>
      </c>
      <c r="N357" s="199">
        <f t="shared" si="235"/>
        <v>0</v>
      </c>
      <c r="O357" s="200">
        <f>SUM(O353:O356)</f>
        <v>0</v>
      </c>
      <c r="P357" s="198">
        <f t="shared" si="235"/>
        <v>0</v>
      </c>
      <c r="Q357" s="199">
        <f t="shared" si="235"/>
        <v>66.67</v>
      </c>
      <c r="R357" s="199">
        <f t="shared" si="235"/>
        <v>0</v>
      </c>
      <c r="S357" s="199">
        <f t="shared" si="235"/>
        <v>66.67</v>
      </c>
      <c r="T357" s="446"/>
      <c r="U357" s="446">
        <f t="shared" ref="U357:W357" si="236">SUM(U353:U356)</f>
        <v>0</v>
      </c>
      <c r="V357" s="446"/>
      <c r="W357" s="446">
        <f t="shared" si="236"/>
        <v>0</v>
      </c>
      <c r="X357" s="449"/>
      <c r="Y357" s="445"/>
      <c r="Z357" s="446">
        <f t="shared" ref="Z357:AB357" si="237">SUM(Z353:Z356)</f>
        <v>50</v>
      </c>
      <c r="AA357" s="446"/>
      <c r="AB357" s="446">
        <f t="shared" si="237"/>
        <v>50</v>
      </c>
      <c r="AC357" s="477"/>
      <c r="AD357" s="263"/>
    </row>
    <row r="358" spans="1:30" s="147" customFormat="1" ht="18">
      <c r="A358" s="143">
        <v>22</v>
      </c>
      <c r="B358" s="144" t="s">
        <v>213</v>
      </c>
      <c r="C358" s="145"/>
      <c r="D358" s="162"/>
      <c r="E358" s="145"/>
      <c r="F358" s="162"/>
      <c r="G358" s="151"/>
      <c r="H358" s="152"/>
      <c r="I358" s="159"/>
      <c r="J358" s="162"/>
      <c r="K358" s="145"/>
      <c r="L358" s="145"/>
      <c r="M358" s="145"/>
      <c r="N358" s="162"/>
      <c r="O358" s="153"/>
      <c r="P358" s="145"/>
      <c r="Q358" s="162"/>
      <c r="R358" s="154">
        <f t="shared" si="176"/>
        <v>0</v>
      </c>
      <c r="S358" s="155">
        <f>L358+N358+Q358</f>
        <v>0</v>
      </c>
      <c r="T358" s="439"/>
      <c r="U358" s="439"/>
      <c r="V358" s="439"/>
      <c r="W358" s="448"/>
      <c r="X358" s="440"/>
      <c r="Y358" s="439"/>
      <c r="Z358" s="448"/>
      <c r="AA358" s="406">
        <f t="shared" ref="AA358:AA360" si="238">T358+V358+Y358</f>
        <v>0</v>
      </c>
      <c r="AB358" s="484">
        <f t="shared" si="195"/>
        <v>0</v>
      </c>
      <c r="AC358" s="403"/>
    </row>
    <row r="359" spans="1:30" ht="18">
      <c r="A359" s="6">
        <v>22.01</v>
      </c>
      <c r="B359" s="7" t="s">
        <v>214</v>
      </c>
      <c r="C359" s="8"/>
      <c r="D359" s="13"/>
      <c r="E359" s="8"/>
      <c r="F359" s="13"/>
      <c r="G359" s="47"/>
      <c r="H359" s="48"/>
      <c r="I359" s="49">
        <f t="shared" ref="I359:J360" si="239">C359-E359</f>
        <v>0</v>
      </c>
      <c r="J359" s="50">
        <f t="shared" si="239"/>
        <v>0</v>
      </c>
      <c r="K359" s="8"/>
      <c r="L359" s="8"/>
      <c r="M359" s="8"/>
      <c r="N359" s="13"/>
      <c r="O359" s="51">
        <v>6.0000000000000001E-3</v>
      </c>
      <c r="P359" s="8"/>
      <c r="Q359" s="41">
        <f t="shared" ref="Q359:Q360" si="240">O359*P359</f>
        <v>0</v>
      </c>
      <c r="R359" s="42">
        <f t="shared" si="176"/>
        <v>0</v>
      </c>
      <c r="S359" s="43">
        <f t="shared" si="176"/>
        <v>0</v>
      </c>
      <c r="T359" s="405"/>
      <c r="U359" s="405"/>
      <c r="V359" s="405"/>
      <c r="W359" s="484"/>
      <c r="X359" s="423">
        <v>6.0000000000000001E-3</v>
      </c>
      <c r="Y359" s="405"/>
      <c r="Z359" s="424">
        <f t="shared" ref="Z359:Z360" si="241">X359*Y359</f>
        <v>0</v>
      </c>
      <c r="AA359" s="406">
        <f t="shared" si="238"/>
        <v>0</v>
      </c>
      <c r="AB359" s="484">
        <f t="shared" si="195"/>
        <v>0</v>
      </c>
      <c r="AC359" s="404"/>
    </row>
    <row r="360" spans="1:30" ht="18">
      <c r="A360" s="6">
        <v>22.02</v>
      </c>
      <c r="B360" s="7" t="s">
        <v>215</v>
      </c>
      <c r="C360" s="8">
        <v>4986</v>
      </c>
      <c r="D360" s="13">
        <v>14.96</v>
      </c>
      <c r="E360" s="8">
        <v>4986</v>
      </c>
      <c r="F360" s="13">
        <v>14.96</v>
      </c>
      <c r="G360" s="47">
        <f t="shared" si="169"/>
        <v>1</v>
      </c>
      <c r="H360" s="48">
        <f t="shared" si="169"/>
        <v>1</v>
      </c>
      <c r="I360" s="49">
        <f t="shared" si="239"/>
        <v>0</v>
      </c>
      <c r="J360" s="50">
        <f t="shared" si="239"/>
        <v>0</v>
      </c>
      <c r="K360" s="8"/>
      <c r="L360" s="8"/>
      <c r="M360" s="8"/>
      <c r="N360" s="13"/>
      <c r="O360" s="51">
        <v>6.0000000000000001E-3</v>
      </c>
      <c r="P360" s="8">
        <v>4986</v>
      </c>
      <c r="Q360" s="41">
        <f t="shared" si="240"/>
        <v>29.916</v>
      </c>
      <c r="R360" s="42">
        <f t="shared" si="176"/>
        <v>4986</v>
      </c>
      <c r="S360" s="43">
        <f t="shared" si="176"/>
        <v>29.916</v>
      </c>
      <c r="T360" s="405"/>
      <c r="U360" s="405"/>
      <c r="V360" s="405"/>
      <c r="W360" s="484"/>
      <c r="X360" s="423">
        <v>3.0000000000000001E-3</v>
      </c>
      <c r="Y360" s="405">
        <v>4974</v>
      </c>
      <c r="Z360" s="424">
        <f t="shared" si="241"/>
        <v>14.922000000000001</v>
      </c>
      <c r="AA360" s="406">
        <f t="shared" si="238"/>
        <v>4974</v>
      </c>
      <c r="AB360" s="484">
        <f t="shared" si="195"/>
        <v>14.922000000000001</v>
      </c>
      <c r="AC360" s="404"/>
    </row>
    <row r="361" spans="1:30" s="216" customFormat="1" ht="18">
      <c r="A361" s="203"/>
      <c r="B361" s="181" t="s">
        <v>105</v>
      </c>
      <c r="C361" s="198">
        <f>SUM(C359:C360)</f>
        <v>4986</v>
      </c>
      <c r="D361" s="199">
        <f t="shared" ref="D361:S361" si="242">SUM(D359:D360)</f>
        <v>14.96</v>
      </c>
      <c r="E361" s="198">
        <f t="shared" si="242"/>
        <v>4986</v>
      </c>
      <c r="F361" s="199">
        <f t="shared" si="242"/>
        <v>14.96</v>
      </c>
      <c r="G361" s="214">
        <f t="shared" si="169"/>
        <v>1</v>
      </c>
      <c r="H361" s="215">
        <f t="shared" si="169"/>
        <v>1</v>
      </c>
      <c r="I361" s="198">
        <f t="shared" si="242"/>
        <v>0</v>
      </c>
      <c r="J361" s="199">
        <f t="shared" si="242"/>
        <v>0</v>
      </c>
      <c r="K361" s="199">
        <f t="shared" si="242"/>
        <v>0</v>
      </c>
      <c r="L361" s="199">
        <f t="shared" si="242"/>
        <v>0</v>
      </c>
      <c r="M361" s="199">
        <f t="shared" si="242"/>
        <v>0</v>
      </c>
      <c r="N361" s="199">
        <f t="shared" si="242"/>
        <v>0</v>
      </c>
      <c r="O361" s="200">
        <f t="shared" si="242"/>
        <v>1.2E-2</v>
      </c>
      <c r="P361" s="198">
        <f t="shared" si="242"/>
        <v>4986</v>
      </c>
      <c r="Q361" s="199">
        <f t="shared" si="242"/>
        <v>29.916</v>
      </c>
      <c r="R361" s="199">
        <f t="shared" si="242"/>
        <v>4986</v>
      </c>
      <c r="S361" s="199">
        <f t="shared" si="242"/>
        <v>29.916</v>
      </c>
      <c r="T361" s="446"/>
      <c r="U361" s="446">
        <f t="shared" ref="U361:AB361" si="243">SUM(U359:U360)</f>
        <v>0</v>
      </c>
      <c r="V361" s="446"/>
      <c r="W361" s="446">
        <f t="shared" si="243"/>
        <v>0</v>
      </c>
      <c r="X361" s="449"/>
      <c r="Y361" s="445"/>
      <c r="Z361" s="446">
        <f t="shared" si="243"/>
        <v>14.922000000000001</v>
      </c>
      <c r="AA361" s="446"/>
      <c r="AB361" s="446">
        <f t="shared" si="243"/>
        <v>14.922000000000001</v>
      </c>
      <c r="AC361" s="412"/>
      <c r="AD361" s="263"/>
    </row>
    <row r="362" spans="1:30" ht="18">
      <c r="A362" s="258" t="s">
        <v>204</v>
      </c>
      <c r="B362" s="36" t="s">
        <v>216</v>
      </c>
      <c r="C362" s="26"/>
      <c r="D362" s="27"/>
      <c r="E362" s="26"/>
      <c r="F362" s="27"/>
      <c r="G362" s="47"/>
      <c r="H362" s="48"/>
      <c r="I362" s="53"/>
      <c r="J362" s="27"/>
      <c r="K362" s="26"/>
      <c r="L362" s="26"/>
      <c r="M362" s="26"/>
      <c r="N362" s="27"/>
      <c r="O362" s="112"/>
      <c r="P362" s="26"/>
      <c r="Q362" s="27"/>
      <c r="R362" s="42">
        <f t="shared" si="176"/>
        <v>0</v>
      </c>
      <c r="S362" s="43">
        <f t="shared" si="176"/>
        <v>0</v>
      </c>
      <c r="T362" s="439"/>
      <c r="U362" s="439"/>
      <c r="V362" s="439"/>
      <c r="W362" s="448"/>
      <c r="X362" s="440"/>
      <c r="Y362" s="439"/>
      <c r="Z362" s="448"/>
      <c r="AA362" s="406"/>
      <c r="AB362" s="484"/>
      <c r="AC362" s="403"/>
    </row>
    <row r="363" spans="1:30" s="147" customFormat="1" ht="18">
      <c r="A363" s="143">
        <v>23</v>
      </c>
      <c r="B363" s="144" t="s">
        <v>217</v>
      </c>
      <c r="C363" s="145"/>
      <c r="D363" s="162"/>
      <c r="E363" s="145"/>
      <c r="F363" s="162"/>
      <c r="G363" s="151"/>
      <c r="H363" s="152"/>
      <c r="I363" s="159"/>
      <c r="J363" s="162"/>
      <c r="K363" s="145"/>
      <c r="L363" s="145"/>
      <c r="M363" s="145"/>
      <c r="N363" s="162"/>
      <c r="O363" s="153"/>
      <c r="P363" s="145"/>
      <c r="Q363" s="162"/>
      <c r="R363" s="154">
        <f t="shared" si="176"/>
        <v>0</v>
      </c>
      <c r="S363" s="155">
        <f t="shared" si="176"/>
        <v>0</v>
      </c>
      <c r="T363" s="439"/>
      <c r="U363" s="439"/>
      <c r="V363" s="439"/>
      <c r="W363" s="448"/>
      <c r="X363" s="440"/>
      <c r="Y363" s="439"/>
      <c r="Z363" s="448"/>
      <c r="AA363" s="406"/>
      <c r="AB363" s="484"/>
      <c r="AC363" s="403"/>
    </row>
    <row r="364" spans="1:30" s="87" customFormat="1" ht="18">
      <c r="A364" s="6">
        <v>23.01</v>
      </c>
      <c r="B364" s="7" t="s">
        <v>218</v>
      </c>
      <c r="C364" s="8">
        <v>3</v>
      </c>
      <c r="D364" s="13">
        <v>51.341999999999999</v>
      </c>
      <c r="E364" s="8">
        <v>3</v>
      </c>
      <c r="F364" s="13">
        <v>51.341999999999999</v>
      </c>
      <c r="G364" s="47">
        <f t="shared" ref="G364:H364" si="244">E364/C364</f>
        <v>1</v>
      </c>
      <c r="H364" s="48">
        <f t="shared" si="244"/>
        <v>1</v>
      </c>
      <c r="I364" s="49">
        <f t="shared" ref="I364:J400" si="245">C364-E364</f>
        <v>0</v>
      </c>
      <c r="J364" s="50">
        <f t="shared" si="245"/>
        <v>0</v>
      </c>
      <c r="K364" s="26"/>
      <c r="L364" s="26"/>
      <c r="M364" s="26"/>
      <c r="N364" s="27"/>
      <c r="O364" s="69"/>
      <c r="P364" s="8"/>
      <c r="Q364" s="41">
        <f t="shared" ref="Q364:Q387" si="246">O364*P364</f>
        <v>0</v>
      </c>
      <c r="R364" s="42">
        <f t="shared" si="176"/>
        <v>0</v>
      </c>
      <c r="S364" s="43">
        <f t="shared" si="176"/>
        <v>0</v>
      </c>
      <c r="T364" s="439"/>
      <c r="U364" s="439"/>
      <c r="V364" s="439"/>
      <c r="W364" s="448"/>
      <c r="X364" s="480"/>
      <c r="Y364" s="405"/>
      <c r="Z364" s="424">
        <f t="shared" ref="Z364:Z387" si="247">X364*Y364</f>
        <v>0</v>
      </c>
      <c r="AA364" s="406">
        <f t="shared" ref="AA364:AB424" si="248">T364+V364+Y364</f>
        <v>0</v>
      </c>
      <c r="AB364" s="484">
        <f t="shared" si="195"/>
        <v>0</v>
      </c>
      <c r="AC364" s="403"/>
    </row>
    <row r="365" spans="1:30" s="87" customFormat="1" ht="18">
      <c r="A365" s="6">
        <f t="shared" ref="A365:A370" si="249">+A364+0.01</f>
        <v>23.020000000000003</v>
      </c>
      <c r="B365" s="7" t="s">
        <v>219</v>
      </c>
      <c r="C365" s="26"/>
      <c r="D365" s="27"/>
      <c r="E365" s="26"/>
      <c r="F365" s="27"/>
      <c r="G365" s="47"/>
      <c r="H365" s="48"/>
      <c r="I365" s="49">
        <f t="shared" si="245"/>
        <v>0</v>
      </c>
      <c r="J365" s="50">
        <f t="shared" si="245"/>
        <v>0</v>
      </c>
      <c r="K365" s="26"/>
      <c r="L365" s="26"/>
      <c r="M365" s="26"/>
      <c r="N365" s="27"/>
      <c r="O365" s="69"/>
      <c r="P365" s="8"/>
      <c r="Q365" s="41">
        <f t="shared" si="246"/>
        <v>0</v>
      </c>
      <c r="R365" s="42">
        <f t="shared" si="176"/>
        <v>0</v>
      </c>
      <c r="S365" s="43">
        <f t="shared" si="176"/>
        <v>0</v>
      </c>
      <c r="T365" s="439"/>
      <c r="U365" s="439"/>
      <c r="V365" s="439"/>
      <c r="W365" s="448"/>
      <c r="X365" s="480"/>
      <c r="Y365" s="405"/>
      <c r="Z365" s="424">
        <f t="shared" si="247"/>
        <v>0</v>
      </c>
      <c r="AA365" s="406">
        <f t="shared" si="248"/>
        <v>0</v>
      </c>
      <c r="AB365" s="484">
        <f t="shared" si="195"/>
        <v>0</v>
      </c>
      <c r="AC365" s="403"/>
    </row>
    <row r="366" spans="1:30" ht="18">
      <c r="A366" s="6">
        <f t="shared" si="249"/>
        <v>23.030000000000005</v>
      </c>
      <c r="B366" s="7" t="s">
        <v>220</v>
      </c>
      <c r="C366" s="8">
        <v>6</v>
      </c>
      <c r="D366" s="13">
        <v>84.99</v>
      </c>
      <c r="E366" s="8"/>
      <c r="F366" s="13"/>
      <c r="G366" s="47">
        <f t="shared" si="169"/>
        <v>0</v>
      </c>
      <c r="H366" s="48">
        <f t="shared" si="169"/>
        <v>0</v>
      </c>
      <c r="I366" s="49">
        <f t="shared" si="245"/>
        <v>6</v>
      </c>
      <c r="J366" s="50">
        <f t="shared" si="245"/>
        <v>84.99</v>
      </c>
      <c r="K366" s="8"/>
      <c r="L366" s="8"/>
      <c r="M366" s="8"/>
      <c r="N366" s="13"/>
      <c r="O366" s="51"/>
      <c r="P366" s="8"/>
      <c r="Q366" s="41">
        <f t="shared" si="246"/>
        <v>0</v>
      </c>
      <c r="R366" s="42">
        <f t="shared" si="176"/>
        <v>0</v>
      </c>
      <c r="S366" s="43">
        <f t="shared" si="176"/>
        <v>0</v>
      </c>
      <c r="T366" s="405"/>
      <c r="U366" s="405"/>
      <c r="V366" s="405"/>
      <c r="W366" s="484"/>
      <c r="X366" s="423"/>
      <c r="Y366" s="405"/>
      <c r="Z366" s="424">
        <f t="shared" si="247"/>
        <v>0</v>
      </c>
      <c r="AA366" s="406">
        <f t="shared" si="248"/>
        <v>0</v>
      </c>
      <c r="AB366" s="484">
        <f t="shared" si="195"/>
        <v>0</v>
      </c>
      <c r="AC366" s="404"/>
    </row>
    <row r="367" spans="1:30" ht="18">
      <c r="A367" s="6">
        <f t="shared" si="249"/>
        <v>23.040000000000006</v>
      </c>
      <c r="B367" s="7" t="s">
        <v>221</v>
      </c>
      <c r="C367" s="8"/>
      <c r="D367" s="13"/>
      <c r="E367" s="8"/>
      <c r="F367" s="13"/>
      <c r="G367" s="47"/>
      <c r="H367" s="48"/>
      <c r="I367" s="49">
        <f t="shared" si="245"/>
        <v>0</v>
      </c>
      <c r="J367" s="50">
        <f t="shared" si="245"/>
        <v>0</v>
      </c>
      <c r="K367" s="8"/>
      <c r="L367" s="8"/>
      <c r="M367" s="8"/>
      <c r="N367" s="13"/>
      <c r="O367" s="51"/>
      <c r="P367" s="8"/>
      <c r="Q367" s="41">
        <f t="shared" si="246"/>
        <v>0</v>
      </c>
      <c r="R367" s="42">
        <f t="shared" si="176"/>
        <v>0</v>
      </c>
      <c r="S367" s="43">
        <f t="shared" si="176"/>
        <v>0</v>
      </c>
      <c r="T367" s="405"/>
      <c r="U367" s="405"/>
      <c r="V367" s="405"/>
      <c r="W367" s="484"/>
      <c r="X367" s="423"/>
      <c r="Y367" s="405"/>
      <c r="Z367" s="424">
        <f t="shared" si="247"/>
        <v>0</v>
      </c>
      <c r="AA367" s="406">
        <f t="shared" si="248"/>
        <v>0</v>
      </c>
      <c r="AB367" s="484">
        <f t="shared" si="195"/>
        <v>0</v>
      </c>
      <c r="AC367" s="404"/>
    </row>
    <row r="368" spans="1:30" ht="18">
      <c r="A368" s="6">
        <f t="shared" si="249"/>
        <v>23.050000000000008</v>
      </c>
      <c r="B368" s="7" t="s">
        <v>141</v>
      </c>
      <c r="C368" s="8"/>
      <c r="D368" s="13"/>
      <c r="E368" s="8"/>
      <c r="F368" s="13"/>
      <c r="G368" s="47"/>
      <c r="H368" s="48"/>
      <c r="I368" s="49">
        <f t="shared" si="245"/>
        <v>0</v>
      </c>
      <c r="J368" s="50">
        <f t="shared" si="245"/>
        <v>0</v>
      </c>
      <c r="K368" s="8"/>
      <c r="L368" s="8"/>
      <c r="M368" s="8"/>
      <c r="N368" s="13"/>
      <c r="O368" s="51">
        <v>21.6</v>
      </c>
      <c r="P368" s="8">
        <v>10</v>
      </c>
      <c r="Q368" s="41">
        <f t="shared" si="246"/>
        <v>216</v>
      </c>
      <c r="R368" s="42">
        <f t="shared" si="176"/>
        <v>10</v>
      </c>
      <c r="S368" s="43">
        <f t="shared" si="176"/>
        <v>216</v>
      </c>
      <c r="T368" s="405"/>
      <c r="U368" s="405"/>
      <c r="V368" s="405"/>
      <c r="W368" s="484"/>
      <c r="X368" s="423">
        <v>21.6</v>
      </c>
      <c r="Y368" s="405">
        <v>0</v>
      </c>
      <c r="Z368" s="424">
        <f t="shared" si="247"/>
        <v>0</v>
      </c>
      <c r="AA368" s="406">
        <f t="shared" si="248"/>
        <v>0</v>
      </c>
      <c r="AB368" s="484">
        <f t="shared" si="195"/>
        <v>0</v>
      </c>
      <c r="AC368" s="404"/>
    </row>
    <row r="369" spans="1:29" ht="30" customHeight="1">
      <c r="A369" s="6">
        <f t="shared" si="249"/>
        <v>23.060000000000009</v>
      </c>
      <c r="B369" s="7" t="s">
        <v>222</v>
      </c>
      <c r="C369" s="8"/>
      <c r="D369" s="13"/>
      <c r="E369" s="8"/>
      <c r="F369" s="13"/>
      <c r="G369" s="47"/>
      <c r="H369" s="48"/>
      <c r="I369" s="49">
        <f t="shared" si="245"/>
        <v>0</v>
      </c>
      <c r="J369" s="50">
        <f t="shared" si="245"/>
        <v>0</v>
      </c>
      <c r="K369" s="8"/>
      <c r="L369" s="8"/>
      <c r="M369" s="8"/>
      <c r="N369" s="13"/>
      <c r="O369" s="51"/>
      <c r="P369" s="8"/>
      <c r="Q369" s="41">
        <f t="shared" si="246"/>
        <v>0</v>
      </c>
      <c r="R369" s="42">
        <f t="shared" si="176"/>
        <v>0</v>
      </c>
      <c r="S369" s="43">
        <f t="shared" si="176"/>
        <v>0</v>
      </c>
      <c r="T369" s="405"/>
      <c r="U369" s="405"/>
      <c r="V369" s="405"/>
      <c r="W369" s="484"/>
      <c r="X369" s="423"/>
      <c r="Y369" s="405"/>
      <c r="Z369" s="424">
        <f t="shared" si="247"/>
        <v>0</v>
      </c>
      <c r="AA369" s="406">
        <f t="shared" si="248"/>
        <v>0</v>
      </c>
      <c r="AB369" s="484">
        <f t="shared" si="195"/>
        <v>0</v>
      </c>
      <c r="AC369" s="404"/>
    </row>
    <row r="370" spans="1:29" ht="28.5" customHeight="1">
      <c r="A370" s="6">
        <f t="shared" si="249"/>
        <v>23.070000000000011</v>
      </c>
      <c r="B370" s="7" t="s">
        <v>22</v>
      </c>
      <c r="C370" s="8"/>
      <c r="D370" s="13"/>
      <c r="E370" s="8"/>
      <c r="F370" s="13"/>
      <c r="G370" s="47"/>
      <c r="H370" s="48"/>
      <c r="I370" s="49">
        <f t="shared" si="245"/>
        <v>0</v>
      </c>
      <c r="J370" s="50">
        <f t="shared" si="245"/>
        <v>0</v>
      </c>
      <c r="K370" s="8"/>
      <c r="L370" s="8"/>
      <c r="M370" s="8"/>
      <c r="N370" s="13"/>
      <c r="O370" s="51"/>
      <c r="P370" s="8"/>
      <c r="Q370" s="41">
        <f t="shared" si="246"/>
        <v>0</v>
      </c>
      <c r="R370" s="42">
        <f t="shared" ref="R370" si="250">K370+M370+P370</f>
        <v>0</v>
      </c>
      <c r="S370" s="43">
        <f t="shared" ref="S370" si="251">L370+N370+Q370</f>
        <v>0</v>
      </c>
      <c r="T370" s="8"/>
      <c r="U370" s="8"/>
      <c r="V370" s="405"/>
      <c r="W370" s="484"/>
      <c r="X370" s="423"/>
      <c r="Y370" s="405"/>
      <c r="Z370" s="424">
        <f t="shared" si="247"/>
        <v>0</v>
      </c>
      <c r="AA370" s="406">
        <v>0</v>
      </c>
      <c r="AB370" s="484">
        <v>0</v>
      </c>
      <c r="AC370" s="404"/>
    </row>
    <row r="371" spans="1:29" ht="30" customHeight="1">
      <c r="A371" s="6">
        <f>+A370+0.01</f>
        <v>23.080000000000013</v>
      </c>
      <c r="B371" s="7" t="s">
        <v>223</v>
      </c>
      <c r="C371" s="8"/>
      <c r="D371" s="13"/>
      <c r="E371" s="8"/>
      <c r="F371" s="13"/>
      <c r="G371" s="47"/>
      <c r="H371" s="48"/>
      <c r="I371" s="49">
        <f t="shared" si="245"/>
        <v>0</v>
      </c>
      <c r="J371" s="50">
        <f t="shared" si="245"/>
        <v>0</v>
      </c>
      <c r="K371" s="8"/>
      <c r="L371" s="8"/>
      <c r="M371" s="8"/>
      <c r="N371" s="13"/>
      <c r="O371" s="51">
        <v>7.2</v>
      </c>
      <c r="P371" s="94"/>
      <c r="Q371" s="41">
        <f t="shared" si="246"/>
        <v>0</v>
      </c>
      <c r="R371" s="42">
        <f t="shared" si="176"/>
        <v>0</v>
      </c>
      <c r="S371" s="43">
        <f t="shared" si="176"/>
        <v>0</v>
      </c>
      <c r="T371" s="405"/>
      <c r="U371" s="405"/>
      <c r="V371" s="405"/>
      <c r="W371" s="484"/>
      <c r="X371" s="423">
        <v>7.2</v>
      </c>
      <c r="Y371" s="481"/>
      <c r="Z371" s="424">
        <f t="shared" si="247"/>
        <v>0</v>
      </c>
      <c r="AA371" s="406">
        <f t="shared" si="248"/>
        <v>0</v>
      </c>
      <c r="AB371" s="484">
        <f t="shared" si="195"/>
        <v>0</v>
      </c>
      <c r="AC371" s="404"/>
    </row>
    <row r="372" spans="1:29" ht="30.75" customHeight="1">
      <c r="A372" s="6">
        <v>23.09</v>
      </c>
      <c r="B372" s="7" t="s">
        <v>347</v>
      </c>
      <c r="C372" s="8">
        <v>20</v>
      </c>
      <c r="D372" s="13">
        <v>74.180000000000007</v>
      </c>
      <c r="E372" s="8">
        <v>20</v>
      </c>
      <c r="F372" s="13">
        <v>74.180000000000007</v>
      </c>
      <c r="G372" s="47">
        <f>E372/C372</f>
        <v>1</v>
      </c>
      <c r="H372" s="48">
        <f t="shared" ref="G372:H444" si="252">F372/D372</f>
        <v>1</v>
      </c>
      <c r="I372" s="49">
        <f t="shared" si="245"/>
        <v>0</v>
      </c>
      <c r="J372" s="50">
        <f t="shared" si="245"/>
        <v>0</v>
      </c>
      <c r="K372" s="8"/>
      <c r="L372" s="8"/>
      <c r="M372" s="8"/>
      <c r="N372" s="13"/>
      <c r="O372" s="51">
        <v>7.2</v>
      </c>
      <c r="P372" s="8">
        <v>31</v>
      </c>
      <c r="Q372" s="41">
        <f t="shared" si="246"/>
        <v>223.20000000000002</v>
      </c>
      <c r="R372" s="42">
        <f t="shared" si="176"/>
        <v>31</v>
      </c>
      <c r="S372" s="43">
        <f t="shared" si="176"/>
        <v>223.20000000000002</v>
      </c>
      <c r="T372" s="405"/>
      <c r="U372" s="405"/>
      <c r="V372" s="405"/>
      <c r="W372" s="484"/>
      <c r="X372" s="423">
        <v>7.2</v>
      </c>
      <c r="Y372" s="405">
        <v>22</v>
      </c>
      <c r="Z372" s="424">
        <f t="shared" si="247"/>
        <v>158.4</v>
      </c>
      <c r="AA372" s="406">
        <f t="shared" si="248"/>
        <v>22</v>
      </c>
      <c r="AB372" s="484">
        <f t="shared" si="195"/>
        <v>158.4</v>
      </c>
      <c r="AC372" s="404"/>
    </row>
    <row r="373" spans="1:29" ht="32.25" customHeight="1">
      <c r="A373" s="6">
        <f t="shared" ref="A373:A386" si="253">+A372+0.01</f>
        <v>23.1</v>
      </c>
      <c r="B373" s="7" t="s">
        <v>294</v>
      </c>
      <c r="C373" s="8"/>
      <c r="D373" s="13"/>
      <c r="E373" s="8"/>
      <c r="F373" s="13"/>
      <c r="G373" s="47"/>
      <c r="H373" s="48"/>
      <c r="I373" s="49"/>
      <c r="J373" s="50"/>
      <c r="K373" s="8"/>
      <c r="L373" s="8"/>
      <c r="M373" s="8"/>
      <c r="N373" s="13"/>
      <c r="O373" s="51">
        <v>7.2</v>
      </c>
      <c r="P373" s="8"/>
      <c r="Q373" s="41">
        <f t="shared" si="246"/>
        <v>0</v>
      </c>
      <c r="R373" s="42">
        <f t="shared" si="176"/>
        <v>0</v>
      </c>
      <c r="S373" s="43">
        <f t="shared" si="176"/>
        <v>0</v>
      </c>
      <c r="T373" s="405"/>
      <c r="U373" s="405"/>
      <c r="V373" s="405"/>
      <c r="W373" s="484"/>
      <c r="X373" s="423">
        <v>7.2</v>
      </c>
      <c r="Y373" s="405"/>
      <c r="Z373" s="424">
        <f t="shared" si="247"/>
        <v>0</v>
      </c>
      <c r="AA373" s="406">
        <f t="shared" si="248"/>
        <v>0</v>
      </c>
      <c r="AB373" s="484">
        <f t="shared" si="195"/>
        <v>0</v>
      </c>
      <c r="AC373" s="404"/>
    </row>
    <row r="374" spans="1:29" ht="30.75" customHeight="1">
      <c r="A374" s="6">
        <f t="shared" si="253"/>
        <v>23.110000000000003</v>
      </c>
      <c r="B374" s="7" t="s">
        <v>348</v>
      </c>
      <c r="C374" s="8">
        <v>12</v>
      </c>
      <c r="D374" s="13">
        <v>64.992000000000004</v>
      </c>
      <c r="E374" s="8">
        <v>12</v>
      </c>
      <c r="F374" s="13">
        <v>64.992000000000004</v>
      </c>
      <c r="G374" s="47">
        <f t="shared" ref="G374:H375" si="254">E374/C374</f>
        <v>1</v>
      </c>
      <c r="H374" s="48">
        <f t="shared" si="254"/>
        <v>1</v>
      </c>
      <c r="I374" s="49">
        <f t="shared" si="245"/>
        <v>0</v>
      </c>
      <c r="J374" s="50">
        <f t="shared" si="245"/>
        <v>0</v>
      </c>
      <c r="K374" s="8"/>
      <c r="L374" s="8"/>
      <c r="M374" s="8"/>
      <c r="N374" s="13"/>
      <c r="O374" s="51">
        <v>7.2</v>
      </c>
      <c r="P374" s="8">
        <v>189</v>
      </c>
      <c r="Q374" s="41">
        <f t="shared" si="246"/>
        <v>1360.8</v>
      </c>
      <c r="R374" s="42">
        <f t="shared" si="176"/>
        <v>189</v>
      </c>
      <c r="S374" s="43">
        <f t="shared" si="176"/>
        <v>1360.8</v>
      </c>
      <c r="T374" s="405"/>
      <c r="U374" s="405"/>
      <c r="V374" s="405"/>
      <c r="W374" s="484"/>
      <c r="X374" s="423">
        <v>7.2</v>
      </c>
      <c r="Y374" s="405">
        <v>42</v>
      </c>
      <c r="Z374" s="424">
        <f t="shared" si="247"/>
        <v>302.40000000000003</v>
      </c>
      <c r="AA374" s="406">
        <f t="shared" si="248"/>
        <v>42</v>
      </c>
      <c r="AB374" s="484">
        <f t="shared" si="195"/>
        <v>302.40000000000003</v>
      </c>
      <c r="AC374" s="404"/>
    </row>
    <row r="375" spans="1:29" ht="33.75" customHeight="1">
      <c r="A375" s="6">
        <f t="shared" si="253"/>
        <v>23.120000000000005</v>
      </c>
      <c r="B375" s="7" t="s">
        <v>295</v>
      </c>
      <c r="C375" s="8">
        <v>1</v>
      </c>
      <c r="D375" s="13">
        <v>5.4160000000000004</v>
      </c>
      <c r="E375" s="8">
        <v>1</v>
      </c>
      <c r="F375" s="13">
        <v>5.4160000000000004</v>
      </c>
      <c r="G375" s="47">
        <f t="shared" si="254"/>
        <v>1</v>
      </c>
      <c r="H375" s="48">
        <f t="shared" si="254"/>
        <v>1</v>
      </c>
      <c r="I375" s="49"/>
      <c r="J375" s="50"/>
      <c r="K375" s="8"/>
      <c r="L375" s="8"/>
      <c r="M375" s="8"/>
      <c r="N375" s="13"/>
      <c r="O375" s="51">
        <v>7.2</v>
      </c>
      <c r="P375" s="8"/>
      <c r="Q375" s="41">
        <f t="shared" si="246"/>
        <v>0</v>
      </c>
      <c r="R375" s="42">
        <f t="shared" si="176"/>
        <v>0</v>
      </c>
      <c r="S375" s="43">
        <f t="shared" si="176"/>
        <v>0</v>
      </c>
      <c r="T375" s="405"/>
      <c r="U375" s="405"/>
      <c r="V375" s="405"/>
      <c r="W375" s="484"/>
      <c r="X375" s="423">
        <v>7.2</v>
      </c>
      <c r="Y375" s="405"/>
      <c r="Z375" s="424">
        <f t="shared" si="247"/>
        <v>0</v>
      </c>
      <c r="AA375" s="406">
        <f t="shared" si="248"/>
        <v>0</v>
      </c>
      <c r="AB375" s="484">
        <f t="shared" si="195"/>
        <v>0</v>
      </c>
      <c r="AC375" s="404"/>
    </row>
    <row r="376" spans="1:29" ht="42.75" customHeight="1">
      <c r="A376" s="6">
        <f t="shared" si="253"/>
        <v>23.130000000000006</v>
      </c>
      <c r="B376" s="7" t="s">
        <v>224</v>
      </c>
      <c r="C376" s="8"/>
      <c r="D376" s="13"/>
      <c r="E376" s="8"/>
      <c r="F376" s="13"/>
      <c r="G376" s="47"/>
      <c r="H376" s="48"/>
      <c r="I376" s="49">
        <f t="shared" si="245"/>
        <v>0</v>
      </c>
      <c r="J376" s="50">
        <f t="shared" si="245"/>
        <v>0</v>
      </c>
      <c r="K376" s="8"/>
      <c r="L376" s="8"/>
      <c r="M376" s="8"/>
      <c r="N376" s="13"/>
      <c r="O376" s="51"/>
      <c r="P376" s="8"/>
      <c r="Q376" s="41">
        <f t="shared" si="246"/>
        <v>0</v>
      </c>
      <c r="R376" s="42">
        <f t="shared" si="176"/>
        <v>0</v>
      </c>
      <c r="S376" s="43">
        <f t="shared" si="176"/>
        <v>0</v>
      </c>
      <c r="T376" s="405"/>
      <c r="U376" s="405"/>
      <c r="V376" s="405"/>
      <c r="W376" s="484"/>
      <c r="X376" s="423"/>
      <c r="Y376" s="405"/>
      <c r="Z376" s="424">
        <f t="shared" si="247"/>
        <v>0</v>
      </c>
      <c r="AA376" s="406">
        <f t="shared" si="248"/>
        <v>0</v>
      </c>
      <c r="AB376" s="484">
        <f t="shared" si="195"/>
        <v>0</v>
      </c>
      <c r="AC376" s="404"/>
    </row>
    <row r="377" spans="1:29" ht="42.75" customHeight="1">
      <c r="A377" s="6">
        <f t="shared" si="253"/>
        <v>23.140000000000008</v>
      </c>
      <c r="B377" s="7" t="s">
        <v>225</v>
      </c>
      <c r="C377" s="8"/>
      <c r="D377" s="13"/>
      <c r="E377" s="8"/>
      <c r="F377" s="13"/>
      <c r="G377" s="47"/>
      <c r="H377" s="48"/>
      <c r="I377" s="49">
        <f t="shared" si="245"/>
        <v>0</v>
      </c>
      <c r="J377" s="50">
        <f t="shared" si="245"/>
        <v>0</v>
      </c>
      <c r="K377" s="8"/>
      <c r="L377" s="8"/>
      <c r="M377" s="8"/>
      <c r="N377" s="13"/>
      <c r="O377" s="51"/>
      <c r="P377" s="8"/>
      <c r="Q377" s="41">
        <f t="shared" si="246"/>
        <v>0</v>
      </c>
      <c r="R377" s="42">
        <f t="shared" si="176"/>
        <v>0</v>
      </c>
      <c r="S377" s="43">
        <f t="shared" si="176"/>
        <v>0</v>
      </c>
      <c r="T377" s="405"/>
      <c r="U377" s="405"/>
      <c r="V377" s="405"/>
      <c r="W377" s="484"/>
      <c r="X377" s="423"/>
      <c r="Y377" s="405"/>
      <c r="Z377" s="424">
        <f t="shared" si="247"/>
        <v>0</v>
      </c>
      <c r="AA377" s="406">
        <f t="shared" si="248"/>
        <v>0</v>
      </c>
      <c r="AB377" s="484">
        <f t="shared" si="195"/>
        <v>0</v>
      </c>
      <c r="AC377" s="404"/>
    </row>
    <row r="378" spans="1:29" s="91" customFormat="1" ht="18">
      <c r="A378" s="6">
        <f t="shared" si="253"/>
        <v>23.150000000000009</v>
      </c>
      <c r="B378" s="7" t="s">
        <v>226</v>
      </c>
      <c r="C378" s="8"/>
      <c r="D378" s="13"/>
      <c r="E378" s="8"/>
      <c r="F378" s="13"/>
      <c r="G378" s="47"/>
      <c r="H378" s="48"/>
      <c r="I378" s="49">
        <f t="shared" si="245"/>
        <v>0</v>
      </c>
      <c r="J378" s="50">
        <f t="shared" si="245"/>
        <v>0</v>
      </c>
      <c r="K378" s="8"/>
      <c r="L378" s="8"/>
      <c r="M378" s="8"/>
      <c r="N378" s="13"/>
      <c r="O378" s="51"/>
      <c r="P378" s="8"/>
      <c r="Q378" s="41">
        <f t="shared" si="246"/>
        <v>0</v>
      </c>
      <c r="R378" s="42">
        <f t="shared" si="176"/>
        <v>0</v>
      </c>
      <c r="S378" s="43">
        <f t="shared" si="176"/>
        <v>0</v>
      </c>
      <c r="T378" s="405"/>
      <c r="U378" s="405"/>
      <c r="V378" s="405"/>
      <c r="W378" s="484"/>
      <c r="X378" s="423"/>
      <c r="Y378" s="405"/>
      <c r="Z378" s="424">
        <f t="shared" si="247"/>
        <v>0</v>
      </c>
      <c r="AA378" s="406">
        <f t="shared" si="248"/>
        <v>0</v>
      </c>
      <c r="AB378" s="484">
        <f t="shared" si="195"/>
        <v>0</v>
      </c>
      <c r="AC378" s="404"/>
    </row>
    <row r="379" spans="1:29" ht="18">
      <c r="A379" s="6">
        <f t="shared" si="253"/>
        <v>23.160000000000011</v>
      </c>
      <c r="B379" s="7" t="s">
        <v>290</v>
      </c>
      <c r="C379" s="8"/>
      <c r="D379" s="13"/>
      <c r="E379" s="8"/>
      <c r="F379" s="13"/>
      <c r="G379" s="47"/>
      <c r="H379" s="48"/>
      <c r="I379" s="49">
        <f t="shared" si="245"/>
        <v>0</v>
      </c>
      <c r="J379" s="50">
        <f t="shared" si="245"/>
        <v>0</v>
      </c>
      <c r="K379" s="8"/>
      <c r="L379" s="8"/>
      <c r="M379" s="8"/>
      <c r="N379" s="13"/>
      <c r="O379" s="51"/>
      <c r="P379" s="8"/>
      <c r="Q379" s="41">
        <f t="shared" si="246"/>
        <v>0</v>
      </c>
      <c r="R379" s="42">
        <f t="shared" ref="R379:S423" si="255">K379+M379+P379</f>
        <v>0</v>
      </c>
      <c r="S379" s="43">
        <f t="shared" si="255"/>
        <v>0</v>
      </c>
      <c r="T379" s="405"/>
      <c r="U379" s="405"/>
      <c r="V379" s="405"/>
      <c r="W379" s="484"/>
      <c r="X379" s="423"/>
      <c r="Y379" s="405"/>
      <c r="Z379" s="424">
        <f t="shared" si="247"/>
        <v>0</v>
      </c>
      <c r="AA379" s="406">
        <f t="shared" si="248"/>
        <v>0</v>
      </c>
      <c r="AB379" s="484">
        <f t="shared" si="195"/>
        <v>0</v>
      </c>
      <c r="AC379" s="404"/>
    </row>
    <row r="380" spans="1:29" ht="18">
      <c r="A380" s="6">
        <f t="shared" si="253"/>
        <v>23.170000000000012</v>
      </c>
      <c r="B380" s="7" t="s">
        <v>227</v>
      </c>
      <c r="C380" s="8"/>
      <c r="D380" s="13"/>
      <c r="E380" s="8"/>
      <c r="F380" s="13"/>
      <c r="G380" s="47"/>
      <c r="H380" s="48"/>
      <c r="I380" s="49">
        <f t="shared" si="245"/>
        <v>0</v>
      </c>
      <c r="J380" s="50">
        <f t="shared" si="245"/>
        <v>0</v>
      </c>
      <c r="K380" s="8"/>
      <c r="L380" s="8"/>
      <c r="M380" s="8"/>
      <c r="N380" s="13"/>
      <c r="O380" s="51">
        <v>2.09</v>
      </c>
      <c r="P380" s="8">
        <v>13</v>
      </c>
      <c r="Q380" s="41">
        <f t="shared" si="246"/>
        <v>27.169999999999998</v>
      </c>
      <c r="R380" s="42">
        <f t="shared" si="255"/>
        <v>13</v>
      </c>
      <c r="S380" s="43">
        <f t="shared" si="255"/>
        <v>27.169999999999998</v>
      </c>
      <c r="T380" s="405"/>
      <c r="U380" s="405"/>
      <c r="V380" s="405"/>
      <c r="W380" s="484"/>
      <c r="X380" s="423">
        <v>2.09</v>
      </c>
      <c r="Y380" s="405">
        <v>0</v>
      </c>
      <c r="Z380" s="424">
        <f t="shared" si="247"/>
        <v>0</v>
      </c>
      <c r="AA380" s="406">
        <f t="shared" si="248"/>
        <v>0</v>
      </c>
      <c r="AB380" s="484">
        <f t="shared" si="195"/>
        <v>0</v>
      </c>
      <c r="AC380" s="404"/>
    </row>
    <row r="381" spans="1:29" s="91" customFormat="1" ht="18">
      <c r="A381" s="6">
        <f t="shared" si="253"/>
        <v>23.180000000000014</v>
      </c>
      <c r="B381" s="7" t="s">
        <v>228</v>
      </c>
      <c r="C381" s="8">
        <v>1</v>
      </c>
      <c r="D381" s="13">
        <v>1.1080000000000001</v>
      </c>
      <c r="E381" s="8">
        <v>1</v>
      </c>
      <c r="F381" s="13">
        <v>1.1080000000000001</v>
      </c>
      <c r="G381" s="47">
        <f t="shared" si="252"/>
        <v>1</v>
      </c>
      <c r="H381" s="48">
        <f t="shared" si="252"/>
        <v>1</v>
      </c>
      <c r="I381" s="49">
        <f t="shared" si="245"/>
        <v>0</v>
      </c>
      <c r="J381" s="50">
        <f t="shared" si="245"/>
        <v>0</v>
      </c>
      <c r="K381" s="8"/>
      <c r="L381" s="8"/>
      <c r="M381" s="8"/>
      <c r="N381" s="13"/>
      <c r="O381" s="51">
        <v>1.1100000000000001</v>
      </c>
      <c r="P381" s="8"/>
      <c r="Q381" s="41">
        <f t="shared" si="246"/>
        <v>0</v>
      </c>
      <c r="R381" s="42">
        <f t="shared" si="255"/>
        <v>0</v>
      </c>
      <c r="S381" s="43">
        <f t="shared" si="255"/>
        <v>0</v>
      </c>
      <c r="T381" s="405"/>
      <c r="U381" s="405"/>
      <c r="V381" s="405"/>
      <c r="W381" s="484"/>
      <c r="X381" s="423">
        <v>1.1100000000000001</v>
      </c>
      <c r="Y381" s="405"/>
      <c r="Z381" s="424">
        <f t="shared" si="247"/>
        <v>0</v>
      </c>
      <c r="AA381" s="406">
        <f t="shared" si="248"/>
        <v>0</v>
      </c>
      <c r="AB381" s="484">
        <f t="shared" si="195"/>
        <v>0</v>
      </c>
      <c r="AC381" s="404"/>
    </row>
    <row r="382" spans="1:29" s="9" customFormat="1" ht="38.25" customHeight="1">
      <c r="A382" s="6">
        <f t="shared" si="253"/>
        <v>23.190000000000015</v>
      </c>
      <c r="B382" s="7" t="s">
        <v>317</v>
      </c>
      <c r="C382" s="8"/>
      <c r="D382" s="13"/>
      <c r="E382" s="8"/>
      <c r="F382" s="13"/>
      <c r="G382" s="47"/>
      <c r="H382" s="48"/>
      <c r="I382" s="49">
        <f t="shared" si="245"/>
        <v>0</v>
      </c>
      <c r="J382" s="50">
        <f t="shared" si="245"/>
        <v>0</v>
      </c>
      <c r="K382" s="8"/>
      <c r="L382" s="8"/>
      <c r="M382" s="8"/>
      <c r="N382" s="13"/>
      <c r="O382" s="51">
        <v>1.6E-2</v>
      </c>
      <c r="P382" s="8">
        <v>4425</v>
      </c>
      <c r="Q382" s="41">
        <f t="shared" si="246"/>
        <v>70.8</v>
      </c>
      <c r="R382" s="42">
        <f t="shared" si="255"/>
        <v>4425</v>
      </c>
      <c r="S382" s="43">
        <f t="shared" si="255"/>
        <v>70.8</v>
      </c>
      <c r="T382" s="405"/>
      <c r="U382" s="405"/>
      <c r="V382" s="405"/>
      <c r="W382" s="484"/>
      <c r="X382" s="423">
        <v>1.6E-2</v>
      </c>
      <c r="Y382" s="405">
        <v>0</v>
      </c>
      <c r="Z382" s="424">
        <f t="shared" si="247"/>
        <v>0</v>
      </c>
      <c r="AA382" s="406">
        <f t="shared" si="248"/>
        <v>0</v>
      </c>
      <c r="AB382" s="484">
        <f t="shared" si="195"/>
        <v>0</v>
      </c>
      <c r="AC382" s="404"/>
    </row>
    <row r="383" spans="1:29" ht="24.75" customHeight="1">
      <c r="A383" s="6">
        <f t="shared" si="253"/>
        <v>23.200000000000017</v>
      </c>
      <c r="B383" s="61" t="s">
        <v>229</v>
      </c>
      <c r="C383" s="62"/>
      <c r="D383" s="63"/>
      <c r="E383" s="62"/>
      <c r="F383" s="63"/>
      <c r="G383" s="47"/>
      <c r="H383" s="48"/>
      <c r="I383" s="49">
        <f t="shared" si="245"/>
        <v>0</v>
      </c>
      <c r="J383" s="50">
        <f t="shared" si="245"/>
        <v>0</v>
      </c>
      <c r="K383" s="62"/>
      <c r="L383" s="62"/>
      <c r="M383" s="62"/>
      <c r="N383" s="63"/>
      <c r="O383" s="69"/>
      <c r="P383" s="62"/>
      <c r="Q383" s="41">
        <f t="shared" si="246"/>
        <v>0</v>
      </c>
      <c r="R383" s="42">
        <f t="shared" si="255"/>
        <v>0</v>
      </c>
      <c r="S383" s="43">
        <f t="shared" si="255"/>
        <v>0</v>
      </c>
      <c r="T383" s="409"/>
      <c r="U383" s="409"/>
      <c r="V383" s="409"/>
      <c r="W383" s="483"/>
      <c r="X383" s="480"/>
      <c r="Y383" s="409"/>
      <c r="Z383" s="424">
        <f t="shared" si="247"/>
        <v>0</v>
      </c>
      <c r="AA383" s="406">
        <f t="shared" si="248"/>
        <v>0</v>
      </c>
      <c r="AB383" s="484">
        <f t="shared" si="195"/>
        <v>0</v>
      </c>
      <c r="AC383" s="408"/>
    </row>
    <row r="384" spans="1:29" ht="48.75" customHeight="1">
      <c r="A384" s="6">
        <f t="shared" si="253"/>
        <v>23.210000000000019</v>
      </c>
      <c r="B384" s="56" t="s">
        <v>230</v>
      </c>
      <c r="C384" s="65">
        <v>31</v>
      </c>
      <c r="D384" s="66">
        <v>86.8</v>
      </c>
      <c r="E384" s="65"/>
      <c r="F384" s="66"/>
      <c r="G384" s="47">
        <f t="shared" ref="G384:H384" si="256">E384/C384</f>
        <v>0</v>
      </c>
      <c r="H384" s="48">
        <f t="shared" si="256"/>
        <v>0</v>
      </c>
      <c r="I384" s="49">
        <f t="shared" si="245"/>
        <v>31</v>
      </c>
      <c r="J384" s="50">
        <f t="shared" si="245"/>
        <v>86.8</v>
      </c>
      <c r="K384" s="65"/>
      <c r="L384" s="65"/>
      <c r="M384" s="65"/>
      <c r="N384" s="66"/>
      <c r="O384" s="60"/>
      <c r="P384" s="65"/>
      <c r="Q384" s="41">
        <f t="shared" si="246"/>
        <v>0</v>
      </c>
      <c r="R384" s="42">
        <f t="shared" si="255"/>
        <v>0</v>
      </c>
      <c r="S384" s="43">
        <f t="shared" si="255"/>
        <v>0</v>
      </c>
      <c r="T384" s="471"/>
      <c r="U384" s="471"/>
      <c r="V384" s="471"/>
      <c r="W384" s="518"/>
      <c r="X384" s="456"/>
      <c r="Y384" s="471"/>
      <c r="Z384" s="424">
        <f t="shared" si="247"/>
        <v>0</v>
      </c>
      <c r="AA384" s="406">
        <f t="shared" si="248"/>
        <v>0</v>
      </c>
      <c r="AB384" s="484">
        <f t="shared" si="195"/>
        <v>0</v>
      </c>
      <c r="AC384" s="482"/>
    </row>
    <row r="385" spans="1:29" ht="41.25" customHeight="1">
      <c r="A385" s="6">
        <f t="shared" si="253"/>
        <v>23.22000000000002</v>
      </c>
      <c r="B385" s="56" t="s">
        <v>231</v>
      </c>
      <c r="C385" s="65"/>
      <c r="D385" s="66"/>
      <c r="E385" s="65"/>
      <c r="F385" s="66"/>
      <c r="G385" s="47"/>
      <c r="H385" s="48"/>
      <c r="I385" s="49">
        <f t="shared" si="245"/>
        <v>0</v>
      </c>
      <c r="J385" s="50">
        <f t="shared" si="245"/>
        <v>0</v>
      </c>
      <c r="K385" s="65"/>
      <c r="L385" s="65"/>
      <c r="M385" s="65"/>
      <c r="N385" s="66"/>
      <c r="O385" s="60"/>
      <c r="P385" s="65"/>
      <c r="Q385" s="41">
        <f t="shared" si="246"/>
        <v>0</v>
      </c>
      <c r="R385" s="42">
        <f t="shared" si="255"/>
        <v>0</v>
      </c>
      <c r="S385" s="43">
        <f t="shared" si="255"/>
        <v>0</v>
      </c>
      <c r="T385" s="471"/>
      <c r="U385" s="471"/>
      <c r="V385" s="471"/>
      <c r="W385" s="518"/>
      <c r="X385" s="456"/>
      <c r="Y385" s="471"/>
      <c r="Z385" s="424">
        <f t="shared" si="247"/>
        <v>0</v>
      </c>
      <c r="AA385" s="406">
        <f t="shared" si="248"/>
        <v>0</v>
      </c>
      <c r="AB385" s="484">
        <f t="shared" si="195"/>
        <v>0</v>
      </c>
      <c r="AC385" s="482"/>
    </row>
    <row r="386" spans="1:29" ht="39" customHeight="1">
      <c r="A386" s="6">
        <f t="shared" si="253"/>
        <v>23.230000000000022</v>
      </c>
      <c r="B386" s="56" t="s">
        <v>232</v>
      </c>
      <c r="C386" s="65"/>
      <c r="D386" s="66"/>
      <c r="E386" s="65"/>
      <c r="F386" s="66"/>
      <c r="G386" s="47"/>
      <c r="H386" s="48"/>
      <c r="I386" s="49">
        <f t="shared" si="245"/>
        <v>0</v>
      </c>
      <c r="J386" s="50">
        <f t="shared" si="245"/>
        <v>0</v>
      </c>
      <c r="K386" s="65"/>
      <c r="L386" s="65"/>
      <c r="M386" s="65"/>
      <c r="N386" s="66"/>
      <c r="O386" s="60"/>
      <c r="P386" s="65"/>
      <c r="Q386" s="41">
        <f t="shared" si="246"/>
        <v>0</v>
      </c>
      <c r="R386" s="42">
        <f t="shared" si="255"/>
        <v>0</v>
      </c>
      <c r="S386" s="43">
        <f t="shared" si="255"/>
        <v>0</v>
      </c>
      <c r="T386" s="471"/>
      <c r="U386" s="471"/>
      <c r="V386" s="471"/>
      <c r="W386" s="518"/>
      <c r="X386" s="456"/>
      <c r="Y386" s="471"/>
      <c r="Z386" s="424">
        <f t="shared" si="247"/>
        <v>0</v>
      </c>
      <c r="AA386" s="406">
        <f t="shared" si="248"/>
        <v>0</v>
      </c>
      <c r="AB386" s="484">
        <f t="shared" si="195"/>
        <v>0</v>
      </c>
      <c r="AC386" s="482"/>
    </row>
    <row r="387" spans="1:29" ht="18">
      <c r="A387" s="6">
        <v>23.24</v>
      </c>
      <c r="B387" s="61" t="s">
        <v>233</v>
      </c>
      <c r="C387" s="62"/>
      <c r="D387" s="63"/>
      <c r="E387" s="62"/>
      <c r="F387" s="63"/>
      <c r="G387" s="47"/>
      <c r="H387" s="48"/>
      <c r="I387" s="49">
        <f t="shared" si="245"/>
        <v>0</v>
      </c>
      <c r="J387" s="50">
        <f t="shared" si="245"/>
        <v>0</v>
      </c>
      <c r="K387" s="62"/>
      <c r="L387" s="62"/>
      <c r="M387" s="62"/>
      <c r="N387" s="63"/>
      <c r="O387" s="69">
        <v>0.44</v>
      </c>
      <c r="P387" s="62">
        <v>12</v>
      </c>
      <c r="Q387" s="41">
        <f t="shared" si="246"/>
        <v>5.28</v>
      </c>
      <c r="R387" s="42">
        <f t="shared" si="255"/>
        <v>12</v>
      </c>
      <c r="S387" s="43">
        <f t="shared" si="255"/>
        <v>5.28</v>
      </c>
      <c r="T387" s="409"/>
      <c r="U387" s="409"/>
      <c r="V387" s="409"/>
      <c r="W387" s="483"/>
      <c r="X387" s="480">
        <v>0.44</v>
      </c>
      <c r="Y387" s="409">
        <v>0</v>
      </c>
      <c r="Z387" s="424">
        <f t="shared" si="247"/>
        <v>0</v>
      </c>
      <c r="AA387" s="406">
        <f t="shared" si="248"/>
        <v>0</v>
      </c>
      <c r="AB387" s="484">
        <f t="shared" si="195"/>
        <v>0</v>
      </c>
      <c r="AC387" s="408"/>
    </row>
    <row r="388" spans="1:29" ht="23.25" customHeight="1">
      <c r="A388" s="6">
        <v>23.25</v>
      </c>
      <c r="B388" s="61" t="s">
        <v>234</v>
      </c>
      <c r="C388" s="62"/>
      <c r="D388" s="63"/>
      <c r="E388" s="62"/>
      <c r="F388" s="63"/>
      <c r="G388" s="47"/>
      <c r="H388" s="48"/>
      <c r="I388" s="49">
        <f t="shared" si="245"/>
        <v>0</v>
      </c>
      <c r="J388" s="50">
        <f t="shared" si="245"/>
        <v>0</v>
      </c>
      <c r="K388" s="62"/>
      <c r="L388" s="62"/>
      <c r="M388" s="62"/>
      <c r="N388" s="63"/>
      <c r="O388" s="69">
        <v>0.15</v>
      </c>
      <c r="P388" s="62">
        <v>11</v>
      </c>
      <c r="Q388" s="41">
        <f>O388*P388</f>
        <v>1.65</v>
      </c>
      <c r="R388" s="42">
        <f t="shared" si="255"/>
        <v>11</v>
      </c>
      <c r="S388" s="43">
        <f t="shared" si="255"/>
        <v>1.65</v>
      </c>
      <c r="T388" s="409"/>
      <c r="U388" s="409"/>
      <c r="V388" s="409"/>
      <c r="W388" s="483"/>
      <c r="X388" s="480">
        <v>0.15</v>
      </c>
      <c r="Y388" s="409">
        <v>0</v>
      </c>
      <c r="Z388" s="424">
        <f>X388*Y388</f>
        <v>0</v>
      </c>
      <c r="AA388" s="406">
        <f t="shared" si="248"/>
        <v>0</v>
      </c>
      <c r="AB388" s="484">
        <f t="shared" si="195"/>
        <v>0</v>
      </c>
      <c r="AC388" s="408"/>
    </row>
    <row r="389" spans="1:29" s="91" customFormat="1" ht="23.25" customHeight="1">
      <c r="A389" s="6">
        <v>23.26</v>
      </c>
      <c r="B389" s="7" t="s">
        <v>235</v>
      </c>
      <c r="C389" s="62"/>
      <c r="D389" s="63"/>
      <c r="E389" s="62"/>
      <c r="F389" s="63"/>
      <c r="G389" s="47"/>
      <c r="H389" s="48"/>
      <c r="I389" s="49">
        <f t="shared" si="245"/>
        <v>0</v>
      </c>
      <c r="J389" s="50">
        <f t="shared" si="245"/>
        <v>0</v>
      </c>
      <c r="K389" s="62"/>
      <c r="L389" s="62"/>
      <c r="M389" s="62"/>
      <c r="N389" s="63"/>
      <c r="O389" s="118">
        <v>5.0000000000000001E-3</v>
      </c>
      <c r="P389" s="62">
        <v>474</v>
      </c>
      <c r="Q389" s="63">
        <f>O389*P389</f>
        <v>2.37</v>
      </c>
      <c r="R389" s="42">
        <f t="shared" si="255"/>
        <v>474</v>
      </c>
      <c r="S389" s="43">
        <f>L389+N389+Q389</f>
        <v>2.37</v>
      </c>
      <c r="T389" s="409"/>
      <c r="U389" s="409"/>
      <c r="V389" s="409"/>
      <c r="W389" s="483"/>
      <c r="X389" s="466">
        <v>5.0000000000000001E-3</v>
      </c>
      <c r="Y389" s="409">
        <v>0</v>
      </c>
      <c r="Z389" s="483">
        <f>X389*Y389</f>
        <v>0</v>
      </c>
      <c r="AA389" s="406">
        <f t="shared" si="248"/>
        <v>0</v>
      </c>
      <c r="AB389" s="484">
        <f t="shared" si="195"/>
        <v>0</v>
      </c>
      <c r="AC389" s="408"/>
    </row>
    <row r="390" spans="1:29" s="91" customFormat="1" ht="23.25" customHeight="1">
      <c r="A390" s="52">
        <v>23.27</v>
      </c>
      <c r="B390" s="7" t="s">
        <v>236</v>
      </c>
      <c r="C390" s="62">
        <v>8</v>
      </c>
      <c r="D390" s="63">
        <v>10.81</v>
      </c>
      <c r="E390" s="62">
        <v>8</v>
      </c>
      <c r="F390" s="63">
        <v>10.81</v>
      </c>
      <c r="G390" s="47">
        <f t="shared" si="252"/>
        <v>1</v>
      </c>
      <c r="H390" s="48">
        <f t="shared" si="252"/>
        <v>1</v>
      </c>
      <c r="I390" s="49">
        <f t="shared" si="245"/>
        <v>0</v>
      </c>
      <c r="J390" s="50">
        <f t="shared" si="245"/>
        <v>0</v>
      </c>
      <c r="K390" s="62"/>
      <c r="L390" s="63"/>
      <c r="M390" s="62"/>
      <c r="N390" s="63"/>
      <c r="O390" s="118"/>
      <c r="P390" s="62">
        <v>3</v>
      </c>
      <c r="Q390" s="63">
        <v>6.25</v>
      </c>
      <c r="R390" s="42">
        <f t="shared" si="255"/>
        <v>3</v>
      </c>
      <c r="S390" s="43">
        <f t="shared" si="255"/>
        <v>6.25</v>
      </c>
      <c r="T390" s="409"/>
      <c r="U390" s="483"/>
      <c r="V390" s="409"/>
      <c r="W390" s="483"/>
      <c r="X390" s="466"/>
      <c r="Y390" s="409">
        <v>1</v>
      </c>
      <c r="Z390" s="483">
        <v>2.4</v>
      </c>
      <c r="AA390" s="406">
        <f t="shared" si="248"/>
        <v>1</v>
      </c>
      <c r="AB390" s="484">
        <f t="shared" si="195"/>
        <v>2.4</v>
      </c>
      <c r="AC390" s="408"/>
    </row>
    <row r="391" spans="1:29" s="91" customFormat="1" ht="30" customHeight="1">
      <c r="A391" s="6">
        <v>23.28</v>
      </c>
      <c r="B391" s="7" t="s">
        <v>237</v>
      </c>
      <c r="C391" s="62">
        <v>10</v>
      </c>
      <c r="D391" s="63">
        <v>13.77</v>
      </c>
      <c r="E391" s="62">
        <v>10</v>
      </c>
      <c r="F391" s="63">
        <v>13.77</v>
      </c>
      <c r="G391" s="47">
        <f t="shared" si="252"/>
        <v>1</v>
      </c>
      <c r="H391" s="48">
        <f t="shared" si="252"/>
        <v>1</v>
      </c>
      <c r="I391" s="49">
        <f t="shared" si="245"/>
        <v>0</v>
      </c>
      <c r="J391" s="50">
        <f t="shared" si="245"/>
        <v>0</v>
      </c>
      <c r="K391" s="62"/>
      <c r="L391" s="63"/>
      <c r="M391" s="62"/>
      <c r="N391" s="63"/>
      <c r="O391" s="118"/>
      <c r="P391" s="62">
        <v>8</v>
      </c>
      <c r="Q391" s="63">
        <v>14.39</v>
      </c>
      <c r="R391" s="42">
        <f t="shared" si="255"/>
        <v>8</v>
      </c>
      <c r="S391" s="43">
        <f t="shared" si="255"/>
        <v>14.39</v>
      </c>
      <c r="T391" s="409"/>
      <c r="U391" s="483"/>
      <c r="V391" s="409"/>
      <c r="W391" s="483"/>
      <c r="X391" s="466"/>
      <c r="Y391" s="409">
        <v>2</v>
      </c>
      <c r="Z391" s="483">
        <v>3.37</v>
      </c>
      <c r="AA391" s="406">
        <f t="shared" si="248"/>
        <v>2</v>
      </c>
      <c r="AB391" s="484">
        <f t="shared" si="195"/>
        <v>3.37</v>
      </c>
      <c r="AC391" s="408"/>
    </row>
    <row r="392" spans="1:29" s="91" customFormat="1" ht="23.25" customHeight="1">
      <c r="A392" s="6">
        <v>23.29</v>
      </c>
      <c r="B392" s="7" t="s">
        <v>322</v>
      </c>
      <c r="C392" s="62"/>
      <c r="D392" s="63"/>
      <c r="E392" s="62"/>
      <c r="F392" s="63"/>
      <c r="G392" s="47"/>
      <c r="H392" s="48"/>
      <c r="I392" s="49"/>
      <c r="J392" s="50"/>
      <c r="K392" s="62"/>
      <c r="L392" s="63"/>
      <c r="M392" s="62"/>
      <c r="N392" s="63"/>
      <c r="O392" s="118"/>
      <c r="P392" s="62"/>
      <c r="Q392" s="63"/>
      <c r="R392" s="42">
        <f t="shared" si="255"/>
        <v>0</v>
      </c>
      <c r="S392" s="43">
        <f t="shared" si="255"/>
        <v>0</v>
      </c>
      <c r="T392" s="409"/>
      <c r="U392" s="483"/>
      <c r="V392" s="409"/>
      <c r="W392" s="483"/>
      <c r="X392" s="466"/>
      <c r="Y392" s="409"/>
      <c r="Z392" s="483"/>
      <c r="AA392" s="406">
        <f t="shared" si="248"/>
        <v>0</v>
      </c>
      <c r="AB392" s="484">
        <f t="shared" si="195"/>
        <v>0</v>
      </c>
      <c r="AC392" s="408"/>
    </row>
    <row r="393" spans="1:29" s="91" customFormat="1" ht="23.25" customHeight="1">
      <c r="A393" s="6">
        <v>23.3</v>
      </c>
      <c r="B393" s="7" t="s">
        <v>296</v>
      </c>
      <c r="C393" s="62"/>
      <c r="D393" s="63"/>
      <c r="E393" s="62"/>
      <c r="F393" s="63"/>
      <c r="G393" s="47"/>
      <c r="H393" s="48"/>
      <c r="I393" s="49"/>
      <c r="J393" s="50"/>
      <c r="K393" s="62"/>
      <c r="L393" s="62"/>
      <c r="M393" s="62"/>
      <c r="N393" s="63"/>
      <c r="O393" s="118"/>
      <c r="P393" s="62"/>
      <c r="Q393" s="63"/>
      <c r="R393" s="42">
        <f t="shared" si="255"/>
        <v>0</v>
      </c>
      <c r="S393" s="43">
        <f t="shared" si="255"/>
        <v>0</v>
      </c>
      <c r="T393" s="409"/>
      <c r="U393" s="409"/>
      <c r="V393" s="409"/>
      <c r="W393" s="483"/>
      <c r="X393" s="466"/>
      <c r="Y393" s="409"/>
      <c r="Z393" s="483"/>
      <c r="AA393" s="406">
        <f t="shared" si="248"/>
        <v>0</v>
      </c>
      <c r="AB393" s="484">
        <f t="shared" si="248"/>
        <v>0</v>
      </c>
      <c r="AC393" s="408"/>
    </row>
    <row r="394" spans="1:29" ht="31.5">
      <c r="A394" s="6">
        <v>23.31</v>
      </c>
      <c r="B394" s="38" t="s">
        <v>238</v>
      </c>
      <c r="C394" s="39"/>
      <c r="D394" s="40"/>
      <c r="E394" s="39"/>
      <c r="F394" s="40"/>
      <c r="G394" s="47"/>
      <c r="H394" s="48"/>
      <c r="I394" s="49">
        <f t="shared" si="245"/>
        <v>0</v>
      </c>
      <c r="J394" s="50">
        <f t="shared" si="245"/>
        <v>0</v>
      </c>
      <c r="K394" s="39"/>
      <c r="L394" s="39"/>
      <c r="M394" s="39"/>
      <c r="N394" s="40"/>
      <c r="O394" s="115"/>
      <c r="P394" s="39"/>
      <c r="Q394" s="40"/>
      <c r="R394" s="42">
        <f t="shared" si="255"/>
        <v>0</v>
      </c>
      <c r="S394" s="43">
        <f t="shared" si="255"/>
        <v>0</v>
      </c>
      <c r="T394" s="467"/>
      <c r="U394" s="467"/>
      <c r="V394" s="467"/>
      <c r="W394" s="498"/>
      <c r="X394" s="468"/>
      <c r="Y394" s="467"/>
      <c r="Z394" s="498"/>
      <c r="AA394" s="406">
        <f t="shared" si="248"/>
        <v>0</v>
      </c>
      <c r="AB394" s="484">
        <f t="shared" si="248"/>
        <v>0</v>
      </c>
      <c r="AC394" s="410"/>
    </row>
    <row r="395" spans="1:29" ht="66.75" customHeight="1">
      <c r="A395" s="6"/>
      <c r="B395" s="61" t="s">
        <v>239</v>
      </c>
      <c r="C395" s="62"/>
      <c r="D395" s="63"/>
      <c r="E395" s="62"/>
      <c r="F395" s="63"/>
      <c r="G395" s="47"/>
      <c r="H395" s="48"/>
      <c r="I395" s="49">
        <f t="shared" si="245"/>
        <v>0</v>
      </c>
      <c r="J395" s="50">
        <f t="shared" si="245"/>
        <v>0</v>
      </c>
      <c r="K395" s="62"/>
      <c r="L395" s="62"/>
      <c r="M395" s="62"/>
      <c r="N395" s="63"/>
      <c r="O395" s="51">
        <v>109.11</v>
      </c>
      <c r="P395" s="62"/>
      <c r="Q395" s="41">
        <f>O395*P395</f>
        <v>0</v>
      </c>
      <c r="R395" s="42">
        <f t="shared" si="255"/>
        <v>0</v>
      </c>
      <c r="S395" s="43">
        <f t="shared" si="255"/>
        <v>0</v>
      </c>
      <c r="T395" s="409"/>
      <c r="U395" s="409"/>
      <c r="V395" s="409"/>
      <c r="W395" s="483"/>
      <c r="X395" s="423">
        <v>109.11</v>
      </c>
      <c r="Y395" s="409"/>
      <c r="Z395" s="424">
        <f>X395*Y395</f>
        <v>0</v>
      </c>
      <c r="AA395" s="406">
        <f t="shared" si="248"/>
        <v>0</v>
      </c>
      <c r="AB395" s="484">
        <f t="shared" si="248"/>
        <v>0</v>
      </c>
      <c r="AC395" s="408"/>
    </row>
    <row r="396" spans="1:29" ht="33" customHeight="1">
      <c r="A396" s="6"/>
      <c r="B396" s="61" t="s">
        <v>240</v>
      </c>
      <c r="C396" s="62"/>
      <c r="D396" s="63"/>
      <c r="E396" s="62"/>
      <c r="F396" s="63"/>
      <c r="G396" s="47"/>
      <c r="H396" s="48"/>
      <c r="I396" s="49">
        <f t="shared" si="245"/>
        <v>0</v>
      </c>
      <c r="J396" s="50">
        <f t="shared" si="245"/>
        <v>0</v>
      </c>
      <c r="K396" s="62"/>
      <c r="L396" s="62"/>
      <c r="M396" s="62"/>
      <c r="N396" s="63"/>
      <c r="O396" s="241"/>
      <c r="P396" s="62"/>
      <c r="Q396" s="41">
        <f>O396*P396</f>
        <v>0</v>
      </c>
      <c r="R396" s="42">
        <f t="shared" si="255"/>
        <v>0</v>
      </c>
      <c r="S396" s="43">
        <f t="shared" si="255"/>
        <v>0</v>
      </c>
      <c r="T396" s="409"/>
      <c r="U396" s="409"/>
      <c r="V396" s="409"/>
      <c r="W396" s="483"/>
      <c r="X396" s="519"/>
      <c r="Y396" s="409"/>
      <c r="Z396" s="424">
        <f>X396*Y396</f>
        <v>0</v>
      </c>
      <c r="AA396" s="406">
        <f t="shared" si="248"/>
        <v>0</v>
      </c>
      <c r="AB396" s="484">
        <f t="shared" si="248"/>
        <v>0</v>
      </c>
      <c r="AC396" s="408"/>
    </row>
    <row r="397" spans="1:29" ht="36.75" customHeight="1">
      <c r="A397" s="6"/>
      <c r="B397" s="61" t="s">
        <v>241</v>
      </c>
      <c r="C397" s="62"/>
      <c r="D397" s="63"/>
      <c r="E397" s="62"/>
      <c r="F397" s="63"/>
      <c r="G397" s="47"/>
      <c r="H397" s="48"/>
      <c r="I397" s="49">
        <f t="shared" si="245"/>
        <v>0</v>
      </c>
      <c r="J397" s="50">
        <f t="shared" si="245"/>
        <v>0</v>
      </c>
      <c r="K397" s="62"/>
      <c r="L397" s="62"/>
      <c r="M397" s="62"/>
      <c r="N397" s="63"/>
      <c r="O397" s="118"/>
      <c r="P397" s="62"/>
      <c r="Q397" s="63"/>
      <c r="R397" s="42">
        <f t="shared" si="255"/>
        <v>0</v>
      </c>
      <c r="S397" s="43">
        <f t="shared" si="255"/>
        <v>0</v>
      </c>
      <c r="T397" s="409"/>
      <c r="U397" s="409"/>
      <c r="V397" s="409"/>
      <c r="W397" s="483"/>
      <c r="X397" s="466"/>
      <c r="Y397" s="409">
        <v>0</v>
      </c>
      <c r="Z397" s="483">
        <v>0</v>
      </c>
      <c r="AA397" s="406">
        <f t="shared" si="248"/>
        <v>0</v>
      </c>
      <c r="AB397" s="484">
        <f t="shared" si="248"/>
        <v>0</v>
      </c>
      <c r="AC397" s="408"/>
    </row>
    <row r="398" spans="1:29" ht="20.25" customHeight="1">
      <c r="A398" s="6"/>
      <c r="B398" s="61" t="s">
        <v>323</v>
      </c>
      <c r="C398" s="62"/>
      <c r="D398" s="63"/>
      <c r="E398" s="62"/>
      <c r="F398" s="63"/>
      <c r="G398" s="47"/>
      <c r="H398" s="48"/>
      <c r="I398" s="49"/>
      <c r="J398" s="50"/>
      <c r="K398" s="62"/>
      <c r="L398" s="62"/>
      <c r="M398" s="62"/>
      <c r="N398" s="63"/>
      <c r="O398" s="118"/>
      <c r="P398" s="62">
        <v>0</v>
      </c>
      <c r="Q398" s="63"/>
      <c r="R398" s="42">
        <f t="shared" si="255"/>
        <v>0</v>
      </c>
      <c r="S398" s="43">
        <f t="shared" si="255"/>
        <v>0</v>
      </c>
      <c r="T398" s="409"/>
      <c r="U398" s="409"/>
      <c r="V398" s="409"/>
      <c r="W398" s="483"/>
      <c r="X398" s="466"/>
      <c r="Y398" s="409">
        <v>0</v>
      </c>
      <c r="Z398" s="483">
        <v>0</v>
      </c>
      <c r="AA398" s="406">
        <f t="shared" si="248"/>
        <v>0</v>
      </c>
      <c r="AB398" s="484">
        <f t="shared" si="248"/>
        <v>0</v>
      </c>
      <c r="AC398" s="408"/>
    </row>
    <row r="399" spans="1:29" s="91" customFormat="1" ht="43.5" customHeight="1">
      <c r="A399" s="6"/>
      <c r="B399" s="61" t="s">
        <v>321</v>
      </c>
      <c r="C399" s="62"/>
      <c r="D399" s="63"/>
      <c r="E399" s="62"/>
      <c r="F399" s="63"/>
      <c r="G399" s="47"/>
      <c r="H399" s="48"/>
      <c r="I399" s="49">
        <f t="shared" si="245"/>
        <v>0</v>
      </c>
      <c r="J399" s="50">
        <f t="shared" si="245"/>
        <v>0</v>
      </c>
      <c r="K399" s="62"/>
      <c r="L399" s="62"/>
      <c r="M399" s="62"/>
      <c r="N399" s="63"/>
      <c r="O399" s="118"/>
      <c r="P399" s="62"/>
      <c r="Q399" s="63"/>
      <c r="R399" s="42">
        <f t="shared" si="255"/>
        <v>0</v>
      </c>
      <c r="S399" s="43">
        <f t="shared" si="255"/>
        <v>0</v>
      </c>
      <c r="T399" s="409"/>
      <c r="U399" s="409"/>
      <c r="V399" s="409"/>
      <c r="W399" s="483"/>
      <c r="X399" s="466"/>
      <c r="Y399" s="409"/>
      <c r="Z399" s="483"/>
      <c r="AA399" s="406">
        <f t="shared" si="248"/>
        <v>0</v>
      </c>
      <c r="AB399" s="484">
        <f t="shared" si="248"/>
        <v>0</v>
      </c>
      <c r="AC399" s="408"/>
    </row>
    <row r="400" spans="1:29" s="91" customFormat="1" ht="62.25" customHeight="1">
      <c r="A400" s="6">
        <v>23.32</v>
      </c>
      <c r="B400" s="61" t="s">
        <v>242</v>
      </c>
      <c r="C400" s="62"/>
      <c r="D400" s="63"/>
      <c r="E400" s="62"/>
      <c r="F400" s="63"/>
      <c r="G400" s="47"/>
      <c r="H400" s="48"/>
      <c r="I400" s="49">
        <f t="shared" si="245"/>
        <v>0</v>
      </c>
      <c r="J400" s="50">
        <f t="shared" si="245"/>
        <v>0</v>
      </c>
      <c r="K400" s="62"/>
      <c r="L400" s="62"/>
      <c r="M400" s="62"/>
      <c r="N400" s="63"/>
      <c r="O400" s="118"/>
      <c r="P400" s="62"/>
      <c r="Q400" s="63"/>
      <c r="R400" s="42">
        <f t="shared" si="255"/>
        <v>0</v>
      </c>
      <c r="S400" s="43">
        <f t="shared" si="255"/>
        <v>0</v>
      </c>
      <c r="T400" s="409"/>
      <c r="U400" s="409"/>
      <c r="V400" s="409"/>
      <c r="W400" s="483"/>
      <c r="X400" s="466"/>
      <c r="Y400" s="409"/>
      <c r="Z400" s="483"/>
      <c r="AA400" s="406">
        <f t="shared" si="248"/>
        <v>0</v>
      </c>
      <c r="AB400" s="484">
        <f t="shared" si="248"/>
        <v>0</v>
      </c>
      <c r="AC400" s="408"/>
    </row>
    <row r="401" spans="1:30" s="9" customFormat="1" ht="48.75" customHeight="1">
      <c r="A401" s="6">
        <v>23.33</v>
      </c>
      <c r="B401" s="61" t="s">
        <v>288</v>
      </c>
      <c r="C401" s="62"/>
      <c r="D401" s="63"/>
      <c r="E401" s="62"/>
      <c r="F401" s="63"/>
      <c r="G401" s="47"/>
      <c r="H401" s="48"/>
      <c r="I401" s="49"/>
      <c r="J401" s="50"/>
      <c r="K401" s="62"/>
      <c r="L401" s="62"/>
      <c r="M401" s="62"/>
      <c r="N401" s="63"/>
      <c r="O401" s="51"/>
      <c r="P401" s="62">
        <v>17</v>
      </c>
      <c r="Q401" s="63">
        <v>6.1</v>
      </c>
      <c r="R401" s="42">
        <f t="shared" si="255"/>
        <v>17</v>
      </c>
      <c r="S401" s="43">
        <f t="shared" si="255"/>
        <v>6.1</v>
      </c>
      <c r="T401" s="409"/>
      <c r="U401" s="409"/>
      <c r="V401" s="409"/>
      <c r="W401" s="483"/>
      <c r="X401" s="423"/>
      <c r="Y401" s="409">
        <v>0</v>
      </c>
      <c r="Z401" s="483">
        <v>0</v>
      </c>
      <c r="AA401" s="406">
        <f t="shared" si="248"/>
        <v>0</v>
      </c>
      <c r="AB401" s="484">
        <f t="shared" si="248"/>
        <v>0</v>
      </c>
      <c r="AC401" s="408"/>
    </row>
    <row r="402" spans="1:30" s="9" customFormat="1" ht="43.5" customHeight="1">
      <c r="A402" s="124">
        <v>23.34</v>
      </c>
      <c r="B402" s="61" t="s">
        <v>289</v>
      </c>
      <c r="C402" s="62"/>
      <c r="D402" s="63"/>
      <c r="E402" s="62"/>
      <c r="F402" s="63"/>
      <c r="G402" s="47"/>
      <c r="H402" s="48"/>
      <c r="I402" s="49"/>
      <c r="J402" s="50"/>
      <c r="K402" s="62"/>
      <c r="L402" s="62"/>
      <c r="M402" s="62"/>
      <c r="N402" s="63"/>
      <c r="O402" s="51"/>
      <c r="P402" s="62">
        <v>17</v>
      </c>
      <c r="Q402" s="63">
        <v>6.1890000000000001</v>
      </c>
      <c r="R402" s="42">
        <f t="shared" si="255"/>
        <v>17</v>
      </c>
      <c r="S402" s="43">
        <f t="shared" si="255"/>
        <v>6.1890000000000001</v>
      </c>
      <c r="T402" s="409"/>
      <c r="U402" s="409"/>
      <c r="V402" s="409"/>
      <c r="W402" s="483"/>
      <c r="X402" s="423"/>
      <c r="Y402" s="409">
        <v>0</v>
      </c>
      <c r="Z402" s="483">
        <v>0</v>
      </c>
      <c r="AA402" s="406">
        <f t="shared" si="248"/>
        <v>0</v>
      </c>
      <c r="AB402" s="484">
        <f t="shared" si="248"/>
        <v>0</v>
      </c>
      <c r="AC402" s="408"/>
    </row>
    <row r="403" spans="1:30" s="9" customFormat="1" ht="39.75" customHeight="1">
      <c r="A403" s="124">
        <v>23.35</v>
      </c>
      <c r="B403" s="61" t="s">
        <v>291</v>
      </c>
      <c r="C403" s="62"/>
      <c r="D403" s="63"/>
      <c r="E403" s="62"/>
      <c r="F403" s="63"/>
      <c r="G403" s="47"/>
      <c r="H403" s="48"/>
      <c r="I403" s="49"/>
      <c r="J403" s="50"/>
      <c r="K403" s="62"/>
      <c r="L403" s="62"/>
      <c r="M403" s="62"/>
      <c r="N403" s="63"/>
      <c r="O403" s="51"/>
      <c r="P403" s="62"/>
      <c r="Q403" s="63"/>
      <c r="R403" s="42"/>
      <c r="S403" s="43"/>
      <c r="T403" s="409"/>
      <c r="U403" s="409"/>
      <c r="V403" s="409"/>
      <c r="W403" s="483"/>
      <c r="X403" s="423"/>
      <c r="Y403" s="409"/>
      <c r="Z403" s="483"/>
      <c r="AA403" s="406"/>
      <c r="AB403" s="484">
        <f t="shared" si="248"/>
        <v>0</v>
      </c>
      <c r="AC403" s="408"/>
    </row>
    <row r="404" spans="1:30" s="9" customFormat="1" ht="30" customHeight="1">
      <c r="A404" s="124">
        <v>23.36</v>
      </c>
      <c r="B404" s="61" t="s">
        <v>309</v>
      </c>
      <c r="C404" s="62"/>
      <c r="D404" s="63"/>
      <c r="E404" s="62"/>
      <c r="F404" s="63"/>
      <c r="G404" s="47"/>
      <c r="H404" s="48"/>
      <c r="I404" s="49"/>
      <c r="J404" s="50"/>
      <c r="K404" s="62"/>
      <c r="L404" s="62"/>
      <c r="M404" s="62"/>
      <c r="N404" s="63"/>
      <c r="O404" s="51">
        <v>0.2</v>
      </c>
      <c r="P404" s="62">
        <v>30</v>
      </c>
      <c r="Q404" s="41">
        <f>O404*P404</f>
        <v>6</v>
      </c>
      <c r="R404" s="42">
        <f t="shared" ref="R404:S404" si="257">K404+M404+P404</f>
        <v>30</v>
      </c>
      <c r="S404" s="43">
        <f t="shared" si="257"/>
        <v>6</v>
      </c>
      <c r="T404" s="409"/>
      <c r="U404" s="409"/>
      <c r="V404" s="409"/>
      <c r="W404" s="483"/>
      <c r="X404" s="423">
        <v>0.2</v>
      </c>
      <c r="Y404" s="409">
        <v>0</v>
      </c>
      <c r="Z404" s="424">
        <f>X404*Y404</f>
        <v>0</v>
      </c>
      <c r="AA404" s="406">
        <f t="shared" ref="AA404" si="258">T404+V404+Y404</f>
        <v>0</v>
      </c>
      <c r="AB404" s="484">
        <f t="shared" si="248"/>
        <v>0</v>
      </c>
      <c r="AC404" s="408"/>
    </row>
    <row r="405" spans="1:30" s="9" customFormat="1" ht="33.75" customHeight="1">
      <c r="A405" s="219">
        <v>23.37</v>
      </c>
      <c r="B405" s="12" t="s">
        <v>292</v>
      </c>
      <c r="C405" s="62"/>
      <c r="D405" s="63"/>
      <c r="E405" s="62"/>
      <c r="F405" s="63"/>
      <c r="G405" s="47"/>
      <c r="H405" s="48"/>
      <c r="I405" s="49"/>
      <c r="J405" s="50"/>
      <c r="K405" s="62"/>
      <c r="L405" s="62"/>
      <c r="M405" s="62"/>
      <c r="N405" s="63"/>
      <c r="O405" s="51"/>
      <c r="P405" s="62"/>
      <c r="Q405" s="63"/>
      <c r="R405" s="42"/>
      <c r="S405" s="43"/>
      <c r="T405" s="409"/>
      <c r="U405" s="409"/>
      <c r="V405" s="409"/>
      <c r="W405" s="483"/>
      <c r="X405" s="423"/>
      <c r="Y405" s="409"/>
      <c r="Z405" s="483"/>
      <c r="AA405" s="406"/>
      <c r="AB405" s="484">
        <f t="shared" si="248"/>
        <v>0</v>
      </c>
      <c r="AC405" s="408"/>
    </row>
    <row r="406" spans="1:30" s="216" customFormat="1" ht="18">
      <c r="A406" s="203"/>
      <c r="B406" s="192" t="s">
        <v>105</v>
      </c>
      <c r="C406" s="198">
        <f>SUM(C364:C405)</f>
        <v>92</v>
      </c>
      <c r="D406" s="199">
        <f>SUM(D364:D405)</f>
        <v>393.40800000000002</v>
      </c>
      <c r="E406" s="198">
        <f t="shared" ref="E406" si="259">SUM(E364:E405)</f>
        <v>55</v>
      </c>
      <c r="F406" s="199">
        <f>SUM(F364:F405)</f>
        <v>221.61800000000002</v>
      </c>
      <c r="G406" s="214">
        <f t="shared" ref="G406:H406" si="260">E406/C406</f>
        <v>0.59782608695652173</v>
      </c>
      <c r="H406" s="215">
        <f t="shared" si="260"/>
        <v>0.56332865625508377</v>
      </c>
      <c r="I406" s="198">
        <f t="shared" ref="I406:L406" si="261">SUM(I364:I405)</f>
        <v>37</v>
      </c>
      <c r="J406" s="199">
        <f t="shared" si="261"/>
        <v>171.79</v>
      </c>
      <c r="K406" s="198">
        <f t="shared" si="261"/>
        <v>0</v>
      </c>
      <c r="L406" s="199">
        <f t="shared" si="261"/>
        <v>0</v>
      </c>
      <c r="M406" s="198">
        <f>SUM(M364:M405)</f>
        <v>0</v>
      </c>
      <c r="N406" s="199">
        <f t="shared" ref="N406:P406" si="262">SUM(N364:N405)</f>
        <v>0</v>
      </c>
      <c r="O406" s="200"/>
      <c r="P406" s="198">
        <f t="shared" si="262"/>
        <v>5240</v>
      </c>
      <c r="Q406" s="199">
        <f>SUM(Q364:Q405)</f>
        <v>1946.1990000000001</v>
      </c>
      <c r="R406" s="198">
        <f>SUM(R364:R405)</f>
        <v>5240</v>
      </c>
      <c r="S406" s="199">
        <f>SUM(S364:S405)</f>
        <v>1946.1990000000001</v>
      </c>
      <c r="T406" s="445"/>
      <c r="U406" s="446">
        <f t="shared" ref="U406" si="263">SUM(U364:U405)</f>
        <v>0</v>
      </c>
      <c r="V406" s="445"/>
      <c r="W406" s="446">
        <f t="shared" ref="W406" si="264">SUM(W364:W405)</f>
        <v>0</v>
      </c>
      <c r="X406" s="449"/>
      <c r="Y406" s="445"/>
      <c r="Z406" s="446">
        <f>SUM(Z364:Z405)</f>
        <v>466.57000000000005</v>
      </c>
      <c r="AA406" s="445"/>
      <c r="AB406" s="446">
        <f>SUM(AB364:AB405)</f>
        <v>466.57000000000005</v>
      </c>
      <c r="AC406" s="422"/>
      <c r="AD406" s="263"/>
    </row>
    <row r="407" spans="1:30" ht="31.5">
      <c r="A407" s="258" t="s">
        <v>243</v>
      </c>
      <c r="B407" s="36" t="s">
        <v>244</v>
      </c>
      <c r="C407" s="26"/>
      <c r="D407" s="27"/>
      <c r="E407" s="26"/>
      <c r="F407" s="27"/>
      <c r="G407" s="47"/>
      <c r="H407" s="48"/>
      <c r="I407" s="53"/>
      <c r="J407" s="27"/>
      <c r="K407" s="26"/>
      <c r="L407" s="26"/>
      <c r="M407" s="26"/>
      <c r="N407" s="27"/>
      <c r="O407" s="112"/>
      <c r="P407" s="26"/>
      <c r="Q407" s="27"/>
      <c r="R407" s="42">
        <f t="shared" si="255"/>
        <v>0</v>
      </c>
      <c r="S407" s="43">
        <f t="shared" si="255"/>
        <v>0</v>
      </c>
      <c r="T407" s="439"/>
      <c r="U407" s="439"/>
      <c r="V407" s="439"/>
      <c r="W407" s="448"/>
      <c r="X407" s="440"/>
      <c r="Y407" s="439"/>
      <c r="Z407" s="448"/>
      <c r="AA407" s="406"/>
      <c r="AB407" s="484"/>
      <c r="AC407" s="403"/>
    </row>
    <row r="408" spans="1:30" s="147" customFormat="1" ht="18">
      <c r="A408" s="143">
        <v>24</v>
      </c>
      <c r="B408" s="144" t="s">
        <v>245</v>
      </c>
      <c r="C408" s="145"/>
      <c r="D408" s="162"/>
      <c r="E408" s="145"/>
      <c r="F408" s="162"/>
      <c r="G408" s="151"/>
      <c r="H408" s="152"/>
      <c r="I408" s="159"/>
      <c r="J408" s="162"/>
      <c r="K408" s="145"/>
      <c r="L408" s="145"/>
      <c r="M408" s="145"/>
      <c r="N408" s="162"/>
      <c r="O408" s="153"/>
      <c r="P408" s="145"/>
      <c r="Q408" s="162"/>
      <c r="R408" s="154">
        <f t="shared" si="255"/>
        <v>0</v>
      </c>
      <c r="S408" s="155">
        <f t="shared" si="255"/>
        <v>0</v>
      </c>
      <c r="T408" s="439"/>
      <c r="U408" s="439"/>
      <c r="V408" s="439"/>
      <c r="W408" s="448"/>
      <c r="X408" s="440"/>
      <c r="Y408" s="439"/>
      <c r="Z408" s="448"/>
      <c r="AA408" s="406"/>
      <c r="AB408" s="484"/>
      <c r="AC408" s="403"/>
    </row>
    <row r="409" spans="1:30" ht="18">
      <c r="A409" s="6">
        <v>24.01</v>
      </c>
      <c r="B409" s="7" t="s">
        <v>246</v>
      </c>
      <c r="C409" s="8"/>
      <c r="D409" s="13"/>
      <c r="E409" s="8"/>
      <c r="F409" s="13"/>
      <c r="G409" s="47"/>
      <c r="H409" s="48"/>
      <c r="I409" s="75"/>
      <c r="J409" s="13"/>
      <c r="K409" s="8"/>
      <c r="L409" s="8"/>
      <c r="M409" s="8"/>
      <c r="N409" s="13"/>
      <c r="O409" s="64"/>
      <c r="P409" s="8"/>
      <c r="Q409" s="13"/>
      <c r="R409" s="42">
        <f t="shared" si="255"/>
        <v>0</v>
      </c>
      <c r="S409" s="43"/>
      <c r="T409" s="405"/>
      <c r="U409" s="405"/>
      <c r="V409" s="405"/>
      <c r="W409" s="484"/>
      <c r="X409" s="426"/>
      <c r="Y409" s="405"/>
      <c r="Z409" s="484"/>
      <c r="AA409" s="406">
        <f t="shared" ref="AA409:AA412" si="265">T409+V409+Y409</f>
        <v>0</v>
      </c>
      <c r="AB409" s="484">
        <f t="shared" si="248"/>
        <v>0</v>
      </c>
      <c r="AC409" s="404"/>
    </row>
    <row r="410" spans="1:30" ht="18">
      <c r="A410" s="6"/>
      <c r="B410" s="7" t="s">
        <v>247</v>
      </c>
      <c r="C410" s="8"/>
      <c r="D410" s="13">
        <v>125</v>
      </c>
      <c r="E410" s="8"/>
      <c r="F410" s="13">
        <v>125</v>
      </c>
      <c r="G410" s="47" t="e">
        <f t="shared" ref="G410" si="266">E410/C410</f>
        <v>#DIV/0!</v>
      </c>
      <c r="H410" s="48">
        <f>F410/D410</f>
        <v>1</v>
      </c>
      <c r="I410" s="49">
        <f t="shared" ref="I410:J412" si="267">C410-E410</f>
        <v>0</v>
      </c>
      <c r="J410" s="50">
        <f t="shared" si="267"/>
        <v>0</v>
      </c>
      <c r="K410" s="8"/>
      <c r="L410" s="8"/>
      <c r="M410" s="8"/>
      <c r="N410" s="13"/>
      <c r="O410" s="64"/>
      <c r="P410" s="405">
        <v>1</v>
      </c>
      <c r="Q410" s="13">
        <v>257.72000000000003</v>
      </c>
      <c r="R410" s="42">
        <f t="shared" si="255"/>
        <v>1</v>
      </c>
      <c r="S410" s="43">
        <f>L410+N410+Q410</f>
        <v>257.72000000000003</v>
      </c>
      <c r="T410" s="405"/>
      <c r="U410" s="405"/>
      <c r="V410" s="405"/>
      <c r="W410" s="484"/>
      <c r="X410" s="426"/>
      <c r="Y410" s="405">
        <v>1</v>
      </c>
      <c r="Z410" s="484">
        <v>198.27</v>
      </c>
      <c r="AA410" s="406">
        <f t="shared" si="265"/>
        <v>1</v>
      </c>
      <c r="AB410" s="484">
        <f t="shared" si="248"/>
        <v>198.27</v>
      </c>
      <c r="AC410" s="404"/>
    </row>
    <row r="411" spans="1:30" ht="31.5">
      <c r="A411" s="6"/>
      <c r="B411" s="61" t="s">
        <v>248</v>
      </c>
      <c r="C411" s="62"/>
      <c r="D411" s="63"/>
      <c r="E411" s="62"/>
      <c r="F411" s="63"/>
      <c r="G411" s="47" t="e">
        <f t="shared" si="252"/>
        <v>#DIV/0!</v>
      </c>
      <c r="H411" s="48" t="e">
        <f t="shared" si="252"/>
        <v>#DIV/0!</v>
      </c>
      <c r="I411" s="49">
        <f t="shared" si="267"/>
        <v>0</v>
      </c>
      <c r="J411" s="50">
        <f t="shared" si="267"/>
        <v>0</v>
      </c>
      <c r="K411" s="62"/>
      <c r="L411" s="62"/>
      <c r="M411" s="62"/>
      <c r="N411" s="63"/>
      <c r="O411" s="118"/>
      <c r="P411" s="62"/>
      <c r="Q411" s="63"/>
      <c r="R411" s="42">
        <f t="shared" si="255"/>
        <v>0</v>
      </c>
      <c r="S411" s="43">
        <f t="shared" si="255"/>
        <v>0</v>
      </c>
      <c r="T411" s="409"/>
      <c r="U411" s="409"/>
      <c r="V411" s="409"/>
      <c r="W411" s="483"/>
      <c r="X411" s="466"/>
      <c r="Y411" s="409"/>
      <c r="Z411" s="483"/>
      <c r="AA411" s="406">
        <f t="shared" si="265"/>
        <v>0</v>
      </c>
      <c r="AB411" s="484">
        <f t="shared" si="248"/>
        <v>0</v>
      </c>
      <c r="AC411" s="408"/>
    </row>
    <row r="412" spans="1:30" ht="31.5">
      <c r="A412" s="6"/>
      <c r="B412" s="7" t="s">
        <v>249</v>
      </c>
      <c r="C412" s="8"/>
      <c r="D412" s="13"/>
      <c r="E412" s="8"/>
      <c r="F412" s="13"/>
      <c r="G412" s="47"/>
      <c r="H412" s="48"/>
      <c r="I412" s="49">
        <f t="shared" si="267"/>
        <v>0</v>
      </c>
      <c r="J412" s="50">
        <f t="shared" si="267"/>
        <v>0</v>
      </c>
      <c r="K412" s="8"/>
      <c r="L412" s="8"/>
      <c r="M412" s="8"/>
      <c r="N412" s="13"/>
      <c r="O412" s="64"/>
      <c r="P412" s="8"/>
      <c r="Q412" s="13"/>
      <c r="R412" s="42">
        <f t="shared" si="255"/>
        <v>0</v>
      </c>
      <c r="S412" s="43">
        <f t="shared" si="255"/>
        <v>0</v>
      </c>
      <c r="T412" s="405"/>
      <c r="U412" s="405"/>
      <c r="V412" s="405"/>
      <c r="W412" s="484"/>
      <c r="X412" s="426"/>
      <c r="Y412" s="405"/>
      <c r="Z412" s="484"/>
      <c r="AA412" s="406">
        <f t="shared" si="265"/>
        <v>0</v>
      </c>
      <c r="AB412" s="484">
        <f t="shared" si="248"/>
        <v>0</v>
      </c>
      <c r="AC412" s="404"/>
      <c r="AD412" s="72">
        <f>AB410+AB411+AB412</f>
        <v>198.27</v>
      </c>
    </row>
    <row r="413" spans="1:30" s="216" customFormat="1" ht="18">
      <c r="A413" s="203"/>
      <c r="B413" s="192" t="s">
        <v>107</v>
      </c>
      <c r="C413" s="198">
        <f>SUM(C410:C412)</f>
        <v>0</v>
      </c>
      <c r="D413" s="199">
        <f t="shared" ref="D413:P413" si="268">SUM(D410:D412)</f>
        <v>125</v>
      </c>
      <c r="E413" s="198">
        <f t="shared" si="268"/>
        <v>0</v>
      </c>
      <c r="F413" s="199">
        <f t="shared" si="268"/>
        <v>125</v>
      </c>
      <c r="G413" s="214" t="e">
        <f t="shared" si="252"/>
        <v>#DIV/0!</v>
      </c>
      <c r="H413" s="215">
        <f t="shared" si="252"/>
        <v>1</v>
      </c>
      <c r="I413" s="198">
        <f>SUM(I410:I412)</f>
        <v>0</v>
      </c>
      <c r="J413" s="199">
        <f t="shared" si="268"/>
        <v>0</v>
      </c>
      <c r="K413" s="199">
        <f t="shared" si="268"/>
        <v>0</v>
      </c>
      <c r="L413" s="199">
        <f t="shared" si="268"/>
        <v>0</v>
      </c>
      <c r="M413" s="199">
        <f t="shared" si="268"/>
        <v>0</v>
      </c>
      <c r="N413" s="199">
        <f t="shared" si="268"/>
        <v>0</v>
      </c>
      <c r="O413" s="200">
        <f t="shared" si="268"/>
        <v>0</v>
      </c>
      <c r="P413" s="199">
        <f t="shared" si="268"/>
        <v>1</v>
      </c>
      <c r="Q413" s="199">
        <f>SUM(Q409:Q412)</f>
        <v>257.72000000000003</v>
      </c>
      <c r="R413" s="199">
        <f>SUM(R410:R412)</f>
        <v>1</v>
      </c>
      <c r="S413" s="199">
        <f>SUM(S410:S412)</f>
        <v>257.72000000000003</v>
      </c>
      <c r="T413" s="446"/>
      <c r="U413" s="446">
        <f t="shared" ref="U413:W413" si="269">SUM(U410:U412)</f>
        <v>0</v>
      </c>
      <c r="V413" s="446"/>
      <c r="W413" s="446">
        <f t="shared" si="269"/>
        <v>0</v>
      </c>
      <c r="X413" s="449"/>
      <c r="Y413" s="446"/>
      <c r="Z413" s="446">
        <f>SUM(Z409:Z412)</f>
        <v>198.27</v>
      </c>
      <c r="AA413" s="446"/>
      <c r="AB413" s="446">
        <f>SUM(AB409:AB412)</f>
        <v>198.27</v>
      </c>
      <c r="AC413" s="477"/>
      <c r="AD413" s="263"/>
    </row>
    <row r="414" spans="1:30" ht="87" customHeight="1">
      <c r="A414" s="6">
        <v>24.02</v>
      </c>
      <c r="B414" s="7" t="s">
        <v>250</v>
      </c>
      <c r="C414" s="8"/>
      <c r="D414" s="13"/>
      <c r="E414" s="8"/>
      <c r="F414" s="13"/>
      <c r="G414" s="47"/>
      <c r="H414" s="48"/>
      <c r="I414" s="49">
        <f t="shared" ref="I414:J418" si="270">C414-E414</f>
        <v>0</v>
      </c>
      <c r="J414" s="50">
        <f t="shared" si="270"/>
        <v>0</v>
      </c>
      <c r="K414" s="8"/>
      <c r="L414" s="8"/>
      <c r="M414" s="8"/>
      <c r="N414" s="13"/>
      <c r="O414" s="64"/>
      <c r="P414" s="8"/>
      <c r="Q414" s="13"/>
      <c r="R414" s="42">
        <f t="shared" si="255"/>
        <v>0</v>
      </c>
      <c r="S414" s="43">
        <f t="shared" si="255"/>
        <v>0</v>
      </c>
      <c r="T414" s="405"/>
      <c r="U414" s="405"/>
      <c r="V414" s="405"/>
      <c r="W414" s="484"/>
      <c r="X414" s="426"/>
      <c r="Y414" s="405"/>
      <c r="Z414" s="484"/>
      <c r="AA414" s="406"/>
      <c r="AB414" s="484"/>
      <c r="AC414" s="404"/>
    </row>
    <row r="415" spans="1:30" ht="18">
      <c r="A415" s="6"/>
      <c r="B415" s="7" t="s">
        <v>124</v>
      </c>
      <c r="C415" s="8"/>
      <c r="D415" s="13">
        <v>19.02</v>
      </c>
      <c r="E415" s="8"/>
      <c r="F415" s="13">
        <v>19.02</v>
      </c>
      <c r="G415" s="47"/>
      <c r="H415" s="48">
        <f t="shared" si="252"/>
        <v>1</v>
      </c>
      <c r="I415" s="49">
        <f t="shared" si="270"/>
        <v>0</v>
      </c>
      <c r="J415" s="50">
        <f t="shared" si="270"/>
        <v>0</v>
      </c>
      <c r="K415" s="8"/>
      <c r="L415" s="8"/>
      <c r="M415" s="8"/>
      <c r="N415" s="13"/>
      <c r="O415" s="64"/>
      <c r="P415" s="8"/>
      <c r="Q415" s="41">
        <v>52.85</v>
      </c>
      <c r="R415" s="42"/>
      <c r="S415" s="43">
        <f t="shared" si="255"/>
        <v>52.85</v>
      </c>
      <c r="T415" s="405"/>
      <c r="U415" s="405"/>
      <c r="V415" s="405"/>
      <c r="W415" s="484"/>
      <c r="X415" s="426"/>
      <c r="Y415" s="405">
        <v>824</v>
      </c>
      <c r="Z415" s="424">
        <v>44.44</v>
      </c>
      <c r="AA415" s="406"/>
      <c r="AB415" s="484">
        <f t="shared" si="248"/>
        <v>44.44</v>
      </c>
      <c r="AC415" s="404"/>
    </row>
    <row r="416" spans="1:30" ht="18">
      <c r="A416" s="6"/>
      <c r="B416" s="7" t="s">
        <v>173</v>
      </c>
      <c r="C416" s="8"/>
      <c r="D416" s="13">
        <v>71.58</v>
      </c>
      <c r="E416" s="8"/>
      <c r="F416" s="13">
        <v>71.58</v>
      </c>
      <c r="G416" s="47"/>
      <c r="H416" s="48">
        <f t="shared" si="252"/>
        <v>1</v>
      </c>
      <c r="I416" s="49">
        <f t="shared" si="270"/>
        <v>0</v>
      </c>
      <c r="J416" s="50">
        <f t="shared" si="270"/>
        <v>0</v>
      </c>
      <c r="K416" s="8"/>
      <c r="L416" s="8"/>
      <c r="M416" s="8"/>
      <c r="N416" s="13"/>
      <c r="O416" s="64"/>
      <c r="P416" s="8"/>
      <c r="Q416" s="41">
        <v>79.41</v>
      </c>
      <c r="R416" s="42"/>
      <c r="S416" s="43">
        <f t="shared" si="255"/>
        <v>79.41</v>
      </c>
      <c r="T416" s="405"/>
      <c r="U416" s="405"/>
      <c r="V416" s="405"/>
      <c r="W416" s="484"/>
      <c r="X416" s="426"/>
      <c r="Y416" s="405">
        <v>824</v>
      </c>
      <c r="Z416" s="424">
        <v>60.69</v>
      </c>
      <c r="AA416" s="406"/>
      <c r="AB416" s="484">
        <f t="shared" si="248"/>
        <v>60.69</v>
      </c>
      <c r="AC416" s="404"/>
    </row>
    <row r="417" spans="1:30" ht="18">
      <c r="A417" s="6"/>
      <c r="B417" s="7" t="s">
        <v>174</v>
      </c>
      <c r="C417" s="8"/>
      <c r="D417" s="13">
        <v>31.163540000000001</v>
      </c>
      <c r="E417" s="8"/>
      <c r="F417" s="13">
        <v>31.163540000000001</v>
      </c>
      <c r="G417" s="47"/>
      <c r="H417" s="48">
        <f t="shared" si="252"/>
        <v>1</v>
      </c>
      <c r="I417" s="49">
        <f t="shared" si="270"/>
        <v>0</v>
      </c>
      <c r="J417" s="50">
        <f t="shared" si="270"/>
        <v>0</v>
      </c>
      <c r="K417" s="8"/>
      <c r="L417" s="8"/>
      <c r="M417" s="8"/>
      <c r="N417" s="13"/>
      <c r="O417" s="64"/>
      <c r="P417" s="8"/>
      <c r="Q417" s="41">
        <v>48.72</v>
      </c>
      <c r="R417" s="42"/>
      <c r="S417" s="43">
        <f t="shared" si="255"/>
        <v>48.72</v>
      </c>
      <c r="T417" s="405"/>
      <c r="U417" s="405"/>
      <c r="V417" s="405"/>
      <c r="W417" s="484"/>
      <c r="X417" s="426"/>
      <c r="Y417" s="405">
        <v>330</v>
      </c>
      <c r="Z417" s="424">
        <v>31.5</v>
      </c>
      <c r="AA417" s="406"/>
      <c r="AB417" s="484">
        <f t="shared" si="248"/>
        <v>31.5</v>
      </c>
      <c r="AC417" s="404"/>
      <c r="AD417" s="72">
        <f>AB415+AB416+AB417</f>
        <v>136.63</v>
      </c>
    </row>
    <row r="418" spans="1:30" ht="37.5" customHeight="1">
      <c r="A418" s="6">
        <v>24.03</v>
      </c>
      <c r="B418" s="7" t="s">
        <v>251</v>
      </c>
      <c r="C418" s="8"/>
      <c r="D418" s="13">
        <v>8.75</v>
      </c>
      <c r="E418" s="8"/>
      <c r="F418" s="13">
        <v>8.75</v>
      </c>
      <c r="G418" s="47"/>
      <c r="H418" s="48">
        <f t="shared" si="252"/>
        <v>1</v>
      </c>
      <c r="I418" s="49">
        <f t="shared" si="270"/>
        <v>0</v>
      </c>
      <c r="J418" s="50">
        <f t="shared" si="270"/>
        <v>0</v>
      </c>
      <c r="K418" s="8"/>
      <c r="L418" s="8"/>
      <c r="M418" s="8"/>
      <c r="N418" s="13"/>
      <c r="O418" s="64"/>
      <c r="P418" s="8"/>
      <c r="Q418" s="41">
        <v>39.58</v>
      </c>
      <c r="R418" s="42"/>
      <c r="S418" s="43">
        <f t="shared" si="255"/>
        <v>39.58</v>
      </c>
      <c r="T418" s="405"/>
      <c r="U418" s="405"/>
      <c r="V418" s="405"/>
      <c r="W418" s="484"/>
      <c r="X418" s="426"/>
      <c r="Y418" s="405"/>
      <c r="Z418" s="424">
        <v>11</v>
      </c>
      <c r="AA418" s="406"/>
      <c r="AB418" s="484">
        <f t="shared" si="248"/>
        <v>11</v>
      </c>
      <c r="AC418" s="404"/>
    </row>
    <row r="419" spans="1:30" s="216" customFormat="1" ht="18">
      <c r="A419" s="203"/>
      <c r="B419" s="192" t="s">
        <v>107</v>
      </c>
      <c r="C419" s="210"/>
      <c r="D419" s="211">
        <f t="shared" ref="D419:F419" si="271">SUM(D414:D418)</f>
        <v>130.51353999999998</v>
      </c>
      <c r="E419" s="210"/>
      <c r="F419" s="211">
        <f t="shared" si="271"/>
        <v>130.51353999999998</v>
      </c>
      <c r="G419" s="214"/>
      <c r="H419" s="215">
        <f t="shared" si="252"/>
        <v>1</v>
      </c>
      <c r="I419" s="210">
        <f t="shared" ref="I419:S419" si="272">SUM(I414:I418)</f>
        <v>0</v>
      </c>
      <c r="J419" s="211">
        <f t="shared" si="272"/>
        <v>0</v>
      </c>
      <c r="K419" s="211">
        <f t="shared" si="272"/>
        <v>0</v>
      </c>
      <c r="L419" s="211">
        <f t="shared" si="272"/>
        <v>0</v>
      </c>
      <c r="M419" s="211">
        <f t="shared" si="272"/>
        <v>0</v>
      </c>
      <c r="N419" s="211">
        <f t="shared" si="272"/>
        <v>0</v>
      </c>
      <c r="O419" s="212">
        <f t="shared" si="272"/>
        <v>0</v>
      </c>
      <c r="P419" s="211">
        <f t="shared" si="272"/>
        <v>0</v>
      </c>
      <c r="Q419" s="211">
        <f>SUM(Q414:Q418)</f>
        <v>220.56</v>
      </c>
      <c r="R419" s="211">
        <f t="shared" si="272"/>
        <v>0</v>
      </c>
      <c r="S419" s="211">
        <f t="shared" si="272"/>
        <v>220.56</v>
      </c>
      <c r="T419" s="475"/>
      <c r="U419" s="475">
        <f t="shared" ref="U419:W419" si="273">SUM(U414:U418)</f>
        <v>0</v>
      </c>
      <c r="V419" s="475"/>
      <c r="W419" s="475">
        <f t="shared" si="273"/>
        <v>0</v>
      </c>
      <c r="X419" s="476"/>
      <c r="Y419" s="475"/>
      <c r="Z419" s="475">
        <f>SUM(Z414:Z418)</f>
        <v>147.63</v>
      </c>
      <c r="AA419" s="475"/>
      <c r="AB419" s="475">
        <f>SUM(AB414:AB418)</f>
        <v>147.63</v>
      </c>
      <c r="AC419" s="422"/>
    </row>
    <row r="420" spans="1:30" s="216" customFormat="1" ht="18">
      <c r="A420" s="203"/>
      <c r="B420" s="192" t="s">
        <v>252</v>
      </c>
      <c r="C420" s="213"/>
      <c r="D420" s="199">
        <f>D419+D413+D406+D361+D357+D351+D347+D344+D340+D336+D329+D325+D320+D308+D291+D265+D219+D215+D208+D194+D150+D148+D111</f>
        <v>5867.415</v>
      </c>
      <c r="E420" s="198"/>
      <c r="F420" s="199">
        <f>F419+F413+F406+F361+F357+F351+F347+F344+F340+F336+F329+F325+F320+F308+F291+F265+F219+F215+F208+F194+F150+F148+F111</f>
        <v>5651.5450000000001</v>
      </c>
      <c r="G420" s="214"/>
      <c r="H420" s="215">
        <f t="shared" si="252"/>
        <v>0.96320867025768586</v>
      </c>
      <c r="I420" s="198">
        <f t="shared" ref="I420:S420" si="274">I419+I413+I406+I361+I357+I351+I347+I344+I340+I336+I329+I325+I320+I308+I291+I265+I219+I215+I208+I194+I150+I148+I111</f>
        <v>772</v>
      </c>
      <c r="J420" s="199">
        <f t="shared" si="274"/>
        <v>215.87</v>
      </c>
      <c r="K420" s="199">
        <f t="shared" si="274"/>
        <v>0</v>
      </c>
      <c r="L420" s="199">
        <f t="shared" si="274"/>
        <v>0</v>
      </c>
      <c r="M420" s="199">
        <f t="shared" si="274"/>
        <v>0</v>
      </c>
      <c r="N420" s="199">
        <f t="shared" si="274"/>
        <v>0</v>
      </c>
      <c r="O420" s="200">
        <f t="shared" si="274"/>
        <v>24.109929999999995</v>
      </c>
      <c r="P420" s="198">
        <f t="shared" si="274"/>
        <v>154289</v>
      </c>
      <c r="Q420" s="199">
        <f t="shared" si="274"/>
        <v>9668.3788800000002</v>
      </c>
      <c r="R420" s="199">
        <f t="shared" si="274"/>
        <v>154289</v>
      </c>
      <c r="S420" s="199">
        <f t="shared" si="274"/>
        <v>9668.3788800000002</v>
      </c>
      <c r="T420" s="446"/>
      <c r="U420" s="446">
        <f t="shared" ref="U420:Z420" si="275">U419+U413+U406+U361+U357+U351+U347+U344+U340+U336+U329+U325+U320+U308+U291+U265+U219+U215+U208+U194+U150+U148+U111</f>
        <v>0</v>
      </c>
      <c r="V420" s="446"/>
      <c r="W420" s="446">
        <f t="shared" si="275"/>
        <v>0</v>
      </c>
      <c r="X420" s="449"/>
      <c r="Y420" s="445"/>
      <c r="Z420" s="446">
        <f t="shared" si="275"/>
        <v>6749.2145550000005</v>
      </c>
      <c r="AA420" s="446"/>
      <c r="AB420" s="446">
        <f t="shared" ref="AB420" si="276">AB419+AB413+AB406+AB361+AB357+AB351+AB347+AB344+AB340+AB336+AB329+AB325+AB320+AB308+AB291+AB265+AB219+AB215+AB208+AB194+AB150+AB148+AB111</f>
        <v>6749.2145550000005</v>
      </c>
      <c r="AC420" s="485"/>
      <c r="AD420" s="263"/>
    </row>
    <row r="421" spans="1:30" s="147" customFormat="1" ht="25.5" customHeight="1">
      <c r="A421" s="175">
        <v>25</v>
      </c>
      <c r="B421" s="144" t="s">
        <v>253</v>
      </c>
      <c r="C421" s="145"/>
      <c r="D421" s="162"/>
      <c r="E421" s="145"/>
      <c r="F421" s="162"/>
      <c r="G421" s="151"/>
      <c r="H421" s="152"/>
      <c r="I421" s="159"/>
      <c r="J421" s="162"/>
      <c r="K421" s="145"/>
      <c r="L421" s="145"/>
      <c r="M421" s="145"/>
      <c r="N421" s="162"/>
      <c r="O421" s="153"/>
      <c r="P421" s="145"/>
      <c r="Q421" s="162"/>
      <c r="R421" s="154">
        <f t="shared" si="255"/>
        <v>0</v>
      </c>
      <c r="S421" s="155">
        <f t="shared" si="255"/>
        <v>0</v>
      </c>
      <c r="T421" s="439"/>
      <c r="U421" s="439"/>
      <c r="V421" s="439"/>
      <c r="W421" s="448"/>
      <c r="X421" s="440"/>
      <c r="Y421" s="439"/>
      <c r="Z421" s="448"/>
      <c r="AA421" s="406"/>
      <c r="AB421" s="484"/>
      <c r="AC421" s="403"/>
    </row>
    <row r="422" spans="1:30" ht="25.5" customHeight="1">
      <c r="A422" s="6">
        <v>25.01</v>
      </c>
      <c r="B422" s="7" t="s">
        <v>254</v>
      </c>
      <c r="C422" s="8"/>
      <c r="D422" s="13"/>
      <c r="E422" s="8"/>
      <c r="F422" s="13"/>
      <c r="G422" s="47"/>
      <c r="H422" s="48"/>
      <c r="I422" s="49">
        <f t="shared" ref="I422:J423" si="277">C422-E422</f>
        <v>0</v>
      </c>
      <c r="J422" s="50">
        <f t="shared" si="277"/>
        <v>0</v>
      </c>
      <c r="K422" s="8"/>
      <c r="L422" s="8"/>
      <c r="M422" s="8"/>
      <c r="N422" s="13"/>
      <c r="O422" s="64"/>
      <c r="P422" s="8"/>
      <c r="Q422" s="13"/>
      <c r="R422" s="42">
        <f t="shared" si="255"/>
        <v>0</v>
      </c>
      <c r="S422" s="43">
        <f t="shared" si="255"/>
        <v>0</v>
      </c>
      <c r="T422" s="405"/>
      <c r="U422" s="405"/>
      <c r="V422" s="405"/>
      <c r="W422" s="484"/>
      <c r="X422" s="426"/>
      <c r="Y422" s="405"/>
      <c r="Z422" s="484"/>
      <c r="AA422" s="406">
        <f t="shared" ref="AA422:AA423" si="278">T422+V422+Y422</f>
        <v>0</v>
      </c>
      <c r="AB422" s="484">
        <f t="shared" si="248"/>
        <v>0</v>
      </c>
      <c r="AC422" s="404"/>
    </row>
    <row r="423" spans="1:30" ht="25.5" customHeight="1">
      <c r="A423" s="6">
        <v>25.02</v>
      </c>
      <c r="B423" s="7" t="s">
        <v>255</v>
      </c>
      <c r="C423" s="8"/>
      <c r="D423" s="13"/>
      <c r="E423" s="8"/>
      <c r="F423" s="13"/>
      <c r="G423" s="47"/>
      <c r="H423" s="48"/>
      <c r="I423" s="49">
        <f t="shared" si="277"/>
        <v>0</v>
      </c>
      <c r="J423" s="50">
        <f t="shared" si="277"/>
        <v>0</v>
      </c>
      <c r="K423" s="8"/>
      <c r="L423" s="8"/>
      <c r="M423" s="8"/>
      <c r="N423" s="13"/>
      <c r="O423" s="64"/>
      <c r="P423" s="8"/>
      <c r="Q423" s="13"/>
      <c r="R423" s="42">
        <f t="shared" si="255"/>
        <v>0</v>
      </c>
      <c r="S423" s="43">
        <f t="shared" si="255"/>
        <v>0</v>
      </c>
      <c r="T423" s="405"/>
      <c r="U423" s="405"/>
      <c r="V423" s="405"/>
      <c r="W423" s="484"/>
      <c r="X423" s="426"/>
      <c r="Y423" s="405"/>
      <c r="Z423" s="484"/>
      <c r="AA423" s="406">
        <f t="shared" si="278"/>
        <v>0</v>
      </c>
      <c r="AB423" s="484">
        <f t="shared" si="248"/>
        <v>0</v>
      </c>
      <c r="AC423" s="404"/>
    </row>
    <row r="424" spans="1:30" s="216" customFormat="1" ht="18">
      <c r="A424" s="203"/>
      <c r="B424" s="192" t="s">
        <v>107</v>
      </c>
      <c r="C424" s="210"/>
      <c r="D424" s="211">
        <f>SUM(D422:D423)</f>
        <v>0</v>
      </c>
      <c r="E424" s="210"/>
      <c r="F424" s="211">
        <f t="shared" ref="F424" si="279">SUM(F422:F423)</f>
        <v>0</v>
      </c>
      <c r="G424" s="214"/>
      <c r="H424" s="215"/>
      <c r="I424" s="210">
        <f t="shared" ref="I424:S424" si="280">SUM(I422:I423)</f>
        <v>0</v>
      </c>
      <c r="J424" s="211">
        <f t="shared" si="280"/>
        <v>0</v>
      </c>
      <c r="K424" s="211">
        <f t="shared" si="280"/>
        <v>0</v>
      </c>
      <c r="L424" s="211">
        <f t="shared" si="280"/>
        <v>0</v>
      </c>
      <c r="M424" s="211">
        <f t="shared" si="280"/>
        <v>0</v>
      </c>
      <c r="N424" s="211">
        <f t="shared" si="280"/>
        <v>0</v>
      </c>
      <c r="O424" s="212">
        <f t="shared" si="280"/>
        <v>0</v>
      </c>
      <c r="P424" s="211">
        <f t="shared" si="280"/>
        <v>0</v>
      </c>
      <c r="Q424" s="211">
        <f t="shared" si="280"/>
        <v>0</v>
      </c>
      <c r="R424" s="211">
        <f t="shared" si="280"/>
        <v>0</v>
      </c>
      <c r="S424" s="211">
        <f t="shared" si="280"/>
        <v>0</v>
      </c>
      <c r="T424" s="475"/>
      <c r="U424" s="475">
        <f t="shared" ref="U424:Z424" si="281">SUM(U422:U423)</f>
        <v>0</v>
      </c>
      <c r="V424" s="475"/>
      <c r="W424" s="475">
        <f t="shared" si="281"/>
        <v>0</v>
      </c>
      <c r="X424" s="476"/>
      <c r="Y424" s="475"/>
      <c r="Z424" s="475">
        <f t="shared" si="281"/>
        <v>0</v>
      </c>
      <c r="AA424" s="475"/>
      <c r="AB424" s="484">
        <f t="shared" si="248"/>
        <v>0</v>
      </c>
      <c r="AC424" s="422"/>
    </row>
    <row r="425" spans="1:30" s="216" customFormat="1" ht="18">
      <c r="A425" s="203"/>
      <c r="B425" s="192" t="s">
        <v>256</v>
      </c>
      <c r="C425" s="199"/>
      <c r="D425" s="199">
        <f>D424+D420</f>
        <v>5867.415</v>
      </c>
      <c r="E425" s="199"/>
      <c r="F425" s="199">
        <f>F424+F420</f>
        <v>5651.5450000000001</v>
      </c>
      <c r="G425" s="214"/>
      <c r="H425" s="215">
        <f t="shared" si="252"/>
        <v>0.96320867025768586</v>
      </c>
      <c r="I425" s="198">
        <f t="shared" ref="I425:R425" si="282">I424+I420</f>
        <v>772</v>
      </c>
      <c r="J425" s="199">
        <f t="shared" si="282"/>
        <v>215.87</v>
      </c>
      <c r="K425" s="199">
        <f t="shared" si="282"/>
        <v>0</v>
      </c>
      <c r="L425" s="199">
        <f t="shared" si="282"/>
        <v>0</v>
      </c>
      <c r="M425" s="199">
        <f t="shared" si="282"/>
        <v>0</v>
      </c>
      <c r="N425" s="199">
        <f t="shared" si="282"/>
        <v>0</v>
      </c>
      <c r="O425" s="200">
        <f t="shared" si="282"/>
        <v>24.109929999999995</v>
      </c>
      <c r="P425" s="198">
        <f>P424+P420</f>
        <v>154289</v>
      </c>
      <c r="Q425" s="199">
        <f t="shared" si="282"/>
        <v>9668.3788800000002</v>
      </c>
      <c r="R425" s="199">
        <f t="shared" si="282"/>
        <v>154289</v>
      </c>
      <c r="S425" s="199">
        <f>S424+S420</f>
        <v>9668.3788800000002</v>
      </c>
      <c r="T425" s="446"/>
      <c r="U425" s="446">
        <f t="shared" ref="U425:W425" si="283">U424+U420</f>
        <v>0</v>
      </c>
      <c r="V425" s="446"/>
      <c r="W425" s="446">
        <f t="shared" si="283"/>
        <v>0</v>
      </c>
      <c r="X425" s="449"/>
      <c r="Y425" s="445"/>
      <c r="Z425" s="446">
        <f t="shared" ref="Z425:AB425" si="284">Z424+Z420</f>
        <v>6749.2145550000005</v>
      </c>
      <c r="AA425" s="446"/>
      <c r="AB425" s="446">
        <f t="shared" si="284"/>
        <v>6749.2145550000005</v>
      </c>
      <c r="AC425" s="422"/>
    </row>
    <row r="426" spans="1:30" s="147" customFormat="1" ht="54" customHeight="1">
      <c r="A426" s="175">
        <v>26</v>
      </c>
      <c r="B426" s="144" t="s">
        <v>257</v>
      </c>
      <c r="C426" s="145"/>
      <c r="D426" s="162"/>
      <c r="E426" s="145"/>
      <c r="F426" s="162"/>
      <c r="G426" s="151"/>
      <c r="H426" s="152"/>
      <c r="I426" s="159"/>
      <c r="J426" s="162"/>
      <c r="K426" s="145"/>
      <c r="L426" s="145"/>
      <c r="M426" s="145"/>
      <c r="N426" s="162"/>
      <c r="O426" s="153"/>
      <c r="P426" s="145"/>
      <c r="Q426" s="162"/>
      <c r="R426" s="154">
        <f t="shared" ref="R426:S460" si="285">K426+M426+P426</f>
        <v>0</v>
      </c>
      <c r="S426" s="155">
        <f t="shared" si="285"/>
        <v>0</v>
      </c>
      <c r="T426" s="439"/>
      <c r="U426" s="439"/>
      <c r="V426" s="439"/>
      <c r="W426" s="448"/>
      <c r="X426" s="440"/>
      <c r="Y426" s="439"/>
      <c r="Z426" s="448"/>
      <c r="AA426" s="406"/>
      <c r="AB426" s="484"/>
      <c r="AC426" s="403"/>
    </row>
    <row r="427" spans="1:30" s="87" customFormat="1" ht="18">
      <c r="A427" s="6"/>
      <c r="B427" s="36" t="s">
        <v>258</v>
      </c>
      <c r="C427" s="26"/>
      <c r="D427" s="27"/>
      <c r="E427" s="26"/>
      <c r="F427" s="27"/>
      <c r="G427" s="47"/>
      <c r="H427" s="48"/>
      <c r="I427" s="53"/>
      <c r="J427" s="27"/>
      <c r="K427" s="26"/>
      <c r="L427" s="26"/>
      <c r="M427" s="26"/>
      <c r="N427" s="27"/>
      <c r="O427" s="112"/>
      <c r="P427" s="26"/>
      <c r="Q427" s="27"/>
      <c r="R427" s="42">
        <f t="shared" si="285"/>
        <v>0</v>
      </c>
      <c r="S427" s="43">
        <f t="shared" si="285"/>
        <v>0</v>
      </c>
      <c r="T427" s="439"/>
      <c r="U427" s="439"/>
      <c r="V427" s="439"/>
      <c r="W427" s="448"/>
      <c r="X427" s="440"/>
      <c r="Y427" s="439"/>
      <c r="Z427" s="448"/>
      <c r="AA427" s="406"/>
      <c r="AB427" s="484"/>
      <c r="AC427" s="403"/>
    </row>
    <row r="428" spans="1:30" ht="18">
      <c r="A428" s="257"/>
      <c r="B428" s="36" t="s">
        <v>259</v>
      </c>
      <c r="C428" s="26"/>
      <c r="D428" s="27"/>
      <c r="E428" s="26"/>
      <c r="F428" s="27"/>
      <c r="G428" s="47"/>
      <c r="H428" s="48"/>
      <c r="I428" s="53"/>
      <c r="J428" s="27"/>
      <c r="K428" s="26"/>
      <c r="L428" s="26"/>
      <c r="M428" s="26"/>
      <c r="N428" s="27"/>
      <c r="O428" s="112"/>
      <c r="P428" s="26"/>
      <c r="Q428" s="27"/>
      <c r="R428" s="42">
        <f t="shared" si="285"/>
        <v>0</v>
      </c>
      <c r="S428" s="43">
        <f t="shared" si="285"/>
        <v>0</v>
      </c>
      <c r="T428" s="439"/>
      <c r="U428" s="439"/>
      <c r="V428" s="439"/>
      <c r="W428" s="448"/>
      <c r="X428" s="440"/>
      <c r="Y428" s="439"/>
      <c r="Z428" s="448"/>
      <c r="AA428" s="406"/>
      <c r="AB428" s="484"/>
      <c r="AC428" s="403"/>
    </row>
    <row r="429" spans="1:30" ht="28.5" customHeight="1">
      <c r="A429" s="6">
        <v>26.01</v>
      </c>
      <c r="B429" s="12" t="s">
        <v>260</v>
      </c>
      <c r="C429" s="8"/>
      <c r="D429" s="13"/>
      <c r="E429" s="8"/>
      <c r="F429" s="13"/>
      <c r="G429" s="47"/>
      <c r="H429" s="48"/>
      <c r="I429" s="49">
        <f t="shared" ref="I429:J437" si="286">C429-E429</f>
        <v>0</v>
      </c>
      <c r="J429" s="50">
        <f t="shared" si="286"/>
        <v>0</v>
      </c>
      <c r="K429" s="8"/>
      <c r="L429" s="8"/>
      <c r="M429" s="8"/>
      <c r="N429" s="13"/>
      <c r="O429" s="64"/>
      <c r="P429" s="8"/>
      <c r="Q429" s="13"/>
      <c r="R429" s="42">
        <f t="shared" si="285"/>
        <v>0</v>
      </c>
      <c r="S429" s="43">
        <f t="shared" si="285"/>
        <v>0</v>
      </c>
      <c r="T429" s="405"/>
      <c r="U429" s="405"/>
      <c r="V429" s="405"/>
      <c r="W429" s="484"/>
      <c r="X429" s="426"/>
      <c r="Y429" s="405"/>
      <c r="Z429" s="484"/>
      <c r="AA429" s="406">
        <f t="shared" ref="AA429:AB460" si="287">T429+V429+Y429</f>
        <v>0</v>
      </c>
      <c r="AB429" s="484">
        <f t="shared" si="287"/>
        <v>0</v>
      </c>
      <c r="AC429" s="407"/>
    </row>
    <row r="430" spans="1:30" ht="36" customHeight="1">
      <c r="A430" s="6">
        <f>+A429+0.01</f>
        <v>26.020000000000003</v>
      </c>
      <c r="B430" s="12" t="s">
        <v>261</v>
      </c>
      <c r="C430" s="8"/>
      <c r="D430" s="13"/>
      <c r="E430" s="8"/>
      <c r="F430" s="13"/>
      <c r="G430" s="47"/>
      <c r="H430" s="48"/>
      <c r="I430" s="49">
        <f t="shared" si="286"/>
        <v>0</v>
      </c>
      <c r="J430" s="50">
        <f t="shared" si="286"/>
        <v>0</v>
      </c>
      <c r="K430" s="8"/>
      <c r="L430" s="8"/>
      <c r="M430" s="8"/>
      <c r="N430" s="13"/>
      <c r="O430" s="64"/>
      <c r="P430" s="8"/>
      <c r="Q430" s="13"/>
      <c r="R430" s="42">
        <f t="shared" si="285"/>
        <v>0</v>
      </c>
      <c r="S430" s="43">
        <f t="shared" si="285"/>
        <v>0</v>
      </c>
      <c r="T430" s="405"/>
      <c r="U430" s="405"/>
      <c r="V430" s="405"/>
      <c r="W430" s="484"/>
      <c r="X430" s="426"/>
      <c r="Y430" s="405"/>
      <c r="Z430" s="484"/>
      <c r="AA430" s="406">
        <f t="shared" si="287"/>
        <v>0</v>
      </c>
      <c r="AB430" s="484">
        <f t="shared" si="287"/>
        <v>0</v>
      </c>
      <c r="AC430" s="407"/>
    </row>
    <row r="431" spans="1:30" s="91" customFormat="1" ht="28.5" customHeight="1">
      <c r="A431" s="6">
        <f t="shared" ref="A431:A437" si="288">+A430+0.01</f>
        <v>26.030000000000005</v>
      </c>
      <c r="B431" s="12" t="s">
        <v>262</v>
      </c>
      <c r="C431" s="8"/>
      <c r="D431" s="13"/>
      <c r="E431" s="8"/>
      <c r="F431" s="13"/>
      <c r="G431" s="47"/>
      <c r="H431" s="48"/>
      <c r="I431" s="49">
        <f t="shared" si="286"/>
        <v>0</v>
      </c>
      <c r="J431" s="50">
        <f t="shared" si="286"/>
        <v>0</v>
      </c>
      <c r="K431" s="8"/>
      <c r="L431" s="8"/>
      <c r="M431" s="8"/>
      <c r="N431" s="13"/>
      <c r="O431" s="64"/>
      <c r="P431" s="8"/>
      <c r="Q431" s="13"/>
      <c r="R431" s="42">
        <f t="shared" si="285"/>
        <v>0</v>
      </c>
      <c r="S431" s="43">
        <f t="shared" si="285"/>
        <v>0</v>
      </c>
      <c r="T431" s="405"/>
      <c r="U431" s="405"/>
      <c r="V431" s="405"/>
      <c r="W431" s="484"/>
      <c r="X431" s="426"/>
      <c r="Y431" s="405"/>
      <c r="Z431" s="484"/>
      <c r="AA431" s="406">
        <f t="shared" si="287"/>
        <v>0</v>
      </c>
      <c r="AB431" s="484">
        <f t="shared" si="287"/>
        <v>0</v>
      </c>
      <c r="AC431" s="407"/>
    </row>
    <row r="432" spans="1:30" s="91" customFormat="1" ht="31.5" customHeight="1">
      <c r="A432" s="6">
        <f t="shared" si="288"/>
        <v>26.040000000000006</v>
      </c>
      <c r="B432" s="12" t="s">
        <v>263</v>
      </c>
      <c r="C432" s="8"/>
      <c r="D432" s="13"/>
      <c r="E432" s="8"/>
      <c r="F432" s="13"/>
      <c r="G432" s="47"/>
      <c r="H432" s="48"/>
      <c r="I432" s="49">
        <f t="shared" si="286"/>
        <v>0</v>
      </c>
      <c r="J432" s="50">
        <f t="shared" si="286"/>
        <v>0</v>
      </c>
      <c r="K432" s="8"/>
      <c r="L432" s="8"/>
      <c r="M432" s="8"/>
      <c r="N432" s="13"/>
      <c r="O432" s="64"/>
      <c r="P432" s="8"/>
      <c r="Q432" s="13"/>
      <c r="R432" s="42">
        <f t="shared" si="285"/>
        <v>0</v>
      </c>
      <c r="S432" s="43">
        <f t="shared" si="285"/>
        <v>0</v>
      </c>
      <c r="T432" s="405"/>
      <c r="U432" s="405"/>
      <c r="V432" s="405"/>
      <c r="W432" s="484"/>
      <c r="X432" s="426"/>
      <c r="Y432" s="405"/>
      <c r="Z432" s="484"/>
      <c r="AA432" s="406">
        <f t="shared" si="287"/>
        <v>0</v>
      </c>
      <c r="AB432" s="484">
        <f t="shared" si="287"/>
        <v>0</v>
      </c>
      <c r="AC432" s="407"/>
    </row>
    <row r="433" spans="1:29" s="91" customFormat="1" ht="29.25" customHeight="1">
      <c r="A433" s="6">
        <f t="shared" si="288"/>
        <v>26.050000000000008</v>
      </c>
      <c r="B433" s="12" t="s">
        <v>264</v>
      </c>
      <c r="C433" s="8"/>
      <c r="D433" s="13"/>
      <c r="E433" s="8"/>
      <c r="F433" s="13"/>
      <c r="G433" s="47"/>
      <c r="H433" s="48"/>
      <c r="I433" s="49">
        <f t="shared" si="286"/>
        <v>0</v>
      </c>
      <c r="J433" s="50">
        <f t="shared" si="286"/>
        <v>0</v>
      </c>
      <c r="K433" s="8"/>
      <c r="L433" s="8"/>
      <c r="M433" s="8"/>
      <c r="N433" s="13"/>
      <c r="O433" s="64"/>
      <c r="P433" s="8"/>
      <c r="Q433" s="41">
        <f t="shared" ref="Q433:Q435" si="289">O433*P433</f>
        <v>0</v>
      </c>
      <c r="R433" s="42">
        <f t="shared" si="285"/>
        <v>0</v>
      </c>
      <c r="S433" s="43">
        <f t="shared" si="285"/>
        <v>0</v>
      </c>
      <c r="T433" s="405"/>
      <c r="U433" s="405"/>
      <c r="V433" s="405"/>
      <c r="W433" s="484"/>
      <c r="X433" s="426"/>
      <c r="Y433" s="405"/>
      <c r="Z433" s="424">
        <f t="shared" ref="Z433:Z435" si="290">X433*Y433</f>
        <v>0</v>
      </c>
      <c r="AA433" s="406">
        <f t="shared" si="287"/>
        <v>0</v>
      </c>
      <c r="AB433" s="484">
        <f t="shared" si="287"/>
        <v>0</v>
      </c>
      <c r="AC433" s="407"/>
    </row>
    <row r="434" spans="1:29" ht="33.75" customHeight="1">
      <c r="A434" s="6">
        <f t="shared" si="288"/>
        <v>26.060000000000009</v>
      </c>
      <c r="B434" s="12" t="s">
        <v>67</v>
      </c>
      <c r="C434" s="8"/>
      <c r="D434" s="13"/>
      <c r="E434" s="8"/>
      <c r="F434" s="13"/>
      <c r="G434" s="47"/>
      <c r="H434" s="48"/>
      <c r="I434" s="49">
        <f t="shared" si="286"/>
        <v>0</v>
      </c>
      <c r="J434" s="50">
        <f t="shared" si="286"/>
        <v>0</v>
      </c>
      <c r="K434" s="8"/>
      <c r="L434" s="8"/>
      <c r="M434" s="8"/>
      <c r="N434" s="13"/>
      <c r="O434" s="64">
        <v>2.5</v>
      </c>
      <c r="P434" s="8"/>
      <c r="Q434" s="41">
        <f t="shared" si="289"/>
        <v>0</v>
      </c>
      <c r="R434" s="42">
        <f t="shared" si="285"/>
        <v>0</v>
      </c>
      <c r="S434" s="43">
        <f t="shared" si="285"/>
        <v>0</v>
      </c>
      <c r="T434" s="405"/>
      <c r="U434" s="405"/>
      <c r="V434" s="405"/>
      <c r="W434" s="484"/>
      <c r="X434" s="426">
        <v>2.5</v>
      </c>
      <c r="Y434" s="405"/>
      <c r="Z434" s="424">
        <f t="shared" si="290"/>
        <v>0</v>
      </c>
      <c r="AA434" s="406">
        <f t="shared" si="287"/>
        <v>0</v>
      </c>
      <c r="AB434" s="484">
        <f t="shared" si="287"/>
        <v>0</v>
      </c>
      <c r="AC434" s="407"/>
    </row>
    <row r="435" spans="1:29" ht="36.75" customHeight="1">
      <c r="A435" s="6">
        <f t="shared" si="288"/>
        <v>26.070000000000011</v>
      </c>
      <c r="B435" s="12" t="s">
        <v>31</v>
      </c>
      <c r="C435" s="8"/>
      <c r="D435" s="13"/>
      <c r="E435" s="8"/>
      <c r="F435" s="13"/>
      <c r="G435" s="47"/>
      <c r="H435" s="48"/>
      <c r="I435" s="49">
        <f t="shared" si="286"/>
        <v>0</v>
      </c>
      <c r="J435" s="50">
        <f t="shared" si="286"/>
        <v>0</v>
      </c>
      <c r="K435" s="8"/>
      <c r="L435" s="8"/>
      <c r="M435" s="8"/>
      <c r="N435" s="13"/>
      <c r="O435" s="64">
        <v>3</v>
      </c>
      <c r="P435" s="8"/>
      <c r="Q435" s="41">
        <f t="shared" si="289"/>
        <v>0</v>
      </c>
      <c r="R435" s="42">
        <f t="shared" si="285"/>
        <v>0</v>
      </c>
      <c r="S435" s="43">
        <f t="shared" si="285"/>
        <v>0</v>
      </c>
      <c r="T435" s="405"/>
      <c r="U435" s="405"/>
      <c r="V435" s="405"/>
      <c r="W435" s="484"/>
      <c r="X435" s="426">
        <v>3</v>
      </c>
      <c r="Y435" s="405"/>
      <c r="Z435" s="424">
        <f t="shared" si="290"/>
        <v>0</v>
      </c>
      <c r="AA435" s="406">
        <f t="shared" si="287"/>
        <v>0</v>
      </c>
      <c r="AB435" s="484">
        <f t="shared" si="287"/>
        <v>0</v>
      </c>
      <c r="AC435" s="407"/>
    </row>
    <row r="436" spans="1:29" ht="29.25" customHeight="1">
      <c r="A436" s="6">
        <f t="shared" si="288"/>
        <v>26.080000000000013</v>
      </c>
      <c r="B436" s="12" t="s">
        <v>265</v>
      </c>
      <c r="C436" s="8"/>
      <c r="D436" s="13"/>
      <c r="E436" s="8"/>
      <c r="F436" s="13"/>
      <c r="G436" s="47"/>
      <c r="H436" s="48"/>
      <c r="I436" s="49">
        <f t="shared" si="286"/>
        <v>0</v>
      </c>
      <c r="J436" s="50">
        <f t="shared" si="286"/>
        <v>0</v>
      </c>
      <c r="K436" s="8"/>
      <c r="L436" s="8"/>
      <c r="M436" s="8"/>
      <c r="N436" s="13"/>
      <c r="O436" s="64">
        <v>0.375</v>
      </c>
      <c r="P436" s="8"/>
      <c r="Q436" s="41">
        <f>O436*P436</f>
        <v>0</v>
      </c>
      <c r="R436" s="42">
        <f t="shared" si="285"/>
        <v>0</v>
      </c>
      <c r="S436" s="43">
        <f t="shared" si="285"/>
        <v>0</v>
      </c>
      <c r="T436" s="405"/>
      <c r="U436" s="405"/>
      <c r="V436" s="405"/>
      <c r="W436" s="484"/>
      <c r="X436" s="426">
        <v>0.375</v>
      </c>
      <c r="Y436" s="405"/>
      <c r="Z436" s="424">
        <f>X436*Y436</f>
        <v>0</v>
      </c>
      <c r="AA436" s="406">
        <f t="shared" si="287"/>
        <v>0</v>
      </c>
      <c r="AB436" s="484">
        <f t="shared" si="287"/>
        <v>0</v>
      </c>
      <c r="AC436" s="407"/>
    </row>
    <row r="437" spans="1:29" ht="32.25" customHeight="1">
      <c r="A437" s="6">
        <f t="shared" si="288"/>
        <v>26.090000000000014</v>
      </c>
      <c r="B437" s="12" t="s">
        <v>33</v>
      </c>
      <c r="C437" s="8"/>
      <c r="D437" s="13"/>
      <c r="E437" s="8"/>
      <c r="F437" s="13"/>
      <c r="G437" s="47" t="e">
        <f t="shared" si="252"/>
        <v>#DIV/0!</v>
      </c>
      <c r="H437" s="48" t="e">
        <f t="shared" si="252"/>
        <v>#DIV/0!</v>
      </c>
      <c r="I437" s="49">
        <f t="shared" si="286"/>
        <v>0</v>
      </c>
      <c r="J437" s="50">
        <f t="shared" si="286"/>
        <v>0</v>
      </c>
      <c r="K437" s="8"/>
      <c r="L437" s="8"/>
      <c r="M437" s="8"/>
      <c r="N437" s="13"/>
      <c r="O437" s="64"/>
      <c r="P437" s="8"/>
      <c r="Q437" s="13"/>
      <c r="R437" s="42">
        <f t="shared" si="285"/>
        <v>0</v>
      </c>
      <c r="S437" s="43">
        <f t="shared" si="285"/>
        <v>0</v>
      </c>
      <c r="T437" s="405"/>
      <c r="U437" s="405"/>
      <c r="V437" s="405"/>
      <c r="W437" s="484"/>
      <c r="X437" s="426"/>
      <c r="Y437" s="405"/>
      <c r="Z437" s="484"/>
      <c r="AA437" s="406">
        <f t="shared" si="287"/>
        <v>0</v>
      </c>
      <c r="AB437" s="484">
        <f t="shared" si="287"/>
        <v>0</v>
      </c>
      <c r="AC437" s="407"/>
    </row>
    <row r="438" spans="1:29" ht="36.75" customHeight="1">
      <c r="A438" s="6"/>
      <c r="B438" s="25" t="s">
        <v>266</v>
      </c>
      <c r="C438" s="67">
        <f>SUM(C429:C437)</f>
        <v>0</v>
      </c>
      <c r="D438" s="68">
        <f t="shared" ref="D438:S438" si="291">SUM(D429:D437)</f>
        <v>0</v>
      </c>
      <c r="E438" s="67">
        <f t="shared" si="291"/>
        <v>0</v>
      </c>
      <c r="F438" s="68">
        <f t="shared" si="291"/>
        <v>0</v>
      </c>
      <c r="G438" s="47" t="e">
        <f t="shared" si="252"/>
        <v>#DIV/0!</v>
      </c>
      <c r="H438" s="48" t="e">
        <f t="shared" si="252"/>
        <v>#DIV/0!</v>
      </c>
      <c r="I438" s="67">
        <f t="shared" si="291"/>
        <v>0</v>
      </c>
      <c r="J438" s="68">
        <f t="shared" si="291"/>
        <v>0</v>
      </c>
      <c r="K438" s="68">
        <f t="shared" si="291"/>
        <v>0</v>
      </c>
      <c r="L438" s="68">
        <f t="shared" si="291"/>
        <v>0</v>
      </c>
      <c r="M438" s="68">
        <f t="shared" si="291"/>
        <v>0</v>
      </c>
      <c r="N438" s="68">
        <f t="shared" si="291"/>
        <v>0</v>
      </c>
      <c r="O438" s="119">
        <f t="shared" si="291"/>
        <v>5.875</v>
      </c>
      <c r="P438" s="68">
        <f t="shared" si="291"/>
        <v>0</v>
      </c>
      <c r="Q438" s="68">
        <f t="shared" si="291"/>
        <v>0</v>
      </c>
      <c r="R438" s="68">
        <f t="shared" si="291"/>
        <v>0</v>
      </c>
      <c r="S438" s="68">
        <f t="shared" si="291"/>
        <v>0</v>
      </c>
      <c r="T438" s="475"/>
      <c r="U438" s="475">
        <f t="shared" ref="U438:AB438" si="292">SUM(U429:U437)</f>
        <v>0</v>
      </c>
      <c r="V438" s="475"/>
      <c r="W438" s="475">
        <f t="shared" si="292"/>
        <v>0</v>
      </c>
      <c r="X438" s="476"/>
      <c r="Y438" s="475"/>
      <c r="Z438" s="475">
        <f t="shared" si="292"/>
        <v>0</v>
      </c>
      <c r="AA438" s="475"/>
      <c r="AB438" s="475">
        <f t="shared" si="292"/>
        <v>0</v>
      </c>
      <c r="AC438" s="416"/>
    </row>
    <row r="439" spans="1:29" ht="29.25" customHeight="1">
      <c r="A439" s="257"/>
      <c r="B439" s="36" t="s">
        <v>267</v>
      </c>
      <c r="C439" s="26"/>
      <c r="D439" s="27"/>
      <c r="E439" s="26"/>
      <c r="F439" s="27"/>
      <c r="G439" s="47"/>
      <c r="H439" s="48"/>
      <c r="I439" s="53"/>
      <c r="J439" s="27"/>
      <c r="K439" s="26"/>
      <c r="L439" s="26"/>
      <c r="M439" s="26"/>
      <c r="N439" s="27"/>
      <c r="O439" s="112"/>
      <c r="P439" s="26"/>
      <c r="Q439" s="27"/>
      <c r="R439" s="42">
        <f t="shared" si="285"/>
        <v>0</v>
      </c>
      <c r="S439" s="43">
        <f t="shared" si="285"/>
        <v>0</v>
      </c>
      <c r="T439" s="439"/>
      <c r="U439" s="439"/>
      <c r="V439" s="439"/>
      <c r="W439" s="448"/>
      <c r="X439" s="440"/>
      <c r="Y439" s="439"/>
      <c r="Z439" s="448"/>
      <c r="AA439" s="406"/>
      <c r="AB439" s="484"/>
      <c r="AC439" s="403"/>
    </row>
    <row r="440" spans="1:29" ht="36.75" customHeight="1">
      <c r="A440" s="46">
        <f>+A437+0.01</f>
        <v>26.100000000000016</v>
      </c>
      <c r="B440" s="18" t="s">
        <v>268</v>
      </c>
      <c r="C440" s="45">
        <v>250</v>
      </c>
      <c r="D440" s="46">
        <v>45</v>
      </c>
      <c r="E440" s="45">
        <v>250</v>
      </c>
      <c r="F440" s="46">
        <v>45</v>
      </c>
      <c r="G440" s="47">
        <f t="shared" si="252"/>
        <v>1</v>
      </c>
      <c r="H440" s="48">
        <f t="shared" si="252"/>
        <v>1</v>
      </c>
      <c r="I440" s="49">
        <f t="shared" ref="I440:J460" si="293">C440-E440</f>
        <v>0</v>
      </c>
      <c r="J440" s="50">
        <f t="shared" si="293"/>
        <v>0</v>
      </c>
      <c r="K440" s="45"/>
      <c r="L440" s="45"/>
      <c r="M440" s="45"/>
      <c r="N440" s="46"/>
      <c r="O440" s="51">
        <v>1.4999999999999999E-2</v>
      </c>
      <c r="P440" s="45">
        <v>250</v>
      </c>
      <c r="Q440" s="41">
        <f>O440*P440*12</f>
        <v>45</v>
      </c>
      <c r="R440" s="42">
        <f t="shared" si="285"/>
        <v>250</v>
      </c>
      <c r="S440" s="43">
        <f t="shared" si="285"/>
        <v>45</v>
      </c>
      <c r="T440" s="431"/>
      <c r="U440" s="431"/>
      <c r="V440" s="431"/>
      <c r="W440" s="510"/>
      <c r="X440" s="423">
        <v>1.4999999999999999E-2</v>
      </c>
      <c r="Y440" s="431">
        <v>250</v>
      </c>
      <c r="Z440" s="424">
        <f>X440*Y440*12</f>
        <v>45</v>
      </c>
      <c r="AA440" s="406">
        <f t="shared" ref="AA440:AA460" si="294">T440+V440+Y440</f>
        <v>250</v>
      </c>
      <c r="AB440" s="484">
        <f t="shared" si="287"/>
        <v>45</v>
      </c>
      <c r="AC440" s="432"/>
    </row>
    <row r="441" spans="1:29" ht="31.5" customHeight="1">
      <c r="A441" s="46">
        <f t="shared" ref="A441:A443" si="295">+A440+0.01</f>
        <v>26.110000000000017</v>
      </c>
      <c r="B441" s="18" t="s">
        <v>269</v>
      </c>
      <c r="C441" s="45">
        <v>250</v>
      </c>
      <c r="D441" s="46">
        <v>3</v>
      </c>
      <c r="E441" s="45">
        <v>250</v>
      </c>
      <c r="F441" s="46">
        <v>3</v>
      </c>
      <c r="G441" s="47">
        <f t="shared" si="252"/>
        <v>1</v>
      </c>
      <c r="H441" s="48">
        <f t="shared" si="252"/>
        <v>1</v>
      </c>
      <c r="I441" s="49">
        <f t="shared" si="293"/>
        <v>0</v>
      </c>
      <c r="J441" s="50">
        <f t="shared" si="293"/>
        <v>0</v>
      </c>
      <c r="K441" s="45"/>
      <c r="L441" s="45"/>
      <c r="M441" s="45"/>
      <c r="N441" s="46"/>
      <c r="O441" s="51">
        <v>1E-3</v>
      </c>
      <c r="P441" s="45">
        <v>250</v>
      </c>
      <c r="Q441" s="41">
        <f>O441*P441*12</f>
        <v>3</v>
      </c>
      <c r="R441" s="42">
        <f t="shared" si="285"/>
        <v>250</v>
      </c>
      <c r="S441" s="43">
        <f t="shared" si="285"/>
        <v>3</v>
      </c>
      <c r="T441" s="431"/>
      <c r="U441" s="431"/>
      <c r="V441" s="431"/>
      <c r="W441" s="510"/>
      <c r="X441" s="423">
        <v>1E-3</v>
      </c>
      <c r="Y441" s="431">
        <v>250</v>
      </c>
      <c r="Z441" s="424">
        <f>X441*Y441*12</f>
        <v>3</v>
      </c>
      <c r="AA441" s="406">
        <f t="shared" si="294"/>
        <v>250</v>
      </c>
      <c r="AB441" s="484">
        <f t="shared" si="287"/>
        <v>3</v>
      </c>
      <c r="AC441" s="432"/>
    </row>
    <row r="442" spans="1:29" ht="61.5" customHeight="1">
      <c r="A442" s="46">
        <f t="shared" si="295"/>
        <v>26.120000000000019</v>
      </c>
      <c r="B442" s="18" t="s">
        <v>270</v>
      </c>
      <c r="C442" s="45">
        <v>250</v>
      </c>
      <c r="D442" s="46">
        <v>2.5</v>
      </c>
      <c r="E442" s="45">
        <v>250</v>
      </c>
      <c r="F442" s="46">
        <v>2.5</v>
      </c>
      <c r="G442" s="47">
        <f t="shared" si="252"/>
        <v>1</v>
      </c>
      <c r="H442" s="48">
        <f t="shared" si="252"/>
        <v>1</v>
      </c>
      <c r="I442" s="49">
        <f t="shared" si="293"/>
        <v>0</v>
      </c>
      <c r="J442" s="50">
        <f t="shared" si="293"/>
        <v>0</v>
      </c>
      <c r="K442" s="45"/>
      <c r="L442" s="45"/>
      <c r="M442" s="45"/>
      <c r="N442" s="46"/>
      <c r="O442" s="51">
        <v>0.01</v>
      </c>
      <c r="P442" s="45">
        <v>250</v>
      </c>
      <c r="Q442" s="41">
        <f>O442*P442</f>
        <v>2.5</v>
      </c>
      <c r="R442" s="42">
        <f t="shared" si="285"/>
        <v>250</v>
      </c>
      <c r="S442" s="43">
        <f t="shared" si="285"/>
        <v>2.5</v>
      </c>
      <c r="T442" s="431"/>
      <c r="U442" s="431"/>
      <c r="V442" s="431"/>
      <c r="W442" s="510"/>
      <c r="X442" s="423">
        <v>0.01</v>
      </c>
      <c r="Y442" s="431">
        <v>250</v>
      </c>
      <c r="Z442" s="424">
        <f>X442*Y442</f>
        <v>2.5</v>
      </c>
      <c r="AA442" s="406">
        <f t="shared" si="294"/>
        <v>250</v>
      </c>
      <c r="AB442" s="484">
        <f t="shared" si="287"/>
        <v>2.5</v>
      </c>
      <c r="AC442" s="432"/>
    </row>
    <row r="443" spans="1:29" ht="24" customHeight="1">
      <c r="A443" s="46">
        <f t="shared" si="295"/>
        <v>26.13000000000002</v>
      </c>
      <c r="B443" s="18" t="s">
        <v>39</v>
      </c>
      <c r="C443" s="45"/>
      <c r="D443" s="46"/>
      <c r="E443" s="45"/>
      <c r="F443" s="46"/>
      <c r="G443" s="47"/>
      <c r="H443" s="48"/>
      <c r="I443" s="49">
        <f t="shared" si="293"/>
        <v>0</v>
      </c>
      <c r="J443" s="50">
        <f t="shared" si="293"/>
        <v>0</v>
      </c>
      <c r="K443" s="45"/>
      <c r="L443" s="45"/>
      <c r="M443" s="45"/>
      <c r="N443" s="46"/>
      <c r="O443" s="117"/>
      <c r="P443" s="45"/>
      <c r="Q443" s="46"/>
      <c r="R443" s="42">
        <f t="shared" si="285"/>
        <v>0</v>
      </c>
      <c r="S443" s="43">
        <f t="shared" si="285"/>
        <v>0</v>
      </c>
      <c r="T443" s="431"/>
      <c r="U443" s="431"/>
      <c r="V443" s="431"/>
      <c r="W443" s="510"/>
      <c r="X443" s="433"/>
      <c r="Y443" s="431"/>
      <c r="Z443" s="510"/>
      <c r="AA443" s="406">
        <f t="shared" si="294"/>
        <v>0</v>
      </c>
      <c r="AB443" s="484">
        <f t="shared" si="287"/>
        <v>0</v>
      </c>
      <c r="AC443" s="432"/>
    </row>
    <row r="444" spans="1:29" ht="34.5" customHeight="1">
      <c r="A444" s="6" t="s">
        <v>40</v>
      </c>
      <c r="B444" s="35" t="s">
        <v>75</v>
      </c>
      <c r="C444" s="90">
        <v>3</v>
      </c>
      <c r="D444" s="96">
        <v>9</v>
      </c>
      <c r="E444" s="90">
        <v>3</v>
      </c>
      <c r="F444" s="96">
        <v>9</v>
      </c>
      <c r="G444" s="47">
        <f t="shared" si="252"/>
        <v>1</v>
      </c>
      <c r="H444" s="48">
        <f t="shared" si="252"/>
        <v>1</v>
      </c>
      <c r="I444" s="49">
        <f t="shared" si="293"/>
        <v>0</v>
      </c>
      <c r="J444" s="50">
        <f t="shared" si="293"/>
        <v>0</v>
      </c>
      <c r="K444" s="90"/>
      <c r="L444" s="90"/>
      <c r="M444" s="90"/>
      <c r="N444" s="96"/>
      <c r="O444" s="120">
        <v>0.25</v>
      </c>
      <c r="P444" s="90">
        <v>3</v>
      </c>
      <c r="Q444" s="41">
        <f>O444*P444*12</f>
        <v>9</v>
      </c>
      <c r="R444" s="42">
        <f t="shared" si="285"/>
        <v>3</v>
      </c>
      <c r="S444" s="43">
        <f t="shared" si="285"/>
        <v>9</v>
      </c>
      <c r="T444" s="434"/>
      <c r="U444" s="434"/>
      <c r="V444" s="434"/>
      <c r="W444" s="511"/>
      <c r="X444" s="486">
        <v>0.25</v>
      </c>
      <c r="Y444" s="434">
        <v>3</v>
      </c>
      <c r="Z444" s="424">
        <f>X444*Y444*12</f>
        <v>9</v>
      </c>
      <c r="AA444" s="406">
        <f t="shared" si="294"/>
        <v>3</v>
      </c>
      <c r="AB444" s="484">
        <f t="shared" si="287"/>
        <v>9</v>
      </c>
      <c r="AC444" s="436"/>
    </row>
    <row r="445" spans="1:29" ht="61.5" customHeight="1">
      <c r="A445" s="6" t="s">
        <v>42</v>
      </c>
      <c r="B445" s="12" t="s">
        <v>271</v>
      </c>
      <c r="C445" s="8"/>
      <c r="D445" s="13"/>
      <c r="E445" s="8"/>
      <c r="F445" s="13"/>
      <c r="G445" s="47"/>
      <c r="H445" s="48"/>
      <c r="I445" s="49">
        <f t="shared" si="293"/>
        <v>0</v>
      </c>
      <c r="J445" s="50">
        <f t="shared" si="293"/>
        <v>0</v>
      </c>
      <c r="K445" s="8"/>
      <c r="L445" s="8"/>
      <c r="M445" s="8"/>
      <c r="N445" s="13"/>
      <c r="O445" s="64"/>
      <c r="P445" s="8"/>
      <c r="Q445" s="41"/>
      <c r="R445" s="42">
        <f t="shared" si="285"/>
        <v>0</v>
      </c>
      <c r="S445" s="43">
        <f t="shared" si="285"/>
        <v>0</v>
      </c>
      <c r="T445" s="405"/>
      <c r="U445" s="405"/>
      <c r="V445" s="405"/>
      <c r="W445" s="484"/>
      <c r="X445" s="426"/>
      <c r="Y445" s="405"/>
      <c r="Z445" s="424"/>
      <c r="AA445" s="406">
        <f t="shared" si="294"/>
        <v>0</v>
      </c>
      <c r="AB445" s="484">
        <f t="shared" si="287"/>
        <v>0</v>
      </c>
      <c r="AC445" s="407"/>
    </row>
    <row r="446" spans="1:29" ht="61.5" customHeight="1">
      <c r="A446" s="6" t="s">
        <v>44</v>
      </c>
      <c r="B446" s="12" t="s">
        <v>272</v>
      </c>
      <c r="C446" s="8">
        <v>9</v>
      </c>
      <c r="D446" s="13">
        <v>5.4</v>
      </c>
      <c r="E446" s="8">
        <v>9</v>
      </c>
      <c r="F446" s="13">
        <v>5.4</v>
      </c>
      <c r="G446" s="47">
        <f t="shared" ref="G446:H462" si="296">E446/C446</f>
        <v>1</v>
      </c>
      <c r="H446" s="48">
        <f t="shared" si="296"/>
        <v>1</v>
      </c>
      <c r="I446" s="49">
        <f t="shared" si="293"/>
        <v>0</v>
      </c>
      <c r="J446" s="50">
        <f t="shared" si="293"/>
        <v>0</v>
      </c>
      <c r="K446" s="8"/>
      <c r="L446" s="8"/>
      <c r="M446" s="8"/>
      <c r="N446" s="13"/>
      <c r="O446" s="64">
        <v>0.05</v>
      </c>
      <c r="P446" s="8">
        <v>9</v>
      </c>
      <c r="Q446" s="41">
        <f>O446*P446*12</f>
        <v>5.4</v>
      </c>
      <c r="R446" s="42">
        <f t="shared" si="285"/>
        <v>9</v>
      </c>
      <c r="S446" s="43">
        <f t="shared" si="285"/>
        <v>5.4</v>
      </c>
      <c r="T446" s="405"/>
      <c r="U446" s="405"/>
      <c r="V446" s="405"/>
      <c r="W446" s="484"/>
      <c r="X446" s="426">
        <v>0.15</v>
      </c>
      <c r="Y446" s="405">
        <v>3</v>
      </c>
      <c r="Z446" s="424">
        <f>X446*Y446*12</f>
        <v>5.3999999999999995</v>
      </c>
      <c r="AA446" s="406">
        <f t="shared" si="294"/>
        <v>3</v>
      </c>
      <c r="AB446" s="484">
        <f t="shared" si="287"/>
        <v>5.3999999999999995</v>
      </c>
      <c r="AC446" s="407"/>
    </row>
    <row r="447" spans="1:29" ht="61.5" customHeight="1">
      <c r="A447" s="6" t="s">
        <v>46</v>
      </c>
      <c r="B447" s="12" t="s">
        <v>273</v>
      </c>
      <c r="C447" s="8">
        <v>3</v>
      </c>
      <c r="D447" s="13">
        <v>3.6</v>
      </c>
      <c r="E447" s="8">
        <v>3</v>
      </c>
      <c r="F447" s="13">
        <v>3.6</v>
      </c>
      <c r="G447" s="47">
        <f t="shared" si="296"/>
        <v>1</v>
      </c>
      <c r="H447" s="48">
        <f t="shared" si="296"/>
        <v>1</v>
      </c>
      <c r="I447" s="49">
        <f t="shared" si="293"/>
        <v>0</v>
      </c>
      <c r="J447" s="50">
        <f t="shared" si="293"/>
        <v>0</v>
      </c>
      <c r="K447" s="8"/>
      <c r="L447" s="8"/>
      <c r="M447" s="8"/>
      <c r="N447" s="13"/>
      <c r="O447" s="64">
        <v>0.1</v>
      </c>
      <c r="P447" s="8">
        <v>3</v>
      </c>
      <c r="Q447" s="41">
        <f>O447*P447*12</f>
        <v>3.6000000000000005</v>
      </c>
      <c r="R447" s="42">
        <f t="shared" si="285"/>
        <v>3</v>
      </c>
      <c r="S447" s="43">
        <f t="shared" si="285"/>
        <v>3.6000000000000005</v>
      </c>
      <c r="T447" s="405"/>
      <c r="U447" s="405"/>
      <c r="V447" s="405"/>
      <c r="W447" s="484"/>
      <c r="X447" s="426">
        <v>0.1</v>
      </c>
      <c r="Y447" s="405">
        <v>3</v>
      </c>
      <c r="Z447" s="424">
        <f>X447*Y447*12</f>
        <v>3.6000000000000005</v>
      </c>
      <c r="AA447" s="406">
        <f t="shared" si="294"/>
        <v>3</v>
      </c>
      <c r="AB447" s="484">
        <f t="shared" si="287"/>
        <v>3.6000000000000005</v>
      </c>
      <c r="AC447" s="407"/>
    </row>
    <row r="448" spans="1:29" ht="61.5" customHeight="1">
      <c r="A448" s="6" t="s">
        <v>48</v>
      </c>
      <c r="B448" s="12" t="s">
        <v>274</v>
      </c>
      <c r="C448" s="8">
        <v>6</v>
      </c>
      <c r="D448" s="13">
        <v>3.6</v>
      </c>
      <c r="E448" s="8">
        <v>6</v>
      </c>
      <c r="F448" s="13">
        <v>3.6</v>
      </c>
      <c r="G448" s="47">
        <f t="shared" si="296"/>
        <v>1</v>
      </c>
      <c r="H448" s="48">
        <f t="shared" si="296"/>
        <v>1</v>
      </c>
      <c r="I448" s="49">
        <f t="shared" si="293"/>
        <v>0</v>
      </c>
      <c r="J448" s="50">
        <f t="shared" si="293"/>
        <v>0</v>
      </c>
      <c r="K448" s="8"/>
      <c r="L448" s="8"/>
      <c r="M448" s="8"/>
      <c r="N448" s="13"/>
      <c r="O448" s="64">
        <v>0.05</v>
      </c>
      <c r="P448" s="8">
        <v>6</v>
      </c>
      <c r="Q448" s="41">
        <f>O448*P448*12</f>
        <v>3.6000000000000005</v>
      </c>
      <c r="R448" s="42">
        <f t="shared" si="285"/>
        <v>6</v>
      </c>
      <c r="S448" s="43">
        <f t="shared" si="285"/>
        <v>3.6000000000000005</v>
      </c>
      <c r="T448" s="405"/>
      <c r="U448" s="405"/>
      <c r="V448" s="405"/>
      <c r="W448" s="484"/>
      <c r="X448" s="426">
        <v>0.1</v>
      </c>
      <c r="Y448" s="405">
        <v>3</v>
      </c>
      <c r="Z448" s="424">
        <f>X448*Y448*12</f>
        <v>3.6000000000000005</v>
      </c>
      <c r="AA448" s="406">
        <f t="shared" si="294"/>
        <v>3</v>
      </c>
      <c r="AB448" s="484">
        <f t="shared" si="287"/>
        <v>3.6000000000000005</v>
      </c>
      <c r="AC448" s="407"/>
    </row>
    <row r="449" spans="1:30" ht="61.5" customHeight="1">
      <c r="A449" s="6" t="s">
        <v>50</v>
      </c>
      <c r="B449" s="12" t="s">
        <v>275</v>
      </c>
      <c r="C449" s="8">
        <v>3</v>
      </c>
      <c r="D449" s="13">
        <v>2.16</v>
      </c>
      <c r="E449" s="8">
        <v>3</v>
      </c>
      <c r="F449" s="13">
        <v>2.16</v>
      </c>
      <c r="G449" s="47">
        <f t="shared" si="296"/>
        <v>1</v>
      </c>
      <c r="H449" s="48">
        <f t="shared" si="296"/>
        <v>1</v>
      </c>
      <c r="I449" s="49">
        <f t="shared" si="293"/>
        <v>0</v>
      </c>
      <c r="J449" s="50">
        <f t="shared" si="293"/>
        <v>0</v>
      </c>
      <c r="K449" s="8"/>
      <c r="L449" s="8"/>
      <c r="M449" s="8"/>
      <c r="N449" s="13"/>
      <c r="O449" s="64">
        <v>0.06</v>
      </c>
      <c r="P449" s="8">
        <v>3</v>
      </c>
      <c r="Q449" s="41">
        <f>O449*P449*12</f>
        <v>2.16</v>
      </c>
      <c r="R449" s="42">
        <f t="shared" si="285"/>
        <v>3</v>
      </c>
      <c r="S449" s="43">
        <f t="shared" si="285"/>
        <v>2.16</v>
      </c>
      <c r="T449" s="405"/>
      <c r="U449" s="405"/>
      <c r="V449" s="405"/>
      <c r="W449" s="484"/>
      <c r="X449" s="426">
        <v>0.06</v>
      </c>
      <c r="Y449" s="405">
        <v>3</v>
      </c>
      <c r="Z449" s="424">
        <f>X449*Y449*12</f>
        <v>2.16</v>
      </c>
      <c r="AA449" s="406">
        <f t="shared" si="294"/>
        <v>3</v>
      </c>
      <c r="AB449" s="484">
        <f t="shared" si="287"/>
        <v>2.16</v>
      </c>
      <c r="AC449" s="407"/>
    </row>
    <row r="450" spans="1:30" s="9" customFormat="1" ht="61.5" customHeight="1">
      <c r="A450" s="6" t="s">
        <v>81</v>
      </c>
      <c r="B450" s="12" t="s">
        <v>276</v>
      </c>
      <c r="C450" s="8">
        <v>5</v>
      </c>
      <c r="D450" s="13">
        <v>2.7</v>
      </c>
      <c r="E450" s="8">
        <v>5</v>
      </c>
      <c r="F450" s="13">
        <v>2.7</v>
      </c>
      <c r="G450" s="47">
        <f t="shared" si="296"/>
        <v>1</v>
      </c>
      <c r="H450" s="48">
        <f t="shared" si="296"/>
        <v>1</v>
      </c>
      <c r="I450" s="49">
        <f t="shared" si="293"/>
        <v>0</v>
      </c>
      <c r="J450" s="50">
        <f t="shared" si="293"/>
        <v>0</v>
      </c>
      <c r="K450" s="8"/>
      <c r="L450" s="8"/>
      <c r="M450" s="8"/>
      <c r="N450" s="13"/>
      <c r="O450" s="64">
        <v>4.4999999999999998E-2</v>
      </c>
      <c r="P450" s="8">
        <v>5</v>
      </c>
      <c r="Q450" s="41">
        <f>O450*P450*12</f>
        <v>2.6999999999999997</v>
      </c>
      <c r="R450" s="42">
        <f t="shared" si="285"/>
        <v>5</v>
      </c>
      <c r="S450" s="43">
        <f t="shared" si="285"/>
        <v>2.6999999999999997</v>
      </c>
      <c r="T450" s="405"/>
      <c r="U450" s="405"/>
      <c r="V450" s="405"/>
      <c r="W450" s="484"/>
      <c r="X450" s="426">
        <v>4.4999999999999998E-2</v>
      </c>
      <c r="Y450" s="405">
        <v>5</v>
      </c>
      <c r="Z450" s="424">
        <f>X450*Y450*12</f>
        <v>2.6999999999999997</v>
      </c>
      <c r="AA450" s="406">
        <f t="shared" si="294"/>
        <v>5</v>
      </c>
      <c r="AB450" s="484">
        <f t="shared" si="287"/>
        <v>2.6999999999999997</v>
      </c>
      <c r="AC450" s="407"/>
    </row>
    <row r="451" spans="1:30" ht="61.5" customHeight="1">
      <c r="A451" s="46">
        <f>+A443+0.01</f>
        <v>26.140000000000022</v>
      </c>
      <c r="B451" s="12" t="s">
        <v>277</v>
      </c>
      <c r="C451" s="45">
        <v>250</v>
      </c>
      <c r="D451" s="13">
        <v>2.5</v>
      </c>
      <c r="E451" s="45">
        <v>250</v>
      </c>
      <c r="F451" s="13">
        <v>2.5</v>
      </c>
      <c r="G451" s="47">
        <f t="shared" si="296"/>
        <v>1</v>
      </c>
      <c r="H451" s="48">
        <f t="shared" si="296"/>
        <v>1</v>
      </c>
      <c r="I451" s="49">
        <f t="shared" si="293"/>
        <v>0</v>
      </c>
      <c r="J451" s="50">
        <f t="shared" si="293"/>
        <v>0</v>
      </c>
      <c r="K451" s="8"/>
      <c r="L451" s="8"/>
      <c r="M451" s="8"/>
      <c r="N451" s="13"/>
      <c r="O451" s="51">
        <v>0.01</v>
      </c>
      <c r="P451" s="45">
        <v>250</v>
      </c>
      <c r="Q451" s="41">
        <f>O451*P451</f>
        <v>2.5</v>
      </c>
      <c r="R451" s="42">
        <f t="shared" si="285"/>
        <v>250</v>
      </c>
      <c r="S451" s="43">
        <f t="shared" si="285"/>
        <v>2.5</v>
      </c>
      <c r="T451" s="405"/>
      <c r="U451" s="405"/>
      <c r="V451" s="405"/>
      <c r="W451" s="484"/>
      <c r="X451" s="423">
        <v>0.01</v>
      </c>
      <c r="Y451" s="431">
        <v>250</v>
      </c>
      <c r="Z451" s="424">
        <f>X451*Y451</f>
        <v>2.5</v>
      </c>
      <c r="AA451" s="406">
        <f t="shared" si="294"/>
        <v>250</v>
      </c>
      <c r="AB451" s="484">
        <f t="shared" si="287"/>
        <v>2.5</v>
      </c>
      <c r="AC451" s="407"/>
    </row>
    <row r="452" spans="1:30" ht="61.5" customHeight="1">
      <c r="A452" s="46">
        <f t="shared" ref="A452:A460" si="297">+A451+0.01</f>
        <v>26.150000000000023</v>
      </c>
      <c r="B452" s="12" t="s">
        <v>278</v>
      </c>
      <c r="C452" s="45">
        <v>250</v>
      </c>
      <c r="D452" s="13">
        <v>2.5</v>
      </c>
      <c r="E452" s="45">
        <v>250</v>
      </c>
      <c r="F452" s="13">
        <v>2.5</v>
      </c>
      <c r="G452" s="47">
        <f t="shared" si="296"/>
        <v>1</v>
      </c>
      <c r="H452" s="48">
        <f t="shared" si="296"/>
        <v>1</v>
      </c>
      <c r="I452" s="49">
        <f t="shared" si="293"/>
        <v>0</v>
      </c>
      <c r="J452" s="50">
        <f t="shared" si="293"/>
        <v>0</v>
      </c>
      <c r="K452" s="8"/>
      <c r="L452" s="8"/>
      <c r="M452" s="8"/>
      <c r="N452" s="13"/>
      <c r="O452" s="51">
        <v>0.01</v>
      </c>
      <c r="P452" s="45">
        <v>250</v>
      </c>
      <c r="Q452" s="41">
        <f t="shared" ref="Q452:Q460" si="298">O452*P452</f>
        <v>2.5</v>
      </c>
      <c r="R452" s="42">
        <f t="shared" si="285"/>
        <v>250</v>
      </c>
      <c r="S452" s="43">
        <f t="shared" si="285"/>
        <v>2.5</v>
      </c>
      <c r="T452" s="405"/>
      <c r="U452" s="405"/>
      <c r="V452" s="405"/>
      <c r="W452" s="484"/>
      <c r="X452" s="423">
        <v>0.01</v>
      </c>
      <c r="Y452" s="431">
        <v>250</v>
      </c>
      <c r="Z452" s="424">
        <f t="shared" ref="Z452:Z457" si="299">X452*Y452</f>
        <v>2.5</v>
      </c>
      <c r="AA452" s="406">
        <f t="shared" si="294"/>
        <v>250</v>
      </c>
      <c r="AB452" s="484">
        <f t="shared" si="287"/>
        <v>2.5</v>
      </c>
      <c r="AC452" s="407"/>
    </row>
    <row r="453" spans="1:30" ht="61.5" customHeight="1">
      <c r="A453" s="46">
        <f t="shared" si="297"/>
        <v>26.160000000000025</v>
      </c>
      <c r="B453" s="12" t="s">
        <v>85</v>
      </c>
      <c r="C453" s="45">
        <v>250</v>
      </c>
      <c r="D453" s="13">
        <v>3.12</v>
      </c>
      <c r="E453" s="45">
        <v>250</v>
      </c>
      <c r="F453" s="13">
        <v>3.12</v>
      </c>
      <c r="G453" s="47">
        <f t="shared" si="296"/>
        <v>1</v>
      </c>
      <c r="H453" s="48">
        <f t="shared" si="296"/>
        <v>1</v>
      </c>
      <c r="I453" s="49">
        <f t="shared" si="293"/>
        <v>0</v>
      </c>
      <c r="J453" s="50">
        <f t="shared" si="293"/>
        <v>0</v>
      </c>
      <c r="K453" s="8"/>
      <c r="L453" s="8"/>
      <c r="M453" s="8"/>
      <c r="N453" s="13"/>
      <c r="O453" s="51">
        <v>1.2500000000000001E-2</v>
      </c>
      <c r="P453" s="45">
        <v>250</v>
      </c>
      <c r="Q453" s="41">
        <f t="shared" si="298"/>
        <v>3.125</v>
      </c>
      <c r="R453" s="42">
        <f t="shared" si="285"/>
        <v>250</v>
      </c>
      <c r="S453" s="43">
        <f t="shared" si="285"/>
        <v>3.125</v>
      </c>
      <c r="T453" s="405"/>
      <c r="U453" s="405"/>
      <c r="V453" s="405"/>
      <c r="W453" s="484"/>
      <c r="X453" s="423">
        <v>1.2500000000000001E-2</v>
      </c>
      <c r="Y453" s="431">
        <v>250</v>
      </c>
      <c r="Z453" s="424">
        <f t="shared" si="299"/>
        <v>3.125</v>
      </c>
      <c r="AA453" s="406">
        <f t="shared" si="294"/>
        <v>250</v>
      </c>
      <c r="AB453" s="484">
        <f t="shared" si="287"/>
        <v>3.125</v>
      </c>
      <c r="AC453" s="407"/>
    </row>
    <row r="454" spans="1:30" ht="61.5" customHeight="1">
      <c r="A454" s="46">
        <f t="shared" si="297"/>
        <v>26.170000000000027</v>
      </c>
      <c r="B454" s="12" t="s">
        <v>279</v>
      </c>
      <c r="C454" s="45">
        <v>250</v>
      </c>
      <c r="D454" s="13">
        <v>1.88</v>
      </c>
      <c r="E454" s="45">
        <v>250</v>
      </c>
      <c r="F454" s="13">
        <v>1.88</v>
      </c>
      <c r="G454" s="47">
        <f t="shared" si="296"/>
        <v>1</v>
      </c>
      <c r="H454" s="48">
        <f t="shared" si="296"/>
        <v>1</v>
      </c>
      <c r="I454" s="49">
        <f t="shared" si="293"/>
        <v>0</v>
      </c>
      <c r="J454" s="50">
        <f t="shared" si="293"/>
        <v>0</v>
      </c>
      <c r="K454" s="8"/>
      <c r="L454" s="8"/>
      <c r="M454" s="8"/>
      <c r="N454" s="13"/>
      <c r="O454" s="51">
        <v>7.4999999999999997E-3</v>
      </c>
      <c r="P454" s="45">
        <v>250</v>
      </c>
      <c r="Q454" s="41">
        <f t="shared" si="298"/>
        <v>1.875</v>
      </c>
      <c r="R454" s="42">
        <f t="shared" si="285"/>
        <v>250</v>
      </c>
      <c r="S454" s="43">
        <f t="shared" si="285"/>
        <v>1.875</v>
      </c>
      <c r="T454" s="405"/>
      <c r="U454" s="405"/>
      <c r="V454" s="405"/>
      <c r="W454" s="484"/>
      <c r="X454" s="423">
        <v>7.4999999999999997E-3</v>
      </c>
      <c r="Y454" s="431">
        <v>250</v>
      </c>
      <c r="Z454" s="424">
        <f t="shared" si="299"/>
        <v>1.875</v>
      </c>
      <c r="AA454" s="406">
        <f t="shared" si="294"/>
        <v>250</v>
      </c>
      <c r="AB454" s="484">
        <f t="shared" si="287"/>
        <v>1.875</v>
      </c>
      <c r="AC454" s="407"/>
    </row>
    <row r="455" spans="1:30" ht="61.5" customHeight="1">
      <c r="A455" s="46">
        <f t="shared" si="297"/>
        <v>26.180000000000028</v>
      </c>
      <c r="B455" s="12" t="s">
        <v>280</v>
      </c>
      <c r="C455" s="45">
        <v>250</v>
      </c>
      <c r="D455" s="13">
        <v>1.88</v>
      </c>
      <c r="E455" s="45">
        <v>250</v>
      </c>
      <c r="F455" s="13">
        <v>1.88</v>
      </c>
      <c r="G455" s="47">
        <f t="shared" si="296"/>
        <v>1</v>
      </c>
      <c r="H455" s="48">
        <f t="shared" si="296"/>
        <v>1</v>
      </c>
      <c r="I455" s="49">
        <f t="shared" si="293"/>
        <v>0</v>
      </c>
      <c r="J455" s="50">
        <f t="shared" si="293"/>
        <v>0</v>
      </c>
      <c r="K455" s="8"/>
      <c r="L455" s="8"/>
      <c r="M455" s="8"/>
      <c r="N455" s="13"/>
      <c r="O455" s="51">
        <v>7.4999999999999997E-3</v>
      </c>
      <c r="P455" s="45">
        <v>250</v>
      </c>
      <c r="Q455" s="41">
        <f t="shared" si="298"/>
        <v>1.875</v>
      </c>
      <c r="R455" s="42">
        <f t="shared" si="285"/>
        <v>250</v>
      </c>
      <c r="S455" s="43">
        <f t="shared" si="285"/>
        <v>1.875</v>
      </c>
      <c r="T455" s="405"/>
      <c r="U455" s="405"/>
      <c r="V455" s="405"/>
      <c r="W455" s="484"/>
      <c r="X455" s="423">
        <v>7.4999999999999997E-3</v>
      </c>
      <c r="Y455" s="431">
        <v>250</v>
      </c>
      <c r="Z455" s="424">
        <f t="shared" si="299"/>
        <v>1.875</v>
      </c>
      <c r="AA455" s="406">
        <f t="shared" si="294"/>
        <v>250</v>
      </c>
      <c r="AB455" s="484">
        <f t="shared" si="287"/>
        <v>1.875</v>
      </c>
      <c r="AC455" s="407"/>
    </row>
    <row r="456" spans="1:30" ht="61.5" customHeight="1">
      <c r="A456" s="46">
        <f t="shared" si="297"/>
        <v>26.19000000000003</v>
      </c>
      <c r="B456" s="12" t="s">
        <v>281</v>
      </c>
      <c r="C456" s="45">
        <v>250</v>
      </c>
      <c r="D456" s="13">
        <v>0.75</v>
      </c>
      <c r="E456" s="45">
        <v>250</v>
      </c>
      <c r="F456" s="13">
        <v>0.75</v>
      </c>
      <c r="G456" s="47">
        <f t="shared" si="296"/>
        <v>1</v>
      </c>
      <c r="H456" s="48">
        <f t="shared" si="296"/>
        <v>1</v>
      </c>
      <c r="I456" s="49">
        <f t="shared" si="293"/>
        <v>0</v>
      </c>
      <c r="J456" s="50">
        <f t="shared" si="293"/>
        <v>0</v>
      </c>
      <c r="K456" s="8"/>
      <c r="L456" s="8"/>
      <c r="M456" s="8"/>
      <c r="N456" s="13"/>
      <c r="O456" s="51">
        <v>3.0000000000000001E-3</v>
      </c>
      <c r="P456" s="45">
        <v>250</v>
      </c>
      <c r="Q456" s="41">
        <f t="shared" si="298"/>
        <v>0.75</v>
      </c>
      <c r="R456" s="42">
        <f t="shared" si="285"/>
        <v>250</v>
      </c>
      <c r="S456" s="43">
        <f t="shared" si="285"/>
        <v>0.75</v>
      </c>
      <c r="T456" s="405"/>
      <c r="U456" s="405"/>
      <c r="V456" s="405"/>
      <c r="W456" s="484"/>
      <c r="X456" s="423">
        <v>3.0000000000000001E-3</v>
      </c>
      <c r="Y456" s="431">
        <v>250</v>
      </c>
      <c r="Z456" s="424">
        <f t="shared" si="299"/>
        <v>0.75</v>
      </c>
      <c r="AA456" s="406">
        <f t="shared" si="294"/>
        <v>250</v>
      </c>
      <c r="AB456" s="484">
        <f t="shared" si="287"/>
        <v>0.75</v>
      </c>
      <c r="AC456" s="407"/>
    </row>
    <row r="457" spans="1:30" ht="61.5" customHeight="1">
      <c r="A457" s="46">
        <f t="shared" si="297"/>
        <v>26.200000000000031</v>
      </c>
      <c r="B457" s="12" t="s">
        <v>282</v>
      </c>
      <c r="C457" s="45">
        <v>250</v>
      </c>
      <c r="D457" s="13">
        <v>0.75</v>
      </c>
      <c r="E457" s="45">
        <v>250</v>
      </c>
      <c r="F457" s="13">
        <v>0.75</v>
      </c>
      <c r="G457" s="47">
        <f t="shared" si="296"/>
        <v>1</v>
      </c>
      <c r="H457" s="48">
        <f t="shared" si="296"/>
        <v>1</v>
      </c>
      <c r="I457" s="49">
        <f t="shared" si="293"/>
        <v>0</v>
      </c>
      <c r="J457" s="50">
        <f t="shared" si="293"/>
        <v>0</v>
      </c>
      <c r="K457" s="8"/>
      <c r="L457" s="8"/>
      <c r="M457" s="8"/>
      <c r="N457" s="13"/>
      <c r="O457" s="51">
        <v>3.0000000000000001E-3</v>
      </c>
      <c r="P457" s="45">
        <v>250</v>
      </c>
      <c r="Q457" s="41">
        <f t="shared" si="298"/>
        <v>0.75</v>
      </c>
      <c r="R457" s="42">
        <f t="shared" si="285"/>
        <v>250</v>
      </c>
      <c r="S457" s="43">
        <f t="shared" si="285"/>
        <v>0.75</v>
      </c>
      <c r="T457" s="405"/>
      <c r="U457" s="405"/>
      <c r="V457" s="405"/>
      <c r="W457" s="484"/>
      <c r="X457" s="423">
        <v>3.0000000000000001E-3</v>
      </c>
      <c r="Y457" s="431">
        <v>250</v>
      </c>
      <c r="Z457" s="424">
        <f t="shared" si="299"/>
        <v>0.75</v>
      </c>
      <c r="AA457" s="406">
        <f t="shared" si="294"/>
        <v>250</v>
      </c>
      <c r="AB457" s="484">
        <f t="shared" si="287"/>
        <v>0.75</v>
      </c>
      <c r="AC457" s="407"/>
    </row>
    <row r="458" spans="1:30" ht="61.5" customHeight="1">
      <c r="A458" s="46">
        <f t="shared" si="297"/>
        <v>26.210000000000033</v>
      </c>
      <c r="B458" s="12" t="s">
        <v>283</v>
      </c>
      <c r="C458" s="45"/>
      <c r="D458" s="13"/>
      <c r="E458" s="45"/>
      <c r="F458" s="13"/>
      <c r="G458" s="47"/>
      <c r="H458" s="48"/>
      <c r="I458" s="49">
        <f t="shared" si="293"/>
        <v>0</v>
      </c>
      <c r="J458" s="50">
        <f t="shared" si="293"/>
        <v>0</v>
      </c>
      <c r="K458" s="8"/>
      <c r="L458" s="8"/>
      <c r="M458" s="8"/>
      <c r="N458" s="13"/>
      <c r="O458" s="51">
        <v>0.1</v>
      </c>
      <c r="P458" s="45"/>
      <c r="Q458" s="41"/>
      <c r="R458" s="42">
        <f t="shared" si="285"/>
        <v>0</v>
      </c>
      <c r="S458" s="43">
        <f t="shared" si="285"/>
        <v>0</v>
      </c>
      <c r="T458" s="405"/>
      <c r="U458" s="405"/>
      <c r="V458" s="405"/>
      <c r="W458" s="484"/>
      <c r="X458" s="423">
        <v>0.1</v>
      </c>
      <c r="Y458" s="431"/>
      <c r="Z458" s="424"/>
      <c r="AA458" s="406">
        <f t="shared" si="294"/>
        <v>0</v>
      </c>
      <c r="AB458" s="484">
        <f t="shared" si="287"/>
        <v>0</v>
      </c>
      <c r="AC458" s="407"/>
    </row>
    <row r="459" spans="1:30" ht="61.5" customHeight="1">
      <c r="A459" s="46">
        <f t="shared" si="297"/>
        <v>26.220000000000034</v>
      </c>
      <c r="B459" s="12" t="s">
        <v>284</v>
      </c>
      <c r="C459" s="45">
        <v>250</v>
      </c>
      <c r="D459" s="13">
        <v>1.25</v>
      </c>
      <c r="E459" s="45">
        <v>250</v>
      </c>
      <c r="F459" s="13">
        <v>1.25</v>
      </c>
      <c r="G459" s="47">
        <f t="shared" si="296"/>
        <v>1</v>
      </c>
      <c r="H459" s="48">
        <f t="shared" si="296"/>
        <v>1</v>
      </c>
      <c r="I459" s="49">
        <f t="shared" si="293"/>
        <v>0</v>
      </c>
      <c r="J459" s="50">
        <f t="shared" si="293"/>
        <v>0</v>
      </c>
      <c r="K459" s="8"/>
      <c r="L459" s="8"/>
      <c r="M459" s="8"/>
      <c r="N459" s="13"/>
      <c r="O459" s="51">
        <v>5.0000000000000001E-3</v>
      </c>
      <c r="P459" s="45">
        <v>250</v>
      </c>
      <c r="Q459" s="41">
        <f t="shared" si="298"/>
        <v>1.25</v>
      </c>
      <c r="R459" s="42">
        <f t="shared" si="285"/>
        <v>250</v>
      </c>
      <c r="S459" s="43">
        <f t="shared" si="285"/>
        <v>1.25</v>
      </c>
      <c r="T459" s="405"/>
      <c r="U459" s="405"/>
      <c r="V459" s="405"/>
      <c r="W459" s="484"/>
      <c r="X459" s="423">
        <v>5.0000000000000001E-3</v>
      </c>
      <c r="Y459" s="431">
        <v>250</v>
      </c>
      <c r="Z459" s="424">
        <f t="shared" ref="Z459:Z460" si="300">X459*Y459</f>
        <v>1.25</v>
      </c>
      <c r="AA459" s="406">
        <f t="shared" si="294"/>
        <v>250</v>
      </c>
      <c r="AB459" s="484">
        <f t="shared" si="287"/>
        <v>1.25</v>
      </c>
      <c r="AC459" s="407"/>
    </row>
    <row r="460" spans="1:30" ht="61.5" customHeight="1">
      <c r="A460" s="46">
        <f t="shared" si="297"/>
        <v>26.230000000000036</v>
      </c>
      <c r="B460" s="12" t="s">
        <v>285</v>
      </c>
      <c r="C460" s="45">
        <v>250</v>
      </c>
      <c r="D460" s="13">
        <v>0.5</v>
      </c>
      <c r="E460" s="45">
        <v>250</v>
      </c>
      <c r="F460" s="13">
        <v>0.5</v>
      </c>
      <c r="G460" s="47">
        <f t="shared" si="296"/>
        <v>1</v>
      </c>
      <c r="H460" s="48">
        <f t="shared" si="296"/>
        <v>1</v>
      </c>
      <c r="I460" s="49">
        <f t="shared" si="293"/>
        <v>0</v>
      </c>
      <c r="J460" s="50">
        <f t="shared" si="293"/>
        <v>0</v>
      </c>
      <c r="K460" s="8"/>
      <c r="L460" s="8"/>
      <c r="M460" s="8"/>
      <c r="N460" s="13"/>
      <c r="O460" s="51">
        <v>2E-3</v>
      </c>
      <c r="P460" s="45">
        <v>250</v>
      </c>
      <c r="Q460" s="41">
        <f t="shared" si="298"/>
        <v>0.5</v>
      </c>
      <c r="R460" s="42">
        <f t="shared" si="285"/>
        <v>250</v>
      </c>
      <c r="S460" s="43">
        <f t="shared" si="285"/>
        <v>0.5</v>
      </c>
      <c r="T460" s="405"/>
      <c r="U460" s="405"/>
      <c r="V460" s="405"/>
      <c r="W460" s="484"/>
      <c r="X460" s="423">
        <v>2E-3</v>
      </c>
      <c r="Y460" s="431">
        <v>250</v>
      </c>
      <c r="Z460" s="424">
        <f t="shared" si="300"/>
        <v>0.5</v>
      </c>
      <c r="AA460" s="406">
        <f t="shared" si="294"/>
        <v>250</v>
      </c>
      <c r="AB460" s="484">
        <f t="shared" si="287"/>
        <v>0.5</v>
      </c>
      <c r="AC460" s="407"/>
    </row>
    <row r="461" spans="1:30" s="216" customFormat="1" ht="18">
      <c r="A461" s="203"/>
      <c r="B461" s="132" t="s">
        <v>286</v>
      </c>
      <c r="C461" s="210">
        <v>3</v>
      </c>
      <c r="D461" s="211">
        <f t="shared" ref="D461:F461" si="301">SUM(D440:D460)</f>
        <v>92.089999999999989</v>
      </c>
      <c r="E461" s="210">
        <v>3</v>
      </c>
      <c r="F461" s="211">
        <f t="shared" si="301"/>
        <v>92.089999999999989</v>
      </c>
      <c r="G461" s="214">
        <f t="shared" si="296"/>
        <v>1</v>
      </c>
      <c r="H461" s="215">
        <f t="shared" si="296"/>
        <v>1</v>
      </c>
      <c r="I461" s="210">
        <f t="shared" ref="I461:S461" si="302">SUM(I440:I460)</f>
        <v>0</v>
      </c>
      <c r="J461" s="211">
        <f t="shared" si="302"/>
        <v>0</v>
      </c>
      <c r="K461" s="211">
        <f t="shared" si="302"/>
        <v>0</v>
      </c>
      <c r="L461" s="211">
        <f t="shared" si="302"/>
        <v>0</v>
      </c>
      <c r="M461" s="211">
        <f t="shared" si="302"/>
        <v>0</v>
      </c>
      <c r="N461" s="211">
        <f t="shared" si="302"/>
        <v>0</v>
      </c>
      <c r="O461" s="212"/>
      <c r="P461" s="210">
        <v>3</v>
      </c>
      <c r="Q461" s="211">
        <f>SUM(Q440:Q460)</f>
        <v>92.084999999999994</v>
      </c>
      <c r="R461" s="210">
        <v>3</v>
      </c>
      <c r="S461" s="211">
        <f t="shared" si="302"/>
        <v>92.084999999999994</v>
      </c>
      <c r="T461" s="475"/>
      <c r="U461" s="475">
        <f t="shared" ref="U461:W461" si="303">SUM(U440:U460)</f>
        <v>0</v>
      </c>
      <c r="V461" s="475"/>
      <c r="W461" s="475">
        <f t="shared" si="303"/>
        <v>0</v>
      </c>
      <c r="X461" s="476"/>
      <c r="Y461" s="210">
        <v>3</v>
      </c>
      <c r="Z461" s="475">
        <f>SUM(Z440:Z460)</f>
        <v>92.084999999999994</v>
      </c>
      <c r="AA461" s="210">
        <v>3</v>
      </c>
      <c r="AB461" s="475">
        <f t="shared" ref="AB461" si="304">SUM(AB440:AB460)</f>
        <v>92.084999999999994</v>
      </c>
      <c r="AC461" s="403"/>
    </row>
    <row r="462" spans="1:30" s="216" customFormat="1" ht="31.5">
      <c r="A462" s="203"/>
      <c r="B462" s="193" t="s">
        <v>287</v>
      </c>
      <c r="C462" s="141">
        <v>3</v>
      </c>
      <c r="D462" s="142">
        <f t="shared" ref="D462:F462" si="305">D461+D438</f>
        <v>92.089999999999989</v>
      </c>
      <c r="E462" s="141">
        <v>3</v>
      </c>
      <c r="F462" s="142">
        <f t="shared" si="305"/>
        <v>92.089999999999989</v>
      </c>
      <c r="G462" s="214">
        <f t="shared" si="296"/>
        <v>1</v>
      </c>
      <c r="H462" s="215">
        <f t="shared" si="296"/>
        <v>1</v>
      </c>
      <c r="I462" s="141">
        <f t="shared" ref="I462:S462" si="306">I461+I438</f>
        <v>0</v>
      </c>
      <c r="J462" s="142">
        <f t="shared" si="306"/>
        <v>0</v>
      </c>
      <c r="K462" s="142">
        <f t="shared" si="306"/>
        <v>0</v>
      </c>
      <c r="L462" s="142">
        <f t="shared" si="306"/>
        <v>0</v>
      </c>
      <c r="M462" s="142">
        <f t="shared" si="306"/>
        <v>0</v>
      </c>
      <c r="N462" s="142">
        <f t="shared" si="306"/>
        <v>0</v>
      </c>
      <c r="O462" s="136"/>
      <c r="P462" s="141">
        <v>3</v>
      </c>
      <c r="Q462" s="142">
        <f t="shared" si="306"/>
        <v>92.084999999999994</v>
      </c>
      <c r="R462" s="141">
        <v>3</v>
      </c>
      <c r="S462" s="142">
        <f t="shared" si="306"/>
        <v>92.084999999999994</v>
      </c>
      <c r="T462" s="448"/>
      <c r="U462" s="448">
        <f t="shared" ref="U462:W462" si="307">U461+U438</f>
        <v>0</v>
      </c>
      <c r="V462" s="448"/>
      <c r="W462" s="448">
        <f t="shared" si="307"/>
        <v>0</v>
      </c>
      <c r="X462" s="440"/>
      <c r="Y462" s="141">
        <v>3</v>
      </c>
      <c r="Z462" s="448">
        <f t="shared" ref="Z462" si="308">Z461+Z438</f>
        <v>92.084999999999994</v>
      </c>
      <c r="AA462" s="141">
        <v>3</v>
      </c>
      <c r="AB462" s="448">
        <f t="shared" ref="AB462" si="309">AB461+AB438</f>
        <v>92.084999999999994</v>
      </c>
      <c r="AC462" s="416"/>
      <c r="AD462" s="263"/>
    </row>
    <row r="463" spans="1:30" s="218" customFormat="1" ht="18">
      <c r="A463" s="258"/>
      <c r="B463" s="25"/>
      <c r="C463" s="53"/>
      <c r="D463" s="27"/>
      <c r="E463" s="53"/>
      <c r="F463" s="27"/>
      <c r="G463" s="220"/>
      <c r="H463" s="221"/>
      <c r="I463" s="53"/>
      <c r="J463" s="27"/>
      <c r="K463" s="27"/>
      <c r="L463" s="27"/>
      <c r="M463" s="27"/>
      <c r="N463" s="27"/>
      <c r="O463" s="112"/>
      <c r="P463" s="27"/>
      <c r="Q463" s="27"/>
      <c r="R463" s="27"/>
      <c r="S463" s="27"/>
      <c r="T463" s="448"/>
      <c r="U463" s="448"/>
      <c r="V463" s="448"/>
      <c r="W463" s="448"/>
      <c r="X463" s="440"/>
      <c r="Y463" s="448"/>
      <c r="Z463" s="448"/>
      <c r="AA463" s="448"/>
      <c r="AB463" s="448"/>
      <c r="AC463" s="416"/>
    </row>
    <row r="464" spans="1:30" s="216" customFormat="1" ht="18">
      <c r="A464" s="203"/>
      <c r="B464" s="193" t="s">
        <v>299</v>
      </c>
      <c r="C464" s="141"/>
      <c r="D464" s="142">
        <f>D425+D462+D463</f>
        <v>5959.5050000000001</v>
      </c>
      <c r="E464" s="141"/>
      <c r="F464" s="142">
        <f t="shared" ref="F464" si="310">F425+F462+F463</f>
        <v>5743.6350000000002</v>
      </c>
      <c r="G464" s="214"/>
      <c r="H464" s="215">
        <f>F464/D464</f>
        <v>0.9637771929044443</v>
      </c>
      <c r="I464" s="141">
        <f t="shared" ref="I464:N464" si="311">I425+I462+I463</f>
        <v>772</v>
      </c>
      <c r="J464" s="142">
        <f t="shared" si="311"/>
        <v>215.87</v>
      </c>
      <c r="K464" s="142">
        <f t="shared" si="311"/>
        <v>0</v>
      </c>
      <c r="L464" s="142">
        <f t="shared" si="311"/>
        <v>0</v>
      </c>
      <c r="M464" s="142">
        <f t="shared" si="311"/>
        <v>0</v>
      </c>
      <c r="N464" s="142">
        <f t="shared" si="311"/>
        <v>0</v>
      </c>
      <c r="O464" s="142"/>
      <c r="P464" s="142"/>
      <c r="Q464" s="142">
        <f>Q425+Q462+Q463</f>
        <v>9760.4638799999993</v>
      </c>
      <c r="R464" s="142"/>
      <c r="S464" s="142">
        <f t="shared" ref="S464:W464" si="312">S425+S462+S463</f>
        <v>9760.4638799999993</v>
      </c>
      <c r="T464" s="448"/>
      <c r="U464" s="448">
        <f t="shared" si="312"/>
        <v>0</v>
      </c>
      <c r="V464" s="448"/>
      <c r="W464" s="448">
        <f t="shared" si="312"/>
        <v>0</v>
      </c>
      <c r="X464" s="448"/>
      <c r="Y464" s="448"/>
      <c r="Z464" s="448">
        <f>Z425+Z462+Z463</f>
        <v>6841.2995550000005</v>
      </c>
      <c r="AA464" s="448"/>
      <c r="AB464" s="448">
        <f t="shared" ref="AB464" si="313">AB425+AB462+AB463</f>
        <v>6841.2995550000005</v>
      </c>
      <c r="AC464" s="416"/>
      <c r="AD464" s="263"/>
    </row>
    <row r="465" spans="1:29">
      <c r="J465" s="336"/>
      <c r="P465" s="227"/>
      <c r="Q465" s="336"/>
      <c r="R465" s="227"/>
    </row>
    <row r="466" spans="1:29" s="104" customFormat="1">
      <c r="A466" s="70"/>
      <c r="B466" s="223" t="s">
        <v>246</v>
      </c>
      <c r="C466" s="224"/>
      <c r="D466" s="240">
        <f>(AB413+AB422)/AB464*100</f>
        <v>2.8981335842119837</v>
      </c>
      <c r="E466" s="84"/>
      <c r="F466" s="226"/>
      <c r="G466" s="227"/>
      <c r="H466"/>
      <c r="I466" s="84"/>
      <c r="J466" s="336"/>
      <c r="K466" s="84"/>
      <c r="L466" s="72"/>
      <c r="M466" s="84"/>
      <c r="N466" s="72"/>
      <c r="O466" s="228"/>
      <c r="P466" s="229"/>
      <c r="Q466" s="230"/>
      <c r="R466" s="229"/>
      <c r="S466" s="230"/>
      <c r="T466" s="488"/>
      <c r="U466" s="489"/>
      <c r="V466" s="489"/>
      <c r="W466" s="489"/>
      <c r="X466" s="489"/>
      <c r="Y466" s="489"/>
      <c r="Z466" s="489"/>
      <c r="AA466" s="489"/>
      <c r="AB466" s="489"/>
      <c r="AC466" s="489"/>
    </row>
    <row r="467" spans="1:29">
      <c r="B467" s="231" t="s">
        <v>247</v>
      </c>
      <c r="C467" s="232"/>
      <c r="D467" s="226"/>
      <c r="E467" s="84"/>
      <c r="F467" s="226"/>
      <c r="G467" s="227"/>
      <c r="J467" s="336"/>
      <c r="K467" s="84"/>
      <c r="L467" s="72"/>
      <c r="M467" s="84"/>
      <c r="O467" s="228"/>
      <c r="P467" s="229"/>
      <c r="Q467" s="230"/>
      <c r="R467" s="229"/>
      <c r="S467" s="225">
        <f>(S413)/S$425</f>
        <v>2.6655968203016887E-2</v>
      </c>
    </row>
    <row r="468" spans="1:29" s="104" customFormat="1">
      <c r="A468" s="70"/>
      <c r="B468" s="233" t="s">
        <v>248</v>
      </c>
      <c r="C468" s="232"/>
      <c r="D468" s="226"/>
      <c r="E468" s="84"/>
      <c r="F468" s="226"/>
      <c r="G468" s="227"/>
      <c r="H468"/>
      <c r="I468" s="84"/>
      <c r="J468" s="336"/>
      <c r="K468" s="84"/>
      <c r="L468" s="72"/>
      <c r="M468" s="84"/>
      <c r="N468" s="72"/>
      <c r="O468" s="228"/>
      <c r="P468" s="229"/>
      <c r="Q468" s="230"/>
      <c r="R468" s="229"/>
      <c r="S468" s="225">
        <f>(S410)/S$425</f>
        <v>2.6655968203016887E-2</v>
      </c>
      <c r="T468" s="488"/>
      <c r="U468" s="489"/>
      <c r="V468" s="489"/>
      <c r="W468" s="489"/>
      <c r="X468" s="489"/>
      <c r="Y468" s="489"/>
      <c r="Z468" s="489"/>
      <c r="AA468" s="489"/>
      <c r="AB468" s="489"/>
      <c r="AC468" s="489"/>
    </row>
    <row r="469" spans="1:29">
      <c r="B469" s="231" t="s">
        <v>249</v>
      </c>
      <c r="C469" s="232"/>
      <c r="D469" s="226"/>
      <c r="E469" s="84"/>
      <c r="F469" s="226"/>
      <c r="G469" s="227"/>
      <c r="J469" s="336"/>
      <c r="K469" s="84"/>
      <c r="L469" s="72"/>
      <c r="M469" s="84"/>
      <c r="O469" s="228"/>
      <c r="P469" s="229"/>
      <c r="Q469" s="230"/>
      <c r="R469" s="229"/>
      <c r="S469" s="225">
        <f>(S411)/S$425</f>
        <v>0</v>
      </c>
    </row>
    <row r="470" spans="1:29">
      <c r="B470" s="234" t="s">
        <v>107</v>
      </c>
      <c r="C470" s="232"/>
      <c r="D470" s="226"/>
      <c r="E470" s="84"/>
      <c r="F470" s="226"/>
      <c r="G470" s="227"/>
      <c r="J470" s="336"/>
      <c r="K470" s="84"/>
      <c r="L470" s="72"/>
      <c r="M470" s="84"/>
      <c r="O470" s="228"/>
      <c r="P470" s="229"/>
      <c r="Q470" s="230"/>
      <c r="R470" s="229"/>
      <c r="S470" s="225">
        <f>(S413)/S$425</f>
        <v>2.6655968203016887E-2</v>
      </c>
    </row>
    <row r="471" spans="1:29" ht="25.5">
      <c r="B471" s="235" t="s">
        <v>297</v>
      </c>
      <c r="C471" s="224"/>
      <c r="D471" s="226">
        <f>(AB415+AB416+AB417)/AB464*100</f>
        <v>1.9971351773383934</v>
      </c>
      <c r="E471" s="84"/>
      <c r="F471" s="226"/>
      <c r="G471" s="227"/>
      <c r="J471" s="336"/>
      <c r="K471" s="84"/>
      <c r="L471" s="72"/>
      <c r="M471" s="84"/>
      <c r="O471" s="228"/>
      <c r="P471" s="229"/>
      <c r="Q471" s="230"/>
      <c r="R471" s="229"/>
      <c r="S471" s="225">
        <f>(S415+S416+S417)/S$425</f>
        <v>1.8718753396639747E-2</v>
      </c>
    </row>
    <row r="472" spans="1:29" ht="25.5">
      <c r="B472" s="235" t="s">
        <v>251</v>
      </c>
      <c r="C472" s="224"/>
      <c r="D472" s="226">
        <f>AB418/AB464*100</f>
        <v>0.16078816475680546</v>
      </c>
      <c r="E472" s="84"/>
      <c r="F472" s="226"/>
      <c r="G472" s="227"/>
      <c r="K472" s="84"/>
      <c r="L472" s="72"/>
      <c r="M472" s="84"/>
      <c r="O472" s="228"/>
      <c r="P472" s="229"/>
      <c r="Q472" s="230"/>
      <c r="R472" s="229"/>
      <c r="S472" s="225">
        <f t="shared" ref="S472" si="314">(S418)/S$425</f>
        <v>4.0937576496795289E-3</v>
      </c>
    </row>
    <row r="473" spans="1:29">
      <c r="B473" s="236"/>
      <c r="C473" s="232"/>
      <c r="D473" s="226"/>
      <c r="E473" s="84"/>
      <c r="F473" s="226"/>
      <c r="G473" s="227"/>
      <c r="K473" s="84"/>
      <c r="L473" s="72"/>
      <c r="M473" s="84"/>
      <c r="O473" s="228"/>
      <c r="P473" s="229"/>
      <c r="Q473" s="230"/>
      <c r="R473" s="229"/>
      <c r="S473" s="225">
        <f>(S418)/S$425</f>
        <v>4.0937576496795289E-3</v>
      </c>
    </row>
    <row r="474" spans="1:29">
      <c r="B474" s="236" t="s">
        <v>318</v>
      </c>
      <c r="C474" s="232"/>
      <c r="D474" s="226">
        <f>AB406/AB464*100</f>
        <v>6.819903093689339</v>
      </c>
      <c r="E474" s="84"/>
      <c r="F474" s="226"/>
      <c r="G474" s="227"/>
      <c r="K474" s="84"/>
      <c r="L474" s="72"/>
      <c r="M474" s="84"/>
      <c r="O474" s="228"/>
      <c r="P474" s="229"/>
      <c r="Q474" s="230"/>
      <c r="R474" s="229"/>
      <c r="S474" s="225">
        <f>(S406)/S$425</f>
        <v>0.20129527650451365</v>
      </c>
    </row>
    <row r="475" spans="1:29">
      <c r="Q475" s="336"/>
      <c r="S475" s="343"/>
    </row>
    <row r="482" spans="18:18">
      <c r="R482" s="266"/>
    </row>
    <row r="484" spans="18:18">
      <c r="R484" s="266"/>
    </row>
  </sheetData>
  <mergeCells count="17">
    <mergeCell ref="A1:A3"/>
    <mergeCell ref="B1:B3"/>
    <mergeCell ref="C1:J1"/>
    <mergeCell ref="K1:S1"/>
    <mergeCell ref="T1:AB1"/>
    <mergeCell ref="AA2:AB2"/>
    <mergeCell ref="M2:N2"/>
    <mergeCell ref="O2:Q2"/>
    <mergeCell ref="R2:S2"/>
    <mergeCell ref="T2:U2"/>
    <mergeCell ref="V2:W2"/>
    <mergeCell ref="X2:Z2"/>
    <mergeCell ref="AC1:AC3"/>
    <mergeCell ref="C2:D2"/>
    <mergeCell ref="E2:H2"/>
    <mergeCell ref="I2:J2"/>
    <mergeCell ref="K2:L2"/>
  </mergeCells>
  <conditionalFormatting sqref="O440:O442 X440:X442">
    <cfRule type="cellIs" dxfId="10" priority="1" operator="equal">
      <formula>0</formula>
    </cfRule>
  </conditionalFormatting>
  <printOptions horizontalCentered="1"/>
  <pageMargins left="0.28999999999999998" right="0.15748031496063" top="0.51" bottom="0.35" header="0.35" footer="0.196850393700787"/>
  <pageSetup paperSize="9" scale="41" orientation="landscape" r:id="rId1"/>
  <headerFooter>
    <oddHeader>&amp;L&amp;"-,Bold"&amp;18Name of District:Dhalai&amp;C&amp;"-,Bold"&amp;18Costing Sheets for AWP &amp; B 2017-18 - SSA-RTE&amp;R&amp;"-,Bold"&amp;20(Rs. in lakh)</oddHeader>
  </headerFooter>
</worksheet>
</file>

<file path=xl/worksheets/sheet3.xml><?xml version="1.0" encoding="utf-8"?>
<worksheet xmlns="http://schemas.openxmlformats.org/spreadsheetml/2006/main" xmlns:r="http://schemas.openxmlformats.org/officeDocument/2006/relationships">
  <sheetPr>
    <tabColor theme="4" tint="-0.249977111117893"/>
  </sheetPr>
  <dimension ref="A1:AD474"/>
  <sheetViews>
    <sheetView view="pageBreakPreview" zoomScale="50" zoomScaleNormal="70" zoomScaleSheetLayoutView="50" workbookViewId="0">
      <pane xSplit="2" ySplit="5" topLeftCell="C440" activePane="bottomRight" state="frozen"/>
      <selection activeCell="Y11" sqref="Y11"/>
      <selection pane="topRight" activeCell="Y11" sqref="Y11"/>
      <selection pane="bottomLeft" activeCell="Y11" sqref="Y11"/>
      <selection pane="bottomRight" activeCell="Y11" sqref="Y11"/>
    </sheetView>
  </sheetViews>
  <sheetFormatPr defaultRowHeight="15.75"/>
  <cols>
    <col min="1" max="1" width="10.42578125" style="70" customWidth="1"/>
    <col min="2" max="2" width="34.42578125" style="71" customWidth="1"/>
    <col min="3" max="3" width="12.28515625" customWidth="1"/>
    <col min="4" max="4" width="12.7109375" style="72" customWidth="1"/>
    <col min="5" max="5" width="10.85546875" customWidth="1"/>
    <col min="6" max="6" width="11" style="72" bestFit="1" customWidth="1"/>
    <col min="7" max="7" width="10.7109375" customWidth="1"/>
    <col min="8" max="8" width="10.5703125" customWidth="1"/>
    <col min="9" max="9" width="9.28515625" style="84" customWidth="1"/>
    <col min="10" max="10" width="10" style="72" customWidth="1"/>
    <col min="11" max="11" width="8.7109375" customWidth="1"/>
    <col min="12" max="12" width="8" customWidth="1"/>
    <col min="13" max="14" width="12.28515625" customWidth="1"/>
    <col min="15" max="15" width="11.42578125" style="73" customWidth="1"/>
    <col min="16" max="16" width="12.140625" style="84" customWidth="1"/>
    <col min="17" max="17" width="12.5703125" style="72" customWidth="1"/>
    <col min="18" max="18" width="13" style="84" bestFit="1" customWidth="1"/>
    <col min="19" max="19" width="11.140625" style="72" customWidth="1"/>
    <col min="20" max="20" width="8.28515625" style="488" bestFit="1" customWidth="1"/>
    <col min="21" max="21" width="8.85546875" style="489" customWidth="1"/>
    <col min="22" max="22" width="7.28515625" style="489" bestFit="1" customWidth="1"/>
    <col min="23" max="23" width="6.7109375" style="489" bestFit="1" customWidth="1"/>
    <col min="24" max="24" width="12.5703125" style="489" customWidth="1"/>
    <col min="25" max="25" width="11.85546875" style="489" customWidth="1"/>
    <col min="26" max="26" width="12.28515625" style="489" customWidth="1"/>
    <col min="27" max="27" width="12.7109375" style="489" customWidth="1"/>
    <col min="28" max="28" width="12.28515625" style="489" customWidth="1"/>
    <col min="29" max="29" width="18.85546875" style="489" customWidth="1"/>
  </cols>
  <sheetData>
    <row r="1" spans="1:29">
      <c r="A1" s="628" t="s">
        <v>0</v>
      </c>
      <c r="B1" s="629" t="s">
        <v>1</v>
      </c>
      <c r="C1" s="624" t="s">
        <v>302</v>
      </c>
      <c r="D1" s="624"/>
      <c r="E1" s="624"/>
      <c r="F1" s="624"/>
      <c r="G1" s="624"/>
      <c r="H1" s="624"/>
      <c r="I1" s="624"/>
      <c r="J1" s="624"/>
      <c r="K1" s="624" t="s">
        <v>303</v>
      </c>
      <c r="L1" s="624"/>
      <c r="M1" s="624"/>
      <c r="N1" s="624"/>
      <c r="O1" s="624"/>
      <c r="P1" s="624"/>
      <c r="Q1" s="624"/>
      <c r="R1" s="624"/>
      <c r="S1" s="624"/>
      <c r="T1" s="623" t="s">
        <v>304</v>
      </c>
      <c r="U1" s="623"/>
      <c r="V1" s="623"/>
      <c r="W1" s="623"/>
      <c r="X1" s="623"/>
      <c r="Y1" s="623"/>
      <c r="Z1" s="623"/>
      <c r="AA1" s="623"/>
      <c r="AB1" s="630"/>
      <c r="AC1" s="623" t="s">
        <v>2</v>
      </c>
    </row>
    <row r="2" spans="1:29" ht="36.75" customHeight="1">
      <c r="A2" s="628"/>
      <c r="B2" s="629"/>
      <c r="C2" s="624" t="s">
        <v>3</v>
      </c>
      <c r="D2" s="624"/>
      <c r="E2" s="624" t="s">
        <v>4</v>
      </c>
      <c r="F2" s="624"/>
      <c r="G2" s="624"/>
      <c r="H2" s="624"/>
      <c r="I2" s="625" t="s">
        <v>5</v>
      </c>
      <c r="J2" s="625"/>
      <c r="K2" s="626" t="s">
        <v>6</v>
      </c>
      <c r="L2" s="627"/>
      <c r="M2" s="633" t="s">
        <v>353</v>
      </c>
      <c r="N2" s="634"/>
      <c r="O2" s="624" t="s">
        <v>8</v>
      </c>
      <c r="P2" s="624"/>
      <c r="Q2" s="624"/>
      <c r="R2" s="626" t="s">
        <v>9</v>
      </c>
      <c r="S2" s="627"/>
      <c r="T2" s="631" t="s">
        <v>6</v>
      </c>
      <c r="U2" s="635"/>
      <c r="V2" s="630" t="s">
        <v>7</v>
      </c>
      <c r="W2" s="636"/>
      <c r="X2" s="623" t="s">
        <v>8</v>
      </c>
      <c r="Y2" s="623"/>
      <c r="Z2" s="623"/>
      <c r="AA2" s="631" t="s">
        <v>9</v>
      </c>
      <c r="AB2" s="632"/>
      <c r="AC2" s="623"/>
    </row>
    <row r="3" spans="1:29" ht="35.25" customHeight="1">
      <c r="A3" s="628"/>
      <c r="B3" s="629"/>
      <c r="C3" s="1" t="s">
        <v>10</v>
      </c>
      <c r="D3" s="335" t="s">
        <v>11</v>
      </c>
      <c r="E3" s="1" t="s">
        <v>10</v>
      </c>
      <c r="F3" s="335" t="s">
        <v>12</v>
      </c>
      <c r="G3" s="1" t="s">
        <v>13</v>
      </c>
      <c r="H3" s="259" t="s">
        <v>14</v>
      </c>
      <c r="I3" s="1" t="s">
        <v>10</v>
      </c>
      <c r="J3" s="335" t="s">
        <v>12</v>
      </c>
      <c r="K3" s="1" t="s">
        <v>10</v>
      </c>
      <c r="L3" s="261" t="s">
        <v>12</v>
      </c>
      <c r="M3" s="1" t="s">
        <v>10</v>
      </c>
      <c r="N3" s="260" t="s">
        <v>12</v>
      </c>
      <c r="O3" s="2" t="s">
        <v>15</v>
      </c>
      <c r="P3" s="1" t="s">
        <v>10</v>
      </c>
      <c r="Q3" s="335" t="s">
        <v>12</v>
      </c>
      <c r="R3" s="1" t="s">
        <v>10</v>
      </c>
      <c r="S3" s="335" t="s">
        <v>12</v>
      </c>
      <c r="T3" s="397" t="s">
        <v>10</v>
      </c>
      <c r="U3" s="398" t="s">
        <v>12</v>
      </c>
      <c r="V3" s="399" t="s">
        <v>10</v>
      </c>
      <c r="W3" s="398" t="s">
        <v>12</v>
      </c>
      <c r="X3" s="400" t="s">
        <v>15</v>
      </c>
      <c r="Y3" s="399" t="s">
        <v>10</v>
      </c>
      <c r="Z3" s="398" t="s">
        <v>12</v>
      </c>
      <c r="AA3" s="399" t="s">
        <v>10</v>
      </c>
      <c r="AB3" s="401" t="s">
        <v>12</v>
      </c>
      <c r="AC3" s="623"/>
    </row>
    <row r="4" spans="1:29" s="272" customFormat="1">
      <c r="A4" s="267" t="s">
        <v>16</v>
      </c>
      <c r="B4" s="268" t="s">
        <v>17</v>
      </c>
      <c r="C4" s="269"/>
      <c r="D4" s="337"/>
      <c r="E4" s="269"/>
      <c r="F4" s="337"/>
      <c r="G4" s="269"/>
      <c r="H4" s="269"/>
      <c r="I4" s="270"/>
      <c r="J4" s="337"/>
      <c r="K4" s="269"/>
      <c r="L4" s="269"/>
      <c r="M4" s="269"/>
      <c r="N4" s="269"/>
      <c r="O4" s="271"/>
      <c r="P4" s="270"/>
      <c r="Q4" s="337"/>
      <c r="R4" s="270"/>
      <c r="S4" s="337"/>
      <c r="T4" s="492"/>
      <c r="U4" s="493"/>
      <c r="V4" s="493"/>
      <c r="W4" s="493"/>
      <c r="X4" s="493"/>
      <c r="Y4" s="493"/>
      <c r="Z4" s="493"/>
      <c r="AA4" s="493"/>
      <c r="AB4" s="493"/>
      <c r="AC4" s="493"/>
    </row>
    <row r="5" spans="1:29">
      <c r="A5" s="6"/>
      <c r="B5" s="36" t="s">
        <v>18</v>
      </c>
      <c r="C5" s="26"/>
      <c r="D5" s="27"/>
      <c r="E5" s="26"/>
      <c r="F5" s="27"/>
      <c r="G5" s="26"/>
      <c r="H5" s="26"/>
      <c r="I5" s="53"/>
      <c r="J5" s="27"/>
      <c r="K5" s="26"/>
      <c r="L5" s="26"/>
      <c r="M5" s="26"/>
      <c r="N5" s="26"/>
      <c r="O5" s="105"/>
      <c r="P5" s="53"/>
      <c r="Q5" s="27"/>
      <c r="R5" s="53"/>
      <c r="S5" s="27"/>
      <c r="T5" s="402"/>
      <c r="U5" s="403"/>
      <c r="V5" s="403"/>
      <c r="W5" s="403"/>
      <c r="X5" s="403"/>
      <c r="Y5" s="403"/>
      <c r="Z5" s="403"/>
      <c r="AA5" s="403"/>
      <c r="AB5" s="403"/>
      <c r="AC5" s="403"/>
    </row>
    <row r="6" spans="1:29" s="147" customFormat="1">
      <c r="A6" s="143">
        <v>1</v>
      </c>
      <c r="B6" s="144" t="s">
        <v>19</v>
      </c>
      <c r="C6" s="145"/>
      <c r="D6" s="162"/>
      <c r="E6" s="145"/>
      <c r="F6" s="162"/>
      <c r="G6" s="145"/>
      <c r="H6" s="145"/>
      <c r="I6" s="159"/>
      <c r="J6" s="162"/>
      <c r="K6" s="145"/>
      <c r="L6" s="145"/>
      <c r="M6" s="145"/>
      <c r="N6" s="145"/>
      <c r="O6" s="146"/>
      <c r="P6" s="159"/>
      <c r="Q6" s="162"/>
      <c r="R6" s="159"/>
      <c r="S6" s="162"/>
      <c r="T6" s="402"/>
      <c r="U6" s="403"/>
      <c r="V6" s="403"/>
      <c r="W6" s="403"/>
      <c r="X6" s="403"/>
      <c r="Y6" s="403"/>
      <c r="Z6" s="403"/>
      <c r="AA6" s="403"/>
      <c r="AB6" s="403"/>
      <c r="AC6" s="403"/>
    </row>
    <row r="7" spans="1:29" ht="22.5" customHeight="1">
      <c r="A7" s="85">
        <v>1.01</v>
      </c>
      <c r="B7" s="7" t="s">
        <v>20</v>
      </c>
      <c r="C7" s="8"/>
      <c r="D7" s="4"/>
      <c r="E7" s="8"/>
      <c r="F7" s="4"/>
      <c r="G7" s="47"/>
      <c r="H7" s="238"/>
      <c r="I7" s="49"/>
      <c r="J7" s="237"/>
      <c r="K7" s="8"/>
      <c r="L7" s="5"/>
      <c r="M7" s="8"/>
      <c r="N7" s="5"/>
      <c r="O7" s="106"/>
      <c r="P7" s="75"/>
      <c r="Q7" s="4"/>
      <c r="R7" s="42"/>
      <c r="S7" s="4"/>
      <c r="T7" s="405"/>
      <c r="U7" s="405"/>
      <c r="V7" s="405"/>
      <c r="W7" s="405"/>
      <c r="X7" s="426"/>
      <c r="Y7" s="478"/>
      <c r="Z7" s="484"/>
      <c r="AA7" s="406">
        <f>T7+V7+Y7</f>
        <v>0</v>
      </c>
      <c r="AB7" s="484">
        <f>U7+W7+Z7</f>
        <v>0</v>
      </c>
      <c r="AC7" s="404"/>
    </row>
    <row r="8" spans="1:29" ht="23.25" customHeight="1">
      <c r="A8" s="6">
        <v>1.02</v>
      </c>
      <c r="B8" s="7" t="s">
        <v>21</v>
      </c>
      <c r="C8" s="8"/>
      <c r="D8" s="4"/>
      <c r="E8" s="8"/>
      <c r="F8" s="4"/>
      <c r="G8" s="47"/>
      <c r="H8" s="238"/>
      <c r="I8" s="49"/>
      <c r="J8" s="237"/>
      <c r="K8" s="8"/>
      <c r="L8" s="5"/>
      <c r="M8" s="8"/>
      <c r="N8" s="5"/>
      <c r="O8" s="106"/>
      <c r="P8" s="75">
        <v>6</v>
      </c>
      <c r="Q8" s="4"/>
      <c r="R8" s="42">
        <f t="shared" ref="R8:R11" si="0">K8+M8+P8</f>
        <v>6</v>
      </c>
      <c r="S8" s="4"/>
      <c r="T8" s="405"/>
      <c r="U8" s="405"/>
      <c r="V8" s="405"/>
      <c r="W8" s="405"/>
      <c r="X8" s="426"/>
      <c r="Y8" s="478">
        <v>0</v>
      </c>
      <c r="Z8" s="484">
        <v>0</v>
      </c>
      <c r="AA8" s="406">
        <f>T8+V8+Y8</f>
        <v>0</v>
      </c>
      <c r="AB8" s="484">
        <f t="shared" ref="AB8:AB20" si="1">U8+W8+Z8</f>
        <v>0</v>
      </c>
      <c r="AC8" s="404"/>
    </row>
    <row r="9" spans="1:29" s="87" customFormat="1" ht="23.25" customHeight="1">
      <c r="A9" s="6">
        <v>1.03</v>
      </c>
      <c r="B9" s="7" t="s">
        <v>22</v>
      </c>
      <c r="C9" s="8"/>
      <c r="D9" s="4"/>
      <c r="E9" s="8"/>
      <c r="F9" s="4"/>
      <c r="G9" s="47"/>
      <c r="H9" s="238"/>
      <c r="I9" s="49"/>
      <c r="J9" s="237"/>
      <c r="K9" s="8"/>
      <c r="L9" s="5"/>
      <c r="M9" s="8"/>
      <c r="N9" s="5"/>
      <c r="O9" s="64"/>
      <c r="P9" s="75"/>
      <c r="Q9" s="4"/>
      <c r="R9" s="42">
        <f t="shared" si="0"/>
        <v>0</v>
      </c>
      <c r="S9" s="4"/>
      <c r="T9" s="405"/>
      <c r="U9" s="405"/>
      <c r="V9" s="405"/>
      <c r="W9" s="405"/>
      <c r="X9" s="426"/>
      <c r="Y9" s="478"/>
      <c r="Z9" s="484"/>
      <c r="AA9" s="406">
        <f t="shared" ref="AA9" si="2">T9+V9+Y9</f>
        <v>0</v>
      </c>
      <c r="AB9" s="484">
        <f t="shared" si="1"/>
        <v>0</v>
      </c>
      <c r="AC9" s="404"/>
    </row>
    <row r="10" spans="1:29" ht="33.75" customHeight="1">
      <c r="A10" s="6">
        <v>1.04</v>
      </c>
      <c r="B10" s="12" t="s">
        <v>23</v>
      </c>
      <c r="C10" s="8"/>
      <c r="D10" s="4"/>
      <c r="E10" s="8"/>
      <c r="F10" s="4"/>
      <c r="G10" s="8"/>
      <c r="H10" s="5"/>
      <c r="I10" s="75"/>
      <c r="J10" s="4"/>
      <c r="K10" s="8"/>
      <c r="L10" s="5"/>
      <c r="M10" s="8"/>
      <c r="N10" s="5"/>
      <c r="O10" s="106"/>
      <c r="P10" s="75"/>
      <c r="Q10" s="4"/>
      <c r="R10" s="42"/>
      <c r="S10" s="4"/>
      <c r="T10" s="405"/>
      <c r="U10" s="405"/>
      <c r="V10" s="405"/>
      <c r="W10" s="405"/>
      <c r="X10" s="426"/>
      <c r="Y10" s="478"/>
      <c r="Z10" s="484"/>
      <c r="AA10" s="406"/>
      <c r="AB10" s="484">
        <f t="shared" si="1"/>
        <v>0</v>
      </c>
      <c r="AC10" s="407"/>
    </row>
    <row r="11" spans="1:29" ht="23.25" customHeight="1">
      <c r="A11" s="6">
        <v>1.05</v>
      </c>
      <c r="B11" s="12" t="s">
        <v>24</v>
      </c>
      <c r="C11" s="8"/>
      <c r="D11" s="4"/>
      <c r="E11" s="8"/>
      <c r="F11" s="4"/>
      <c r="G11" s="8"/>
      <c r="H11" s="5"/>
      <c r="I11" s="75"/>
      <c r="J11" s="4"/>
      <c r="K11" s="8"/>
      <c r="L11" s="5"/>
      <c r="M11" s="8"/>
      <c r="N11" s="5"/>
      <c r="O11" s="106"/>
      <c r="P11" s="75">
        <v>2</v>
      </c>
      <c r="Q11" s="4"/>
      <c r="R11" s="42">
        <f t="shared" si="0"/>
        <v>2</v>
      </c>
      <c r="S11" s="4"/>
      <c r="T11" s="405"/>
      <c r="U11" s="405"/>
      <c r="V11" s="405"/>
      <c r="W11" s="405"/>
      <c r="X11" s="426"/>
      <c r="Y11" s="75">
        <v>2</v>
      </c>
      <c r="Z11" s="484"/>
      <c r="AA11" s="406">
        <f t="shared" ref="AA11" si="3">T11+V11+Y11</f>
        <v>2</v>
      </c>
      <c r="AB11" s="484">
        <f t="shared" si="1"/>
        <v>0</v>
      </c>
      <c r="AC11" s="407"/>
    </row>
    <row r="12" spans="1:29" ht="36" customHeight="1">
      <c r="A12" s="6">
        <v>1.06</v>
      </c>
      <c r="B12" s="61" t="s">
        <v>25</v>
      </c>
      <c r="C12" s="62"/>
      <c r="D12" s="10"/>
      <c r="E12" s="97"/>
      <c r="F12" s="10"/>
      <c r="G12" s="62"/>
      <c r="H12" s="11"/>
      <c r="I12" s="83"/>
      <c r="J12" s="10"/>
      <c r="K12" s="62"/>
      <c r="L12" s="11"/>
      <c r="M12" s="62"/>
      <c r="N12" s="11"/>
      <c r="O12" s="107"/>
      <c r="P12" s="83"/>
      <c r="Q12" s="10"/>
      <c r="R12" s="83"/>
      <c r="S12" s="10"/>
      <c r="T12" s="409"/>
      <c r="U12" s="409"/>
      <c r="V12" s="409"/>
      <c r="W12" s="409"/>
      <c r="X12" s="466"/>
      <c r="Y12" s="469"/>
      <c r="Z12" s="483"/>
      <c r="AA12" s="469"/>
      <c r="AB12" s="484">
        <f t="shared" si="1"/>
        <v>0</v>
      </c>
      <c r="AC12" s="408"/>
    </row>
    <row r="13" spans="1:29" ht="38.25" customHeight="1">
      <c r="A13" s="6">
        <v>1.07</v>
      </c>
      <c r="B13" s="61" t="s">
        <v>26</v>
      </c>
      <c r="C13" s="62"/>
      <c r="D13" s="10"/>
      <c r="E13" s="62"/>
      <c r="F13" s="10"/>
      <c r="G13" s="62"/>
      <c r="H13" s="11"/>
      <c r="I13" s="83"/>
      <c r="J13" s="10"/>
      <c r="K13" s="62"/>
      <c r="L13" s="11"/>
      <c r="M13" s="62"/>
      <c r="N13" s="11"/>
      <c r="O13" s="107"/>
      <c r="P13" s="83"/>
      <c r="Q13" s="10"/>
      <c r="R13" s="83"/>
      <c r="S13" s="10"/>
      <c r="T13" s="409"/>
      <c r="U13" s="409"/>
      <c r="V13" s="409"/>
      <c r="W13" s="409"/>
      <c r="X13" s="466"/>
      <c r="Y13" s="469"/>
      <c r="Z13" s="483"/>
      <c r="AA13" s="469"/>
      <c r="AB13" s="484">
        <f t="shared" si="1"/>
        <v>0</v>
      </c>
      <c r="AC13" s="408"/>
    </row>
    <row r="14" spans="1:29" s="147" customFormat="1" ht="31.5">
      <c r="A14" s="143">
        <v>2</v>
      </c>
      <c r="B14" s="148" t="s">
        <v>27</v>
      </c>
      <c r="C14" s="149"/>
      <c r="D14" s="160"/>
      <c r="E14" s="149"/>
      <c r="F14" s="160"/>
      <c r="G14" s="149"/>
      <c r="H14" s="149"/>
      <c r="I14" s="161"/>
      <c r="J14" s="160"/>
      <c r="K14" s="149"/>
      <c r="L14" s="149"/>
      <c r="M14" s="149"/>
      <c r="N14" s="149"/>
      <c r="O14" s="150"/>
      <c r="P14" s="161"/>
      <c r="Q14" s="160"/>
      <c r="R14" s="161"/>
      <c r="S14" s="160"/>
      <c r="T14" s="467"/>
      <c r="U14" s="467"/>
      <c r="V14" s="467"/>
      <c r="W14" s="467"/>
      <c r="X14" s="468"/>
      <c r="Y14" s="525"/>
      <c r="Z14" s="498"/>
      <c r="AA14" s="525"/>
      <c r="AB14" s="484">
        <f>U14+W14+Z14</f>
        <v>0</v>
      </c>
      <c r="AC14" s="410"/>
    </row>
    <row r="15" spans="1:29">
      <c r="A15" s="37"/>
      <c r="B15" s="38" t="s">
        <v>28</v>
      </c>
      <c r="C15" s="39"/>
      <c r="D15" s="40"/>
      <c r="E15" s="39"/>
      <c r="F15" s="40"/>
      <c r="G15" s="39"/>
      <c r="H15" s="39"/>
      <c r="I15" s="81"/>
      <c r="J15" s="40"/>
      <c r="K15" s="39"/>
      <c r="L15" s="39"/>
      <c r="M15" s="39"/>
      <c r="N15" s="39"/>
      <c r="O15" s="108"/>
      <c r="P15" s="81"/>
      <c r="Q15" s="40"/>
      <c r="R15" s="81"/>
      <c r="S15" s="40"/>
      <c r="T15" s="467"/>
      <c r="U15" s="467"/>
      <c r="V15" s="467"/>
      <c r="W15" s="467"/>
      <c r="X15" s="468"/>
      <c r="Y15" s="525"/>
      <c r="Z15" s="498"/>
      <c r="AA15" s="525"/>
      <c r="AB15" s="484">
        <f t="shared" si="1"/>
        <v>0</v>
      </c>
      <c r="AC15" s="410"/>
    </row>
    <row r="16" spans="1:29">
      <c r="A16" s="6"/>
      <c r="B16" s="17" t="s">
        <v>29</v>
      </c>
      <c r="C16" s="15"/>
      <c r="D16" s="16"/>
      <c r="E16" s="15"/>
      <c r="F16" s="16"/>
      <c r="G16" s="15"/>
      <c r="H16" s="15"/>
      <c r="I16" s="76"/>
      <c r="J16" s="16"/>
      <c r="K16" s="15"/>
      <c r="L16" s="15"/>
      <c r="M16" s="15"/>
      <c r="N16" s="15"/>
      <c r="O16" s="109"/>
      <c r="P16" s="76"/>
      <c r="Q16" s="16"/>
      <c r="R16" s="76"/>
      <c r="S16" s="16"/>
      <c r="T16" s="429"/>
      <c r="U16" s="429"/>
      <c r="V16" s="429"/>
      <c r="W16" s="429"/>
      <c r="X16" s="430"/>
      <c r="Y16" s="526"/>
      <c r="Z16" s="499"/>
      <c r="AA16" s="526"/>
      <c r="AB16" s="484">
        <f t="shared" si="1"/>
        <v>0</v>
      </c>
      <c r="AC16" s="411"/>
    </row>
    <row r="17" spans="1:29" ht="30.75" customHeight="1">
      <c r="A17" s="6">
        <v>2.0099999999999998</v>
      </c>
      <c r="B17" s="12" t="s">
        <v>30</v>
      </c>
      <c r="C17" s="8"/>
      <c r="D17" s="13"/>
      <c r="E17" s="8"/>
      <c r="F17" s="13"/>
      <c r="G17" s="8"/>
      <c r="H17" s="8"/>
      <c r="I17" s="75"/>
      <c r="J17" s="13"/>
      <c r="K17" s="8"/>
      <c r="L17" s="8"/>
      <c r="M17" s="8"/>
      <c r="N17" s="8"/>
      <c r="O17" s="51"/>
      <c r="P17" s="75"/>
      <c r="Q17" s="13"/>
      <c r="R17" s="75"/>
      <c r="S17" s="13"/>
      <c r="T17" s="405"/>
      <c r="U17" s="405"/>
      <c r="V17" s="405"/>
      <c r="W17" s="405"/>
      <c r="X17" s="423"/>
      <c r="Y17" s="478"/>
      <c r="Z17" s="484"/>
      <c r="AA17" s="478"/>
      <c r="AB17" s="484">
        <f t="shared" si="1"/>
        <v>0</v>
      </c>
      <c r="AC17" s="407"/>
    </row>
    <row r="18" spans="1:29" ht="30.75" customHeight="1">
      <c r="A18" s="6">
        <v>2.02</v>
      </c>
      <c r="B18" s="12" t="s">
        <v>31</v>
      </c>
      <c r="C18" s="8"/>
      <c r="D18" s="13"/>
      <c r="E18" s="8"/>
      <c r="F18" s="13"/>
      <c r="G18" s="8"/>
      <c r="H18" s="8"/>
      <c r="I18" s="75"/>
      <c r="J18" s="13"/>
      <c r="K18" s="8"/>
      <c r="L18" s="8"/>
      <c r="M18" s="8"/>
      <c r="N18" s="8"/>
      <c r="O18" s="51"/>
      <c r="P18" s="75"/>
      <c r="Q18" s="13"/>
      <c r="R18" s="75"/>
      <c r="S18" s="13"/>
      <c r="T18" s="405"/>
      <c r="U18" s="405"/>
      <c r="V18" s="405"/>
      <c r="W18" s="405"/>
      <c r="X18" s="423"/>
      <c r="Y18" s="478"/>
      <c r="Z18" s="484"/>
      <c r="AA18" s="478"/>
      <c r="AB18" s="484">
        <f t="shared" si="1"/>
        <v>0</v>
      </c>
      <c r="AC18" s="407"/>
    </row>
    <row r="19" spans="1:29" ht="22.5" customHeight="1">
      <c r="A19" s="6">
        <v>2.0299999999999998</v>
      </c>
      <c r="B19" s="12" t="s">
        <v>32</v>
      </c>
      <c r="C19" s="8"/>
      <c r="D19" s="13"/>
      <c r="E19" s="8"/>
      <c r="F19" s="13"/>
      <c r="G19" s="8"/>
      <c r="H19" s="8"/>
      <c r="I19" s="75"/>
      <c r="J19" s="13"/>
      <c r="K19" s="8"/>
      <c r="L19" s="8"/>
      <c r="M19" s="8"/>
      <c r="N19" s="8"/>
      <c r="O19" s="51"/>
      <c r="P19" s="75"/>
      <c r="Q19" s="13"/>
      <c r="R19" s="75"/>
      <c r="S19" s="13"/>
      <c r="T19" s="405"/>
      <c r="U19" s="405"/>
      <c r="V19" s="405"/>
      <c r="W19" s="405"/>
      <c r="X19" s="423"/>
      <c r="Y19" s="478"/>
      <c r="Z19" s="484"/>
      <c r="AA19" s="478"/>
      <c r="AB19" s="484">
        <f t="shared" si="1"/>
        <v>0</v>
      </c>
      <c r="AC19" s="407"/>
    </row>
    <row r="20" spans="1:29" ht="35.25" customHeight="1">
      <c r="A20" s="6">
        <v>2.04</v>
      </c>
      <c r="B20" s="12" t="s">
        <v>33</v>
      </c>
      <c r="C20" s="8"/>
      <c r="D20" s="13"/>
      <c r="E20" s="8"/>
      <c r="F20" s="13"/>
      <c r="G20" s="8"/>
      <c r="H20" s="8"/>
      <c r="I20" s="75"/>
      <c r="J20" s="13"/>
      <c r="K20" s="8"/>
      <c r="L20" s="8"/>
      <c r="M20" s="8"/>
      <c r="N20" s="8"/>
      <c r="O20" s="64"/>
      <c r="P20" s="75"/>
      <c r="Q20" s="13"/>
      <c r="R20" s="75"/>
      <c r="S20" s="13"/>
      <c r="T20" s="405"/>
      <c r="U20" s="405"/>
      <c r="V20" s="405"/>
      <c r="W20" s="405"/>
      <c r="X20" s="426"/>
      <c r="Y20" s="478"/>
      <c r="Z20" s="484"/>
      <c r="AA20" s="478"/>
      <c r="AB20" s="484">
        <f t="shared" si="1"/>
        <v>0</v>
      </c>
      <c r="AC20" s="407"/>
    </row>
    <row r="21" spans="1:29">
      <c r="A21" s="6"/>
      <c r="B21" s="14" t="s">
        <v>34</v>
      </c>
      <c r="C21" s="15"/>
      <c r="D21" s="16"/>
      <c r="E21" s="15"/>
      <c r="F21" s="16"/>
      <c r="G21" s="15"/>
      <c r="H21" s="15"/>
      <c r="I21" s="76"/>
      <c r="J21" s="16"/>
      <c r="K21" s="15"/>
      <c r="L21" s="15"/>
      <c r="M21" s="15"/>
      <c r="N21" s="15"/>
      <c r="O21" s="110"/>
      <c r="P21" s="76"/>
      <c r="Q21" s="16"/>
      <c r="R21" s="76"/>
      <c r="S21" s="16"/>
      <c r="T21" s="429"/>
      <c r="U21" s="429"/>
      <c r="V21" s="429"/>
      <c r="W21" s="429"/>
      <c r="X21" s="430"/>
      <c r="Y21" s="526"/>
      <c r="Z21" s="499"/>
      <c r="AA21" s="526"/>
      <c r="AB21" s="499"/>
      <c r="AC21" s="412"/>
    </row>
    <row r="22" spans="1:29">
      <c r="A22" s="6"/>
      <c r="B22" s="17" t="s">
        <v>35</v>
      </c>
      <c r="C22" s="15"/>
      <c r="D22" s="16"/>
      <c r="E22" s="15"/>
      <c r="F22" s="16"/>
      <c r="G22" s="15"/>
      <c r="H22" s="15"/>
      <c r="I22" s="76"/>
      <c r="J22" s="16"/>
      <c r="K22" s="15"/>
      <c r="L22" s="15"/>
      <c r="M22" s="15"/>
      <c r="N22" s="15"/>
      <c r="O22" s="110"/>
      <c r="P22" s="76"/>
      <c r="Q22" s="16"/>
      <c r="R22" s="76"/>
      <c r="S22" s="16"/>
      <c r="T22" s="429"/>
      <c r="U22" s="429"/>
      <c r="V22" s="429"/>
      <c r="W22" s="429"/>
      <c r="X22" s="430"/>
      <c r="Y22" s="526"/>
      <c r="Z22" s="499"/>
      <c r="AA22" s="526"/>
      <c r="AB22" s="499"/>
      <c r="AC22" s="411"/>
    </row>
    <row r="23" spans="1:29" ht="35.25" customHeight="1">
      <c r="A23" s="6">
        <v>2.0499999999999998</v>
      </c>
      <c r="B23" s="18" t="s">
        <v>36</v>
      </c>
      <c r="C23" s="19"/>
      <c r="D23" s="20"/>
      <c r="E23" s="19"/>
      <c r="F23" s="20"/>
      <c r="G23" s="19"/>
      <c r="H23" s="19"/>
      <c r="I23" s="77"/>
      <c r="J23" s="20"/>
      <c r="K23" s="19"/>
      <c r="L23" s="19"/>
      <c r="M23" s="19"/>
      <c r="N23" s="19"/>
      <c r="O23" s="51"/>
      <c r="P23" s="77"/>
      <c r="Q23" s="20"/>
      <c r="R23" s="77"/>
      <c r="S23" s="20"/>
      <c r="T23" s="500"/>
      <c r="U23" s="500"/>
      <c r="V23" s="500"/>
      <c r="W23" s="500"/>
      <c r="X23" s="423"/>
      <c r="Y23" s="527"/>
      <c r="Z23" s="501"/>
      <c r="AA23" s="527"/>
      <c r="AB23" s="484">
        <f t="shared" ref="AB23:AB43" si="4">U23+W23+Z23</f>
        <v>0</v>
      </c>
      <c r="AC23" s="413"/>
    </row>
    <row r="24" spans="1:29" ht="34.5" customHeight="1">
      <c r="A24" s="6">
        <v>2.06</v>
      </c>
      <c r="B24" s="18" t="s">
        <v>37</v>
      </c>
      <c r="C24" s="19"/>
      <c r="D24" s="20"/>
      <c r="E24" s="19"/>
      <c r="F24" s="20"/>
      <c r="G24" s="19"/>
      <c r="H24" s="19"/>
      <c r="I24" s="77"/>
      <c r="J24" s="20"/>
      <c r="K24" s="19"/>
      <c r="L24" s="19"/>
      <c r="M24" s="19"/>
      <c r="N24" s="19"/>
      <c r="O24" s="51"/>
      <c r="P24" s="77"/>
      <c r="Q24" s="20"/>
      <c r="R24" s="77"/>
      <c r="S24" s="20"/>
      <c r="T24" s="500"/>
      <c r="U24" s="500"/>
      <c r="V24" s="500"/>
      <c r="W24" s="500"/>
      <c r="X24" s="423"/>
      <c r="Y24" s="527"/>
      <c r="Z24" s="501"/>
      <c r="AA24" s="527"/>
      <c r="AB24" s="484">
        <f t="shared" si="4"/>
        <v>0</v>
      </c>
      <c r="AC24" s="413"/>
    </row>
    <row r="25" spans="1:29" ht="57.75" customHeight="1">
      <c r="A25" s="6">
        <v>2.0699999999999998</v>
      </c>
      <c r="B25" s="18" t="s">
        <v>38</v>
      </c>
      <c r="C25" s="19"/>
      <c r="D25" s="20"/>
      <c r="E25" s="19"/>
      <c r="F25" s="20"/>
      <c r="G25" s="19"/>
      <c r="H25" s="19"/>
      <c r="I25" s="77"/>
      <c r="J25" s="20"/>
      <c r="K25" s="19"/>
      <c r="L25" s="19"/>
      <c r="M25" s="19"/>
      <c r="N25" s="19"/>
      <c r="O25" s="51"/>
      <c r="P25" s="77"/>
      <c r="Q25" s="20"/>
      <c r="R25" s="77"/>
      <c r="S25" s="20"/>
      <c r="T25" s="500"/>
      <c r="U25" s="500"/>
      <c r="V25" s="500"/>
      <c r="W25" s="500"/>
      <c r="X25" s="423"/>
      <c r="Y25" s="527"/>
      <c r="Z25" s="501"/>
      <c r="AA25" s="527"/>
      <c r="AB25" s="484">
        <f t="shared" si="4"/>
        <v>0</v>
      </c>
      <c r="AC25" s="413"/>
    </row>
    <row r="26" spans="1:29" ht="21" customHeight="1">
      <c r="A26" s="6">
        <v>2.08</v>
      </c>
      <c r="B26" s="18" t="s">
        <v>39</v>
      </c>
      <c r="C26" s="19"/>
      <c r="D26" s="20"/>
      <c r="E26" s="19"/>
      <c r="F26" s="20"/>
      <c r="G26" s="19"/>
      <c r="H26" s="19"/>
      <c r="I26" s="77"/>
      <c r="J26" s="20"/>
      <c r="K26" s="19"/>
      <c r="L26" s="19"/>
      <c r="M26" s="19"/>
      <c r="N26" s="19"/>
      <c r="O26" s="111"/>
      <c r="P26" s="77"/>
      <c r="Q26" s="20"/>
      <c r="R26" s="77"/>
      <c r="S26" s="20"/>
      <c r="T26" s="500"/>
      <c r="U26" s="500"/>
      <c r="V26" s="500"/>
      <c r="W26" s="500"/>
      <c r="X26" s="490"/>
      <c r="Y26" s="527"/>
      <c r="Z26" s="501"/>
      <c r="AA26" s="527"/>
      <c r="AB26" s="484">
        <f t="shared" si="4"/>
        <v>0</v>
      </c>
      <c r="AC26" s="413"/>
    </row>
    <row r="27" spans="1:29" ht="18.75" customHeight="1">
      <c r="A27" s="6" t="s">
        <v>40</v>
      </c>
      <c r="B27" s="21" t="s">
        <v>41</v>
      </c>
      <c r="C27" s="22"/>
      <c r="D27" s="23"/>
      <c r="E27" s="22"/>
      <c r="F27" s="23"/>
      <c r="G27" s="22"/>
      <c r="H27" s="22"/>
      <c r="I27" s="78"/>
      <c r="J27" s="23"/>
      <c r="K27" s="22"/>
      <c r="L27" s="22"/>
      <c r="M27" s="22"/>
      <c r="N27" s="22"/>
      <c r="O27" s="101"/>
      <c r="P27" s="78"/>
      <c r="Q27" s="23"/>
      <c r="R27" s="78"/>
      <c r="S27" s="23"/>
      <c r="T27" s="502"/>
      <c r="U27" s="502"/>
      <c r="V27" s="502"/>
      <c r="W27" s="502"/>
      <c r="X27" s="435"/>
      <c r="Y27" s="528"/>
      <c r="Z27" s="503"/>
      <c r="AA27" s="528"/>
      <c r="AB27" s="484">
        <f t="shared" si="4"/>
        <v>0</v>
      </c>
      <c r="AC27" s="414"/>
    </row>
    <row r="28" spans="1:29" ht="53.25" customHeight="1">
      <c r="A28" s="6" t="s">
        <v>42</v>
      </c>
      <c r="B28" s="21" t="s">
        <v>43</v>
      </c>
      <c r="C28" s="22"/>
      <c r="D28" s="23"/>
      <c r="E28" s="22"/>
      <c r="F28" s="23"/>
      <c r="G28" s="22"/>
      <c r="H28" s="22"/>
      <c r="I28" s="78"/>
      <c r="J28" s="23"/>
      <c r="K28" s="22"/>
      <c r="L28" s="22"/>
      <c r="M28" s="22"/>
      <c r="N28" s="22"/>
      <c r="O28" s="101"/>
      <c r="P28" s="78"/>
      <c r="Q28" s="23"/>
      <c r="R28" s="78"/>
      <c r="S28" s="23"/>
      <c r="T28" s="502"/>
      <c r="U28" s="502"/>
      <c r="V28" s="502"/>
      <c r="W28" s="502"/>
      <c r="X28" s="435"/>
      <c r="Y28" s="528"/>
      <c r="Z28" s="503"/>
      <c r="AA28" s="528"/>
      <c r="AB28" s="484">
        <f t="shared" si="4"/>
        <v>0</v>
      </c>
      <c r="AC28" s="414"/>
    </row>
    <row r="29" spans="1:29" ht="79.5" customHeight="1">
      <c r="A29" s="6" t="s">
        <v>44</v>
      </c>
      <c r="B29" s="21" t="s">
        <v>45</v>
      </c>
      <c r="C29" s="22"/>
      <c r="D29" s="23"/>
      <c r="E29" s="22"/>
      <c r="F29" s="23"/>
      <c r="G29" s="22"/>
      <c r="H29" s="22"/>
      <c r="I29" s="78"/>
      <c r="J29" s="23"/>
      <c r="K29" s="22"/>
      <c r="L29" s="22"/>
      <c r="M29" s="22"/>
      <c r="N29" s="22"/>
      <c r="O29" s="51"/>
      <c r="P29" s="78"/>
      <c r="Q29" s="23"/>
      <c r="R29" s="78"/>
      <c r="S29" s="23"/>
      <c r="T29" s="502"/>
      <c r="U29" s="502"/>
      <c r="V29" s="502"/>
      <c r="W29" s="502"/>
      <c r="X29" s="423"/>
      <c r="Y29" s="528"/>
      <c r="Z29" s="503"/>
      <c r="AA29" s="528"/>
      <c r="AB29" s="484">
        <f t="shared" si="4"/>
        <v>0</v>
      </c>
      <c r="AC29" s="414"/>
    </row>
    <row r="30" spans="1:29" ht="39.75" customHeight="1">
      <c r="A30" s="6" t="s">
        <v>46</v>
      </c>
      <c r="B30" s="21" t="s">
        <v>47</v>
      </c>
      <c r="C30" s="22"/>
      <c r="D30" s="23"/>
      <c r="E30" s="22"/>
      <c r="F30" s="23"/>
      <c r="G30" s="22"/>
      <c r="H30" s="22"/>
      <c r="I30" s="78"/>
      <c r="J30" s="23"/>
      <c r="K30" s="22"/>
      <c r="L30" s="22"/>
      <c r="M30" s="22"/>
      <c r="N30" s="22"/>
      <c r="O30" s="51"/>
      <c r="P30" s="78"/>
      <c r="Q30" s="23"/>
      <c r="R30" s="78"/>
      <c r="S30" s="23"/>
      <c r="T30" s="502"/>
      <c r="U30" s="502"/>
      <c r="V30" s="502"/>
      <c r="W30" s="502"/>
      <c r="X30" s="423"/>
      <c r="Y30" s="528"/>
      <c r="Z30" s="503"/>
      <c r="AA30" s="528"/>
      <c r="AB30" s="484">
        <f t="shared" si="4"/>
        <v>0</v>
      </c>
      <c r="AC30" s="414"/>
    </row>
    <row r="31" spans="1:29" ht="41.25" customHeight="1">
      <c r="A31" s="6" t="s">
        <v>48</v>
      </c>
      <c r="B31" s="21" t="s">
        <v>49</v>
      </c>
      <c r="C31" s="22"/>
      <c r="D31" s="23"/>
      <c r="E31" s="22"/>
      <c r="F31" s="23"/>
      <c r="G31" s="22"/>
      <c r="H31" s="22"/>
      <c r="I31" s="78"/>
      <c r="J31" s="23"/>
      <c r="K31" s="22"/>
      <c r="L31" s="22"/>
      <c r="M31" s="22"/>
      <c r="N31" s="22"/>
      <c r="O31" s="51"/>
      <c r="P31" s="78"/>
      <c r="Q31" s="23"/>
      <c r="R31" s="78"/>
      <c r="S31" s="23"/>
      <c r="T31" s="502"/>
      <c r="U31" s="502"/>
      <c r="V31" s="502"/>
      <c r="W31" s="502"/>
      <c r="X31" s="423"/>
      <c r="Y31" s="528"/>
      <c r="Z31" s="503"/>
      <c r="AA31" s="528"/>
      <c r="AB31" s="484">
        <f t="shared" si="4"/>
        <v>0</v>
      </c>
      <c r="AC31" s="414"/>
    </row>
    <row r="32" spans="1:29" ht="76.5" customHeight="1">
      <c r="A32" s="6" t="s">
        <v>50</v>
      </c>
      <c r="B32" s="21" t="s">
        <v>51</v>
      </c>
      <c r="C32" s="22"/>
      <c r="D32" s="23"/>
      <c r="E32" s="22"/>
      <c r="F32" s="23"/>
      <c r="G32" s="22"/>
      <c r="H32" s="22"/>
      <c r="I32" s="78"/>
      <c r="J32" s="23"/>
      <c r="K32" s="22"/>
      <c r="L32" s="22"/>
      <c r="M32" s="22"/>
      <c r="N32" s="22"/>
      <c r="O32" s="51"/>
      <c r="P32" s="78"/>
      <c r="Q32" s="23"/>
      <c r="R32" s="78"/>
      <c r="S32" s="23"/>
      <c r="T32" s="502"/>
      <c r="U32" s="502"/>
      <c r="V32" s="502"/>
      <c r="W32" s="502"/>
      <c r="X32" s="423"/>
      <c r="Y32" s="528"/>
      <c r="Z32" s="503"/>
      <c r="AA32" s="528"/>
      <c r="AB32" s="484">
        <f t="shared" si="4"/>
        <v>0</v>
      </c>
      <c r="AC32" s="414"/>
    </row>
    <row r="33" spans="1:29" ht="47.25">
      <c r="A33" s="6" t="s">
        <v>52</v>
      </c>
      <c r="B33" s="21" t="s">
        <v>53</v>
      </c>
      <c r="C33" s="22"/>
      <c r="D33" s="23"/>
      <c r="E33" s="22"/>
      <c r="F33" s="23"/>
      <c r="G33" s="22"/>
      <c r="H33" s="22"/>
      <c r="I33" s="78"/>
      <c r="J33" s="23"/>
      <c r="K33" s="22"/>
      <c r="L33" s="22"/>
      <c r="M33" s="22"/>
      <c r="N33" s="22"/>
      <c r="O33" s="51"/>
      <c r="P33" s="78"/>
      <c r="Q33" s="23"/>
      <c r="R33" s="78"/>
      <c r="S33" s="23"/>
      <c r="T33" s="502"/>
      <c r="U33" s="502"/>
      <c r="V33" s="502"/>
      <c r="W33" s="502"/>
      <c r="X33" s="423"/>
      <c r="Y33" s="528"/>
      <c r="Z33" s="503"/>
      <c r="AA33" s="528"/>
      <c r="AB33" s="484">
        <f t="shared" si="4"/>
        <v>0</v>
      </c>
      <c r="AC33" s="414"/>
    </row>
    <row r="34" spans="1:29" ht="34.5" customHeight="1">
      <c r="A34" s="6">
        <v>2.09</v>
      </c>
      <c r="B34" s="21" t="s">
        <v>54</v>
      </c>
      <c r="C34" s="22"/>
      <c r="D34" s="23"/>
      <c r="E34" s="22"/>
      <c r="F34" s="23"/>
      <c r="G34" s="22"/>
      <c r="H34" s="22"/>
      <c r="I34" s="78"/>
      <c r="J34" s="23"/>
      <c r="K34" s="22"/>
      <c r="L34" s="22"/>
      <c r="M34" s="22"/>
      <c r="N34" s="22"/>
      <c r="O34" s="51"/>
      <c r="P34" s="78"/>
      <c r="Q34" s="23"/>
      <c r="R34" s="78"/>
      <c r="S34" s="23"/>
      <c r="T34" s="502"/>
      <c r="U34" s="502"/>
      <c r="V34" s="502"/>
      <c r="W34" s="502"/>
      <c r="X34" s="423"/>
      <c r="Y34" s="528"/>
      <c r="Z34" s="503"/>
      <c r="AA34" s="528"/>
      <c r="AB34" s="484">
        <f t="shared" si="4"/>
        <v>0</v>
      </c>
      <c r="AC34" s="414"/>
    </row>
    <row r="35" spans="1:29" ht="38.25" customHeight="1">
      <c r="A35" s="6">
        <v>2.1</v>
      </c>
      <c r="B35" s="21" t="s">
        <v>55</v>
      </c>
      <c r="C35" s="22"/>
      <c r="D35" s="23"/>
      <c r="E35" s="22"/>
      <c r="F35" s="23"/>
      <c r="G35" s="22"/>
      <c r="H35" s="22"/>
      <c r="I35" s="78"/>
      <c r="J35" s="23"/>
      <c r="K35" s="22"/>
      <c r="L35" s="22"/>
      <c r="M35" s="22"/>
      <c r="N35" s="22"/>
      <c r="O35" s="51"/>
      <c r="P35" s="78"/>
      <c r="Q35" s="23"/>
      <c r="R35" s="78"/>
      <c r="S35" s="23"/>
      <c r="T35" s="502"/>
      <c r="U35" s="502"/>
      <c r="V35" s="502"/>
      <c r="W35" s="502"/>
      <c r="X35" s="423"/>
      <c r="Y35" s="528"/>
      <c r="Z35" s="503"/>
      <c r="AA35" s="528"/>
      <c r="AB35" s="484">
        <f t="shared" si="4"/>
        <v>0</v>
      </c>
      <c r="AC35" s="414"/>
    </row>
    <row r="36" spans="1:29" ht="38.25" customHeight="1">
      <c r="A36" s="6">
        <f>+A35+0.01</f>
        <v>2.11</v>
      </c>
      <c r="B36" s="21" t="s">
        <v>56</v>
      </c>
      <c r="C36" s="22"/>
      <c r="D36" s="23"/>
      <c r="E36" s="22"/>
      <c r="F36" s="23"/>
      <c r="G36" s="22"/>
      <c r="H36" s="22"/>
      <c r="I36" s="78"/>
      <c r="J36" s="23"/>
      <c r="K36" s="22"/>
      <c r="L36" s="22"/>
      <c r="M36" s="22"/>
      <c r="N36" s="22"/>
      <c r="O36" s="51"/>
      <c r="P36" s="78"/>
      <c r="Q36" s="23"/>
      <c r="R36" s="78"/>
      <c r="S36" s="23"/>
      <c r="T36" s="502"/>
      <c r="U36" s="502"/>
      <c r="V36" s="502"/>
      <c r="W36" s="502"/>
      <c r="X36" s="423"/>
      <c r="Y36" s="528"/>
      <c r="Z36" s="503"/>
      <c r="AA36" s="528"/>
      <c r="AB36" s="484">
        <f t="shared" si="4"/>
        <v>0</v>
      </c>
      <c r="AC36" s="414"/>
    </row>
    <row r="37" spans="1:29" ht="34.5" customHeight="1">
      <c r="A37" s="6">
        <f t="shared" ref="A37:A43" si="5">+A36+0.01</f>
        <v>2.1199999999999997</v>
      </c>
      <c r="B37" s="21" t="s">
        <v>57</v>
      </c>
      <c r="C37" s="22"/>
      <c r="D37" s="23"/>
      <c r="E37" s="22"/>
      <c r="F37" s="23"/>
      <c r="G37" s="22"/>
      <c r="H37" s="22"/>
      <c r="I37" s="78"/>
      <c r="J37" s="23"/>
      <c r="K37" s="22"/>
      <c r="L37" s="22"/>
      <c r="M37" s="22"/>
      <c r="N37" s="22"/>
      <c r="O37" s="51"/>
      <c r="P37" s="78"/>
      <c r="Q37" s="23"/>
      <c r="R37" s="78"/>
      <c r="S37" s="23"/>
      <c r="T37" s="502"/>
      <c r="U37" s="502"/>
      <c r="V37" s="502"/>
      <c r="W37" s="502"/>
      <c r="X37" s="423"/>
      <c r="Y37" s="528"/>
      <c r="Z37" s="503"/>
      <c r="AA37" s="528"/>
      <c r="AB37" s="484">
        <f t="shared" si="4"/>
        <v>0</v>
      </c>
      <c r="AC37" s="414"/>
    </row>
    <row r="38" spans="1:29" ht="31.5">
      <c r="A38" s="6">
        <f t="shared" si="5"/>
        <v>2.1299999999999994</v>
      </c>
      <c r="B38" s="21" t="s">
        <v>58</v>
      </c>
      <c r="C38" s="22"/>
      <c r="D38" s="23"/>
      <c r="E38" s="22"/>
      <c r="F38" s="23"/>
      <c r="G38" s="22"/>
      <c r="H38" s="22"/>
      <c r="I38" s="78"/>
      <c r="J38" s="23"/>
      <c r="K38" s="22"/>
      <c r="L38" s="22"/>
      <c r="M38" s="22"/>
      <c r="N38" s="22"/>
      <c r="O38" s="51"/>
      <c r="P38" s="78"/>
      <c r="Q38" s="23"/>
      <c r="R38" s="78"/>
      <c r="S38" s="23"/>
      <c r="T38" s="502"/>
      <c r="U38" s="502"/>
      <c r="V38" s="502"/>
      <c r="W38" s="502"/>
      <c r="X38" s="423"/>
      <c r="Y38" s="528"/>
      <c r="Z38" s="503"/>
      <c r="AA38" s="528"/>
      <c r="AB38" s="484">
        <f t="shared" si="4"/>
        <v>0</v>
      </c>
      <c r="AC38" s="414"/>
    </row>
    <row r="39" spans="1:29" ht="31.5">
      <c r="A39" s="6">
        <f t="shared" si="5"/>
        <v>2.1399999999999992</v>
      </c>
      <c r="B39" s="21" t="s">
        <v>59</v>
      </c>
      <c r="C39" s="22"/>
      <c r="D39" s="23"/>
      <c r="E39" s="22"/>
      <c r="F39" s="23"/>
      <c r="G39" s="22"/>
      <c r="H39" s="22"/>
      <c r="I39" s="78"/>
      <c r="J39" s="23"/>
      <c r="K39" s="22"/>
      <c r="L39" s="22"/>
      <c r="M39" s="22"/>
      <c r="N39" s="22"/>
      <c r="O39" s="51"/>
      <c r="P39" s="78"/>
      <c r="Q39" s="23"/>
      <c r="R39" s="78"/>
      <c r="S39" s="23"/>
      <c r="T39" s="502"/>
      <c r="U39" s="502"/>
      <c r="V39" s="502"/>
      <c r="W39" s="502"/>
      <c r="X39" s="423"/>
      <c r="Y39" s="528"/>
      <c r="Z39" s="503"/>
      <c r="AA39" s="528"/>
      <c r="AB39" s="484">
        <f t="shared" si="4"/>
        <v>0</v>
      </c>
      <c r="AC39" s="414"/>
    </row>
    <row r="40" spans="1:29" ht="41.25" customHeight="1">
      <c r="A40" s="6">
        <f t="shared" si="5"/>
        <v>2.149999999999999</v>
      </c>
      <c r="B40" s="21" t="s">
        <v>60</v>
      </c>
      <c r="C40" s="22"/>
      <c r="D40" s="23"/>
      <c r="E40" s="22"/>
      <c r="F40" s="23"/>
      <c r="G40" s="22"/>
      <c r="H40" s="22"/>
      <c r="I40" s="78"/>
      <c r="J40" s="23"/>
      <c r="K40" s="22"/>
      <c r="L40" s="22"/>
      <c r="M40" s="22"/>
      <c r="N40" s="22"/>
      <c r="O40" s="51"/>
      <c r="P40" s="78"/>
      <c r="Q40" s="23"/>
      <c r="R40" s="78"/>
      <c r="S40" s="23"/>
      <c r="T40" s="502"/>
      <c r="U40" s="502"/>
      <c r="V40" s="502"/>
      <c r="W40" s="502"/>
      <c r="X40" s="423"/>
      <c r="Y40" s="528"/>
      <c r="Z40" s="503"/>
      <c r="AA40" s="528"/>
      <c r="AB40" s="484">
        <f t="shared" si="4"/>
        <v>0</v>
      </c>
      <c r="AC40" s="414"/>
    </row>
    <row r="41" spans="1:29" ht="31.5">
      <c r="A41" s="6">
        <f t="shared" si="5"/>
        <v>2.1599999999999988</v>
      </c>
      <c r="B41" s="21" t="s">
        <v>61</v>
      </c>
      <c r="C41" s="22"/>
      <c r="D41" s="23"/>
      <c r="E41" s="22"/>
      <c r="F41" s="23"/>
      <c r="G41" s="22"/>
      <c r="H41" s="22"/>
      <c r="I41" s="78"/>
      <c r="J41" s="23"/>
      <c r="K41" s="22"/>
      <c r="L41" s="22"/>
      <c r="M41" s="22"/>
      <c r="N41" s="22"/>
      <c r="O41" s="51"/>
      <c r="P41" s="78"/>
      <c r="Q41" s="23"/>
      <c r="R41" s="78"/>
      <c r="S41" s="23"/>
      <c r="T41" s="502"/>
      <c r="U41" s="502"/>
      <c r="V41" s="502"/>
      <c r="W41" s="502"/>
      <c r="X41" s="423"/>
      <c r="Y41" s="528"/>
      <c r="Z41" s="503"/>
      <c r="AA41" s="528"/>
      <c r="AB41" s="484">
        <f t="shared" si="4"/>
        <v>0</v>
      </c>
      <c r="AC41" s="414"/>
    </row>
    <row r="42" spans="1:29" ht="39" customHeight="1">
      <c r="A42" s="6">
        <f t="shared" si="5"/>
        <v>2.1699999999999986</v>
      </c>
      <c r="B42" s="21" t="s">
        <v>62</v>
      </c>
      <c r="C42" s="22"/>
      <c r="D42" s="23"/>
      <c r="E42" s="22"/>
      <c r="F42" s="23"/>
      <c r="G42" s="22"/>
      <c r="H42" s="22"/>
      <c r="I42" s="78"/>
      <c r="J42" s="23"/>
      <c r="K42" s="22"/>
      <c r="L42" s="22"/>
      <c r="M42" s="22"/>
      <c r="N42" s="22"/>
      <c r="O42" s="51"/>
      <c r="P42" s="78"/>
      <c r="Q42" s="23"/>
      <c r="R42" s="78"/>
      <c r="S42" s="23"/>
      <c r="T42" s="502"/>
      <c r="U42" s="502"/>
      <c r="V42" s="502"/>
      <c r="W42" s="502"/>
      <c r="X42" s="423"/>
      <c r="Y42" s="528"/>
      <c r="Z42" s="503"/>
      <c r="AA42" s="528"/>
      <c r="AB42" s="484">
        <f t="shared" si="4"/>
        <v>0</v>
      </c>
      <c r="AC42" s="414"/>
    </row>
    <row r="43" spans="1:29" ht="38.25" customHeight="1">
      <c r="A43" s="6">
        <f t="shared" si="5"/>
        <v>2.1799999999999984</v>
      </c>
      <c r="B43" s="21" t="s">
        <v>63</v>
      </c>
      <c r="C43" s="22"/>
      <c r="D43" s="23"/>
      <c r="E43" s="22"/>
      <c r="F43" s="23"/>
      <c r="G43" s="22"/>
      <c r="H43" s="22"/>
      <c r="I43" s="78"/>
      <c r="J43" s="23"/>
      <c r="K43" s="22"/>
      <c r="L43" s="22"/>
      <c r="M43" s="22"/>
      <c r="N43" s="22"/>
      <c r="O43" s="51"/>
      <c r="P43" s="78"/>
      <c r="Q43" s="23"/>
      <c r="R43" s="78"/>
      <c r="S43" s="23"/>
      <c r="T43" s="502"/>
      <c r="U43" s="502"/>
      <c r="V43" s="502"/>
      <c r="W43" s="502"/>
      <c r="X43" s="423"/>
      <c r="Y43" s="528"/>
      <c r="Z43" s="503"/>
      <c r="AA43" s="528"/>
      <c r="AB43" s="484">
        <f t="shared" si="4"/>
        <v>0</v>
      </c>
      <c r="AC43" s="414"/>
    </row>
    <row r="44" spans="1:29" s="216" customFormat="1" ht="18">
      <c r="A44" s="203"/>
      <c r="B44" s="177" t="s">
        <v>64</v>
      </c>
      <c r="C44" s="178">
        <f>SUM(C23:C43)</f>
        <v>0</v>
      </c>
      <c r="D44" s="178">
        <f>SUM(D23:D43)</f>
        <v>0</v>
      </c>
      <c r="E44" s="179"/>
      <c r="F44" s="330"/>
      <c r="G44" s="179"/>
      <c r="H44" s="179"/>
      <c r="I44" s="188"/>
      <c r="J44" s="330"/>
      <c r="K44" s="179"/>
      <c r="L44" s="179"/>
      <c r="M44" s="179"/>
      <c r="N44" s="179"/>
      <c r="O44" s="180"/>
      <c r="P44" s="188"/>
      <c r="Q44" s="330"/>
      <c r="R44" s="188"/>
      <c r="S44" s="330"/>
      <c r="T44" s="504"/>
      <c r="U44" s="504"/>
      <c r="V44" s="504"/>
      <c r="W44" s="504"/>
      <c r="X44" s="491"/>
      <c r="Y44" s="529"/>
      <c r="Z44" s="505"/>
      <c r="AA44" s="529"/>
      <c r="AB44" s="505"/>
      <c r="AC44" s="415"/>
    </row>
    <row r="45" spans="1:29" s="216" customFormat="1" ht="31.5">
      <c r="A45" s="203"/>
      <c r="B45" s="181" t="s">
        <v>65</v>
      </c>
      <c r="C45" s="182"/>
      <c r="D45" s="182">
        <f t="shared" ref="D45" si="6">D44+D21</f>
        <v>0</v>
      </c>
      <c r="E45" s="183"/>
      <c r="F45" s="331"/>
      <c r="G45" s="183"/>
      <c r="H45" s="183"/>
      <c r="I45" s="189"/>
      <c r="J45" s="331"/>
      <c r="K45" s="183"/>
      <c r="L45" s="183"/>
      <c r="M45" s="183"/>
      <c r="N45" s="183"/>
      <c r="O45" s="184"/>
      <c r="P45" s="189"/>
      <c r="Q45" s="331"/>
      <c r="R45" s="189"/>
      <c r="S45" s="331"/>
      <c r="T45" s="429"/>
      <c r="U45" s="429"/>
      <c r="V45" s="429"/>
      <c r="W45" s="429"/>
      <c r="X45" s="430"/>
      <c r="Y45" s="526"/>
      <c r="Z45" s="499"/>
      <c r="AA45" s="526"/>
      <c r="AB45" s="499"/>
      <c r="AC45" s="412"/>
    </row>
    <row r="46" spans="1:29" s="88" customFormat="1">
      <c r="A46" s="6"/>
      <c r="B46" s="25" t="s">
        <v>66</v>
      </c>
      <c r="C46" s="26"/>
      <c r="D46" s="27"/>
      <c r="E46" s="26"/>
      <c r="F46" s="27"/>
      <c r="G46" s="26"/>
      <c r="H46" s="26"/>
      <c r="I46" s="53"/>
      <c r="J46" s="27"/>
      <c r="K46" s="26"/>
      <c r="L46" s="26"/>
      <c r="M46" s="26"/>
      <c r="N46" s="26"/>
      <c r="O46" s="112"/>
      <c r="P46" s="53"/>
      <c r="Q46" s="27"/>
      <c r="R46" s="53"/>
      <c r="S46" s="27"/>
      <c r="T46" s="439"/>
      <c r="U46" s="439"/>
      <c r="V46" s="439"/>
      <c r="W46" s="439"/>
      <c r="X46" s="440"/>
      <c r="Y46" s="447"/>
      <c r="Z46" s="448"/>
      <c r="AA46" s="447"/>
      <c r="AB46" s="448"/>
      <c r="AC46" s="416"/>
    </row>
    <row r="47" spans="1:29" s="88" customFormat="1" ht="21.75" customHeight="1">
      <c r="A47" s="6"/>
      <c r="B47" s="28" t="s">
        <v>29</v>
      </c>
      <c r="C47" s="29"/>
      <c r="D47" s="30"/>
      <c r="E47" s="29"/>
      <c r="F47" s="30"/>
      <c r="G47" s="29"/>
      <c r="H47" s="29"/>
      <c r="I47" s="79"/>
      <c r="J47" s="30"/>
      <c r="K47" s="29"/>
      <c r="L47" s="29"/>
      <c r="M47" s="29"/>
      <c r="N47" s="29"/>
      <c r="O47" s="113"/>
      <c r="P47" s="79"/>
      <c r="Q47" s="30"/>
      <c r="R47" s="79"/>
      <c r="S47" s="30"/>
      <c r="T47" s="441"/>
      <c r="U47" s="441"/>
      <c r="V47" s="441"/>
      <c r="W47" s="441"/>
      <c r="X47" s="442"/>
      <c r="Y47" s="530"/>
      <c r="Z47" s="506"/>
      <c r="AA47" s="530"/>
      <c r="AB47" s="506"/>
      <c r="AC47" s="417"/>
    </row>
    <row r="48" spans="1:29" s="88" customFormat="1" ht="41.25" customHeight="1">
      <c r="A48" s="6">
        <v>2.19</v>
      </c>
      <c r="B48" s="31" t="s">
        <v>67</v>
      </c>
      <c r="C48" s="32"/>
      <c r="D48" s="33"/>
      <c r="E48" s="32"/>
      <c r="F48" s="33"/>
      <c r="G48" s="32"/>
      <c r="H48" s="32"/>
      <c r="I48" s="80"/>
      <c r="J48" s="33"/>
      <c r="K48" s="32"/>
      <c r="L48" s="32"/>
      <c r="M48" s="32"/>
      <c r="N48" s="32"/>
      <c r="O48" s="51"/>
      <c r="P48" s="80"/>
      <c r="Q48" s="33"/>
      <c r="R48" s="80"/>
      <c r="S48" s="33"/>
      <c r="T48" s="443"/>
      <c r="U48" s="443"/>
      <c r="V48" s="443"/>
      <c r="W48" s="443"/>
      <c r="X48" s="423"/>
      <c r="Y48" s="531"/>
      <c r="Z48" s="507"/>
      <c r="AA48" s="531"/>
      <c r="AB48" s="484">
        <f t="shared" ref="AB48:AB75" si="7">U48+W48+Z48</f>
        <v>0</v>
      </c>
      <c r="AC48" s="418"/>
    </row>
    <row r="49" spans="1:29" s="88" customFormat="1" ht="41.25" customHeight="1">
      <c r="A49" s="6">
        <f t="shared" ref="A49:A51" si="8">+A48+0.01</f>
        <v>2.1999999999999997</v>
      </c>
      <c r="B49" s="31" t="s">
        <v>68</v>
      </c>
      <c r="C49" s="32"/>
      <c r="D49" s="33"/>
      <c r="E49" s="32"/>
      <c r="F49" s="33"/>
      <c r="G49" s="32"/>
      <c r="H49" s="32"/>
      <c r="I49" s="80"/>
      <c r="J49" s="33"/>
      <c r="K49" s="32"/>
      <c r="L49" s="32"/>
      <c r="M49" s="32"/>
      <c r="N49" s="32"/>
      <c r="O49" s="51"/>
      <c r="P49" s="80"/>
      <c r="Q49" s="33"/>
      <c r="R49" s="80"/>
      <c r="S49" s="33"/>
      <c r="T49" s="443"/>
      <c r="U49" s="443"/>
      <c r="V49" s="443"/>
      <c r="W49" s="443"/>
      <c r="X49" s="423"/>
      <c r="Y49" s="531"/>
      <c r="Z49" s="507"/>
      <c r="AA49" s="531"/>
      <c r="AB49" s="484">
        <f t="shared" si="7"/>
        <v>0</v>
      </c>
      <c r="AC49" s="418"/>
    </row>
    <row r="50" spans="1:29" s="88" customFormat="1" ht="25.5" customHeight="1">
      <c r="A50" s="6">
        <f t="shared" si="8"/>
        <v>2.2099999999999995</v>
      </c>
      <c r="B50" s="31" t="s">
        <v>69</v>
      </c>
      <c r="C50" s="32"/>
      <c r="D50" s="33"/>
      <c r="E50" s="32"/>
      <c r="F50" s="33"/>
      <c r="G50" s="32"/>
      <c r="H50" s="32"/>
      <c r="I50" s="80"/>
      <c r="J50" s="33"/>
      <c r="K50" s="32"/>
      <c r="L50" s="32"/>
      <c r="M50" s="32"/>
      <c r="N50" s="32"/>
      <c r="O50" s="51"/>
      <c r="P50" s="80"/>
      <c r="Q50" s="33"/>
      <c r="R50" s="80"/>
      <c r="S50" s="33"/>
      <c r="T50" s="443"/>
      <c r="U50" s="443"/>
      <c r="V50" s="443"/>
      <c r="W50" s="443"/>
      <c r="X50" s="423"/>
      <c r="Y50" s="531"/>
      <c r="Z50" s="507"/>
      <c r="AA50" s="531"/>
      <c r="AB50" s="484">
        <f t="shared" si="7"/>
        <v>0</v>
      </c>
      <c r="AC50" s="418"/>
    </row>
    <row r="51" spans="1:29" s="88" customFormat="1" ht="41.25" customHeight="1">
      <c r="A51" s="6">
        <f t="shared" si="8"/>
        <v>2.2199999999999993</v>
      </c>
      <c r="B51" s="31" t="s">
        <v>33</v>
      </c>
      <c r="C51" s="32"/>
      <c r="D51" s="33"/>
      <c r="E51" s="32"/>
      <c r="F51" s="33"/>
      <c r="G51" s="32"/>
      <c r="H51" s="32"/>
      <c r="I51" s="80"/>
      <c r="J51" s="33"/>
      <c r="K51" s="32"/>
      <c r="L51" s="32"/>
      <c r="M51" s="32"/>
      <c r="N51" s="32"/>
      <c r="O51" s="114"/>
      <c r="P51" s="80"/>
      <c r="Q51" s="33"/>
      <c r="R51" s="80"/>
      <c r="S51" s="33"/>
      <c r="T51" s="443"/>
      <c r="U51" s="443"/>
      <c r="V51" s="443"/>
      <c r="W51" s="443"/>
      <c r="X51" s="444"/>
      <c r="Y51" s="531"/>
      <c r="Z51" s="507"/>
      <c r="AA51" s="531"/>
      <c r="AB51" s="484">
        <f t="shared" si="7"/>
        <v>0</v>
      </c>
      <c r="AC51" s="418"/>
    </row>
    <row r="52" spans="1:29" s="216" customFormat="1">
      <c r="A52" s="203"/>
      <c r="B52" s="185" t="s">
        <v>70</v>
      </c>
      <c r="C52" s="186"/>
      <c r="D52" s="190"/>
      <c r="E52" s="186"/>
      <c r="F52" s="190"/>
      <c r="G52" s="186"/>
      <c r="H52" s="186"/>
      <c r="I52" s="191"/>
      <c r="J52" s="190"/>
      <c r="K52" s="186"/>
      <c r="L52" s="186"/>
      <c r="M52" s="186"/>
      <c r="N52" s="186"/>
      <c r="O52" s="187"/>
      <c r="P52" s="191"/>
      <c r="Q52" s="190"/>
      <c r="R52" s="191"/>
      <c r="S52" s="190"/>
      <c r="T52" s="441"/>
      <c r="U52" s="441"/>
      <c r="V52" s="441"/>
      <c r="W52" s="441"/>
      <c r="X52" s="442"/>
      <c r="Y52" s="530"/>
      <c r="Z52" s="506"/>
      <c r="AA52" s="530"/>
      <c r="AB52" s="484">
        <f t="shared" si="7"/>
        <v>0</v>
      </c>
      <c r="AC52" s="419"/>
    </row>
    <row r="53" spans="1:29" s="88" customFormat="1">
      <c r="A53" s="6"/>
      <c r="B53" s="34" t="s">
        <v>71</v>
      </c>
      <c r="C53" s="29"/>
      <c r="D53" s="30"/>
      <c r="E53" s="29"/>
      <c r="F53" s="30"/>
      <c r="G53" s="29"/>
      <c r="H53" s="29"/>
      <c r="I53" s="79"/>
      <c r="J53" s="30"/>
      <c r="K53" s="29"/>
      <c r="L53" s="29"/>
      <c r="M53" s="29"/>
      <c r="N53" s="29"/>
      <c r="O53" s="113"/>
      <c r="P53" s="79"/>
      <c r="Q53" s="30"/>
      <c r="R53" s="79"/>
      <c r="S53" s="30"/>
      <c r="T53" s="441"/>
      <c r="U53" s="441"/>
      <c r="V53" s="441"/>
      <c r="W53" s="441"/>
      <c r="X53" s="442"/>
      <c r="Y53" s="530"/>
      <c r="Z53" s="506"/>
      <c r="AA53" s="530"/>
      <c r="AB53" s="484">
        <f t="shared" si="7"/>
        <v>0</v>
      </c>
      <c r="AC53" s="420"/>
    </row>
    <row r="54" spans="1:29" s="88" customFormat="1" ht="38.25" customHeight="1">
      <c r="A54" s="6">
        <v>2.23</v>
      </c>
      <c r="B54" s="21" t="s">
        <v>72</v>
      </c>
      <c r="C54" s="22"/>
      <c r="D54" s="23"/>
      <c r="E54" s="22"/>
      <c r="F54" s="23"/>
      <c r="G54" s="22"/>
      <c r="H54" s="22"/>
      <c r="I54" s="78"/>
      <c r="J54" s="23"/>
      <c r="K54" s="22"/>
      <c r="L54" s="22"/>
      <c r="M54" s="22"/>
      <c r="N54" s="22"/>
      <c r="O54" s="51"/>
      <c r="P54" s="78"/>
      <c r="Q54" s="23"/>
      <c r="R54" s="78"/>
      <c r="S54" s="23"/>
      <c r="T54" s="502"/>
      <c r="U54" s="502"/>
      <c r="V54" s="502"/>
      <c r="W54" s="502"/>
      <c r="X54" s="423"/>
      <c r="Y54" s="528"/>
      <c r="Z54" s="503"/>
      <c r="AA54" s="528"/>
      <c r="AB54" s="484">
        <f t="shared" si="7"/>
        <v>0</v>
      </c>
      <c r="AC54" s="414"/>
    </row>
    <row r="55" spans="1:29" s="88" customFormat="1" ht="34.5" customHeight="1">
      <c r="A55" s="6">
        <f t="shared" ref="A55:A75" si="9">+A54+0.01</f>
        <v>2.2399999999999998</v>
      </c>
      <c r="B55" s="21" t="s">
        <v>37</v>
      </c>
      <c r="C55" s="22"/>
      <c r="D55" s="23"/>
      <c r="E55" s="22"/>
      <c r="F55" s="23"/>
      <c r="G55" s="22"/>
      <c r="H55" s="22"/>
      <c r="I55" s="78"/>
      <c r="J55" s="23"/>
      <c r="K55" s="22"/>
      <c r="L55" s="22"/>
      <c r="M55" s="22"/>
      <c r="N55" s="22"/>
      <c r="O55" s="51"/>
      <c r="P55" s="78"/>
      <c r="Q55" s="23"/>
      <c r="R55" s="78"/>
      <c r="S55" s="23"/>
      <c r="T55" s="502"/>
      <c r="U55" s="502"/>
      <c r="V55" s="502"/>
      <c r="W55" s="502"/>
      <c r="X55" s="423"/>
      <c r="Y55" s="528"/>
      <c r="Z55" s="503"/>
      <c r="AA55" s="528"/>
      <c r="AB55" s="484">
        <f t="shared" si="7"/>
        <v>0</v>
      </c>
      <c r="AC55" s="414"/>
    </row>
    <row r="56" spans="1:29" s="88" customFormat="1" ht="62.25" customHeight="1">
      <c r="A56" s="6">
        <f t="shared" si="9"/>
        <v>2.2499999999999996</v>
      </c>
      <c r="B56" s="12" t="s">
        <v>73</v>
      </c>
      <c r="C56" s="8"/>
      <c r="D56" s="13"/>
      <c r="E56" s="8"/>
      <c r="F56" s="13"/>
      <c r="G56" s="8"/>
      <c r="H56" s="8"/>
      <c r="I56" s="75"/>
      <c r="J56" s="13"/>
      <c r="K56" s="8"/>
      <c r="L56" s="8"/>
      <c r="M56" s="8"/>
      <c r="N56" s="8"/>
      <c r="O56" s="51"/>
      <c r="P56" s="75"/>
      <c r="Q56" s="13"/>
      <c r="R56" s="75"/>
      <c r="S56" s="13"/>
      <c r="T56" s="405"/>
      <c r="U56" s="405"/>
      <c r="V56" s="405"/>
      <c r="W56" s="405"/>
      <c r="X56" s="423"/>
      <c r="Y56" s="478"/>
      <c r="Z56" s="484"/>
      <c r="AA56" s="478"/>
      <c r="AB56" s="484">
        <f t="shared" si="7"/>
        <v>0</v>
      </c>
      <c r="AC56" s="407"/>
    </row>
    <row r="57" spans="1:29" s="88" customFormat="1" ht="24" customHeight="1">
      <c r="A57" s="6">
        <f t="shared" si="9"/>
        <v>2.2599999999999993</v>
      </c>
      <c r="B57" s="21" t="s">
        <v>74</v>
      </c>
      <c r="C57" s="22"/>
      <c r="D57" s="23"/>
      <c r="E57" s="22"/>
      <c r="F57" s="23"/>
      <c r="G57" s="22"/>
      <c r="H57" s="22"/>
      <c r="I57" s="78"/>
      <c r="J57" s="23"/>
      <c r="K57" s="22"/>
      <c r="L57" s="22"/>
      <c r="M57" s="22"/>
      <c r="N57" s="22"/>
      <c r="O57" s="101"/>
      <c r="P57" s="78"/>
      <c r="Q57" s="23"/>
      <c r="R57" s="78"/>
      <c r="S57" s="23"/>
      <c r="T57" s="502"/>
      <c r="U57" s="502"/>
      <c r="V57" s="502"/>
      <c r="W57" s="502"/>
      <c r="X57" s="435"/>
      <c r="Y57" s="528"/>
      <c r="Z57" s="503"/>
      <c r="AA57" s="528"/>
      <c r="AB57" s="484">
        <f t="shared" si="7"/>
        <v>0</v>
      </c>
      <c r="AC57" s="414"/>
    </row>
    <row r="58" spans="1:29" s="88" customFormat="1" ht="33.75" customHeight="1">
      <c r="A58" s="6" t="s">
        <v>40</v>
      </c>
      <c r="B58" s="35" t="s">
        <v>75</v>
      </c>
      <c r="C58" s="86"/>
      <c r="D58" s="89"/>
      <c r="E58" s="86"/>
      <c r="F58" s="89"/>
      <c r="G58" s="86"/>
      <c r="H58" s="86"/>
      <c r="I58" s="121"/>
      <c r="J58" s="89"/>
      <c r="K58" s="86"/>
      <c r="L58" s="86"/>
      <c r="M58" s="86"/>
      <c r="N58" s="86"/>
      <c r="O58" s="64"/>
      <c r="P58" s="121"/>
      <c r="Q58" s="89"/>
      <c r="R58" s="121"/>
      <c r="S58" s="89"/>
      <c r="T58" s="508"/>
      <c r="U58" s="508"/>
      <c r="V58" s="508"/>
      <c r="W58" s="508"/>
      <c r="X58" s="426"/>
      <c r="Y58" s="532"/>
      <c r="Z58" s="509"/>
      <c r="AA58" s="532"/>
      <c r="AB58" s="484">
        <f t="shared" si="7"/>
        <v>0</v>
      </c>
      <c r="AC58" s="421"/>
    </row>
    <row r="59" spans="1:29" s="88" customFormat="1" ht="51" customHeight="1">
      <c r="A59" s="6" t="s">
        <v>42</v>
      </c>
      <c r="B59" s="35" t="s">
        <v>76</v>
      </c>
      <c r="C59" s="86"/>
      <c r="D59" s="89"/>
      <c r="E59" s="86"/>
      <c r="F59" s="89"/>
      <c r="G59" s="86"/>
      <c r="H59" s="86"/>
      <c r="I59" s="121"/>
      <c r="J59" s="89"/>
      <c r="K59" s="86"/>
      <c r="L59" s="86"/>
      <c r="M59" s="86"/>
      <c r="N59" s="86"/>
      <c r="O59" s="64"/>
      <c r="P59" s="121"/>
      <c r="Q59" s="89"/>
      <c r="R59" s="121"/>
      <c r="S59" s="89"/>
      <c r="T59" s="508"/>
      <c r="U59" s="508"/>
      <c r="V59" s="508"/>
      <c r="W59" s="508"/>
      <c r="X59" s="426"/>
      <c r="Y59" s="532"/>
      <c r="Z59" s="509"/>
      <c r="AA59" s="532"/>
      <c r="AB59" s="484">
        <f t="shared" si="7"/>
        <v>0</v>
      </c>
      <c r="AC59" s="421"/>
    </row>
    <row r="60" spans="1:29" s="88" customFormat="1" ht="51" customHeight="1">
      <c r="A60" s="6" t="s">
        <v>44</v>
      </c>
      <c r="B60" s="35" t="s">
        <v>77</v>
      </c>
      <c r="C60" s="86"/>
      <c r="D60" s="89"/>
      <c r="E60" s="86"/>
      <c r="F60" s="89"/>
      <c r="G60" s="86"/>
      <c r="H60" s="86"/>
      <c r="I60" s="121"/>
      <c r="J60" s="89"/>
      <c r="K60" s="86"/>
      <c r="L60" s="86"/>
      <c r="M60" s="86"/>
      <c r="N60" s="86"/>
      <c r="O60" s="101"/>
      <c r="P60" s="121"/>
      <c r="Q60" s="89"/>
      <c r="R60" s="121"/>
      <c r="S60" s="89"/>
      <c r="T60" s="508"/>
      <c r="U60" s="508"/>
      <c r="V60" s="508"/>
      <c r="W60" s="508"/>
      <c r="X60" s="435"/>
      <c r="Y60" s="532"/>
      <c r="Z60" s="509"/>
      <c r="AA60" s="532"/>
      <c r="AB60" s="484">
        <f t="shared" si="7"/>
        <v>0</v>
      </c>
      <c r="AC60" s="421"/>
    </row>
    <row r="61" spans="1:29" s="88" customFormat="1" ht="82.5" customHeight="1">
      <c r="A61" s="6" t="s">
        <v>46</v>
      </c>
      <c r="B61" s="35" t="s">
        <v>78</v>
      </c>
      <c r="C61" s="86"/>
      <c r="D61" s="89"/>
      <c r="E61" s="86"/>
      <c r="F61" s="89"/>
      <c r="G61" s="86"/>
      <c r="H61" s="86"/>
      <c r="I61" s="121"/>
      <c r="J61" s="89"/>
      <c r="K61" s="86"/>
      <c r="L61" s="86"/>
      <c r="M61" s="86"/>
      <c r="N61" s="86"/>
      <c r="O61" s="51"/>
      <c r="P61" s="121"/>
      <c r="Q61" s="89"/>
      <c r="R61" s="121"/>
      <c r="S61" s="89"/>
      <c r="T61" s="508"/>
      <c r="U61" s="508"/>
      <c r="V61" s="508"/>
      <c r="W61" s="508"/>
      <c r="X61" s="423"/>
      <c r="Y61" s="532"/>
      <c r="Z61" s="509"/>
      <c r="AA61" s="532"/>
      <c r="AB61" s="484">
        <f t="shared" si="7"/>
        <v>0</v>
      </c>
      <c r="AC61" s="421"/>
    </row>
    <row r="62" spans="1:29" s="88" customFormat="1" ht="38.25" customHeight="1">
      <c r="A62" s="6" t="s">
        <v>48</v>
      </c>
      <c r="B62" s="35" t="s">
        <v>79</v>
      </c>
      <c r="C62" s="86"/>
      <c r="D62" s="89"/>
      <c r="E62" s="86"/>
      <c r="F62" s="89"/>
      <c r="G62" s="86"/>
      <c r="H62" s="86"/>
      <c r="I62" s="121"/>
      <c r="J62" s="89"/>
      <c r="K62" s="86"/>
      <c r="L62" s="86"/>
      <c r="M62" s="86"/>
      <c r="N62" s="86"/>
      <c r="O62" s="51"/>
      <c r="P62" s="121"/>
      <c r="Q62" s="89"/>
      <c r="R62" s="121"/>
      <c r="S62" s="89"/>
      <c r="T62" s="508"/>
      <c r="U62" s="508"/>
      <c r="V62" s="508"/>
      <c r="W62" s="508"/>
      <c r="X62" s="423"/>
      <c r="Y62" s="532"/>
      <c r="Z62" s="509"/>
      <c r="AA62" s="532"/>
      <c r="AB62" s="484">
        <f t="shared" si="7"/>
        <v>0</v>
      </c>
      <c r="AC62" s="421"/>
    </row>
    <row r="63" spans="1:29" s="88" customFormat="1" ht="42" customHeight="1">
      <c r="A63" s="6" t="s">
        <v>50</v>
      </c>
      <c r="B63" s="35" t="s">
        <v>49</v>
      </c>
      <c r="C63" s="86"/>
      <c r="D63" s="89"/>
      <c r="E63" s="86"/>
      <c r="F63" s="89"/>
      <c r="G63" s="86"/>
      <c r="H63" s="86"/>
      <c r="I63" s="121"/>
      <c r="J63" s="89"/>
      <c r="K63" s="86"/>
      <c r="L63" s="86"/>
      <c r="M63" s="86"/>
      <c r="N63" s="86"/>
      <c r="O63" s="51"/>
      <c r="P63" s="121"/>
      <c r="Q63" s="89"/>
      <c r="R63" s="121"/>
      <c r="S63" s="89"/>
      <c r="T63" s="508"/>
      <c r="U63" s="508"/>
      <c r="V63" s="508"/>
      <c r="W63" s="508"/>
      <c r="X63" s="423"/>
      <c r="Y63" s="532"/>
      <c r="Z63" s="509"/>
      <c r="AA63" s="532"/>
      <c r="AB63" s="484">
        <f t="shared" si="7"/>
        <v>0</v>
      </c>
      <c r="AC63" s="421"/>
    </row>
    <row r="64" spans="1:29" s="88" customFormat="1" ht="52.5" customHeight="1">
      <c r="A64" s="6" t="s">
        <v>52</v>
      </c>
      <c r="B64" s="35" t="s">
        <v>80</v>
      </c>
      <c r="C64" s="86"/>
      <c r="D64" s="89"/>
      <c r="E64" s="86"/>
      <c r="F64" s="89"/>
      <c r="G64" s="86"/>
      <c r="H64" s="86"/>
      <c r="I64" s="121"/>
      <c r="J64" s="89"/>
      <c r="K64" s="86"/>
      <c r="L64" s="86"/>
      <c r="M64" s="86"/>
      <c r="N64" s="86"/>
      <c r="O64" s="51"/>
      <c r="P64" s="121"/>
      <c r="Q64" s="89"/>
      <c r="R64" s="121"/>
      <c r="S64" s="89"/>
      <c r="T64" s="508"/>
      <c r="U64" s="508"/>
      <c r="V64" s="508"/>
      <c r="W64" s="508"/>
      <c r="X64" s="423"/>
      <c r="Y64" s="532"/>
      <c r="Z64" s="509"/>
      <c r="AA64" s="532"/>
      <c r="AB64" s="484">
        <f t="shared" si="7"/>
        <v>0</v>
      </c>
      <c r="AC64" s="421"/>
    </row>
    <row r="65" spans="1:29" s="88" customFormat="1" ht="45.75" customHeight="1">
      <c r="A65" s="6" t="s">
        <v>81</v>
      </c>
      <c r="B65" s="35" t="s">
        <v>82</v>
      </c>
      <c r="C65" s="86"/>
      <c r="D65" s="89"/>
      <c r="E65" s="86"/>
      <c r="F65" s="89"/>
      <c r="G65" s="86"/>
      <c r="H65" s="86"/>
      <c r="I65" s="121"/>
      <c r="J65" s="89"/>
      <c r="K65" s="86"/>
      <c r="L65" s="86"/>
      <c r="M65" s="86"/>
      <c r="N65" s="86"/>
      <c r="O65" s="51"/>
      <c r="P65" s="121"/>
      <c r="Q65" s="89"/>
      <c r="R65" s="121"/>
      <c r="S65" s="89"/>
      <c r="T65" s="508"/>
      <c r="U65" s="508"/>
      <c r="V65" s="508"/>
      <c r="W65" s="508"/>
      <c r="X65" s="423"/>
      <c r="Y65" s="532"/>
      <c r="Z65" s="509"/>
      <c r="AA65" s="532"/>
      <c r="AB65" s="484">
        <f t="shared" si="7"/>
        <v>0</v>
      </c>
      <c r="AC65" s="421"/>
    </row>
    <row r="66" spans="1:29" s="88" customFormat="1" ht="45.75" customHeight="1">
      <c r="A66" s="6">
        <v>2.27</v>
      </c>
      <c r="B66" s="18" t="s">
        <v>83</v>
      </c>
      <c r="C66" s="19"/>
      <c r="D66" s="20"/>
      <c r="E66" s="19"/>
      <c r="F66" s="20"/>
      <c r="G66" s="19"/>
      <c r="H66" s="19"/>
      <c r="I66" s="77"/>
      <c r="J66" s="20"/>
      <c r="K66" s="19"/>
      <c r="L66" s="19"/>
      <c r="M66" s="19"/>
      <c r="N66" s="19"/>
      <c r="O66" s="51"/>
      <c r="P66" s="121"/>
      <c r="Q66" s="20"/>
      <c r="R66" s="77"/>
      <c r="S66" s="20"/>
      <c r="T66" s="500"/>
      <c r="U66" s="500"/>
      <c r="V66" s="500"/>
      <c r="W66" s="500"/>
      <c r="X66" s="423"/>
      <c r="Y66" s="532"/>
      <c r="Z66" s="501"/>
      <c r="AA66" s="527"/>
      <c r="AB66" s="484">
        <f t="shared" si="7"/>
        <v>0</v>
      </c>
      <c r="AC66" s="413"/>
    </row>
    <row r="67" spans="1:29" s="88" customFormat="1" ht="45.75" customHeight="1">
      <c r="A67" s="6">
        <f t="shared" si="9"/>
        <v>2.2799999999999998</v>
      </c>
      <c r="B67" s="18" t="s">
        <v>84</v>
      </c>
      <c r="C67" s="19"/>
      <c r="D67" s="20"/>
      <c r="E67" s="19"/>
      <c r="F67" s="20"/>
      <c r="G67" s="19"/>
      <c r="H67" s="19"/>
      <c r="I67" s="77"/>
      <c r="J67" s="20"/>
      <c r="K67" s="19"/>
      <c r="L67" s="19"/>
      <c r="M67" s="19"/>
      <c r="N67" s="19"/>
      <c r="O67" s="51"/>
      <c r="P67" s="121"/>
      <c r="Q67" s="20"/>
      <c r="R67" s="77"/>
      <c r="S67" s="20"/>
      <c r="T67" s="500"/>
      <c r="U67" s="500"/>
      <c r="V67" s="500"/>
      <c r="W67" s="500"/>
      <c r="X67" s="423"/>
      <c r="Y67" s="532"/>
      <c r="Z67" s="501"/>
      <c r="AA67" s="527"/>
      <c r="AB67" s="484">
        <f t="shared" si="7"/>
        <v>0</v>
      </c>
      <c r="AC67" s="413"/>
    </row>
    <row r="68" spans="1:29" s="88" customFormat="1" ht="37.5" customHeight="1">
      <c r="A68" s="6">
        <f t="shared" si="9"/>
        <v>2.2899999999999996</v>
      </c>
      <c r="B68" s="18" t="s">
        <v>85</v>
      </c>
      <c r="C68" s="19"/>
      <c r="D68" s="20"/>
      <c r="E68" s="19"/>
      <c r="F68" s="20"/>
      <c r="G68" s="19"/>
      <c r="H68" s="19"/>
      <c r="I68" s="77"/>
      <c r="J68" s="20"/>
      <c r="K68" s="19"/>
      <c r="L68" s="19"/>
      <c r="M68" s="19"/>
      <c r="N68" s="19"/>
      <c r="O68" s="51"/>
      <c r="P68" s="121"/>
      <c r="Q68" s="20"/>
      <c r="R68" s="77"/>
      <c r="S68" s="20"/>
      <c r="T68" s="500"/>
      <c r="U68" s="500"/>
      <c r="V68" s="500"/>
      <c r="W68" s="500"/>
      <c r="X68" s="423"/>
      <c r="Y68" s="532"/>
      <c r="Z68" s="501"/>
      <c r="AA68" s="527"/>
      <c r="AB68" s="484">
        <f t="shared" si="7"/>
        <v>0</v>
      </c>
      <c r="AC68" s="413"/>
    </row>
    <row r="69" spans="1:29" s="88" customFormat="1" ht="24" customHeight="1">
      <c r="A69" s="6">
        <f t="shared" si="9"/>
        <v>2.2999999999999994</v>
      </c>
      <c r="B69" s="18" t="s">
        <v>86</v>
      </c>
      <c r="C69" s="19"/>
      <c r="D69" s="20"/>
      <c r="E69" s="19"/>
      <c r="F69" s="20"/>
      <c r="G69" s="19"/>
      <c r="H69" s="19"/>
      <c r="I69" s="77"/>
      <c r="J69" s="20"/>
      <c r="K69" s="19"/>
      <c r="L69" s="19"/>
      <c r="M69" s="19"/>
      <c r="N69" s="19"/>
      <c r="O69" s="51"/>
      <c r="P69" s="121"/>
      <c r="Q69" s="20"/>
      <c r="R69" s="77"/>
      <c r="S69" s="20"/>
      <c r="T69" s="500"/>
      <c r="U69" s="500"/>
      <c r="V69" s="500"/>
      <c r="W69" s="500"/>
      <c r="X69" s="423"/>
      <c r="Y69" s="532"/>
      <c r="Z69" s="501"/>
      <c r="AA69" s="527"/>
      <c r="AB69" s="484">
        <f t="shared" si="7"/>
        <v>0</v>
      </c>
      <c r="AC69" s="413"/>
    </row>
    <row r="70" spans="1:29" s="88" customFormat="1" ht="23.25" customHeight="1">
      <c r="A70" s="6">
        <f t="shared" si="9"/>
        <v>2.3099999999999992</v>
      </c>
      <c r="B70" s="18" t="s">
        <v>87</v>
      </c>
      <c r="C70" s="19"/>
      <c r="D70" s="20"/>
      <c r="E70" s="19"/>
      <c r="F70" s="20"/>
      <c r="G70" s="19"/>
      <c r="H70" s="19"/>
      <c r="I70" s="77"/>
      <c r="J70" s="20"/>
      <c r="K70" s="19"/>
      <c r="L70" s="19"/>
      <c r="M70" s="19"/>
      <c r="N70" s="19"/>
      <c r="O70" s="51"/>
      <c r="P70" s="121"/>
      <c r="Q70" s="20"/>
      <c r="R70" s="77"/>
      <c r="S70" s="20"/>
      <c r="T70" s="500"/>
      <c r="U70" s="500"/>
      <c r="V70" s="500"/>
      <c r="W70" s="500"/>
      <c r="X70" s="423"/>
      <c r="Y70" s="532"/>
      <c r="Z70" s="501"/>
      <c r="AA70" s="527"/>
      <c r="AB70" s="484">
        <f t="shared" si="7"/>
        <v>0</v>
      </c>
      <c r="AC70" s="413"/>
    </row>
    <row r="71" spans="1:29" s="88" customFormat="1" ht="31.5">
      <c r="A71" s="6">
        <f t="shared" si="9"/>
        <v>2.319999999999999</v>
      </c>
      <c r="B71" s="18" t="s">
        <v>88</v>
      </c>
      <c r="C71" s="19"/>
      <c r="D71" s="20"/>
      <c r="E71" s="19"/>
      <c r="F71" s="20"/>
      <c r="G71" s="19"/>
      <c r="H71" s="19"/>
      <c r="I71" s="77"/>
      <c r="J71" s="20"/>
      <c r="K71" s="19"/>
      <c r="L71" s="19"/>
      <c r="M71" s="19"/>
      <c r="N71" s="19"/>
      <c r="O71" s="51"/>
      <c r="P71" s="121"/>
      <c r="Q71" s="20"/>
      <c r="R71" s="77"/>
      <c r="S71" s="20"/>
      <c r="T71" s="500"/>
      <c r="U71" s="500"/>
      <c r="V71" s="500"/>
      <c r="W71" s="500"/>
      <c r="X71" s="423"/>
      <c r="Y71" s="532"/>
      <c r="Z71" s="501"/>
      <c r="AA71" s="527"/>
      <c r="AB71" s="484">
        <f t="shared" si="7"/>
        <v>0</v>
      </c>
      <c r="AC71" s="413"/>
    </row>
    <row r="72" spans="1:29" s="88" customFormat="1" ht="31.5">
      <c r="A72" s="6">
        <f t="shared" si="9"/>
        <v>2.3299999999999987</v>
      </c>
      <c r="B72" s="18" t="s">
        <v>89</v>
      </c>
      <c r="C72" s="19"/>
      <c r="D72" s="20"/>
      <c r="E72" s="19"/>
      <c r="F72" s="20"/>
      <c r="G72" s="19"/>
      <c r="H72" s="19"/>
      <c r="I72" s="77"/>
      <c r="J72" s="20"/>
      <c r="K72" s="19"/>
      <c r="L72" s="19"/>
      <c r="M72" s="19"/>
      <c r="N72" s="19"/>
      <c r="O72" s="51"/>
      <c r="P72" s="121"/>
      <c r="Q72" s="20"/>
      <c r="R72" s="77"/>
      <c r="S72" s="20"/>
      <c r="T72" s="500"/>
      <c r="U72" s="500"/>
      <c r="V72" s="500"/>
      <c r="W72" s="500"/>
      <c r="X72" s="423"/>
      <c r="Y72" s="532"/>
      <c r="Z72" s="501"/>
      <c r="AA72" s="527"/>
      <c r="AB72" s="484">
        <f t="shared" si="7"/>
        <v>0</v>
      </c>
      <c r="AC72" s="413"/>
    </row>
    <row r="73" spans="1:29" s="88" customFormat="1" ht="31.5">
      <c r="A73" s="6">
        <f t="shared" si="9"/>
        <v>2.3399999999999985</v>
      </c>
      <c r="B73" s="18" t="s">
        <v>90</v>
      </c>
      <c r="C73" s="19"/>
      <c r="D73" s="20"/>
      <c r="E73" s="19"/>
      <c r="F73" s="20"/>
      <c r="G73" s="19"/>
      <c r="H73" s="19"/>
      <c r="I73" s="77"/>
      <c r="J73" s="20"/>
      <c r="K73" s="19"/>
      <c r="L73" s="19"/>
      <c r="M73" s="19"/>
      <c r="N73" s="19"/>
      <c r="O73" s="51"/>
      <c r="P73" s="121"/>
      <c r="Q73" s="20"/>
      <c r="R73" s="77"/>
      <c r="S73" s="20"/>
      <c r="T73" s="500"/>
      <c r="U73" s="500"/>
      <c r="V73" s="500"/>
      <c r="W73" s="500"/>
      <c r="X73" s="423"/>
      <c r="Y73" s="532"/>
      <c r="Z73" s="501"/>
      <c r="AA73" s="527"/>
      <c r="AB73" s="484">
        <f t="shared" si="7"/>
        <v>0</v>
      </c>
      <c r="AC73" s="413"/>
    </row>
    <row r="74" spans="1:29" s="88" customFormat="1" ht="31.5">
      <c r="A74" s="6">
        <f t="shared" si="9"/>
        <v>2.3499999999999983</v>
      </c>
      <c r="B74" s="18" t="s">
        <v>91</v>
      </c>
      <c r="C74" s="19"/>
      <c r="D74" s="20"/>
      <c r="E74" s="19"/>
      <c r="F74" s="20"/>
      <c r="G74" s="19"/>
      <c r="H74" s="19"/>
      <c r="I74" s="77"/>
      <c r="J74" s="20"/>
      <c r="K74" s="19"/>
      <c r="L74" s="19"/>
      <c r="M74" s="19"/>
      <c r="N74" s="19"/>
      <c r="O74" s="51"/>
      <c r="P74" s="121"/>
      <c r="Q74" s="20"/>
      <c r="R74" s="77"/>
      <c r="S74" s="20"/>
      <c r="T74" s="500"/>
      <c r="U74" s="500"/>
      <c r="V74" s="500"/>
      <c r="W74" s="500"/>
      <c r="X74" s="423"/>
      <c r="Y74" s="532"/>
      <c r="Z74" s="501"/>
      <c r="AA74" s="527"/>
      <c r="AB74" s="484">
        <f t="shared" si="7"/>
        <v>0</v>
      </c>
      <c r="AC74" s="413"/>
    </row>
    <row r="75" spans="1:29" s="88" customFormat="1" ht="31.5">
      <c r="A75" s="6">
        <f t="shared" si="9"/>
        <v>2.3599999999999981</v>
      </c>
      <c r="B75" s="18" t="s">
        <v>92</v>
      </c>
      <c r="C75" s="19"/>
      <c r="D75" s="20"/>
      <c r="E75" s="19"/>
      <c r="F75" s="20"/>
      <c r="G75" s="19"/>
      <c r="H75" s="19"/>
      <c r="I75" s="77"/>
      <c r="J75" s="20"/>
      <c r="K75" s="19"/>
      <c r="L75" s="19"/>
      <c r="M75" s="19"/>
      <c r="N75" s="19"/>
      <c r="O75" s="51"/>
      <c r="P75" s="121"/>
      <c r="Q75" s="20"/>
      <c r="R75" s="77"/>
      <c r="S75" s="20"/>
      <c r="T75" s="500"/>
      <c r="U75" s="500"/>
      <c r="V75" s="500"/>
      <c r="W75" s="500"/>
      <c r="X75" s="423"/>
      <c r="Y75" s="532"/>
      <c r="Z75" s="501"/>
      <c r="AA75" s="527"/>
      <c r="AB75" s="484">
        <f t="shared" si="7"/>
        <v>0</v>
      </c>
      <c r="AC75" s="413"/>
    </row>
    <row r="76" spans="1:29" s="216" customFormat="1" ht="21" customHeight="1">
      <c r="A76" s="203"/>
      <c r="B76" s="192" t="s">
        <v>64</v>
      </c>
      <c r="C76" s="133"/>
      <c r="D76" s="142"/>
      <c r="E76" s="133"/>
      <c r="F76" s="142"/>
      <c r="G76" s="133"/>
      <c r="H76" s="133"/>
      <c r="I76" s="141"/>
      <c r="J76" s="142"/>
      <c r="K76" s="133"/>
      <c r="L76" s="133"/>
      <c r="M76" s="133"/>
      <c r="N76" s="133"/>
      <c r="O76" s="136"/>
      <c r="P76" s="141"/>
      <c r="Q76" s="142"/>
      <c r="R76" s="141"/>
      <c r="S76" s="142"/>
      <c r="T76" s="439"/>
      <c r="U76" s="439"/>
      <c r="V76" s="439"/>
      <c r="W76" s="439"/>
      <c r="X76" s="440"/>
      <c r="Y76" s="447"/>
      <c r="Z76" s="448"/>
      <c r="AA76" s="447"/>
      <c r="AB76" s="448"/>
      <c r="AC76" s="422"/>
    </row>
    <row r="77" spans="1:29" s="216" customFormat="1" ht="31.5">
      <c r="A77" s="203"/>
      <c r="B77" s="132" t="s">
        <v>93</v>
      </c>
      <c r="C77" s="133"/>
      <c r="D77" s="142"/>
      <c r="E77" s="133"/>
      <c r="F77" s="142"/>
      <c r="G77" s="133"/>
      <c r="H77" s="133"/>
      <c r="I77" s="141"/>
      <c r="J77" s="142"/>
      <c r="K77" s="133"/>
      <c r="L77" s="133"/>
      <c r="M77" s="133"/>
      <c r="N77" s="133"/>
      <c r="O77" s="136"/>
      <c r="P77" s="141"/>
      <c r="Q77" s="142"/>
      <c r="R77" s="141"/>
      <c r="S77" s="142"/>
      <c r="T77" s="439"/>
      <c r="U77" s="439"/>
      <c r="V77" s="439"/>
      <c r="W77" s="439"/>
      <c r="X77" s="440"/>
      <c r="Y77" s="447"/>
      <c r="Z77" s="448"/>
      <c r="AA77" s="447"/>
      <c r="AB77" s="448"/>
      <c r="AC77" s="403"/>
    </row>
    <row r="78" spans="1:29" s="216" customFormat="1">
      <c r="A78" s="203"/>
      <c r="B78" s="193" t="s">
        <v>94</v>
      </c>
      <c r="C78" s="133"/>
      <c r="D78" s="142"/>
      <c r="E78" s="133"/>
      <c r="F78" s="142"/>
      <c r="G78" s="133"/>
      <c r="H78" s="133"/>
      <c r="I78" s="141"/>
      <c r="J78" s="142"/>
      <c r="K78" s="133"/>
      <c r="L78" s="133"/>
      <c r="M78" s="133"/>
      <c r="N78" s="133"/>
      <c r="O78" s="136"/>
      <c r="P78" s="141"/>
      <c r="Q78" s="142"/>
      <c r="R78" s="141"/>
      <c r="S78" s="142"/>
      <c r="T78" s="439"/>
      <c r="U78" s="439"/>
      <c r="V78" s="439"/>
      <c r="W78" s="439"/>
      <c r="X78" s="440"/>
      <c r="Y78" s="447"/>
      <c r="Z78" s="448"/>
      <c r="AA78" s="447"/>
      <c r="AB78" s="448"/>
      <c r="AC78" s="416"/>
    </row>
    <row r="79" spans="1:29" s="147" customFormat="1" ht="31.5">
      <c r="A79" s="143">
        <v>3</v>
      </c>
      <c r="B79" s="148" t="s">
        <v>95</v>
      </c>
      <c r="C79" s="149"/>
      <c r="D79" s="160"/>
      <c r="E79" s="149"/>
      <c r="F79" s="160"/>
      <c r="G79" s="149"/>
      <c r="H79" s="149"/>
      <c r="I79" s="161"/>
      <c r="J79" s="160"/>
      <c r="K79" s="149"/>
      <c r="L79" s="149"/>
      <c r="M79" s="149"/>
      <c r="N79" s="149"/>
      <c r="O79" s="150"/>
      <c r="P79" s="161">
        <v>2</v>
      </c>
      <c r="Q79" s="160"/>
      <c r="R79" s="161"/>
      <c r="S79" s="160"/>
      <c r="T79" s="467"/>
      <c r="U79" s="467"/>
      <c r="V79" s="467"/>
      <c r="W79" s="467"/>
      <c r="X79" s="468"/>
      <c r="Y79" s="525">
        <v>2</v>
      </c>
      <c r="Z79" s="498"/>
      <c r="AA79" s="525"/>
      <c r="AB79" s="498"/>
      <c r="AC79" s="410"/>
    </row>
    <row r="80" spans="1:29" s="88" customFormat="1">
      <c r="A80" s="260" t="s">
        <v>96</v>
      </c>
      <c r="B80" s="38" t="s">
        <v>28</v>
      </c>
      <c r="C80" s="39"/>
      <c r="D80" s="40"/>
      <c r="E80" s="39"/>
      <c r="F80" s="40"/>
      <c r="G80" s="39"/>
      <c r="H80" s="39"/>
      <c r="I80" s="81"/>
      <c r="J80" s="40"/>
      <c r="K80" s="39"/>
      <c r="L80" s="39"/>
      <c r="M80" s="39"/>
      <c r="N80" s="39"/>
      <c r="O80" s="115"/>
      <c r="P80" s="81"/>
      <c r="Q80" s="40"/>
      <c r="R80" s="81"/>
      <c r="S80" s="40"/>
      <c r="T80" s="467"/>
      <c r="U80" s="467"/>
      <c r="V80" s="467"/>
      <c r="W80" s="467"/>
      <c r="X80" s="468"/>
      <c r="Y80" s="525"/>
      <c r="Z80" s="498"/>
      <c r="AA80" s="525"/>
      <c r="AB80" s="498"/>
      <c r="AC80" s="410"/>
    </row>
    <row r="81" spans="1:29" s="88" customFormat="1" ht="18.75" customHeight="1">
      <c r="A81" s="6"/>
      <c r="B81" s="17" t="s">
        <v>29</v>
      </c>
      <c r="C81" s="15"/>
      <c r="D81" s="16"/>
      <c r="E81" s="15"/>
      <c r="F81" s="16"/>
      <c r="G81" s="15"/>
      <c r="H81" s="15"/>
      <c r="I81" s="76"/>
      <c r="J81" s="16"/>
      <c r="K81" s="15"/>
      <c r="L81" s="15"/>
      <c r="M81" s="15"/>
      <c r="N81" s="15"/>
      <c r="O81" s="110"/>
      <c r="P81" s="76"/>
      <c r="Q81" s="16"/>
      <c r="R81" s="76"/>
      <c r="S81" s="16"/>
      <c r="T81" s="429"/>
      <c r="U81" s="429"/>
      <c r="V81" s="429"/>
      <c r="W81" s="429"/>
      <c r="X81" s="430"/>
      <c r="Y81" s="526"/>
      <c r="Z81" s="499"/>
      <c r="AA81" s="526"/>
      <c r="AB81" s="499"/>
      <c r="AC81" s="411"/>
    </row>
    <row r="82" spans="1:29" s="88" customFormat="1" ht="35.25" customHeight="1">
      <c r="A82" s="6">
        <v>3.01</v>
      </c>
      <c r="B82" s="12" t="s">
        <v>30</v>
      </c>
      <c r="C82" s="8"/>
      <c r="D82" s="13"/>
      <c r="E82" s="8"/>
      <c r="F82" s="13"/>
      <c r="G82" s="8"/>
      <c r="H82" s="8"/>
      <c r="I82" s="49">
        <f t="shared" ref="I82:J85" si="10">C82-E82</f>
        <v>0</v>
      </c>
      <c r="J82" s="50">
        <f t="shared" si="10"/>
        <v>0</v>
      </c>
      <c r="K82" s="8"/>
      <c r="L82" s="8"/>
      <c r="M82" s="8"/>
      <c r="N82" s="8"/>
      <c r="O82" s="51">
        <v>2.5</v>
      </c>
      <c r="P82" s="8">
        <v>2</v>
      </c>
      <c r="Q82" s="41">
        <f>O82*P82</f>
        <v>5</v>
      </c>
      <c r="R82" s="42">
        <f>K82+M82+P82</f>
        <v>2</v>
      </c>
      <c r="S82" s="43">
        <f>L82+N82+Q82</f>
        <v>5</v>
      </c>
      <c r="T82" s="405"/>
      <c r="U82" s="405"/>
      <c r="V82" s="405"/>
      <c r="W82" s="405"/>
      <c r="X82" s="423">
        <v>2</v>
      </c>
      <c r="Y82" s="405">
        <v>2</v>
      </c>
      <c r="Z82" s="424">
        <f>X82*Y82</f>
        <v>4</v>
      </c>
      <c r="AA82" s="406">
        <f>T82+V82+Y82</f>
        <v>2</v>
      </c>
      <c r="AB82" s="484">
        <f t="shared" ref="AB82:AB85" si="11">U82+W82+Z82</f>
        <v>4</v>
      </c>
      <c r="AC82" s="407"/>
    </row>
    <row r="83" spans="1:29" s="88" customFormat="1" ht="33.75" customHeight="1">
      <c r="A83" s="6">
        <f t="shared" ref="A83:A85" si="12">+A82+0.01</f>
        <v>3.0199999999999996</v>
      </c>
      <c r="B83" s="12" t="s">
        <v>31</v>
      </c>
      <c r="C83" s="8"/>
      <c r="D83" s="13"/>
      <c r="E83" s="8"/>
      <c r="F83" s="13"/>
      <c r="G83" s="8"/>
      <c r="H83" s="8"/>
      <c r="I83" s="49">
        <f>C83-E83</f>
        <v>0</v>
      </c>
      <c r="J83" s="50">
        <f t="shared" si="10"/>
        <v>0</v>
      </c>
      <c r="K83" s="8"/>
      <c r="L83" s="8"/>
      <c r="M83" s="8"/>
      <c r="N83" s="8"/>
      <c r="O83" s="51">
        <v>3</v>
      </c>
      <c r="P83" s="8">
        <v>2</v>
      </c>
      <c r="Q83" s="41">
        <f t="shared" ref="Q83:Q84" si="13">O83*P83</f>
        <v>6</v>
      </c>
      <c r="R83" s="42">
        <f t="shared" ref="R83:S146" si="14">K83+M83+P83</f>
        <v>2</v>
      </c>
      <c r="S83" s="43">
        <f t="shared" si="14"/>
        <v>6</v>
      </c>
      <c r="T83" s="405"/>
      <c r="U83" s="405"/>
      <c r="V83" s="405"/>
      <c r="W83" s="405"/>
      <c r="X83" s="423">
        <v>3</v>
      </c>
      <c r="Y83" s="405">
        <v>2</v>
      </c>
      <c r="Z83" s="424">
        <f t="shared" ref="Z83:Z85" si="15">X83*Y83</f>
        <v>6</v>
      </c>
      <c r="AA83" s="406">
        <f t="shared" ref="AA83:AA85" si="16">T83+V83+Y83</f>
        <v>2</v>
      </c>
      <c r="AB83" s="484">
        <f t="shared" si="11"/>
        <v>6</v>
      </c>
      <c r="AC83" s="407"/>
    </row>
    <row r="84" spans="1:29" s="88" customFormat="1" ht="25.5" customHeight="1">
      <c r="A84" s="6">
        <f t="shared" si="12"/>
        <v>3.0299999999999994</v>
      </c>
      <c r="B84" s="12" t="s">
        <v>32</v>
      </c>
      <c r="C84" s="8"/>
      <c r="D84" s="13"/>
      <c r="E84" s="8"/>
      <c r="F84" s="13"/>
      <c r="G84" s="8"/>
      <c r="H84" s="8"/>
      <c r="I84" s="49">
        <f t="shared" si="10"/>
        <v>0</v>
      </c>
      <c r="J84" s="50">
        <f t="shared" si="10"/>
        <v>0</v>
      </c>
      <c r="K84" s="8"/>
      <c r="L84" s="8"/>
      <c r="M84" s="8"/>
      <c r="N84" s="8"/>
      <c r="O84" s="51">
        <v>0.1875</v>
      </c>
      <c r="P84" s="8">
        <v>2</v>
      </c>
      <c r="Q84" s="41">
        <f t="shared" si="13"/>
        <v>0.375</v>
      </c>
      <c r="R84" s="42">
        <f t="shared" si="14"/>
        <v>2</v>
      </c>
      <c r="S84" s="43">
        <f t="shared" si="14"/>
        <v>0.375</v>
      </c>
      <c r="T84" s="405"/>
      <c r="U84" s="405"/>
      <c r="V84" s="405"/>
      <c r="W84" s="405"/>
      <c r="X84" s="423">
        <v>0.375</v>
      </c>
      <c r="Y84" s="405">
        <v>2</v>
      </c>
      <c r="Z84" s="424">
        <f t="shared" si="15"/>
        <v>0.75</v>
      </c>
      <c r="AA84" s="406">
        <f t="shared" si="16"/>
        <v>2</v>
      </c>
      <c r="AB84" s="484">
        <f t="shared" si="11"/>
        <v>0.75</v>
      </c>
      <c r="AC84" s="407"/>
    </row>
    <row r="85" spans="1:29" s="88" customFormat="1" ht="33.75" customHeight="1">
      <c r="A85" s="6">
        <f t="shared" si="12"/>
        <v>3.0399999999999991</v>
      </c>
      <c r="B85" s="12" t="s">
        <v>33</v>
      </c>
      <c r="C85" s="8"/>
      <c r="D85" s="13"/>
      <c r="E85" s="8"/>
      <c r="F85" s="13"/>
      <c r="G85" s="8"/>
      <c r="H85" s="8"/>
      <c r="I85" s="49">
        <f t="shared" si="10"/>
        <v>0</v>
      </c>
      <c r="J85" s="50">
        <f t="shared" si="10"/>
        <v>0</v>
      </c>
      <c r="K85" s="8"/>
      <c r="L85" s="8"/>
      <c r="M85" s="8"/>
      <c r="N85" s="8"/>
      <c r="O85" s="64">
        <v>0.1875</v>
      </c>
      <c r="P85" s="8">
        <v>0</v>
      </c>
      <c r="Q85" s="41">
        <f>O85*P85</f>
        <v>0</v>
      </c>
      <c r="R85" s="42">
        <f t="shared" si="14"/>
        <v>0</v>
      </c>
      <c r="S85" s="43">
        <f t="shared" si="14"/>
        <v>0</v>
      </c>
      <c r="T85" s="405"/>
      <c r="U85" s="405"/>
      <c r="V85" s="405"/>
      <c r="W85" s="405"/>
      <c r="X85" s="426">
        <v>0.375</v>
      </c>
      <c r="Y85" s="405">
        <v>0</v>
      </c>
      <c r="Z85" s="424">
        <f t="shared" si="15"/>
        <v>0</v>
      </c>
      <c r="AA85" s="406">
        <f t="shared" si="16"/>
        <v>0</v>
      </c>
      <c r="AB85" s="484">
        <f t="shared" si="11"/>
        <v>0</v>
      </c>
      <c r="AC85" s="407"/>
    </row>
    <row r="86" spans="1:29" s="88" customFormat="1" ht="18">
      <c r="A86" s="6"/>
      <c r="B86" s="14" t="s">
        <v>34</v>
      </c>
      <c r="C86" s="44">
        <f>SUM(C82:C85)</f>
        <v>0</v>
      </c>
      <c r="D86" s="24">
        <f>SUM(D82:D85)</f>
        <v>0</v>
      </c>
      <c r="E86" s="44">
        <f>SUM(E82:E85)</f>
        <v>0</v>
      </c>
      <c r="F86" s="24">
        <f>SUM(F82:F85)</f>
        <v>0</v>
      </c>
      <c r="G86" s="47"/>
      <c r="H86" s="48"/>
      <c r="I86" s="44">
        <f t="shared" ref="I86:Q86" si="17">SUM(I82:I85)</f>
        <v>0</v>
      </c>
      <c r="J86" s="24">
        <f t="shared" si="17"/>
        <v>0</v>
      </c>
      <c r="K86" s="24">
        <f t="shared" si="17"/>
        <v>0</v>
      </c>
      <c r="L86" s="24">
        <f t="shared" si="17"/>
        <v>0</v>
      </c>
      <c r="M86" s="24">
        <f t="shared" si="17"/>
        <v>0</v>
      </c>
      <c r="N86" s="24">
        <f t="shared" si="17"/>
        <v>0</v>
      </c>
      <c r="O86" s="116">
        <f t="shared" si="17"/>
        <v>5.875</v>
      </c>
      <c r="P86" s="24">
        <f>P84</f>
        <v>2</v>
      </c>
      <c r="Q86" s="24">
        <f t="shared" si="17"/>
        <v>11.375</v>
      </c>
      <c r="R86" s="44">
        <f>R84</f>
        <v>2</v>
      </c>
      <c r="S86" s="24">
        <f>SUM(S82:S85)</f>
        <v>11.375</v>
      </c>
      <c r="T86" s="427">
        <f>SUM(T82:T85)</f>
        <v>0</v>
      </c>
      <c r="U86" s="427">
        <f t="shared" ref="U86:Z86" si="18">SUM(U82:U85)</f>
        <v>0</v>
      </c>
      <c r="V86" s="427">
        <f t="shared" si="18"/>
        <v>0</v>
      </c>
      <c r="W86" s="427">
        <f t="shared" si="18"/>
        <v>0</v>
      </c>
      <c r="X86" s="427">
        <f t="shared" si="18"/>
        <v>5.75</v>
      </c>
      <c r="Y86" s="427"/>
      <c r="Z86" s="427">
        <f t="shared" si="18"/>
        <v>10.75</v>
      </c>
      <c r="AA86" s="427"/>
      <c r="AB86" s="427">
        <f>SUM(AB82:AB85)</f>
        <v>10.75</v>
      </c>
      <c r="AC86" s="412"/>
    </row>
    <row r="87" spans="1:29" s="88" customFormat="1" ht="18">
      <c r="A87" s="6"/>
      <c r="B87" s="17" t="s">
        <v>35</v>
      </c>
      <c r="C87" s="15"/>
      <c r="D87" s="16"/>
      <c r="E87" s="15"/>
      <c r="F87" s="16"/>
      <c r="G87" s="47"/>
      <c r="H87" s="48"/>
      <c r="I87" s="76"/>
      <c r="J87" s="16"/>
      <c r="K87" s="15"/>
      <c r="L87" s="15"/>
      <c r="M87" s="15"/>
      <c r="N87" s="15"/>
      <c r="O87" s="110"/>
      <c r="P87" s="15"/>
      <c r="Q87" s="41"/>
      <c r="R87" s="42"/>
      <c r="S87" s="43"/>
      <c r="T87" s="429"/>
      <c r="U87" s="429"/>
      <c r="V87" s="429"/>
      <c r="W87" s="429"/>
      <c r="X87" s="430"/>
      <c r="Y87" s="429"/>
      <c r="Z87" s="424"/>
      <c r="AA87" s="406"/>
      <c r="AB87" s="425"/>
      <c r="AC87" s="411"/>
    </row>
    <row r="88" spans="1:29" s="88" customFormat="1" ht="46.5" customHeight="1">
      <c r="A88" s="6">
        <v>3.05</v>
      </c>
      <c r="B88" s="18" t="s">
        <v>36</v>
      </c>
      <c r="C88" s="45"/>
      <c r="D88" s="251"/>
      <c r="E88" s="45"/>
      <c r="F88" s="251"/>
      <c r="G88" s="47"/>
      <c r="H88" s="48"/>
      <c r="I88" s="49">
        <f t="shared" ref="I88:J108" si="19">C88-E88</f>
        <v>0</v>
      </c>
      <c r="J88" s="50">
        <f>D88-F88</f>
        <v>0</v>
      </c>
      <c r="K88" s="45"/>
      <c r="L88" s="45"/>
      <c r="M88" s="45"/>
      <c r="N88" s="45"/>
      <c r="O88" s="51">
        <v>1.4999999999999999E-2</v>
      </c>
      <c r="P88" s="45">
        <v>100</v>
      </c>
      <c r="Q88" s="41">
        <f>O88*P88*12</f>
        <v>18</v>
      </c>
      <c r="R88" s="42">
        <f t="shared" si="14"/>
        <v>100</v>
      </c>
      <c r="S88" s="43">
        <f t="shared" si="14"/>
        <v>18</v>
      </c>
      <c r="T88" s="431"/>
      <c r="U88" s="431"/>
      <c r="V88" s="431"/>
      <c r="W88" s="431"/>
      <c r="X88" s="423">
        <v>1.4999999999999999E-2</v>
      </c>
      <c r="Y88" s="431">
        <v>100</v>
      </c>
      <c r="Z88" s="424">
        <f>X88*Y88*12</f>
        <v>18</v>
      </c>
      <c r="AA88" s="406">
        <f t="shared" ref="AA88:AB149" si="20">T88+V88+Y88</f>
        <v>100</v>
      </c>
      <c r="AB88" s="484">
        <f t="shared" si="20"/>
        <v>18</v>
      </c>
      <c r="AC88" s="432"/>
    </row>
    <row r="89" spans="1:29" s="88" customFormat="1" ht="46.5" customHeight="1">
      <c r="A89" s="6">
        <f t="shared" ref="A89:A90" si="21">+A88+0.01</f>
        <v>3.0599999999999996</v>
      </c>
      <c r="B89" s="18" t="s">
        <v>37</v>
      </c>
      <c r="C89" s="45"/>
      <c r="D89" s="251"/>
      <c r="E89" s="45"/>
      <c r="F89" s="251"/>
      <c r="G89" s="47"/>
      <c r="H89" s="48"/>
      <c r="I89" s="49">
        <f t="shared" si="19"/>
        <v>0</v>
      </c>
      <c r="J89" s="50">
        <f t="shared" si="19"/>
        <v>0</v>
      </c>
      <c r="K89" s="45"/>
      <c r="L89" s="45"/>
      <c r="M89" s="45"/>
      <c r="N89" s="45"/>
      <c r="O89" s="51">
        <v>1E-3</v>
      </c>
      <c r="P89" s="45">
        <v>100</v>
      </c>
      <c r="Q89" s="41">
        <f>O89*P89*12</f>
        <v>1.2000000000000002</v>
      </c>
      <c r="R89" s="42">
        <f>K89+M89+P89</f>
        <v>100</v>
      </c>
      <c r="S89" s="43">
        <f t="shared" si="14"/>
        <v>1.2000000000000002</v>
      </c>
      <c r="T89" s="431"/>
      <c r="U89" s="431"/>
      <c r="V89" s="431"/>
      <c r="W89" s="431"/>
      <c r="X89" s="423">
        <v>1E-3</v>
      </c>
      <c r="Y89" s="431">
        <v>100</v>
      </c>
      <c r="Z89" s="424">
        <f t="shared" ref="Z89" si="22">X89*Y89*12</f>
        <v>1.2000000000000002</v>
      </c>
      <c r="AA89" s="406">
        <f>T89+V89+Y89</f>
        <v>100</v>
      </c>
      <c r="AB89" s="484">
        <f t="shared" si="20"/>
        <v>1.2000000000000002</v>
      </c>
      <c r="AC89" s="432"/>
    </row>
    <row r="90" spans="1:29" s="88" customFormat="1" ht="62.25" customHeight="1">
      <c r="A90" s="6">
        <f t="shared" si="21"/>
        <v>3.0699999999999994</v>
      </c>
      <c r="B90" s="18" t="s">
        <v>38</v>
      </c>
      <c r="C90" s="45"/>
      <c r="D90" s="251"/>
      <c r="E90" s="45"/>
      <c r="F90" s="251"/>
      <c r="G90" s="47"/>
      <c r="H90" s="48"/>
      <c r="I90" s="49">
        <f t="shared" si="19"/>
        <v>0</v>
      </c>
      <c r="J90" s="50">
        <f t="shared" si="19"/>
        <v>0</v>
      </c>
      <c r="K90" s="45"/>
      <c r="L90" s="45"/>
      <c r="M90" s="45"/>
      <c r="N90" s="45"/>
      <c r="O90" s="51">
        <v>0.01</v>
      </c>
      <c r="P90" s="45">
        <v>100</v>
      </c>
      <c r="Q90" s="41">
        <f t="shared" ref="Q90:Q107" si="23">O90*P90</f>
        <v>1</v>
      </c>
      <c r="R90" s="42">
        <f t="shared" si="14"/>
        <v>100</v>
      </c>
      <c r="S90" s="43">
        <f t="shared" si="14"/>
        <v>1</v>
      </c>
      <c r="T90" s="431"/>
      <c r="U90" s="431"/>
      <c r="V90" s="431"/>
      <c r="W90" s="431"/>
      <c r="X90" s="423">
        <v>0.01</v>
      </c>
      <c r="Y90" s="431">
        <v>100</v>
      </c>
      <c r="Z90" s="424">
        <f>X90*Y90</f>
        <v>1</v>
      </c>
      <c r="AA90" s="406">
        <f t="shared" ref="AA90:AA109" si="24">T90+V90+Y90</f>
        <v>100</v>
      </c>
      <c r="AB90" s="484">
        <f t="shared" si="20"/>
        <v>1</v>
      </c>
      <c r="AC90" s="432"/>
    </row>
    <row r="91" spans="1:29" s="88" customFormat="1" ht="46.5" customHeight="1">
      <c r="A91" s="6"/>
      <c r="B91" s="18" t="s">
        <v>39</v>
      </c>
      <c r="C91" s="45"/>
      <c r="D91" s="251"/>
      <c r="E91" s="45"/>
      <c r="F91" s="251"/>
      <c r="G91" s="47"/>
      <c r="H91" s="48"/>
      <c r="I91" s="49">
        <f t="shared" si="19"/>
        <v>0</v>
      </c>
      <c r="J91" s="50">
        <f t="shared" si="19"/>
        <v>0</v>
      </c>
      <c r="K91" s="45"/>
      <c r="L91" s="45"/>
      <c r="M91" s="45"/>
      <c r="N91" s="45"/>
      <c r="O91" s="117"/>
      <c r="P91" s="45"/>
      <c r="Q91" s="46">
        <f t="shared" si="23"/>
        <v>0</v>
      </c>
      <c r="R91" s="42">
        <f t="shared" si="14"/>
        <v>0</v>
      </c>
      <c r="S91" s="43">
        <f t="shared" si="14"/>
        <v>0</v>
      </c>
      <c r="T91" s="431"/>
      <c r="U91" s="431"/>
      <c r="V91" s="431"/>
      <c r="W91" s="431"/>
      <c r="X91" s="433"/>
      <c r="Y91" s="431"/>
      <c r="Z91" s="510"/>
      <c r="AA91" s="406"/>
      <c r="AB91" s="484"/>
      <c r="AC91" s="432"/>
    </row>
    <row r="92" spans="1:29" s="88" customFormat="1" ht="34.5" customHeight="1">
      <c r="A92" s="6" t="s">
        <v>40</v>
      </c>
      <c r="B92" s="21" t="s">
        <v>41</v>
      </c>
      <c r="C92" s="90"/>
      <c r="D92" s="252"/>
      <c r="E92" s="90"/>
      <c r="F92" s="252"/>
      <c r="G92" s="47"/>
      <c r="H92" s="48"/>
      <c r="I92" s="49">
        <f t="shared" si="19"/>
        <v>0</v>
      </c>
      <c r="J92" s="50">
        <f t="shared" si="19"/>
        <v>0</v>
      </c>
      <c r="K92" s="90"/>
      <c r="L92" s="90"/>
      <c r="M92" s="90"/>
      <c r="N92" s="90"/>
      <c r="O92" s="101">
        <v>0.25</v>
      </c>
      <c r="P92" s="90">
        <v>2</v>
      </c>
      <c r="Q92" s="41">
        <f>O92*P92*12</f>
        <v>6</v>
      </c>
      <c r="R92" s="42">
        <f t="shared" si="14"/>
        <v>2</v>
      </c>
      <c r="S92" s="43">
        <f t="shared" si="14"/>
        <v>6</v>
      </c>
      <c r="T92" s="434"/>
      <c r="U92" s="434"/>
      <c r="V92" s="434"/>
      <c r="W92" s="434"/>
      <c r="X92" s="435">
        <v>0.25</v>
      </c>
      <c r="Y92" s="90">
        <v>2</v>
      </c>
      <c r="Z92" s="424">
        <f>X92*Y92*12</f>
        <v>6</v>
      </c>
      <c r="AA92" s="406">
        <f t="shared" si="24"/>
        <v>2</v>
      </c>
      <c r="AB92" s="484">
        <f t="shared" si="20"/>
        <v>6</v>
      </c>
      <c r="AC92" s="436"/>
    </row>
    <row r="93" spans="1:29" s="9" customFormat="1" ht="54" customHeight="1">
      <c r="A93" s="6" t="s">
        <v>42</v>
      </c>
      <c r="B93" s="21" t="s">
        <v>43</v>
      </c>
      <c r="C93" s="8"/>
      <c r="D93" s="253"/>
      <c r="E93" s="8"/>
      <c r="F93" s="253"/>
      <c r="G93" s="47"/>
      <c r="H93" s="48"/>
      <c r="I93" s="49">
        <f t="shared" si="19"/>
        <v>0</v>
      </c>
      <c r="J93" s="50">
        <f t="shared" si="19"/>
        <v>0</v>
      </c>
      <c r="K93" s="8"/>
      <c r="L93" s="8"/>
      <c r="M93" s="8"/>
      <c r="N93" s="8"/>
      <c r="O93" s="101">
        <v>0.2</v>
      </c>
      <c r="P93" s="8">
        <v>0</v>
      </c>
      <c r="Q93" s="41">
        <f>O93*P93*12</f>
        <v>0</v>
      </c>
      <c r="R93" s="42">
        <f t="shared" si="14"/>
        <v>0</v>
      </c>
      <c r="S93" s="43">
        <f t="shared" si="14"/>
        <v>0</v>
      </c>
      <c r="T93" s="405"/>
      <c r="U93" s="405"/>
      <c r="V93" s="405"/>
      <c r="W93" s="405"/>
      <c r="X93" s="435">
        <v>0.2</v>
      </c>
      <c r="Y93" s="405">
        <v>0</v>
      </c>
      <c r="Z93" s="424">
        <f t="shared" ref="Z93:Z99" si="25">X93*Y93*12</f>
        <v>0</v>
      </c>
      <c r="AA93" s="406">
        <f t="shared" si="24"/>
        <v>0</v>
      </c>
      <c r="AB93" s="484">
        <f t="shared" si="20"/>
        <v>0</v>
      </c>
      <c r="AC93" s="407"/>
    </row>
    <row r="94" spans="1:29" s="9" customFormat="1" ht="77.25" customHeight="1">
      <c r="A94" s="6" t="s">
        <v>44</v>
      </c>
      <c r="B94" s="21" t="s">
        <v>45</v>
      </c>
      <c r="C94" s="8"/>
      <c r="D94" s="253"/>
      <c r="E94" s="8"/>
      <c r="F94" s="253"/>
      <c r="G94" s="47"/>
      <c r="H94" s="48"/>
      <c r="I94" s="49">
        <f t="shared" si="19"/>
        <v>0</v>
      </c>
      <c r="J94" s="50">
        <f t="shared" si="19"/>
        <v>0</v>
      </c>
      <c r="K94" s="8"/>
      <c r="L94" s="8"/>
      <c r="M94" s="8"/>
      <c r="N94" s="8"/>
      <c r="O94" s="51"/>
      <c r="P94" s="8"/>
      <c r="Q94" s="41">
        <f t="shared" si="23"/>
        <v>0</v>
      </c>
      <c r="R94" s="42">
        <f t="shared" si="14"/>
        <v>0</v>
      </c>
      <c r="S94" s="43">
        <f t="shared" si="14"/>
        <v>0</v>
      </c>
      <c r="T94" s="405"/>
      <c r="U94" s="405"/>
      <c r="V94" s="405"/>
      <c r="W94" s="405"/>
      <c r="X94" s="423">
        <v>0.12</v>
      </c>
      <c r="Y94" s="405"/>
      <c r="Z94" s="424">
        <f t="shared" si="25"/>
        <v>0</v>
      </c>
      <c r="AA94" s="406">
        <f t="shared" si="24"/>
        <v>0</v>
      </c>
      <c r="AB94" s="484">
        <f t="shared" si="20"/>
        <v>0</v>
      </c>
      <c r="AC94" s="407"/>
    </row>
    <row r="95" spans="1:29" s="88" customFormat="1" ht="46.5" customHeight="1">
      <c r="A95" s="6" t="s">
        <v>46</v>
      </c>
      <c r="B95" s="21" t="s">
        <v>47</v>
      </c>
      <c r="C95" s="8"/>
      <c r="D95" s="253"/>
      <c r="E95" s="8"/>
      <c r="F95" s="253"/>
      <c r="G95" s="47"/>
      <c r="H95" s="48"/>
      <c r="I95" s="49">
        <f t="shared" si="19"/>
        <v>0</v>
      </c>
      <c r="J95" s="50">
        <f t="shared" si="19"/>
        <v>0</v>
      </c>
      <c r="K95" s="8"/>
      <c r="L95" s="8"/>
      <c r="M95" s="8"/>
      <c r="N95" s="8"/>
      <c r="O95" s="51">
        <v>0.05</v>
      </c>
      <c r="P95" s="8">
        <v>6</v>
      </c>
      <c r="Q95" s="41">
        <f>O95*P95*12</f>
        <v>3.6000000000000005</v>
      </c>
      <c r="R95" s="42">
        <f t="shared" si="14"/>
        <v>6</v>
      </c>
      <c r="S95" s="43">
        <f t="shared" si="14"/>
        <v>3.6000000000000005</v>
      </c>
      <c r="T95" s="405"/>
      <c r="U95" s="405"/>
      <c r="V95" s="405"/>
      <c r="W95" s="405"/>
      <c r="X95" s="423">
        <v>0.05</v>
      </c>
      <c r="Y95" s="405">
        <v>6</v>
      </c>
      <c r="Z95" s="424">
        <f t="shared" si="25"/>
        <v>3.6000000000000005</v>
      </c>
      <c r="AA95" s="406">
        <f t="shared" si="24"/>
        <v>6</v>
      </c>
      <c r="AB95" s="484">
        <f t="shared" si="20"/>
        <v>3.6000000000000005</v>
      </c>
      <c r="AC95" s="407"/>
    </row>
    <row r="96" spans="1:29" s="88" customFormat="1" ht="46.5" customHeight="1">
      <c r="A96" s="6" t="s">
        <v>48</v>
      </c>
      <c r="B96" s="21" t="s">
        <v>49</v>
      </c>
      <c r="C96" s="8"/>
      <c r="D96" s="253"/>
      <c r="E96" s="8"/>
      <c r="F96" s="253"/>
      <c r="G96" s="47"/>
      <c r="H96" s="48"/>
      <c r="I96" s="49">
        <f t="shared" si="19"/>
        <v>0</v>
      </c>
      <c r="J96" s="50">
        <f t="shared" si="19"/>
        <v>0</v>
      </c>
      <c r="K96" s="8"/>
      <c r="L96" s="8"/>
      <c r="M96" s="8"/>
      <c r="N96" s="8"/>
      <c r="O96" s="51">
        <v>0.1</v>
      </c>
      <c r="P96" s="8">
        <v>2</v>
      </c>
      <c r="Q96" s="41">
        <f>O96*P96*12</f>
        <v>2.4000000000000004</v>
      </c>
      <c r="R96" s="42">
        <f t="shared" si="14"/>
        <v>2</v>
      </c>
      <c r="S96" s="43">
        <f t="shared" si="14"/>
        <v>2.4000000000000004</v>
      </c>
      <c r="T96" s="405"/>
      <c r="U96" s="405"/>
      <c r="V96" s="405"/>
      <c r="W96" s="405"/>
      <c r="X96" s="423">
        <v>0.1</v>
      </c>
      <c r="Y96" s="405">
        <v>2</v>
      </c>
      <c r="Z96" s="424">
        <f t="shared" si="25"/>
        <v>2.4000000000000004</v>
      </c>
      <c r="AA96" s="406">
        <f t="shared" si="24"/>
        <v>2</v>
      </c>
      <c r="AB96" s="484">
        <f t="shared" si="20"/>
        <v>2.4000000000000004</v>
      </c>
      <c r="AC96" s="407"/>
    </row>
    <row r="97" spans="1:29" s="88" customFormat="1" ht="66.75" customHeight="1">
      <c r="A97" s="6" t="s">
        <v>50</v>
      </c>
      <c r="B97" s="21" t="s">
        <v>51</v>
      </c>
      <c r="C97" s="8"/>
      <c r="D97" s="253"/>
      <c r="E97" s="8"/>
      <c r="F97" s="253"/>
      <c r="G97" s="47"/>
      <c r="H97" s="48"/>
      <c r="I97" s="49">
        <f t="shared" si="19"/>
        <v>0</v>
      </c>
      <c r="J97" s="50">
        <f t="shared" si="19"/>
        <v>0</v>
      </c>
      <c r="K97" s="8"/>
      <c r="L97" s="8"/>
      <c r="M97" s="8"/>
      <c r="N97" s="8"/>
      <c r="O97" s="51">
        <v>0.05</v>
      </c>
      <c r="P97" s="8">
        <v>4</v>
      </c>
      <c r="Q97" s="41">
        <f>O97*P97*12</f>
        <v>2.4000000000000004</v>
      </c>
      <c r="R97" s="42">
        <f t="shared" si="14"/>
        <v>4</v>
      </c>
      <c r="S97" s="43">
        <f t="shared" si="14"/>
        <v>2.4000000000000004</v>
      </c>
      <c r="T97" s="405"/>
      <c r="U97" s="405"/>
      <c r="V97" s="405"/>
      <c r="W97" s="405"/>
      <c r="X97" s="423">
        <v>0.05</v>
      </c>
      <c r="Y97" s="405">
        <v>4</v>
      </c>
      <c r="Z97" s="424">
        <f t="shared" si="25"/>
        <v>2.4000000000000004</v>
      </c>
      <c r="AA97" s="406">
        <f t="shared" si="24"/>
        <v>4</v>
      </c>
      <c r="AB97" s="484">
        <f t="shared" si="20"/>
        <v>2.4000000000000004</v>
      </c>
      <c r="AC97" s="407"/>
    </row>
    <row r="98" spans="1:29" s="88" customFormat="1" ht="46.5" customHeight="1">
      <c r="A98" s="6" t="s">
        <v>52</v>
      </c>
      <c r="B98" s="21" t="s">
        <v>97</v>
      </c>
      <c r="C98" s="8"/>
      <c r="D98" s="253"/>
      <c r="E98" s="8"/>
      <c r="F98" s="253"/>
      <c r="G98" s="47"/>
      <c r="H98" s="48"/>
      <c r="I98" s="49">
        <f t="shared" si="19"/>
        <v>0</v>
      </c>
      <c r="J98" s="50">
        <f t="shared" si="19"/>
        <v>0</v>
      </c>
      <c r="K98" s="8"/>
      <c r="L98" s="8"/>
      <c r="M98" s="8"/>
      <c r="N98" s="8"/>
      <c r="O98" s="51">
        <v>0.06</v>
      </c>
      <c r="P98" s="8">
        <v>2</v>
      </c>
      <c r="Q98" s="41">
        <f>O98*P98*12</f>
        <v>1.44</v>
      </c>
      <c r="R98" s="42">
        <f t="shared" si="14"/>
        <v>2</v>
      </c>
      <c r="S98" s="43">
        <f t="shared" si="14"/>
        <v>1.44</v>
      </c>
      <c r="T98" s="405"/>
      <c r="U98" s="405"/>
      <c r="V98" s="405"/>
      <c r="W98" s="405"/>
      <c r="X98" s="423">
        <v>0.06</v>
      </c>
      <c r="Y98" s="405">
        <v>2</v>
      </c>
      <c r="Z98" s="424">
        <f t="shared" si="25"/>
        <v>1.44</v>
      </c>
      <c r="AA98" s="406">
        <f t="shared" si="24"/>
        <v>2</v>
      </c>
      <c r="AB98" s="484">
        <f t="shared" si="20"/>
        <v>1.44</v>
      </c>
      <c r="AC98" s="407"/>
    </row>
    <row r="99" spans="1:29" s="87" customFormat="1" ht="46.5" customHeight="1">
      <c r="A99" s="6" t="s">
        <v>81</v>
      </c>
      <c r="B99" s="21" t="s">
        <v>98</v>
      </c>
      <c r="C99" s="8"/>
      <c r="D99" s="253"/>
      <c r="E99" s="8"/>
      <c r="F99" s="253"/>
      <c r="G99" s="47"/>
      <c r="H99" s="48"/>
      <c r="I99" s="49">
        <f t="shared" si="19"/>
        <v>0</v>
      </c>
      <c r="J99" s="50">
        <f t="shared" si="19"/>
        <v>0</v>
      </c>
      <c r="K99" s="8"/>
      <c r="L99" s="8"/>
      <c r="M99" s="8"/>
      <c r="N99" s="8"/>
      <c r="O99" s="51">
        <v>4.4999999999999998E-2</v>
      </c>
      <c r="P99" s="8">
        <v>4</v>
      </c>
      <c r="Q99" s="41">
        <f>O99*P99*12</f>
        <v>2.16</v>
      </c>
      <c r="R99" s="42">
        <f t="shared" si="14"/>
        <v>4</v>
      </c>
      <c r="S99" s="43">
        <f t="shared" si="14"/>
        <v>2.16</v>
      </c>
      <c r="T99" s="405"/>
      <c r="U99" s="405"/>
      <c r="V99" s="405"/>
      <c r="W99" s="405"/>
      <c r="X99" s="423">
        <v>4.4999999999999998E-2</v>
      </c>
      <c r="Y99" s="405">
        <v>4</v>
      </c>
      <c r="Z99" s="424">
        <f t="shared" si="25"/>
        <v>2.16</v>
      </c>
      <c r="AA99" s="406">
        <f t="shared" si="24"/>
        <v>4</v>
      </c>
      <c r="AB99" s="484">
        <f t="shared" si="20"/>
        <v>2.16</v>
      </c>
      <c r="AC99" s="407"/>
    </row>
    <row r="100" spans="1:29" s="88" customFormat="1" ht="46.5" customHeight="1">
      <c r="A100" s="6">
        <v>3.08</v>
      </c>
      <c r="B100" s="21" t="s">
        <v>54</v>
      </c>
      <c r="C100" s="8"/>
      <c r="D100" s="253"/>
      <c r="E100" s="8"/>
      <c r="F100" s="253"/>
      <c r="G100" s="47"/>
      <c r="H100" s="48"/>
      <c r="I100" s="49">
        <f t="shared" si="19"/>
        <v>0</v>
      </c>
      <c r="J100" s="50">
        <f t="shared" si="19"/>
        <v>0</v>
      </c>
      <c r="K100" s="8"/>
      <c r="L100" s="8"/>
      <c r="M100" s="8"/>
      <c r="N100" s="8"/>
      <c r="O100" s="51">
        <v>0.01</v>
      </c>
      <c r="P100" s="8">
        <v>100</v>
      </c>
      <c r="Q100" s="41">
        <f t="shared" si="23"/>
        <v>1</v>
      </c>
      <c r="R100" s="42">
        <f t="shared" si="14"/>
        <v>100</v>
      </c>
      <c r="S100" s="43">
        <f t="shared" si="14"/>
        <v>1</v>
      </c>
      <c r="T100" s="405"/>
      <c r="U100" s="405"/>
      <c r="V100" s="405"/>
      <c r="W100" s="405"/>
      <c r="X100" s="423">
        <v>0.01</v>
      </c>
      <c r="Y100" s="405">
        <v>100</v>
      </c>
      <c r="Z100" s="424">
        <f t="shared" ref="Z100:Z109" si="26">X100*Y100</f>
        <v>1</v>
      </c>
      <c r="AA100" s="406">
        <f t="shared" si="24"/>
        <v>100</v>
      </c>
      <c r="AB100" s="484">
        <f t="shared" si="20"/>
        <v>1</v>
      </c>
      <c r="AC100" s="407"/>
    </row>
    <row r="101" spans="1:29" s="88" customFormat="1" ht="46.5" customHeight="1">
      <c r="A101" s="6">
        <f t="shared" ref="A101:A108" si="27">+A100+0.01</f>
        <v>3.09</v>
      </c>
      <c r="B101" s="21" t="s">
        <v>55</v>
      </c>
      <c r="C101" s="8"/>
      <c r="D101" s="253"/>
      <c r="E101" s="8"/>
      <c r="F101" s="253"/>
      <c r="G101" s="47"/>
      <c r="H101" s="48"/>
      <c r="I101" s="49">
        <f t="shared" si="19"/>
        <v>0</v>
      </c>
      <c r="J101" s="50">
        <f t="shared" si="19"/>
        <v>0</v>
      </c>
      <c r="K101" s="8"/>
      <c r="L101" s="8"/>
      <c r="M101" s="8"/>
      <c r="N101" s="8"/>
      <c r="O101" s="51">
        <v>0.01</v>
      </c>
      <c r="P101" s="8">
        <v>100</v>
      </c>
      <c r="Q101" s="41">
        <f t="shared" si="23"/>
        <v>1</v>
      </c>
      <c r="R101" s="42">
        <f t="shared" si="14"/>
        <v>100</v>
      </c>
      <c r="S101" s="43">
        <f t="shared" si="14"/>
        <v>1</v>
      </c>
      <c r="T101" s="405"/>
      <c r="U101" s="405"/>
      <c r="V101" s="405"/>
      <c r="W101" s="405"/>
      <c r="X101" s="423">
        <v>0.01</v>
      </c>
      <c r="Y101" s="405">
        <v>100</v>
      </c>
      <c r="Z101" s="424">
        <f t="shared" si="26"/>
        <v>1</v>
      </c>
      <c r="AA101" s="406">
        <f t="shared" si="24"/>
        <v>100</v>
      </c>
      <c r="AB101" s="484">
        <f t="shared" si="20"/>
        <v>1</v>
      </c>
      <c r="AC101" s="407"/>
    </row>
    <row r="102" spans="1:29" s="88" customFormat="1" ht="46.5" customHeight="1">
      <c r="A102" s="6">
        <f t="shared" si="27"/>
        <v>3.0999999999999996</v>
      </c>
      <c r="B102" s="21" t="s">
        <v>56</v>
      </c>
      <c r="C102" s="8"/>
      <c r="D102" s="253"/>
      <c r="E102" s="8"/>
      <c r="F102" s="253"/>
      <c r="G102" s="47"/>
      <c r="H102" s="48"/>
      <c r="I102" s="49">
        <f t="shared" si="19"/>
        <v>0</v>
      </c>
      <c r="J102" s="50">
        <f t="shared" si="19"/>
        <v>0</v>
      </c>
      <c r="K102" s="8"/>
      <c r="L102" s="8"/>
      <c r="M102" s="8"/>
      <c r="N102" s="8"/>
      <c r="O102" s="51">
        <v>1.2500000000000001E-2</v>
      </c>
      <c r="P102" s="8">
        <v>100</v>
      </c>
      <c r="Q102" s="41">
        <f t="shared" si="23"/>
        <v>1.25</v>
      </c>
      <c r="R102" s="42">
        <f t="shared" si="14"/>
        <v>100</v>
      </c>
      <c r="S102" s="43">
        <f t="shared" si="14"/>
        <v>1.25</v>
      </c>
      <c r="T102" s="405"/>
      <c r="U102" s="405"/>
      <c r="V102" s="405"/>
      <c r="W102" s="405"/>
      <c r="X102" s="423">
        <v>1.2500000000000001E-2</v>
      </c>
      <c r="Y102" s="405">
        <v>100</v>
      </c>
      <c r="Z102" s="424">
        <f t="shared" si="26"/>
        <v>1.25</v>
      </c>
      <c r="AA102" s="406">
        <f t="shared" si="24"/>
        <v>100</v>
      </c>
      <c r="AB102" s="484">
        <f t="shared" si="20"/>
        <v>1.25</v>
      </c>
      <c r="AC102" s="407"/>
    </row>
    <row r="103" spans="1:29" s="88" customFormat="1" ht="46.5" customHeight="1">
      <c r="A103" s="6">
        <f t="shared" si="27"/>
        <v>3.1099999999999994</v>
      </c>
      <c r="B103" s="21" t="s">
        <v>57</v>
      </c>
      <c r="C103" s="8"/>
      <c r="D103" s="253"/>
      <c r="E103" s="8"/>
      <c r="F103" s="253"/>
      <c r="G103" s="47"/>
      <c r="H103" s="48"/>
      <c r="I103" s="49">
        <f t="shared" si="19"/>
        <v>0</v>
      </c>
      <c r="J103" s="50">
        <f t="shared" si="19"/>
        <v>0</v>
      </c>
      <c r="K103" s="8"/>
      <c r="L103" s="8"/>
      <c r="M103" s="8"/>
      <c r="N103" s="8"/>
      <c r="O103" s="51">
        <v>7.4999999999999997E-3</v>
      </c>
      <c r="P103" s="8">
        <v>100</v>
      </c>
      <c r="Q103" s="41">
        <f t="shared" si="23"/>
        <v>0.75</v>
      </c>
      <c r="R103" s="42">
        <f t="shared" si="14"/>
        <v>100</v>
      </c>
      <c r="S103" s="43">
        <f t="shared" si="14"/>
        <v>0.75</v>
      </c>
      <c r="T103" s="405"/>
      <c r="U103" s="405"/>
      <c r="V103" s="405"/>
      <c r="W103" s="405"/>
      <c r="X103" s="423">
        <v>7.4999999999999997E-3</v>
      </c>
      <c r="Y103" s="405">
        <v>100</v>
      </c>
      <c r="Z103" s="424">
        <f t="shared" si="26"/>
        <v>0.75</v>
      </c>
      <c r="AA103" s="406">
        <f t="shared" si="24"/>
        <v>100</v>
      </c>
      <c r="AB103" s="484">
        <f t="shared" si="20"/>
        <v>0.75</v>
      </c>
      <c r="AC103" s="407"/>
    </row>
    <row r="104" spans="1:29" s="88" customFormat="1" ht="46.5" customHeight="1">
      <c r="A104" s="6">
        <f t="shared" si="27"/>
        <v>3.1199999999999992</v>
      </c>
      <c r="B104" s="21" t="s">
        <v>58</v>
      </c>
      <c r="C104" s="8"/>
      <c r="D104" s="253"/>
      <c r="E104" s="8"/>
      <c r="F104" s="253"/>
      <c r="G104" s="47"/>
      <c r="H104" s="48"/>
      <c r="I104" s="49">
        <f t="shared" si="19"/>
        <v>0</v>
      </c>
      <c r="J104" s="50">
        <f t="shared" si="19"/>
        <v>0</v>
      </c>
      <c r="K104" s="8"/>
      <c r="L104" s="8"/>
      <c r="M104" s="8"/>
      <c r="N104" s="8"/>
      <c r="O104" s="51">
        <v>7.4999999999999997E-3</v>
      </c>
      <c r="P104" s="8">
        <v>100</v>
      </c>
      <c r="Q104" s="41">
        <f t="shared" si="23"/>
        <v>0.75</v>
      </c>
      <c r="R104" s="42">
        <f t="shared" si="14"/>
        <v>100</v>
      </c>
      <c r="S104" s="43">
        <f t="shared" si="14"/>
        <v>0.75</v>
      </c>
      <c r="T104" s="405"/>
      <c r="U104" s="405"/>
      <c r="V104" s="405"/>
      <c r="W104" s="405"/>
      <c r="X104" s="423">
        <v>7.4999999999999997E-3</v>
      </c>
      <c r="Y104" s="405">
        <v>100</v>
      </c>
      <c r="Z104" s="424">
        <f t="shared" si="26"/>
        <v>0.75</v>
      </c>
      <c r="AA104" s="406">
        <f t="shared" si="24"/>
        <v>100</v>
      </c>
      <c r="AB104" s="484">
        <f t="shared" si="20"/>
        <v>0.75</v>
      </c>
      <c r="AC104" s="407"/>
    </row>
    <row r="105" spans="1:29" s="88" customFormat="1" ht="46.5" customHeight="1">
      <c r="A105" s="6">
        <f t="shared" si="27"/>
        <v>3.129999999999999</v>
      </c>
      <c r="B105" s="21" t="s">
        <v>59</v>
      </c>
      <c r="C105" s="8"/>
      <c r="D105" s="253"/>
      <c r="E105" s="8"/>
      <c r="F105" s="253"/>
      <c r="G105" s="47"/>
      <c r="H105" s="48"/>
      <c r="I105" s="49">
        <f t="shared" si="19"/>
        <v>0</v>
      </c>
      <c r="J105" s="50">
        <f t="shared" si="19"/>
        <v>0</v>
      </c>
      <c r="K105" s="8"/>
      <c r="L105" s="8"/>
      <c r="M105" s="8"/>
      <c r="N105" s="8"/>
      <c r="O105" s="51">
        <v>3.0000000000000001E-3</v>
      </c>
      <c r="P105" s="8">
        <v>100</v>
      </c>
      <c r="Q105" s="41">
        <f t="shared" si="23"/>
        <v>0.3</v>
      </c>
      <c r="R105" s="42">
        <f t="shared" si="14"/>
        <v>100</v>
      </c>
      <c r="S105" s="43">
        <f t="shared" si="14"/>
        <v>0.3</v>
      </c>
      <c r="T105" s="405"/>
      <c r="U105" s="405"/>
      <c r="V105" s="405"/>
      <c r="W105" s="405"/>
      <c r="X105" s="423">
        <v>3.0000000000000001E-3</v>
      </c>
      <c r="Y105" s="405">
        <v>100</v>
      </c>
      <c r="Z105" s="424">
        <f t="shared" si="26"/>
        <v>0.3</v>
      </c>
      <c r="AA105" s="406">
        <f t="shared" si="24"/>
        <v>100</v>
      </c>
      <c r="AB105" s="484">
        <f t="shared" si="20"/>
        <v>0.3</v>
      </c>
      <c r="AC105" s="407"/>
    </row>
    <row r="106" spans="1:29" s="88" customFormat="1" ht="46.5" customHeight="1">
      <c r="A106" s="6">
        <f t="shared" si="27"/>
        <v>3.1399999999999988</v>
      </c>
      <c r="B106" s="21" t="s">
        <v>60</v>
      </c>
      <c r="C106" s="8"/>
      <c r="D106" s="253"/>
      <c r="E106" s="8"/>
      <c r="F106" s="253"/>
      <c r="G106" s="47"/>
      <c r="H106" s="48"/>
      <c r="I106" s="49">
        <f t="shared" si="19"/>
        <v>0</v>
      </c>
      <c r="J106" s="50">
        <f t="shared" si="19"/>
        <v>0</v>
      </c>
      <c r="K106" s="8"/>
      <c r="L106" s="8"/>
      <c r="M106" s="8"/>
      <c r="N106" s="8"/>
      <c r="O106" s="51">
        <v>3.0000000000000001E-3</v>
      </c>
      <c r="P106" s="8">
        <v>100</v>
      </c>
      <c r="Q106" s="41">
        <f t="shared" si="23"/>
        <v>0.3</v>
      </c>
      <c r="R106" s="42">
        <f t="shared" si="14"/>
        <v>100</v>
      </c>
      <c r="S106" s="43">
        <f t="shared" si="14"/>
        <v>0.3</v>
      </c>
      <c r="T106" s="405"/>
      <c r="U106" s="405"/>
      <c r="V106" s="405"/>
      <c r="W106" s="405"/>
      <c r="X106" s="423">
        <v>3.0000000000000001E-3</v>
      </c>
      <c r="Y106" s="405">
        <v>100</v>
      </c>
      <c r="Z106" s="424">
        <f t="shared" si="26"/>
        <v>0.3</v>
      </c>
      <c r="AA106" s="406">
        <f t="shared" si="24"/>
        <v>100</v>
      </c>
      <c r="AB106" s="484">
        <f t="shared" si="20"/>
        <v>0.3</v>
      </c>
      <c r="AC106" s="407"/>
    </row>
    <row r="107" spans="1:29" s="88" customFormat="1" ht="46.5" customHeight="1">
      <c r="A107" s="6">
        <f t="shared" si="27"/>
        <v>3.1499999999999986</v>
      </c>
      <c r="B107" s="21" t="s">
        <v>61</v>
      </c>
      <c r="C107" s="8"/>
      <c r="D107" s="253"/>
      <c r="E107" s="8"/>
      <c r="F107" s="253"/>
      <c r="G107" s="47"/>
      <c r="H107" s="48"/>
      <c r="I107" s="49">
        <f t="shared" si="19"/>
        <v>0</v>
      </c>
      <c r="J107" s="50">
        <f t="shared" si="19"/>
        <v>0</v>
      </c>
      <c r="K107" s="8"/>
      <c r="L107" s="8"/>
      <c r="M107" s="8"/>
      <c r="N107" s="8"/>
      <c r="O107" s="51">
        <v>0.1</v>
      </c>
      <c r="P107" s="8">
        <v>100</v>
      </c>
      <c r="Q107" s="41">
        <f t="shared" si="23"/>
        <v>10</v>
      </c>
      <c r="R107" s="42">
        <f t="shared" si="14"/>
        <v>100</v>
      </c>
      <c r="S107" s="43">
        <f t="shared" si="14"/>
        <v>10</v>
      </c>
      <c r="T107" s="405"/>
      <c r="U107" s="405"/>
      <c r="V107" s="405"/>
      <c r="W107" s="405"/>
      <c r="X107" s="423">
        <v>0.1</v>
      </c>
      <c r="Y107" s="405">
        <v>100</v>
      </c>
      <c r="Z107" s="424">
        <f t="shared" si="26"/>
        <v>10</v>
      </c>
      <c r="AA107" s="406">
        <f t="shared" si="24"/>
        <v>100</v>
      </c>
      <c r="AB107" s="484">
        <f t="shared" si="20"/>
        <v>10</v>
      </c>
      <c r="AC107" s="407"/>
    </row>
    <row r="108" spans="1:29" s="88" customFormat="1" ht="46.5" customHeight="1">
      <c r="A108" s="6">
        <f t="shared" si="27"/>
        <v>3.1599999999999984</v>
      </c>
      <c r="B108" s="21" t="s">
        <v>62</v>
      </c>
      <c r="C108" s="8"/>
      <c r="D108" s="253"/>
      <c r="E108" s="8"/>
      <c r="F108" s="253"/>
      <c r="G108" s="47"/>
      <c r="H108" s="48"/>
      <c r="I108" s="49">
        <f t="shared" si="19"/>
        <v>0</v>
      </c>
      <c r="J108" s="50">
        <f t="shared" si="19"/>
        <v>0</v>
      </c>
      <c r="K108" s="8"/>
      <c r="L108" s="8"/>
      <c r="M108" s="8"/>
      <c r="N108" s="8"/>
      <c r="O108" s="51">
        <v>5.0000000000000001E-3</v>
      </c>
      <c r="P108" s="8">
        <v>100</v>
      </c>
      <c r="Q108" s="41">
        <f>O108*P108</f>
        <v>0.5</v>
      </c>
      <c r="R108" s="42">
        <f t="shared" si="14"/>
        <v>100</v>
      </c>
      <c r="S108" s="43">
        <f t="shared" si="14"/>
        <v>0.5</v>
      </c>
      <c r="T108" s="405"/>
      <c r="U108" s="405"/>
      <c r="V108" s="405"/>
      <c r="W108" s="405"/>
      <c r="X108" s="423">
        <v>5.0000000000000001E-3</v>
      </c>
      <c r="Y108" s="405">
        <v>100</v>
      </c>
      <c r="Z108" s="424">
        <f t="shared" si="26"/>
        <v>0.5</v>
      </c>
      <c r="AA108" s="406">
        <f t="shared" si="24"/>
        <v>100</v>
      </c>
      <c r="AB108" s="484">
        <f t="shared" si="20"/>
        <v>0.5</v>
      </c>
      <c r="AC108" s="407"/>
    </row>
    <row r="109" spans="1:29" s="88" customFormat="1" ht="46.5" customHeight="1">
      <c r="A109" s="6">
        <v>3.17</v>
      </c>
      <c r="B109" s="21" t="s">
        <v>63</v>
      </c>
      <c r="C109" s="8"/>
      <c r="D109" s="253"/>
      <c r="E109" s="8"/>
      <c r="F109" s="253"/>
      <c r="G109" s="47"/>
      <c r="H109" s="48"/>
      <c r="I109" s="49">
        <f>C109-E109</f>
        <v>0</v>
      </c>
      <c r="J109" s="50">
        <f>D109-F109</f>
        <v>0</v>
      </c>
      <c r="K109" s="8"/>
      <c r="L109" s="8"/>
      <c r="M109" s="8"/>
      <c r="N109" s="8"/>
      <c r="O109" s="51">
        <v>2E-3</v>
      </c>
      <c r="P109" s="8">
        <v>100</v>
      </c>
      <c r="Q109" s="41">
        <f>O109*P109</f>
        <v>0.2</v>
      </c>
      <c r="R109" s="42">
        <f t="shared" si="14"/>
        <v>100</v>
      </c>
      <c r="S109" s="43">
        <f t="shared" si="14"/>
        <v>0.2</v>
      </c>
      <c r="T109" s="405"/>
      <c r="U109" s="405"/>
      <c r="V109" s="405"/>
      <c r="W109" s="405"/>
      <c r="X109" s="423">
        <v>2E-3</v>
      </c>
      <c r="Y109" s="405">
        <v>100</v>
      </c>
      <c r="Z109" s="424">
        <f t="shared" si="26"/>
        <v>0.2</v>
      </c>
      <c r="AA109" s="406">
        <f t="shared" si="24"/>
        <v>100</v>
      </c>
      <c r="AB109" s="484">
        <f t="shared" si="20"/>
        <v>0.2</v>
      </c>
      <c r="AC109" s="407"/>
    </row>
    <row r="110" spans="1:29" s="216" customFormat="1" ht="18">
      <c r="A110" s="203"/>
      <c r="B110" s="177" t="s">
        <v>64</v>
      </c>
      <c r="C110" s="194"/>
      <c r="D110" s="178">
        <f>SUM(D88:D109)</f>
        <v>0</v>
      </c>
      <c r="E110" s="194"/>
      <c r="F110" s="178">
        <f>SUM(F88:F109)</f>
        <v>0</v>
      </c>
      <c r="G110" s="214"/>
      <c r="H110" s="215"/>
      <c r="I110" s="194">
        <f t="shared" ref="I110:S110" si="28">SUM(I88:I109)</f>
        <v>0</v>
      </c>
      <c r="J110" s="178">
        <f t="shared" si="28"/>
        <v>0</v>
      </c>
      <c r="K110" s="178">
        <f t="shared" si="28"/>
        <v>0</v>
      </c>
      <c r="L110" s="178">
        <f t="shared" si="28"/>
        <v>0</v>
      </c>
      <c r="M110" s="178">
        <f t="shared" si="28"/>
        <v>0</v>
      </c>
      <c r="N110" s="178">
        <f t="shared" si="28"/>
        <v>0</v>
      </c>
      <c r="O110" s="195">
        <f t="shared" si="28"/>
        <v>0.94149999999999989</v>
      </c>
      <c r="P110" s="194">
        <f>P98</f>
        <v>2</v>
      </c>
      <c r="Q110" s="178">
        <f>SUM(Q88:Q109)</f>
        <v>54.25</v>
      </c>
      <c r="R110" s="194">
        <f>P110</f>
        <v>2</v>
      </c>
      <c r="S110" s="178">
        <f t="shared" si="28"/>
        <v>54.25</v>
      </c>
      <c r="T110" s="427"/>
      <c r="U110" s="427">
        <f t="shared" ref="U110:W110" si="29">SUM(U88:U109)</f>
        <v>0</v>
      </c>
      <c r="V110" s="427"/>
      <c r="W110" s="427">
        <f t="shared" si="29"/>
        <v>0</v>
      </c>
      <c r="X110" s="428">
        <f>SUM(X88:X109)</f>
        <v>1.0614999999999999</v>
      </c>
      <c r="Y110" s="194">
        <f>Y98</f>
        <v>2</v>
      </c>
      <c r="Z110" s="427">
        <f>SUM(Z88:Z109)</f>
        <v>54.25</v>
      </c>
      <c r="AA110" s="194">
        <f>Y110</f>
        <v>2</v>
      </c>
      <c r="AB110" s="427">
        <f t="shared" ref="AB110" si="30">SUM(AB88:AB109)</f>
        <v>54.25</v>
      </c>
      <c r="AC110" s="415"/>
    </row>
    <row r="111" spans="1:29" s="216" customFormat="1" ht="31.5">
      <c r="A111" s="203"/>
      <c r="B111" s="181" t="s">
        <v>65</v>
      </c>
      <c r="C111" s="196">
        <f>C110+C86</f>
        <v>0</v>
      </c>
      <c r="D111" s="182">
        <f>D110+D86</f>
        <v>0</v>
      </c>
      <c r="E111" s="196">
        <f>E110+E86</f>
        <v>0</v>
      </c>
      <c r="F111" s="182">
        <f>F110+F86</f>
        <v>0</v>
      </c>
      <c r="G111" s="214"/>
      <c r="H111" s="215"/>
      <c r="I111" s="196">
        <f t="shared" ref="I111:S111" si="31">I110+I86</f>
        <v>0</v>
      </c>
      <c r="J111" s="182">
        <f t="shared" si="31"/>
        <v>0</v>
      </c>
      <c r="K111" s="182">
        <f t="shared" si="31"/>
        <v>0</v>
      </c>
      <c r="L111" s="182">
        <f t="shared" si="31"/>
        <v>0</v>
      </c>
      <c r="M111" s="182">
        <f t="shared" si="31"/>
        <v>0</v>
      </c>
      <c r="N111" s="182">
        <f t="shared" si="31"/>
        <v>0</v>
      </c>
      <c r="O111" s="197">
        <f t="shared" si="31"/>
        <v>6.8164999999999996</v>
      </c>
      <c r="P111" s="196">
        <f>P110</f>
        <v>2</v>
      </c>
      <c r="Q111" s="182">
        <f t="shared" si="31"/>
        <v>65.625</v>
      </c>
      <c r="R111" s="196">
        <f>P111</f>
        <v>2</v>
      </c>
      <c r="S111" s="182">
        <f t="shared" si="31"/>
        <v>65.625</v>
      </c>
      <c r="T111" s="437"/>
      <c r="U111" s="437">
        <f t="shared" ref="U111:W111" si="32">U110+U86</f>
        <v>0</v>
      </c>
      <c r="V111" s="437"/>
      <c r="W111" s="437">
        <f t="shared" si="32"/>
        <v>0</v>
      </c>
      <c r="X111" s="438">
        <f>X110+X86</f>
        <v>6.8114999999999997</v>
      </c>
      <c r="Y111" s="512">
        <f t="shared" ref="Y111:Z111" si="33">Y110+Y86</f>
        <v>2</v>
      </c>
      <c r="Z111" s="437">
        <f t="shared" si="33"/>
        <v>65</v>
      </c>
      <c r="AA111" s="512">
        <f t="shared" ref="AA111:AB111" si="34">AA110+AA86</f>
        <v>2</v>
      </c>
      <c r="AB111" s="437">
        <f t="shared" si="34"/>
        <v>65</v>
      </c>
      <c r="AC111" s="412"/>
    </row>
    <row r="112" spans="1:29" ht="18">
      <c r="A112" s="260" t="s">
        <v>99</v>
      </c>
      <c r="B112" s="25" t="s">
        <v>100</v>
      </c>
      <c r="C112" s="26"/>
      <c r="D112" s="27"/>
      <c r="E112" s="26"/>
      <c r="F112" s="27"/>
      <c r="G112" s="47"/>
      <c r="H112" s="48"/>
      <c r="I112" s="53"/>
      <c r="J112" s="27"/>
      <c r="K112" s="26"/>
      <c r="L112" s="26"/>
      <c r="M112" s="26"/>
      <c r="N112" s="26"/>
      <c r="O112" s="112"/>
      <c r="P112" s="53"/>
      <c r="Q112" s="27"/>
      <c r="R112" s="42">
        <f t="shared" si="14"/>
        <v>0</v>
      </c>
      <c r="S112" s="43">
        <f t="shared" si="14"/>
        <v>0</v>
      </c>
      <c r="T112" s="439"/>
      <c r="U112" s="439"/>
      <c r="V112" s="439"/>
      <c r="W112" s="439"/>
      <c r="X112" s="440"/>
      <c r="Y112" s="447"/>
      <c r="Z112" s="448"/>
      <c r="AA112" s="406">
        <f t="shared" ref="AA112:AA143" si="35">T112+V112+Y112</f>
        <v>0</v>
      </c>
      <c r="AB112" s="425">
        <f t="shared" ref="AB112:AB143" si="36">U112+W112+Z112</f>
        <v>0</v>
      </c>
      <c r="AC112" s="416"/>
    </row>
    <row r="113" spans="1:29" ht="18">
      <c r="A113" s="6"/>
      <c r="B113" s="28" t="s">
        <v>29</v>
      </c>
      <c r="C113" s="29"/>
      <c r="D113" s="30"/>
      <c r="E113" s="29"/>
      <c r="F113" s="30"/>
      <c r="G113" s="47"/>
      <c r="H113" s="48"/>
      <c r="I113" s="79"/>
      <c r="J113" s="30"/>
      <c r="K113" s="29"/>
      <c r="L113" s="29"/>
      <c r="M113" s="29"/>
      <c r="N113" s="29"/>
      <c r="O113" s="113"/>
      <c r="P113" s="79"/>
      <c r="Q113" s="30"/>
      <c r="R113" s="42">
        <f t="shared" si="14"/>
        <v>0</v>
      </c>
      <c r="S113" s="43">
        <f t="shared" si="14"/>
        <v>0</v>
      </c>
      <c r="T113" s="441"/>
      <c r="U113" s="441"/>
      <c r="V113" s="441"/>
      <c r="W113" s="441"/>
      <c r="X113" s="442"/>
      <c r="Y113" s="530"/>
      <c r="Z113" s="506"/>
      <c r="AA113" s="406">
        <f t="shared" si="35"/>
        <v>0</v>
      </c>
      <c r="AB113" s="425">
        <f t="shared" si="36"/>
        <v>0</v>
      </c>
      <c r="AC113" s="417"/>
    </row>
    <row r="114" spans="1:29" ht="31.5">
      <c r="A114" s="6">
        <v>3.18</v>
      </c>
      <c r="B114" s="31" t="s">
        <v>67</v>
      </c>
      <c r="C114" s="32"/>
      <c r="D114" s="33"/>
      <c r="E114" s="32"/>
      <c r="F114" s="33"/>
      <c r="G114" s="47"/>
      <c r="H114" s="48"/>
      <c r="I114" s="49">
        <f t="shared" ref="I114:J141" si="37">C114-E114</f>
        <v>0</v>
      </c>
      <c r="J114" s="50">
        <f t="shared" si="37"/>
        <v>0</v>
      </c>
      <c r="K114" s="32"/>
      <c r="L114" s="32"/>
      <c r="M114" s="32"/>
      <c r="N114" s="32"/>
      <c r="O114" s="51"/>
      <c r="P114" s="80"/>
      <c r="Q114" s="33"/>
      <c r="R114" s="42">
        <f t="shared" si="14"/>
        <v>0</v>
      </c>
      <c r="S114" s="43">
        <f t="shared" si="14"/>
        <v>0</v>
      </c>
      <c r="T114" s="443"/>
      <c r="U114" s="443"/>
      <c r="V114" s="443"/>
      <c r="W114" s="443"/>
      <c r="X114" s="423"/>
      <c r="Y114" s="531"/>
      <c r="Z114" s="507"/>
      <c r="AA114" s="406">
        <f t="shared" si="35"/>
        <v>0</v>
      </c>
      <c r="AB114" s="484"/>
      <c r="AC114" s="418"/>
    </row>
    <row r="115" spans="1:29" ht="31.5">
      <c r="A115" s="6">
        <f t="shared" ref="A115:A117" si="38">+A114+0.01</f>
        <v>3.19</v>
      </c>
      <c r="B115" s="31" t="s">
        <v>68</v>
      </c>
      <c r="C115" s="32"/>
      <c r="D115" s="33"/>
      <c r="E115" s="32"/>
      <c r="F115" s="33"/>
      <c r="G115" s="47"/>
      <c r="H115" s="48"/>
      <c r="I115" s="49">
        <f t="shared" si="37"/>
        <v>0</v>
      </c>
      <c r="J115" s="50">
        <f t="shared" si="37"/>
        <v>0</v>
      </c>
      <c r="K115" s="32"/>
      <c r="L115" s="32"/>
      <c r="M115" s="32"/>
      <c r="N115" s="32"/>
      <c r="O115" s="51"/>
      <c r="P115" s="80"/>
      <c r="Q115" s="33"/>
      <c r="R115" s="42">
        <f t="shared" si="14"/>
        <v>0</v>
      </c>
      <c r="S115" s="43">
        <f t="shared" si="14"/>
        <v>0</v>
      </c>
      <c r="T115" s="443"/>
      <c r="U115" s="443"/>
      <c r="V115" s="443"/>
      <c r="W115" s="443"/>
      <c r="X115" s="423"/>
      <c r="Y115" s="531"/>
      <c r="Z115" s="507"/>
      <c r="AA115" s="406">
        <f t="shared" si="35"/>
        <v>0</v>
      </c>
      <c r="AB115" s="484"/>
      <c r="AC115" s="418"/>
    </row>
    <row r="116" spans="1:29" ht="18">
      <c r="A116" s="6">
        <f t="shared" si="38"/>
        <v>3.1999999999999997</v>
      </c>
      <c r="B116" s="31" t="s">
        <v>69</v>
      </c>
      <c r="C116" s="32"/>
      <c r="D116" s="33"/>
      <c r="E116" s="32"/>
      <c r="F116" s="33"/>
      <c r="G116" s="47"/>
      <c r="H116" s="48"/>
      <c r="I116" s="49">
        <f t="shared" si="37"/>
        <v>0</v>
      </c>
      <c r="J116" s="50">
        <f t="shared" si="37"/>
        <v>0</v>
      </c>
      <c r="K116" s="32"/>
      <c r="L116" s="32"/>
      <c r="M116" s="32"/>
      <c r="N116" s="32"/>
      <c r="O116" s="51"/>
      <c r="P116" s="80"/>
      <c r="Q116" s="33"/>
      <c r="R116" s="42">
        <f t="shared" si="14"/>
        <v>0</v>
      </c>
      <c r="S116" s="43">
        <f t="shared" si="14"/>
        <v>0</v>
      </c>
      <c r="T116" s="443"/>
      <c r="U116" s="443"/>
      <c r="V116" s="443"/>
      <c r="W116" s="443"/>
      <c r="X116" s="423"/>
      <c r="Y116" s="531"/>
      <c r="Z116" s="507"/>
      <c r="AA116" s="406">
        <f t="shared" si="35"/>
        <v>0</v>
      </c>
      <c r="AB116" s="484"/>
      <c r="AC116" s="418"/>
    </row>
    <row r="117" spans="1:29" ht="39.75" customHeight="1">
      <c r="A117" s="6">
        <f t="shared" si="38"/>
        <v>3.2099999999999995</v>
      </c>
      <c r="B117" s="31" t="s">
        <v>33</v>
      </c>
      <c r="C117" s="32"/>
      <c r="D117" s="33"/>
      <c r="E117" s="32"/>
      <c r="F117" s="33"/>
      <c r="G117" s="47"/>
      <c r="H117" s="48"/>
      <c r="I117" s="49">
        <f t="shared" si="37"/>
        <v>0</v>
      </c>
      <c r="J117" s="50">
        <f t="shared" si="37"/>
        <v>0</v>
      </c>
      <c r="K117" s="32"/>
      <c r="L117" s="32"/>
      <c r="M117" s="32"/>
      <c r="N117" s="32"/>
      <c r="O117" s="114"/>
      <c r="P117" s="80"/>
      <c r="Q117" s="33"/>
      <c r="R117" s="42">
        <f t="shared" si="14"/>
        <v>0</v>
      </c>
      <c r="S117" s="43">
        <f t="shared" si="14"/>
        <v>0</v>
      </c>
      <c r="T117" s="443"/>
      <c r="U117" s="443"/>
      <c r="V117" s="443"/>
      <c r="W117" s="443"/>
      <c r="X117" s="444"/>
      <c r="Y117" s="531"/>
      <c r="Z117" s="507"/>
      <c r="AA117" s="406">
        <f t="shared" si="35"/>
        <v>0</v>
      </c>
      <c r="AB117" s="484"/>
      <c r="AC117" s="418"/>
    </row>
    <row r="118" spans="1:29" s="87" customFormat="1" ht="18">
      <c r="A118" s="176"/>
      <c r="B118" s="185" t="s">
        <v>70</v>
      </c>
      <c r="C118" s="186"/>
      <c r="D118" s="190"/>
      <c r="E118" s="186"/>
      <c r="F118" s="190"/>
      <c r="G118" s="134"/>
      <c r="H118" s="135"/>
      <c r="I118" s="139">
        <f t="shared" si="37"/>
        <v>0</v>
      </c>
      <c r="J118" s="140">
        <f t="shared" si="37"/>
        <v>0</v>
      </c>
      <c r="K118" s="186"/>
      <c r="L118" s="186"/>
      <c r="M118" s="186"/>
      <c r="N118" s="186"/>
      <c r="O118" s="187"/>
      <c r="P118" s="191"/>
      <c r="Q118" s="190"/>
      <c r="R118" s="137">
        <f t="shared" si="14"/>
        <v>0</v>
      </c>
      <c r="S118" s="138">
        <f t="shared" si="14"/>
        <v>0</v>
      </c>
      <c r="T118" s="441"/>
      <c r="U118" s="441"/>
      <c r="V118" s="441"/>
      <c r="W118" s="441"/>
      <c r="X118" s="442"/>
      <c r="Y118" s="530"/>
      <c r="Z118" s="506"/>
      <c r="AA118" s="406"/>
      <c r="AB118" s="425"/>
      <c r="AC118" s="419"/>
    </row>
    <row r="119" spans="1:29" ht="18">
      <c r="A119" s="6"/>
      <c r="B119" s="34" t="s">
        <v>71</v>
      </c>
      <c r="C119" s="29"/>
      <c r="D119" s="30"/>
      <c r="E119" s="29"/>
      <c r="F119" s="30"/>
      <c r="G119" s="47"/>
      <c r="H119" s="48"/>
      <c r="I119" s="49">
        <f t="shared" si="37"/>
        <v>0</v>
      </c>
      <c r="J119" s="50">
        <f t="shared" si="37"/>
        <v>0</v>
      </c>
      <c r="K119" s="29"/>
      <c r="L119" s="29"/>
      <c r="M119" s="29"/>
      <c r="N119" s="29"/>
      <c r="O119" s="113"/>
      <c r="P119" s="79"/>
      <c r="Q119" s="30"/>
      <c r="R119" s="42">
        <f t="shared" si="14"/>
        <v>0</v>
      </c>
      <c r="S119" s="43">
        <f t="shared" si="14"/>
        <v>0</v>
      </c>
      <c r="T119" s="441"/>
      <c r="U119" s="441"/>
      <c r="V119" s="441"/>
      <c r="W119" s="441"/>
      <c r="X119" s="442"/>
      <c r="Y119" s="530"/>
      <c r="Z119" s="506"/>
      <c r="AA119" s="406">
        <f t="shared" si="35"/>
        <v>0</v>
      </c>
      <c r="AB119" s="425">
        <f t="shared" si="36"/>
        <v>0</v>
      </c>
      <c r="AC119" s="420"/>
    </row>
    <row r="120" spans="1:29" ht="46.5" customHeight="1">
      <c r="A120" s="6">
        <v>3.22</v>
      </c>
      <c r="B120" s="21" t="s">
        <v>72</v>
      </c>
      <c r="C120" s="45"/>
      <c r="D120" s="46"/>
      <c r="E120" s="45"/>
      <c r="F120" s="46"/>
      <c r="G120" s="47"/>
      <c r="H120" s="48"/>
      <c r="I120" s="49">
        <f t="shared" si="37"/>
        <v>0</v>
      </c>
      <c r="J120" s="50">
        <f t="shared" si="37"/>
        <v>0</v>
      </c>
      <c r="K120" s="45"/>
      <c r="L120" s="45"/>
      <c r="M120" s="45"/>
      <c r="N120" s="45"/>
      <c r="O120" s="51"/>
      <c r="P120" s="273"/>
      <c r="Q120" s="46"/>
      <c r="R120" s="42">
        <f t="shared" si="14"/>
        <v>0</v>
      </c>
      <c r="S120" s="43">
        <f t="shared" si="14"/>
        <v>0</v>
      </c>
      <c r="T120" s="431"/>
      <c r="U120" s="431"/>
      <c r="V120" s="431"/>
      <c r="W120" s="431"/>
      <c r="X120" s="423"/>
      <c r="Y120" s="533"/>
      <c r="Z120" s="510"/>
      <c r="AA120" s="406">
        <f t="shared" si="35"/>
        <v>0</v>
      </c>
      <c r="AB120" s="484"/>
      <c r="AC120" s="432"/>
    </row>
    <row r="121" spans="1:29" ht="46.5" customHeight="1">
      <c r="A121" s="6">
        <f t="shared" ref="A121:A122" si="39">+A120+0.01</f>
        <v>3.23</v>
      </c>
      <c r="B121" s="21" t="s">
        <v>37</v>
      </c>
      <c r="C121" s="45"/>
      <c r="D121" s="46"/>
      <c r="E121" s="45"/>
      <c r="F121" s="46"/>
      <c r="G121" s="47"/>
      <c r="H121" s="48"/>
      <c r="I121" s="49">
        <f t="shared" si="37"/>
        <v>0</v>
      </c>
      <c r="J121" s="50">
        <f t="shared" si="37"/>
        <v>0</v>
      </c>
      <c r="K121" s="45"/>
      <c r="L121" s="45"/>
      <c r="M121" s="45"/>
      <c r="N121" s="45"/>
      <c r="O121" s="51"/>
      <c r="P121" s="273"/>
      <c r="Q121" s="46"/>
      <c r="R121" s="42">
        <f t="shared" si="14"/>
        <v>0</v>
      </c>
      <c r="S121" s="43">
        <f t="shared" si="14"/>
        <v>0</v>
      </c>
      <c r="T121" s="431"/>
      <c r="U121" s="431"/>
      <c r="V121" s="431"/>
      <c r="W121" s="431"/>
      <c r="X121" s="423"/>
      <c r="Y121" s="533"/>
      <c r="Z121" s="510"/>
      <c r="AA121" s="406">
        <f t="shared" si="35"/>
        <v>0</v>
      </c>
      <c r="AB121" s="484"/>
      <c r="AC121" s="432"/>
    </row>
    <row r="122" spans="1:29" ht="46.5" customHeight="1">
      <c r="A122" s="6">
        <f t="shared" si="39"/>
        <v>3.2399999999999998</v>
      </c>
      <c r="B122" s="12" t="s">
        <v>73</v>
      </c>
      <c r="C122" s="45"/>
      <c r="D122" s="46"/>
      <c r="E122" s="45"/>
      <c r="F122" s="46"/>
      <c r="G122" s="47"/>
      <c r="H122" s="48"/>
      <c r="I122" s="49">
        <f t="shared" si="37"/>
        <v>0</v>
      </c>
      <c r="J122" s="50">
        <f t="shared" si="37"/>
        <v>0</v>
      </c>
      <c r="K122" s="45"/>
      <c r="L122" s="45"/>
      <c r="M122" s="45"/>
      <c r="N122" s="45"/>
      <c r="O122" s="51"/>
      <c r="P122" s="273"/>
      <c r="Q122" s="46"/>
      <c r="R122" s="42">
        <f t="shared" si="14"/>
        <v>0</v>
      </c>
      <c r="S122" s="43">
        <f t="shared" si="14"/>
        <v>0</v>
      </c>
      <c r="T122" s="431"/>
      <c r="U122" s="431"/>
      <c r="V122" s="431"/>
      <c r="W122" s="431"/>
      <c r="X122" s="423"/>
      <c r="Y122" s="533"/>
      <c r="Z122" s="510"/>
      <c r="AA122" s="406">
        <f t="shared" si="35"/>
        <v>0</v>
      </c>
      <c r="AB122" s="484"/>
      <c r="AC122" s="432"/>
    </row>
    <row r="123" spans="1:29" ht="27" customHeight="1">
      <c r="A123" s="52"/>
      <c r="B123" s="21" t="s">
        <v>74</v>
      </c>
      <c r="C123" s="45"/>
      <c r="D123" s="46"/>
      <c r="E123" s="45"/>
      <c r="F123" s="46"/>
      <c r="G123" s="47"/>
      <c r="H123" s="48"/>
      <c r="I123" s="49">
        <f t="shared" si="37"/>
        <v>0</v>
      </c>
      <c r="J123" s="50">
        <f t="shared" si="37"/>
        <v>0</v>
      </c>
      <c r="K123" s="45"/>
      <c r="L123" s="45"/>
      <c r="M123" s="45"/>
      <c r="N123" s="45"/>
      <c r="O123" s="101"/>
      <c r="P123" s="273"/>
      <c r="Q123" s="46"/>
      <c r="R123" s="42">
        <f t="shared" si="14"/>
        <v>0</v>
      </c>
      <c r="S123" s="43">
        <f t="shared" si="14"/>
        <v>0</v>
      </c>
      <c r="T123" s="431"/>
      <c r="U123" s="431"/>
      <c r="V123" s="431"/>
      <c r="W123" s="431"/>
      <c r="X123" s="435"/>
      <c r="Y123" s="533"/>
      <c r="Z123" s="510"/>
      <c r="AA123" s="406">
        <f t="shared" si="35"/>
        <v>0</v>
      </c>
      <c r="AB123" s="484"/>
      <c r="AC123" s="432"/>
    </row>
    <row r="124" spans="1:29" ht="46.5" customHeight="1">
      <c r="A124" s="6" t="s">
        <v>40</v>
      </c>
      <c r="B124" s="35" t="s">
        <v>75</v>
      </c>
      <c r="C124" s="90"/>
      <c r="D124" s="96"/>
      <c r="E124" s="90"/>
      <c r="F124" s="96"/>
      <c r="G124" s="47"/>
      <c r="H124" s="48"/>
      <c r="I124" s="49">
        <f t="shared" si="37"/>
        <v>0</v>
      </c>
      <c r="J124" s="50">
        <f t="shared" si="37"/>
        <v>0</v>
      </c>
      <c r="K124" s="90"/>
      <c r="L124" s="90"/>
      <c r="M124" s="90"/>
      <c r="N124" s="90"/>
      <c r="O124" s="64"/>
      <c r="P124" s="274"/>
      <c r="Q124" s="96"/>
      <c r="R124" s="42">
        <f t="shared" si="14"/>
        <v>0</v>
      </c>
      <c r="S124" s="43">
        <f t="shared" si="14"/>
        <v>0</v>
      </c>
      <c r="T124" s="434"/>
      <c r="U124" s="434"/>
      <c r="V124" s="434"/>
      <c r="W124" s="434"/>
      <c r="X124" s="426"/>
      <c r="Y124" s="534"/>
      <c r="Z124" s="511"/>
      <c r="AA124" s="406">
        <f t="shared" si="35"/>
        <v>0</v>
      </c>
      <c r="AB124" s="484"/>
      <c r="AC124" s="436"/>
    </row>
    <row r="125" spans="1:29" ht="46.5" customHeight="1">
      <c r="A125" s="6" t="s">
        <v>42</v>
      </c>
      <c r="B125" s="35" t="s">
        <v>76</v>
      </c>
      <c r="C125" s="8"/>
      <c r="D125" s="13"/>
      <c r="E125" s="8"/>
      <c r="F125" s="13"/>
      <c r="G125" s="47"/>
      <c r="H125" s="48"/>
      <c r="I125" s="49">
        <f t="shared" si="37"/>
        <v>0</v>
      </c>
      <c r="J125" s="50">
        <f t="shared" si="37"/>
        <v>0</v>
      </c>
      <c r="K125" s="8"/>
      <c r="L125" s="8"/>
      <c r="M125" s="8"/>
      <c r="N125" s="8"/>
      <c r="O125" s="64"/>
      <c r="P125" s="75"/>
      <c r="Q125" s="13"/>
      <c r="R125" s="42">
        <f t="shared" si="14"/>
        <v>0</v>
      </c>
      <c r="S125" s="43">
        <f t="shared" si="14"/>
        <v>0</v>
      </c>
      <c r="T125" s="405"/>
      <c r="U125" s="405"/>
      <c r="V125" s="405"/>
      <c r="W125" s="405"/>
      <c r="X125" s="426"/>
      <c r="Y125" s="478"/>
      <c r="Z125" s="484"/>
      <c r="AA125" s="406">
        <f t="shared" si="35"/>
        <v>0</v>
      </c>
      <c r="AB125" s="484"/>
      <c r="AC125" s="407"/>
    </row>
    <row r="126" spans="1:29" ht="46.5" customHeight="1">
      <c r="A126" s="6" t="s">
        <v>44</v>
      </c>
      <c r="B126" s="35" t="s">
        <v>77</v>
      </c>
      <c r="C126" s="8"/>
      <c r="D126" s="13"/>
      <c r="E126" s="8"/>
      <c r="F126" s="13"/>
      <c r="G126" s="47"/>
      <c r="H126" s="48"/>
      <c r="I126" s="49">
        <f t="shared" si="37"/>
        <v>0</v>
      </c>
      <c r="J126" s="50">
        <f t="shared" si="37"/>
        <v>0</v>
      </c>
      <c r="K126" s="8"/>
      <c r="L126" s="8"/>
      <c r="M126" s="8"/>
      <c r="N126" s="8"/>
      <c r="O126" s="101"/>
      <c r="P126" s="75"/>
      <c r="Q126" s="13"/>
      <c r="R126" s="42">
        <f t="shared" si="14"/>
        <v>0</v>
      </c>
      <c r="S126" s="43">
        <f t="shared" si="14"/>
        <v>0</v>
      </c>
      <c r="T126" s="405"/>
      <c r="U126" s="405"/>
      <c r="V126" s="405"/>
      <c r="W126" s="405"/>
      <c r="X126" s="435"/>
      <c r="Y126" s="478"/>
      <c r="Z126" s="484"/>
      <c r="AA126" s="406">
        <f t="shared" si="35"/>
        <v>0</v>
      </c>
      <c r="AB126" s="484"/>
      <c r="AC126" s="407"/>
    </row>
    <row r="127" spans="1:29" ht="46.5" customHeight="1">
      <c r="A127" s="6" t="s">
        <v>46</v>
      </c>
      <c r="B127" s="35" t="s">
        <v>78</v>
      </c>
      <c r="C127" s="8"/>
      <c r="D127" s="13"/>
      <c r="E127" s="8"/>
      <c r="F127" s="13"/>
      <c r="G127" s="47"/>
      <c r="H127" s="48"/>
      <c r="I127" s="49">
        <f t="shared" si="37"/>
        <v>0</v>
      </c>
      <c r="J127" s="50">
        <f t="shared" si="37"/>
        <v>0</v>
      </c>
      <c r="K127" s="8"/>
      <c r="L127" s="8"/>
      <c r="M127" s="8"/>
      <c r="N127" s="8"/>
      <c r="O127" s="51"/>
      <c r="P127" s="75"/>
      <c r="Q127" s="13"/>
      <c r="R127" s="42">
        <f t="shared" si="14"/>
        <v>0</v>
      </c>
      <c r="S127" s="43">
        <f t="shared" si="14"/>
        <v>0</v>
      </c>
      <c r="T127" s="405"/>
      <c r="U127" s="405"/>
      <c r="V127" s="405"/>
      <c r="W127" s="405"/>
      <c r="X127" s="423"/>
      <c r="Y127" s="478"/>
      <c r="Z127" s="484"/>
      <c r="AA127" s="406">
        <f t="shared" si="35"/>
        <v>0</v>
      </c>
      <c r="AB127" s="484"/>
      <c r="AC127" s="407"/>
    </row>
    <row r="128" spans="1:29" ht="46.5" customHeight="1">
      <c r="A128" s="6" t="s">
        <v>48</v>
      </c>
      <c r="B128" s="35" t="s">
        <v>79</v>
      </c>
      <c r="C128" s="8"/>
      <c r="D128" s="13"/>
      <c r="E128" s="8"/>
      <c r="F128" s="13"/>
      <c r="G128" s="47"/>
      <c r="H128" s="48"/>
      <c r="I128" s="49">
        <f t="shared" si="37"/>
        <v>0</v>
      </c>
      <c r="J128" s="50">
        <f t="shared" si="37"/>
        <v>0</v>
      </c>
      <c r="K128" s="8"/>
      <c r="L128" s="8"/>
      <c r="M128" s="8"/>
      <c r="N128" s="8"/>
      <c r="O128" s="51"/>
      <c r="P128" s="75"/>
      <c r="Q128" s="13"/>
      <c r="R128" s="42">
        <f t="shared" si="14"/>
        <v>0</v>
      </c>
      <c r="S128" s="43">
        <f t="shared" si="14"/>
        <v>0</v>
      </c>
      <c r="T128" s="405"/>
      <c r="U128" s="405"/>
      <c r="V128" s="405"/>
      <c r="W128" s="405"/>
      <c r="X128" s="423"/>
      <c r="Y128" s="478"/>
      <c r="Z128" s="484"/>
      <c r="AA128" s="406">
        <f t="shared" si="35"/>
        <v>0</v>
      </c>
      <c r="AB128" s="484"/>
      <c r="AC128" s="407"/>
    </row>
    <row r="129" spans="1:29" ht="46.5" customHeight="1">
      <c r="A129" s="6" t="s">
        <v>50</v>
      </c>
      <c r="B129" s="35" t="s">
        <v>49</v>
      </c>
      <c r="C129" s="8"/>
      <c r="D129" s="13"/>
      <c r="E129" s="8"/>
      <c r="F129" s="13"/>
      <c r="G129" s="47"/>
      <c r="H129" s="48"/>
      <c r="I129" s="49">
        <f t="shared" si="37"/>
        <v>0</v>
      </c>
      <c r="J129" s="50">
        <f t="shared" si="37"/>
        <v>0</v>
      </c>
      <c r="K129" s="8"/>
      <c r="L129" s="8"/>
      <c r="M129" s="8"/>
      <c r="N129" s="8"/>
      <c r="O129" s="51"/>
      <c r="P129" s="75"/>
      <c r="Q129" s="13"/>
      <c r="R129" s="42">
        <f t="shared" si="14"/>
        <v>0</v>
      </c>
      <c r="S129" s="43">
        <f t="shared" si="14"/>
        <v>0</v>
      </c>
      <c r="T129" s="405"/>
      <c r="U129" s="405"/>
      <c r="V129" s="405"/>
      <c r="W129" s="405"/>
      <c r="X129" s="423"/>
      <c r="Y129" s="478"/>
      <c r="Z129" s="484"/>
      <c r="AA129" s="406">
        <f t="shared" si="35"/>
        <v>0</v>
      </c>
      <c r="AB129" s="484"/>
      <c r="AC129" s="407"/>
    </row>
    <row r="130" spans="1:29" ht="61.5" customHeight="1">
      <c r="A130" s="6">
        <v>3.25</v>
      </c>
      <c r="B130" s="35" t="s">
        <v>80</v>
      </c>
      <c r="C130" s="8"/>
      <c r="D130" s="13"/>
      <c r="E130" s="8"/>
      <c r="F130" s="13"/>
      <c r="G130" s="47"/>
      <c r="H130" s="48"/>
      <c r="I130" s="49">
        <f t="shared" si="37"/>
        <v>0</v>
      </c>
      <c r="J130" s="50">
        <f t="shared" si="37"/>
        <v>0</v>
      </c>
      <c r="K130" s="8"/>
      <c r="L130" s="8"/>
      <c r="M130" s="8"/>
      <c r="N130" s="8"/>
      <c r="O130" s="51"/>
      <c r="P130" s="75"/>
      <c r="Q130" s="13"/>
      <c r="R130" s="42">
        <f t="shared" si="14"/>
        <v>0</v>
      </c>
      <c r="S130" s="43">
        <f t="shared" si="14"/>
        <v>0</v>
      </c>
      <c r="T130" s="405"/>
      <c r="U130" s="405"/>
      <c r="V130" s="405"/>
      <c r="W130" s="405"/>
      <c r="X130" s="423"/>
      <c r="Y130" s="478"/>
      <c r="Z130" s="484"/>
      <c r="AA130" s="406">
        <f t="shared" si="35"/>
        <v>0</v>
      </c>
      <c r="AB130" s="484"/>
      <c r="AC130" s="407"/>
    </row>
    <row r="131" spans="1:29" ht="66.75" customHeight="1">
      <c r="A131" s="6">
        <f t="shared" ref="A131:A139" si="40">+A130+0.01</f>
        <v>3.26</v>
      </c>
      <c r="B131" s="35" t="s">
        <v>82</v>
      </c>
      <c r="C131" s="8"/>
      <c r="D131" s="13"/>
      <c r="E131" s="8"/>
      <c r="F131" s="13"/>
      <c r="G131" s="47"/>
      <c r="H131" s="48"/>
      <c r="I131" s="49">
        <f t="shared" si="37"/>
        <v>0</v>
      </c>
      <c r="J131" s="50">
        <f t="shared" si="37"/>
        <v>0</v>
      </c>
      <c r="K131" s="8"/>
      <c r="L131" s="8"/>
      <c r="M131" s="8"/>
      <c r="N131" s="8"/>
      <c r="O131" s="51"/>
      <c r="P131" s="75"/>
      <c r="Q131" s="13"/>
      <c r="R131" s="42">
        <f t="shared" si="14"/>
        <v>0</v>
      </c>
      <c r="S131" s="43">
        <f t="shared" si="14"/>
        <v>0</v>
      </c>
      <c r="T131" s="405"/>
      <c r="U131" s="405"/>
      <c r="V131" s="405"/>
      <c r="W131" s="405"/>
      <c r="X131" s="423"/>
      <c r="Y131" s="478"/>
      <c r="Z131" s="484"/>
      <c r="AA131" s="406">
        <f t="shared" si="35"/>
        <v>0</v>
      </c>
      <c r="AB131" s="484"/>
      <c r="AC131" s="407"/>
    </row>
    <row r="132" spans="1:29" ht="46.5" customHeight="1">
      <c r="A132" s="6">
        <f t="shared" si="40"/>
        <v>3.2699999999999996</v>
      </c>
      <c r="B132" s="18" t="s">
        <v>83</v>
      </c>
      <c r="C132" s="8"/>
      <c r="D132" s="13"/>
      <c r="E132" s="8"/>
      <c r="F132" s="13"/>
      <c r="G132" s="47"/>
      <c r="H132" s="48"/>
      <c r="I132" s="49">
        <f t="shared" si="37"/>
        <v>0</v>
      </c>
      <c r="J132" s="50">
        <f t="shared" si="37"/>
        <v>0</v>
      </c>
      <c r="K132" s="8"/>
      <c r="L132" s="8"/>
      <c r="M132" s="8"/>
      <c r="N132" s="8"/>
      <c r="O132" s="51"/>
      <c r="P132" s="75"/>
      <c r="Q132" s="13"/>
      <c r="R132" s="42">
        <f t="shared" si="14"/>
        <v>0</v>
      </c>
      <c r="S132" s="43">
        <f t="shared" si="14"/>
        <v>0</v>
      </c>
      <c r="T132" s="405"/>
      <c r="U132" s="405"/>
      <c r="V132" s="405"/>
      <c r="W132" s="405"/>
      <c r="X132" s="423"/>
      <c r="Y132" s="478"/>
      <c r="Z132" s="484"/>
      <c r="AA132" s="406">
        <f t="shared" si="35"/>
        <v>0</v>
      </c>
      <c r="AB132" s="484"/>
      <c r="AC132" s="407"/>
    </row>
    <row r="133" spans="1:29" ht="46.5" customHeight="1">
      <c r="A133" s="6">
        <f t="shared" si="40"/>
        <v>3.2799999999999994</v>
      </c>
      <c r="B133" s="18" t="s">
        <v>84</v>
      </c>
      <c r="C133" s="8"/>
      <c r="D133" s="13"/>
      <c r="E133" s="8"/>
      <c r="F133" s="13"/>
      <c r="G133" s="47"/>
      <c r="H133" s="48"/>
      <c r="I133" s="49">
        <f t="shared" si="37"/>
        <v>0</v>
      </c>
      <c r="J133" s="50">
        <f t="shared" si="37"/>
        <v>0</v>
      </c>
      <c r="K133" s="8"/>
      <c r="L133" s="8"/>
      <c r="M133" s="8"/>
      <c r="N133" s="8"/>
      <c r="O133" s="51"/>
      <c r="P133" s="75"/>
      <c r="Q133" s="13"/>
      <c r="R133" s="42">
        <f t="shared" si="14"/>
        <v>0</v>
      </c>
      <c r="S133" s="43">
        <f t="shared" si="14"/>
        <v>0</v>
      </c>
      <c r="T133" s="405"/>
      <c r="U133" s="405"/>
      <c r="V133" s="405"/>
      <c r="W133" s="405"/>
      <c r="X133" s="423"/>
      <c r="Y133" s="478"/>
      <c r="Z133" s="484"/>
      <c r="AA133" s="406">
        <f t="shared" si="35"/>
        <v>0</v>
      </c>
      <c r="AB133" s="484"/>
      <c r="AC133" s="407"/>
    </row>
    <row r="134" spans="1:29" ht="46.5" customHeight="1">
      <c r="A134" s="6">
        <f t="shared" si="40"/>
        <v>3.2899999999999991</v>
      </c>
      <c r="B134" s="18" t="s">
        <v>85</v>
      </c>
      <c r="C134" s="8"/>
      <c r="D134" s="13"/>
      <c r="E134" s="8"/>
      <c r="F134" s="13"/>
      <c r="G134" s="47"/>
      <c r="H134" s="48"/>
      <c r="I134" s="49">
        <f t="shared" si="37"/>
        <v>0</v>
      </c>
      <c r="J134" s="50">
        <f t="shared" si="37"/>
        <v>0</v>
      </c>
      <c r="K134" s="8"/>
      <c r="L134" s="8"/>
      <c r="M134" s="8"/>
      <c r="N134" s="8"/>
      <c r="O134" s="51"/>
      <c r="P134" s="75"/>
      <c r="Q134" s="13"/>
      <c r="R134" s="42">
        <f t="shared" si="14"/>
        <v>0</v>
      </c>
      <c r="S134" s="43">
        <f t="shared" si="14"/>
        <v>0</v>
      </c>
      <c r="T134" s="405"/>
      <c r="U134" s="405"/>
      <c r="V134" s="405"/>
      <c r="W134" s="405"/>
      <c r="X134" s="423"/>
      <c r="Y134" s="478"/>
      <c r="Z134" s="484"/>
      <c r="AA134" s="406">
        <f t="shared" si="35"/>
        <v>0</v>
      </c>
      <c r="AB134" s="484"/>
      <c r="AC134" s="407"/>
    </row>
    <row r="135" spans="1:29" ht="46.5" customHeight="1">
      <c r="A135" s="6">
        <f t="shared" si="40"/>
        <v>3.2999999999999989</v>
      </c>
      <c r="B135" s="18" t="s">
        <v>86</v>
      </c>
      <c r="C135" s="8"/>
      <c r="D135" s="13"/>
      <c r="E135" s="8"/>
      <c r="F135" s="13"/>
      <c r="G135" s="47"/>
      <c r="H135" s="48"/>
      <c r="I135" s="49">
        <f t="shared" si="37"/>
        <v>0</v>
      </c>
      <c r="J135" s="50">
        <f t="shared" si="37"/>
        <v>0</v>
      </c>
      <c r="K135" s="8"/>
      <c r="L135" s="8"/>
      <c r="M135" s="8"/>
      <c r="N135" s="8"/>
      <c r="O135" s="51"/>
      <c r="P135" s="75"/>
      <c r="Q135" s="13"/>
      <c r="R135" s="42">
        <f t="shared" si="14"/>
        <v>0</v>
      </c>
      <c r="S135" s="43">
        <f t="shared" si="14"/>
        <v>0</v>
      </c>
      <c r="T135" s="405"/>
      <c r="U135" s="405"/>
      <c r="V135" s="405"/>
      <c r="W135" s="405"/>
      <c r="X135" s="423"/>
      <c r="Y135" s="478"/>
      <c r="Z135" s="484"/>
      <c r="AA135" s="406">
        <f t="shared" si="35"/>
        <v>0</v>
      </c>
      <c r="AB135" s="484"/>
      <c r="AC135" s="407"/>
    </row>
    <row r="136" spans="1:29" ht="46.5" customHeight="1">
      <c r="A136" s="6">
        <f t="shared" si="40"/>
        <v>3.3099999999999987</v>
      </c>
      <c r="B136" s="18" t="s">
        <v>87</v>
      </c>
      <c r="C136" s="8"/>
      <c r="D136" s="13"/>
      <c r="E136" s="8"/>
      <c r="F136" s="13"/>
      <c r="G136" s="47"/>
      <c r="H136" s="48"/>
      <c r="I136" s="49">
        <f t="shared" si="37"/>
        <v>0</v>
      </c>
      <c r="J136" s="50">
        <f t="shared" si="37"/>
        <v>0</v>
      </c>
      <c r="K136" s="8"/>
      <c r="L136" s="8"/>
      <c r="M136" s="8"/>
      <c r="N136" s="8"/>
      <c r="O136" s="51"/>
      <c r="P136" s="75"/>
      <c r="Q136" s="13"/>
      <c r="R136" s="42">
        <f t="shared" si="14"/>
        <v>0</v>
      </c>
      <c r="S136" s="43">
        <f t="shared" si="14"/>
        <v>0</v>
      </c>
      <c r="T136" s="405"/>
      <c r="U136" s="405"/>
      <c r="V136" s="405"/>
      <c r="W136" s="405"/>
      <c r="X136" s="423"/>
      <c r="Y136" s="478"/>
      <c r="Z136" s="484"/>
      <c r="AA136" s="406">
        <f t="shared" si="35"/>
        <v>0</v>
      </c>
      <c r="AB136" s="484"/>
      <c r="AC136" s="407"/>
    </row>
    <row r="137" spans="1:29" ht="46.5" customHeight="1">
      <c r="A137" s="6">
        <f t="shared" si="40"/>
        <v>3.3199999999999985</v>
      </c>
      <c r="B137" s="18" t="s">
        <v>88</v>
      </c>
      <c r="C137" s="8"/>
      <c r="D137" s="13"/>
      <c r="E137" s="8"/>
      <c r="F137" s="13"/>
      <c r="G137" s="47"/>
      <c r="H137" s="48"/>
      <c r="I137" s="49">
        <f t="shared" si="37"/>
        <v>0</v>
      </c>
      <c r="J137" s="50">
        <f t="shared" si="37"/>
        <v>0</v>
      </c>
      <c r="K137" s="8"/>
      <c r="L137" s="8"/>
      <c r="M137" s="8"/>
      <c r="N137" s="8"/>
      <c r="O137" s="51"/>
      <c r="P137" s="75"/>
      <c r="Q137" s="13"/>
      <c r="R137" s="42">
        <f t="shared" si="14"/>
        <v>0</v>
      </c>
      <c r="S137" s="43">
        <f t="shared" si="14"/>
        <v>0</v>
      </c>
      <c r="T137" s="405"/>
      <c r="U137" s="405"/>
      <c r="V137" s="405"/>
      <c r="W137" s="405"/>
      <c r="X137" s="423"/>
      <c r="Y137" s="478"/>
      <c r="Z137" s="484"/>
      <c r="AA137" s="406">
        <f t="shared" si="35"/>
        <v>0</v>
      </c>
      <c r="AB137" s="484"/>
      <c r="AC137" s="407"/>
    </row>
    <row r="138" spans="1:29" ht="46.5" customHeight="1">
      <c r="A138" s="6">
        <f t="shared" si="40"/>
        <v>3.3299999999999983</v>
      </c>
      <c r="B138" s="18" t="s">
        <v>89</v>
      </c>
      <c r="C138" s="8"/>
      <c r="D138" s="13"/>
      <c r="E138" s="8"/>
      <c r="F138" s="13"/>
      <c r="G138" s="47"/>
      <c r="H138" s="48"/>
      <c r="I138" s="49">
        <f t="shared" si="37"/>
        <v>0</v>
      </c>
      <c r="J138" s="50">
        <f t="shared" si="37"/>
        <v>0</v>
      </c>
      <c r="K138" s="8"/>
      <c r="L138" s="8"/>
      <c r="M138" s="8"/>
      <c r="N138" s="8"/>
      <c r="O138" s="51"/>
      <c r="P138" s="75"/>
      <c r="Q138" s="13"/>
      <c r="R138" s="42">
        <f t="shared" si="14"/>
        <v>0</v>
      </c>
      <c r="S138" s="43">
        <f t="shared" si="14"/>
        <v>0</v>
      </c>
      <c r="T138" s="405"/>
      <c r="U138" s="405"/>
      <c r="V138" s="405"/>
      <c r="W138" s="405"/>
      <c r="X138" s="423"/>
      <c r="Y138" s="478"/>
      <c r="Z138" s="484"/>
      <c r="AA138" s="406">
        <f t="shared" si="35"/>
        <v>0</v>
      </c>
      <c r="AB138" s="484"/>
      <c r="AC138" s="407"/>
    </row>
    <row r="139" spans="1:29" ht="46.5" customHeight="1">
      <c r="A139" s="6">
        <f t="shared" si="40"/>
        <v>3.3399999999999981</v>
      </c>
      <c r="B139" s="18" t="s">
        <v>90</v>
      </c>
      <c r="C139" s="8"/>
      <c r="D139" s="13"/>
      <c r="E139" s="8"/>
      <c r="F139" s="13"/>
      <c r="G139" s="47"/>
      <c r="H139" s="48"/>
      <c r="I139" s="49">
        <f t="shared" si="37"/>
        <v>0</v>
      </c>
      <c r="J139" s="50">
        <f t="shared" si="37"/>
        <v>0</v>
      </c>
      <c r="K139" s="8"/>
      <c r="L139" s="8"/>
      <c r="M139" s="8"/>
      <c r="N139" s="8"/>
      <c r="O139" s="51"/>
      <c r="P139" s="75"/>
      <c r="Q139" s="13"/>
      <c r="R139" s="42">
        <f t="shared" si="14"/>
        <v>0</v>
      </c>
      <c r="S139" s="43">
        <f t="shared" si="14"/>
        <v>0</v>
      </c>
      <c r="T139" s="405"/>
      <c r="U139" s="405"/>
      <c r="V139" s="405"/>
      <c r="W139" s="405"/>
      <c r="X139" s="423"/>
      <c r="Y139" s="478"/>
      <c r="Z139" s="484"/>
      <c r="AA139" s="406">
        <f t="shared" si="35"/>
        <v>0</v>
      </c>
      <c r="AB139" s="484"/>
      <c r="AC139" s="407"/>
    </row>
    <row r="140" spans="1:29" ht="46.5" customHeight="1">
      <c r="A140" s="6">
        <v>3.35</v>
      </c>
      <c r="B140" s="18" t="s">
        <v>91</v>
      </c>
      <c r="C140" s="8"/>
      <c r="D140" s="13"/>
      <c r="E140" s="8"/>
      <c r="F140" s="13"/>
      <c r="G140" s="47"/>
      <c r="H140" s="48"/>
      <c r="I140" s="49">
        <f t="shared" si="37"/>
        <v>0</v>
      </c>
      <c r="J140" s="50">
        <f t="shared" si="37"/>
        <v>0</v>
      </c>
      <c r="K140" s="8"/>
      <c r="L140" s="8"/>
      <c r="M140" s="8"/>
      <c r="N140" s="8"/>
      <c r="O140" s="51"/>
      <c r="P140" s="75"/>
      <c r="Q140" s="13"/>
      <c r="R140" s="42">
        <f t="shared" si="14"/>
        <v>0</v>
      </c>
      <c r="S140" s="43">
        <f t="shared" si="14"/>
        <v>0</v>
      </c>
      <c r="T140" s="405"/>
      <c r="U140" s="405"/>
      <c r="V140" s="405"/>
      <c r="W140" s="405"/>
      <c r="X140" s="423"/>
      <c r="Y140" s="478"/>
      <c r="Z140" s="484"/>
      <c r="AA140" s="406">
        <f t="shared" si="35"/>
        <v>0</v>
      </c>
      <c r="AB140" s="484"/>
      <c r="AC140" s="407"/>
    </row>
    <row r="141" spans="1:29" ht="46.5" customHeight="1">
      <c r="A141" s="6">
        <v>3.36</v>
      </c>
      <c r="B141" s="18" t="s">
        <v>92</v>
      </c>
      <c r="C141" s="8"/>
      <c r="D141" s="13"/>
      <c r="E141" s="8"/>
      <c r="F141" s="13"/>
      <c r="G141" s="47"/>
      <c r="H141" s="48"/>
      <c r="I141" s="49">
        <f t="shared" si="37"/>
        <v>0</v>
      </c>
      <c r="J141" s="50">
        <f t="shared" si="37"/>
        <v>0</v>
      </c>
      <c r="K141" s="8"/>
      <c r="L141" s="8"/>
      <c r="M141" s="8"/>
      <c r="N141" s="8"/>
      <c r="O141" s="51"/>
      <c r="P141" s="75"/>
      <c r="Q141" s="13"/>
      <c r="R141" s="42">
        <f t="shared" si="14"/>
        <v>0</v>
      </c>
      <c r="S141" s="43">
        <f t="shared" si="14"/>
        <v>0</v>
      </c>
      <c r="T141" s="405"/>
      <c r="U141" s="405"/>
      <c r="V141" s="405"/>
      <c r="W141" s="405"/>
      <c r="X141" s="423"/>
      <c r="Y141" s="478"/>
      <c r="Z141" s="484"/>
      <c r="AA141" s="406">
        <f t="shared" si="35"/>
        <v>0</v>
      </c>
      <c r="AB141" s="484"/>
      <c r="AC141" s="407"/>
    </row>
    <row r="142" spans="1:29" s="216" customFormat="1" ht="18">
      <c r="A142" s="203"/>
      <c r="B142" s="192" t="s">
        <v>64</v>
      </c>
      <c r="C142" s="133"/>
      <c r="D142" s="142"/>
      <c r="E142" s="133"/>
      <c r="F142" s="142"/>
      <c r="G142" s="214"/>
      <c r="H142" s="215"/>
      <c r="I142" s="141"/>
      <c r="J142" s="142"/>
      <c r="K142" s="133"/>
      <c r="L142" s="133"/>
      <c r="M142" s="133"/>
      <c r="N142" s="133"/>
      <c r="O142" s="136"/>
      <c r="P142" s="141"/>
      <c r="Q142" s="142"/>
      <c r="R142" s="198">
        <f t="shared" si="14"/>
        <v>0</v>
      </c>
      <c r="S142" s="199">
        <f t="shared" si="14"/>
        <v>0</v>
      </c>
      <c r="T142" s="439"/>
      <c r="U142" s="439"/>
      <c r="V142" s="439"/>
      <c r="W142" s="439"/>
      <c r="X142" s="440"/>
      <c r="Y142" s="447"/>
      <c r="Z142" s="448"/>
      <c r="AA142" s="445">
        <f t="shared" si="35"/>
        <v>0</v>
      </c>
      <c r="AB142" s="446">
        <f t="shared" si="36"/>
        <v>0</v>
      </c>
      <c r="AC142" s="422"/>
    </row>
    <row r="143" spans="1:29" s="216" customFormat="1" ht="31.5">
      <c r="A143" s="203"/>
      <c r="B143" s="132" t="s">
        <v>93</v>
      </c>
      <c r="C143" s="133"/>
      <c r="D143" s="142"/>
      <c r="E143" s="133"/>
      <c r="F143" s="142"/>
      <c r="G143" s="214"/>
      <c r="H143" s="215"/>
      <c r="I143" s="141"/>
      <c r="J143" s="142"/>
      <c r="K143" s="133"/>
      <c r="L143" s="133"/>
      <c r="M143" s="133"/>
      <c r="N143" s="133"/>
      <c r="O143" s="136"/>
      <c r="P143" s="141"/>
      <c r="Q143" s="142"/>
      <c r="R143" s="198">
        <f t="shared" si="14"/>
        <v>0</v>
      </c>
      <c r="S143" s="199">
        <f t="shared" si="14"/>
        <v>0</v>
      </c>
      <c r="T143" s="439"/>
      <c r="U143" s="439"/>
      <c r="V143" s="439"/>
      <c r="W143" s="439"/>
      <c r="X143" s="440"/>
      <c r="Y143" s="447"/>
      <c r="Z143" s="448"/>
      <c r="AA143" s="445">
        <f t="shared" si="35"/>
        <v>0</v>
      </c>
      <c r="AB143" s="446">
        <f t="shared" si="36"/>
        <v>0</v>
      </c>
      <c r="AC143" s="403"/>
    </row>
    <row r="144" spans="1:29" s="216" customFormat="1" ht="18">
      <c r="A144" s="203"/>
      <c r="B144" s="193" t="s">
        <v>101</v>
      </c>
      <c r="C144" s="141">
        <f>C143+C111+C78</f>
        <v>0</v>
      </c>
      <c r="D144" s="142">
        <f t="shared" ref="D144:S144" si="41">D143+D111+D78</f>
        <v>0</v>
      </c>
      <c r="E144" s="141">
        <f t="shared" si="41"/>
        <v>0</v>
      </c>
      <c r="F144" s="142">
        <f t="shared" si="41"/>
        <v>0</v>
      </c>
      <c r="G144" s="214"/>
      <c r="H144" s="215"/>
      <c r="I144" s="141">
        <f t="shared" si="41"/>
        <v>0</v>
      </c>
      <c r="J144" s="142">
        <f t="shared" si="41"/>
        <v>0</v>
      </c>
      <c r="K144" s="141">
        <f t="shared" si="41"/>
        <v>0</v>
      </c>
      <c r="L144" s="141">
        <f t="shared" si="41"/>
        <v>0</v>
      </c>
      <c r="M144" s="141">
        <f t="shared" si="41"/>
        <v>0</v>
      </c>
      <c r="N144" s="141">
        <f t="shared" si="41"/>
        <v>0</v>
      </c>
      <c r="O144" s="136">
        <f>O143+O111+O78</f>
        <v>6.8164999999999996</v>
      </c>
      <c r="P144" s="141">
        <f t="shared" si="41"/>
        <v>2</v>
      </c>
      <c r="Q144" s="142">
        <f>Q143+Q111+Q78</f>
        <v>65.625</v>
      </c>
      <c r="R144" s="141">
        <f t="shared" si="41"/>
        <v>2</v>
      </c>
      <c r="S144" s="142">
        <f t="shared" si="41"/>
        <v>65.625</v>
      </c>
      <c r="T144" s="447"/>
      <c r="U144" s="447">
        <f t="shared" ref="U144:W144" si="42">U143+U111+U78</f>
        <v>0</v>
      </c>
      <c r="V144" s="447"/>
      <c r="W144" s="447">
        <f t="shared" si="42"/>
        <v>0</v>
      </c>
      <c r="X144" s="440">
        <f>X143+X111+X78</f>
        <v>6.8114999999999997</v>
      </c>
      <c r="Y144" s="447"/>
      <c r="Z144" s="448">
        <f>Z143+Z111+Z78</f>
        <v>65</v>
      </c>
      <c r="AA144" s="447"/>
      <c r="AB144" s="448">
        <f t="shared" ref="AB144" si="43">AB143+AB111+AB78</f>
        <v>65</v>
      </c>
      <c r="AC144" s="416"/>
    </row>
    <row r="145" spans="1:29" s="147" customFormat="1" ht="18">
      <c r="A145" s="143">
        <v>4</v>
      </c>
      <c r="B145" s="144" t="s">
        <v>102</v>
      </c>
      <c r="C145" s="145"/>
      <c r="D145" s="162"/>
      <c r="E145" s="145"/>
      <c r="F145" s="162"/>
      <c r="G145" s="151"/>
      <c r="H145" s="152"/>
      <c r="I145" s="159"/>
      <c r="J145" s="162"/>
      <c r="K145" s="145"/>
      <c r="L145" s="145"/>
      <c r="M145" s="145"/>
      <c r="N145" s="145"/>
      <c r="O145" s="153"/>
      <c r="P145" s="159"/>
      <c r="Q145" s="162"/>
      <c r="R145" s="154">
        <f t="shared" si="14"/>
        <v>0</v>
      </c>
      <c r="S145" s="155">
        <f t="shared" si="14"/>
        <v>0</v>
      </c>
      <c r="T145" s="439"/>
      <c r="U145" s="439"/>
      <c r="V145" s="439"/>
      <c r="W145" s="439"/>
      <c r="X145" s="440"/>
      <c r="Y145" s="447"/>
      <c r="Z145" s="448"/>
      <c r="AA145" s="406">
        <f t="shared" ref="AA145:AA147" si="44">T145+V145+Y145</f>
        <v>0</v>
      </c>
      <c r="AB145" s="425">
        <f t="shared" ref="AB145" si="45">U145+W145+Z145</f>
        <v>0</v>
      </c>
      <c r="AC145" s="403"/>
    </row>
    <row r="146" spans="1:29" ht="33.75" customHeight="1">
      <c r="A146" s="6">
        <v>4.01</v>
      </c>
      <c r="B146" s="7" t="s">
        <v>103</v>
      </c>
      <c r="C146" s="8"/>
      <c r="D146" s="13"/>
      <c r="E146" s="8"/>
      <c r="F146" s="13"/>
      <c r="G146" s="47"/>
      <c r="H146" s="48"/>
      <c r="I146" s="49">
        <f t="shared" ref="I146:J147" si="46">C146-E146</f>
        <v>0</v>
      </c>
      <c r="J146" s="50">
        <f t="shared" si="46"/>
        <v>0</v>
      </c>
      <c r="K146" s="8"/>
      <c r="L146" s="8"/>
      <c r="M146" s="8"/>
      <c r="N146" s="8"/>
      <c r="O146" s="51">
        <v>0.03</v>
      </c>
      <c r="P146" s="75"/>
      <c r="Q146" s="41">
        <f>O146*P146</f>
        <v>0</v>
      </c>
      <c r="R146" s="42">
        <f t="shared" si="14"/>
        <v>0</v>
      </c>
      <c r="S146" s="43">
        <f t="shared" si="14"/>
        <v>0</v>
      </c>
      <c r="T146" s="405"/>
      <c r="U146" s="405"/>
      <c r="V146" s="405"/>
      <c r="W146" s="405"/>
      <c r="X146" s="423">
        <v>0.03</v>
      </c>
      <c r="Y146" s="478"/>
      <c r="Z146" s="424">
        <f>X146*Y146</f>
        <v>0</v>
      </c>
      <c r="AA146" s="406">
        <f t="shared" si="44"/>
        <v>0</v>
      </c>
      <c r="AB146" s="484">
        <f t="shared" si="20"/>
        <v>0</v>
      </c>
      <c r="AC146" s="404"/>
    </row>
    <row r="147" spans="1:29" ht="45.75" customHeight="1">
      <c r="A147" s="6">
        <v>4.0199999999999996</v>
      </c>
      <c r="B147" s="7" t="s">
        <v>104</v>
      </c>
      <c r="C147" s="8"/>
      <c r="D147" s="13"/>
      <c r="E147" s="8"/>
      <c r="F147" s="13"/>
      <c r="G147" s="47"/>
      <c r="H147" s="48"/>
      <c r="I147" s="49">
        <f t="shared" si="46"/>
        <v>0</v>
      </c>
      <c r="J147" s="50">
        <f t="shared" si="46"/>
        <v>0</v>
      </c>
      <c r="K147" s="8"/>
      <c r="L147" s="8"/>
      <c r="M147" s="8"/>
      <c r="N147" s="8"/>
      <c r="O147" s="51">
        <v>0.03</v>
      </c>
      <c r="P147" s="75"/>
      <c r="Q147" s="41">
        <f>O147*P147</f>
        <v>0</v>
      </c>
      <c r="R147" s="42">
        <f t="shared" ref="R147:S210" si="47">K147+M147+P147</f>
        <v>0</v>
      </c>
      <c r="S147" s="43">
        <f t="shared" si="47"/>
        <v>0</v>
      </c>
      <c r="T147" s="405"/>
      <c r="U147" s="405"/>
      <c r="V147" s="405"/>
      <c r="W147" s="405"/>
      <c r="X147" s="423">
        <v>0.03</v>
      </c>
      <c r="Y147" s="478"/>
      <c r="Z147" s="424">
        <f>X147*Y147</f>
        <v>0</v>
      </c>
      <c r="AA147" s="406">
        <f t="shared" si="44"/>
        <v>0</v>
      </c>
      <c r="AB147" s="484">
        <f t="shared" si="20"/>
        <v>0</v>
      </c>
      <c r="AC147" s="404"/>
    </row>
    <row r="148" spans="1:29" s="216" customFormat="1" ht="18">
      <c r="A148" s="203"/>
      <c r="B148" s="192" t="s">
        <v>105</v>
      </c>
      <c r="C148" s="198">
        <f>SUM(C146:C147)</f>
        <v>0</v>
      </c>
      <c r="D148" s="199">
        <f>SUM(D146:D147)</f>
        <v>0</v>
      </c>
      <c r="E148" s="198">
        <f>SUM(E146:E147)</f>
        <v>0</v>
      </c>
      <c r="F148" s="199">
        <f>SUM(F146:F147)</f>
        <v>0</v>
      </c>
      <c r="G148" s="214"/>
      <c r="H148" s="215"/>
      <c r="I148" s="198">
        <f t="shared" ref="I148:S148" si="48">SUM(I146:I147)</f>
        <v>0</v>
      </c>
      <c r="J148" s="199">
        <f t="shared" si="48"/>
        <v>0</v>
      </c>
      <c r="K148" s="199">
        <f t="shared" si="48"/>
        <v>0</v>
      </c>
      <c r="L148" s="199">
        <f t="shared" si="48"/>
        <v>0</v>
      </c>
      <c r="M148" s="199">
        <f t="shared" si="48"/>
        <v>0</v>
      </c>
      <c r="N148" s="199">
        <f t="shared" si="48"/>
        <v>0</v>
      </c>
      <c r="O148" s="200">
        <f t="shared" si="48"/>
        <v>0.06</v>
      </c>
      <c r="P148" s="198">
        <f t="shared" si="48"/>
        <v>0</v>
      </c>
      <c r="Q148" s="199">
        <f t="shared" si="48"/>
        <v>0</v>
      </c>
      <c r="R148" s="198">
        <f t="shared" si="48"/>
        <v>0</v>
      </c>
      <c r="S148" s="199">
        <f t="shared" si="48"/>
        <v>0</v>
      </c>
      <c r="T148" s="446"/>
      <c r="U148" s="446">
        <f t="shared" ref="U148:AB148" si="49">SUM(U146:U147)</f>
        <v>0</v>
      </c>
      <c r="V148" s="446"/>
      <c r="W148" s="446">
        <f t="shared" si="49"/>
        <v>0</v>
      </c>
      <c r="X148" s="449"/>
      <c r="Y148" s="446">
        <f t="shared" si="49"/>
        <v>0</v>
      </c>
      <c r="Z148" s="446">
        <f t="shared" si="49"/>
        <v>0</v>
      </c>
      <c r="AA148" s="446">
        <f t="shared" si="49"/>
        <v>0</v>
      </c>
      <c r="AB148" s="446">
        <f t="shared" si="49"/>
        <v>0</v>
      </c>
      <c r="AC148" s="422"/>
    </row>
    <row r="149" spans="1:29" s="147" customFormat="1" ht="109.5" customHeight="1">
      <c r="A149" s="143">
        <v>5</v>
      </c>
      <c r="B149" s="144" t="s">
        <v>106</v>
      </c>
      <c r="C149" s="145"/>
      <c r="D149" s="162"/>
      <c r="E149" s="145"/>
      <c r="F149" s="162"/>
      <c r="G149" s="151"/>
      <c r="H149" s="152"/>
      <c r="I149" s="156">
        <f>C149-E149</f>
        <v>0</v>
      </c>
      <c r="J149" s="157">
        <f>D149-F149</f>
        <v>0</v>
      </c>
      <c r="K149" s="145"/>
      <c r="L149" s="145"/>
      <c r="M149" s="145"/>
      <c r="N149" s="145"/>
      <c r="O149" s="153">
        <v>0.21138000000000001</v>
      </c>
      <c r="P149" s="159">
        <v>166</v>
      </c>
      <c r="Q149" s="158">
        <f>O149*P149</f>
        <v>35.089080000000003</v>
      </c>
      <c r="R149" s="154">
        <f t="shared" si="47"/>
        <v>166</v>
      </c>
      <c r="S149" s="155">
        <f t="shared" si="47"/>
        <v>35.089080000000003</v>
      </c>
      <c r="T149" s="439"/>
      <c r="U149" s="439"/>
      <c r="V149" s="439"/>
      <c r="W149" s="439"/>
      <c r="X149" s="440">
        <v>0.21138000000000001</v>
      </c>
      <c r="Y149" s="447">
        <v>0</v>
      </c>
      <c r="Z149" s="424">
        <f>X149*Y149</f>
        <v>0</v>
      </c>
      <c r="AA149" s="406">
        <f t="shared" ref="AA149" si="50">T149+V149+Y149</f>
        <v>0</v>
      </c>
      <c r="AB149" s="484">
        <f t="shared" si="20"/>
        <v>0</v>
      </c>
      <c r="AC149" s="403"/>
    </row>
    <row r="150" spans="1:29" s="216" customFormat="1" ht="18">
      <c r="A150" s="202"/>
      <c r="B150" s="132" t="s">
        <v>107</v>
      </c>
      <c r="C150" s="133">
        <f>C149</f>
        <v>0</v>
      </c>
      <c r="D150" s="142">
        <f>D149</f>
        <v>0</v>
      </c>
      <c r="E150" s="142">
        <f t="shared" ref="E150:S150" si="51">E149</f>
        <v>0</v>
      </c>
      <c r="F150" s="142">
        <f t="shared" si="51"/>
        <v>0</v>
      </c>
      <c r="G150" s="214"/>
      <c r="H150" s="215"/>
      <c r="I150" s="141">
        <f t="shared" si="51"/>
        <v>0</v>
      </c>
      <c r="J150" s="142">
        <f t="shared" si="51"/>
        <v>0</v>
      </c>
      <c r="K150" s="142">
        <f t="shared" si="51"/>
        <v>0</v>
      </c>
      <c r="L150" s="142">
        <f t="shared" si="51"/>
        <v>0</v>
      </c>
      <c r="M150" s="142">
        <f t="shared" si="51"/>
        <v>0</v>
      </c>
      <c r="N150" s="142">
        <f t="shared" si="51"/>
        <v>0</v>
      </c>
      <c r="O150" s="136">
        <f t="shared" si="51"/>
        <v>0.21138000000000001</v>
      </c>
      <c r="P150" s="141">
        <f t="shared" si="51"/>
        <v>166</v>
      </c>
      <c r="Q150" s="142">
        <f t="shared" si="51"/>
        <v>35.089080000000003</v>
      </c>
      <c r="R150" s="141">
        <f t="shared" si="51"/>
        <v>166</v>
      </c>
      <c r="S150" s="142">
        <f t="shared" si="51"/>
        <v>35.089080000000003</v>
      </c>
      <c r="T150" s="448"/>
      <c r="U150" s="448">
        <f t="shared" ref="U150:Z150" si="52">U149</f>
        <v>0</v>
      </c>
      <c r="V150" s="448"/>
      <c r="W150" s="448">
        <f t="shared" si="52"/>
        <v>0</v>
      </c>
      <c r="X150" s="440"/>
      <c r="Y150" s="447"/>
      <c r="Z150" s="448">
        <f t="shared" si="52"/>
        <v>0</v>
      </c>
      <c r="AA150" s="447"/>
      <c r="AB150" s="448">
        <f>AB149</f>
        <v>0</v>
      </c>
      <c r="AC150" s="403"/>
    </row>
    <row r="151" spans="1:29" s="147" customFormat="1" ht="47.25" customHeight="1">
      <c r="A151" s="143">
        <f>+A149+1</f>
        <v>6</v>
      </c>
      <c r="B151" s="144" t="s">
        <v>108</v>
      </c>
      <c r="C151" s="145"/>
      <c r="D151" s="162"/>
      <c r="E151" s="145"/>
      <c r="F151" s="162"/>
      <c r="G151" s="151"/>
      <c r="H151" s="152"/>
      <c r="I151" s="159"/>
      <c r="J151" s="162"/>
      <c r="K151" s="145"/>
      <c r="L151" s="145"/>
      <c r="M151" s="145"/>
      <c r="N151" s="145"/>
      <c r="O151" s="153"/>
      <c r="P151" s="159"/>
      <c r="Q151" s="158">
        <f t="shared" ref="Q151:Q214" si="53">O151*P151</f>
        <v>0</v>
      </c>
      <c r="R151" s="154">
        <f t="shared" si="47"/>
        <v>0</v>
      </c>
      <c r="S151" s="155">
        <f t="shared" si="47"/>
        <v>0</v>
      </c>
      <c r="T151" s="439"/>
      <c r="U151" s="439"/>
      <c r="V151" s="439"/>
      <c r="W151" s="439"/>
      <c r="X151" s="440"/>
      <c r="Y151" s="447"/>
      <c r="Z151" s="424"/>
      <c r="AA151" s="406"/>
      <c r="AB151" s="484"/>
      <c r="AC151" s="403"/>
    </row>
    <row r="152" spans="1:29" ht="18">
      <c r="A152" s="6">
        <v>6.01</v>
      </c>
      <c r="B152" s="25" t="s">
        <v>109</v>
      </c>
      <c r="C152" s="26"/>
      <c r="D152" s="27"/>
      <c r="E152" s="26"/>
      <c r="F152" s="27"/>
      <c r="G152" s="47"/>
      <c r="H152" s="48"/>
      <c r="I152" s="53"/>
      <c r="J152" s="27"/>
      <c r="K152" s="26"/>
      <c r="L152" s="26"/>
      <c r="M152" s="26"/>
      <c r="N152" s="26"/>
      <c r="O152" s="112"/>
      <c r="P152" s="53"/>
      <c r="Q152" s="41">
        <f t="shared" si="53"/>
        <v>0</v>
      </c>
      <c r="R152" s="42">
        <f t="shared" si="47"/>
        <v>0</v>
      </c>
      <c r="S152" s="43">
        <f t="shared" si="47"/>
        <v>0</v>
      </c>
      <c r="T152" s="439"/>
      <c r="U152" s="439"/>
      <c r="V152" s="439"/>
      <c r="W152" s="439"/>
      <c r="X152" s="440"/>
      <c r="Y152" s="447"/>
      <c r="Z152" s="424"/>
      <c r="AA152" s="406"/>
      <c r="AB152" s="484"/>
      <c r="AC152" s="416"/>
    </row>
    <row r="153" spans="1:29" ht="18">
      <c r="A153" s="6"/>
      <c r="B153" s="7" t="s">
        <v>110</v>
      </c>
      <c r="C153" s="8">
        <v>34</v>
      </c>
      <c r="D153" s="13">
        <v>6.8</v>
      </c>
      <c r="E153" s="8">
        <v>34</v>
      </c>
      <c r="F153" s="13">
        <v>6.8</v>
      </c>
      <c r="G153" s="47">
        <f t="shared" ref="G153:H163" si="54">E153/C153</f>
        <v>1</v>
      </c>
      <c r="H153" s="48">
        <f t="shared" si="54"/>
        <v>1</v>
      </c>
      <c r="I153" s="49">
        <f t="shared" ref="I153:J156" si="55">C153-E153</f>
        <v>0</v>
      </c>
      <c r="J153" s="50">
        <f t="shared" si="55"/>
        <v>0</v>
      </c>
      <c r="K153" s="8"/>
      <c r="L153" s="8"/>
      <c r="M153" s="8"/>
      <c r="N153" s="8"/>
      <c r="O153" s="51">
        <v>0.2</v>
      </c>
      <c r="P153" s="75">
        <v>48</v>
      </c>
      <c r="Q153" s="41">
        <f>O153*P153</f>
        <v>9.6000000000000014</v>
      </c>
      <c r="R153" s="42">
        <f t="shared" si="47"/>
        <v>48</v>
      </c>
      <c r="S153" s="43">
        <f t="shared" si="47"/>
        <v>9.6000000000000014</v>
      </c>
      <c r="T153" s="405"/>
      <c r="U153" s="405"/>
      <c r="V153" s="405"/>
      <c r="W153" s="405"/>
      <c r="X153" s="423">
        <v>0.2</v>
      </c>
      <c r="Y153" s="478">
        <v>48</v>
      </c>
      <c r="Z153" s="424">
        <f>X153*Y153</f>
        <v>9.6000000000000014</v>
      </c>
      <c r="AA153" s="406">
        <f t="shared" ref="AA153:AB217" si="56">T153+V153+Y153</f>
        <v>48</v>
      </c>
      <c r="AB153" s="484">
        <f t="shared" si="56"/>
        <v>9.6000000000000014</v>
      </c>
      <c r="AC153" s="404"/>
    </row>
    <row r="154" spans="1:29" ht="18">
      <c r="A154" s="6"/>
      <c r="B154" s="7" t="s">
        <v>111</v>
      </c>
      <c r="C154" s="8"/>
      <c r="D154" s="13"/>
      <c r="E154" s="8"/>
      <c r="F154" s="13"/>
      <c r="G154" s="47"/>
      <c r="H154" s="48"/>
      <c r="I154" s="49">
        <f t="shared" si="55"/>
        <v>0</v>
      </c>
      <c r="J154" s="50">
        <f t="shared" si="55"/>
        <v>0</v>
      </c>
      <c r="K154" s="8"/>
      <c r="L154" s="8"/>
      <c r="M154" s="8"/>
      <c r="N154" s="8"/>
      <c r="O154" s="51">
        <f>0.2/12*9</f>
        <v>0.15</v>
      </c>
      <c r="P154" s="75"/>
      <c r="Q154" s="41">
        <f t="shared" si="53"/>
        <v>0</v>
      </c>
      <c r="R154" s="42">
        <f t="shared" si="47"/>
        <v>0</v>
      </c>
      <c r="S154" s="43">
        <f t="shared" si="47"/>
        <v>0</v>
      </c>
      <c r="T154" s="405"/>
      <c r="U154" s="405"/>
      <c r="V154" s="405"/>
      <c r="W154" s="405"/>
      <c r="X154" s="423">
        <f>0.2/12*9</f>
        <v>0.15</v>
      </c>
      <c r="Y154" s="478"/>
      <c r="Z154" s="424">
        <f t="shared" ref="Z154:Z156" si="57">X154*Y154</f>
        <v>0</v>
      </c>
      <c r="AA154" s="406">
        <f t="shared" si="56"/>
        <v>0</v>
      </c>
      <c r="AB154" s="484">
        <f t="shared" si="56"/>
        <v>0</v>
      </c>
      <c r="AC154" s="404"/>
    </row>
    <row r="155" spans="1:29" ht="18">
      <c r="A155" s="6"/>
      <c r="B155" s="7" t="s">
        <v>112</v>
      </c>
      <c r="C155" s="8"/>
      <c r="D155" s="13"/>
      <c r="E155" s="8"/>
      <c r="F155" s="13"/>
      <c r="G155" s="47"/>
      <c r="H155" s="48"/>
      <c r="I155" s="49">
        <f t="shared" si="55"/>
        <v>0</v>
      </c>
      <c r="J155" s="50">
        <f t="shared" si="55"/>
        <v>0</v>
      </c>
      <c r="K155" s="8"/>
      <c r="L155" s="8"/>
      <c r="M155" s="8"/>
      <c r="N155" s="8"/>
      <c r="O155" s="51">
        <f>0.2/12*6</f>
        <v>0.1</v>
      </c>
      <c r="P155" s="75"/>
      <c r="Q155" s="41">
        <f t="shared" si="53"/>
        <v>0</v>
      </c>
      <c r="R155" s="42">
        <f t="shared" si="47"/>
        <v>0</v>
      </c>
      <c r="S155" s="43">
        <f t="shared" si="47"/>
        <v>0</v>
      </c>
      <c r="T155" s="405"/>
      <c r="U155" s="405"/>
      <c r="V155" s="405"/>
      <c r="W155" s="405"/>
      <c r="X155" s="423">
        <f>0.2/12*6</f>
        <v>0.1</v>
      </c>
      <c r="Y155" s="478"/>
      <c r="Z155" s="424">
        <f t="shared" si="57"/>
        <v>0</v>
      </c>
      <c r="AA155" s="406">
        <f t="shared" si="56"/>
        <v>0</v>
      </c>
      <c r="AB155" s="484">
        <f t="shared" si="56"/>
        <v>0</v>
      </c>
      <c r="AC155" s="404"/>
    </row>
    <row r="156" spans="1:29" ht="18">
      <c r="A156" s="6"/>
      <c r="B156" s="7" t="s">
        <v>113</v>
      </c>
      <c r="C156" s="8"/>
      <c r="D156" s="13"/>
      <c r="E156" s="8"/>
      <c r="F156" s="13"/>
      <c r="G156" s="47"/>
      <c r="H156" s="48"/>
      <c r="I156" s="49">
        <f t="shared" si="55"/>
        <v>0</v>
      </c>
      <c r="J156" s="50">
        <f t="shared" si="55"/>
        <v>0</v>
      </c>
      <c r="K156" s="8"/>
      <c r="L156" s="8"/>
      <c r="M156" s="8"/>
      <c r="N156" s="8"/>
      <c r="O156" s="51">
        <f>0.2/12*3</f>
        <v>0.05</v>
      </c>
      <c r="P156" s="75"/>
      <c r="Q156" s="41">
        <f t="shared" si="53"/>
        <v>0</v>
      </c>
      <c r="R156" s="42">
        <f t="shared" si="47"/>
        <v>0</v>
      </c>
      <c r="S156" s="43">
        <f t="shared" si="47"/>
        <v>0</v>
      </c>
      <c r="T156" s="405"/>
      <c r="U156" s="405"/>
      <c r="V156" s="405"/>
      <c r="W156" s="405"/>
      <c r="X156" s="423">
        <f>0.2/12*3</f>
        <v>0.05</v>
      </c>
      <c r="Y156" s="478"/>
      <c r="Z156" s="424">
        <f t="shared" si="57"/>
        <v>0</v>
      </c>
      <c r="AA156" s="406">
        <f t="shared" si="56"/>
        <v>0</v>
      </c>
      <c r="AB156" s="484">
        <f t="shared" si="56"/>
        <v>0</v>
      </c>
      <c r="AC156" s="404"/>
    </row>
    <row r="157" spans="1:29" s="216" customFormat="1" ht="18">
      <c r="A157" s="203"/>
      <c r="B157" s="192" t="s">
        <v>105</v>
      </c>
      <c r="C157" s="198">
        <f>C153+C154+C155+C156</f>
        <v>34</v>
      </c>
      <c r="D157" s="199">
        <f t="shared" ref="D157:S157" si="58">D153+D154+D155+D156</f>
        <v>6.8</v>
      </c>
      <c r="E157" s="198">
        <f>E153+E154+E155+E156</f>
        <v>34</v>
      </c>
      <c r="F157" s="199">
        <f t="shared" si="58"/>
        <v>6.8</v>
      </c>
      <c r="G157" s="214">
        <f t="shared" si="54"/>
        <v>1</v>
      </c>
      <c r="H157" s="215">
        <f t="shared" si="54"/>
        <v>1</v>
      </c>
      <c r="I157" s="198">
        <f t="shared" si="58"/>
        <v>0</v>
      </c>
      <c r="J157" s="199">
        <f t="shared" si="58"/>
        <v>0</v>
      </c>
      <c r="K157" s="199">
        <f t="shared" si="58"/>
        <v>0</v>
      </c>
      <c r="L157" s="199">
        <f t="shared" si="58"/>
        <v>0</v>
      </c>
      <c r="M157" s="199">
        <f t="shared" si="58"/>
        <v>0</v>
      </c>
      <c r="N157" s="199">
        <f t="shared" si="58"/>
        <v>0</v>
      </c>
      <c r="O157" s="200">
        <f t="shared" si="58"/>
        <v>0.49999999999999994</v>
      </c>
      <c r="P157" s="198">
        <f t="shared" si="58"/>
        <v>48</v>
      </c>
      <c r="Q157" s="199">
        <f t="shared" si="58"/>
        <v>9.6000000000000014</v>
      </c>
      <c r="R157" s="198">
        <f t="shared" si="58"/>
        <v>48</v>
      </c>
      <c r="S157" s="199">
        <f t="shared" si="58"/>
        <v>9.6000000000000014</v>
      </c>
      <c r="T157" s="446"/>
      <c r="U157" s="446">
        <f t="shared" ref="U157:W157" si="59">U153+U154+U155+U156</f>
        <v>0</v>
      </c>
      <c r="V157" s="446"/>
      <c r="W157" s="446">
        <f t="shared" si="59"/>
        <v>0</v>
      </c>
      <c r="X157" s="449"/>
      <c r="Y157" s="445">
        <f>Y153+Y154+Y155+Y156</f>
        <v>48</v>
      </c>
      <c r="Z157" s="446">
        <f>Z153+Z154+Z155+Z156</f>
        <v>9.6000000000000014</v>
      </c>
      <c r="AA157" s="445">
        <f>AA153+AA154+AA155+AA156</f>
        <v>48</v>
      </c>
      <c r="AB157" s="446">
        <f>AB153+AB154+AB155+AB156</f>
        <v>9.6000000000000014</v>
      </c>
      <c r="AC157" s="422"/>
    </row>
    <row r="158" spans="1:29" ht="31.5">
      <c r="A158" s="6">
        <f>+A152+0.01</f>
        <v>6.02</v>
      </c>
      <c r="B158" s="36" t="s">
        <v>114</v>
      </c>
      <c r="C158" s="26"/>
      <c r="D158" s="27"/>
      <c r="E158" s="26"/>
      <c r="F158" s="27"/>
      <c r="G158" s="47"/>
      <c r="H158" s="48"/>
      <c r="I158" s="53"/>
      <c r="J158" s="27"/>
      <c r="K158" s="26"/>
      <c r="L158" s="26"/>
      <c r="M158" s="26"/>
      <c r="N158" s="26"/>
      <c r="O158" s="54"/>
      <c r="P158" s="53"/>
      <c r="Q158" s="41">
        <f t="shared" si="53"/>
        <v>0</v>
      </c>
      <c r="R158" s="42">
        <f t="shared" si="47"/>
        <v>0</v>
      </c>
      <c r="S158" s="43">
        <f t="shared" si="47"/>
        <v>0</v>
      </c>
      <c r="T158" s="439"/>
      <c r="U158" s="439"/>
      <c r="V158" s="439"/>
      <c r="W158" s="439"/>
      <c r="X158" s="450"/>
      <c r="Y158" s="447"/>
      <c r="Z158" s="424"/>
      <c r="AA158" s="406"/>
      <c r="AB158" s="484"/>
      <c r="AC158" s="403"/>
    </row>
    <row r="159" spans="1:29" ht="18">
      <c r="A159" s="6"/>
      <c r="B159" s="7" t="s">
        <v>110</v>
      </c>
      <c r="C159" s="8">
        <v>22</v>
      </c>
      <c r="D159" s="13">
        <v>4.4000000000000004</v>
      </c>
      <c r="E159" s="8">
        <v>22</v>
      </c>
      <c r="F159" s="13">
        <v>4.4000000000000004</v>
      </c>
      <c r="G159" s="47">
        <f t="shared" si="54"/>
        <v>1</v>
      </c>
      <c r="H159" s="48">
        <f t="shared" si="54"/>
        <v>1</v>
      </c>
      <c r="I159" s="49">
        <f t="shared" ref="I159:J162" si="60">C159-E159</f>
        <v>0</v>
      </c>
      <c r="J159" s="50">
        <f t="shared" si="60"/>
        <v>0</v>
      </c>
      <c r="K159" s="8"/>
      <c r="L159" s="8"/>
      <c r="M159" s="8"/>
      <c r="N159" s="8"/>
      <c r="O159" s="51">
        <v>0.2</v>
      </c>
      <c r="P159" s="75">
        <v>34</v>
      </c>
      <c r="Q159" s="41">
        <f t="shared" si="53"/>
        <v>6.8000000000000007</v>
      </c>
      <c r="R159" s="42">
        <f t="shared" si="47"/>
        <v>34</v>
      </c>
      <c r="S159" s="43">
        <f t="shared" si="47"/>
        <v>6.8000000000000007</v>
      </c>
      <c r="T159" s="405"/>
      <c r="U159" s="405"/>
      <c r="V159" s="405"/>
      <c r="W159" s="405"/>
      <c r="X159" s="423">
        <v>0.2</v>
      </c>
      <c r="Y159" s="478">
        <v>34</v>
      </c>
      <c r="Z159" s="424">
        <f>X159*Y159</f>
        <v>6.8000000000000007</v>
      </c>
      <c r="AA159" s="406">
        <f t="shared" ref="AA159:AA162" si="61">T159+V159+Y159</f>
        <v>34</v>
      </c>
      <c r="AB159" s="484">
        <f t="shared" si="56"/>
        <v>6.8000000000000007</v>
      </c>
      <c r="AC159" s="404"/>
    </row>
    <row r="160" spans="1:29" ht="18">
      <c r="A160" s="6"/>
      <c r="B160" s="7" t="s">
        <v>111</v>
      </c>
      <c r="C160" s="8"/>
      <c r="D160" s="13"/>
      <c r="E160" s="8"/>
      <c r="F160" s="13"/>
      <c r="G160" s="47"/>
      <c r="H160" s="48"/>
      <c r="I160" s="49">
        <f t="shared" si="60"/>
        <v>0</v>
      </c>
      <c r="J160" s="50">
        <f t="shared" si="60"/>
        <v>0</v>
      </c>
      <c r="K160" s="8"/>
      <c r="L160" s="8"/>
      <c r="M160" s="8"/>
      <c r="N160" s="8"/>
      <c r="O160" s="51">
        <f>0.2/12*9</f>
        <v>0.15</v>
      </c>
      <c r="P160" s="75"/>
      <c r="Q160" s="41">
        <f t="shared" si="53"/>
        <v>0</v>
      </c>
      <c r="R160" s="42">
        <f t="shared" si="47"/>
        <v>0</v>
      </c>
      <c r="S160" s="43">
        <f t="shared" si="47"/>
        <v>0</v>
      </c>
      <c r="T160" s="405"/>
      <c r="U160" s="405"/>
      <c r="V160" s="405"/>
      <c r="W160" s="405"/>
      <c r="X160" s="423">
        <f>0.2/12*9</f>
        <v>0.15</v>
      </c>
      <c r="Y160" s="478"/>
      <c r="Z160" s="424">
        <f t="shared" ref="Z160:Z162" si="62">X160*Y160</f>
        <v>0</v>
      </c>
      <c r="AA160" s="406">
        <f t="shared" si="61"/>
        <v>0</v>
      </c>
      <c r="AB160" s="484">
        <f t="shared" si="56"/>
        <v>0</v>
      </c>
      <c r="AC160" s="404"/>
    </row>
    <row r="161" spans="1:29" ht="18">
      <c r="A161" s="6"/>
      <c r="B161" s="7" t="s">
        <v>112</v>
      </c>
      <c r="C161" s="8"/>
      <c r="D161" s="13"/>
      <c r="E161" s="8"/>
      <c r="F161" s="13"/>
      <c r="G161" s="47"/>
      <c r="H161" s="48"/>
      <c r="I161" s="49">
        <f t="shared" si="60"/>
        <v>0</v>
      </c>
      <c r="J161" s="50">
        <f t="shared" si="60"/>
        <v>0</v>
      </c>
      <c r="K161" s="8"/>
      <c r="L161" s="8"/>
      <c r="M161" s="8"/>
      <c r="N161" s="8"/>
      <c r="O161" s="51">
        <f>0.2/12*6</f>
        <v>0.1</v>
      </c>
      <c r="P161" s="75"/>
      <c r="Q161" s="41">
        <f t="shared" si="53"/>
        <v>0</v>
      </c>
      <c r="R161" s="42">
        <f t="shared" si="47"/>
        <v>0</v>
      </c>
      <c r="S161" s="43">
        <f t="shared" si="47"/>
        <v>0</v>
      </c>
      <c r="T161" s="405"/>
      <c r="U161" s="405"/>
      <c r="V161" s="405"/>
      <c r="W161" s="405"/>
      <c r="X161" s="423">
        <f>0.2/12*6</f>
        <v>0.1</v>
      </c>
      <c r="Y161" s="478"/>
      <c r="Z161" s="424">
        <f t="shared" si="62"/>
        <v>0</v>
      </c>
      <c r="AA161" s="406">
        <f t="shared" si="61"/>
        <v>0</v>
      </c>
      <c r="AB161" s="484">
        <f t="shared" si="56"/>
        <v>0</v>
      </c>
      <c r="AC161" s="404"/>
    </row>
    <row r="162" spans="1:29" ht="18">
      <c r="A162" s="6"/>
      <c r="B162" s="7" t="s">
        <v>113</v>
      </c>
      <c r="C162" s="8"/>
      <c r="D162" s="13"/>
      <c r="E162" s="8"/>
      <c r="F162" s="13"/>
      <c r="G162" s="47"/>
      <c r="H162" s="48"/>
      <c r="I162" s="49">
        <f t="shared" si="60"/>
        <v>0</v>
      </c>
      <c r="J162" s="50">
        <f t="shared" si="60"/>
        <v>0</v>
      </c>
      <c r="K162" s="8"/>
      <c r="L162" s="8"/>
      <c r="M162" s="8"/>
      <c r="N162" s="8"/>
      <c r="O162" s="51">
        <v>0.05</v>
      </c>
      <c r="P162" s="75"/>
      <c r="Q162" s="41">
        <f t="shared" si="53"/>
        <v>0</v>
      </c>
      <c r="R162" s="42">
        <f t="shared" si="47"/>
        <v>0</v>
      </c>
      <c r="S162" s="43">
        <f t="shared" si="47"/>
        <v>0</v>
      </c>
      <c r="T162" s="405"/>
      <c r="U162" s="405"/>
      <c r="V162" s="405"/>
      <c r="W162" s="405"/>
      <c r="X162" s="423">
        <v>0.05</v>
      </c>
      <c r="Y162" s="478"/>
      <c r="Z162" s="424">
        <f t="shared" si="62"/>
        <v>0</v>
      </c>
      <c r="AA162" s="406">
        <f t="shared" si="61"/>
        <v>0</v>
      </c>
      <c r="AB162" s="484">
        <f t="shared" si="56"/>
        <v>0</v>
      </c>
      <c r="AC162" s="404"/>
    </row>
    <row r="163" spans="1:29" s="216" customFormat="1" ht="18">
      <c r="A163" s="203"/>
      <c r="B163" s="192" t="s">
        <v>105</v>
      </c>
      <c r="C163" s="198">
        <f>C159+C160+C161+C162</f>
        <v>22</v>
      </c>
      <c r="D163" s="199">
        <f t="shared" ref="D163:S163" si="63">D159+D160+D161+D162</f>
        <v>4.4000000000000004</v>
      </c>
      <c r="E163" s="198">
        <f>E159+E160+E161+E162</f>
        <v>22</v>
      </c>
      <c r="F163" s="199">
        <f t="shared" si="63"/>
        <v>4.4000000000000004</v>
      </c>
      <c r="G163" s="214">
        <f t="shared" si="54"/>
        <v>1</v>
      </c>
      <c r="H163" s="215">
        <f t="shared" si="54"/>
        <v>1</v>
      </c>
      <c r="I163" s="198">
        <f t="shared" si="63"/>
        <v>0</v>
      </c>
      <c r="J163" s="199">
        <f t="shared" si="63"/>
        <v>0</v>
      </c>
      <c r="K163" s="199">
        <f t="shared" si="63"/>
        <v>0</v>
      </c>
      <c r="L163" s="199">
        <f t="shared" si="63"/>
        <v>0</v>
      </c>
      <c r="M163" s="199">
        <f t="shared" si="63"/>
        <v>0</v>
      </c>
      <c r="N163" s="199">
        <f t="shared" si="63"/>
        <v>0</v>
      </c>
      <c r="O163" s="200">
        <f t="shared" si="63"/>
        <v>0.49999999999999994</v>
      </c>
      <c r="P163" s="198">
        <f t="shared" si="63"/>
        <v>34</v>
      </c>
      <c r="Q163" s="199">
        <f t="shared" si="63"/>
        <v>6.8000000000000007</v>
      </c>
      <c r="R163" s="198">
        <f t="shared" si="63"/>
        <v>34</v>
      </c>
      <c r="S163" s="199">
        <f t="shared" si="63"/>
        <v>6.8000000000000007</v>
      </c>
      <c r="T163" s="446"/>
      <c r="U163" s="446">
        <f t="shared" ref="U163:W163" si="64">U159+U160+U161+U162</f>
        <v>0</v>
      </c>
      <c r="V163" s="446"/>
      <c r="W163" s="446">
        <f t="shared" si="64"/>
        <v>0</v>
      </c>
      <c r="X163" s="449"/>
      <c r="Y163" s="445">
        <f>Y159+Y160+Y161+Y162</f>
        <v>34</v>
      </c>
      <c r="Z163" s="446">
        <f>Z159+Z160+Z161+Z162</f>
        <v>6.8000000000000007</v>
      </c>
      <c r="AA163" s="445">
        <f>AA159+AA160+AA161+AA162</f>
        <v>34</v>
      </c>
      <c r="AB163" s="446">
        <f>AB159+AB160+AB161+AB162</f>
        <v>6.8000000000000007</v>
      </c>
      <c r="AC163" s="422"/>
    </row>
    <row r="164" spans="1:29" ht="30" customHeight="1">
      <c r="A164" s="6">
        <v>6.03</v>
      </c>
      <c r="B164" s="36" t="s">
        <v>115</v>
      </c>
      <c r="C164" s="26"/>
      <c r="D164" s="27"/>
      <c r="E164" s="26"/>
      <c r="F164" s="27"/>
      <c r="G164" s="47"/>
      <c r="H164" s="48"/>
      <c r="I164" s="53"/>
      <c r="J164" s="27"/>
      <c r="K164" s="26"/>
      <c r="L164" s="26"/>
      <c r="M164" s="26"/>
      <c r="N164" s="26"/>
      <c r="O164" s="54"/>
      <c r="P164" s="53"/>
      <c r="Q164" s="41">
        <f t="shared" si="53"/>
        <v>0</v>
      </c>
      <c r="R164" s="42">
        <f t="shared" si="47"/>
        <v>0</v>
      </c>
      <c r="S164" s="43">
        <f t="shared" si="47"/>
        <v>0</v>
      </c>
      <c r="T164" s="439"/>
      <c r="U164" s="439"/>
      <c r="V164" s="439"/>
      <c r="W164" s="439"/>
      <c r="X164" s="450"/>
      <c r="Y164" s="447"/>
      <c r="Z164" s="424"/>
      <c r="AA164" s="406"/>
      <c r="AB164" s="484"/>
      <c r="AC164" s="403"/>
    </row>
    <row r="165" spans="1:29" ht="18">
      <c r="A165" s="6"/>
      <c r="B165" s="7" t="s">
        <v>110</v>
      </c>
      <c r="C165" s="8"/>
      <c r="D165" s="13"/>
      <c r="E165" s="8"/>
      <c r="F165" s="13"/>
      <c r="G165" s="47"/>
      <c r="H165" s="48"/>
      <c r="I165" s="49">
        <f t="shared" ref="I165:J168" si="65">C165-E165</f>
        <v>0</v>
      </c>
      <c r="J165" s="50">
        <f t="shared" si="65"/>
        <v>0</v>
      </c>
      <c r="K165" s="8"/>
      <c r="L165" s="8"/>
      <c r="M165" s="8"/>
      <c r="N165" s="8"/>
      <c r="O165" s="51">
        <v>0.06</v>
      </c>
      <c r="P165" s="75"/>
      <c r="Q165" s="41">
        <f t="shared" si="53"/>
        <v>0</v>
      </c>
      <c r="R165" s="42">
        <f t="shared" si="47"/>
        <v>0</v>
      </c>
      <c r="S165" s="43">
        <f t="shared" si="47"/>
        <v>0</v>
      </c>
      <c r="T165" s="405"/>
      <c r="U165" s="405"/>
      <c r="V165" s="405"/>
      <c r="W165" s="405"/>
      <c r="X165" s="423">
        <v>0.06</v>
      </c>
      <c r="Y165" s="478">
        <v>0</v>
      </c>
      <c r="Z165" s="424">
        <f>X165*Y165</f>
        <v>0</v>
      </c>
      <c r="AA165" s="406">
        <f t="shared" ref="AA165:AA168" si="66">T165+V165+Y165</f>
        <v>0</v>
      </c>
      <c r="AB165" s="484">
        <f t="shared" si="56"/>
        <v>0</v>
      </c>
      <c r="AC165" s="404"/>
    </row>
    <row r="166" spans="1:29" ht="18">
      <c r="A166" s="6"/>
      <c r="B166" s="7" t="s">
        <v>111</v>
      </c>
      <c r="C166" s="8"/>
      <c r="D166" s="13"/>
      <c r="E166" s="8"/>
      <c r="F166" s="13"/>
      <c r="G166" s="47"/>
      <c r="H166" s="48"/>
      <c r="I166" s="49">
        <f t="shared" si="65"/>
        <v>0</v>
      </c>
      <c r="J166" s="50">
        <f t="shared" si="65"/>
        <v>0</v>
      </c>
      <c r="K166" s="8"/>
      <c r="L166" s="8"/>
      <c r="M166" s="8"/>
      <c r="N166" s="8"/>
      <c r="O166" s="51">
        <f>0.06/12*9</f>
        <v>4.4999999999999998E-2</v>
      </c>
      <c r="P166" s="75"/>
      <c r="Q166" s="41">
        <f t="shared" si="53"/>
        <v>0</v>
      </c>
      <c r="R166" s="42">
        <f t="shared" si="47"/>
        <v>0</v>
      </c>
      <c r="S166" s="43">
        <f t="shared" si="47"/>
        <v>0</v>
      </c>
      <c r="T166" s="405"/>
      <c r="U166" s="405"/>
      <c r="V166" s="405"/>
      <c r="W166" s="405"/>
      <c r="X166" s="423">
        <f>0.06/12*9</f>
        <v>4.4999999999999998E-2</v>
      </c>
      <c r="Y166" s="478"/>
      <c r="Z166" s="424">
        <f t="shared" ref="Z166:Z168" si="67">X166*Y166</f>
        <v>0</v>
      </c>
      <c r="AA166" s="406">
        <f t="shared" si="66"/>
        <v>0</v>
      </c>
      <c r="AB166" s="484">
        <f t="shared" si="56"/>
        <v>0</v>
      </c>
      <c r="AC166" s="404"/>
    </row>
    <row r="167" spans="1:29" ht="18">
      <c r="A167" s="6"/>
      <c r="B167" s="7" t="s">
        <v>112</v>
      </c>
      <c r="C167" s="8">
        <v>6</v>
      </c>
      <c r="D167" s="13">
        <v>0.18</v>
      </c>
      <c r="E167" s="8">
        <v>6</v>
      </c>
      <c r="F167" s="13">
        <v>0.18</v>
      </c>
      <c r="G167" s="47">
        <f t="shared" ref="G167:H167" si="68">E167/C167</f>
        <v>1</v>
      </c>
      <c r="H167" s="48">
        <f t="shared" si="68"/>
        <v>1</v>
      </c>
      <c r="I167" s="49">
        <f t="shared" si="65"/>
        <v>0</v>
      </c>
      <c r="J167" s="50">
        <f t="shared" si="65"/>
        <v>0</v>
      </c>
      <c r="K167" s="8"/>
      <c r="L167" s="8"/>
      <c r="M167" s="8"/>
      <c r="N167" s="8"/>
      <c r="O167" s="51">
        <f>0.06/12*6</f>
        <v>0.03</v>
      </c>
      <c r="P167" s="75">
        <v>292</v>
      </c>
      <c r="Q167" s="41">
        <f t="shared" si="53"/>
        <v>8.76</v>
      </c>
      <c r="R167" s="42">
        <f t="shared" si="47"/>
        <v>292</v>
      </c>
      <c r="S167" s="43">
        <f t="shared" si="47"/>
        <v>8.76</v>
      </c>
      <c r="T167" s="405"/>
      <c r="U167" s="405"/>
      <c r="V167" s="405"/>
      <c r="W167" s="405"/>
      <c r="X167" s="423">
        <f>0.06/12*6</f>
        <v>0.03</v>
      </c>
      <c r="Y167" s="478">
        <v>292</v>
      </c>
      <c r="Z167" s="424">
        <f t="shared" si="67"/>
        <v>8.76</v>
      </c>
      <c r="AA167" s="406">
        <f t="shared" si="66"/>
        <v>292</v>
      </c>
      <c r="AB167" s="484">
        <f t="shared" si="56"/>
        <v>8.76</v>
      </c>
      <c r="AC167" s="404"/>
    </row>
    <row r="168" spans="1:29" ht="18">
      <c r="A168" s="6"/>
      <c r="B168" s="7" t="s">
        <v>113</v>
      </c>
      <c r="C168" s="8"/>
      <c r="D168" s="13"/>
      <c r="E168" s="8"/>
      <c r="F168" s="13"/>
      <c r="G168" s="47"/>
      <c r="H168" s="48"/>
      <c r="I168" s="49">
        <f t="shared" si="65"/>
        <v>0</v>
      </c>
      <c r="J168" s="50">
        <f t="shared" si="65"/>
        <v>0</v>
      </c>
      <c r="K168" s="8"/>
      <c r="L168" s="8"/>
      <c r="M168" s="8"/>
      <c r="N168" s="8"/>
      <c r="O168" s="51">
        <f>0.06/12*3</f>
        <v>1.4999999999999999E-2</v>
      </c>
      <c r="P168" s="75"/>
      <c r="Q168" s="41">
        <f t="shared" si="53"/>
        <v>0</v>
      </c>
      <c r="R168" s="42">
        <f t="shared" si="47"/>
        <v>0</v>
      </c>
      <c r="S168" s="43">
        <f t="shared" si="47"/>
        <v>0</v>
      </c>
      <c r="T168" s="405"/>
      <c r="U168" s="405"/>
      <c r="V168" s="405"/>
      <c r="W168" s="405"/>
      <c r="X168" s="423">
        <f>0.06/12*3</f>
        <v>1.4999999999999999E-2</v>
      </c>
      <c r="Y168" s="478"/>
      <c r="Z168" s="424">
        <f t="shared" si="67"/>
        <v>0</v>
      </c>
      <c r="AA168" s="406">
        <f t="shared" si="66"/>
        <v>0</v>
      </c>
      <c r="AB168" s="484">
        <f t="shared" si="56"/>
        <v>0</v>
      </c>
      <c r="AC168" s="404"/>
    </row>
    <row r="169" spans="1:29" s="216" customFormat="1" ht="18">
      <c r="A169" s="203"/>
      <c r="B169" s="192" t="s">
        <v>105</v>
      </c>
      <c r="C169" s="198">
        <f>C165+C166+C167+C168</f>
        <v>6</v>
      </c>
      <c r="D169" s="199">
        <f t="shared" ref="D169:S169" si="69">D165+D166+D167+D168</f>
        <v>0.18</v>
      </c>
      <c r="E169" s="198">
        <f>E165+E166+E167+E168</f>
        <v>6</v>
      </c>
      <c r="F169" s="199">
        <f t="shared" si="69"/>
        <v>0.18</v>
      </c>
      <c r="G169" s="214">
        <f t="shared" ref="G169:H169" si="70">E169/C169</f>
        <v>1</v>
      </c>
      <c r="H169" s="215">
        <f t="shared" si="70"/>
        <v>1</v>
      </c>
      <c r="I169" s="198">
        <f t="shared" si="69"/>
        <v>0</v>
      </c>
      <c r="J169" s="199">
        <f t="shared" si="69"/>
        <v>0</v>
      </c>
      <c r="K169" s="199">
        <f t="shared" si="69"/>
        <v>0</v>
      </c>
      <c r="L169" s="199">
        <f t="shared" si="69"/>
        <v>0</v>
      </c>
      <c r="M169" s="199">
        <f t="shared" si="69"/>
        <v>0</v>
      </c>
      <c r="N169" s="199">
        <f t="shared" si="69"/>
        <v>0</v>
      </c>
      <c r="O169" s="200">
        <f t="shared" si="69"/>
        <v>0.15000000000000002</v>
      </c>
      <c r="P169" s="198">
        <f t="shared" si="69"/>
        <v>292</v>
      </c>
      <c r="Q169" s="199">
        <f t="shared" si="69"/>
        <v>8.76</v>
      </c>
      <c r="R169" s="198">
        <f t="shared" si="69"/>
        <v>292</v>
      </c>
      <c r="S169" s="199">
        <f t="shared" si="69"/>
        <v>8.76</v>
      </c>
      <c r="T169" s="446"/>
      <c r="U169" s="446">
        <f t="shared" ref="U169:Z169" si="71">U165+U166+U167+U168</f>
        <v>0</v>
      </c>
      <c r="V169" s="446"/>
      <c r="W169" s="446">
        <f t="shared" si="71"/>
        <v>0</v>
      </c>
      <c r="X169" s="449"/>
      <c r="Y169" s="445"/>
      <c r="Z169" s="446">
        <f t="shared" si="71"/>
        <v>8.76</v>
      </c>
      <c r="AA169" s="445"/>
      <c r="AB169" s="446">
        <f>AB165+AB166+AB167+AB168</f>
        <v>8.76</v>
      </c>
      <c r="AC169" s="422"/>
    </row>
    <row r="170" spans="1:29" ht="31.5">
      <c r="A170" s="6">
        <v>6.04</v>
      </c>
      <c r="B170" s="36" t="s">
        <v>116</v>
      </c>
      <c r="C170" s="26"/>
      <c r="D170" s="27"/>
      <c r="E170" s="26"/>
      <c r="F170" s="27"/>
      <c r="G170" s="47"/>
      <c r="H170" s="48"/>
      <c r="I170" s="53"/>
      <c r="J170" s="27"/>
      <c r="K170" s="26"/>
      <c r="L170" s="26"/>
      <c r="M170" s="26"/>
      <c r="N170" s="26"/>
      <c r="O170" s="54"/>
      <c r="P170" s="53"/>
      <c r="Q170" s="41">
        <f t="shared" si="53"/>
        <v>0</v>
      </c>
      <c r="R170" s="42">
        <f t="shared" si="47"/>
        <v>0</v>
      </c>
      <c r="S170" s="43">
        <f t="shared" si="47"/>
        <v>0</v>
      </c>
      <c r="T170" s="439"/>
      <c r="U170" s="439"/>
      <c r="V170" s="439"/>
      <c r="W170" s="439"/>
      <c r="X170" s="450"/>
      <c r="Y170" s="447"/>
      <c r="Z170" s="424"/>
      <c r="AA170" s="406"/>
      <c r="AB170" s="484"/>
      <c r="AC170" s="403"/>
    </row>
    <row r="171" spans="1:29" ht="18">
      <c r="A171" s="6"/>
      <c r="B171" s="7" t="s">
        <v>110</v>
      </c>
      <c r="C171" s="8"/>
      <c r="D171" s="13"/>
      <c r="E171" s="8"/>
      <c r="F171" s="13"/>
      <c r="G171" s="47"/>
      <c r="H171" s="48"/>
      <c r="I171" s="49">
        <f t="shared" ref="I171:J174" si="72">C171-E171</f>
        <v>0</v>
      </c>
      <c r="J171" s="50">
        <f t="shared" si="72"/>
        <v>0</v>
      </c>
      <c r="K171" s="8"/>
      <c r="L171" s="8"/>
      <c r="M171" s="8"/>
      <c r="N171" s="8"/>
      <c r="O171" s="51">
        <f>0.06</f>
        <v>0.06</v>
      </c>
      <c r="P171" s="75"/>
      <c r="Q171" s="41">
        <f t="shared" si="53"/>
        <v>0</v>
      </c>
      <c r="R171" s="42">
        <f t="shared" si="47"/>
        <v>0</v>
      </c>
      <c r="S171" s="43">
        <f t="shared" si="47"/>
        <v>0</v>
      </c>
      <c r="T171" s="405"/>
      <c r="U171" s="405"/>
      <c r="V171" s="405"/>
      <c r="W171" s="405"/>
      <c r="X171" s="423">
        <f>0.06</f>
        <v>0.06</v>
      </c>
      <c r="Y171" s="478">
        <v>0</v>
      </c>
      <c r="Z171" s="424">
        <f t="shared" ref="Z171:Z174" si="73">X171*Y171</f>
        <v>0</v>
      </c>
      <c r="AA171" s="406">
        <f t="shared" ref="AA171:AA174" si="74">T171+V171+Y171</f>
        <v>0</v>
      </c>
      <c r="AB171" s="484">
        <f t="shared" si="56"/>
        <v>0</v>
      </c>
      <c r="AC171" s="404"/>
    </row>
    <row r="172" spans="1:29" ht="18">
      <c r="A172" s="6"/>
      <c r="B172" s="7" t="s">
        <v>111</v>
      </c>
      <c r="C172" s="8"/>
      <c r="D172" s="13"/>
      <c r="E172" s="8"/>
      <c r="F172" s="13"/>
      <c r="G172" s="47"/>
      <c r="H172" s="48"/>
      <c r="I172" s="49">
        <f t="shared" si="72"/>
        <v>0</v>
      </c>
      <c r="J172" s="50">
        <f t="shared" si="72"/>
        <v>0</v>
      </c>
      <c r="K172" s="8"/>
      <c r="L172" s="8"/>
      <c r="M172" s="8"/>
      <c r="N172" s="8"/>
      <c r="O172" s="51">
        <f>0.06/12*9</f>
        <v>4.4999999999999998E-2</v>
      </c>
      <c r="P172" s="75"/>
      <c r="Q172" s="41">
        <f t="shared" si="53"/>
        <v>0</v>
      </c>
      <c r="R172" s="42">
        <f t="shared" si="47"/>
        <v>0</v>
      </c>
      <c r="S172" s="43">
        <f t="shared" si="47"/>
        <v>0</v>
      </c>
      <c r="T172" s="405"/>
      <c r="U172" s="405"/>
      <c r="V172" s="405"/>
      <c r="W172" s="405"/>
      <c r="X172" s="423">
        <f>0.06/12*9</f>
        <v>4.4999999999999998E-2</v>
      </c>
      <c r="Y172" s="478"/>
      <c r="Z172" s="424">
        <f t="shared" si="73"/>
        <v>0</v>
      </c>
      <c r="AA172" s="406">
        <f t="shared" si="74"/>
        <v>0</v>
      </c>
      <c r="AB172" s="484">
        <f t="shared" si="56"/>
        <v>0</v>
      </c>
      <c r="AC172" s="404"/>
    </row>
    <row r="173" spans="1:29" ht="18">
      <c r="A173" s="6"/>
      <c r="B173" s="7" t="s">
        <v>112</v>
      </c>
      <c r="C173" s="8">
        <v>220</v>
      </c>
      <c r="D173" s="13">
        <v>6.6</v>
      </c>
      <c r="E173" s="8">
        <v>220</v>
      </c>
      <c r="F173" s="13">
        <v>6.6</v>
      </c>
      <c r="G173" s="47">
        <f t="shared" ref="G173:H173" si="75">E173/C173</f>
        <v>1</v>
      </c>
      <c r="H173" s="48">
        <f t="shared" si="75"/>
        <v>1</v>
      </c>
      <c r="I173" s="49">
        <f t="shared" si="72"/>
        <v>0</v>
      </c>
      <c r="J173" s="50">
        <f t="shared" si="72"/>
        <v>0</v>
      </c>
      <c r="K173" s="8"/>
      <c r="L173" s="8"/>
      <c r="M173" s="8"/>
      <c r="N173" s="8"/>
      <c r="O173" s="51">
        <f>0.06/12*6</f>
        <v>0.03</v>
      </c>
      <c r="P173" s="75"/>
      <c r="Q173" s="41">
        <f t="shared" si="53"/>
        <v>0</v>
      </c>
      <c r="R173" s="42">
        <f t="shared" si="47"/>
        <v>0</v>
      </c>
      <c r="S173" s="43">
        <f t="shared" si="47"/>
        <v>0</v>
      </c>
      <c r="T173" s="405"/>
      <c r="U173" s="405"/>
      <c r="V173" s="405"/>
      <c r="W173" s="405"/>
      <c r="X173" s="423">
        <f>0.06/12*6</f>
        <v>0.03</v>
      </c>
      <c r="Y173" s="478"/>
      <c r="Z173" s="424">
        <f t="shared" si="73"/>
        <v>0</v>
      </c>
      <c r="AA173" s="406">
        <f t="shared" si="74"/>
        <v>0</v>
      </c>
      <c r="AB173" s="484">
        <f t="shared" si="56"/>
        <v>0</v>
      </c>
      <c r="AC173" s="404"/>
    </row>
    <row r="174" spans="1:29" ht="18">
      <c r="A174" s="6"/>
      <c r="B174" s="7" t="s">
        <v>113</v>
      </c>
      <c r="C174" s="8"/>
      <c r="D174" s="13"/>
      <c r="E174" s="8"/>
      <c r="F174" s="13"/>
      <c r="G174" s="47"/>
      <c r="H174" s="48"/>
      <c r="I174" s="49">
        <f t="shared" si="72"/>
        <v>0</v>
      </c>
      <c r="J174" s="50">
        <f t="shared" si="72"/>
        <v>0</v>
      </c>
      <c r="K174" s="8"/>
      <c r="L174" s="8"/>
      <c r="M174" s="8"/>
      <c r="N174" s="8"/>
      <c r="O174" s="51">
        <f>0.06/12*3</f>
        <v>1.4999999999999999E-2</v>
      </c>
      <c r="P174" s="75"/>
      <c r="Q174" s="41">
        <f t="shared" si="53"/>
        <v>0</v>
      </c>
      <c r="R174" s="42">
        <f t="shared" si="47"/>
        <v>0</v>
      </c>
      <c r="S174" s="43">
        <f t="shared" si="47"/>
        <v>0</v>
      </c>
      <c r="T174" s="405"/>
      <c r="U174" s="405"/>
      <c r="V174" s="405"/>
      <c r="W174" s="405"/>
      <c r="X174" s="423">
        <f>0.06/12*3</f>
        <v>1.4999999999999999E-2</v>
      </c>
      <c r="Y174" s="478"/>
      <c r="Z174" s="424">
        <f t="shared" si="73"/>
        <v>0</v>
      </c>
      <c r="AA174" s="406">
        <f t="shared" si="74"/>
        <v>0</v>
      </c>
      <c r="AB174" s="484">
        <f t="shared" si="56"/>
        <v>0</v>
      </c>
      <c r="AC174" s="404"/>
    </row>
    <row r="175" spans="1:29" s="216" customFormat="1" ht="18">
      <c r="A175" s="203"/>
      <c r="B175" s="192" t="s">
        <v>105</v>
      </c>
      <c r="C175" s="198">
        <f>C171+C172+C173+C174</f>
        <v>220</v>
      </c>
      <c r="D175" s="199">
        <f t="shared" ref="D175:S175" si="76">D171+D172+D173+D174</f>
        <v>6.6</v>
      </c>
      <c r="E175" s="198">
        <f>E171+E172+E173+E174</f>
        <v>220</v>
      </c>
      <c r="F175" s="199">
        <f t="shared" si="76"/>
        <v>6.6</v>
      </c>
      <c r="G175" s="214">
        <f t="shared" ref="G175:H175" si="77">E175/C175</f>
        <v>1</v>
      </c>
      <c r="H175" s="215">
        <f t="shared" si="77"/>
        <v>1</v>
      </c>
      <c r="I175" s="198">
        <f t="shared" si="76"/>
        <v>0</v>
      </c>
      <c r="J175" s="199">
        <f t="shared" si="76"/>
        <v>0</v>
      </c>
      <c r="K175" s="199">
        <f t="shared" si="76"/>
        <v>0</v>
      </c>
      <c r="L175" s="199">
        <f t="shared" si="76"/>
        <v>0</v>
      </c>
      <c r="M175" s="199">
        <f t="shared" si="76"/>
        <v>0</v>
      </c>
      <c r="N175" s="199">
        <f t="shared" si="76"/>
        <v>0</v>
      </c>
      <c r="O175" s="200">
        <f t="shared" si="76"/>
        <v>0.15000000000000002</v>
      </c>
      <c r="P175" s="198">
        <f t="shared" si="76"/>
        <v>0</v>
      </c>
      <c r="Q175" s="199">
        <f t="shared" si="76"/>
        <v>0</v>
      </c>
      <c r="R175" s="198">
        <f t="shared" si="76"/>
        <v>0</v>
      </c>
      <c r="S175" s="199">
        <f t="shared" si="76"/>
        <v>0</v>
      </c>
      <c r="T175" s="446"/>
      <c r="U175" s="446">
        <f t="shared" ref="U175:AB175" si="78">U171+U172+U173+U174</f>
        <v>0</v>
      </c>
      <c r="V175" s="446"/>
      <c r="W175" s="446">
        <f t="shared" si="78"/>
        <v>0</v>
      </c>
      <c r="X175" s="449"/>
      <c r="Y175" s="445"/>
      <c r="Z175" s="446">
        <f t="shared" si="78"/>
        <v>0</v>
      </c>
      <c r="AA175" s="445"/>
      <c r="AB175" s="446">
        <f t="shared" si="78"/>
        <v>0</v>
      </c>
      <c r="AC175" s="422"/>
    </row>
    <row r="176" spans="1:29" ht="18">
      <c r="A176" s="6">
        <v>6.05</v>
      </c>
      <c r="B176" s="36" t="s">
        <v>117</v>
      </c>
      <c r="C176" s="26"/>
      <c r="D176" s="27"/>
      <c r="E176" s="26"/>
      <c r="F176" s="27"/>
      <c r="G176" s="47"/>
      <c r="H176" s="48"/>
      <c r="I176" s="53"/>
      <c r="J176" s="27"/>
      <c r="K176" s="26"/>
      <c r="L176" s="26"/>
      <c r="M176" s="26"/>
      <c r="N176" s="26"/>
      <c r="O176" s="54"/>
      <c r="P176" s="53"/>
      <c r="Q176" s="41">
        <f t="shared" si="53"/>
        <v>0</v>
      </c>
      <c r="R176" s="42">
        <f t="shared" si="47"/>
        <v>0</v>
      </c>
      <c r="S176" s="43">
        <f t="shared" si="47"/>
        <v>0</v>
      </c>
      <c r="T176" s="439"/>
      <c r="U176" s="439"/>
      <c r="V176" s="439"/>
      <c r="W176" s="439"/>
      <c r="X176" s="450"/>
      <c r="Y176" s="447"/>
      <c r="Z176" s="424">
        <f t="shared" ref="Z176:Z180" si="79">X176*Y176</f>
        <v>0</v>
      </c>
      <c r="AA176" s="406">
        <f t="shared" ref="AA176:AA180" si="80">T176+V176+Y176</f>
        <v>0</v>
      </c>
      <c r="AB176" s="484">
        <f t="shared" si="56"/>
        <v>0</v>
      </c>
      <c r="AC176" s="403"/>
    </row>
    <row r="177" spans="1:29" ht="18">
      <c r="A177" s="6"/>
      <c r="B177" s="7" t="s">
        <v>110</v>
      </c>
      <c r="C177" s="8"/>
      <c r="D177" s="13"/>
      <c r="E177" s="8"/>
      <c r="F177" s="13"/>
      <c r="G177" s="47"/>
      <c r="H177" s="48"/>
      <c r="I177" s="49">
        <f t="shared" ref="I177:J180" si="81">C177-E177</f>
        <v>0</v>
      </c>
      <c r="J177" s="50">
        <f t="shared" si="81"/>
        <v>0</v>
      </c>
      <c r="K177" s="8"/>
      <c r="L177" s="8"/>
      <c r="M177" s="8"/>
      <c r="N177" s="8"/>
      <c r="O177" s="51">
        <f>0.06</f>
        <v>0.06</v>
      </c>
      <c r="P177" s="75"/>
      <c r="Q177" s="41">
        <f t="shared" si="53"/>
        <v>0</v>
      </c>
      <c r="R177" s="42">
        <f t="shared" si="47"/>
        <v>0</v>
      </c>
      <c r="S177" s="43">
        <f t="shared" si="47"/>
        <v>0</v>
      </c>
      <c r="T177" s="405"/>
      <c r="U177" s="405"/>
      <c r="V177" s="405"/>
      <c r="W177" s="405"/>
      <c r="X177" s="423">
        <f>0.06</f>
        <v>0.06</v>
      </c>
      <c r="Y177" s="478"/>
      <c r="Z177" s="424">
        <f t="shared" si="79"/>
        <v>0</v>
      </c>
      <c r="AA177" s="406">
        <f t="shared" si="80"/>
        <v>0</v>
      </c>
      <c r="AB177" s="484">
        <f t="shared" si="56"/>
        <v>0</v>
      </c>
      <c r="AC177" s="404"/>
    </row>
    <row r="178" spans="1:29" ht="18">
      <c r="A178" s="6"/>
      <c r="B178" s="7" t="s">
        <v>111</v>
      </c>
      <c r="C178" s="8"/>
      <c r="D178" s="13"/>
      <c r="E178" s="8"/>
      <c r="F178" s="13"/>
      <c r="G178" s="47"/>
      <c r="H178" s="48"/>
      <c r="I178" s="49">
        <f t="shared" si="81"/>
        <v>0</v>
      </c>
      <c r="J178" s="50">
        <f t="shared" si="81"/>
        <v>0</v>
      </c>
      <c r="K178" s="8"/>
      <c r="L178" s="8"/>
      <c r="M178" s="8"/>
      <c r="N178" s="8"/>
      <c r="O178" s="51">
        <f>0.06/12*9</f>
        <v>4.4999999999999998E-2</v>
      </c>
      <c r="P178" s="75"/>
      <c r="Q178" s="41">
        <f t="shared" si="53"/>
        <v>0</v>
      </c>
      <c r="R178" s="42">
        <f t="shared" si="47"/>
        <v>0</v>
      </c>
      <c r="S178" s="43">
        <f t="shared" si="47"/>
        <v>0</v>
      </c>
      <c r="T178" s="405"/>
      <c r="U178" s="405"/>
      <c r="V178" s="405"/>
      <c r="W178" s="405"/>
      <c r="X178" s="423">
        <f>0.06/12*9</f>
        <v>4.4999999999999998E-2</v>
      </c>
      <c r="Y178" s="478"/>
      <c r="Z178" s="424">
        <f t="shared" si="79"/>
        <v>0</v>
      </c>
      <c r="AA178" s="406">
        <f t="shared" si="80"/>
        <v>0</v>
      </c>
      <c r="AB178" s="484">
        <f t="shared" si="56"/>
        <v>0</v>
      </c>
      <c r="AC178" s="404"/>
    </row>
    <row r="179" spans="1:29" ht="18">
      <c r="A179" s="6"/>
      <c r="B179" s="7" t="s">
        <v>112</v>
      </c>
      <c r="C179" s="8"/>
      <c r="D179" s="13"/>
      <c r="E179" s="8"/>
      <c r="F179" s="13"/>
      <c r="G179" s="47"/>
      <c r="H179" s="48"/>
      <c r="I179" s="49">
        <f t="shared" si="81"/>
        <v>0</v>
      </c>
      <c r="J179" s="50">
        <f t="shared" si="81"/>
        <v>0</v>
      </c>
      <c r="K179" s="8"/>
      <c r="L179" s="8"/>
      <c r="M179" s="8"/>
      <c r="N179" s="8"/>
      <c r="O179" s="51">
        <f>0.06/12*6</f>
        <v>0.03</v>
      </c>
      <c r="P179" s="75"/>
      <c r="Q179" s="41">
        <f t="shared" si="53"/>
        <v>0</v>
      </c>
      <c r="R179" s="42">
        <f t="shared" si="47"/>
        <v>0</v>
      </c>
      <c r="S179" s="43">
        <f t="shared" si="47"/>
        <v>0</v>
      </c>
      <c r="T179" s="405"/>
      <c r="U179" s="405"/>
      <c r="V179" s="405"/>
      <c r="W179" s="405"/>
      <c r="X179" s="423">
        <f>0.06/12*6</f>
        <v>0.03</v>
      </c>
      <c r="Y179" s="478"/>
      <c r="Z179" s="424">
        <f t="shared" si="79"/>
        <v>0</v>
      </c>
      <c r="AA179" s="406">
        <f t="shared" si="80"/>
        <v>0</v>
      </c>
      <c r="AB179" s="484">
        <f t="shared" si="56"/>
        <v>0</v>
      </c>
      <c r="AC179" s="404"/>
    </row>
    <row r="180" spans="1:29" ht="18">
      <c r="A180" s="6"/>
      <c r="B180" s="7" t="s">
        <v>113</v>
      </c>
      <c r="C180" s="8"/>
      <c r="D180" s="13"/>
      <c r="E180" s="8"/>
      <c r="F180" s="13"/>
      <c r="G180" s="47"/>
      <c r="H180" s="48"/>
      <c r="I180" s="49">
        <f t="shared" si="81"/>
        <v>0</v>
      </c>
      <c r="J180" s="50">
        <f t="shared" si="81"/>
        <v>0</v>
      </c>
      <c r="K180" s="8"/>
      <c r="L180" s="8"/>
      <c r="M180" s="8"/>
      <c r="N180" s="8"/>
      <c r="O180" s="51">
        <f>0.06/12*3</f>
        <v>1.4999999999999999E-2</v>
      </c>
      <c r="P180" s="75"/>
      <c r="Q180" s="41">
        <f t="shared" si="53"/>
        <v>0</v>
      </c>
      <c r="R180" s="42">
        <f t="shared" si="47"/>
        <v>0</v>
      </c>
      <c r="S180" s="43">
        <f t="shared" si="47"/>
        <v>0</v>
      </c>
      <c r="T180" s="405"/>
      <c r="U180" s="405"/>
      <c r="V180" s="405"/>
      <c r="W180" s="405"/>
      <c r="X180" s="423">
        <f>0.06/12*3</f>
        <v>1.4999999999999999E-2</v>
      </c>
      <c r="Y180" s="478"/>
      <c r="Z180" s="424">
        <f t="shared" si="79"/>
        <v>0</v>
      </c>
      <c r="AA180" s="406">
        <f t="shared" si="80"/>
        <v>0</v>
      </c>
      <c r="AB180" s="484">
        <f t="shared" si="56"/>
        <v>0</v>
      </c>
      <c r="AC180" s="404"/>
    </row>
    <row r="181" spans="1:29" s="216" customFormat="1" ht="18">
      <c r="A181" s="203"/>
      <c r="B181" s="192" t="s">
        <v>107</v>
      </c>
      <c r="C181" s="198">
        <f>C177+C178+C179+C180</f>
        <v>0</v>
      </c>
      <c r="D181" s="199">
        <f t="shared" ref="D181:S181" si="82">D177+D178+D179+D180</f>
        <v>0</v>
      </c>
      <c r="E181" s="198">
        <f>E177+E178+E179+E180</f>
        <v>0</v>
      </c>
      <c r="F181" s="199">
        <f t="shared" si="82"/>
        <v>0</v>
      </c>
      <c r="G181" s="214"/>
      <c r="H181" s="215"/>
      <c r="I181" s="198">
        <f t="shared" si="82"/>
        <v>0</v>
      </c>
      <c r="J181" s="199">
        <f t="shared" si="82"/>
        <v>0</v>
      </c>
      <c r="K181" s="199">
        <f t="shared" si="82"/>
        <v>0</v>
      </c>
      <c r="L181" s="199">
        <f t="shared" si="82"/>
        <v>0</v>
      </c>
      <c r="M181" s="199">
        <f t="shared" si="82"/>
        <v>0</v>
      </c>
      <c r="N181" s="199">
        <f t="shared" si="82"/>
        <v>0</v>
      </c>
      <c r="O181" s="200">
        <f t="shared" si="82"/>
        <v>0.15000000000000002</v>
      </c>
      <c r="P181" s="198">
        <f t="shared" si="82"/>
        <v>0</v>
      </c>
      <c r="Q181" s="199">
        <f t="shared" si="82"/>
        <v>0</v>
      </c>
      <c r="R181" s="198">
        <f t="shared" si="82"/>
        <v>0</v>
      </c>
      <c r="S181" s="199">
        <f t="shared" si="82"/>
        <v>0</v>
      </c>
      <c r="T181" s="446"/>
      <c r="U181" s="446">
        <f t="shared" ref="U181:AB181" si="83">U177+U178+U179+U180</f>
        <v>0</v>
      </c>
      <c r="V181" s="446"/>
      <c r="W181" s="446">
        <f t="shared" si="83"/>
        <v>0</v>
      </c>
      <c r="X181" s="449"/>
      <c r="Y181" s="445"/>
      <c r="Z181" s="446">
        <f t="shared" si="83"/>
        <v>0</v>
      </c>
      <c r="AA181" s="445"/>
      <c r="AB181" s="446">
        <f t="shared" si="83"/>
        <v>0</v>
      </c>
      <c r="AC181" s="422"/>
    </row>
    <row r="182" spans="1:29" ht="18">
      <c r="A182" s="6">
        <v>6.06</v>
      </c>
      <c r="B182" s="36" t="s">
        <v>118</v>
      </c>
      <c r="C182" s="26"/>
      <c r="D182" s="27"/>
      <c r="E182" s="26"/>
      <c r="F182" s="27"/>
      <c r="G182" s="47"/>
      <c r="H182" s="48"/>
      <c r="I182" s="53"/>
      <c r="J182" s="27"/>
      <c r="K182" s="26"/>
      <c r="L182" s="26"/>
      <c r="M182" s="26"/>
      <c r="N182" s="26"/>
      <c r="O182" s="54"/>
      <c r="P182" s="53"/>
      <c r="Q182" s="41">
        <f t="shared" si="53"/>
        <v>0</v>
      </c>
      <c r="R182" s="42">
        <f t="shared" si="47"/>
        <v>0</v>
      </c>
      <c r="S182" s="43">
        <f t="shared" si="47"/>
        <v>0</v>
      </c>
      <c r="T182" s="439"/>
      <c r="U182" s="439"/>
      <c r="V182" s="439"/>
      <c r="W182" s="439"/>
      <c r="X182" s="450"/>
      <c r="Y182" s="447"/>
      <c r="Z182" s="424">
        <f t="shared" ref="Z182:Z186" si="84">X182*Y182</f>
        <v>0</v>
      </c>
      <c r="AA182" s="406">
        <f t="shared" ref="AA182:AA186" si="85">T182+V182+Y182</f>
        <v>0</v>
      </c>
      <c r="AB182" s="484">
        <f t="shared" si="56"/>
        <v>0</v>
      </c>
      <c r="AC182" s="403"/>
    </row>
    <row r="183" spans="1:29" ht="18">
      <c r="A183" s="6"/>
      <c r="B183" s="7" t="s">
        <v>110</v>
      </c>
      <c r="C183" s="8"/>
      <c r="D183" s="13"/>
      <c r="E183" s="8"/>
      <c r="F183" s="13"/>
      <c r="G183" s="47"/>
      <c r="H183" s="48"/>
      <c r="I183" s="49">
        <f t="shared" ref="I183:J186" si="86">C183-E183</f>
        <v>0</v>
      </c>
      <c r="J183" s="50">
        <f t="shared" si="86"/>
        <v>0</v>
      </c>
      <c r="K183" s="8"/>
      <c r="L183" s="8"/>
      <c r="M183" s="8"/>
      <c r="N183" s="8"/>
      <c r="O183" s="51">
        <v>0.2</v>
      </c>
      <c r="P183" s="75"/>
      <c r="Q183" s="41">
        <f t="shared" si="53"/>
        <v>0</v>
      </c>
      <c r="R183" s="42">
        <f t="shared" si="47"/>
        <v>0</v>
      </c>
      <c r="S183" s="43">
        <f t="shared" si="47"/>
        <v>0</v>
      </c>
      <c r="T183" s="405"/>
      <c r="U183" s="405"/>
      <c r="V183" s="405"/>
      <c r="W183" s="405"/>
      <c r="X183" s="423">
        <v>0.2</v>
      </c>
      <c r="Y183" s="478"/>
      <c r="Z183" s="424">
        <f t="shared" si="84"/>
        <v>0</v>
      </c>
      <c r="AA183" s="406">
        <f t="shared" si="85"/>
        <v>0</v>
      </c>
      <c r="AB183" s="484">
        <f t="shared" si="56"/>
        <v>0</v>
      </c>
      <c r="AC183" s="404"/>
    </row>
    <row r="184" spans="1:29" ht="18">
      <c r="A184" s="6"/>
      <c r="B184" s="7" t="s">
        <v>111</v>
      </c>
      <c r="C184" s="8"/>
      <c r="D184" s="13"/>
      <c r="E184" s="8"/>
      <c r="F184" s="13"/>
      <c r="G184" s="47"/>
      <c r="H184" s="48"/>
      <c r="I184" s="49">
        <f t="shared" si="86"/>
        <v>0</v>
      </c>
      <c r="J184" s="50">
        <f t="shared" si="86"/>
        <v>0</v>
      </c>
      <c r="K184" s="8"/>
      <c r="L184" s="8"/>
      <c r="M184" s="8"/>
      <c r="N184" s="8"/>
      <c r="O184" s="51">
        <f>0.2/12*9</f>
        <v>0.15</v>
      </c>
      <c r="P184" s="75"/>
      <c r="Q184" s="41">
        <f t="shared" si="53"/>
        <v>0</v>
      </c>
      <c r="R184" s="42">
        <f t="shared" si="47"/>
        <v>0</v>
      </c>
      <c r="S184" s="43">
        <f t="shared" si="47"/>
        <v>0</v>
      </c>
      <c r="T184" s="405"/>
      <c r="U184" s="405"/>
      <c r="V184" s="405"/>
      <c r="W184" s="405"/>
      <c r="X184" s="423">
        <f>0.2/12*9</f>
        <v>0.15</v>
      </c>
      <c r="Y184" s="478"/>
      <c r="Z184" s="424">
        <f t="shared" si="84"/>
        <v>0</v>
      </c>
      <c r="AA184" s="406">
        <f t="shared" si="85"/>
        <v>0</v>
      </c>
      <c r="AB184" s="484">
        <f t="shared" si="56"/>
        <v>0</v>
      </c>
      <c r="AC184" s="404"/>
    </row>
    <row r="185" spans="1:29" ht="18">
      <c r="A185" s="6"/>
      <c r="B185" s="7" t="s">
        <v>112</v>
      </c>
      <c r="C185" s="8"/>
      <c r="D185" s="13"/>
      <c r="E185" s="8"/>
      <c r="F185" s="13"/>
      <c r="G185" s="47"/>
      <c r="H185" s="48"/>
      <c r="I185" s="49">
        <f t="shared" si="86"/>
        <v>0</v>
      </c>
      <c r="J185" s="50">
        <f t="shared" si="86"/>
        <v>0</v>
      </c>
      <c r="K185" s="8"/>
      <c r="L185" s="8"/>
      <c r="M185" s="8"/>
      <c r="N185" s="8"/>
      <c r="O185" s="51">
        <f>0.2/12*6</f>
        <v>0.1</v>
      </c>
      <c r="P185" s="75"/>
      <c r="Q185" s="41">
        <f t="shared" si="53"/>
        <v>0</v>
      </c>
      <c r="R185" s="42">
        <f t="shared" si="47"/>
        <v>0</v>
      </c>
      <c r="S185" s="43">
        <f t="shared" si="47"/>
        <v>0</v>
      </c>
      <c r="T185" s="405"/>
      <c r="U185" s="405"/>
      <c r="V185" s="405"/>
      <c r="W185" s="405"/>
      <c r="X185" s="423">
        <f>0.2/12*6</f>
        <v>0.1</v>
      </c>
      <c r="Y185" s="478"/>
      <c r="Z185" s="424">
        <f t="shared" si="84"/>
        <v>0</v>
      </c>
      <c r="AA185" s="406">
        <f t="shared" si="85"/>
        <v>0</v>
      </c>
      <c r="AB185" s="484">
        <f t="shared" si="56"/>
        <v>0</v>
      </c>
      <c r="AC185" s="404"/>
    </row>
    <row r="186" spans="1:29" ht="18">
      <c r="A186" s="6"/>
      <c r="B186" s="7" t="s">
        <v>113</v>
      </c>
      <c r="C186" s="8"/>
      <c r="D186" s="13"/>
      <c r="E186" s="8"/>
      <c r="F186" s="13"/>
      <c r="G186" s="47"/>
      <c r="H186" s="48"/>
      <c r="I186" s="49">
        <f t="shared" si="86"/>
        <v>0</v>
      </c>
      <c r="J186" s="50">
        <f t="shared" si="86"/>
        <v>0</v>
      </c>
      <c r="K186" s="8"/>
      <c r="L186" s="8"/>
      <c r="M186" s="8"/>
      <c r="N186" s="8"/>
      <c r="O186" s="51">
        <f>0.2/12*3</f>
        <v>0.05</v>
      </c>
      <c r="P186" s="75"/>
      <c r="Q186" s="41">
        <f t="shared" si="53"/>
        <v>0</v>
      </c>
      <c r="R186" s="42">
        <f t="shared" si="47"/>
        <v>0</v>
      </c>
      <c r="S186" s="43">
        <f t="shared" si="47"/>
        <v>0</v>
      </c>
      <c r="T186" s="405"/>
      <c r="U186" s="405"/>
      <c r="V186" s="405"/>
      <c r="W186" s="405"/>
      <c r="X186" s="423">
        <f>0.2/12*3</f>
        <v>0.05</v>
      </c>
      <c r="Y186" s="478"/>
      <c r="Z186" s="424">
        <f t="shared" si="84"/>
        <v>0</v>
      </c>
      <c r="AA186" s="406">
        <f t="shared" si="85"/>
        <v>0</v>
      </c>
      <c r="AB186" s="484">
        <f t="shared" si="56"/>
        <v>0</v>
      </c>
      <c r="AC186" s="404"/>
    </row>
    <row r="187" spans="1:29" s="87" customFormat="1" ht="18">
      <c r="A187" s="176"/>
      <c r="B187" s="192" t="s">
        <v>107</v>
      </c>
      <c r="C187" s="198">
        <f>C183+C184+C185+C186</f>
        <v>0</v>
      </c>
      <c r="D187" s="199">
        <f t="shared" ref="D187:S187" si="87">D183+D184+D185+D186</f>
        <v>0</v>
      </c>
      <c r="E187" s="198">
        <f>E183+E184+E185+E186</f>
        <v>0</v>
      </c>
      <c r="F187" s="199">
        <f t="shared" si="87"/>
        <v>0</v>
      </c>
      <c r="G187" s="134"/>
      <c r="H187" s="135"/>
      <c r="I187" s="198">
        <f t="shared" si="87"/>
        <v>0</v>
      </c>
      <c r="J187" s="199">
        <f t="shared" si="87"/>
        <v>0</v>
      </c>
      <c r="K187" s="199">
        <f t="shared" si="87"/>
        <v>0</v>
      </c>
      <c r="L187" s="199">
        <f t="shared" si="87"/>
        <v>0</v>
      </c>
      <c r="M187" s="199">
        <f t="shared" si="87"/>
        <v>0</v>
      </c>
      <c r="N187" s="199">
        <f t="shared" si="87"/>
        <v>0</v>
      </c>
      <c r="O187" s="200">
        <f t="shared" si="87"/>
        <v>0.49999999999999994</v>
      </c>
      <c r="P187" s="198">
        <f t="shared" si="87"/>
        <v>0</v>
      </c>
      <c r="Q187" s="199">
        <f t="shared" si="87"/>
        <v>0</v>
      </c>
      <c r="R187" s="198">
        <f t="shared" si="87"/>
        <v>0</v>
      </c>
      <c r="S187" s="199">
        <f t="shared" si="87"/>
        <v>0</v>
      </c>
      <c r="T187" s="446"/>
      <c r="U187" s="446">
        <f t="shared" ref="U187:AB187" si="88">U183+U184+U185+U186</f>
        <v>0</v>
      </c>
      <c r="V187" s="446"/>
      <c r="W187" s="446">
        <f t="shared" si="88"/>
        <v>0</v>
      </c>
      <c r="X187" s="449"/>
      <c r="Y187" s="445"/>
      <c r="Z187" s="446">
        <f t="shared" si="88"/>
        <v>0</v>
      </c>
      <c r="AA187" s="445"/>
      <c r="AB187" s="446">
        <f t="shared" si="88"/>
        <v>0</v>
      </c>
      <c r="AC187" s="422"/>
    </row>
    <row r="188" spans="1:29" s="88" customFormat="1" ht="31.5">
      <c r="A188" s="6">
        <v>6.07</v>
      </c>
      <c r="B188" s="36" t="s">
        <v>119</v>
      </c>
      <c r="C188" s="26"/>
      <c r="D188" s="27"/>
      <c r="E188" s="26"/>
      <c r="F188" s="27"/>
      <c r="G188" s="47"/>
      <c r="H188" s="48"/>
      <c r="I188" s="53"/>
      <c r="J188" s="27"/>
      <c r="K188" s="26"/>
      <c r="L188" s="26"/>
      <c r="M188" s="26"/>
      <c r="N188" s="26"/>
      <c r="O188" s="112"/>
      <c r="P188" s="53"/>
      <c r="Q188" s="41">
        <f t="shared" si="53"/>
        <v>0</v>
      </c>
      <c r="R188" s="42">
        <f t="shared" si="47"/>
        <v>0</v>
      </c>
      <c r="S188" s="43">
        <f t="shared" si="47"/>
        <v>0</v>
      </c>
      <c r="T188" s="439"/>
      <c r="U188" s="439"/>
      <c r="V188" s="439"/>
      <c r="W188" s="439"/>
      <c r="X188" s="440"/>
      <c r="Y188" s="447"/>
      <c r="Z188" s="424"/>
      <c r="AA188" s="406"/>
      <c r="AB188" s="484"/>
      <c r="AC188" s="403"/>
    </row>
    <row r="189" spans="1:29" s="88" customFormat="1" ht="18">
      <c r="A189" s="6"/>
      <c r="B189" s="7" t="s">
        <v>110</v>
      </c>
      <c r="C189" s="8"/>
      <c r="D189" s="13"/>
      <c r="E189" s="8"/>
      <c r="F189" s="13"/>
      <c r="G189" s="47"/>
      <c r="H189" s="48"/>
      <c r="I189" s="49">
        <f t="shared" ref="I189:J192" si="89">C189-E189</f>
        <v>0</v>
      </c>
      <c r="J189" s="50">
        <f t="shared" si="89"/>
        <v>0</v>
      </c>
      <c r="K189" s="8"/>
      <c r="L189" s="8"/>
      <c r="M189" s="8"/>
      <c r="N189" s="8"/>
      <c r="O189" s="51">
        <f>0.06</f>
        <v>0.06</v>
      </c>
      <c r="P189" s="75"/>
      <c r="Q189" s="41">
        <f t="shared" si="53"/>
        <v>0</v>
      </c>
      <c r="R189" s="42">
        <f t="shared" si="47"/>
        <v>0</v>
      </c>
      <c r="S189" s="43">
        <f t="shared" si="47"/>
        <v>0</v>
      </c>
      <c r="T189" s="405"/>
      <c r="U189" s="405"/>
      <c r="V189" s="405"/>
      <c r="W189" s="405"/>
      <c r="X189" s="423">
        <f>0.06</f>
        <v>0.06</v>
      </c>
      <c r="Y189" s="478"/>
      <c r="Z189" s="424">
        <f t="shared" ref="Z189:Z192" si="90">X189*Y189</f>
        <v>0</v>
      </c>
      <c r="AA189" s="406">
        <f t="shared" ref="AA189:AA192" si="91">T189+V189+Y189</f>
        <v>0</v>
      </c>
      <c r="AB189" s="484">
        <f t="shared" si="56"/>
        <v>0</v>
      </c>
      <c r="AC189" s="404"/>
    </row>
    <row r="190" spans="1:29" s="88" customFormat="1" ht="18">
      <c r="A190" s="6"/>
      <c r="B190" s="7" t="s">
        <v>111</v>
      </c>
      <c r="C190" s="8"/>
      <c r="D190" s="13"/>
      <c r="E190" s="8"/>
      <c r="F190" s="13"/>
      <c r="G190" s="47"/>
      <c r="H190" s="48"/>
      <c r="I190" s="49">
        <f t="shared" si="89"/>
        <v>0</v>
      </c>
      <c r="J190" s="50">
        <f t="shared" si="89"/>
        <v>0</v>
      </c>
      <c r="K190" s="8"/>
      <c r="L190" s="8"/>
      <c r="M190" s="8"/>
      <c r="N190" s="8"/>
      <c r="O190" s="51">
        <f>0.06/12*9</f>
        <v>4.4999999999999998E-2</v>
      </c>
      <c r="P190" s="75"/>
      <c r="Q190" s="41">
        <f t="shared" si="53"/>
        <v>0</v>
      </c>
      <c r="R190" s="42">
        <f t="shared" si="47"/>
        <v>0</v>
      </c>
      <c r="S190" s="43">
        <f t="shared" si="47"/>
        <v>0</v>
      </c>
      <c r="T190" s="405"/>
      <c r="U190" s="405"/>
      <c r="V190" s="405"/>
      <c r="W190" s="405"/>
      <c r="X190" s="423">
        <f>0.06/12*9</f>
        <v>4.4999999999999998E-2</v>
      </c>
      <c r="Y190" s="478"/>
      <c r="Z190" s="424">
        <f t="shared" si="90"/>
        <v>0</v>
      </c>
      <c r="AA190" s="406">
        <f t="shared" si="91"/>
        <v>0</v>
      </c>
      <c r="AB190" s="484">
        <f t="shared" si="56"/>
        <v>0</v>
      </c>
      <c r="AC190" s="404"/>
    </row>
    <row r="191" spans="1:29" s="88" customFormat="1" ht="18">
      <c r="A191" s="6"/>
      <c r="B191" s="7" t="s">
        <v>112</v>
      </c>
      <c r="C191" s="8"/>
      <c r="D191" s="13"/>
      <c r="E191" s="8"/>
      <c r="F191" s="13"/>
      <c r="G191" s="47"/>
      <c r="H191" s="48"/>
      <c r="I191" s="49">
        <f t="shared" si="89"/>
        <v>0</v>
      </c>
      <c r="J191" s="50">
        <f t="shared" si="89"/>
        <v>0</v>
      </c>
      <c r="K191" s="8"/>
      <c r="L191" s="8"/>
      <c r="M191" s="8"/>
      <c r="N191" s="8"/>
      <c r="O191" s="51">
        <f>0.06/12*6</f>
        <v>0.03</v>
      </c>
      <c r="P191" s="75"/>
      <c r="Q191" s="41">
        <f t="shared" si="53"/>
        <v>0</v>
      </c>
      <c r="R191" s="42">
        <f t="shared" si="47"/>
        <v>0</v>
      </c>
      <c r="S191" s="43">
        <f t="shared" si="47"/>
        <v>0</v>
      </c>
      <c r="T191" s="405"/>
      <c r="U191" s="405"/>
      <c r="V191" s="405"/>
      <c r="W191" s="405"/>
      <c r="X191" s="423">
        <f>0.06/12*6</f>
        <v>0.03</v>
      </c>
      <c r="Y191" s="478"/>
      <c r="Z191" s="424">
        <f t="shared" si="90"/>
        <v>0</v>
      </c>
      <c r="AA191" s="406">
        <f t="shared" si="91"/>
        <v>0</v>
      </c>
      <c r="AB191" s="484">
        <f t="shared" si="56"/>
        <v>0</v>
      </c>
      <c r="AC191" s="404"/>
    </row>
    <row r="192" spans="1:29" s="88" customFormat="1" ht="18">
      <c r="A192" s="6"/>
      <c r="B192" s="7" t="s">
        <v>113</v>
      </c>
      <c r="C192" s="8"/>
      <c r="D192" s="13"/>
      <c r="E192" s="8"/>
      <c r="F192" s="13"/>
      <c r="G192" s="47"/>
      <c r="H192" s="48"/>
      <c r="I192" s="49">
        <f t="shared" si="89"/>
        <v>0</v>
      </c>
      <c r="J192" s="50">
        <f t="shared" si="89"/>
        <v>0</v>
      </c>
      <c r="K192" s="8"/>
      <c r="L192" s="8"/>
      <c r="M192" s="8"/>
      <c r="N192" s="8"/>
      <c r="O192" s="51">
        <f>0.06/12*3</f>
        <v>1.4999999999999999E-2</v>
      </c>
      <c r="P192" s="75"/>
      <c r="Q192" s="41">
        <f t="shared" si="53"/>
        <v>0</v>
      </c>
      <c r="R192" s="42">
        <f t="shared" si="47"/>
        <v>0</v>
      </c>
      <c r="S192" s="43">
        <f t="shared" si="47"/>
        <v>0</v>
      </c>
      <c r="T192" s="405"/>
      <c r="U192" s="405"/>
      <c r="V192" s="405"/>
      <c r="W192" s="405"/>
      <c r="X192" s="423">
        <f>0.06/12*3</f>
        <v>1.4999999999999999E-2</v>
      </c>
      <c r="Y192" s="478"/>
      <c r="Z192" s="424">
        <f t="shared" si="90"/>
        <v>0</v>
      </c>
      <c r="AA192" s="406">
        <f t="shared" si="91"/>
        <v>0</v>
      </c>
      <c r="AB192" s="484">
        <f t="shared" si="56"/>
        <v>0</v>
      </c>
      <c r="AC192" s="404"/>
    </row>
    <row r="193" spans="1:29" s="87" customFormat="1" ht="18">
      <c r="A193" s="176"/>
      <c r="B193" s="192" t="s">
        <v>107</v>
      </c>
      <c r="C193" s="198">
        <f>C189+C190+C191+C192</f>
        <v>0</v>
      </c>
      <c r="D193" s="199">
        <f t="shared" ref="D193:F193" si="92">D189+D190+D191+D192</f>
        <v>0</v>
      </c>
      <c r="E193" s="198">
        <f>E189+E190+E191+E192</f>
        <v>0</v>
      </c>
      <c r="F193" s="199">
        <f t="shared" si="92"/>
        <v>0</v>
      </c>
      <c r="G193" s="134"/>
      <c r="H193" s="135"/>
      <c r="I193" s="198">
        <f t="shared" ref="I193:S193" si="93">I189+I190+I191+I192</f>
        <v>0</v>
      </c>
      <c r="J193" s="199">
        <f t="shared" si="93"/>
        <v>0</v>
      </c>
      <c r="K193" s="199">
        <f t="shared" si="93"/>
        <v>0</v>
      </c>
      <c r="L193" s="199">
        <f t="shared" si="93"/>
        <v>0</v>
      </c>
      <c r="M193" s="199">
        <f t="shared" si="93"/>
        <v>0</v>
      </c>
      <c r="N193" s="199">
        <f t="shared" si="93"/>
        <v>0</v>
      </c>
      <c r="O193" s="200">
        <f t="shared" si="93"/>
        <v>0.15000000000000002</v>
      </c>
      <c r="P193" s="198">
        <f t="shared" si="93"/>
        <v>0</v>
      </c>
      <c r="Q193" s="199">
        <f t="shared" si="93"/>
        <v>0</v>
      </c>
      <c r="R193" s="198">
        <f t="shared" si="93"/>
        <v>0</v>
      </c>
      <c r="S193" s="199">
        <f t="shared" si="93"/>
        <v>0</v>
      </c>
      <c r="T193" s="446"/>
      <c r="U193" s="446">
        <f t="shared" ref="U193:Z193" si="94">U189+U190+U191+U192</f>
        <v>0</v>
      </c>
      <c r="V193" s="446"/>
      <c r="W193" s="446">
        <f t="shared" si="94"/>
        <v>0</v>
      </c>
      <c r="X193" s="449"/>
      <c r="Y193" s="445"/>
      <c r="Z193" s="446">
        <f t="shared" si="94"/>
        <v>0</v>
      </c>
      <c r="AA193" s="445"/>
      <c r="AB193" s="484">
        <f t="shared" si="56"/>
        <v>0</v>
      </c>
      <c r="AC193" s="422"/>
    </row>
    <row r="194" spans="1:29" s="87" customFormat="1" ht="18">
      <c r="A194" s="176"/>
      <c r="B194" s="192" t="s">
        <v>9</v>
      </c>
      <c r="C194" s="198">
        <f>C193+C187+C181+C175+C169+C163+C157</f>
        <v>282</v>
      </c>
      <c r="D194" s="199">
        <f>D193+D187+D181+D175+D169+D163+D157</f>
        <v>17.98</v>
      </c>
      <c r="E194" s="198">
        <f>E193+E187+E181+E175+E169+E163+E157</f>
        <v>282</v>
      </c>
      <c r="F194" s="199">
        <f>F193+F187+F181+F175+F169+F163+F157</f>
        <v>17.98</v>
      </c>
      <c r="G194" s="134">
        <f t="shared" ref="G194:H215" si="95">E194/C194</f>
        <v>1</v>
      </c>
      <c r="H194" s="135">
        <f t="shared" si="95"/>
        <v>1</v>
      </c>
      <c r="I194" s="198">
        <f t="shared" ref="I194:S194" si="96">I193+I187+I181+I175+I169+I163+I157</f>
        <v>0</v>
      </c>
      <c r="J194" s="199">
        <f t="shared" si="96"/>
        <v>0</v>
      </c>
      <c r="K194" s="199">
        <f t="shared" si="96"/>
        <v>0</v>
      </c>
      <c r="L194" s="199">
        <f t="shared" si="96"/>
        <v>0</v>
      </c>
      <c r="M194" s="199">
        <f t="shared" si="96"/>
        <v>0</v>
      </c>
      <c r="N194" s="199">
        <f t="shared" si="96"/>
        <v>0</v>
      </c>
      <c r="O194" s="200">
        <f t="shared" si="96"/>
        <v>2.1</v>
      </c>
      <c r="P194" s="198">
        <f t="shared" si="96"/>
        <v>374</v>
      </c>
      <c r="Q194" s="199">
        <f t="shared" si="96"/>
        <v>25.160000000000004</v>
      </c>
      <c r="R194" s="198">
        <f t="shared" si="96"/>
        <v>374</v>
      </c>
      <c r="S194" s="199">
        <f t="shared" si="96"/>
        <v>25.160000000000004</v>
      </c>
      <c r="T194" s="446"/>
      <c r="U194" s="446">
        <f t="shared" ref="U194:Z194" si="97">U193+U187+U181+U175+U169+U163+U157</f>
        <v>0</v>
      </c>
      <c r="V194" s="446"/>
      <c r="W194" s="446">
        <f t="shared" si="97"/>
        <v>0</v>
      </c>
      <c r="X194" s="449"/>
      <c r="Y194" s="445"/>
      <c r="Z194" s="446">
        <f t="shared" si="97"/>
        <v>25.160000000000004</v>
      </c>
      <c r="AA194" s="445"/>
      <c r="AB194" s="446">
        <f>AB193+AB187+AB181+AB175+AB169+AB163+AB157</f>
        <v>25.160000000000004</v>
      </c>
      <c r="AC194" s="422"/>
    </row>
    <row r="195" spans="1:29" s="172" customFormat="1" ht="18">
      <c r="A195" s="164" t="s">
        <v>120</v>
      </c>
      <c r="B195" s="165" t="s">
        <v>121</v>
      </c>
      <c r="C195" s="166"/>
      <c r="D195" s="173"/>
      <c r="E195" s="166"/>
      <c r="F195" s="173"/>
      <c r="G195" s="167"/>
      <c r="H195" s="168"/>
      <c r="I195" s="174"/>
      <c r="J195" s="173"/>
      <c r="K195" s="166"/>
      <c r="L195" s="166"/>
      <c r="M195" s="166"/>
      <c r="N195" s="166"/>
      <c r="O195" s="169"/>
      <c r="P195" s="174"/>
      <c r="Q195" s="201">
        <f t="shared" si="53"/>
        <v>0</v>
      </c>
      <c r="R195" s="170">
        <f t="shared" si="47"/>
        <v>0</v>
      </c>
      <c r="S195" s="171">
        <f t="shared" si="47"/>
        <v>0</v>
      </c>
      <c r="T195" s="439"/>
      <c r="U195" s="439"/>
      <c r="V195" s="439"/>
      <c r="W195" s="439"/>
      <c r="X195" s="440"/>
      <c r="Y195" s="447"/>
      <c r="Z195" s="424"/>
      <c r="AA195" s="406"/>
      <c r="AB195" s="484"/>
      <c r="AC195" s="403"/>
    </row>
    <row r="196" spans="1:29" s="147" customFormat="1" ht="18">
      <c r="A196" s="143">
        <v>7</v>
      </c>
      <c r="B196" s="144" t="s">
        <v>122</v>
      </c>
      <c r="C196" s="145"/>
      <c r="D196" s="162"/>
      <c r="E196" s="145"/>
      <c r="F196" s="162"/>
      <c r="G196" s="151"/>
      <c r="H196" s="152"/>
      <c r="I196" s="159"/>
      <c r="J196" s="162"/>
      <c r="K196" s="145"/>
      <c r="L196" s="145"/>
      <c r="M196" s="145"/>
      <c r="N196" s="145"/>
      <c r="O196" s="153"/>
      <c r="P196" s="159"/>
      <c r="Q196" s="158">
        <f t="shared" si="53"/>
        <v>0</v>
      </c>
      <c r="R196" s="154">
        <f t="shared" si="47"/>
        <v>0</v>
      </c>
      <c r="S196" s="155">
        <f t="shared" si="47"/>
        <v>0</v>
      </c>
      <c r="T196" s="439"/>
      <c r="U196" s="439"/>
      <c r="V196" s="439"/>
      <c r="W196" s="439"/>
      <c r="X196" s="440"/>
      <c r="Y196" s="447"/>
      <c r="Z196" s="424"/>
      <c r="AA196" s="406"/>
      <c r="AB196" s="484"/>
      <c r="AC196" s="403"/>
    </row>
    <row r="197" spans="1:29" ht="18">
      <c r="A197" s="6">
        <v>7.01</v>
      </c>
      <c r="B197" s="7" t="s">
        <v>123</v>
      </c>
      <c r="C197" s="8"/>
      <c r="D197" s="13"/>
      <c r="E197" s="8"/>
      <c r="F197" s="13"/>
      <c r="G197" s="47"/>
      <c r="H197" s="48"/>
      <c r="I197" s="75"/>
      <c r="J197" s="13"/>
      <c r="K197" s="8"/>
      <c r="L197" s="8"/>
      <c r="M197" s="8"/>
      <c r="N197" s="8"/>
      <c r="O197" s="64"/>
      <c r="P197" s="75"/>
      <c r="Q197" s="41">
        <f>O197*P197</f>
        <v>0</v>
      </c>
      <c r="R197" s="42">
        <f t="shared" si="47"/>
        <v>0</v>
      </c>
      <c r="S197" s="43">
        <f t="shared" si="47"/>
        <v>0</v>
      </c>
      <c r="T197" s="405"/>
      <c r="U197" s="405"/>
      <c r="V197" s="405"/>
      <c r="W197" s="405"/>
      <c r="X197" s="426"/>
      <c r="Y197" s="478"/>
      <c r="Z197" s="424"/>
      <c r="AA197" s="406"/>
      <c r="AB197" s="484"/>
      <c r="AC197" s="404"/>
    </row>
    <row r="198" spans="1:29" s="91" customFormat="1" ht="18">
      <c r="A198" s="6"/>
      <c r="B198" s="7" t="s">
        <v>124</v>
      </c>
      <c r="C198" s="8">
        <v>10645</v>
      </c>
      <c r="D198" s="13">
        <v>15.967500000000001</v>
      </c>
      <c r="E198" s="8">
        <v>10645</v>
      </c>
      <c r="F198" s="13">
        <v>15.967500000000001</v>
      </c>
      <c r="G198" s="47">
        <f t="shared" si="95"/>
        <v>1</v>
      </c>
      <c r="H198" s="48">
        <f t="shared" si="95"/>
        <v>1</v>
      </c>
      <c r="I198" s="49">
        <f t="shared" ref="I198:J207" si="98">C198-E198</f>
        <v>0</v>
      </c>
      <c r="J198" s="50">
        <f t="shared" si="98"/>
        <v>0</v>
      </c>
      <c r="K198" s="8"/>
      <c r="L198" s="8"/>
      <c r="M198" s="8"/>
      <c r="N198" s="8"/>
      <c r="O198" s="64">
        <v>1.5E-3</v>
      </c>
      <c r="P198" s="75">
        <v>9874</v>
      </c>
      <c r="Q198" s="41">
        <f t="shared" si="53"/>
        <v>14.811</v>
      </c>
      <c r="R198" s="42">
        <f t="shared" si="47"/>
        <v>9874</v>
      </c>
      <c r="S198" s="43">
        <f t="shared" si="47"/>
        <v>14.811</v>
      </c>
      <c r="T198" s="405"/>
      <c r="U198" s="405"/>
      <c r="V198" s="405"/>
      <c r="W198" s="405"/>
      <c r="X198" s="426">
        <v>1.5E-3</v>
      </c>
      <c r="Y198" s="478">
        <v>9874</v>
      </c>
      <c r="Z198" s="424">
        <f>X198*Y198</f>
        <v>14.811</v>
      </c>
      <c r="AA198" s="406">
        <f t="shared" ref="AA198:AA205" si="99">T198+V198+Y198</f>
        <v>9874</v>
      </c>
      <c r="AB198" s="484">
        <f t="shared" si="56"/>
        <v>14.811</v>
      </c>
      <c r="AC198" s="404"/>
    </row>
    <row r="199" spans="1:29" s="91" customFormat="1" ht="18">
      <c r="A199" s="6"/>
      <c r="B199" s="7" t="s">
        <v>125</v>
      </c>
      <c r="C199" s="8">
        <v>2</v>
      </c>
      <c r="D199" s="13">
        <v>3.0000000000000001E-3</v>
      </c>
      <c r="E199" s="8">
        <v>2</v>
      </c>
      <c r="F199" s="13">
        <v>3.0000000000000001E-3</v>
      </c>
      <c r="G199" s="47">
        <f t="shared" si="95"/>
        <v>1</v>
      </c>
      <c r="H199" s="48">
        <f t="shared" si="95"/>
        <v>1</v>
      </c>
      <c r="I199" s="49">
        <f t="shared" si="98"/>
        <v>0</v>
      </c>
      <c r="J199" s="50">
        <f t="shared" si="98"/>
        <v>0</v>
      </c>
      <c r="K199" s="8"/>
      <c r="L199" s="8"/>
      <c r="M199" s="8"/>
      <c r="N199" s="8"/>
      <c r="O199" s="64">
        <v>1.5E-3</v>
      </c>
      <c r="P199" s="75">
        <v>3</v>
      </c>
      <c r="Q199" s="41">
        <f t="shared" si="53"/>
        <v>4.5000000000000005E-3</v>
      </c>
      <c r="R199" s="42">
        <f t="shared" si="47"/>
        <v>3</v>
      </c>
      <c r="S199" s="43">
        <f t="shared" si="47"/>
        <v>4.5000000000000005E-3</v>
      </c>
      <c r="T199" s="405"/>
      <c r="U199" s="405"/>
      <c r="V199" s="405"/>
      <c r="W199" s="405"/>
      <c r="X199" s="426">
        <v>1.5E-3</v>
      </c>
      <c r="Y199" s="478">
        <v>3</v>
      </c>
      <c r="Z199" s="424">
        <f t="shared" ref="Z199:Z207" si="100">X199*Y199</f>
        <v>4.5000000000000005E-3</v>
      </c>
      <c r="AA199" s="406">
        <f t="shared" si="99"/>
        <v>3</v>
      </c>
      <c r="AB199" s="484">
        <f t="shared" si="56"/>
        <v>4.5000000000000005E-3</v>
      </c>
      <c r="AC199" s="404"/>
    </row>
    <row r="200" spans="1:29" s="91" customFormat="1" ht="18">
      <c r="A200" s="6"/>
      <c r="B200" s="7" t="s">
        <v>126</v>
      </c>
      <c r="C200" s="8"/>
      <c r="D200" s="13">
        <v>0</v>
      </c>
      <c r="E200" s="8"/>
      <c r="F200" s="13">
        <v>0</v>
      </c>
      <c r="G200" s="47"/>
      <c r="H200" s="48"/>
      <c r="I200" s="49">
        <f t="shared" si="98"/>
        <v>0</v>
      </c>
      <c r="J200" s="50">
        <f t="shared" si="98"/>
        <v>0</v>
      </c>
      <c r="K200" s="8"/>
      <c r="L200" s="8"/>
      <c r="M200" s="8"/>
      <c r="N200" s="8"/>
      <c r="O200" s="64">
        <v>1.5E-3</v>
      </c>
      <c r="P200" s="75">
        <v>0</v>
      </c>
      <c r="Q200" s="41">
        <f t="shared" si="53"/>
        <v>0</v>
      </c>
      <c r="R200" s="42">
        <f t="shared" si="47"/>
        <v>0</v>
      </c>
      <c r="S200" s="43">
        <f t="shared" si="47"/>
        <v>0</v>
      </c>
      <c r="T200" s="405"/>
      <c r="U200" s="405"/>
      <c r="V200" s="405"/>
      <c r="W200" s="405"/>
      <c r="X200" s="426">
        <v>1.5E-3</v>
      </c>
      <c r="Y200" s="478">
        <v>0</v>
      </c>
      <c r="Z200" s="424">
        <f t="shared" si="100"/>
        <v>0</v>
      </c>
      <c r="AA200" s="406">
        <f t="shared" si="99"/>
        <v>0</v>
      </c>
      <c r="AB200" s="484">
        <f t="shared" si="56"/>
        <v>0</v>
      </c>
      <c r="AC200" s="404"/>
    </row>
    <row r="201" spans="1:29" s="91" customFormat="1" ht="18">
      <c r="A201" s="6"/>
      <c r="B201" s="7" t="s">
        <v>127</v>
      </c>
      <c r="C201" s="8">
        <v>18299</v>
      </c>
      <c r="D201" s="13">
        <v>27.448499999999999</v>
      </c>
      <c r="E201" s="8">
        <v>18299</v>
      </c>
      <c r="F201" s="13">
        <v>27.448499999999999</v>
      </c>
      <c r="G201" s="47">
        <f t="shared" si="95"/>
        <v>1</v>
      </c>
      <c r="H201" s="48">
        <f t="shared" si="95"/>
        <v>1</v>
      </c>
      <c r="I201" s="49">
        <f t="shared" si="98"/>
        <v>0</v>
      </c>
      <c r="J201" s="50">
        <f t="shared" si="98"/>
        <v>0</v>
      </c>
      <c r="K201" s="8"/>
      <c r="L201" s="8"/>
      <c r="M201" s="8"/>
      <c r="N201" s="8"/>
      <c r="O201" s="64">
        <v>1.5E-3</v>
      </c>
      <c r="P201" s="75">
        <v>16946</v>
      </c>
      <c r="Q201" s="41">
        <f t="shared" si="53"/>
        <v>25.419</v>
      </c>
      <c r="R201" s="42">
        <f t="shared" si="47"/>
        <v>16946</v>
      </c>
      <c r="S201" s="43">
        <f t="shared" si="47"/>
        <v>25.419</v>
      </c>
      <c r="T201" s="405"/>
      <c r="U201" s="405"/>
      <c r="V201" s="405"/>
      <c r="W201" s="405"/>
      <c r="X201" s="426">
        <v>1.5E-3</v>
      </c>
      <c r="Y201" s="478">
        <v>16946</v>
      </c>
      <c r="Z201" s="424">
        <f t="shared" si="100"/>
        <v>25.419</v>
      </c>
      <c r="AA201" s="406">
        <f t="shared" si="99"/>
        <v>16946</v>
      </c>
      <c r="AB201" s="484">
        <f t="shared" si="56"/>
        <v>25.419</v>
      </c>
      <c r="AC201" s="404"/>
    </row>
    <row r="202" spans="1:29" s="91" customFormat="1" ht="18">
      <c r="A202" s="6"/>
      <c r="B202" s="7" t="s">
        <v>128</v>
      </c>
      <c r="C202" s="8">
        <v>8</v>
      </c>
      <c r="D202" s="13">
        <v>1.2E-2</v>
      </c>
      <c r="E202" s="8">
        <v>8</v>
      </c>
      <c r="F202" s="13">
        <v>1.2E-2</v>
      </c>
      <c r="G202" s="47">
        <f t="shared" si="95"/>
        <v>1</v>
      </c>
      <c r="H202" s="48">
        <f t="shared" si="95"/>
        <v>1</v>
      </c>
      <c r="I202" s="49">
        <f t="shared" si="98"/>
        <v>0</v>
      </c>
      <c r="J202" s="50">
        <f t="shared" si="98"/>
        <v>0</v>
      </c>
      <c r="K202" s="8"/>
      <c r="L202" s="8"/>
      <c r="M202" s="8"/>
      <c r="N202" s="8"/>
      <c r="O202" s="64">
        <v>1.5E-3</v>
      </c>
      <c r="P202" s="75">
        <v>4</v>
      </c>
      <c r="Q202" s="41">
        <f t="shared" si="53"/>
        <v>6.0000000000000001E-3</v>
      </c>
      <c r="R202" s="42">
        <f t="shared" si="47"/>
        <v>4</v>
      </c>
      <c r="S202" s="43">
        <f t="shared" si="47"/>
        <v>6.0000000000000001E-3</v>
      </c>
      <c r="T202" s="405"/>
      <c r="U202" s="405"/>
      <c r="V202" s="405"/>
      <c r="W202" s="405"/>
      <c r="X202" s="426">
        <v>1.5E-3</v>
      </c>
      <c r="Y202" s="478">
        <v>4</v>
      </c>
      <c r="Z202" s="424">
        <f t="shared" si="100"/>
        <v>6.0000000000000001E-3</v>
      </c>
      <c r="AA202" s="406">
        <f t="shared" si="99"/>
        <v>4</v>
      </c>
      <c r="AB202" s="484">
        <f t="shared" si="56"/>
        <v>6.0000000000000001E-3</v>
      </c>
      <c r="AC202" s="404"/>
    </row>
    <row r="203" spans="1:29" s="91" customFormat="1" ht="18">
      <c r="A203" s="6"/>
      <c r="B203" s="7" t="s">
        <v>129</v>
      </c>
      <c r="C203" s="8"/>
      <c r="D203" s="13">
        <v>0</v>
      </c>
      <c r="E203" s="8"/>
      <c r="F203" s="13">
        <v>0</v>
      </c>
      <c r="G203" s="47"/>
      <c r="H203" s="48"/>
      <c r="I203" s="49">
        <f t="shared" si="98"/>
        <v>0</v>
      </c>
      <c r="J203" s="50">
        <f t="shared" si="98"/>
        <v>0</v>
      </c>
      <c r="K203" s="8"/>
      <c r="L203" s="8"/>
      <c r="M203" s="8"/>
      <c r="N203" s="8"/>
      <c r="O203" s="64">
        <v>1.5E-3</v>
      </c>
      <c r="P203" s="75">
        <v>0</v>
      </c>
      <c r="Q203" s="41">
        <f t="shared" si="53"/>
        <v>0</v>
      </c>
      <c r="R203" s="42">
        <f t="shared" si="47"/>
        <v>0</v>
      </c>
      <c r="S203" s="43">
        <f t="shared" si="47"/>
        <v>0</v>
      </c>
      <c r="T203" s="405"/>
      <c r="U203" s="405"/>
      <c r="V203" s="405"/>
      <c r="W203" s="405"/>
      <c r="X203" s="426">
        <v>1.5E-3</v>
      </c>
      <c r="Y203" s="478">
        <v>0</v>
      </c>
      <c r="Z203" s="424">
        <f t="shared" si="100"/>
        <v>0</v>
      </c>
      <c r="AA203" s="406">
        <f t="shared" si="99"/>
        <v>0</v>
      </c>
      <c r="AB203" s="484">
        <f t="shared" si="56"/>
        <v>0</v>
      </c>
      <c r="AC203" s="404"/>
    </row>
    <row r="204" spans="1:29" s="87" customFormat="1" ht="18">
      <c r="A204" s="6"/>
      <c r="B204" s="7" t="s">
        <v>130</v>
      </c>
      <c r="C204" s="8"/>
      <c r="D204" s="13">
        <v>0</v>
      </c>
      <c r="E204" s="8"/>
      <c r="F204" s="13">
        <v>0</v>
      </c>
      <c r="G204" s="47"/>
      <c r="H204" s="48"/>
      <c r="I204" s="49">
        <f t="shared" si="98"/>
        <v>0</v>
      </c>
      <c r="J204" s="50">
        <f t="shared" si="98"/>
        <v>0</v>
      </c>
      <c r="K204" s="8"/>
      <c r="L204" s="8"/>
      <c r="M204" s="8"/>
      <c r="N204" s="8"/>
      <c r="O204" s="64">
        <v>1.5E-3</v>
      </c>
      <c r="P204" s="75"/>
      <c r="Q204" s="41">
        <f t="shared" si="53"/>
        <v>0</v>
      </c>
      <c r="R204" s="42">
        <f t="shared" si="47"/>
        <v>0</v>
      </c>
      <c r="S204" s="43">
        <f t="shared" si="47"/>
        <v>0</v>
      </c>
      <c r="T204" s="405"/>
      <c r="U204" s="405"/>
      <c r="V204" s="405"/>
      <c r="W204" s="405"/>
      <c r="X204" s="426">
        <v>1.5E-3</v>
      </c>
      <c r="Y204" s="478"/>
      <c r="Z204" s="424">
        <f t="shared" si="100"/>
        <v>0</v>
      </c>
      <c r="AA204" s="406">
        <f t="shared" si="99"/>
        <v>0</v>
      </c>
      <c r="AB204" s="484">
        <f t="shared" si="56"/>
        <v>0</v>
      </c>
      <c r="AC204" s="404"/>
    </row>
    <row r="205" spans="1:29" ht="18">
      <c r="A205" s="6">
        <f>+A197+0.01</f>
        <v>7.02</v>
      </c>
      <c r="B205" s="7" t="s">
        <v>131</v>
      </c>
      <c r="C205" s="8">
        <v>15863</v>
      </c>
      <c r="D205" s="13">
        <v>39.657499999999999</v>
      </c>
      <c r="E205" s="8">
        <v>15863</v>
      </c>
      <c r="F205" s="13">
        <v>39.657499999999999</v>
      </c>
      <c r="G205" s="47">
        <f t="shared" si="95"/>
        <v>1</v>
      </c>
      <c r="H205" s="48">
        <f t="shared" si="95"/>
        <v>1</v>
      </c>
      <c r="I205" s="49">
        <f t="shared" si="98"/>
        <v>0</v>
      </c>
      <c r="J205" s="50">
        <f t="shared" si="98"/>
        <v>0</v>
      </c>
      <c r="K205" s="8"/>
      <c r="L205" s="8"/>
      <c r="M205" s="8"/>
      <c r="N205" s="8"/>
      <c r="O205" s="64">
        <v>2.5000000000000001E-3</v>
      </c>
      <c r="P205" s="75">
        <v>15654</v>
      </c>
      <c r="Q205" s="41">
        <f t="shared" si="53"/>
        <v>39.134999999999998</v>
      </c>
      <c r="R205" s="42">
        <f t="shared" si="47"/>
        <v>15654</v>
      </c>
      <c r="S205" s="43">
        <f t="shared" si="47"/>
        <v>39.134999999999998</v>
      </c>
      <c r="T205" s="405"/>
      <c r="U205" s="405"/>
      <c r="V205" s="405"/>
      <c r="W205" s="405"/>
      <c r="X205" s="426">
        <v>2.5000000000000001E-3</v>
      </c>
      <c r="Y205" s="478">
        <v>15654</v>
      </c>
      <c r="Z205" s="424">
        <f t="shared" si="100"/>
        <v>39.134999999999998</v>
      </c>
      <c r="AA205" s="406">
        <f t="shared" si="99"/>
        <v>15654</v>
      </c>
      <c r="AB205" s="484">
        <f t="shared" si="56"/>
        <v>39.134999999999998</v>
      </c>
      <c r="AC205" s="404"/>
    </row>
    <row r="206" spans="1:29" ht="18">
      <c r="A206" s="6">
        <f t="shared" ref="A206:A207" si="101">+A205+0.01</f>
        <v>7.0299999999999994</v>
      </c>
      <c r="B206" s="7" t="s">
        <v>132</v>
      </c>
      <c r="C206" s="8"/>
      <c r="D206" s="13">
        <v>0</v>
      </c>
      <c r="E206" s="8"/>
      <c r="F206" s="13">
        <v>0</v>
      </c>
      <c r="G206" s="47"/>
      <c r="H206" s="48"/>
      <c r="I206" s="49">
        <f t="shared" si="98"/>
        <v>0</v>
      </c>
      <c r="J206" s="50">
        <f t="shared" si="98"/>
        <v>0</v>
      </c>
      <c r="K206" s="8"/>
      <c r="L206" s="8"/>
      <c r="M206" s="8"/>
      <c r="N206" s="8"/>
      <c r="O206" s="64">
        <v>2.5000000000000001E-3</v>
      </c>
      <c r="P206" s="75">
        <v>0</v>
      </c>
      <c r="Q206" s="41">
        <f t="shared" si="53"/>
        <v>0</v>
      </c>
      <c r="R206" s="42">
        <f>K206+M206+P206</f>
        <v>0</v>
      </c>
      <c r="S206" s="43">
        <f t="shared" si="47"/>
        <v>0</v>
      </c>
      <c r="T206" s="405"/>
      <c r="U206" s="405"/>
      <c r="V206" s="405"/>
      <c r="W206" s="405"/>
      <c r="X206" s="426">
        <v>2.5000000000000001E-3</v>
      </c>
      <c r="Y206" s="478">
        <v>0</v>
      </c>
      <c r="Z206" s="424">
        <f t="shared" si="100"/>
        <v>0</v>
      </c>
      <c r="AA206" s="406">
        <f>T206+V206+Y206</f>
        <v>0</v>
      </c>
      <c r="AB206" s="484">
        <f t="shared" si="56"/>
        <v>0</v>
      </c>
      <c r="AC206" s="404"/>
    </row>
    <row r="207" spans="1:29" ht="18">
      <c r="A207" s="6">
        <f t="shared" si="101"/>
        <v>7.0399999999999991</v>
      </c>
      <c r="B207" s="7" t="s">
        <v>133</v>
      </c>
      <c r="C207" s="8"/>
      <c r="D207" s="13">
        <v>0</v>
      </c>
      <c r="E207" s="8"/>
      <c r="F207" s="13">
        <v>0</v>
      </c>
      <c r="G207" s="47"/>
      <c r="H207" s="48"/>
      <c r="I207" s="49">
        <f t="shared" si="98"/>
        <v>0</v>
      </c>
      <c r="J207" s="50">
        <f t="shared" si="98"/>
        <v>0</v>
      </c>
      <c r="K207" s="8"/>
      <c r="L207" s="8"/>
      <c r="M207" s="8"/>
      <c r="N207" s="8"/>
      <c r="O207" s="64">
        <v>2.5000000000000001E-3</v>
      </c>
      <c r="P207" s="75">
        <v>0</v>
      </c>
      <c r="Q207" s="41">
        <f t="shared" si="53"/>
        <v>0</v>
      </c>
      <c r="R207" s="42">
        <f t="shared" si="47"/>
        <v>0</v>
      </c>
      <c r="S207" s="43">
        <f t="shared" si="47"/>
        <v>0</v>
      </c>
      <c r="T207" s="405"/>
      <c r="U207" s="405"/>
      <c r="V207" s="405"/>
      <c r="W207" s="405"/>
      <c r="X207" s="426">
        <v>2.5000000000000001E-3</v>
      </c>
      <c r="Y207" s="478">
        <v>0</v>
      </c>
      <c r="Z207" s="424">
        <f t="shared" si="100"/>
        <v>0</v>
      </c>
      <c r="AA207" s="406">
        <f t="shared" ref="AA207" si="102">T207+V207+Y207</f>
        <v>0</v>
      </c>
      <c r="AB207" s="484">
        <f t="shared" si="56"/>
        <v>0</v>
      </c>
      <c r="AC207" s="404"/>
    </row>
    <row r="208" spans="1:29" s="87" customFormat="1" ht="18">
      <c r="A208" s="176"/>
      <c r="B208" s="192" t="s">
        <v>105</v>
      </c>
      <c r="C208" s="198">
        <f>SUM(C198:C207)</f>
        <v>44817</v>
      </c>
      <c r="D208" s="199">
        <f>SUM(D198:D207)</f>
        <v>83.088499999999996</v>
      </c>
      <c r="E208" s="198">
        <f>SUM(E198:E207)</f>
        <v>44817</v>
      </c>
      <c r="F208" s="199">
        <f>SUM(F198:F207)</f>
        <v>83.088499999999996</v>
      </c>
      <c r="G208" s="134">
        <f t="shared" si="95"/>
        <v>1</v>
      </c>
      <c r="H208" s="135">
        <f t="shared" si="95"/>
        <v>1</v>
      </c>
      <c r="I208" s="198">
        <f t="shared" ref="I208:S208" si="103">SUM(I198:I207)</f>
        <v>0</v>
      </c>
      <c r="J208" s="199">
        <f t="shared" si="103"/>
        <v>0</v>
      </c>
      <c r="K208" s="199">
        <f t="shared" si="103"/>
        <v>0</v>
      </c>
      <c r="L208" s="199">
        <f t="shared" si="103"/>
        <v>0</v>
      </c>
      <c r="M208" s="199">
        <f t="shared" si="103"/>
        <v>0</v>
      </c>
      <c r="N208" s="199">
        <f t="shared" si="103"/>
        <v>0</v>
      </c>
      <c r="O208" s="200">
        <f t="shared" si="103"/>
        <v>1.7999999999999999E-2</v>
      </c>
      <c r="P208" s="198">
        <f t="shared" si="103"/>
        <v>42481</v>
      </c>
      <c r="Q208" s="199">
        <f t="shared" si="103"/>
        <v>79.375499999999988</v>
      </c>
      <c r="R208" s="198">
        <f t="shared" si="103"/>
        <v>42481</v>
      </c>
      <c r="S208" s="199">
        <f t="shared" si="103"/>
        <v>79.375499999999988</v>
      </c>
      <c r="T208" s="446"/>
      <c r="U208" s="446">
        <f t="shared" ref="U208:AB208" si="104">SUM(U198:U207)</f>
        <v>0</v>
      </c>
      <c r="V208" s="446"/>
      <c r="W208" s="446">
        <f t="shared" si="104"/>
        <v>0</v>
      </c>
      <c r="X208" s="449"/>
      <c r="Y208" s="445"/>
      <c r="Z208" s="446">
        <f t="shared" si="104"/>
        <v>79.375499999999988</v>
      </c>
      <c r="AA208" s="445"/>
      <c r="AB208" s="446">
        <f t="shared" si="104"/>
        <v>79.375499999999988</v>
      </c>
      <c r="AC208" s="422"/>
    </row>
    <row r="209" spans="1:29" s="147" customFormat="1" ht="18">
      <c r="A209" s="143">
        <v>8</v>
      </c>
      <c r="B209" s="144" t="s">
        <v>134</v>
      </c>
      <c r="C209" s="145"/>
      <c r="D209" s="162"/>
      <c r="E209" s="145"/>
      <c r="F209" s="162"/>
      <c r="G209" s="151"/>
      <c r="H209" s="152"/>
      <c r="I209" s="159"/>
      <c r="J209" s="162"/>
      <c r="K209" s="145"/>
      <c r="L209" s="145"/>
      <c r="M209" s="145"/>
      <c r="N209" s="145"/>
      <c r="O209" s="153"/>
      <c r="P209" s="159"/>
      <c r="Q209" s="158">
        <f t="shared" si="53"/>
        <v>0</v>
      </c>
      <c r="R209" s="154">
        <f t="shared" si="47"/>
        <v>0</v>
      </c>
      <c r="S209" s="155">
        <f t="shared" si="47"/>
        <v>0</v>
      </c>
      <c r="T209" s="439"/>
      <c r="U209" s="439"/>
      <c r="V209" s="439"/>
      <c r="W209" s="439"/>
      <c r="X209" s="440"/>
      <c r="Y209" s="447"/>
      <c r="Z209" s="424"/>
      <c r="AA209" s="406"/>
      <c r="AB209" s="484"/>
      <c r="AC209" s="403"/>
    </row>
    <row r="210" spans="1:29" s="87" customFormat="1" ht="31.5">
      <c r="A210" s="6">
        <f>+A209+0.01</f>
        <v>8.01</v>
      </c>
      <c r="B210" s="7" t="s">
        <v>301</v>
      </c>
      <c r="C210" s="8">
        <v>8546</v>
      </c>
      <c r="D210" s="13">
        <v>34.183999999999997</v>
      </c>
      <c r="E210" s="8">
        <v>8546</v>
      </c>
      <c r="F210" s="13">
        <v>34.183999999999997</v>
      </c>
      <c r="G210" s="47">
        <f t="shared" si="95"/>
        <v>1</v>
      </c>
      <c r="H210" s="48">
        <f t="shared" si="95"/>
        <v>1</v>
      </c>
      <c r="I210" s="49">
        <f t="shared" ref="I210:J214" si="105">C210-E210</f>
        <v>0</v>
      </c>
      <c r="J210" s="50">
        <f t="shared" si="105"/>
        <v>0</v>
      </c>
      <c r="K210" s="8"/>
      <c r="L210" s="8"/>
      <c r="M210" s="8"/>
      <c r="N210" s="8"/>
      <c r="O210" s="51">
        <v>4.0000000000000001E-3</v>
      </c>
      <c r="P210" s="75">
        <v>7984</v>
      </c>
      <c r="Q210" s="41">
        <f t="shared" si="53"/>
        <v>31.936</v>
      </c>
      <c r="R210" s="42">
        <f>K210+M210+P210</f>
        <v>7984</v>
      </c>
      <c r="S210" s="43">
        <f t="shared" si="47"/>
        <v>31.936</v>
      </c>
      <c r="T210" s="405"/>
      <c r="U210" s="405"/>
      <c r="V210" s="405"/>
      <c r="W210" s="405"/>
      <c r="X210" s="423">
        <v>4.0000000000000001E-3</v>
      </c>
      <c r="Y210" s="478">
        <v>7984</v>
      </c>
      <c r="Z210" s="424">
        <f>X210*Y210</f>
        <v>31.936</v>
      </c>
      <c r="AA210" s="406">
        <f>T210+V210+Y210</f>
        <v>7984</v>
      </c>
      <c r="AB210" s="484">
        <f t="shared" si="56"/>
        <v>31.936</v>
      </c>
      <c r="AC210" s="404"/>
    </row>
    <row r="211" spans="1:29" s="87" customFormat="1" ht="18">
      <c r="A211" s="6">
        <f t="shared" ref="A211:A212" si="106">+A210+0.01</f>
        <v>8.02</v>
      </c>
      <c r="B211" s="7" t="s">
        <v>135</v>
      </c>
      <c r="C211" s="8">
        <v>7793</v>
      </c>
      <c r="D211" s="13">
        <v>28.0548</v>
      </c>
      <c r="E211" s="8">
        <v>7793</v>
      </c>
      <c r="F211" s="13">
        <v>28.0548</v>
      </c>
      <c r="G211" s="47">
        <f t="shared" si="95"/>
        <v>1</v>
      </c>
      <c r="H211" s="48">
        <f t="shared" si="95"/>
        <v>1</v>
      </c>
      <c r="I211" s="49">
        <f t="shared" si="105"/>
        <v>0</v>
      </c>
      <c r="J211" s="50">
        <f t="shared" si="105"/>
        <v>0</v>
      </c>
      <c r="K211" s="8"/>
      <c r="L211" s="8"/>
      <c r="M211" s="8"/>
      <c r="N211" s="8"/>
      <c r="O211" s="51">
        <v>3.5999999999999999E-3</v>
      </c>
      <c r="P211" s="75">
        <v>7544</v>
      </c>
      <c r="Q211" s="41">
        <f t="shared" si="53"/>
        <v>27.1584</v>
      </c>
      <c r="R211" s="42">
        <f t="shared" ref="R211:S226" si="107">K211+M211+P211</f>
        <v>7544</v>
      </c>
      <c r="S211" s="43">
        <f t="shared" si="107"/>
        <v>27.1584</v>
      </c>
      <c r="T211" s="405"/>
      <c r="U211" s="405"/>
      <c r="V211" s="405"/>
      <c r="W211" s="405"/>
      <c r="X211" s="423">
        <v>3.5999999999999999E-3</v>
      </c>
      <c r="Y211" s="478">
        <v>7544</v>
      </c>
      <c r="Z211" s="424">
        <f t="shared" ref="Z211:Z214" si="108">X211*Y211</f>
        <v>27.1584</v>
      </c>
      <c r="AA211" s="406">
        <f t="shared" ref="AA211:AA214" si="109">T211+V211+Y211</f>
        <v>7544</v>
      </c>
      <c r="AB211" s="484">
        <f t="shared" si="56"/>
        <v>27.1584</v>
      </c>
      <c r="AC211" s="404"/>
    </row>
    <row r="212" spans="1:29" ht="18">
      <c r="A212" s="6">
        <f t="shared" si="106"/>
        <v>8.0299999999999994</v>
      </c>
      <c r="B212" s="7" t="s">
        <v>136</v>
      </c>
      <c r="C212" s="8">
        <v>4822</v>
      </c>
      <c r="D212" s="13">
        <v>19.288</v>
      </c>
      <c r="E212" s="8">
        <v>4822</v>
      </c>
      <c r="F212" s="13">
        <v>19.288</v>
      </c>
      <c r="G212" s="47">
        <f t="shared" si="95"/>
        <v>1</v>
      </c>
      <c r="H212" s="48">
        <f t="shared" si="95"/>
        <v>1</v>
      </c>
      <c r="I212" s="49">
        <f t="shared" si="105"/>
        <v>0</v>
      </c>
      <c r="J212" s="50">
        <f t="shared" si="105"/>
        <v>0</v>
      </c>
      <c r="K212" s="8"/>
      <c r="L212" s="8"/>
      <c r="M212" s="8"/>
      <c r="N212" s="8"/>
      <c r="O212" s="51">
        <v>4.0000000000000001E-3</v>
      </c>
      <c r="P212" s="75">
        <v>4562</v>
      </c>
      <c r="Q212" s="41">
        <f t="shared" si="53"/>
        <v>18.248000000000001</v>
      </c>
      <c r="R212" s="42">
        <f t="shared" si="107"/>
        <v>4562</v>
      </c>
      <c r="S212" s="43">
        <f t="shared" si="107"/>
        <v>18.248000000000001</v>
      </c>
      <c r="T212" s="405"/>
      <c r="U212" s="405"/>
      <c r="V212" s="405"/>
      <c r="W212" s="405"/>
      <c r="X212" s="423">
        <v>4.0000000000000001E-3</v>
      </c>
      <c r="Y212" s="478">
        <v>4562</v>
      </c>
      <c r="Z212" s="424">
        <f t="shared" si="108"/>
        <v>18.248000000000001</v>
      </c>
      <c r="AA212" s="406">
        <f t="shared" si="109"/>
        <v>4562</v>
      </c>
      <c r="AB212" s="484">
        <f t="shared" si="56"/>
        <v>18.248000000000001</v>
      </c>
      <c r="AC212" s="404"/>
    </row>
    <row r="213" spans="1:29" ht="18">
      <c r="A213" s="6">
        <f>+A212+0.01</f>
        <v>8.0399999999999991</v>
      </c>
      <c r="B213" s="7" t="s">
        <v>137</v>
      </c>
      <c r="C213" s="8">
        <v>5480</v>
      </c>
      <c r="D213" s="13">
        <v>21.92</v>
      </c>
      <c r="E213" s="8">
        <v>5480</v>
      </c>
      <c r="F213" s="13">
        <v>21.92</v>
      </c>
      <c r="G213" s="47">
        <f t="shared" si="95"/>
        <v>1</v>
      </c>
      <c r="H213" s="48">
        <f t="shared" si="95"/>
        <v>1</v>
      </c>
      <c r="I213" s="49">
        <f t="shared" si="105"/>
        <v>0</v>
      </c>
      <c r="J213" s="50">
        <f t="shared" si="105"/>
        <v>0</v>
      </c>
      <c r="K213" s="8"/>
      <c r="L213" s="8"/>
      <c r="M213" s="8"/>
      <c r="N213" s="8"/>
      <c r="O213" s="51">
        <v>4.0000000000000001E-3</v>
      </c>
      <c r="P213" s="75">
        <v>5314</v>
      </c>
      <c r="Q213" s="41">
        <f t="shared" si="53"/>
        <v>21.256</v>
      </c>
      <c r="R213" s="42">
        <f t="shared" si="107"/>
        <v>5314</v>
      </c>
      <c r="S213" s="43">
        <f t="shared" si="107"/>
        <v>21.256</v>
      </c>
      <c r="T213" s="405"/>
      <c r="U213" s="405"/>
      <c r="V213" s="405"/>
      <c r="W213" s="405"/>
      <c r="X213" s="423">
        <v>4.0000000000000001E-3</v>
      </c>
      <c r="Y213" s="478">
        <v>5314</v>
      </c>
      <c r="Z213" s="424">
        <f t="shared" si="108"/>
        <v>21.256</v>
      </c>
      <c r="AA213" s="406">
        <f t="shared" si="109"/>
        <v>5314</v>
      </c>
      <c r="AB213" s="484">
        <f t="shared" si="56"/>
        <v>21.256</v>
      </c>
      <c r="AC213" s="404"/>
    </row>
    <row r="214" spans="1:29" ht="18">
      <c r="A214" s="6">
        <f>+A213+0.01</f>
        <v>8.0499999999999989</v>
      </c>
      <c r="B214" s="7" t="s">
        <v>138</v>
      </c>
      <c r="C214" s="8">
        <v>6984</v>
      </c>
      <c r="D214" s="13">
        <v>27.936</v>
      </c>
      <c r="E214" s="8">
        <v>6984</v>
      </c>
      <c r="F214" s="13">
        <v>27.936</v>
      </c>
      <c r="G214" s="47">
        <f t="shared" si="95"/>
        <v>1</v>
      </c>
      <c r="H214" s="48">
        <f t="shared" si="95"/>
        <v>1</v>
      </c>
      <c r="I214" s="49">
        <f t="shared" si="105"/>
        <v>0</v>
      </c>
      <c r="J214" s="50">
        <f t="shared" si="105"/>
        <v>0</v>
      </c>
      <c r="K214" s="8"/>
      <c r="L214" s="8"/>
      <c r="M214" s="8"/>
      <c r="N214" s="8"/>
      <c r="O214" s="51">
        <v>4.0000000000000001E-3</v>
      </c>
      <c r="P214" s="75">
        <v>6418</v>
      </c>
      <c r="Q214" s="41">
        <f t="shared" si="53"/>
        <v>25.672000000000001</v>
      </c>
      <c r="R214" s="42">
        <f t="shared" si="107"/>
        <v>6418</v>
      </c>
      <c r="S214" s="43">
        <f t="shared" si="107"/>
        <v>25.672000000000001</v>
      </c>
      <c r="T214" s="405"/>
      <c r="U214" s="405"/>
      <c r="V214" s="405"/>
      <c r="W214" s="405"/>
      <c r="X214" s="423">
        <v>4.0000000000000001E-3</v>
      </c>
      <c r="Y214" s="478">
        <v>6418</v>
      </c>
      <c r="Z214" s="424">
        <f t="shared" si="108"/>
        <v>25.672000000000001</v>
      </c>
      <c r="AA214" s="406">
        <f t="shared" si="109"/>
        <v>6418</v>
      </c>
      <c r="AB214" s="484">
        <f t="shared" si="56"/>
        <v>25.672000000000001</v>
      </c>
      <c r="AC214" s="404"/>
    </row>
    <row r="215" spans="1:29" s="87" customFormat="1" ht="18">
      <c r="A215" s="176"/>
      <c r="B215" s="192" t="s">
        <v>107</v>
      </c>
      <c r="C215" s="198">
        <f>SUM(C210:C214)</f>
        <v>33625</v>
      </c>
      <c r="D215" s="199">
        <f>SUM(D210:D214)</f>
        <v>131.3828</v>
      </c>
      <c r="E215" s="198">
        <f>SUM(E210:E214)</f>
        <v>33625</v>
      </c>
      <c r="F215" s="199">
        <f>SUM(F210:F214)</f>
        <v>131.3828</v>
      </c>
      <c r="G215" s="134">
        <f t="shared" si="95"/>
        <v>1</v>
      </c>
      <c r="H215" s="135">
        <f t="shared" si="95"/>
        <v>1</v>
      </c>
      <c r="I215" s="198">
        <f t="shared" ref="I215:S215" si="110">SUM(I210:I214)</f>
        <v>0</v>
      </c>
      <c r="J215" s="199">
        <f t="shared" si="110"/>
        <v>0</v>
      </c>
      <c r="K215" s="199">
        <f t="shared" si="110"/>
        <v>0</v>
      </c>
      <c r="L215" s="199">
        <f t="shared" si="110"/>
        <v>0</v>
      </c>
      <c r="M215" s="199">
        <f t="shared" si="110"/>
        <v>0</v>
      </c>
      <c r="N215" s="199">
        <f t="shared" si="110"/>
        <v>0</v>
      </c>
      <c r="O215" s="200">
        <f t="shared" si="110"/>
        <v>1.9599999999999999E-2</v>
      </c>
      <c r="P215" s="198">
        <f t="shared" si="110"/>
        <v>31822</v>
      </c>
      <c r="Q215" s="199">
        <f t="shared" si="110"/>
        <v>124.2704</v>
      </c>
      <c r="R215" s="198">
        <f t="shared" si="110"/>
        <v>31822</v>
      </c>
      <c r="S215" s="199">
        <f t="shared" si="110"/>
        <v>124.2704</v>
      </c>
      <c r="T215" s="446"/>
      <c r="U215" s="446">
        <f t="shared" ref="U215:AB215" si="111">SUM(U210:U214)</f>
        <v>0</v>
      </c>
      <c r="V215" s="446"/>
      <c r="W215" s="446">
        <f t="shared" si="111"/>
        <v>0</v>
      </c>
      <c r="X215" s="449"/>
      <c r="Y215" s="445">
        <f t="shared" si="111"/>
        <v>31822</v>
      </c>
      <c r="Z215" s="446">
        <f t="shared" si="111"/>
        <v>124.2704</v>
      </c>
      <c r="AA215" s="445">
        <f t="shared" si="111"/>
        <v>31822</v>
      </c>
      <c r="AB215" s="446">
        <f t="shared" si="111"/>
        <v>124.2704</v>
      </c>
      <c r="AC215" s="422"/>
    </row>
    <row r="216" spans="1:29" s="147" customFormat="1" ht="31.5">
      <c r="A216" s="143">
        <v>9</v>
      </c>
      <c r="B216" s="144" t="s">
        <v>139</v>
      </c>
      <c r="C216" s="145"/>
      <c r="D216" s="162"/>
      <c r="E216" s="145"/>
      <c r="F216" s="162"/>
      <c r="G216" s="151"/>
      <c r="H216" s="152"/>
      <c r="I216" s="159"/>
      <c r="J216" s="162"/>
      <c r="K216" s="145"/>
      <c r="L216" s="145"/>
      <c r="M216" s="145"/>
      <c r="N216" s="145"/>
      <c r="O216" s="153"/>
      <c r="P216" s="159"/>
      <c r="Q216" s="158">
        <f t="shared" ref="Q216:Q218" si="112">O216*P216</f>
        <v>0</v>
      </c>
      <c r="R216" s="154">
        <f t="shared" si="107"/>
        <v>0</v>
      </c>
      <c r="S216" s="155">
        <f t="shared" si="107"/>
        <v>0</v>
      </c>
      <c r="T216" s="439"/>
      <c r="U216" s="439"/>
      <c r="V216" s="439"/>
      <c r="W216" s="439"/>
      <c r="X216" s="440"/>
      <c r="Y216" s="447"/>
      <c r="Z216" s="424"/>
      <c r="AA216" s="406"/>
      <c r="AB216" s="484"/>
      <c r="AC216" s="403"/>
    </row>
    <row r="217" spans="1:29" ht="18">
      <c r="A217" s="6">
        <v>9.01</v>
      </c>
      <c r="B217" s="7" t="s">
        <v>140</v>
      </c>
      <c r="C217" s="8"/>
      <c r="D217" s="13"/>
      <c r="E217" s="8"/>
      <c r="F217" s="13"/>
      <c r="G217" s="47"/>
      <c r="H217" s="48"/>
      <c r="I217" s="49">
        <f t="shared" ref="I217:J218" si="113">C217-E217</f>
        <v>0</v>
      </c>
      <c r="J217" s="50">
        <f t="shared" si="113"/>
        <v>0</v>
      </c>
      <c r="K217" s="8"/>
      <c r="L217" s="8"/>
      <c r="M217" s="8"/>
      <c r="N217" s="8"/>
      <c r="O217" s="51">
        <v>0.2</v>
      </c>
      <c r="P217" s="75"/>
      <c r="Q217" s="41">
        <f t="shared" si="112"/>
        <v>0</v>
      </c>
      <c r="R217" s="42">
        <f t="shared" si="107"/>
        <v>0</v>
      </c>
      <c r="S217" s="43">
        <f t="shared" si="107"/>
        <v>0</v>
      </c>
      <c r="T217" s="405"/>
      <c r="U217" s="405"/>
      <c r="V217" s="405"/>
      <c r="W217" s="405"/>
      <c r="X217" s="423">
        <v>0.2</v>
      </c>
      <c r="Y217" s="478"/>
      <c r="Z217" s="424">
        <f t="shared" ref="Z217:Z218" si="114">X217*Y217</f>
        <v>0</v>
      </c>
      <c r="AA217" s="406">
        <f t="shared" ref="AA217:AB231" si="115">T217+V217+Y217</f>
        <v>0</v>
      </c>
      <c r="AB217" s="484">
        <f t="shared" si="56"/>
        <v>0</v>
      </c>
      <c r="AC217" s="404"/>
    </row>
    <row r="218" spans="1:29" ht="18">
      <c r="A218" s="6">
        <v>9.02</v>
      </c>
      <c r="B218" s="7" t="s">
        <v>141</v>
      </c>
      <c r="C218" s="8"/>
      <c r="D218" s="13"/>
      <c r="E218" s="8"/>
      <c r="F218" s="13"/>
      <c r="G218" s="47"/>
      <c r="H218" s="48"/>
      <c r="I218" s="49">
        <f t="shared" si="113"/>
        <v>0</v>
      </c>
      <c r="J218" s="50">
        <f t="shared" si="113"/>
        <v>0</v>
      </c>
      <c r="K218" s="8"/>
      <c r="L218" s="8"/>
      <c r="M218" s="8"/>
      <c r="N218" s="8"/>
      <c r="O218" s="51">
        <v>0.5</v>
      </c>
      <c r="P218" s="75">
        <v>6</v>
      </c>
      <c r="Q218" s="41">
        <f t="shared" si="112"/>
        <v>3</v>
      </c>
      <c r="R218" s="42">
        <f t="shared" si="107"/>
        <v>6</v>
      </c>
      <c r="S218" s="43">
        <f t="shared" si="107"/>
        <v>3</v>
      </c>
      <c r="T218" s="405"/>
      <c r="U218" s="405"/>
      <c r="V218" s="405"/>
      <c r="W218" s="405"/>
      <c r="X218" s="423">
        <v>0.5</v>
      </c>
      <c r="Y218" s="478">
        <v>0</v>
      </c>
      <c r="Z218" s="424">
        <f t="shared" si="114"/>
        <v>0</v>
      </c>
      <c r="AA218" s="406">
        <f t="shared" si="115"/>
        <v>0</v>
      </c>
      <c r="AB218" s="484">
        <f t="shared" si="115"/>
        <v>0</v>
      </c>
      <c r="AC218" s="404"/>
    </row>
    <row r="219" spans="1:29" s="87" customFormat="1" ht="18">
      <c r="A219" s="176"/>
      <c r="B219" s="132" t="s">
        <v>107</v>
      </c>
      <c r="C219" s="198">
        <f>SUM(C217:C218)</f>
        <v>0</v>
      </c>
      <c r="D219" s="199">
        <f>SUM(D217:D218)</f>
        <v>0</v>
      </c>
      <c r="E219" s="198">
        <f>SUM(E217:E218)</f>
        <v>0</v>
      </c>
      <c r="F219" s="199">
        <f>SUM(F217:F218)</f>
        <v>0</v>
      </c>
      <c r="G219" s="134"/>
      <c r="H219" s="135"/>
      <c r="I219" s="198">
        <f t="shared" ref="I219:S219" si="116">SUM(I217:I218)</f>
        <v>0</v>
      </c>
      <c r="J219" s="199">
        <f t="shared" si="116"/>
        <v>0</v>
      </c>
      <c r="K219" s="199">
        <f t="shared" si="116"/>
        <v>0</v>
      </c>
      <c r="L219" s="199">
        <f t="shared" si="116"/>
        <v>0</v>
      </c>
      <c r="M219" s="199">
        <f t="shared" si="116"/>
        <v>0</v>
      </c>
      <c r="N219" s="199">
        <f t="shared" si="116"/>
        <v>0</v>
      </c>
      <c r="O219" s="200">
        <f t="shared" si="116"/>
        <v>0.7</v>
      </c>
      <c r="P219" s="198">
        <f t="shared" si="116"/>
        <v>6</v>
      </c>
      <c r="Q219" s="199">
        <f t="shared" si="116"/>
        <v>3</v>
      </c>
      <c r="R219" s="198">
        <f t="shared" si="116"/>
        <v>6</v>
      </c>
      <c r="S219" s="199">
        <f t="shared" si="116"/>
        <v>3</v>
      </c>
      <c r="T219" s="446"/>
      <c r="U219" s="446">
        <f t="shared" ref="U219:AB219" si="117">SUM(U217:U218)</f>
        <v>0</v>
      </c>
      <c r="V219" s="446"/>
      <c r="W219" s="446">
        <f t="shared" si="117"/>
        <v>0</v>
      </c>
      <c r="X219" s="449"/>
      <c r="Y219" s="445"/>
      <c r="Z219" s="446">
        <f t="shared" si="117"/>
        <v>0</v>
      </c>
      <c r="AA219" s="445"/>
      <c r="AB219" s="446">
        <f t="shared" si="117"/>
        <v>0</v>
      </c>
      <c r="AC219" s="403"/>
    </row>
    <row r="220" spans="1:29" s="172" customFormat="1" ht="18">
      <c r="A220" s="164" t="s">
        <v>142</v>
      </c>
      <c r="B220" s="165" t="s">
        <v>143</v>
      </c>
      <c r="C220" s="166"/>
      <c r="D220" s="173"/>
      <c r="E220" s="166"/>
      <c r="F220" s="173"/>
      <c r="G220" s="167"/>
      <c r="H220" s="168"/>
      <c r="I220" s="174"/>
      <c r="J220" s="173"/>
      <c r="K220" s="166"/>
      <c r="L220" s="166"/>
      <c r="M220" s="166"/>
      <c r="N220" s="166"/>
      <c r="O220" s="169"/>
      <c r="P220" s="174"/>
      <c r="Q220" s="173"/>
      <c r="R220" s="170">
        <f t="shared" si="107"/>
        <v>0</v>
      </c>
      <c r="S220" s="171">
        <f t="shared" si="107"/>
        <v>0</v>
      </c>
      <c r="T220" s="439"/>
      <c r="U220" s="439"/>
      <c r="V220" s="439"/>
      <c r="W220" s="439"/>
      <c r="X220" s="440"/>
      <c r="Y220" s="447"/>
      <c r="Z220" s="448"/>
      <c r="AA220" s="406">
        <f t="shared" ref="AA220:AB239" si="118">T220+V220+Y220</f>
        <v>0</v>
      </c>
      <c r="AB220" s="484">
        <f t="shared" si="115"/>
        <v>0</v>
      </c>
      <c r="AC220" s="403"/>
    </row>
    <row r="221" spans="1:29" s="147" customFormat="1" ht="18">
      <c r="A221" s="143">
        <v>10</v>
      </c>
      <c r="B221" s="144" t="s">
        <v>293</v>
      </c>
      <c r="C221" s="145"/>
      <c r="D221" s="162"/>
      <c r="E221" s="145"/>
      <c r="F221" s="162"/>
      <c r="G221" s="151"/>
      <c r="H221" s="152"/>
      <c r="I221" s="159"/>
      <c r="J221" s="162"/>
      <c r="K221" s="145"/>
      <c r="L221" s="145"/>
      <c r="M221" s="145"/>
      <c r="N221" s="145"/>
      <c r="O221" s="153"/>
      <c r="P221" s="159"/>
      <c r="Q221" s="162"/>
      <c r="R221" s="154">
        <f t="shared" si="107"/>
        <v>0</v>
      </c>
      <c r="S221" s="155">
        <f t="shared" si="107"/>
        <v>0</v>
      </c>
      <c r="T221" s="439"/>
      <c r="U221" s="439"/>
      <c r="V221" s="439"/>
      <c r="W221" s="439"/>
      <c r="X221" s="440"/>
      <c r="Y221" s="447"/>
      <c r="Z221" s="448"/>
      <c r="AA221" s="406">
        <f t="shared" si="118"/>
        <v>0</v>
      </c>
      <c r="AB221" s="484">
        <f t="shared" si="115"/>
        <v>0</v>
      </c>
      <c r="AC221" s="403"/>
    </row>
    <row r="222" spans="1:29" s="88" customFormat="1" ht="18">
      <c r="A222" s="55"/>
      <c r="B222" s="36" t="s">
        <v>144</v>
      </c>
      <c r="C222" s="259"/>
      <c r="D222" s="335"/>
      <c r="E222" s="259"/>
      <c r="F222" s="335"/>
      <c r="G222" s="47"/>
      <c r="H222" s="48"/>
      <c r="I222" s="1"/>
      <c r="J222" s="335"/>
      <c r="K222" s="259"/>
      <c r="L222" s="259"/>
      <c r="M222" s="259"/>
      <c r="N222" s="259"/>
      <c r="O222" s="54"/>
      <c r="P222" s="1"/>
      <c r="Q222" s="335"/>
      <c r="R222" s="42">
        <f t="shared" si="107"/>
        <v>0</v>
      </c>
      <c r="S222" s="43">
        <f t="shared" si="107"/>
        <v>0</v>
      </c>
      <c r="T222" s="451"/>
      <c r="U222" s="451"/>
      <c r="V222" s="451"/>
      <c r="W222" s="451"/>
      <c r="X222" s="450"/>
      <c r="Y222" s="399"/>
      <c r="Z222" s="398"/>
      <c r="AA222" s="406">
        <f t="shared" si="118"/>
        <v>0</v>
      </c>
      <c r="AB222" s="484">
        <f t="shared" si="115"/>
        <v>0</v>
      </c>
      <c r="AC222" s="452"/>
    </row>
    <row r="223" spans="1:29" s="91" customFormat="1" ht="38.25" customHeight="1">
      <c r="A223" s="6">
        <v>10.01</v>
      </c>
      <c r="B223" s="56" t="s">
        <v>145</v>
      </c>
      <c r="C223" s="57"/>
      <c r="D223" s="55"/>
      <c r="E223" s="57"/>
      <c r="F223" s="55"/>
      <c r="G223" s="47"/>
      <c r="H223" s="48"/>
      <c r="I223" s="49">
        <f t="shared" ref="I223:J231" si="119">C223-E223</f>
        <v>0</v>
      </c>
      <c r="J223" s="50">
        <f t="shared" si="119"/>
        <v>0</v>
      </c>
      <c r="K223" s="57"/>
      <c r="L223" s="57"/>
      <c r="M223" s="57"/>
      <c r="N223" s="57"/>
      <c r="O223" s="51"/>
      <c r="P223" s="82"/>
      <c r="Q223" s="55"/>
      <c r="R223" s="42">
        <f t="shared" si="107"/>
        <v>0</v>
      </c>
      <c r="S223" s="43">
        <f t="shared" si="107"/>
        <v>0</v>
      </c>
      <c r="T223" s="453"/>
      <c r="U223" s="453"/>
      <c r="V223" s="453"/>
      <c r="W223" s="453"/>
      <c r="X223" s="423"/>
      <c r="Y223" s="521"/>
      <c r="Z223" s="458"/>
      <c r="AA223" s="406">
        <f t="shared" si="118"/>
        <v>0</v>
      </c>
      <c r="AB223" s="484">
        <f t="shared" si="115"/>
        <v>0</v>
      </c>
      <c r="AC223" s="454"/>
    </row>
    <row r="224" spans="1:29" s="91" customFormat="1" ht="39" customHeight="1">
      <c r="A224" s="6">
        <v>10.02</v>
      </c>
      <c r="B224" s="56" t="s">
        <v>146</v>
      </c>
      <c r="C224" s="57"/>
      <c r="D224" s="55"/>
      <c r="E224" s="57"/>
      <c r="F224" s="55"/>
      <c r="G224" s="47"/>
      <c r="H224" s="48"/>
      <c r="I224" s="49">
        <f t="shared" si="119"/>
        <v>0</v>
      </c>
      <c r="J224" s="50">
        <f t="shared" si="119"/>
        <v>0</v>
      </c>
      <c r="K224" s="57"/>
      <c r="L224" s="57"/>
      <c r="M224" s="57"/>
      <c r="N224" s="57"/>
      <c r="O224" s="51"/>
      <c r="P224" s="82"/>
      <c r="Q224" s="41">
        <f>O224*P224*3</f>
        <v>0</v>
      </c>
      <c r="R224" s="42">
        <f t="shared" si="107"/>
        <v>0</v>
      </c>
      <c r="S224" s="43">
        <f t="shared" si="107"/>
        <v>0</v>
      </c>
      <c r="T224" s="453"/>
      <c r="U224" s="453"/>
      <c r="V224" s="453"/>
      <c r="W224" s="453"/>
      <c r="X224" s="423"/>
      <c r="Y224" s="521"/>
      <c r="Z224" s="424">
        <f>X224*Y224*3</f>
        <v>0</v>
      </c>
      <c r="AA224" s="406">
        <f t="shared" si="118"/>
        <v>0</v>
      </c>
      <c r="AB224" s="484">
        <f t="shared" si="115"/>
        <v>0</v>
      </c>
      <c r="AC224" s="454"/>
    </row>
    <row r="225" spans="1:29" s="88" customFormat="1" ht="60" customHeight="1">
      <c r="A225" s="6">
        <f>+A224+0.01</f>
        <v>10.029999999999999</v>
      </c>
      <c r="B225" s="58" t="s">
        <v>147</v>
      </c>
      <c r="C225" s="92"/>
      <c r="D225" s="123"/>
      <c r="E225" s="92"/>
      <c r="F225" s="123"/>
      <c r="G225" s="47"/>
      <c r="H225" s="48"/>
      <c r="I225" s="49">
        <f t="shared" si="119"/>
        <v>0</v>
      </c>
      <c r="J225" s="50">
        <f t="shared" si="119"/>
        <v>0</v>
      </c>
      <c r="K225" s="92"/>
      <c r="L225" s="92"/>
      <c r="M225" s="92"/>
      <c r="N225" s="92"/>
      <c r="O225" s="60"/>
      <c r="P225" s="122"/>
      <c r="Q225" s="41">
        <f>O225*P225*3</f>
        <v>0</v>
      </c>
      <c r="R225" s="42">
        <f t="shared" si="107"/>
        <v>0</v>
      </c>
      <c r="S225" s="43">
        <f t="shared" si="107"/>
        <v>0</v>
      </c>
      <c r="T225" s="455"/>
      <c r="U225" s="455"/>
      <c r="V225" s="455"/>
      <c r="W225" s="455"/>
      <c r="X225" s="456"/>
      <c r="Y225" s="535"/>
      <c r="Z225" s="424">
        <f>X225*Y225*3</f>
        <v>0</v>
      </c>
      <c r="AA225" s="406">
        <f t="shared" si="118"/>
        <v>0</v>
      </c>
      <c r="AB225" s="484">
        <f t="shared" si="115"/>
        <v>0</v>
      </c>
      <c r="AC225" s="457"/>
    </row>
    <row r="226" spans="1:29" s="88" customFormat="1" ht="18">
      <c r="A226" s="6"/>
      <c r="B226" s="36" t="s">
        <v>148</v>
      </c>
      <c r="C226" s="259"/>
      <c r="D226" s="335"/>
      <c r="E226" s="259"/>
      <c r="F226" s="335"/>
      <c r="G226" s="47"/>
      <c r="H226" s="48"/>
      <c r="I226" s="49">
        <f t="shared" si="119"/>
        <v>0</v>
      </c>
      <c r="J226" s="50">
        <f t="shared" si="119"/>
        <v>0</v>
      </c>
      <c r="K226" s="259"/>
      <c r="L226" s="259"/>
      <c r="M226" s="259"/>
      <c r="N226" s="259"/>
      <c r="O226" s="54"/>
      <c r="P226" s="1"/>
      <c r="Q226" s="335"/>
      <c r="R226" s="42">
        <f t="shared" si="107"/>
        <v>0</v>
      </c>
      <c r="S226" s="43">
        <f t="shared" si="107"/>
        <v>0</v>
      </c>
      <c r="T226" s="451"/>
      <c r="U226" s="451"/>
      <c r="V226" s="451"/>
      <c r="W226" s="451"/>
      <c r="X226" s="450"/>
      <c r="Y226" s="399"/>
      <c r="Z226" s="398"/>
      <c r="AA226" s="406"/>
      <c r="AB226" s="484"/>
      <c r="AC226" s="452"/>
    </row>
    <row r="227" spans="1:29" s="91" customFormat="1" ht="48.75" customHeight="1">
      <c r="A227" s="6">
        <v>10.039999999999999</v>
      </c>
      <c r="B227" s="56" t="s">
        <v>149</v>
      </c>
      <c r="C227" s="57"/>
      <c r="D227" s="55"/>
      <c r="E227" s="57"/>
      <c r="F227" s="55"/>
      <c r="G227" s="47"/>
      <c r="H227" s="48"/>
      <c r="I227" s="49">
        <f t="shared" si="119"/>
        <v>0</v>
      </c>
      <c r="J227" s="50">
        <f t="shared" si="119"/>
        <v>0</v>
      </c>
      <c r="K227" s="57"/>
      <c r="L227" s="57"/>
      <c r="M227" s="57"/>
      <c r="N227" s="57"/>
      <c r="O227" s="60"/>
      <c r="P227" s="82"/>
      <c r="Q227" s="55"/>
      <c r="R227" s="42">
        <f t="shared" ref="R227:S294" si="120">K227+M227+P227</f>
        <v>0</v>
      </c>
      <c r="S227" s="43">
        <f t="shared" si="120"/>
        <v>0</v>
      </c>
      <c r="T227" s="453"/>
      <c r="U227" s="453"/>
      <c r="V227" s="453"/>
      <c r="W227" s="453"/>
      <c r="X227" s="456"/>
      <c r="Y227" s="521"/>
      <c r="Z227" s="458"/>
      <c r="AA227" s="406">
        <f t="shared" si="118"/>
        <v>0</v>
      </c>
      <c r="AB227" s="484">
        <f t="shared" si="115"/>
        <v>0</v>
      </c>
      <c r="AC227" s="454"/>
    </row>
    <row r="228" spans="1:29" s="91" customFormat="1" ht="18">
      <c r="A228" s="6"/>
      <c r="B228" s="59" t="s">
        <v>150</v>
      </c>
      <c r="C228" s="55"/>
      <c r="D228" s="55"/>
      <c r="E228" s="55"/>
      <c r="F228" s="55"/>
      <c r="G228" s="47"/>
      <c r="H228" s="48"/>
      <c r="I228" s="49">
        <f t="shared" si="119"/>
        <v>0</v>
      </c>
      <c r="J228" s="50">
        <f t="shared" si="119"/>
        <v>0</v>
      </c>
      <c r="K228" s="55"/>
      <c r="L228" s="55"/>
      <c r="M228" s="55"/>
      <c r="N228" s="55"/>
      <c r="O228" s="51"/>
      <c r="P228" s="82"/>
      <c r="Q228" s="55">
        <f t="shared" ref="Q228:Q230" si="121">O228*P228*3</f>
        <v>0</v>
      </c>
      <c r="R228" s="42">
        <f t="shared" si="120"/>
        <v>0</v>
      </c>
      <c r="S228" s="43">
        <f t="shared" si="120"/>
        <v>0</v>
      </c>
      <c r="T228" s="458"/>
      <c r="U228" s="458"/>
      <c r="V228" s="458"/>
      <c r="W228" s="458"/>
      <c r="X228" s="423"/>
      <c r="Y228" s="521"/>
      <c r="Z228" s="458">
        <f t="shared" ref="Z228:Z235" si="122">X228*Y228*3</f>
        <v>0</v>
      </c>
      <c r="AA228" s="406">
        <f t="shared" si="118"/>
        <v>0</v>
      </c>
      <c r="AB228" s="484">
        <f t="shared" si="115"/>
        <v>0</v>
      </c>
      <c r="AC228" s="459"/>
    </row>
    <row r="229" spans="1:29" s="91" customFormat="1" ht="18">
      <c r="A229" s="6"/>
      <c r="B229" s="59" t="s">
        <v>151</v>
      </c>
      <c r="C229" s="55"/>
      <c r="D229" s="55"/>
      <c r="E229" s="55"/>
      <c r="F229" s="55"/>
      <c r="G229" s="47"/>
      <c r="H229" s="48"/>
      <c r="I229" s="49">
        <f t="shared" si="119"/>
        <v>0</v>
      </c>
      <c r="J229" s="50">
        <f t="shared" si="119"/>
        <v>0</v>
      </c>
      <c r="K229" s="55"/>
      <c r="L229" s="55"/>
      <c r="M229" s="55"/>
      <c r="N229" s="55"/>
      <c r="O229" s="51"/>
      <c r="P229" s="82"/>
      <c r="Q229" s="55">
        <f t="shared" si="121"/>
        <v>0</v>
      </c>
      <c r="R229" s="42">
        <f t="shared" si="120"/>
        <v>0</v>
      </c>
      <c r="S229" s="43">
        <f t="shared" si="120"/>
        <v>0</v>
      </c>
      <c r="T229" s="458"/>
      <c r="U229" s="458"/>
      <c r="V229" s="458"/>
      <c r="W229" s="458"/>
      <c r="X229" s="423"/>
      <c r="Y229" s="521"/>
      <c r="Z229" s="458">
        <f t="shared" si="122"/>
        <v>0</v>
      </c>
      <c r="AA229" s="406">
        <f t="shared" si="118"/>
        <v>0</v>
      </c>
      <c r="AB229" s="484">
        <f t="shared" si="115"/>
        <v>0</v>
      </c>
      <c r="AC229" s="459"/>
    </row>
    <row r="230" spans="1:29" s="91" customFormat="1" ht="18">
      <c r="A230" s="6"/>
      <c r="B230" s="59" t="s">
        <v>152</v>
      </c>
      <c r="C230" s="55"/>
      <c r="D230" s="55"/>
      <c r="E230" s="55"/>
      <c r="F230" s="55"/>
      <c r="G230" s="47"/>
      <c r="H230" s="48"/>
      <c r="I230" s="49">
        <f t="shared" si="119"/>
        <v>0</v>
      </c>
      <c r="J230" s="50">
        <f t="shared" si="119"/>
        <v>0</v>
      </c>
      <c r="K230" s="55"/>
      <c r="L230" s="55"/>
      <c r="M230" s="55"/>
      <c r="N230" s="55"/>
      <c r="O230" s="51"/>
      <c r="P230" s="82"/>
      <c r="Q230" s="55">
        <f t="shared" si="121"/>
        <v>0</v>
      </c>
      <c r="R230" s="42">
        <f t="shared" si="120"/>
        <v>0</v>
      </c>
      <c r="S230" s="43">
        <f t="shared" si="120"/>
        <v>0</v>
      </c>
      <c r="T230" s="458"/>
      <c r="U230" s="458"/>
      <c r="V230" s="458"/>
      <c r="W230" s="458"/>
      <c r="X230" s="423"/>
      <c r="Y230" s="521"/>
      <c r="Z230" s="458">
        <f t="shared" si="122"/>
        <v>0</v>
      </c>
      <c r="AA230" s="406">
        <f t="shared" si="118"/>
        <v>0</v>
      </c>
      <c r="AB230" s="484">
        <f t="shared" si="115"/>
        <v>0</v>
      </c>
      <c r="AC230" s="459"/>
    </row>
    <row r="231" spans="1:29" s="91" customFormat="1" ht="44.25" customHeight="1">
      <c r="A231" s="6">
        <v>10.050000000000001</v>
      </c>
      <c r="B231" s="56" t="s">
        <v>153</v>
      </c>
      <c r="C231" s="55"/>
      <c r="D231" s="55"/>
      <c r="E231" s="55"/>
      <c r="F231" s="55"/>
      <c r="G231" s="47"/>
      <c r="H231" s="48"/>
      <c r="I231" s="49">
        <f t="shared" si="119"/>
        <v>0</v>
      </c>
      <c r="J231" s="50">
        <f t="shared" si="119"/>
        <v>0</v>
      </c>
      <c r="K231" s="55"/>
      <c r="L231" s="55"/>
      <c r="M231" s="55"/>
      <c r="N231" s="55"/>
      <c r="O231" s="60"/>
      <c r="P231" s="82"/>
      <c r="Q231" s="41">
        <f>O231*P231*3</f>
        <v>0</v>
      </c>
      <c r="R231" s="42">
        <f t="shared" si="120"/>
        <v>0</v>
      </c>
      <c r="S231" s="43">
        <f t="shared" si="120"/>
        <v>0</v>
      </c>
      <c r="T231" s="458"/>
      <c r="U231" s="458"/>
      <c r="V231" s="458"/>
      <c r="W231" s="458"/>
      <c r="X231" s="456"/>
      <c r="Y231" s="521"/>
      <c r="Z231" s="458">
        <f t="shared" si="122"/>
        <v>0</v>
      </c>
      <c r="AA231" s="406">
        <f t="shared" si="118"/>
        <v>0</v>
      </c>
      <c r="AB231" s="484">
        <f t="shared" si="115"/>
        <v>0</v>
      </c>
      <c r="AC231" s="459"/>
    </row>
    <row r="232" spans="1:29" s="91" customFormat="1" ht="18">
      <c r="A232" s="6"/>
      <c r="B232" s="59" t="s">
        <v>150</v>
      </c>
      <c r="C232" s="55"/>
      <c r="D232" s="55"/>
      <c r="E232" s="55"/>
      <c r="F232" s="55"/>
      <c r="G232" s="47"/>
      <c r="H232" s="48"/>
      <c r="I232" s="82"/>
      <c r="J232" s="55"/>
      <c r="K232" s="55"/>
      <c r="L232" s="55"/>
      <c r="M232" s="55"/>
      <c r="N232" s="55"/>
      <c r="O232" s="51">
        <v>0.14984</v>
      </c>
      <c r="P232" s="82">
        <v>6</v>
      </c>
      <c r="Q232" s="41">
        <f>O232*P232*3</f>
        <v>2.69712</v>
      </c>
      <c r="R232" s="42">
        <f t="shared" si="120"/>
        <v>6</v>
      </c>
      <c r="S232" s="43">
        <f t="shared" si="120"/>
        <v>2.69712</v>
      </c>
      <c r="T232" s="458"/>
      <c r="U232" s="458"/>
      <c r="V232" s="458"/>
      <c r="W232" s="458"/>
      <c r="X232" s="423">
        <v>0.14984</v>
      </c>
      <c r="Y232" s="521">
        <v>0</v>
      </c>
      <c r="Z232" s="458">
        <f t="shared" si="122"/>
        <v>0</v>
      </c>
      <c r="AA232" s="406">
        <f t="shared" si="118"/>
        <v>0</v>
      </c>
      <c r="AB232" s="484">
        <f t="shared" si="118"/>
        <v>0</v>
      </c>
      <c r="AC232" s="459"/>
    </row>
    <row r="233" spans="1:29" s="91" customFormat="1" ht="18">
      <c r="A233" s="6"/>
      <c r="B233" s="59" t="s">
        <v>151</v>
      </c>
      <c r="C233" s="55"/>
      <c r="D233" s="55"/>
      <c r="E233" s="55"/>
      <c r="F233" s="55"/>
      <c r="G233" s="47"/>
      <c r="H233" s="48"/>
      <c r="I233" s="82"/>
      <c r="J233" s="55"/>
      <c r="K233" s="55"/>
      <c r="L233" s="55"/>
      <c r="M233" s="55"/>
      <c r="N233" s="55"/>
      <c r="O233" s="51">
        <v>0.14984</v>
      </c>
      <c r="P233" s="82">
        <v>6</v>
      </c>
      <c r="Q233" s="41">
        <f t="shared" ref="Q233:Q234" si="123">O233*P233*3</f>
        <v>2.69712</v>
      </c>
      <c r="R233" s="42">
        <f t="shared" si="120"/>
        <v>6</v>
      </c>
      <c r="S233" s="43">
        <f t="shared" si="120"/>
        <v>2.69712</v>
      </c>
      <c r="T233" s="458"/>
      <c r="U233" s="458"/>
      <c r="V233" s="458"/>
      <c r="W233" s="458"/>
      <c r="X233" s="423">
        <v>0.14984</v>
      </c>
      <c r="Y233" s="521">
        <v>0</v>
      </c>
      <c r="Z233" s="458">
        <f t="shared" si="122"/>
        <v>0</v>
      </c>
      <c r="AA233" s="406">
        <f t="shared" si="118"/>
        <v>0</v>
      </c>
      <c r="AB233" s="484">
        <f t="shared" si="118"/>
        <v>0</v>
      </c>
      <c r="AC233" s="459"/>
    </row>
    <row r="234" spans="1:29" s="91" customFormat="1" ht="18">
      <c r="A234" s="6"/>
      <c r="B234" s="59" t="s">
        <v>152</v>
      </c>
      <c r="C234" s="55"/>
      <c r="D234" s="55"/>
      <c r="E234" s="55"/>
      <c r="F234" s="55"/>
      <c r="G234" s="47"/>
      <c r="H234" s="48"/>
      <c r="I234" s="82"/>
      <c r="J234" s="55"/>
      <c r="K234" s="55"/>
      <c r="L234" s="55"/>
      <c r="M234" s="55"/>
      <c r="N234" s="55"/>
      <c r="O234" s="51">
        <v>0.14984</v>
      </c>
      <c r="P234" s="82">
        <v>6</v>
      </c>
      <c r="Q234" s="41">
        <f t="shared" si="123"/>
        <v>2.69712</v>
      </c>
      <c r="R234" s="42">
        <f t="shared" si="120"/>
        <v>6</v>
      </c>
      <c r="S234" s="43">
        <f t="shared" si="120"/>
        <v>2.69712</v>
      </c>
      <c r="T234" s="458"/>
      <c r="U234" s="458"/>
      <c r="V234" s="458"/>
      <c r="W234" s="458"/>
      <c r="X234" s="423">
        <v>0.14984</v>
      </c>
      <c r="Y234" s="521">
        <v>0</v>
      </c>
      <c r="Z234" s="458">
        <f t="shared" si="122"/>
        <v>0</v>
      </c>
      <c r="AA234" s="406">
        <f t="shared" si="118"/>
        <v>0</v>
      </c>
      <c r="AB234" s="484">
        <f t="shared" si="118"/>
        <v>0</v>
      </c>
      <c r="AC234" s="459"/>
    </row>
    <row r="235" spans="1:29" s="88" customFormat="1" ht="51.75" customHeight="1">
      <c r="A235" s="6">
        <f>+A231+0.01</f>
        <v>10.06</v>
      </c>
      <c r="B235" s="58" t="s">
        <v>154</v>
      </c>
      <c r="C235" s="92"/>
      <c r="D235" s="123"/>
      <c r="E235" s="92"/>
      <c r="F235" s="123"/>
      <c r="G235" s="47"/>
      <c r="H235" s="48"/>
      <c r="I235" s="122"/>
      <c r="J235" s="123"/>
      <c r="K235" s="92"/>
      <c r="L235" s="92"/>
      <c r="M235" s="92"/>
      <c r="N235" s="92"/>
      <c r="O235" s="60"/>
      <c r="P235" s="122"/>
      <c r="Q235" s="41">
        <f>O235*P235*3</f>
        <v>0</v>
      </c>
      <c r="R235" s="42">
        <f t="shared" si="120"/>
        <v>0</v>
      </c>
      <c r="S235" s="43">
        <f t="shared" si="120"/>
        <v>0</v>
      </c>
      <c r="T235" s="455"/>
      <c r="U235" s="455"/>
      <c r="V235" s="455"/>
      <c r="W235" s="455"/>
      <c r="X235" s="456"/>
      <c r="Y235" s="535"/>
      <c r="Z235" s="458">
        <f t="shared" si="122"/>
        <v>0</v>
      </c>
      <c r="AA235" s="406">
        <f t="shared" si="118"/>
        <v>0</v>
      </c>
      <c r="AB235" s="484">
        <f t="shared" si="118"/>
        <v>0</v>
      </c>
      <c r="AC235" s="457"/>
    </row>
    <row r="236" spans="1:29" s="88" customFormat="1" ht="51" customHeight="1">
      <c r="A236" s="6">
        <f t="shared" ref="A236:A257" si="124">+A235+0.01</f>
        <v>10.07</v>
      </c>
      <c r="B236" s="58" t="s">
        <v>155</v>
      </c>
      <c r="C236" s="92"/>
      <c r="D236" s="123"/>
      <c r="E236" s="92"/>
      <c r="F236" s="123"/>
      <c r="G236" s="47"/>
      <c r="H236" s="48"/>
      <c r="I236" s="122"/>
      <c r="J236" s="123"/>
      <c r="K236" s="92"/>
      <c r="L236" s="92"/>
      <c r="M236" s="92"/>
      <c r="N236" s="92"/>
      <c r="O236" s="60"/>
      <c r="P236" s="122"/>
      <c r="Q236" s="123"/>
      <c r="R236" s="42">
        <f t="shared" si="120"/>
        <v>0</v>
      </c>
      <c r="S236" s="43">
        <f t="shared" si="120"/>
        <v>0</v>
      </c>
      <c r="T236" s="455"/>
      <c r="U236" s="455"/>
      <c r="V236" s="455"/>
      <c r="W236" s="455"/>
      <c r="X236" s="456"/>
      <c r="Y236" s="535"/>
      <c r="Z236" s="513"/>
      <c r="AA236" s="406">
        <f t="shared" si="118"/>
        <v>0</v>
      </c>
      <c r="AB236" s="484">
        <f t="shared" si="118"/>
        <v>0</v>
      </c>
      <c r="AC236" s="457"/>
    </row>
    <row r="237" spans="1:29" s="88" customFormat="1" ht="18">
      <c r="A237" s="6"/>
      <c r="B237" s="58" t="s">
        <v>156</v>
      </c>
      <c r="C237" s="92"/>
      <c r="D237" s="123"/>
      <c r="E237" s="92"/>
      <c r="F237" s="123"/>
      <c r="G237" s="47"/>
      <c r="H237" s="48"/>
      <c r="I237" s="122"/>
      <c r="J237" s="123"/>
      <c r="K237" s="92"/>
      <c r="L237" s="92"/>
      <c r="M237" s="92"/>
      <c r="N237" s="92"/>
      <c r="O237" s="51"/>
      <c r="P237" s="122"/>
      <c r="Q237" s="123"/>
      <c r="R237" s="42">
        <f t="shared" si="120"/>
        <v>0</v>
      </c>
      <c r="S237" s="43">
        <f t="shared" si="120"/>
        <v>0</v>
      </c>
      <c r="T237" s="455"/>
      <c r="U237" s="455"/>
      <c r="V237" s="455"/>
      <c r="W237" s="455"/>
      <c r="X237" s="423"/>
      <c r="Y237" s="535"/>
      <c r="Z237" s="513"/>
      <c r="AA237" s="406">
        <f t="shared" si="118"/>
        <v>0</v>
      </c>
      <c r="AB237" s="484">
        <f t="shared" si="118"/>
        <v>0</v>
      </c>
      <c r="AC237" s="457"/>
    </row>
    <row r="238" spans="1:29" s="88" customFormat="1" ht="18">
      <c r="A238" s="6"/>
      <c r="B238" s="58" t="s">
        <v>157</v>
      </c>
      <c r="C238" s="92"/>
      <c r="D238" s="123"/>
      <c r="E238" s="92"/>
      <c r="F238" s="123"/>
      <c r="G238" s="47"/>
      <c r="H238" s="48"/>
      <c r="I238" s="122"/>
      <c r="J238" s="123"/>
      <c r="K238" s="92"/>
      <c r="L238" s="92"/>
      <c r="M238" s="92"/>
      <c r="N238" s="92"/>
      <c r="O238" s="51"/>
      <c r="P238" s="122"/>
      <c r="Q238" s="123"/>
      <c r="R238" s="42">
        <f t="shared" si="120"/>
        <v>0</v>
      </c>
      <c r="S238" s="43">
        <f t="shared" si="120"/>
        <v>0</v>
      </c>
      <c r="T238" s="455"/>
      <c r="U238" s="455"/>
      <c r="V238" s="455"/>
      <c r="W238" s="455"/>
      <c r="X238" s="423"/>
      <c r="Y238" s="535"/>
      <c r="Z238" s="513"/>
      <c r="AA238" s="406">
        <f t="shared" si="118"/>
        <v>0</v>
      </c>
      <c r="AB238" s="484">
        <f t="shared" si="118"/>
        <v>0</v>
      </c>
      <c r="AC238" s="457"/>
    </row>
    <row r="239" spans="1:29" s="88" customFormat="1" ht="18">
      <c r="A239" s="6"/>
      <c r="B239" s="58" t="s">
        <v>158</v>
      </c>
      <c r="C239" s="92"/>
      <c r="D239" s="123"/>
      <c r="E239" s="92"/>
      <c r="F239" s="123"/>
      <c r="G239" s="47"/>
      <c r="H239" s="48"/>
      <c r="I239" s="122"/>
      <c r="J239" s="123"/>
      <c r="K239" s="92"/>
      <c r="L239" s="92"/>
      <c r="M239" s="92"/>
      <c r="N239" s="92"/>
      <c r="O239" s="51"/>
      <c r="P239" s="122"/>
      <c r="Q239" s="123"/>
      <c r="R239" s="42">
        <f t="shared" si="120"/>
        <v>0</v>
      </c>
      <c r="S239" s="43">
        <f t="shared" si="120"/>
        <v>0</v>
      </c>
      <c r="T239" s="455"/>
      <c r="U239" s="455"/>
      <c r="V239" s="455"/>
      <c r="W239" s="455"/>
      <c r="X239" s="423"/>
      <c r="Y239" s="535"/>
      <c r="Z239" s="513"/>
      <c r="AA239" s="406">
        <f t="shared" si="118"/>
        <v>0</v>
      </c>
      <c r="AB239" s="484">
        <f t="shared" si="118"/>
        <v>0</v>
      </c>
      <c r="AC239" s="457"/>
    </row>
    <row r="240" spans="1:29" s="216" customFormat="1" ht="18">
      <c r="A240" s="203"/>
      <c r="B240" s="192" t="s">
        <v>105</v>
      </c>
      <c r="C240" s="198">
        <f>SUM(C223:C239)</f>
        <v>0</v>
      </c>
      <c r="D240" s="199">
        <f>SUM(D223:D239)</f>
        <v>0</v>
      </c>
      <c r="E240" s="198">
        <f>SUM(E223:E239)</f>
        <v>0</v>
      </c>
      <c r="F240" s="199">
        <f>SUM(F223:F239)</f>
        <v>0</v>
      </c>
      <c r="G240" s="214"/>
      <c r="H240" s="215"/>
      <c r="I240" s="198">
        <f t="shared" ref="I240:S240" si="125">SUM(I223:I239)</f>
        <v>0</v>
      </c>
      <c r="J240" s="199">
        <f t="shared" si="125"/>
        <v>0</v>
      </c>
      <c r="K240" s="199">
        <f t="shared" si="125"/>
        <v>0</v>
      </c>
      <c r="L240" s="199">
        <f t="shared" si="125"/>
        <v>0</v>
      </c>
      <c r="M240" s="199">
        <f t="shared" si="125"/>
        <v>0</v>
      </c>
      <c r="N240" s="199">
        <f t="shared" si="125"/>
        <v>0</v>
      </c>
      <c r="O240" s="200">
        <f t="shared" si="125"/>
        <v>0.44952000000000003</v>
      </c>
      <c r="P240" s="198">
        <f t="shared" si="125"/>
        <v>18</v>
      </c>
      <c r="Q240" s="199">
        <f t="shared" si="125"/>
        <v>8.0913599999999999</v>
      </c>
      <c r="R240" s="198">
        <f t="shared" si="125"/>
        <v>18</v>
      </c>
      <c r="S240" s="199">
        <f t="shared" si="125"/>
        <v>8.0913599999999999</v>
      </c>
      <c r="T240" s="446"/>
      <c r="U240" s="446">
        <f t="shared" ref="U240:AB240" si="126">SUM(U223:U239)</f>
        <v>0</v>
      </c>
      <c r="V240" s="446"/>
      <c r="W240" s="446">
        <f t="shared" si="126"/>
        <v>0</v>
      </c>
      <c r="X240" s="449"/>
      <c r="Y240" s="445"/>
      <c r="Z240" s="446">
        <f t="shared" si="126"/>
        <v>0</v>
      </c>
      <c r="AA240" s="445">
        <f t="shared" si="126"/>
        <v>0</v>
      </c>
      <c r="AB240" s="446">
        <f t="shared" si="126"/>
        <v>0</v>
      </c>
      <c r="AC240" s="460"/>
    </row>
    <row r="241" spans="1:29" s="216" customFormat="1" ht="18">
      <c r="A241" s="203"/>
      <c r="B241" s="192" t="s">
        <v>9</v>
      </c>
      <c r="C241" s="202">
        <f>C240</f>
        <v>0</v>
      </c>
      <c r="D241" s="203">
        <f t="shared" ref="D241:S241" si="127">D240</f>
        <v>0</v>
      </c>
      <c r="E241" s="202">
        <f t="shared" si="127"/>
        <v>0</v>
      </c>
      <c r="F241" s="203">
        <f t="shared" si="127"/>
        <v>0</v>
      </c>
      <c r="G241" s="214"/>
      <c r="H241" s="215"/>
      <c r="I241" s="202">
        <f t="shared" si="127"/>
        <v>0</v>
      </c>
      <c r="J241" s="203">
        <f t="shared" si="127"/>
        <v>0</v>
      </c>
      <c r="K241" s="203">
        <f t="shared" si="127"/>
        <v>0</v>
      </c>
      <c r="L241" s="203">
        <f t="shared" si="127"/>
        <v>0</v>
      </c>
      <c r="M241" s="203">
        <f t="shared" si="127"/>
        <v>0</v>
      </c>
      <c r="N241" s="203">
        <f t="shared" si="127"/>
        <v>0</v>
      </c>
      <c r="O241" s="204">
        <f t="shared" si="127"/>
        <v>0.44952000000000003</v>
      </c>
      <c r="P241" s="202">
        <f t="shared" si="127"/>
        <v>18</v>
      </c>
      <c r="Q241" s="203">
        <f t="shared" si="127"/>
        <v>8.0913599999999999</v>
      </c>
      <c r="R241" s="202">
        <f t="shared" si="127"/>
        <v>18</v>
      </c>
      <c r="S241" s="203">
        <f t="shared" si="127"/>
        <v>8.0913599999999999</v>
      </c>
      <c r="T241" s="398"/>
      <c r="U241" s="398">
        <f t="shared" ref="U241:AB241" si="128">U240</f>
        <v>0</v>
      </c>
      <c r="V241" s="398"/>
      <c r="W241" s="398">
        <f t="shared" si="128"/>
        <v>0</v>
      </c>
      <c r="X241" s="450"/>
      <c r="Y241" s="399"/>
      <c r="Z241" s="398">
        <f t="shared" si="128"/>
        <v>0</v>
      </c>
      <c r="AA241" s="399">
        <f t="shared" si="128"/>
        <v>0</v>
      </c>
      <c r="AB241" s="398">
        <f t="shared" si="128"/>
        <v>0</v>
      </c>
      <c r="AC241" s="460"/>
    </row>
    <row r="242" spans="1:29" s="88" customFormat="1" ht="57" customHeight="1">
      <c r="A242" s="6"/>
      <c r="B242" s="36" t="s">
        <v>159</v>
      </c>
      <c r="C242" s="259"/>
      <c r="D242" s="335"/>
      <c r="E242" s="259"/>
      <c r="F242" s="335"/>
      <c r="G242" s="47"/>
      <c r="H242" s="48"/>
      <c r="I242" s="1"/>
      <c r="J242" s="335"/>
      <c r="K242" s="259"/>
      <c r="L242" s="259"/>
      <c r="M242" s="259"/>
      <c r="N242" s="259"/>
      <c r="O242" s="54"/>
      <c r="P242" s="1"/>
      <c r="Q242" s="335"/>
      <c r="R242" s="42">
        <f t="shared" si="120"/>
        <v>0</v>
      </c>
      <c r="S242" s="43">
        <f t="shared" si="120"/>
        <v>0</v>
      </c>
      <c r="T242" s="451"/>
      <c r="U242" s="451"/>
      <c r="V242" s="451"/>
      <c r="W242" s="451"/>
      <c r="X242" s="450"/>
      <c r="Y242" s="399"/>
      <c r="Z242" s="398"/>
      <c r="AA242" s="406"/>
      <c r="AB242" s="484"/>
      <c r="AC242" s="452"/>
    </row>
    <row r="243" spans="1:29" s="88" customFormat="1" ht="21.75" customHeight="1">
      <c r="A243" s="6"/>
      <c r="B243" s="36" t="s">
        <v>160</v>
      </c>
      <c r="C243" s="259"/>
      <c r="D243" s="335"/>
      <c r="E243" s="259"/>
      <c r="F243" s="335"/>
      <c r="G243" s="47"/>
      <c r="H243" s="48"/>
      <c r="I243" s="1"/>
      <c r="J243" s="335"/>
      <c r="K243" s="259"/>
      <c r="L243" s="259"/>
      <c r="M243" s="259"/>
      <c r="N243" s="259"/>
      <c r="O243" s="54"/>
      <c r="P243" s="1"/>
      <c r="Q243" s="335"/>
      <c r="R243" s="42">
        <f t="shared" si="120"/>
        <v>0</v>
      </c>
      <c r="S243" s="43">
        <f t="shared" si="120"/>
        <v>0</v>
      </c>
      <c r="T243" s="451"/>
      <c r="U243" s="451"/>
      <c r="V243" s="451"/>
      <c r="W243" s="451"/>
      <c r="X243" s="450"/>
      <c r="Y243" s="399"/>
      <c r="Z243" s="398"/>
      <c r="AA243" s="406"/>
      <c r="AB243" s="484"/>
      <c r="AC243" s="452"/>
    </row>
    <row r="244" spans="1:29" s="9" customFormat="1" ht="42" customHeight="1">
      <c r="A244" s="6">
        <f>+A236+0.01</f>
        <v>10.08</v>
      </c>
      <c r="B244" s="7" t="s">
        <v>160</v>
      </c>
      <c r="C244" s="262">
        <v>173</v>
      </c>
      <c r="D244" s="6">
        <v>452.87940000000003</v>
      </c>
      <c r="E244" s="318">
        <v>173</v>
      </c>
      <c r="F244" s="6">
        <v>452.87940000000003</v>
      </c>
      <c r="G244" s="47">
        <f t="shared" ref="G244:H302" si="129">E244/C244</f>
        <v>1</v>
      </c>
      <c r="H244" s="48">
        <f t="shared" si="129"/>
        <v>1</v>
      </c>
      <c r="I244" s="49">
        <f t="shared" ref="I244:J252" si="130">C244-E244</f>
        <v>0</v>
      </c>
      <c r="J244" s="50">
        <f t="shared" si="130"/>
        <v>0</v>
      </c>
      <c r="K244" s="262"/>
      <c r="L244" s="262"/>
      <c r="M244" s="262"/>
      <c r="N244" s="262"/>
      <c r="O244" s="51">
        <v>0.24651000000000001</v>
      </c>
      <c r="P244" s="37">
        <v>173</v>
      </c>
      <c r="Q244" s="41">
        <f>O244*P244*12</f>
        <v>511.75476000000003</v>
      </c>
      <c r="R244" s="42">
        <f t="shared" si="120"/>
        <v>173</v>
      </c>
      <c r="S244" s="43">
        <f t="shared" si="120"/>
        <v>511.75476000000003</v>
      </c>
      <c r="T244" s="461"/>
      <c r="U244" s="461"/>
      <c r="V244" s="461"/>
      <c r="W244" s="461"/>
      <c r="X244" s="423">
        <v>0.24651000000000001</v>
      </c>
      <c r="Y244" s="536">
        <v>173</v>
      </c>
      <c r="Z244" s="424">
        <f>X244*Y244*12</f>
        <v>511.75476000000003</v>
      </c>
      <c r="AA244" s="406">
        <f t="shared" ref="AA244:AB308" si="131">T244+V244+Y244</f>
        <v>173</v>
      </c>
      <c r="AB244" s="484">
        <f t="shared" si="131"/>
        <v>511.75476000000003</v>
      </c>
      <c r="AC244" s="462"/>
    </row>
    <row r="245" spans="1:29" s="87" customFormat="1" ht="33" customHeight="1">
      <c r="A245" s="6">
        <v>10.09</v>
      </c>
      <c r="B245" s="7" t="s">
        <v>162</v>
      </c>
      <c r="C245" s="262"/>
      <c r="D245" s="6">
        <v>0</v>
      </c>
      <c r="E245" s="318"/>
      <c r="F245" s="6">
        <v>0</v>
      </c>
      <c r="G245" s="47"/>
      <c r="H245" s="48"/>
      <c r="I245" s="49">
        <f t="shared" si="130"/>
        <v>0</v>
      </c>
      <c r="J245" s="50">
        <f t="shared" si="130"/>
        <v>0</v>
      </c>
      <c r="K245" s="262"/>
      <c r="L245" s="262"/>
      <c r="M245" s="262"/>
      <c r="N245" s="262"/>
      <c r="O245" s="51"/>
      <c r="P245" s="37"/>
      <c r="Q245" s="41">
        <f t="shared" ref="Q245:Q252" si="132">O245*P245*12</f>
        <v>0</v>
      </c>
      <c r="R245" s="42">
        <f t="shared" si="120"/>
        <v>0</v>
      </c>
      <c r="S245" s="43">
        <f t="shared" si="120"/>
        <v>0</v>
      </c>
      <c r="T245" s="461"/>
      <c r="U245" s="461"/>
      <c r="V245" s="461"/>
      <c r="W245" s="461"/>
      <c r="X245" s="423"/>
      <c r="Y245" s="536"/>
      <c r="Z245" s="424">
        <f t="shared" ref="Z245:Z246" si="133">X245*Y245*12</f>
        <v>0</v>
      </c>
      <c r="AA245" s="406">
        <f t="shared" si="131"/>
        <v>0</v>
      </c>
      <c r="AB245" s="484">
        <f t="shared" si="131"/>
        <v>0</v>
      </c>
      <c r="AC245" s="462"/>
    </row>
    <row r="246" spans="1:29" s="88" customFormat="1" ht="44.25" customHeight="1">
      <c r="A246" s="6">
        <v>10.1</v>
      </c>
      <c r="B246" s="56" t="s">
        <v>163</v>
      </c>
      <c r="C246" s="57"/>
      <c r="D246" s="55">
        <v>0</v>
      </c>
      <c r="E246" s="57"/>
      <c r="F246" s="55">
        <v>0</v>
      </c>
      <c r="G246" s="47"/>
      <c r="H246" s="48"/>
      <c r="I246" s="49">
        <f t="shared" si="130"/>
        <v>0</v>
      </c>
      <c r="J246" s="50">
        <f t="shared" si="130"/>
        <v>0</v>
      </c>
      <c r="K246" s="57"/>
      <c r="L246" s="57"/>
      <c r="M246" s="57"/>
      <c r="N246" s="57"/>
      <c r="O246" s="51"/>
      <c r="P246" s="82"/>
      <c r="Q246" s="41"/>
      <c r="R246" s="42">
        <f t="shared" si="120"/>
        <v>0</v>
      </c>
      <c r="S246" s="43">
        <f t="shared" si="120"/>
        <v>0</v>
      </c>
      <c r="T246" s="453"/>
      <c r="U246" s="453"/>
      <c r="V246" s="453"/>
      <c r="W246" s="453"/>
      <c r="X246" s="423"/>
      <c r="Y246" s="521"/>
      <c r="Z246" s="424">
        <f t="shared" si="133"/>
        <v>0</v>
      </c>
      <c r="AA246" s="406">
        <f t="shared" si="131"/>
        <v>0</v>
      </c>
      <c r="AB246" s="484">
        <f t="shared" si="131"/>
        <v>0</v>
      </c>
      <c r="AC246" s="454"/>
    </row>
    <row r="247" spans="1:29" s="88" customFormat="1" ht="18">
      <c r="A247" s="6"/>
      <c r="B247" s="36" t="s">
        <v>164</v>
      </c>
      <c r="C247" s="259"/>
      <c r="D247" s="335">
        <v>0</v>
      </c>
      <c r="E247" s="317"/>
      <c r="F247" s="335">
        <v>0</v>
      </c>
      <c r="G247" s="47"/>
      <c r="H247" s="48"/>
      <c r="I247" s="49">
        <f t="shared" si="130"/>
        <v>0</v>
      </c>
      <c r="J247" s="50">
        <f t="shared" si="130"/>
        <v>0</v>
      </c>
      <c r="K247" s="259"/>
      <c r="L247" s="259"/>
      <c r="M247" s="259"/>
      <c r="N247" s="259"/>
      <c r="O247" s="54"/>
      <c r="P247" s="1"/>
      <c r="Q247" s="41"/>
      <c r="R247" s="42">
        <f t="shared" si="120"/>
        <v>0</v>
      </c>
      <c r="S247" s="43">
        <f t="shared" si="120"/>
        <v>0</v>
      </c>
      <c r="T247" s="451"/>
      <c r="U247" s="451"/>
      <c r="V247" s="451"/>
      <c r="W247" s="451"/>
      <c r="X247" s="450"/>
      <c r="Y247" s="399"/>
      <c r="Z247" s="424"/>
      <c r="AA247" s="406"/>
      <c r="AB247" s="484"/>
      <c r="AC247" s="452"/>
    </row>
    <row r="248" spans="1:29" s="87" customFormat="1" ht="47.25" customHeight="1">
      <c r="A248" s="6">
        <f>+A246+0.01</f>
        <v>10.11</v>
      </c>
      <c r="B248" s="56" t="s">
        <v>485</v>
      </c>
      <c r="C248" s="57">
        <v>194</v>
      </c>
      <c r="D248" s="55">
        <v>615.56975999999997</v>
      </c>
      <c r="E248" s="57">
        <v>194</v>
      </c>
      <c r="F248" s="55">
        <v>615.56975999999997</v>
      </c>
      <c r="G248" s="47">
        <f t="shared" si="129"/>
        <v>1</v>
      </c>
      <c r="H248" s="48">
        <f t="shared" si="129"/>
        <v>1</v>
      </c>
      <c r="I248" s="49">
        <f t="shared" si="130"/>
        <v>0</v>
      </c>
      <c r="J248" s="50">
        <f t="shared" si="130"/>
        <v>0</v>
      </c>
      <c r="K248" s="57"/>
      <c r="L248" s="57"/>
      <c r="M248" s="57"/>
      <c r="N248" s="57"/>
      <c r="O248" s="60">
        <v>0.29879</v>
      </c>
      <c r="P248" s="82">
        <v>194</v>
      </c>
      <c r="Q248" s="41">
        <f t="shared" si="132"/>
        <v>695.58312000000001</v>
      </c>
      <c r="R248" s="42">
        <f t="shared" si="120"/>
        <v>194</v>
      </c>
      <c r="S248" s="43">
        <f t="shared" si="120"/>
        <v>695.58312000000001</v>
      </c>
      <c r="T248" s="453"/>
      <c r="U248" s="453"/>
      <c r="V248" s="453"/>
      <c r="W248" s="453"/>
      <c r="X248" s="456">
        <v>0.29879</v>
      </c>
      <c r="Y248" s="521">
        <v>194</v>
      </c>
      <c r="Z248" s="424">
        <f t="shared" ref="Z248" si="134">X248*Y248*12</f>
        <v>695.58312000000001</v>
      </c>
      <c r="AA248" s="406">
        <f t="shared" si="131"/>
        <v>194</v>
      </c>
      <c r="AB248" s="484">
        <f t="shared" si="131"/>
        <v>695.58312000000001</v>
      </c>
      <c r="AC248" s="454"/>
    </row>
    <row r="249" spans="1:29" s="91" customFormat="1" ht="26.25" customHeight="1">
      <c r="A249" s="6"/>
      <c r="B249" s="59" t="s">
        <v>150</v>
      </c>
      <c r="C249" s="55"/>
      <c r="D249" s="55"/>
      <c r="E249" s="55"/>
      <c r="F249" s="55"/>
      <c r="G249" s="47"/>
      <c r="H249" s="48"/>
      <c r="I249" s="49">
        <f t="shared" si="130"/>
        <v>0</v>
      </c>
      <c r="J249" s="50">
        <f t="shared" si="130"/>
        <v>0</v>
      </c>
      <c r="K249" s="55"/>
      <c r="L249" s="55"/>
      <c r="M249" s="55"/>
      <c r="N249" s="55"/>
      <c r="O249" s="60"/>
      <c r="P249" s="82"/>
      <c r="Q249" s="41"/>
      <c r="R249" s="42">
        <f t="shared" si="120"/>
        <v>0</v>
      </c>
      <c r="S249" s="43">
        <f t="shared" si="120"/>
        <v>0</v>
      </c>
      <c r="T249" s="458"/>
      <c r="U249" s="458"/>
      <c r="V249" s="458"/>
      <c r="W249" s="458"/>
      <c r="X249" s="456"/>
      <c r="Y249" s="521"/>
      <c r="Z249" s="424"/>
      <c r="AA249" s="406">
        <f t="shared" si="131"/>
        <v>0</v>
      </c>
      <c r="AB249" s="484">
        <f t="shared" si="131"/>
        <v>0</v>
      </c>
      <c r="AC249" s="459"/>
    </row>
    <row r="250" spans="1:29" s="91" customFormat="1" ht="18">
      <c r="A250" s="6"/>
      <c r="B250" s="59" t="s">
        <v>151</v>
      </c>
      <c r="C250" s="55"/>
      <c r="D250" s="55"/>
      <c r="E250" s="55"/>
      <c r="F250" s="55"/>
      <c r="G250" s="47"/>
      <c r="H250" s="48"/>
      <c r="I250" s="49">
        <f t="shared" si="130"/>
        <v>0</v>
      </c>
      <c r="J250" s="50">
        <f t="shared" si="130"/>
        <v>0</v>
      </c>
      <c r="K250" s="55"/>
      <c r="L250" s="55"/>
      <c r="M250" s="55"/>
      <c r="N250" s="55"/>
      <c r="O250" s="60"/>
      <c r="P250" s="82"/>
      <c r="Q250" s="41"/>
      <c r="R250" s="42">
        <f t="shared" si="120"/>
        <v>0</v>
      </c>
      <c r="S250" s="43">
        <f t="shared" si="120"/>
        <v>0</v>
      </c>
      <c r="T250" s="458"/>
      <c r="U250" s="458"/>
      <c r="V250" s="458"/>
      <c r="W250" s="458"/>
      <c r="X250" s="456"/>
      <c r="Y250" s="521"/>
      <c r="Z250" s="424"/>
      <c r="AA250" s="406">
        <f t="shared" si="131"/>
        <v>0</v>
      </c>
      <c r="AB250" s="484">
        <f t="shared" si="131"/>
        <v>0</v>
      </c>
      <c r="AC250" s="459"/>
    </row>
    <row r="251" spans="1:29" s="91" customFormat="1" ht="18">
      <c r="A251" s="6"/>
      <c r="B251" s="59" t="s">
        <v>152</v>
      </c>
      <c r="C251" s="55"/>
      <c r="D251" s="55"/>
      <c r="E251" s="55"/>
      <c r="F251" s="55"/>
      <c r="G251" s="47"/>
      <c r="H251" s="48"/>
      <c r="I251" s="49">
        <f t="shared" si="130"/>
        <v>0</v>
      </c>
      <c r="J251" s="50">
        <f t="shared" si="130"/>
        <v>0</v>
      </c>
      <c r="K251" s="55"/>
      <c r="L251" s="55"/>
      <c r="M251" s="55"/>
      <c r="N251" s="55"/>
      <c r="O251" s="60"/>
      <c r="P251" s="82"/>
      <c r="Q251" s="41"/>
      <c r="R251" s="42">
        <f t="shared" si="120"/>
        <v>0</v>
      </c>
      <c r="S251" s="43">
        <f t="shared" si="120"/>
        <v>0</v>
      </c>
      <c r="T251" s="458"/>
      <c r="U251" s="458"/>
      <c r="V251" s="458"/>
      <c r="W251" s="458"/>
      <c r="X251" s="456"/>
      <c r="Y251" s="521"/>
      <c r="Z251" s="424"/>
      <c r="AA251" s="406">
        <f t="shared" si="131"/>
        <v>0</v>
      </c>
      <c r="AB251" s="484">
        <f t="shared" si="131"/>
        <v>0</v>
      </c>
      <c r="AC251" s="459"/>
    </row>
    <row r="252" spans="1:29" s="87" customFormat="1" ht="49.5" customHeight="1">
      <c r="A252" s="6">
        <f>+A248+0.01</f>
        <v>10.119999999999999</v>
      </c>
      <c r="B252" s="56" t="s">
        <v>166</v>
      </c>
      <c r="C252" s="55"/>
      <c r="D252" s="55"/>
      <c r="E252" s="55"/>
      <c r="F252" s="55"/>
      <c r="G252" s="47"/>
      <c r="H252" s="48"/>
      <c r="I252" s="49">
        <f t="shared" si="130"/>
        <v>0</v>
      </c>
      <c r="J252" s="50">
        <f t="shared" si="130"/>
        <v>0</v>
      </c>
      <c r="K252" s="55"/>
      <c r="L252" s="55"/>
      <c r="M252" s="55"/>
      <c r="N252" s="55"/>
      <c r="O252" s="60"/>
      <c r="P252" s="82"/>
      <c r="Q252" s="41">
        <f t="shared" si="132"/>
        <v>0</v>
      </c>
      <c r="R252" s="42">
        <f t="shared" si="120"/>
        <v>0</v>
      </c>
      <c r="S252" s="43">
        <f t="shared" si="120"/>
        <v>0</v>
      </c>
      <c r="T252" s="458"/>
      <c r="U252" s="458"/>
      <c r="V252" s="458"/>
      <c r="W252" s="458"/>
      <c r="X252" s="456"/>
      <c r="Y252" s="521"/>
      <c r="Z252" s="424">
        <f t="shared" ref="Z252" si="135">X252*Y252*12</f>
        <v>0</v>
      </c>
      <c r="AA252" s="406">
        <f t="shared" si="131"/>
        <v>0</v>
      </c>
      <c r="AB252" s="484">
        <f t="shared" si="131"/>
        <v>0</v>
      </c>
      <c r="AC252" s="459"/>
    </row>
    <row r="253" spans="1:29" s="91" customFormat="1" ht="18">
      <c r="A253" s="6"/>
      <c r="B253" s="59" t="s">
        <v>150</v>
      </c>
      <c r="C253" s="55"/>
      <c r="D253" s="55"/>
      <c r="E253" s="55"/>
      <c r="F253" s="55"/>
      <c r="G253" s="47"/>
      <c r="H253" s="48"/>
      <c r="I253" s="82"/>
      <c r="J253" s="55"/>
      <c r="K253" s="55"/>
      <c r="L253" s="55"/>
      <c r="M253" s="55"/>
      <c r="N253" s="55"/>
      <c r="O253" s="60"/>
      <c r="P253" s="82"/>
      <c r="Q253" s="55"/>
      <c r="R253" s="42">
        <f t="shared" si="120"/>
        <v>0</v>
      </c>
      <c r="S253" s="43">
        <f t="shared" si="120"/>
        <v>0</v>
      </c>
      <c r="T253" s="458"/>
      <c r="U253" s="458"/>
      <c r="V253" s="458"/>
      <c r="W253" s="458"/>
      <c r="X253" s="456"/>
      <c r="Y253" s="521"/>
      <c r="Z253" s="458"/>
      <c r="AA253" s="406">
        <f t="shared" si="131"/>
        <v>0</v>
      </c>
      <c r="AB253" s="484">
        <f t="shared" si="131"/>
        <v>0</v>
      </c>
      <c r="AC253" s="459"/>
    </row>
    <row r="254" spans="1:29" s="91" customFormat="1" ht="18">
      <c r="A254" s="6"/>
      <c r="B254" s="59" t="s">
        <v>151</v>
      </c>
      <c r="C254" s="55"/>
      <c r="D254" s="55"/>
      <c r="E254" s="55"/>
      <c r="F254" s="55"/>
      <c r="G254" s="47"/>
      <c r="H254" s="48"/>
      <c r="I254" s="82"/>
      <c r="J254" s="55"/>
      <c r="K254" s="55"/>
      <c r="L254" s="55"/>
      <c r="M254" s="55"/>
      <c r="N254" s="55"/>
      <c r="O254" s="60"/>
      <c r="P254" s="82"/>
      <c r="Q254" s="55"/>
      <c r="R254" s="42">
        <f t="shared" si="120"/>
        <v>0</v>
      </c>
      <c r="S254" s="43">
        <f t="shared" si="120"/>
        <v>0</v>
      </c>
      <c r="T254" s="458"/>
      <c r="U254" s="458"/>
      <c r="V254" s="458"/>
      <c r="W254" s="458"/>
      <c r="X254" s="456"/>
      <c r="Y254" s="521"/>
      <c r="Z254" s="458"/>
      <c r="AA254" s="406">
        <f t="shared" si="131"/>
        <v>0</v>
      </c>
      <c r="AB254" s="484">
        <f t="shared" si="131"/>
        <v>0</v>
      </c>
      <c r="AC254" s="459"/>
    </row>
    <row r="255" spans="1:29" s="91" customFormat="1" ht="18">
      <c r="A255" s="6"/>
      <c r="B255" s="59" t="s">
        <v>152</v>
      </c>
      <c r="C255" s="55"/>
      <c r="D255" s="55"/>
      <c r="E255" s="55"/>
      <c r="F255" s="55"/>
      <c r="G255" s="47"/>
      <c r="H255" s="48"/>
      <c r="I255" s="82"/>
      <c r="J255" s="55"/>
      <c r="K255" s="55"/>
      <c r="L255" s="55"/>
      <c r="M255" s="55"/>
      <c r="N255" s="55"/>
      <c r="O255" s="60"/>
      <c r="P255" s="82"/>
      <c r="Q255" s="55"/>
      <c r="R255" s="42">
        <f t="shared" si="120"/>
        <v>0</v>
      </c>
      <c r="S255" s="43">
        <f t="shared" si="120"/>
        <v>0</v>
      </c>
      <c r="T255" s="458"/>
      <c r="U255" s="458"/>
      <c r="V255" s="458"/>
      <c r="W255" s="458"/>
      <c r="X255" s="456"/>
      <c r="Y255" s="521"/>
      <c r="Z255" s="458"/>
      <c r="AA255" s="406">
        <f t="shared" si="131"/>
        <v>0</v>
      </c>
      <c r="AB255" s="484">
        <f t="shared" si="131"/>
        <v>0</v>
      </c>
      <c r="AC255" s="459"/>
    </row>
    <row r="256" spans="1:29" s="88" customFormat="1" ht="57" customHeight="1">
      <c r="A256" s="6">
        <f>+A252+0.01</f>
        <v>10.129999999999999</v>
      </c>
      <c r="B256" s="56" t="s">
        <v>167</v>
      </c>
      <c r="C256" s="57"/>
      <c r="D256" s="55"/>
      <c r="E256" s="57"/>
      <c r="F256" s="55"/>
      <c r="G256" s="47"/>
      <c r="H256" s="48"/>
      <c r="I256" s="82"/>
      <c r="J256" s="55"/>
      <c r="K256" s="57"/>
      <c r="L256" s="57"/>
      <c r="M256" s="57"/>
      <c r="N256" s="57"/>
      <c r="O256" s="60"/>
      <c r="P256" s="82"/>
      <c r="Q256" s="55"/>
      <c r="R256" s="42">
        <f t="shared" si="120"/>
        <v>0</v>
      </c>
      <c r="S256" s="43">
        <f t="shared" si="120"/>
        <v>0</v>
      </c>
      <c r="T256" s="453"/>
      <c r="U256" s="453"/>
      <c r="V256" s="453"/>
      <c r="W256" s="453"/>
      <c r="X256" s="456"/>
      <c r="Y256" s="521"/>
      <c r="Z256" s="458"/>
      <c r="AA256" s="406">
        <f t="shared" si="131"/>
        <v>0</v>
      </c>
      <c r="AB256" s="484">
        <f t="shared" si="131"/>
        <v>0</v>
      </c>
      <c r="AC256" s="454"/>
    </row>
    <row r="257" spans="1:29" s="88" customFormat="1" ht="26.25" customHeight="1">
      <c r="A257" s="6">
        <f t="shared" si="124"/>
        <v>10.139999999999999</v>
      </c>
      <c r="B257" s="56" t="s">
        <v>168</v>
      </c>
      <c r="C257" s="57"/>
      <c r="D257" s="55"/>
      <c r="E257" s="57"/>
      <c r="F257" s="55"/>
      <c r="G257" s="47"/>
      <c r="H257" s="48"/>
      <c r="I257" s="82"/>
      <c r="J257" s="55"/>
      <c r="K257" s="57"/>
      <c r="L257" s="57"/>
      <c r="M257" s="57"/>
      <c r="N257" s="57"/>
      <c r="O257" s="60"/>
      <c r="P257" s="82"/>
      <c r="Q257" s="55"/>
      <c r="R257" s="42">
        <f t="shared" si="120"/>
        <v>0</v>
      </c>
      <c r="S257" s="43">
        <f t="shared" si="120"/>
        <v>0</v>
      </c>
      <c r="T257" s="453"/>
      <c r="U257" s="453"/>
      <c r="V257" s="453"/>
      <c r="W257" s="453"/>
      <c r="X257" s="456"/>
      <c r="Y257" s="521"/>
      <c r="Z257" s="458"/>
      <c r="AA257" s="406">
        <f t="shared" si="131"/>
        <v>0</v>
      </c>
      <c r="AB257" s="484">
        <f t="shared" si="131"/>
        <v>0</v>
      </c>
      <c r="AC257" s="454"/>
    </row>
    <row r="258" spans="1:29" s="88" customFormat="1" ht="18">
      <c r="A258" s="6"/>
      <c r="B258" s="56" t="s">
        <v>156</v>
      </c>
      <c r="C258" s="57"/>
      <c r="D258" s="55"/>
      <c r="E258" s="57"/>
      <c r="F258" s="55"/>
      <c r="G258" s="47"/>
      <c r="H258" s="48"/>
      <c r="I258" s="82"/>
      <c r="J258" s="55"/>
      <c r="K258" s="57"/>
      <c r="L258" s="57"/>
      <c r="M258" s="57"/>
      <c r="N258" s="57"/>
      <c r="O258" s="60"/>
      <c r="P258" s="82"/>
      <c r="Q258" s="55"/>
      <c r="R258" s="42">
        <f t="shared" si="120"/>
        <v>0</v>
      </c>
      <c r="S258" s="43">
        <f t="shared" si="120"/>
        <v>0</v>
      </c>
      <c r="T258" s="453"/>
      <c r="U258" s="453"/>
      <c r="V258" s="453"/>
      <c r="W258" s="453"/>
      <c r="X258" s="456"/>
      <c r="Y258" s="521"/>
      <c r="Z258" s="458"/>
      <c r="AA258" s="406">
        <f t="shared" si="131"/>
        <v>0</v>
      </c>
      <c r="AB258" s="484">
        <f t="shared" si="131"/>
        <v>0</v>
      </c>
      <c r="AC258" s="454"/>
    </row>
    <row r="259" spans="1:29" s="88" customFormat="1" ht="18">
      <c r="A259" s="6"/>
      <c r="B259" s="56" t="s">
        <v>157</v>
      </c>
      <c r="C259" s="57"/>
      <c r="D259" s="55"/>
      <c r="E259" s="57"/>
      <c r="F259" s="55"/>
      <c r="G259" s="47"/>
      <c r="H259" s="48"/>
      <c r="I259" s="82"/>
      <c r="J259" s="55"/>
      <c r="K259" s="57"/>
      <c r="L259" s="57"/>
      <c r="M259" s="57"/>
      <c r="N259" s="57"/>
      <c r="O259" s="60"/>
      <c r="P259" s="82"/>
      <c r="Q259" s="55"/>
      <c r="R259" s="42">
        <f t="shared" si="120"/>
        <v>0</v>
      </c>
      <c r="S259" s="43">
        <f t="shared" si="120"/>
        <v>0</v>
      </c>
      <c r="T259" s="453"/>
      <c r="U259" s="453"/>
      <c r="V259" s="453"/>
      <c r="W259" s="453"/>
      <c r="X259" s="456"/>
      <c r="Y259" s="521"/>
      <c r="Z259" s="458"/>
      <c r="AA259" s="406">
        <f t="shared" si="131"/>
        <v>0</v>
      </c>
      <c r="AB259" s="484">
        <f t="shared" si="131"/>
        <v>0</v>
      </c>
      <c r="AC259" s="454"/>
    </row>
    <row r="260" spans="1:29" s="88" customFormat="1" ht="18">
      <c r="A260" s="6"/>
      <c r="B260" s="56" t="s">
        <v>169</v>
      </c>
      <c r="C260" s="57"/>
      <c r="D260" s="55"/>
      <c r="E260" s="57"/>
      <c r="F260" s="55"/>
      <c r="G260" s="47"/>
      <c r="H260" s="48"/>
      <c r="I260" s="82"/>
      <c r="J260" s="55"/>
      <c r="K260" s="57"/>
      <c r="L260" s="57"/>
      <c r="M260" s="57"/>
      <c r="N260" s="57"/>
      <c r="O260" s="60"/>
      <c r="P260" s="82"/>
      <c r="Q260" s="55"/>
      <c r="R260" s="42">
        <f t="shared" si="120"/>
        <v>0</v>
      </c>
      <c r="S260" s="43">
        <f t="shared" si="120"/>
        <v>0</v>
      </c>
      <c r="T260" s="453"/>
      <c r="U260" s="453"/>
      <c r="V260" s="453"/>
      <c r="W260" s="453"/>
      <c r="X260" s="456"/>
      <c r="Y260" s="521"/>
      <c r="Z260" s="458"/>
      <c r="AA260" s="406">
        <f t="shared" si="131"/>
        <v>0</v>
      </c>
      <c r="AB260" s="484">
        <f t="shared" si="131"/>
        <v>0</v>
      </c>
      <c r="AC260" s="454"/>
    </row>
    <row r="261" spans="1:29" s="88" customFormat="1" ht="44.25" customHeight="1">
      <c r="A261" s="6">
        <v>10.15</v>
      </c>
      <c r="B261" s="56" t="s">
        <v>339</v>
      </c>
      <c r="C261" s="57"/>
      <c r="D261" s="55"/>
      <c r="E261" s="57"/>
      <c r="F261" s="55"/>
      <c r="G261" s="47"/>
      <c r="H261" s="48"/>
      <c r="I261" s="82"/>
      <c r="J261" s="55"/>
      <c r="K261" s="57"/>
      <c r="L261" s="57"/>
      <c r="M261" s="57"/>
      <c r="N261" s="57"/>
      <c r="O261" s="60">
        <v>2.0039999999999999E-2</v>
      </c>
      <c r="P261" s="82">
        <v>367</v>
      </c>
      <c r="Q261" s="55">
        <f>O261*P261*12</f>
        <v>88.256159999999994</v>
      </c>
      <c r="R261" s="42">
        <f t="shared" ref="R261:R262" si="136">K261+M261+P261</f>
        <v>367</v>
      </c>
      <c r="S261" s="43">
        <f t="shared" ref="S261:S262" si="137">L261+N261+Q261</f>
        <v>88.256159999999994</v>
      </c>
      <c r="T261" s="453"/>
      <c r="U261" s="453"/>
      <c r="V261" s="453"/>
      <c r="W261" s="453"/>
      <c r="X261" s="456">
        <v>2.0039999999999999E-2</v>
      </c>
      <c r="Y261" s="521">
        <v>0</v>
      </c>
      <c r="Z261" s="458">
        <f>X261*Y261*12</f>
        <v>0</v>
      </c>
      <c r="AA261" s="406">
        <f t="shared" si="131"/>
        <v>0</v>
      </c>
      <c r="AB261" s="484">
        <f t="shared" si="131"/>
        <v>0</v>
      </c>
      <c r="AC261" s="454"/>
    </row>
    <row r="262" spans="1:29" s="88" customFormat="1" ht="51" customHeight="1">
      <c r="A262" s="6">
        <v>10.16</v>
      </c>
      <c r="B262" s="56" t="s">
        <v>340</v>
      </c>
      <c r="C262" s="57"/>
      <c r="D262" s="55"/>
      <c r="E262" s="57"/>
      <c r="F262" s="55"/>
      <c r="G262" s="47"/>
      <c r="H262" s="48"/>
      <c r="I262" s="82"/>
      <c r="J262" s="55"/>
      <c r="K262" s="57"/>
      <c r="L262" s="57"/>
      <c r="M262" s="57"/>
      <c r="N262" s="57"/>
      <c r="O262" s="60">
        <v>2.0039999999999999E-2</v>
      </c>
      <c r="P262" s="82">
        <v>367</v>
      </c>
      <c r="Q262" s="55">
        <f>O262*P262*12*2</f>
        <v>176.51231999999999</v>
      </c>
      <c r="R262" s="42">
        <f t="shared" si="136"/>
        <v>367</v>
      </c>
      <c r="S262" s="43">
        <f t="shared" si="137"/>
        <v>176.51231999999999</v>
      </c>
      <c r="T262" s="453"/>
      <c r="U262" s="453"/>
      <c r="V262" s="453"/>
      <c r="W262" s="453"/>
      <c r="X262" s="456">
        <v>2.0039999999999999E-2</v>
      </c>
      <c r="Y262" s="521">
        <v>0</v>
      </c>
      <c r="Z262" s="458">
        <f>X262*Y262*12*2</f>
        <v>0</v>
      </c>
      <c r="AA262" s="406">
        <f t="shared" si="131"/>
        <v>0</v>
      </c>
      <c r="AB262" s="484">
        <f t="shared" si="131"/>
        <v>0</v>
      </c>
      <c r="AC262" s="454"/>
    </row>
    <row r="263" spans="1:29" s="216" customFormat="1" ht="18">
      <c r="A263" s="217"/>
      <c r="B263" s="192" t="s">
        <v>107</v>
      </c>
      <c r="C263" s="198">
        <f>SUM(C244:C262)</f>
        <v>367</v>
      </c>
      <c r="D263" s="199">
        <f>SUM(D244:D262)</f>
        <v>1068.4491600000001</v>
      </c>
      <c r="E263" s="198">
        <f>SUM(E244:E262)</f>
        <v>367</v>
      </c>
      <c r="F263" s="199">
        <f>SUM(F244:F262)</f>
        <v>1068.4491600000001</v>
      </c>
      <c r="G263" s="214">
        <f t="shared" si="129"/>
        <v>1</v>
      </c>
      <c r="H263" s="215">
        <f t="shared" si="129"/>
        <v>1</v>
      </c>
      <c r="I263" s="198">
        <f t="shared" ref="I263:S263" si="138">SUM(I244:I262)</f>
        <v>0</v>
      </c>
      <c r="J263" s="199">
        <f t="shared" si="138"/>
        <v>0</v>
      </c>
      <c r="K263" s="199">
        <f t="shared" si="138"/>
        <v>0</v>
      </c>
      <c r="L263" s="199">
        <f t="shared" si="138"/>
        <v>0</v>
      </c>
      <c r="M263" s="199">
        <f t="shared" si="138"/>
        <v>0</v>
      </c>
      <c r="N263" s="199">
        <f t="shared" si="138"/>
        <v>0</v>
      </c>
      <c r="O263" s="200">
        <f t="shared" si="138"/>
        <v>0.5853799999999999</v>
      </c>
      <c r="P263" s="198">
        <f t="shared" si="138"/>
        <v>1101</v>
      </c>
      <c r="Q263" s="199">
        <f t="shared" si="138"/>
        <v>1472.10636</v>
      </c>
      <c r="R263" s="198">
        <f t="shared" si="138"/>
        <v>1101</v>
      </c>
      <c r="S263" s="199">
        <f t="shared" si="138"/>
        <v>1472.10636</v>
      </c>
      <c r="T263" s="446"/>
      <c r="U263" s="446">
        <f t="shared" ref="U263:AB263" si="139">SUM(U244:U262)</f>
        <v>0</v>
      </c>
      <c r="V263" s="446"/>
      <c r="W263" s="446">
        <f t="shared" si="139"/>
        <v>0</v>
      </c>
      <c r="X263" s="449"/>
      <c r="Y263" s="445"/>
      <c r="Z263" s="446">
        <f t="shared" si="139"/>
        <v>1207.33788</v>
      </c>
      <c r="AA263" s="445"/>
      <c r="AB263" s="446">
        <f t="shared" si="139"/>
        <v>1207.33788</v>
      </c>
      <c r="AC263" s="460"/>
    </row>
    <row r="264" spans="1:29" s="87" customFormat="1" ht="18">
      <c r="A264" s="205"/>
      <c r="B264" s="206" t="s">
        <v>9</v>
      </c>
      <c r="C264" s="202">
        <f>C263</f>
        <v>367</v>
      </c>
      <c r="D264" s="203">
        <f>D263</f>
        <v>1068.4491600000001</v>
      </c>
      <c r="E264" s="202">
        <f t="shared" ref="E264:S264" si="140">E263</f>
        <v>367</v>
      </c>
      <c r="F264" s="203">
        <f t="shared" si="140"/>
        <v>1068.4491600000001</v>
      </c>
      <c r="G264" s="134">
        <f t="shared" si="129"/>
        <v>1</v>
      </c>
      <c r="H264" s="135">
        <f t="shared" si="129"/>
        <v>1</v>
      </c>
      <c r="I264" s="202">
        <f t="shared" si="140"/>
        <v>0</v>
      </c>
      <c r="J264" s="203">
        <f t="shared" si="140"/>
        <v>0</v>
      </c>
      <c r="K264" s="203">
        <f t="shared" si="140"/>
        <v>0</v>
      </c>
      <c r="L264" s="203">
        <f t="shared" si="140"/>
        <v>0</v>
      </c>
      <c r="M264" s="203">
        <f t="shared" si="140"/>
        <v>0</v>
      </c>
      <c r="N264" s="203">
        <f t="shared" si="140"/>
        <v>0</v>
      </c>
      <c r="O264" s="204">
        <f t="shared" si="140"/>
        <v>0.5853799999999999</v>
      </c>
      <c r="P264" s="202">
        <f t="shared" si="140"/>
        <v>1101</v>
      </c>
      <c r="Q264" s="203">
        <f t="shared" si="140"/>
        <v>1472.10636</v>
      </c>
      <c r="R264" s="202">
        <f t="shared" si="140"/>
        <v>1101</v>
      </c>
      <c r="S264" s="203">
        <f t="shared" si="140"/>
        <v>1472.10636</v>
      </c>
      <c r="T264" s="398"/>
      <c r="U264" s="398">
        <f t="shared" ref="U264:AB264" si="141">U263</f>
        <v>0</v>
      </c>
      <c r="V264" s="398"/>
      <c r="W264" s="398">
        <f t="shared" si="141"/>
        <v>0</v>
      </c>
      <c r="X264" s="450"/>
      <c r="Y264" s="399"/>
      <c r="Z264" s="398">
        <f t="shared" si="141"/>
        <v>1207.33788</v>
      </c>
      <c r="AA264" s="399"/>
      <c r="AB264" s="398">
        <f t="shared" si="141"/>
        <v>1207.33788</v>
      </c>
      <c r="AC264" s="463"/>
    </row>
    <row r="265" spans="1:29" s="216" customFormat="1" ht="18">
      <c r="A265" s="217"/>
      <c r="B265" s="206" t="s">
        <v>170</v>
      </c>
      <c r="C265" s="207">
        <f>C264+C241</f>
        <v>367</v>
      </c>
      <c r="D265" s="208">
        <f t="shared" ref="D265:E265" si="142">D264+D241</f>
        <v>1068.4491600000001</v>
      </c>
      <c r="E265" s="207">
        <f t="shared" si="142"/>
        <v>367</v>
      </c>
      <c r="F265" s="208">
        <f>F264+F241</f>
        <v>1068.4491600000001</v>
      </c>
      <c r="G265" s="214">
        <f t="shared" si="129"/>
        <v>1</v>
      </c>
      <c r="H265" s="215">
        <f t="shared" si="129"/>
        <v>1</v>
      </c>
      <c r="I265" s="207">
        <f t="shared" ref="I265:R265" si="143">I264+I241</f>
        <v>0</v>
      </c>
      <c r="J265" s="208">
        <f t="shared" si="143"/>
        <v>0</v>
      </c>
      <c r="K265" s="208">
        <f t="shared" si="143"/>
        <v>0</v>
      </c>
      <c r="L265" s="208">
        <f t="shared" si="143"/>
        <v>0</v>
      </c>
      <c r="M265" s="208">
        <f t="shared" si="143"/>
        <v>0</v>
      </c>
      <c r="N265" s="208">
        <f t="shared" si="143"/>
        <v>0</v>
      </c>
      <c r="O265" s="209">
        <f t="shared" si="143"/>
        <v>1.0348999999999999</v>
      </c>
      <c r="P265" s="207">
        <f>P264+P241</f>
        <v>1119</v>
      </c>
      <c r="Q265" s="208">
        <f>Q264+Q241</f>
        <v>1480.1977199999999</v>
      </c>
      <c r="R265" s="207">
        <f t="shared" si="143"/>
        <v>1119</v>
      </c>
      <c r="S265" s="208">
        <f>S264+S241</f>
        <v>1480.1977199999999</v>
      </c>
      <c r="T265" s="464"/>
      <c r="U265" s="464">
        <f t="shared" ref="U265:W265" si="144">U264+U241</f>
        <v>0</v>
      </c>
      <c r="V265" s="464"/>
      <c r="W265" s="464">
        <f t="shared" si="144"/>
        <v>0</v>
      </c>
      <c r="X265" s="465"/>
      <c r="Y265" s="515"/>
      <c r="Z265" s="464">
        <f>Z264+Z241</f>
        <v>1207.33788</v>
      </c>
      <c r="AA265" s="515"/>
      <c r="AB265" s="464">
        <f>AB264+AB241</f>
        <v>1207.33788</v>
      </c>
      <c r="AC265" s="463"/>
    </row>
    <row r="266" spans="1:29" s="147" customFormat="1" ht="18">
      <c r="A266" s="143">
        <v>11</v>
      </c>
      <c r="B266" s="144" t="s">
        <v>171</v>
      </c>
      <c r="C266" s="145"/>
      <c r="D266" s="162"/>
      <c r="E266" s="145"/>
      <c r="F266" s="162"/>
      <c r="G266" s="151"/>
      <c r="H266" s="152"/>
      <c r="I266" s="159"/>
      <c r="J266" s="162"/>
      <c r="K266" s="145"/>
      <c r="L266" s="145"/>
      <c r="M266" s="145"/>
      <c r="N266" s="145"/>
      <c r="O266" s="153"/>
      <c r="P266" s="159"/>
      <c r="Q266" s="162"/>
      <c r="R266" s="154">
        <f t="shared" si="120"/>
        <v>0</v>
      </c>
      <c r="S266" s="155">
        <f t="shared" si="120"/>
        <v>0</v>
      </c>
      <c r="T266" s="439"/>
      <c r="U266" s="439"/>
      <c r="V266" s="439"/>
      <c r="W266" s="439"/>
      <c r="X266" s="440"/>
      <c r="Y266" s="447"/>
      <c r="Z266" s="448"/>
      <c r="AA266" s="406"/>
      <c r="AB266" s="484"/>
      <c r="AC266" s="403"/>
    </row>
    <row r="267" spans="1:29" s="88" customFormat="1" ht="18">
      <c r="A267" s="6"/>
      <c r="B267" s="36" t="s">
        <v>172</v>
      </c>
      <c r="C267" s="26"/>
      <c r="D267" s="27"/>
      <c r="E267" s="26"/>
      <c r="F267" s="27"/>
      <c r="G267" s="47"/>
      <c r="H267" s="48"/>
      <c r="I267" s="53"/>
      <c r="J267" s="27"/>
      <c r="K267" s="26"/>
      <c r="L267" s="26"/>
      <c r="M267" s="26"/>
      <c r="N267" s="26"/>
      <c r="O267" s="112"/>
      <c r="P267" s="53"/>
      <c r="Q267" s="27"/>
      <c r="R267" s="42">
        <f t="shared" si="120"/>
        <v>0</v>
      </c>
      <c r="S267" s="43">
        <f t="shared" si="120"/>
        <v>0</v>
      </c>
      <c r="T267" s="439"/>
      <c r="U267" s="439"/>
      <c r="V267" s="439"/>
      <c r="W267" s="439"/>
      <c r="X267" s="440"/>
      <c r="Y267" s="447"/>
      <c r="Z267" s="448"/>
      <c r="AA267" s="406"/>
      <c r="AB267" s="484"/>
      <c r="AC267" s="403"/>
    </row>
    <row r="268" spans="1:29" s="87" customFormat="1" ht="39.75" customHeight="1">
      <c r="A268" s="6">
        <v>11.01</v>
      </c>
      <c r="B268" s="7" t="s">
        <v>300</v>
      </c>
      <c r="C268" s="8"/>
      <c r="D268" s="13"/>
      <c r="E268" s="8"/>
      <c r="F268" s="13"/>
      <c r="G268" s="47"/>
      <c r="H268" s="48"/>
      <c r="I268" s="49"/>
      <c r="J268" s="50"/>
      <c r="K268" s="8"/>
      <c r="L268" s="8"/>
      <c r="M268" s="8"/>
      <c r="N268" s="8"/>
      <c r="O268" s="64"/>
      <c r="P268" s="75"/>
      <c r="Q268" s="13"/>
      <c r="R268" s="42">
        <f t="shared" si="120"/>
        <v>0</v>
      </c>
      <c r="S268" s="43">
        <f t="shared" si="120"/>
        <v>0</v>
      </c>
      <c r="T268" s="405"/>
      <c r="U268" s="405"/>
      <c r="V268" s="405"/>
      <c r="W268" s="405"/>
      <c r="X268" s="426"/>
      <c r="Y268" s="478"/>
      <c r="Z268" s="484"/>
      <c r="AA268" s="406">
        <f t="shared" ref="AA268:AA290" si="145">T268+V268+Y268</f>
        <v>0</v>
      </c>
      <c r="AB268" s="484">
        <f t="shared" si="131"/>
        <v>0</v>
      </c>
      <c r="AC268" s="404"/>
    </row>
    <row r="269" spans="1:29" s="88" customFormat="1" ht="18">
      <c r="A269" s="6"/>
      <c r="B269" s="7" t="s">
        <v>124</v>
      </c>
      <c r="C269" s="8">
        <v>430</v>
      </c>
      <c r="D269" s="13">
        <v>3.01</v>
      </c>
      <c r="E269" s="8">
        <v>430</v>
      </c>
      <c r="F269" s="13">
        <v>3.01</v>
      </c>
      <c r="G269" s="47">
        <f t="shared" si="129"/>
        <v>1</v>
      </c>
      <c r="H269" s="48">
        <f t="shared" si="129"/>
        <v>1</v>
      </c>
      <c r="I269" s="49">
        <f t="shared" ref="I269:J287" si="146">C269-E269</f>
        <v>0</v>
      </c>
      <c r="J269" s="50">
        <f t="shared" si="146"/>
        <v>0</v>
      </c>
      <c r="K269" s="8"/>
      <c r="L269" s="8"/>
      <c r="M269" s="8"/>
      <c r="N269" s="8"/>
      <c r="O269" s="64">
        <v>1.4E-2</v>
      </c>
      <c r="P269" s="75">
        <v>400</v>
      </c>
      <c r="Q269" s="41">
        <f>O269*P269</f>
        <v>5.6000000000000005</v>
      </c>
      <c r="R269" s="42">
        <f t="shared" si="120"/>
        <v>400</v>
      </c>
      <c r="S269" s="43">
        <f t="shared" si="120"/>
        <v>5.6000000000000005</v>
      </c>
      <c r="T269" s="405"/>
      <c r="U269" s="405"/>
      <c r="V269" s="405"/>
      <c r="W269" s="405"/>
      <c r="X269" s="426">
        <v>8.0000000000000002E-3</v>
      </c>
      <c r="Y269" s="478">
        <v>400</v>
      </c>
      <c r="Z269" s="424">
        <f>X269*Y269</f>
        <v>3.2</v>
      </c>
      <c r="AA269" s="406">
        <f t="shared" si="145"/>
        <v>400</v>
      </c>
      <c r="AB269" s="484">
        <f t="shared" si="131"/>
        <v>3.2</v>
      </c>
      <c r="AC269" s="404"/>
    </row>
    <row r="270" spans="1:29" s="88" customFormat="1" ht="18">
      <c r="A270" s="6"/>
      <c r="B270" s="7" t="s">
        <v>173</v>
      </c>
      <c r="C270" s="8">
        <v>620</v>
      </c>
      <c r="D270" s="13">
        <v>4.34</v>
      </c>
      <c r="E270" s="8">
        <v>620</v>
      </c>
      <c r="F270" s="13">
        <v>4.34</v>
      </c>
      <c r="G270" s="47">
        <f t="shared" si="129"/>
        <v>1</v>
      </c>
      <c r="H270" s="48">
        <f t="shared" si="129"/>
        <v>1</v>
      </c>
      <c r="I270" s="49">
        <f t="shared" si="146"/>
        <v>0</v>
      </c>
      <c r="J270" s="50">
        <f t="shared" si="146"/>
        <v>0</v>
      </c>
      <c r="K270" s="8"/>
      <c r="L270" s="8"/>
      <c r="M270" s="8"/>
      <c r="N270" s="8"/>
      <c r="O270" s="64">
        <v>1.4E-2</v>
      </c>
      <c r="P270" s="75">
        <v>578</v>
      </c>
      <c r="Q270" s="41">
        <f t="shared" ref="Q270:Q290" si="147">O270*P270</f>
        <v>8.0920000000000005</v>
      </c>
      <c r="R270" s="42">
        <f t="shared" si="120"/>
        <v>578</v>
      </c>
      <c r="S270" s="43">
        <f t="shared" si="120"/>
        <v>8.0920000000000005</v>
      </c>
      <c r="T270" s="405"/>
      <c r="U270" s="405"/>
      <c r="V270" s="405"/>
      <c r="W270" s="405"/>
      <c r="X270" s="426">
        <v>8.0000000000000002E-3</v>
      </c>
      <c r="Y270" s="478">
        <v>578</v>
      </c>
      <c r="Z270" s="424">
        <f t="shared" ref="Z270:Z279" si="148">X270*Y270</f>
        <v>4.6239999999999997</v>
      </c>
      <c r="AA270" s="406">
        <f t="shared" si="145"/>
        <v>578</v>
      </c>
      <c r="AB270" s="484">
        <f t="shared" si="131"/>
        <v>4.6239999999999997</v>
      </c>
      <c r="AC270" s="404"/>
    </row>
    <row r="271" spans="1:29" s="88" customFormat="1" ht="18">
      <c r="A271" s="6"/>
      <c r="B271" s="7" t="s">
        <v>174</v>
      </c>
      <c r="C271" s="8">
        <v>570</v>
      </c>
      <c r="D271" s="13">
        <v>3.99</v>
      </c>
      <c r="E271" s="8">
        <v>570</v>
      </c>
      <c r="F271" s="13">
        <v>3.99</v>
      </c>
      <c r="G271" s="47">
        <f t="shared" si="129"/>
        <v>1</v>
      </c>
      <c r="H271" s="48">
        <f t="shared" si="129"/>
        <v>1</v>
      </c>
      <c r="I271" s="49">
        <f t="shared" si="146"/>
        <v>0</v>
      </c>
      <c r="J271" s="50">
        <f t="shared" si="146"/>
        <v>0</v>
      </c>
      <c r="K271" s="8"/>
      <c r="L271" s="8"/>
      <c r="M271" s="8"/>
      <c r="N271" s="8"/>
      <c r="O271" s="64">
        <v>1.4E-2</v>
      </c>
      <c r="P271" s="75">
        <v>528</v>
      </c>
      <c r="Q271" s="41">
        <f t="shared" si="147"/>
        <v>7.3920000000000003</v>
      </c>
      <c r="R271" s="42">
        <f t="shared" si="120"/>
        <v>528</v>
      </c>
      <c r="S271" s="43">
        <f t="shared" si="120"/>
        <v>7.3920000000000003</v>
      </c>
      <c r="T271" s="405"/>
      <c r="U271" s="405"/>
      <c r="V271" s="405"/>
      <c r="W271" s="405"/>
      <c r="X271" s="426">
        <v>8.0000000000000002E-3</v>
      </c>
      <c r="Y271" s="478">
        <v>528</v>
      </c>
      <c r="Z271" s="424">
        <f t="shared" si="148"/>
        <v>4.2240000000000002</v>
      </c>
      <c r="AA271" s="406">
        <f t="shared" si="145"/>
        <v>528</v>
      </c>
      <c r="AB271" s="484">
        <f t="shared" si="131"/>
        <v>4.2240000000000002</v>
      </c>
      <c r="AC271" s="404"/>
    </row>
    <row r="272" spans="1:29" s="87" customFormat="1" ht="33" customHeight="1">
      <c r="A272" s="6">
        <v>11.02</v>
      </c>
      <c r="B272" s="7" t="s">
        <v>310</v>
      </c>
      <c r="C272" s="8"/>
      <c r="D272" s="13"/>
      <c r="E272" s="8"/>
      <c r="F272" s="13"/>
      <c r="G272" s="47"/>
      <c r="H272" s="48"/>
      <c r="I272" s="49">
        <f t="shared" si="146"/>
        <v>0</v>
      </c>
      <c r="J272" s="50">
        <f t="shared" si="146"/>
        <v>0</v>
      </c>
      <c r="K272" s="8"/>
      <c r="L272" s="8"/>
      <c r="M272" s="8"/>
      <c r="N272" s="8"/>
      <c r="O272" s="64"/>
      <c r="P272" s="75"/>
      <c r="Q272" s="41">
        <f t="shared" si="147"/>
        <v>0</v>
      </c>
      <c r="R272" s="42">
        <f t="shared" si="120"/>
        <v>0</v>
      </c>
      <c r="S272" s="43">
        <f t="shared" si="120"/>
        <v>0</v>
      </c>
      <c r="T272" s="405"/>
      <c r="U272" s="405"/>
      <c r="V272" s="405"/>
      <c r="W272" s="405"/>
      <c r="X272" s="426"/>
      <c r="Y272" s="478"/>
      <c r="Z272" s="424"/>
      <c r="AA272" s="406"/>
      <c r="AB272" s="484"/>
      <c r="AC272" s="404"/>
    </row>
    <row r="273" spans="1:29" s="88" customFormat="1" ht="18">
      <c r="A273" s="6"/>
      <c r="B273" s="7" t="s">
        <v>124</v>
      </c>
      <c r="C273" s="8">
        <v>430</v>
      </c>
      <c r="D273" s="13">
        <v>2.58</v>
      </c>
      <c r="E273" s="8">
        <v>430</v>
      </c>
      <c r="F273" s="13">
        <v>2.58</v>
      </c>
      <c r="G273" s="47">
        <f t="shared" si="129"/>
        <v>1</v>
      </c>
      <c r="H273" s="48">
        <f t="shared" si="129"/>
        <v>1</v>
      </c>
      <c r="I273" s="49">
        <f t="shared" si="146"/>
        <v>0</v>
      </c>
      <c r="J273" s="50">
        <f t="shared" si="146"/>
        <v>0</v>
      </c>
      <c r="K273" s="8"/>
      <c r="L273" s="8"/>
      <c r="M273" s="8"/>
      <c r="N273" s="8"/>
      <c r="O273" s="64">
        <v>1.2E-2</v>
      </c>
      <c r="P273" s="75">
        <v>400</v>
      </c>
      <c r="Q273" s="41">
        <f t="shared" si="147"/>
        <v>4.8</v>
      </c>
      <c r="R273" s="42">
        <f t="shared" si="120"/>
        <v>400</v>
      </c>
      <c r="S273" s="43">
        <f t="shared" si="120"/>
        <v>4.8</v>
      </c>
      <c r="T273" s="405"/>
      <c r="U273" s="405"/>
      <c r="V273" s="405"/>
      <c r="W273" s="405"/>
      <c r="X273" s="426">
        <v>6.0000000000000001E-3</v>
      </c>
      <c r="Y273" s="478">
        <v>400</v>
      </c>
      <c r="Z273" s="424">
        <f t="shared" si="148"/>
        <v>2.4</v>
      </c>
      <c r="AA273" s="406">
        <f t="shared" si="145"/>
        <v>400</v>
      </c>
      <c r="AB273" s="484">
        <f t="shared" si="131"/>
        <v>2.4</v>
      </c>
      <c r="AC273" s="404"/>
    </row>
    <row r="274" spans="1:29" s="88" customFormat="1" ht="18">
      <c r="A274" s="6"/>
      <c r="B274" s="7" t="s">
        <v>173</v>
      </c>
      <c r="C274" s="8">
        <v>620</v>
      </c>
      <c r="D274" s="13">
        <v>3.72</v>
      </c>
      <c r="E274" s="8">
        <v>620</v>
      </c>
      <c r="F274" s="13">
        <v>3.72</v>
      </c>
      <c r="G274" s="47">
        <f t="shared" si="129"/>
        <v>1</v>
      </c>
      <c r="H274" s="48">
        <f t="shared" si="129"/>
        <v>1</v>
      </c>
      <c r="I274" s="49">
        <f t="shared" si="146"/>
        <v>0</v>
      </c>
      <c r="J274" s="50">
        <f t="shared" si="146"/>
        <v>0</v>
      </c>
      <c r="K274" s="8"/>
      <c r="L274" s="8"/>
      <c r="M274" s="8"/>
      <c r="N274" s="8"/>
      <c r="O274" s="64">
        <v>1.2E-2</v>
      </c>
      <c r="P274" s="75">
        <v>578</v>
      </c>
      <c r="Q274" s="41">
        <f t="shared" si="147"/>
        <v>6.9359999999999999</v>
      </c>
      <c r="R274" s="42">
        <f t="shared" si="120"/>
        <v>578</v>
      </c>
      <c r="S274" s="43">
        <f t="shared" si="120"/>
        <v>6.9359999999999999</v>
      </c>
      <c r="T274" s="405"/>
      <c r="U274" s="405"/>
      <c r="V274" s="405"/>
      <c r="W274" s="405"/>
      <c r="X274" s="426">
        <v>6.0000000000000001E-3</v>
      </c>
      <c r="Y274" s="478">
        <v>578</v>
      </c>
      <c r="Z274" s="424">
        <f t="shared" si="148"/>
        <v>3.468</v>
      </c>
      <c r="AA274" s="406">
        <f t="shared" si="145"/>
        <v>578</v>
      </c>
      <c r="AB274" s="484">
        <f t="shared" si="131"/>
        <v>3.468</v>
      </c>
      <c r="AC274" s="404"/>
    </row>
    <row r="275" spans="1:29" s="88" customFormat="1" ht="18">
      <c r="A275" s="6"/>
      <c r="B275" s="7" t="s">
        <v>174</v>
      </c>
      <c r="C275" s="8">
        <v>570</v>
      </c>
      <c r="D275" s="13">
        <v>3.42</v>
      </c>
      <c r="E275" s="8">
        <v>570</v>
      </c>
      <c r="F275" s="13">
        <v>3.42</v>
      </c>
      <c r="G275" s="47">
        <f t="shared" si="129"/>
        <v>1</v>
      </c>
      <c r="H275" s="48">
        <f t="shared" si="129"/>
        <v>1</v>
      </c>
      <c r="I275" s="49">
        <f t="shared" si="146"/>
        <v>0</v>
      </c>
      <c r="J275" s="50">
        <f t="shared" si="146"/>
        <v>0</v>
      </c>
      <c r="K275" s="8"/>
      <c r="L275" s="8"/>
      <c r="M275" s="8"/>
      <c r="N275" s="8"/>
      <c r="O275" s="64">
        <v>1.2E-2</v>
      </c>
      <c r="P275" s="75">
        <v>528</v>
      </c>
      <c r="Q275" s="41">
        <f t="shared" si="147"/>
        <v>6.3360000000000003</v>
      </c>
      <c r="R275" s="42">
        <f t="shared" si="120"/>
        <v>528</v>
      </c>
      <c r="S275" s="43">
        <f t="shared" si="120"/>
        <v>6.3360000000000003</v>
      </c>
      <c r="T275" s="405"/>
      <c r="U275" s="405"/>
      <c r="V275" s="405"/>
      <c r="W275" s="405"/>
      <c r="X275" s="426">
        <v>6.0000000000000001E-3</v>
      </c>
      <c r="Y275" s="478">
        <v>528</v>
      </c>
      <c r="Z275" s="424">
        <f t="shared" si="148"/>
        <v>3.1680000000000001</v>
      </c>
      <c r="AA275" s="406">
        <f t="shared" si="145"/>
        <v>528</v>
      </c>
      <c r="AB275" s="484">
        <f t="shared" si="131"/>
        <v>3.1680000000000001</v>
      </c>
      <c r="AC275" s="404"/>
    </row>
    <row r="276" spans="1:29" s="88" customFormat="1" ht="36.75" customHeight="1">
      <c r="A276" s="6">
        <v>11.03</v>
      </c>
      <c r="B276" s="61" t="s">
        <v>175</v>
      </c>
      <c r="C276" s="62"/>
      <c r="D276" s="63"/>
      <c r="E276" s="62"/>
      <c r="F276" s="63"/>
      <c r="G276" s="47"/>
      <c r="H276" s="48"/>
      <c r="I276" s="49">
        <f t="shared" si="146"/>
        <v>0</v>
      </c>
      <c r="J276" s="50">
        <f t="shared" si="146"/>
        <v>0</v>
      </c>
      <c r="K276" s="62"/>
      <c r="L276" s="62"/>
      <c r="M276" s="62"/>
      <c r="N276" s="62"/>
      <c r="O276" s="118">
        <v>0.06</v>
      </c>
      <c r="P276" s="83">
        <v>18</v>
      </c>
      <c r="Q276" s="41">
        <f t="shared" si="147"/>
        <v>1.08</v>
      </c>
      <c r="R276" s="42">
        <f t="shared" si="120"/>
        <v>18</v>
      </c>
      <c r="S276" s="43">
        <f t="shared" si="120"/>
        <v>1.08</v>
      </c>
      <c r="T276" s="409"/>
      <c r="U276" s="409"/>
      <c r="V276" s="409"/>
      <c r="W276" s="409"/>
      <c r="X276" s="466">
        <v>0.06</v>
      </c>
      <c r="Y276" s="469">
        <v>0</v>
      </c>
      <c r="Z276" s="424">
        <f t="shared" si="148"/>
        <v>0</v>
      </c>
      <c r="AA276" s="406">
        <f t="shared" si="145"/>
        <v>0</v>
      </c>
      <c r="AB276" s="484">
        <f t="shared" si="131"/>
        <v>0</v>
      </c>
      <c r="AC276" s="408"/>
    </row>
    <row r="277" spans="1:29" s="88" customFormat="1" ht="30" customHeight="1">
      <c r="A277" s="6">
        <v>11.04</v>
      </c>
      <c r="B277" s="38" t="s">
        <v>176</v>
      </c>
      <c r="C277" s="39"/>
      <c r="D277" s="40"/>
      <c r="E277" s="39"/>
      <c r="F277" s="40"/>
      <c r="G277" s="47"/>
      <c r="H277" s="48"/>
      <c r="I277" s="49">
        <f t="shared" si="146"/>
        <v>0</v>
      </c>
      <c r="J277" s="50">
        <f t="shared" si="146"/>
        <v>0</v>
      </c>
      <c r="K277" s="39"/>
      <c r="L277" s="39"/>
      <c r="M277" s="39"/>
      <c r="N277" s="39"/>
      <c r="O277" s="115"/>
      <c r="P277" s="81"/>
      <c r="Q277" s="41">
        <f t="shared" si="147"/>
        <v>0</v>
      </c>
      <c r="R277" s="42">
        <f t="shared" si="120"/>
        <v>0</v>
      </c>
      <c r="S277" s="43">
        <f t="shared" si="120"/>
        <v>0</v>
      </c>
      <c r="T277" s="467"/>
      <c r="U277" s="467"/>
      <c r="V277" s="467"/>
      <c r="W277" s="467"/>
      <c r="X277" s="468"/>
      <c r="Y277" s="525"/>
      <c r="Z277" s="424"/>
      <c r="AA277" s="406"/>
      <c r="AB277" s="484"/>
      <c r="AC277" s="410"/>
    </row>
    <row r="278" spans="1:29" s="88" customFormat="1" ht="69.75" customHeight="1">
      <c r="A278" s="6"/>
      <c r="B278" s="61" t="s">
        <v>177</v>
      </c>
      <c r="C278" s="62">
        <v>282</v>
      </c>
      <c r="D278" s="63">
        <v>16.920000000000002</v>
      </c>
      <c r="E278" s="62">
        <v>121</v>
      </c>
      <c r="F278" s="63">
        <v>7.26</v>
      </c>
      <c r="G278" s="47">
        <f t="shared" si="129"/>
        <v>0.42907801418439717</v>
      </c>
      <c r="H278" s="48">
        <f t="shared" si="129"/>
        <v>0.42907801418439712</v>
      </c>
      <c r="I278" s="49">
        <f t="shared" si="146"/>
        <v>161</v>
      </c>
      <c r="J278" s="50">
        <f t="shared" si="146"/>
        <v>9.6600000000000019</v>
      </c>
      <c r="K278" s="62"/>
      <c r="L278" s="62"/>
      <c r="M278" s="62"/>
      <c r="N278" s="62"/>
      <c r="O278" s="118">
        <v>0.06</v>
      </c>
      <c r="P278" s="83">
        <v>329</v>
      </c>
      <c r="Q278" s="41">
        <f t="shared" si="147"/>
        <v>19.739999999999998</v>
      </c>
      <c r="R278" s="42">
        <f t="shared" si="120"/>
        <v>329</v>
      </c>
      <c r="S278" s="43">
        <f t="shared" si="120"/>
        <v>19.739999999999998</v>
      </c>
      <c r="T278" s="409"/>
      <c r="U278" s="409"/>
      <c r="V278" s="409"/>
      <c r="W278" s="409"/>
      <c r="X278" s="466">
        <v>0.06</v>
      </c>
      <c r="Y278" s="469">
        <v>300</v>
      </c>
      <c r="Z278" s="424">
        <f t="shared" si="148"/>
        <v>18</v>
      </c>
      <c r="AA278" s="406">
        <f t="shared" si="145"/>
        <v>300</v>
      </c>
      <c r="AB278" s="484">
        <f t="shared" si="131"/>
        <v>18</v>
      </c>
      <c r="AC278" s="408"/>
    </row>
    <row r="279" spans="1:29" s="88" customFormat="1" ht="65.25" customHeight="1">
      <c r="A279" s="6"/>
      <c r="B279" s="61" t="s">
        <v>178</v>
      </c>
      <c r="C279" s="62">
        <v>230</v>
      </c>
      <c r="D279" s="63">
        <v>13.8</v>
      </c>
      <c r="E279" s="62">
        <v>210</v>
      </c>
      <c r="F279" s="63">
        <v>12.6</v>
      </c>
      <c r="G279" s="47">
        <f t="shared" si="129"/>
        <v>0.91304347826086951</v>
      </c>
      <c r="H279" s="48">
        <f t="shared" si="129"/>
        <v>0.91304347826086951</v>
      </c>
      <c r="I279" s="49">
        <f t="shared" si="146"/>
        <v>20</v>
      </c>
      <c r="J279" s="50">
        <f t="shared" si="146"/>
        <v>1.2000000000000011</v>
      </c>
      <c r="K279" s="62"/>
      <c r="L279" s="62"/>
      <c r="M279" s="62"/>
      <c r="N279" s="62"/>
      <c r="O279" s="118">
        <v>0.06</v>
      </c>
      <c r="P279" s="83">
        <v>121</v>
      </c>
      <c r="Q279" s="41">
        <f t="shared" si="147"/>
        <v>7.26</v>
      </c>
      <c r="R279" s="42">
        <f t="shared" si="120"/>
        <v>121</v>
      </c>
      <c r="S279" s="43">
        <f t="shared" si="120"/>
        <v>7.26</v>
      </c>
      <c r="T279" s="409"/>
      <c r="U279" s="409"/>
      <c r="V279" s="409"/>
      <c r="W279" s="409"/>
      <c r="X279" s="466">
        <v>0.06</v>
      </c>
      <c r="Y279" s="469">
        <v>121</v>
      </c>
      <c r="Z279" s="424">
        <f t="shared" si="148"/>
        <v>7.26</v>
      </c>
      <c r="AA279" s="406">
        <f t="shared" si="145"/>
        <v>121</v>
      </c>
      <c r="AB279" s="484">
        <f t="shared" si="131"/>
        <v>7.26</v>
      </c>
      <c r="AC279" s="408"/>
    </row>
    <row r="280" spans="1:29" s="88" customFormat="1" ht="40.5" customHeight="1">
      <c r="A280" s="6"/>
      <c r="B280" s="38" t="s">
        <v>179</v>
      </c>
      <c r="C280" s="39"/>
      <c r="D280" s="40"/>
      <c r="E280" s="39"/>
      <c r="F280" s="40"/>
      <c r="G280" s="47"/>
      <c r="H280" s="48"/>
      <c r="I280" s="49">
        <f t="shared" si="146"/>
        <v>0</v>
      </c>
      <c r="J280" s="50">
        <f t="shared" si="146"/>
        <v>0</v>
      </c>
      <c r="K280" s="39"/>
      <c r="L280" s="39"/>
      <c r="M280" s="39"/>
      <c r="N280" s="39"/>
      <c r="O280" s="115"/>
      <c r="P280" s="81"/>
      <c r="Q280" s="41">
        <f t="shared" si="147"/>
        <v>0</v>
      </c>
      <c r="R280" s="42">
        <f t="shared" si="120"/>
        <v>0</v>
      </c>
      <c r="S280" s="43">
        <f t="shared" si="120"/>
        <v>0</v>
      </c>
      <c r="T280" s="467"/>
      <c r="U280" s="467"/>
      <c r="V280" s="467"/>
      <c r="W280" s="467"/>
      <c r="X280" s="468"/>
      <c r="Y280" s="525"/>
      <c r="Z280" s="424"/>
      <c r="AA280" s="406"/>
      <c r="AB280" s="484"/>
      <c r="AC280" s="410"/>
    </row>
    <row r="281" spans="1:29" s="88" customFormat="1" ht="103.5" customHeight="1">
      <c r="A281" s="6">
        <v>11.05</v>
      </c>
      <c r="B281" s="7" t="s">
        <v>311</v>
      </c>
      <c r="C281" s="8"/>
      <c r="D281" s="13"/>
      <c r="E281" s="8"/>
      <c r="F281" s="13"/>
      <c r="G281" s="47"/>
      <c r="H281" s="48"/>
      <c r="I281" s="49">
        <f t="shared" si="146"/>
        <v>0</v>
      </c>
      <c r="J281" s="50">
        <f t="shared" si="146"/>
        <v>0</v>
      </c>
      <c r="K281" s="8"/>
      <c r="L281" s="8"/>
      <c r="M281" s="8"/>
      <c r="N281" s="8"/>
      <c r="O281" s="64"/>
      <c r="P281" s="75"/>
      <c r="Q281" s="41">
        <f>O281*P281</f>
        <v>0</v>
      </c>
      <c r="R281" s="42">
        <f t="shared" si="120"/>
        <v>0</v>
      </c>
      <c r="S281" s="43">
        <f t="shared" si="120"/>
        <v>0</v>
      </c>
      <c r="T281" s="405"/>
      <c r="U281" s="405"/>
      <c r="V281" s="405"/>
      <c r="W281" s="405"/>
      <c r="X281" s="426"/>
      <c r="Y281" s="478"/>
      <c r="Z281" s="424">
        <f>X281*Y281</f>
        <v>0</v>
      </c>
      <c r="AA281" s="406">
        <f t="shared" si="145"/>
        <v>0</v>
      </c>
      <c r="AB281" s="484">
        <f t="shared" si="131"/>
        <v>0</v>
      </c>
      <c r="AC281" s="404"/>
    </row>
    <row r="282" spans="1:29" s="88" customFormat="1" ht="18">
      <c r="A282" s="6"/>
      <c r="B282" s="7" t="s">
        <v>124</v>
      </c>
      <c r="C282" s="8">
        <v>40</v>
      </c>
      <c r="D282" s="13">
        <v>0.4</v>
      </c>
      <c r="E282" s="8">
        <v>40</v>
      </c>
      <c r="F282" s="13">
        <v>0.4</v>
      </c>
      <c r="G282" s="47"/>
      <c r="H282" s="48"/>
      <c r="I282" s="49">
        <f t="shared" si="146"/>
        <v>0</v>
      </c>
      <c r="J282" s="50">
        <f t="shared" si="146"/>
        <v>0</v>
      </c>
      <c r="K282" s="8"/>
      <c r="L282" s="8"/>
      <c r="M282" s="8"/>
      <c r="N282" s="8"/>
      <c r="O282" s="64">
        <v>0.02</v>
      </c>
      <c r="P282" s="75">
        <v>60</v>
      </c>
      <c r="Q282" s="41">
        <f t="shared" si="147"/>
        <v>1.2</v>
      </c>
      <c r="R282" s="42">
        <f t="shared" si="120"/>
        <v>60</v>
      </c>
      <c r="S282" s="43">
        <f t="shared" si="120"/>
        <v>1.2</v>
      </c>
      <c r="T282" s="405"/>
      <c r="U282" s="405"/>
      <c r="V282" s="405"/>
      <c r="W282" s="405"/>
      <c r="X282" s="426">
        <v>0.01</v>
      </c>
      <c r="Y282" s="478">
        <v>60</v>
      </c>
      <c r="Z282" s="424">
        <f t="shared" ref="Z282:Z284" si="149">X282*Y282</f>
        <v>0.6</v>
      </c>
      <c r="AA282" s="406">
        <f t="shared" si="145"/>
        <v>60</v>
      </c>
      <c r="AB282" s="484">
        <f t="shared" si="131"/>
        <v>0.6</v>
      </c>
      <c r="AC282" s="404"/>
    </row>
    <row r="283" spans="1:29" s="88" customFormat="1" ht="18">
      <c r="A283" s="6"/>
      <c r="B283" s="7" t="s">
        <v>173</v>
      </c>
      <c r="C283" s="8">
        <v>40</v>
      </c>
      <c r="D283" s="13">
        <v>0.4</v>
      </c>
      <c r="E283" s="8">
        <v>40</v>
      </c>
      <c r="F283" s="13">
        <v>0.4</v>
      </c>
      <c r="G283" s="47"/>
      <c r="H283" s="48"/>
      <c r="I283" s="49">
        <f t="shared" si="146"/>
        <v>0</v>
      </c>
      <c r="J283" s="50">
        <f t="shared" si="146"/>
        <v>0</v>
      </c>
      <c r="K283" s="8"/>
      <c r="L283" s="8"/>
      <c r="M283" s="8"/>
      <c r="N283" s="8"/>
      <c r="O283" s="64">
        <v>0.02</v>
      </c>
      <c r="P283" s="75">
        <v>60</v>
      </c>
      <c r="Q283" s="41">
        <f t="shared" si="147"/>
        <v>1.2</v>
      </c>
      <c r="R283" s="42">
        <f t="shared" si="120"/>
        <v>60</v>
      </c>
      <c r="S283" s="43">
        <f t="shared" si="120"/>
        <v>1.2</v>
      </c>
      <c r="T283" s="405"/>
      <c r="U283" s="405"/>
      <c r="V283" s="405"/>
      <c r="W283" s="405"/>
      <c r="X283" s="426">
        <v>0.01</v>
      </c>
      <c r="Y283" s="478">
        <v>60</v>
      </c>
      <c r="Z283" s="424">
        <f t="shared" si="149"/>
        <v>0.6</v>
      </c>
      <c r="AA283" s="406">
        <f t="shared" si="145"/>
        <v>60</v>
      </c>
      <c r="AB283" s="484">
        <f t="shared" si="131"/>
        <v>0.6</v>
      </c>
      <c r="AC283" s="404"/>
    </row>
    <row r="284" spans="1:29" s="88" customFormat="1" ht="18">
      <c r="A284" s="6"/>
      <c r="B284" s="7" t="s">
        <v>174</v>
      </c>
      <c r="C284" s="8">
        <v>40</v>
      </c>
      <c r="D284" s="13">
        <v>0.4</v>
      </c>
      <c r="E284" s="8">
        <v>40</v>
      </c>
      <c r="F284" s="13">
        <v>0.4</v>
      </c>
      <c r="G284" s="47"/>
      <c r="H284" s="48"/>
      <c r="I284" s="49">
        <f t="shared" si="146"/>
        <v>0</v>
      </c>
      <c r="J284" s="50">
        <f t="shared" si="146"/>
        <v>0</v>
      </c>
      <c r="K284" s="8"/>
      <c r="L284" s="8"/>
      <c r="M284" s="8"/>
      <c r="N284" s="8"/>
      <c r="O284" s="64">
        <v>0.02</v>
      </c>
      <c r="P284" s="75">
        <v>60</v>
      </c>
      <c r="Q284" s="41">
        <f t="shared" si="147"/>
        <v>1.2</v>
      </c>
      <c r="R284" s="42">
        <f t="shared" si="120"/>
        <v>60</v>
      </c>
      <c r="S284" s="43">
        <f t="shared" si="120"/>
        <v>1.2</v>
      </c>
      <c r="T284" s="405"/>
      <c r="U284" s="405"/>
      <c r="V284" s="405"/>
      <c r="W284" s="405"/>
      <c r="X284" s="426">
        <v>0.01</v>
      </c>
      <c r="Y284" s="478">
        <v>40</v>
      </c>
      <c r="Z284" s="424">
        <f t="shared" si="149"/>
        <v>0.4</v>
      </c>
      <c r="AA284" s="406">
        <f t="shared" si="145"/>
        <v>40</v>
      </c>
      <c r="AB284" s="484">
        <f t="shared" si="131"/>
        <v>0.4</v>
      </c>
      <c r="AC284" s="404"/>
    </row>
    <row r="285" spans="1:29" s="88" customFormat="1" ht="35.25" customHeight="1">
      <c r="A285" s="6"/>
      <c r="B285" s="38" t="s">
        <v>180</v>
      </c>
      <c r="C285" s="39"/>
      <c r="D285" s="40"/>
      <c r="E285" s="39"/>
      <c r="F285" s="40"/>
      <c r="G285" s="47"/>
      <c r="H285" s="48"/>
      <c r="I285" s="49">
        <f t="shared" si="146"/>
        <v>0</v>
      </c>
      <c r="J285" s="50">
        <f t="shared" si="146"/>
        <v>0</v>
      </c>
      <c r="K285" s="39"/>
      <c r="L285" s="39"/>
      <c r="M285" s="39"/>
      <c r="N285" s="39"/>
      <c r="O285" s="64"/>
      <c r="P285" s="81"/>
      <c r="Q285" s="41">
        <f t="shared" si="147"/>
        <v>0</v>
      </c>
      <c r="R285" s="42">
        <f t="shared" si="120"/>
        <v>0</v>
      </c>
      <c r="S285" s="43">
        <f t="shared" si="120"/>
        <v>0</v>
      </c>
      <c r="T285" s="467"/>
      <c r="U285" s="467"/>
      <c r="V285" s="467"/>
      <c r="W285" s="467"/>
      <c r="X285" s="426"/>
      <c r="Y285" s="525"/>
      <c r="Z285" s="424">
        <f t="shared" ref="Z285:Z290" si="150">X285*Y285</f>
        <v>0</v>
      </c>
      <c r="AA285" s="406"/>
      <c r="AB285" s="484"/>
      <c r="AC285" s="410"/>
    </row>
    <row r="286" spans="1:29" s="88" customFormat="1" ht="26.25" customHeight="1">
      <c r="A286" s="6">
        <v>11.06</v>
      </c>
      <c r="B286" s="7" t="s">
        <v>313</v>
      </c>
      <c r="C286" s="8">
        <v>4</v>
      </c>
      <c r="D286" s="13">
        <v>0.08</v>
      </c>
      <c r="E286" s="8">
        <v>4</v>
      </c>
      <c r="F286" s="13">
        <v>0.08</v>
      </c>
      <c r="G286" s="47"/>
      <c r="H286" s="48"/>
      <c r="I286" s="49">
        <f t="shared" si="146"/>
        <v>0</v>
      </c>
      <c r="J286" s="50">
        <f t="shared" si="146"/>
        <v>0</v>
      </c>
      <c r="K286" s="8"/>
      <c r="L286" s="8"/>
      <c r="M286" s="8"/>
      <c r="N286" s="8"/>
      <c r="O286" s="64">
        <v>0.03</v>
      </c>
      <c r="P286" s="75">
        <v>4</v>
      </c>
      <c r="Q286" s="41">
        <f t="shared" si="147"/>
        <v>0.12</v>
      </c>
      <c r="R286" s="42">
        <f t="shared" si="120"/>
        <v>4</v>
      </c>
      <c r="S286" s="43">
        <f t="shared" si="120"/>
        <v>0.12</v>
      </c>
      <c r="T286" s="405"/>
      <c r="U286" s="405"/>
      <c r="V286" s="405"/>
      <c r="W286" s="405"/>
      <c r="X286" s="426">
        <v>0.03</v>
      </c>
      <c r="Y286" s="478">
        <v>0</v>
      </c>
      <c r="Z286" s="424">
        <f t="shared" si="150"/>
        <v>0</v>
      </c>
      <c r="AA286" s="406">
        <f t="shared" si="145"/>
        <v>0</v>
      </c>
      <c r="AB286" s="484">
        <f t="shared" si="131"/>
        <v>0</v>
      </c>
      <c r="AC286" s="404"/>
    </row>
    <row r="287" spans="1:29" s="87" customFormat="1" ht="30.75" customHeight="1">
      <c r="A287" s="6">
        <v>11.07</v>
      </c>
      <c r="B287" s="242" t="s">
        <v>316</v>
      </c>
      <c r="C287" s="8">
        <v>40</v>
      </c>
      <c r="D287" s="13">
        <v>0.64</v>
      </c>
      <c r="E287" s="8">
        <v>40</v>
      </c>
      <c r="F287" s="13">
        <v>0.64</v>
      </c>
      <c r="G287" s="47"/>
      <c r="H287" s="48"/>
      <c r="I287" s="49">
        <f t="shared" si="146"/>
        <v>0</v>
      </c>
      <c r="J287" s="50">
        <f t="shared" si="146"/>
        <v>0</v>
      </c>
      <c r="K287" s="8"/>
      <c r="L287" s="8"/>
      <c r="M287" s="8"/>
      <c r="N287" s="8"/>
      <c r="O287" s="64">
        <v>1.6E-2</v>
      </c>
      <c r="P287" s="75">
        <v>150</v>
      </c>
      <c r="Q287" s="41">
        <f t="shared" si="147"/>
        <v>2.4</v>
      </c>
      <c r="R287" s="42">
        <f t="shared" si="120"/>
        <v>150</v>
      </c>
      <c r="S287" s="43">
        <f t="shared" si="120"/>
        <v>2.4</v>
      </c>
      <c r="T287" s="405"/>
      <c r="U287" s="405"/>
      <c r="V287" s="405"/>
      <c r="W287" s="405"/>
      <c r="X287" s="426">
        <v>1.6E-2</v>
      </c>
      <c r="Y287" s="478">
        <v>150</v>
      </c>
      <c r="Z287" s="424">
        <f t="shared" si="150"/>
        <v>2.4</v>
      </c>
      <c r="AA287" s="406">
        <f t="shared" si="145"/>
        <v>150</v>
      </c>
      <c r="AB287" s="484">
        <f t="shared" si="131"/>
        <v>2.4</v>
      </c>
      <c r="AC287" s="404"/>
    </row>
    <row r="288" spans="1:29" s="87" customFormat="1" ht="35.25" customHeight="1">
      <c r="A288" s="6">
        <v>11.08</v>
      </c>
      <c r="B288" s="242" t="s">
        <v>337</v>
      </c>
      <c r="C288" s="8"/>
      <c r="D288" s="13"/>
      <c r="E288" s="8"/>
      <c r="F288" s="13"/>
      <c r="G288" s="47"/>
      <c r="H288" s="48"/>
      <c r="I288" s="49"/>
      <c r="J288" s="50"/>
      <c r="K288" s="8"/>
      <c r="L288" s="8"/>
      <c r="M288" s="8"/>
      <c r="N288" s="8"/>
      <c r="O288" s="64">
        <v>0.01</v>
      </c>
      <c r="P288" s="75">
        <v>2008</v>
      </c>
      <c r="Q288" s="41">
        <f t="shared" ref="Q288:Q289" si="151">O288*P288</f>
        <v>20.080000000000002</v>
      </c>
      <c r="R288" s="42">
        <f t="shared" ref="R288:R289" si="152">K288+M288+P288</f>
        <v>2008</v>
      </c>
      <c r="S288" s="43">
        <f t="shared" ref="S288:S289" si="153">L288+N288+Q288</f>
        <v>20.080000000000002</v>
      </c>
      <c r="T288" s="405"/>
      <c r="U288" s="405"/>
      <c r="V288" s="405"/>
      <c r="W288" s="405"/>
      <c r="X288" s="426">
        <v>0.01</v>
      </c>
      <c r="Y288" s="478">
        <v>0</v>
      </c>
      <c r="Z288" s="424">
        <f t="shared" si="150"/>
        <v>0</v>
      </c>
      <c r="AA288" s="406">
        <f t="shared" si="145"/>
        <v>0</v>
      </c>
      <c r="AB288" s="484">
        <f t="shared" si="131"/>
        <v>0</v>
      </c>
      <c r="AC288" s="404"/>
    </row>
    <row r="289" spans="1:29" s="87" customFormat="1" ht="30.75" customHeight="1">
      <c r="A289" s="6">
        <v>11.09</v>
      </c>
      <c r="B289" s="242" t="s">
        <v>338</v>
      </c>
      <c r="C289" s="8"/>
      <c r="D289" s="13"/>
      <c r="E289" s="8"/>
      <c r="F289" s="13"/>
      <c r="G289" s="47"/>
      <c r="H289" s="48"/>
      <c r="I289" s="49"/>
      <c r="J289" s="50"/>
      <c r="K289" s="8"/>
      <c r="L289" s="8"/>
      <c r="M289" s="8"/>
      <c r="N289" s="8"/>
      <c r="O289" s="64">
        <v>1.7999999999999999E-2</v>
      </c>
      <c r="P289" s="75">
        <v>50</v>
      </c>
      <c r="Q289" s="41">
        <f t="shared" si="151"/>
        <v>0.89999999999999991</v>
      </c>
      <c r="R289" s="42">
        <f t="shared" si="152"/>
        <v>50</v>
      </c>
      <c r="S289" s="43">
        <f t="shared" si="153"/>
        <v>0.89999999999999991</v>
      </c>
      <c r="T289" s="405"/>
      <c r="U289" s="405"/>
      <c r="V289" s="405"/>
      <c r="W289" s="405"/>
      <c r="X289" s="426">
        <v>1.7999999999999999E-2</v>
      </c>
      <c r="Y289" s="478">
        <v>0</v>
      </c>
      <c r="Z289" s="424">
        <f t="shared" si="150"/>
        <v>0</v>
      </c>
      <c r="AA289" s="406">
        <f t="shared" si="145"/>
        <v>0</v>
      </c>
      <c r="AB289" s="484">
        <f t="shared" si="131"/>
        <v>0</v>
      </c>
      <c r="AC289" s="404"/>
    </row>
    <row r="290" spans="1:29" s="87" customFormat="1" ht="39.75" customHeight="1">
      <c r="A290" s="6">
        <v>11.1</v>
      </c>
      <c r="B290" s="275" t="s">
        <v>312</v>
      </c>
      <c r="C290" s="8"/>
      <c r="D290" s="13"/>
      <c r="E290" s="8"/>
      <c r="F290" s="13"/>
      <c r="G290" s="47"/>
      <c r="H290" s="48"/>
      <c r="I290" s="49"/>
      <c r="J290" s="50"/>
      <c r="K290" s="8"/>
      <c r="L290" s="8"/>
      <c r="M290" s="8"/>
      <c r="N290" s="8"/>
      <c r="O290" s="64">
        <v>6.0000000000000001E-3</v>
      </c>
      <c r="P290" s="75">
        <v>10</v>
      </c>
      <c r="Q290" s="41">
        <f t="shared" si="147"/>
        <v>0.06</v>
      </c>
      <c r="R290" s="42">
        <f t="shared" si="120"/>
        <v>10</v>
      </c>
      <c r="S290" s="43">
        <f t="shared" si="120"/>
        <v>0.06</v>
      </c>
      <c r="T290" s="405"/>
      <c r="U290" s="405"/>
      <c r="V290" s="405"/>
      <c r="W290" s="405"/>
      <c r="X290" s="426">
        <v>2E-3</v>
      </c>
      <c r="Y290" s="478">
        <v>10</v>
      </c>
      <c r="Z290" s="424">
        <f t="shared" si="150"/>
        <v>0.02</v>
      </c>
      <c r="AA290" s="406">
        <f t="shared" si="145"/>
        <v>10</v>
      </c>
      <c r="AB290" s="484">
        <f t="shared" si="131"/>
        <v>0.02</v>
      </c>
      <c r="AC290" s="404"/>
    </row>
    <row r="291" spans="1:29" s="216" customFormat="1" ht="18">
      <c r="A291" s="203"/>
      <c r="B291" s="192" t="s">
        <v>107</v>
      </c>
      <c r="C291" s="198">
        <f>SUM(C268:C290)</f>
        <v>3916</v>
      </c>
      <c r="D291" s="199">
        <f>SUM(D268:D290)</f>
        <v>53.699999999999996</v>
      </c>
      <c r="E291" s="198">
        <f t="shared" ref="E291:F291" si="154">SUM(E268:E290)</f>
        <v>3735</v>
      </c>
      <c r="F291" s="199">
        <f t="shared" si="154"/>
        <v>42.839999999999996</v>
      </c>
      <c r="G291" s="214">
        <f t="shared" si="129"/>
        <v>0.95377936670071506</v>
      </c>
      <c r="H291" s="215">
        <f t="shared" si="129"/>
        <v>0.79776536312849167</v>
      </c>
      <c r="I291" s="198">
        <f t="shared" ref="I291:J291" si="155">SUM(I268:I287)</f>
        <v>181</v>
      </c>
      <c r="J291" s="199">
        <f t="shared" si="155"/>
        <v>10.860000000000003</v>
      </c>
      <c r="K291" s="198">
        <f t="shared" ref="K291:P291" si="156">SUM(K268:K290)</f>
        <v>0</v>
      </c>
      <c r="L291" s="198">
        <f t="shared" si="156"/>
        <v>0</v>
      </c>
      <c r="M291" s="198">
        <f t="shared" si="156"/>
        <v>0</v>
      </c>
      <c r="N291" s="198">
        <f t="shared" si="156"/>
        <v>0</v>
      </c>
      <c r="O291" s="198">
        <f t="shared" si="156"/>
        <v>0.39800000000000013</v>
      </c>
      <c r="P291" s="198">
        <f t="shared" si="156"/>
        <v>5882</v>
      </c>
      <c r="Q291" s="199">
        <f>SUM(Q268:Q290)</f>
        <v>94.396000000000029</v>
      </c>
      <c r="R291" s="198">
        <f t="shared" ref="R291:W291" si="157">SUM(R268:R290)</f>
        <v>5882</v>
      </c>
      <c r="S291" s="199">
        <f t="shared" si="157"/>
        <v>94.396000000000029</v>
      </c>
      <c r="T291" s="445"/>
      <c r="U291" s="445">
        <f t="shared" si="157"/>
        <v>0</v>
      </c>
      <c r="V291" s="445"/>
      <c r="W291" s="445">
        <f t="shared" si="157"/>
        <v>0</v>
      </c>
      <c r="X291" s="445"/>
      <c r="Y291" s="445">
        <f>SUM(Y268:Y290)</f>
        <v>3753</v>
      </c>
      <c r="Z291" s="446">
        <f>SUM(Z268:Z290)</f>
        <v>50.364000000000004</v>
      </c>
      <c r="AA291" s="445">
        <f>SUM(AA268:AA290)</f>
        <v>3753</v>
      </c>
      <c r="AB291" s="484">
        <f t="shared" si="131"/>
        <v>50.364000000000004</v>
      </c>
      <c r="AC291" s="422"/>
    </row>
    <row r="292" spans="1:29" s="147" customFormat="1" ht="44.25" customHeight="1">
      <c r="A292" s="143">
        <v>12</v>
      </c>
      <c r="B292" s="144" t="s">
        <v>181</v>
      </c>
      <c r="C292" s="145"/>
      <c r="D292" s="162"/>
      <c r="E292" s="145"/>
      <c r="F292" s="162"/>
      <c r="G292" s="151"/>
      <c r="H292" s="152"/>
      <c r="I292" s="159"/>
      <c r="J292" s="162"/>
      <c r="K292" s="145"/>
      <c r="L292" s="145"/>
      <c r="M292" s="145"/>
      <c r="N292" s="145"/>
      <c r="O292" s="153"/>
      <c r="P292" s="159"/>
      <c r="Q292" s="162"/>
      <c r="R292" s="154">
        <f t="shared" si="120"/>
        <v>0</v>
      </c>
      <c r="S292" s="155">
        <f t="shared" si="120"/>
        <v>0</v>
      </c>
      <c r="T292" s="439"/>
      <c r="U292" s="439"/>
      <c r="V292" s="439"/>
      <c r="W292" s="439"/>
      <c r="X292" s="440"/>
      <c r="Y292" s="447"/>
      <c r="Z292" s="448"/>
      <c r="AA292" s="406">
        <f t="shared" ref="AA292:AA307" si="158">T292+V292+Y292</f>
        <v>0</v>
      </c>
      <c r="AB292" s="484">
        <f t="shared" si="131"/>
        <v>0</v>
      </c>
      <c r="AC292" s="403"/>
    </row>
    <row r="293" spans="1:29" s="88" customFormat="1" ht="33" customHeight="1">
      <c r="A293" s="6">
        <v>12.01</v>
      </c>
      <c r="B293" s="36" t="s">
        <v>182</v>
      </c>
      <c r="C293" s="26"/>
      <c r="D293" s="27"/>
      <c r="E293" s="26"/>
      <c r="F293" s="27"/>
      <c r="G293" s="47"/>
      <c r="H293" s="48"/>
      <c r="I293" s="53"/>
      <c r="J293" s="27"/>
      <c r="K293" s="26"/>
      <c r="L293" s="26"/>
      <c r="M293" s="26"/>
      <c r="N293" s="26"/>
      <c r="O293" s="112"/>
      <c r="P293" s="53"/>
      <c r="Q293" s="27"/>
      <c r="R293" s="42">
        <f t="shared" si="120"/>
        <v>0</v>
      </c>
      <c r="S293" s="43">
        <f t="shared" si="120"/>
        <v>0</v>
      </c>
      <c r="T293" s="439"/>
      <c r="U293" s="439"/>
      <c r="V293" s="439"/>
      <c r="W293" s="439"/>
      <c r="X293" s="440"/>
      <c r="Y293" s="447"/>
      <c r="Z293" s="448"/>
      <c r="AA293" s="406">
        <f t="shared" si="158"/>
        <v>0</v>
      </c>
      <c r="AB293" s="484">
        <f t="shared" si="131"/>
        <v>0</v>
      </c>
      <c r="AC293" s="403"/>
    </row>
    <row r="294" spans="1:29" s="9" customFormat="1" ht="52.5" customHeight="1">
      <c r="A294" s="6"/>
      <c r="B294" s="56" t="s">
        <v>305</v>
      </c>
      <c r="C294" s="93"/>
      <c r="D294" s="102"/>
      <c r="E294" s="93"/>
      <c r="F294" s="102"/>
      <c r="G294" s="47"/>
      <c r="H294" s="48"/>
      <c r="I294" s="49">
        <f t="shared" ref="I294:J305" si="159">C294-E294</f>
        <v>0</v>
      </c>
      <c r="J294" s="50">
        <f t="shared" si="159"/>
        <v>0</v>
      </c>
      <c r="K294" s="93"/>
      <c r="L294" s="93"/>
      <c r="M294" s="93"/>
      <c r="N294" s="93"/>
      <c r="O294" s="51">
        <v>0.30274000000000001</v>
      </c>
      <c r="P294" s="287">
        <v>8</v>
      </c>
      <c r="Q294" s="41">
        <f>O294*P294*12</f>
        <v>29.063040000000001</v>
      </c>
      <c r="R294" s="42">
        <f t="shared" si="120"/>
        <v>8</v>
      </c>
      <c r="S294" s="43">
        <f t="shared" si="120"/>
        <v>29.063040000000001</v>
      </c>
      <c r="T294" s="470"/>
      <c r="U294" s="470"/>
      <c r="V294" s="470"/>
      <c r="W294" s="470"/>
      <c r="X294" s="423">
        <v>0.30274000000000001</v>
      </c>
      <c r="Y294" s="537">
        <v>8</v>
      </c>
      <c r="Z294" s="424">
        <f>X294*Y294*12</f>
        <v>29.063040000000001</v>
      </c>
      <c r="AA294" s="406">
        <f t="shared" si="158"/>
        <v>8</v>
      </c>
      <c r="AB294" s="484">
        <f t="shared" si="131"/>
        <v>29.063040000000001</v>
      </c>
      <c r="AC294" s="472"/>
    </row>
    <row r="295" spans="1:29" s="322" customFormat="1" ht="45.75" customHeight="1">
      <c r="A295" s="276"/>
      <c r="B295" s="56" t="s">
        <v>306</v>
      </c>
      <c r="C295" s="93">
        <v>18</v>
      </c>
      <c r="D295" s="102">
        <v>45.692640000000004</v>
      </c>
      <c r="E295" s="93">
        <v>18</v>
      </c>
      <c r="F295" s="102">
        <v>45.692640000000004</v>
      </c>
      <c r="G295" s="277">
        <f t="shared" si="129"/>
        <v>1</v>
      </c>
      <c r="H295" s="278">
        <f t="shared" si="129"/>
        <v>1</v>
      </c>
      <c r="I295" s="279">
        <f t="shared" si="159"/>
        <v>0</v>
      </c>
      <c r="J295" s="280">
        <f t="shared" si="159"/>
        <v>0</v>
      </c>
      <c r="K295" s="93"/>
      <c r="L295" s="93"/>
      <c r="M295" s="93"/>
      <c r="N295" s="93"/>
      <c r="O295" s="281">
        <v>0.23904</v>
      </c>
      <c r="P295" s="282">
        <v>16</v>
      </c>
      <c r="Q295" s="283">
        <f t="shared" ref="Q295:Q299" si="160">O295*P295*12</f>
        <v>45.895679999999999</v>
      </c>
      <c r="R295" s="284">
        <f t="shared" ref="R295:S311" si="161">K295+M295+P295</f>
        <v>16</v>
      </c>
      <c r="S295" s="285">
        <f t="shared" si="161"/>
        <v>45.895679999999999</v>
      </c>
      <c r="T295" s="470"/>
      <c r="U295" s="470"/>
      <c r="V295" s="470"/>
      <c r="W295" s="470"/>
      <c r="X295" s="494">
        <v>0.23904</v>
      </c>
      <c r="Y295" s="538">
        <v>16</v>
      </c>
      <c r="Z295" s="495">
        <f t="shared" ref="Z295" si="162">X295*Y295*12</f>
        <v>45.895679999999999</v>
      </c>
      <c r="AA295" s="496">
        <f t="shared" si="158"/>
        <v>16</v>
      </c>
      <c r="AB295" s="484">
        <f t="shared" si="131"/>
        <v>45.895679999999999</v>
      </c>
      <c r="AC295" s="472"/>
    </row>
    <row r="296" spans="1:29" s="322" customFormat="1" ht="20.25" customHeight="1">
      <c r="A296" s="276"/>
      <c r="B296" s="56" t="s">
        <v>349</v>
      </c>
      <c r="C296" s="93">
        <v>6</v>
      </c>
      <c r="D296" s="102">
        <v>6.9695999999999998</v>
      </c>
      <c r="E296" s="93">
        <v>6</v>
      </c>
      <c r="F296" s="102">
        <v>6.9695999999999998</v>
      </c>
      <c r="G296" s="277">
        <f t="shared" ref="G296" si="163">E296/C296</f>
        <v>1</v>
      </c>
      <c r="H296" s="278">
        <f t="shared" ref="H296" si="164">F296/D296</f>
        <v>1</v>
      </c>
      <c r="I296" s="279">
        <f t="shared" si="159"/>
        <v>0</v>
      </c>
      <c r="J296" s="280">
        <f t="shared" si="159"/>
        <v>0</v>
      </c>
      <c r="K296" s="93"/>
      <c r="L296" s="93"/>
      <c r="M296" s="93"/>
      <c r="N296" s="93"/>
      <c r="O296" s="323">
        <v>0.14585000000000001</v>
      </c>
      <c r="P296" s="282">
        <v>8</v>
      </c>
      <c r="Q296" s="283">
        <f>O296*P296*12</f>
        <v>14.0016</v>
      </c>
      <c r="R296" s="284">
        <f t="shared" si="161"/>
        <v>8</v>
      </c>
      <c r="S296" s="285">
        <f t="shared" si="161"/>
        <v>14.0016</v>
      </c>
      <c r="T296" s="470"/>
      <c r="U296" s="470"/>
      <c r="V296" s="470"/>
      <c r="W296" s="470"/>
      <c r="X296" s="497">
        <v>0.14585000000000001</v>
      </c>
      <c r="Y296" s="538">
        <v>6</v>
      </c>
      <c r="Z296" s="495">
        <f>X296*Y296*12</f>
        <v>10.501200000000001</v>
      </c>
      <c r="AA296" s="496">
        <f t="shared" si="158"/>
        <v>6</v>
      </c>
      <c r="AB296" s="484">
        <f t="shared" si="131"/>
        <v>10.501200000000001</v>
      </c>
      <c r="AC296" s="472"/>
    </row>
    <row r="297" spans="1:29" s="286" customFormat="1" ht="26.25" customHeight="1">
      <c r="A297" s="276"/>
      <c r="B297" s="58" t="s">
        <v>350</v>
      </c>
      <c r="C297" s="93">
        <v>3</v>
      </c>
      <c r="D297" s="102">
        <v>5.0849999999999991</v>
      </c>
      <c r="E297" s="93">
        <v>3</v>
      </c>
      <c r="F297" s="102">
        <v>5.0849999999999991</v>
      </c>
      <c r="G297" s="277">
        <f t="shared" si="129"/>
        <v>1</v>
      </c>
      <c r="H297" s="278">
        <f t="shared" si="129"/>
        <v>1</v>
      </c>
      <c r="I297" s="279">
        <f t="shared" si="159"/>
        <v>0</v>
      </c>
      <c r="J297" s="280">
        <f t="shared" si="159"/>
        <v>0</v>
      </c>
      <c r="K297" s="93"/>
      <c r="L297" s="93"/>
      <c r="M297" s="93"/>
      <c r="N297" s="93"/>
      <c r="O297" s="281">
        <v>0.15961</v>
      </c>
      <c r="P297" s="282">
        <v>4</v>
      </c>
      <c r="Q297" s="283">
        <f t="shared" si="160"/>
        <v>7.6612799999999996</v>
      </c>
      <c r="R297" s="284">
        <f t="shared" si="161"/>
        <v>4</v>
      </c>
      <c r="S297" s="285">
        <f t="shared" si="161"/>
        <v>7.6612799999999996</v>
      </c>
      <c r="T297" s="470"/>
      <c r="U297" s="470"/>
      <c r="V297" s="470"/>
      <c r="W297" s="470"/>
      <c r="X297" s="494">
        <v>0.15961</v>
      </c>
      <c r="Y297" s="538">
        <v>4</v>
      </c>
      <c r="Z297" s="495">
        <f t="shared" ref="Z297:Z299" si="165">X297*Y297*12</f>
        <v>7.6612799999999996</v>
      </c>
      <c r="AA297" s="496">
        <f t="shared" si="158"/>
        <v>4</v>
      </c>
      <c r="AB297" s="484">
        <f t="shared" si="131"/>
        <v>7.6612799999999996</v>
      </c>
      <c r="AC297" s="472"/>
    </row>
    <row r="298" spans="1:29" s="286" customFormat="1" ht="38.25" customHeight="1">
      <c r="A298" s="276"/>
      <c r="B298" s="58" t="s">
        <v>351</v>
      </c>
      <c r="C298" s="93">
        <v>3</v>
      </c>
      <c r="D298" s="102">
        <v>4.0680000000000005</v>
      </c>
      <c r="E298" s="93">
        <v>3</v>
      </c>
      <c r="F298" s="102">
        <v>4.0680000000000005</v>
      </c>
      <c r="G298" s="277">
        <f t="shared" si="129"/>
        <v>1</v>
      </c>
      <c r="H298" s="278">
        <f t="shared" si="129"/>
        <v>1</v>
      </c>
      <c r="I298" s="279">
        <f t="shared" si="159"/>
        <v>0</v>
      </c>
      <c r="J298" s="280">
        <f t="shared" si="159"/>
        <v>0</v>
      </c>
      <c r="K298" s="93"/>
      <c r="L298" s="93"/>
      <c r="M298" s="93"/>
      <c r="N298" s="93"/>
      <c r="O298" s="281">
        <v>0.12769</v>
      </c>
      <c r="P298" s="282">
        <v>4</v>
      </c>
      <c r="Q298" s="283">
        <f t="shared" si="160"/>
        <v>6.1291200000000003</v>
      </c>
      <c r="R298" s="284">
        <f t="shared" si="161"/>
        <v>4</v>
      </c>
      <c r="S298" s="285">
        <f t="shared" si="161"/>
        <v>6.1291200000000003</v>
      </c>
      <c r="T298" s="470"/>
      <c r="U298" s="470"/>
      <c r="V298" s="470"/>
      <c r="W298" s="470"/>
      <c r="X298" s="494">
        <v>0.12769</v>
      </c>
      <c r="Y298" s="538">
        <v>4</v>
      </c>
      <c r="Z298" s="495">
        <f t="shared" si="165"/>
        <v>6.1291200000000003</v>
      </c>
      <c r="AA298" s="496">
        <f t="shared" si="158"/>
        <v>4</v>
      </c>
      <c r="AB298" s="484">
        <f t="shared" si="131"/>
        <v>6.1291200000000003</v>
      </c>
      <c r="AC298" s="472"/>
    </row>
    <row r="299" spans="1:29" s="286" customFormat="1" ht="39" customHeight="1">
      <c r="A299" s="276"/>
      <c r="B299" s="58" t="s">
        <v>352</v>
      </c>
      <c r="C299" s="93">
        <v>9</v>
      </c>
      <c r="D299" s="102">
        <v>15.254999999999997</v>
      </c>
      <c r="E299" s="93">
        <v>9</v>
      </c>
      <c r="F299" s="102">
        <v>15.254999999999997</v>
      </c>
      <c r="G299" s="277">
        <f t="shared" si="129"/>
        <v>1</v>
      </c>
      <c r="H299" s="278">
        <f t="shared" si="129"/>
        <v>1</v>
      </c>
      <c r="I299" s="279">
        <f t="shared" si="159"/>
        <v>0</v>
      </c>
      <c r="J299" s="280">
        <f t="shared" si="159"/>
        <v>0</v>
      </c>
      <c r="K299" s="93"/>
      <c r="L299" s="93"/>
      <c r="M299" s="93"/>
      <c r="N299" s="93"/>
      <c r="O299" s="281">
        <v>0.15961</v>
      </c>
      <c r="P299" s="282">
        <v>9</v>
      </c>
      <c r="Q299" s="283">
        <f t="shared" si="160"/>
        <v>17.237880000000001</v>
      </c>
      <c r="R299" s="284">
        <f t="shared" si="161"/>
        <v>9</v>
      </c>
      <c r="S299" s="285">
        <f t="shared" si="161"/>
        <v>17.237880000000001</v>
      </c>
      <c r="T299" s="470"/>
      <c r="U299" s="470"/>
      <c r="V299" s="470"/>
      <c r="W299" s="470"/>
      <c r="X299" s="494">
        <v>0.15961</v>
      </c>
      <c r="Y299" s="538">
        <v>9</v>
      </c>
      <c r="Z299" s="495">
        <f t="shared" si="165"/>
        <v>17.237880000000001</v>
      </c>
      <c r="AA299" s="496">
        <f t="shared" si="158"/>
        <v>9</v>
      </c>
      <c r="AB299" s="484">
        <f t="shared" si="131"/>
        <v>17.237880000000001</v>
      </c>
      <c r="AC299" s="472"/>
    </row>
    <row r="300" spans="1:29" s="286" customFormat="1" ht="27.75" customHeight="1">
      <c r="A300" s="276">
        <v>12.02</v>
      </c>
      <c r="B300" s="58" t="s">
        <v>183</v>
      </c>
      <c r="C300" s="93"/>
      <c r="D300" s="102"/>
      <c r="E300" s="93"/>
      <c r="F300" s="102"/>
      <c r="G300" s="277"/>
      <c r="H300" s="278"/>
      <c r="I300" s="279">
        <f t="shared" si="159"/>
        <v>0</v>
      </c>
      <c r="J300" s="280">
        <f t="shared" si="159"/>
        <v>0</v>
      </c>
      <c r="K300" s="93"/>
      <c r="L300" s="93"/>
      <c r="M300" s="93"/>
      <c r="N300" s="93"/>
      <c r="O300" s="281">
        <v>1</v>
      </c>
      <c r="P300" s="282"/>
      <c r="Q300" s="283">
        <f>O300*P300</f>
        <v>0</v>
      </c>
      <c r="R300" s="284">
        <f t="shared" si="161"/>
        <v>0</v>
      </c>
      <c r="S300" s="285">
        <f t="shared" si="161"/>
        <v>0</v>
      </c>
      <c r="T300" s="470"/>
      <c r="U300" s="470"/>
      <c r="V300" s="470"/>
      <c r="W300" s="470"/>
      <c r="X300" s="494">
        <v>1</v>
      </c>
      <c r="Y300" s="538"/>
      <c r="Z300" s="495">
        <f>X300*Y300</f>
        <v>0</v>
      </c>
      <c r="AA300" s="496">
        <f t="shared" si="158"/>
        <v>0</v>
      </c>
      <c r="AB300" s="484">
        <f t="shared" si="131"/>
        <v>0</v>
      </c>
      <c r="AC300" s="472"/>
    </row>
    <row r="301" spans="1:29" s="288" customFormat="1" ht="31.5">
      <c r="A301" s="6">
        <f>+A300+0.01</f>
        <v>12.03</v>
      </c>
      <c r="B301" s="56" t="s">
        <v>315</v>
      </c>
      <c r="C301" s="65"/>
      <c r="D301" s="66"/>
      <c r="E301" s="65"/>
      <c r="F301" s="66"/>
      <c r="G301" s="47"/>
      <c r="H301" s="48"/>
      <c r="I301" s="49">
        <f t="shared" si="159"/>
        <v>0</v>
      </c>
      <c r="J301" s="50">
        <f t="shared" si="159"/>
        <v>0</v>
      </c>
      <c r="K301" s="65"/>
      <c r="L301" s="65"/>
      <c r="M301" s="65"/>
      <c r="N301" s="65"/>
      <c r="O301" s="51">
        <v>1</v>
      </c>
      <c r="P301" s="287">
        <v>3</v>
      </c>
      <c r="Q301" s="41">
        <f t="shared" ref="Q301:Q305" si="166">O301*P301</f>
        <v>3</v>
      </c>
      <c r="R301" s="42">
        <f t="shared" si="161"/>
        <v>3</v>
      </c>
      <c r="S301" s="43">
        <f t="shared" si="161"/>
        <v>3</v>
      </c>
      <c r="T301" s="471"/>
      <c r="U301" s="471"/>
      <c r="V301" s="471"/>
      <c r="W301" s="471"/>
      <c r="X301" s="423">
        <v>1</v>
      </c>
      <c r="Y301" s="537">
        <v>0</v>
      </c>
      <c r="Z301" s="424">
        <f t="shared" ref="Z301:Z305" si="167">X301*Y301</f>
        <v>0</v>
      </c>
      <c r="AA301" s="406">
        <f t="shared" si="158"/>
        <v>0</v>
      </c>
      <c r="AB301" s="484">
        <f t="shared" si="131"/>
        <v>0</v>
      </c>
      <c r="AC301" s="482"/>
    </row>
    <row r="302" spans="1:29" s="88" customFormat="1" ht="18.75" customHeight="1">
      <c r="A302" s="6">
        <f t="shared" ref="A302:A305" si="168">+A301+0.01</f>
        <v>12.04</v>
      </c>
      <c r="B302" s="7" t="s">
        <v>184</v>
      </c>
      <c r="C302" s="8">
        <v>4</v>
      </c>
      <c r="D302" s="13">
        <v>2</v>
      </c>
      <c r="E302" s="8">
        <v>4</v>
      </c>
      <c r="F302" s="13">
        <v>2</v>
      </c>
      <c r="G302" s="47">
        <f t="shared" si="129"/>
        <v>1</v>
      </c>
      <c r="H302" s="48">
        <f t="shared" si="129"/>
        <v>1</v>
      </c>
      <c r="I302" s="49">
        <f t="shared" si="159"/>
        <v>0</v>
      </c>
      <c r="J302" s="50">
        <f t="shared" si="159"/>
        <v>0</v>
      </c>
      <c r="K302" s="8"/>
      <c r="L302" s="8"/>
      <c r="M302" s="8"/>
      <c r="N302" s="8"/>
      <c r="O302" s="51">
        <v>0.5</v>
      </c>
      <c r="P302" s="75">
        <v>4</v>
      </c>
      <c r="Q302" s="41">
        <f t="shared" si="166"/>
        <v>2</v>
      </c>
      <c r="R302" s="42">
        <f t="shared" si="161"/>
        <v>4</v>
      </c>
      <c r="S302" s="43">
        <f t="shared" si="161"/>
        <v>2</v>
      </c>
      <c r="T302" s="405"/>
      <c r="U302" s="405"/>
      <c r="V302" s="405"/>
      <c r="W302" s="405"/>
      <c r="X302" s="423">
        <v>0.5</v>
      </c>
      <c r="Y302" s="478">
        <v>4</v>
      </c>
      <c r="Z302" s="424">
        <f t="shared" si="167"/>
        <v>2</v>
      </c>
      <c r="AA302" s="406">
        <f t="shared" si="158"/>
        <v>4</v>
      </c>
      <c r="AB302" s="484">
        <f t="shared" si="131"/>
        <v>2</v>
      </c>
      <c r="AC302" s="404"/>
    </row>
    <row r="303" spans="1:29" s="9" customFormat="1" ht="18.75" customHeight="1">
      <c r="A303" s="6">
        <f t="shared" si="168"/>
        <v>12.049999999999999</v>
      </c>
      <c r="B303" s="74" t="s">
        <v>185</v>
      </c>
      <c r="C303" s="93">
        <v>3</v>
      </c>
      <c r="D303" s="102">
        <v>0.9</v>
      </c>
      <c r="E303" s="93">
        <v>3</v>
      </c>
      <c r="F303" s="102">
        <v>0.9</v>
      </c>
      <c r="G303" s="47">
        <f t="shared" ref="G303:H366" si="169">E303/C303</f>
        <v>1</v>
      </c>
      <c r="H303" s="48">
        <f t="shared" si="169"/>
        <v>1</v>
      </c>
      <c r="I303" s="49">
        <f t="shared" si="159"/>
        <v>0</v>
      </c>
      <c r="J303" s="50">
        <f t="shared" si="159"/>
        <v>0</v>
      </c>
      <c r="K303" s="93"/>
      <c r="L303" s="93"/>
      <c r="M303" s="93"/>
      <c r="N303" s="93"/>
      <c r="O303" s="51">
        <v>0.3</v>
      </c>
      <c r="P303" s="287">
        <v>4</v>
      </c>
      <c r="Q303" s="41">
        <f t="shared" si="166"/>
        <v>1.2</v>
      </c>
      <c r="R303" s="42">
        <f t="shared" si="161"/>
        <v>4</v>
      </c>
      <c r="S303" s="43">
        <f t="shared" si="161"/>
        <v>1.2</v>
      </c>
      <c r="T303" s="470"/>
      <c r="U303" s="470"/>
      <c r="V303" s="470"/>
      <c r="W303" s="470"/>
      <c r="X303" s="423">
        <v>0.3</v>
      </c>
      <c r="Y303" s="537">
        <v>4</v>
      </c>
      <c r="Z303" s="424">
        <f t="shared" si="167"/>
        <v>1.2</v>
      </c>
      <c r="AA303" s="406">
        <f t="shared" si="158"/>
        <v>4</v>
      </c>
      <c r="AB303" s="484">
        <f t="shared" si="131"/>
        <v>1.2</v>
      </c>
      <c r="AC303" s="472"/>
    </row>
    <row r="304" spans="1:29" s="88" customFormat="1" ht="18.75" customHeight="1">
      <c r="A304" s="6">
        <f t="shared" si="168"/>
        <v>12.059999999999999</v>
      </c>
      <c r="B304" s="58" t="s">
        <v>186</v>
      </c>
      <c r="C304" s="93"/>
      <c r="D304" s="102"/>
      <c r="E304" s="93"/>
      <c r="F304" s="102"/>
      <c r="G304" s="47"/>
      <c r="H304" s="48"/>
      <c r="I304" s="49">
        <f t="shared" si="159"/>
        <v>0</v>
      </c>
      <c r="J304" s="50">
        <f t="shared" si="159"/>
        <v>0</v>
      </c>
      <c r="K304" s="93"/>
      <c r="L304" s="93"/>
      <c r="M304" s="93"/>
      <c r="N304" s="93"/>
      <c r="O304" s="51">
        <v>0.1</v>
      </c>
      <c r="P304" s="287">
        <v>4</v>
      </c>
      <c r="Q304" s="41">
        <f t="shared" si="166"/>
        <v>0.4</v>
      </c>
      <c r="R304" s="42">
        <f t="shared" si="161"/>
        <v>4</v>
      </c>
      <c r="S304" s="43">
        <f t="shared" si="161"/>
        <v>0.4</v>
      </c>
      <c r="T304" s="470"/>
      <c r="U304" s="470"/>
      <c r="V304" s="470"/>
      <c r="W304" s="470"/>
      <c r="X304" s="423">
        <v>0.1</v>
      </c>
      <c r="Y304" s="537">
        <v>0</v>
      </c>
      <c r="Z304" s="424">
        <f t="shared" si="167"/>
        <v>0</v>
      </c>
      <c r="AA304" s="406">
        <f t="shared" si="158"/>
        <v>0</v>
      </c>
      <c r="AB304" s="484">
        <f t="shared" si="131"/>
        <v>0</v>
      </c>
      <c r="AC304" s="472"/>
    </row>
    <row r="305" spans="1:29" s="88" customFormat="1" ht="30.75" customHeight="1">
      <c r="A305" s="6">
        <f t="shared" si="168"/>
        <v>12.069999999999999</v>
      </c>
      <c r="B305" s="12" t="s">
        <v>187</v>
      </c>
      <c r="C305" s="8"/>
      <c r="D305" s="13"/>
      <c r="E305" s="8"/>
      <c r="F305" s="13"/>
      <c r="G305" s="47"/>
      <c r="H305" s="48"/>
      <c r="I305" s="49">
        <f t="shared" si="159"/>
        <v>0</v>
      </c>
      <c r="J305" s="50">
        <f t="shared" si="159"/>
        <v>0</v>
      </c>
      <c r="K305" s="8"/>
      <c r="L305" s="8"/>
      <c r="M305" s="8"/>
      <c r="N305" s="8"/>
      <c r="O305" s="51">
        <v>0.1</v>
      </c>
      <c r="P305" s="75">
        <v>3</v>
      </c>
      <c r="Q305" s="41">
        <f t="shared" si="166"/>
        <v>0.30000000000000004</v>
      </c>
      <c r="R305" s="42">
        <f t="shared" si="161"/>
        <v>3</v>
      </c>
      <c r="S305" s="43">
        <f t="shared" si="161"/>
        <v>0.30000000000000004</v>
      </c>
      <c r="T305" s="405"/>
      <c r="U305" s="405"/>
      <c r="V305" s="405"/>
      <c r="W305" s="405"/>
      <c r="X305" s="423">
        <v>0.1</v>
      </c>
      <c r="Y305" s="478">
        <v>0</v>
      </c>
      <c r="Z305" s="424">
        <f t="shared" si="167"/>
        <v>0</v>
      </c>
      <c r="AA305" s="406">
        <f t="shared" si="158"/>
        <v>0</v>
      </c>
      <c r="AB305" s="484">
        <f t="shared" si="131"/>
        <v>0</v>
      </c>
      <c r="AC305" s="407"/>
    </row>
    <row r="306" spans="1:29" s="88" customFormat="1" ht="92.25" customHeight="1">
      <c r="A306" s="6">
        <v>12.08</v>
      </c>
      <c r="B306" s="56" t="s">
        <v>341</v>
      </c>
      <c r="C306" s="8"/>
      <c r="D306" s="13"/>
      <c r="E306" s="8"/>
      <c r="F306" s="13"/>
      <c r="G306" s="47"/>
      <c r="H306" s="48"/>
      <c r="I306" s="49"/>
      <c r="J306" s="50"/>
      <c r="K306" s="8"/>
      <c r="L306" s="8"/>
      <c r="M306" s="8"/>
      <c r="N306" s="8"/>
      <c r="O306" s="60">
        <v>2.0039999999999999E-2</v>
      </c>
      <c r="P306" s="75">
        <v>41</v>
      </c>
      <c r="Q306" s="55">
        <f>O306*P306*12</f>
        <v>9.8596799999999991</v>
      </c>
      <c r="R306" s="42">
        <f t="shared" ref="R306:R307" si="170">K306+M306+P306</f>
        <v>41</v>
      </c>
      <c r="S306" s="43">
        <f t="shared" ref="S306:S307" si="171">L306+N306+Q306</f>
        <v>9.8596799999999991</v>
      </c>
      <c r="T306" s="405"/>
      <c r="U306" s="405"/>
      <c r="V306" s="405"/>
      <c r="W306" s="405"/>
      <c r="X306" s="456">
        <v>2.0039999999999999E-2</v>
      </c>
      <c r="Y306" s="478">
        <v>0</v>
      </c>
      <c r="Z306" s="458">
        <f>X306*Y306*12</f>
        <v>0</v>
      </c>
      <c r="AA306" s="406">
        <f t="shared" si="158"/>
        <v>0</v>
      </c>
      <c r="AB306" s="484">
        <f t="shared" si="131"/>
        <v>0</v>
      </c>
      <c r="AC306" s="407"/>
    </row>
    <row r="307" spans="1:29" s="88" customFormat="1" ht="96.75" customHeight="1">
      <c r="A307" s="6">
        <v>12.09</v>
      </c>
      <c r="B307" s="56" t="s">
        <v>342</v>
      </c>
      <c r="C307" s="8"/>
      <c r="D307" s="13"/>
      <c r="E307" s="8"/>
      <c r="F307" s="13"/>
      <c r="G307" s="47"/>
      <c r="H307" s="48"/>
      <c r="I307" s="49"/>
      <c r="J307" s="50"/>
      <c r="K307" s="8"/>
      <c r="L307" s="8"/>
      <c r="M307" s="8"/>
      <c r="N307" s="8"/>
      <c r="O307" s="60">
        <v>2.0039999999999999E-2</v>
      </c>
      <c r="P307" s="75">
        <v>33</v>
      </c>
      <c r="Q307" s="55">
        <f>O307*P307*12*2</f>
        <v>15.871679999999998</v>
      </c>
      <c r="R307" s="42">
        <f t="shared" si="170"/>
        <v>33</v>
      </c>
      <c r="S307" s="43">
        <f t="shared" si="171"/>
        <v>15.871679999999998</v>
      </c>
      <c r="T307" s="405"/>
      <c r="U307" s="405"/>
      <c r="V307" s="405"/>
      <c r="W307" s="405"/>
      <c r="X307" s="456">
        <v>2.0039999999999999E-2</v>
      </c>
      <c r="Y307" s="478">
        <v>0</v>
      </c>
      <c r="Z307" s="458">
        <f>X307*Y307*12*2</f>
        <v>0</v>
      </c>
      <c r="AA307" s="406">
        <f t="shared" si="158"/>
        <v>0</v>
      </c>
      <c r="AB307" s="484">
        <f t="shared" si="131"/>
        <v>0</v>
      </c>
      <c r="AC307" s="407"/>
    </row>
    <row r="308" spans="1:29" s="216" customFormat="1" ht="18">
      <c r="A308" s="203"/>
      <c r="B308" s="192" t="s">
        <v>107</v>
      </c>
      <c r="C308" s="210">
        <f>C302</f>
        <v>4</v>
      </c>
      <c r="D308" s="211">
        <f>SUM(D294:D307)</f>
        <v>79.970240000000004</v>
      </c>
      <c r="E308" s="210">
        <f>E302</f>
        <v>4</v>
      </c>
      <c r="F308" s="211">
        <f>SUM(F294:F307)</f>
        <v>79.970240000000004</v>
      </c>
      <c r="G308" s="214">
        <f t="shared" si="169"/>
        <v>1</v>
      </c>
      <c r="H308" s="215">
        <f t="shared" si="169"/>
        <v>1</v>
      </c>
      <c r="I308" s="210">
        <f t="shared" ref="I308:O308" si="172">SUM(I294:I307)</f>
        <v>0</v>
      </c>
      <c r="J308" s="211">
        <f t="shared" si="172"/>
        <v>0</v>
      </c>
      <c r="K308" s="211">
        <f t="shared" si="172"/>
        <v>0</v>
      </c>
      <c r="L308" s="211">
        <f t="shared" si="172"/>
        <v>0</v>
      </c>
      <c r="M308" s="211">
        <f t="shared" si="172"/>
        <v>0</v>
      </c>
      <c r="N308" s="211">
        <f t="shared" si="172"/>
        <v>0</v>
      </c>
      <c r="O308" s="212">
        <f t="shared" si="172"/>
        <v>4.1746199999999991</v>
      </c>
      <c r="P308" s="210">
        <v>4</v>
      </c>
      <c r="Q308" s="211">
        <f>SUM(Q294:Q307)</f>
        <v>152.61996000000002</v>
      </c>
      <c r="R308" s="210">
        <f>P308</f>
        <v>4</v>
      </c>
      <c r="S308" s="211">
        <f>SUM(S294:S307)</f>
        <v>152.61996000000002</v>
      </c>
      <c r="T308" s="475"/>
      <c r="U308" s="475">
        <f t="shared" ref="U308:W308" si="173">SUM(U294:U307)</f>
        <v>0</v>
      </c>
      <c r="V308" s="475"/>
      <c r="W308" s="475">
        <f t="shared" si="173"/>
        <v>0</v>
      </c>
      <c r="X308" s="476"/>
      <c r="Y308" s="210">
        <v>4</v>
      </c>
      <c r="Z308" s="475">
        <f>SUM(Z294:Z307)</f>
        <v>119.68820000000001</v>
      </c>
      <c r="AA308" s="210">
        <f>Y308</f>
        <v>4</v>
      </c>
      <c r="AB308" s="484">
        <f t="shared" si="131"/>
        <v>119.68820000000001</v>
      </c>
      <c r="AC308" s="422"/>
    </row>
    <row r="309" spans="1:29" s="147" customFormat="1" ht="31.5">
      <c r="A309" s="143">
        <v>13</v>
      </c>
      <c r="B309" s="144" t="s">
        <v>188</v>
      </c>
      <c r="C309" s="145"/>
      <c r="D309" s="162"/>
      <c r="E309" s="145"/>
      <c r="F309" s="162"/>
      <c r="G309" s="151"/>
      <c r="H309" s="152"/>
      <c r="I309" s="159"/>
      <c r="J309" s="162"/>
      <c r="K309" s="145"/>
      <c r="L309" s="145"/>
      <c r="M309" s="145"/>
      <c r="N309" s="145"/>
      <c r="O309" s="163"/>
      <c r="P309" s="159"/>
      <c r="Q309" s="162"/>
      <c r="R309" s="154">
        <f t="shared" si="161"/>
        <v>0</v>
      </c>
      <c r="S309" s="155">
        <f t="shared" si="161"/>
        <v>0</v>
      </c>
      <c r="T309" s="439"/>
      <c r="U309" s="439"/>
      <c r="V309" s="439"/>
      <c r="W309" s="439"/>
      <c r="X309" s="423"/>
      <c r="Y309" s="447"/>
      <c r="Z309" s="448"/>
      <c r="AA309" s="406"/>
      <c r="AB309" s="484"/>
      <c r="AC309" s="403"/>
    </row>
    <row r="310" spans="1:29" s="9" customFormat="1" ht="51" customHeight="1">
      <c r="A310" s="6">
        <v>13.01</v>
      </c>
      <c r="B310" s="7" t="s">
        <v>307</v>
      </c>
      <c r="C310" s="8"/>
      <c r="D310" s="13"/>
      <c r="E310" s="8"/>
      <c r="F310" s="13"/>
      <c r="G310" s="47"/>
      <c r="H310" s="48"/>
      <c r="I310" s="49">
        <f t="shared" ref="I310:J317" si="174">C310-E310</f>
        <v>0</v>
      </c>
      <c r="J310" s="50">
        <f t="shared" si="174"/>
        <v>0</v>
      </c>
      <c r="K310" s="8"/>
      <c r="L310" s="8"/>
      <c r="M310" s="8"/>
      <c r="N310" s="8"/>
      <c r="O310" s="51">
        <v>0.22084000000000001</v>
      </c>
      <c r="P310" s="75">
        <v>17</v>
      </c>
      <c r="Q310" s="41">
        <f>O310*P310*12</f>
        <v>45.051360000000003</v>
      </c>
      <c r="R310" s="42">
        <f t="shared" si="161"/>
        <v>17</v>
      </c>
      <c r="S310" s="43">
        <f t="shared" si="161"/>
        <v>45.051360000000003</v>
      </c>
      <c r="T310" s="405"/>
      <c r="U310" s="405"/>
      <c r="V310" s="405"/>
      <c r="W310" s="405"/>
      <c r="X310" s="423">
        <v>0.22084000000000001</v>
      </c>
      <c r="Y310" s="478">
        <v>17</v>
      </c>
      <c r="Z310" s="424">
        <f>X310*Y310*12</f>
        <v>45.051360000000003</v>
      </c>
      <c r="AA310" s="406">
        <f t="shared" ref="AA310:AB324" si="175">T310+V310+Y310</f>
        <v>17</v>
      </c>
      <c r="AB310" s="484">
        <f t="shared" si="175"/>
        <v>45.051360000000003</v>
      </c>
      <c r="AC310" s="404"/>
    </row>
    <row r="311" spans="1:29" s="9" customFormat="1" ht="47.25" customHeight="1">
      <c r="A311" s="6">
        <v>13.02</v>
      </c>
      <c r="B311" s="7" t="s">
        <v>308</v>
      </c>
      <c r="C311" s="8">
        <v>30</v>
      </c>
      <c r="D311" s="13">
        <v>61.873199999999997</v>
      </c>
      <c r="E311" s="8">
        <v>30</v>
      </c>
      <c r="F311" s="13">
        <v>61.873199999999997</v>
      </c>
      <c r="G311" s="47">
        <f t="shared" si="169"/>
        <v>1</v>
      </c>
      <c r="H311" s="48">
        <f t="shared" si="169"/>
        <v>1</v>
      </c>
      <c r="I311" s="49">
        <f t="shared" si="174"/>
        <v>0</v>
      </c>
      <c r="J311" s="50">
        <f t="shared" si="174"/>
        <v>0</v>
      </c>
      <c r="K311" s="8"/>
      <c r="L311" s="8"/>
      <c r="M311" s="8"/>
      <c r="N311" s="8"/>
      <c r="O311" s="51">
        <v>0.19420999999999999</v>
      </c>
      <c r="P311" s="75">
        <v>13</v>
      </c>
      <c r="Q311" s="41">
        <f>O311*P311*12</f>
        <v>30.296759999999999</v>
      </c>
      <c r="R311" s="42">
        <f t="shared" si="161"/>
        <v>13</v>
      </c>
      <c r="S311" s="43">
        <f t="shared" si="161"/>
        <v>30.296759999999999</v>
      </c>
      <c r="T311" s="405"/>
      <c r="U311" s="405"/>
      <c r="V311" s="405"/>
      <c r="W311" s="405"/>
      <c r="X311" s="423">
        <v>0.19420999999999999</v>
      </c>
      <c r="Y311" s="478">
        <v>13</v>
      </c>
      <c r="Z311" s="424">
        <f>X311*Y311*12</f>
        <v>30.296759999999999</v>
      </c>
      <c r="AA311" s="406">
        <f t="shared" si="175"/>
        <v>13</v>
      </c>
      <c r="AB311" s="484">
        <f t="shared" si="175"/>
        <v>30.296759999999999</v>
      </c>
      <c r="AC311" s="404"/>
    </row>
    <row r="312" spans="1:29" s="88" customFormat="1" ht="21" customHeight="1">
      <c r="A312" s="6">
        <v>13.03</v>
      </c>
      <c r="B312" s="58" t="s">
        <v>183</v>
      </c>
      <c r="C312" s="93"/>
      <c r="D312" s="102"/>
      <c r="E312" s="93"/>
      <c r="F312" s="102"/>
      <c r="G312" s="47"/>
      <c r="H312" s="48"/>
      <c r="I312" s="49">
        <f t="shared" si="174"/>
        <v>0</v>
      </c>
      <c r="J312" s="50">
        <f t="shared" si="174"/>
        <v>0</v>
      </c>
      <c r="K312" s="93"/>
      <c r="L312" s="93"/>
      <c r="M312" s="93"/>
      <c r="N312" s="93"/>
      <c r="O312" s="51">
        <v>0.1</v>
      </c>
      <c r="P312" s="282"/>
      <c r="Q312" s="41">
        <f>O312*P312</f>
        <v>0</v>
      </c>
      <c r="R312" s="42">
        <f t="shared" ref="R312:S378" si="176">K312+M312+P312</f>
        <v>0</v>
      </c>
      <c r="S312" s="43">
        <f t="shared" si="176"/>
        <v>0</v>
      </c>
      <c r="T312" s="470"/>
      <c r="U312" s="470"/>
      <c r="V312" s="470"/>
      <c r="W312" s="470"/>
      <c r="X312" s="423">
        <v>0.1</v>
      </c>
      <c r="Y312" s="538"/>
      <c r="Z312" s="424">
        <f>X312*Y312</f>
        <v>0</v>
      </c>
      <c r="AA312" s="406">
        <f t="shared" si="175"/>
        <v>0</v>
      </c>
      <c r="AB312" s="484">
        <f t="shared" si="175"/>
        <v>0</v>
      </c>
      <c r="AC312" s="472"/>
    </row>
    <row r="313" spans="1:29" s="88" customFormat="1" ht="42.75" customHeight="1">
      <c r="A313" s="6">
        <f t="shared" ref="A313:A317" si="177">+A312+0.01</f>
        <v>13.04</v>
      </c>
      <c r="B313" s="58" t="s">
        <v>314</v>
      </c>
      <c r="C313" s="93"/>
      <c r="D313" s="102"/>
      <c r="E313" s="93"/>
      <c r="F313" s="102"/>
      <c r="G313" s="47"/>
      <c r="H313" s="48"/>
      <c r="I313" s="49">
        <f t="shared" si="174"/>
        <v>0</v>
      </c>
      <c r="J313" s="50">
        <f t="shared" si="174"/>
        <v>0</v>
      </c>
      <c r="K313" s="93"/>
      <c r="L313" s="93"/>
      <c r="M313" s="93"/>
      <c r="N313" s="93"/>
      <c r="O313" s="51">
        <v>0.1</v>
      </c>
      <c r="P313" s="287">
        <v>30</v>
      </c>
      <c r="Q313" s="41">
        <f t="shared" ref="Q313:Q317" si="178">O313*P313</f>
        <v>3</v>
      </c>
      <c r="R313" s="42">
        <f t="shared" si="176"/>
        <v>30</v>
      </c>
      <c r="S313" s="43">
        <f t="shared" si="176"/>
        <v>3</v>
      </c>
      <c r="T313" s="470"/>
      <c r="U313" s="470"/>
      <c r="V313" s="470"/>
      <c r="W313" s="470"/>
      <c r="X313" s="423">
        <v>0.1</v>
      </c>
      <c r="Y313" s="537">
        <v>0</v>
      </c>
      <c r="Z313" s="424">
        <f t="shared" ref="Z313:Z317" si="179">X313*Y313</f>
        <v>0</v>
      </c>
      <c r="AA313" s="406">
        <f t="shared" si="175"/>
        <v>0</v>
      </c>
      <c r="AB313" s="484">
        <f t="shared" si="175"/>
        <v>0</v>
      </c>
      <c r="AC313" s="472"/>
    </row>
    <row r="314" spans="1:29" s="88" customFormat="1" ht="18">
      <c r="A314" s="6">
        <f t="shared" si="177"/>
        <v>13.049999999999999</v>
      </c>
      <c r="B314" s="7" t="s">
        <v>184</v>
      </c>
      <c r="C314" s="8">
        <v>30</v>
      </c>
      <c r="D314" s="13">
        <v>3</v>
      </c>
      <c r="E314" s="8">
        <v>30</v>
      </c>
      <c r="F314" s="13">
        <v>3</v>
      </c>
      <c r="G314" s="47">
        <f t="shared" si="169"/>
        <v>1</v>
      </c>
      <c r="H314" s="48">
        <f t="shared" si="169"/>
        <v>1</v>
      </c>
      <c r="I314" s="49">
        <f t="shared" si="174"/>
        <v>0</v>
      </c>
      <c r="J314" s="50">
        <f t="shared" si="174"/>
        <v>0</v>
      </c>
      <c r="K314" s="8"/>
      <c r="L314" s="8"/>
      <c r="M314" s="8"/>
      <c r="N314" s="8"/>
      <c r="O314" s="51">
        <v>0.1</v>
      </c>
      <c r="P314" s="75">
        <v>30</v>
      </c>
      <c r="Q314" s="41">
        <f t="shared" si="178"/>
        <v>3</v>
      </c>
      <c r="R314" s="42">
        <f t="shared" si="176"/>
        <v>30</v>
      </c>
      <c r="S314" s="43">
        <f t="shared" si="176"/>
        <v>3</v>
      </c>
      <c r="T314" s="405"/>
      <c r="U314" s="405"/>
      <c r="V314" s="405"/>
      <c r="W314" s="405"/>
      <c r="X314" s="423">
        <v>0.1</v>
      </c>
      <c r="Y314" s="478">
        <v>30</v>
      </c>
      <c r="Z314" s="424">
        <f t="shared" si="179"/>
        <v>3</v>
      </c>
      <c r="AA314" s="406">
        <f t="shared" si="175"/>
        <v>30</v>
      </c>
      <c r="AB314" s="484">
        <f t="shared" si="175"/>
        <v>3</v>
      </c>
      <c r="AC314" s="404"/>
    </row>
    <row r="315" spans="1:29" s="9" customFormat="1" ht="22.5" customHeight="1">
      <c r="A315" s="6">
        <f t="shared" si="177"/>
        <v>13.059999999999999</v>
      </c>
      <c r="B315" s="58" t="s">
        <v>189</v>
      </c>
      <c r="C315" s="93">
        <v>30</v>
      </c>
      <c r="D315" s="102">
        <v>3.6</v>
      </c>
      <c r="E315" s="93">
        <v>30</v>
      </c>
      <c r="F315" s="102">
        <v>3.6</v>
      </c>
      <c r="G315" s="47">
        <f t="shared" si="169"/>
        <v>1</v>
      </c>
      <c r="H315" s="48">
        <f t="shared" si="169"/>
        <v>1</v>
      </c>
      <c r="I315" s="49">
        <f t="shared" si="174"/>
        <v>0</v>
      </c>
      <c r="J315" s="50">
        <f t="shared" si="174"/>
        <v>0</v>
      </c>
      <c r="K315" s="93"/>
      <c r="L315" s="93"/>
      <c r="M315" s="93"/>
      <c r="N315" s="93"/>
      <c r="O315" s="51">
        <f>0.01*12</f>
        <v>0.12</v>
      </c>
      <c r="P315" s="282">
        <v>30</v>
      </c>
      <c r="Q315" s="41">
        <f t="shared" si="178"/>
        <v>3.5999999999999996</v>
      </c>
      <c r="R315" s="42">
        <f t="shared" si="176"/>
        <v>30</v>
      </c>
      <c r="S315" s="43">
        <f t="shared" si="176"/>
        <v>3.5999999999999996</v>
      </c>
      <c r="T315" s="470"/>
      <c r="U315" s="470"/>
      <c r="V315" s="470"/>
      <c r="W315" s="470"/>
      <c r="X315" s="423">
        <f>0.01*12</f>
        <v>0.12</v>
      </c>
      <c r="Y315" s="538">
        <v>30</v>
      </c>
      <c r="Z315" s="424">
        <f t="shared" si="179"/>
        <v>3.5999999999999996</v>
      </c>
      <c r="AA315" s="406">
        <f t="shared" si="175"/>
        <v>30</v>
      </c>
      <c r="AB315" s="484">
        <f t="shared" si="175"/>
        <v>3.5999999999999996</v>
      </c>
      <c r="AC315" s="472"/>
    </row>
    <row r="316" spans="1:29" s="88" customFormat="1" ht="18">
      <c r="A316" s="6">
        <f t="shared" si="177"/>
        <v>13.069999999999999</v>
      </c>
      <c r="B316" s="58" t="s">
        <v>186</v>
      </c>
      <c r="C316" s="93"/>
      <c r="D316" s="102"/>
      <c r="E316" s="93"/>
      <c r="F316" s="102"/>
      <c r="G316" s="47"/>
      <c r="H316" s="48"/>
      <c r="I316" s="49">
        <f t="shared" si="174"/>
        <v>0</v>
      </c>
      <c r="J316" s="50">
        <f t="shared" si="174"/>
        <v>0</v>
      </c>
      <c r="K316" s="93"/>
      <c r="L316" s="93"/>
      <c r="M316" s="93"/>
      <c r="N316" s="93"/>
      <c r="O316" s="51">
        <v>0.03</v>
      </c>
      <c r="P316" s="282">
        <v>30</v>
      </c>
      <c r="Q316" s="41">
        <f t="shared" si="178"/>
        <v>0.89999999999999991</v>
      </c>
      <c r="R316" s="42">
        <f t="shared" si="176"/>
        <v>30</v>
      </c>
      <c r="S316" s="43">
        <f t="shared" si="176"/>
        <v>0.89999999999999991</v>
      </c>
      <c r="T316" s="470"/>
      <c r="U316" s="470"/>
      <c r="V316" s="470"/>
      <c r="W316" s="470"/>
      <c r="X316" s="423">
        <v>0.03</v>
      </c>
      <c r="Y316" s="538">
        <v>0</v>
      </c>
      <c r="Z316" s="424">
        <f t="shared" si="179"/>
        <v>0</v>
      </c>
      <c r="AA316" s="406">
        <f t="shared" si="175"/>
        <v>0</v>
      </c>
      <c r="AB316" s="484">
        <f t="shared" si="175"/>
        <v>0</v>
      </c>
      <c r="AC316" s="472"/>
    </row>
    <row r="317" spans="1:29" s="88" customFormat="1" ht="18">
      <c r="A317" s="6">
        <f t="shared" si="177"/>
        <v>13.079999999999998</v>
      </c>
      <c r="B317" s="12" t="s">
        <v>187</v>
      </c>
      <c r="C317" s="8"/>
      <c r="D317" s="13"/>
      <c r="E317" s="8"/>
      <c r="F317" s="13"/>
      <c r="G317" s="47"/>
      <c r="H317" s="48"/>
      <c r="I317" s="49">
        <f t="shared" si="174"/>
        <v>0</v>
      </c>
      <c r="J317" s="50">
        <f t="shared" si="174"/>
        <v>0</v>
      </c>
      <c r="K317" s="8"/>
      <c r="L317" s="8"/>
      <c r="M317" s="8"/>
      <c r="N317" s="8"/>
      <c r="O317" s="51">
        <v>0.02</v>
      </c>
      <c r="P317" s="75">
        <v>30</v>
      </c>
      <c r="Q317" s="41">
        <f t="shared" si="178"/>
        <v>0.6</v>
      </c>
      <c r="R317" s="42">
        <f t="shared" si="176"/>
        <v>30</v>
      </c>
      <c r="S317" s="43">
        <f t="shared" si="176"/>
        <v>0.6</v>
      </c>
      <c r="T317" s="405"/>
      <c r="U317" s="405"/>
      <c r="V317" s="405"/>
      <c r="W317" s="405"/>
      <c r="X317" s="423">
        <v>0.02</v>
      </c>
      <c r="Y317" s="478">
        <v>0</v>
      </c>
      <c r="Z317" s="424">
        <f t="shared" si="179"/>
        <v>0</v>
      </c>
      <c r="AA317" s="406">
        <f t="shared" si="175"/>
        <v>0</v>
      </c>
      <c r="AB317" s="484">
        <f t="shared" si="175"/>
        <v>0</v>
      </c>
      <c r="AC317" s="407"/>
    </row>
    <row r="318" spans="1:29" s="88" customFormat="1" ht="31.5">
      <c r="A318" s="6">
        <v>13.09</v>
      </c>
      <c r="B318" s="56" t="s">
        <v>339</v>
      </c>
      <c r="C318" s="8"/>
      <c r="D318" s="13"/>
      <c r="E318" s="8"/>
      <c r="F318" s="13"/>
      <c r="G318" s="47"/>
      <c r="H318" s="48"/>
      <c r="I318" s="49"/>
      <c r="J318" s="50"/>
      <c r="K318" s="8"/>
      <c r="L318" s="8"/>
      <c r="M318" s="8"/>
      <c r="N318" s="8"/>
      <c r="O318" s="60">
        <v>2.0039999999999999E-2</v>
      </c>
      <c r="P318" s="75">
        <v>30</v>
      </c>
      <c r="Q318" s="55">
        <f>O318*P318*12</f>
        <v>7.2143999999999995</v>
      </c>
      <c r="R318" s="42">
        <f t="shared" ref="R318:R319" si="180">K318+M318+P318</f>
        <v>30</v>
      </c>
      <c r="S318" s="43">
        <f t="shared" ref="S318:S319" si="181">L318+N318+Q318</f>
        <v>7.2143999999999995</v>
      </c>
      <c r="T318" s="405"/>
      <c r="U318" s="405"/>
      <c r="V318" s="405"/>
      <c r="W318" s="405"/>
      <c r="X318" s="456">
        <v>2.0039999999999999E-2</v>
      </c>
      <c r="Y318" s="478">
        <v>0</v>
      </c>
      <c r="Z318" s="458">
        <f>X318*Y318*12</f>
        <v>0</v>
      </c>
      <c r="AA318" s="406">
        <f t="shared" si="175"/>
        <v>0</v>
      </c>
      <c r="AB318" s="484">
        <f t="shared" si="175"/>
        <v>0</v>
      </c>
      <c r="AC318" s="407"/>
    </row>
    <row r="319" spans="1:29" s="88" customFormat="1" ht="47.25">
      <c r="A319" s="6">
        <v>13.1</v>
      </c>
      <c r="B319" s="56" t="s">
        <v>340</v>
      </c>
      <c r="C319" s="8"/>
      <c r="D319" s="13"/>
      <c r="E319" s="8"/>
      <c r="F319" s="13"/>
      <c r="G319" s="47"/>
      <c r="H319" s="48"/>
      <c r="I319" s="49"/>
      <c r="J319" s="50"/>
      <c r="K319" s="8"/>
      <c r="L319" s="8"/>
      <c r="M319" s="8"/>
      <c r="N319" s="8"/>
      <c r="O319" s="60">
        <v>2.0039999999999999E-2</v>
      </c>
      <c r="P319" s="75">
        <v>30</v>
      </c>
      <c r="Q319" s="55">
        <f>O319*P319*12*2</f>
        <v>14.428799999999999</v>
      </c>
      <c r="R319" s="42">
        <f t="shared" si="180"/>
        <v>30</v>
      </c>
      <c r="S319" s="43">
        <f t="shared" si="181"/>
        <v>14.428799999999999</v>
      </c>
      <c r="T319" s="405"/>
      <c r="U319" s="405"/>
      <c r="V319" s="405"/>
      <c r="W319" s="405"/>
      <c r="X319" s="456">
        <v>2.0039999999999999E-2</v>
      </c>
      <c r="Y319" s="478">
        <v>0</v>
      </c>
      <c r="Z319" s="458">
        <f>X319*Y319*12*2</f>
        <v>0</v>
      </c>
      <c r="AA319" s="406">
        <f t="shared" si="175"/>
        <v>0</v>
      </c>
      <c r="AB319" s="484">
        <f t="shared" si="175"/>
        <v>0</v>
      </c>
      <c r="AC319" s="407"/>
    </row>
    <row r="320" spans="1:29" s="216" customFormat="1" ht="18">
      <c r="A320" s="203"/>
      <c r="B320" s="192" t="s">
        <v>107</v>
      </c>
      <c r="C320" s="198">
        <f>C314</f>
        <v>30</v>
      </c>
      <c r="D320" s="199">
        <f>SUM(D310:D319)</f>
        <v>68.473199999999991</v>
      </c>
      <c r="E320" s="198">
        <f>E314</f>
        <v>30</v>
      </c>
      <c r="F320" s="199">
        <f>SUM(F310:F319)</f>
        <v>68.473199999999991</v>
      </c>
      <c r="G320" s="214">
        <f>E320/C320</f>
        <v>1</v>
      </c>
      <c r="H320" s="215">
        <f t="shared" si="169"/>
        <v>1</v>
      </c>
      <c r="I320" s="198">
        <f t="shared" ref="I320:O320" si="182">SUM(I310:I319)</f>
        <v>0</v>
      </c>
      <c r="J320" s="199">
        <f t="shared" si="182"/>
        <v>0</v>
      </c>
      <c r="K320" s="199">
        <f t="shared" si="182"/>
        <v>0</v>
      </c>
      <c r="L320" s="199">
        <f t="shared" si="182"/>
        <v>0</v>
      </c>
      <c r="M320" s="199">
        <f t="shared" si="182"/>
        <v>0</v>
      </c>
      <c r="N320" s="199">
        <f t="shared" si="182"/>
        <v>0</v>
      </c>
      <c r="O320" s="200">
        <f t="shared" si="182"/>
        <v>0.9251299999999999</v>
      </c>
      <c r="P320" s="198">
        <v>30</v>
      </c>
      <c r="Q320" s="199">
        <f>SUM(Q310:Q319)</f>
        <v>108.09131999999998</v>
      </c>
      <c r="R320" s="198">
        <v>30</v>
      </c>
      <c r="S320" s="199">
        <f>SUM(S310:S319)</f>
        <v>108.09131999999998</v>
      </c>
      <c r="T320" s="446"/>
      <c r="U320" s="446">
        <f t="shared" ref="U320:X320" si="183">SUM(U310:U319)</f>
        <v>0</v>
      </c>
      <c r="V320" s="446"/>
      <c r="W320" s="446">
        <f t="shared" si="183"/>
        <v>0</v>
      </c>
      <c r="X320" s="200">
        <f t="shared" si="183"/>
        <v>0.9251299999999999</v>
      </c>
      <c r="Y320" s="198">
        <v>30</v>
      </c>
      <c r="Z320" s="446">
        <f>SUM(Z310:Z319)</f>
        <v>81.948119999999989</v>
      </c>
      <c r="AA320" s="198">
        <f>Y320</f>
        <v>30</v>
      </c>
      <c r="AB320" s="446">
        <f>SUM(AB310:AB319)</f>
        <v>81.948119999999989</v>
      </c>
      <c r="AC320" s="422"/>
    </row>
    <row r="321" spans="1:29" s="147" customFormat="1" ht="47.25" customHeight="1">
      <c r="A321" s="143">
        <v>14</v>
      </c>
      <c r="B321" s="144" t="s">
        <v>343</v>
      </c>
      <c r="C321" s="145"/>
      <c r="D321" s="162"/>
      <c r="E321" s="145"/>
      <c r="F321" s="162"/>
      <c r="G321" s="151"/>
      <c r="H321" s="152"/>
      <c r="I321" s="159"/>
      <c r="J321" s="162"/>
      <c r="K321" s="145"/>
      <c r="L321" s="145"/>
      <c r="M321" s="145"/>
      <c r="N321" s="145"/>
      <c r="O321" s="153"/>
      <c r="P321" s="159"/>
      <c r="Q321" s="162"/>
      <c r="R321" s="154">
        <f t="shared" si="176"/>
        <v>0</v>
      </c>
      <c r="S321" s="155">
        <f t="shared" si="176"/>
        <v>0</v>
      </c>
      <c r="T321" s="439"/>
      <c r="U321" s="439"/>
      <c r="V321" s="439"/>
      <c r="W321" s="439"/>
      <c r="X321" s="440"/>
      <c r="Y321" s="447"/>
      <c r="Z321" s="448"/>
      <c r="AA321" s="406"/>
      <c r="AB321" s="484"/>
      <c r="AC321" s="403"/>
    </row>
    <row r="322" spans="1:29" s="9" customFormat="1" ht="70.5" customHeight="1">
      <c r="A322" s="6">
        <v>14.01</v>
      </c>
      <c r="B322" s="7" t="s">
        <v>346</v>
      </c>
      <c r="C322" s="8"/>
      <c r="D322" s="13"/>
      <c r="E322" s="8"/>
      <c r="F322" s="13"/>
      <c r="G322" s="47"/>
      <c r="H322" s="48"/>
      <c r="I322" s="49">
        <f t="shared" ref="I322:J324" si="184">C322-E322</f>
        <v>0</v>
      </c>
      <c r="J322" s="50">
        <f t="shared" si="184"/>
        <v>0</v>
      </c>
      <c r="K322" s="8"/>
      <c r="L322" s="8"/>
      <c r="M322" s="8"/>
      <c r="N322" s="8"/>
      <c r="O322" s="64"/>
      <c r="P322" s="75"/>
      <c r="Q322" s="41">
        <v>0</v>
      </c>
      <c r="R322" s="42">
        <f t="shared" si="176"/>
        <v>0</v>
      </c>
      <c r="S322" s="43">
        <f t="shared" si="176"/>
        <v>0</v>
      </c>
      <c r="T322" s="405"/>
      <c r="U322" s="405"/>
      <c r="V322" s="405"/>
      <c r="W322" s="405"/>
      <c r="X322" s="426"/>
      <c r="Y322" s="478"/>
      <c r="Z322" s="424">
        <v>0</v>
      </c>
      <c r="AA322" s="406">
        <f t="shared" ref="AA322:AA324" si="185">T322+V322+Y322</f>
        <v>0</v>
      </c>
      <c r="AB322" s="484">
        <f t="shared" si="175"/>
        <v>0</v>
      </c>
      <c r="AC322" s="404"/>
    </row>
    <row r="323" spans="1:29" s="9" customFormat="1" ht="26.25" customHeight="1">
      <c r="A323" s="6"/>
      <c r="B323" s="7" t="s">
        <v>345</v>
      </c>
      <c r="C323" s="8"/>
      <c r="D323" s="13"/>
      <c r="E323" s="8"/>
      <c r="F323" s="13"/>
      <c r="G323" s="47"/>
      <c r="H323" s="48"/>
      <c r="I323" s="49">
        <f t="shared" si="184"/>
        <v>0</v>
      </c>
      <c r="J323" s="50">
        <f t="shared" si="184"/>
        <v>0</v>
      </c>
      <c r="K323" s="8"/>
      <c r="L323" s="8"/>
      <c r="M323" s="8"/>
      <c r="N323" s="8"/>
      <c r="O323" s="64"/>
      <c r="P323" s="75">
        <v>71</v>
      </c>
      <c r="Q323" s="41">
        <v>42.5</v>
      </c>
      <c r="R323" s="42">
        <f t="shared" si="176"/>
        <v>71</v>
      </c>
      <c r="S323" s="43">
        <f t="shared" si="176"/>
        <v>42.5</v>
      </c>
      <c r="T323" s="405"/>
      <c r="U323" s="405"/>
      <c r="V323" s="405"/>
      <c r="W323" s="405"/>
      <c r="X323" s="426">
        <v>0.20833299999999999</v>
      </c>
      <c r="Y323" s="478">
        <v>71</v>
      </c>
      <c r="Z323" s="424">
        <f>X323*Y323</f>
        <v>14.791642999999999</v>
      </c>
      <c r="AA323" s="406">
        <f t="shared" si="185"/>
        <v>71</v>
      </c>
      <c r="AB323" s="484">
        <f t="shared" si="175"/>
        <v>14.791642999999999</v>
      </c>
      <c r="AC323" s="404"/>
    </row>
    <row r="324" spans="1:29" s="9" customFormat="1" ht="24.75" customHeight="1">
      <c r="A324" s="6"/>
      <c r="B324" s="7" t="s">
        <v>344</v>
      </c>
      <c r="C324" s="8">
        <v>5</v>
      </c>
      <c r="D324" s="13">
        <v>43.29</v>
      </c>
      <c r="E324" s="8">
        <v>5</v>
      </c>
      <c r="F324" s="13">
        <v>43.29</v>
      </c>
      <c r="G324" s="47"/>
      <c r="H324" s="48"/>
      <c r="I324" s="49">
        <f t="shared" si="184"/>
        <v>0</v>
      </c>
      <c r="J324" s="50">
        <f t="shared" si="184"/>
        <v>0</v>
      </c>
      <c r="K324" s="8"/>
      <c r="L324" s="8"/>
      <c r="M324" s="8"/>
      <c r="N324" s="8"/>
      <c r="O324" s="64">
        <v>7.1428000000000003</v>
      </c>
      <c r="P324" s="75">
        <v>3</v>
      </c>
      <c r="Q324" s="41">
        <f>O324*P324</f>
        <v>21.4284</v>
      </c>
      <c r="R324" s="42">
        <f t="shared" si="176"/>
        <v>3</v>
      </c>
      <c r="S324" s="43">
        <f t="shared" si="176"/>
        <v>21.4284</v>
      </c>
      <c r="T324" s="405"/>
      <c r="U324" s="405"/>
      <c r="V324" s="405"/>
      <c r="W324" s="405"/>
      <c r="X324" s="426">
        <v>7.1428000000000003</v>
      </c>
      <c r="Y324" s="478">
        <v>3</v>
      </c>
      <c r="Z324" s="424">
        <f>X324*Y324</f>
        <v>21.4284</v>
      </c>
      <c r="AA324" s="406">
        <f t="shared" si="185"/>
        <v>3</v>
      </c>
      <c r="AB324" s="484">
        <f t="shared" si="175"/>
        <v>21.4284</v>
      </c>
      <c r="AC324" s="404"/>
    </row>
    <row r="325" spans="1:29" s="216" customFormat="1" ht="18">
      <c r="A325" s="203"/>
      <c r="B325" s="192" t="s">
        <v>105</v>
      </c>
      <c r="C325" s="198">
        <f>SUM(C322:C324)</f>
        <v>5</v>
      </c>
      <c r="D325" s="199">
        <f t="shared" ref="D325:S325" si="186">SUM(D322:D324)</f>
        <v>43.29</v>
      </c>
      <c r="E325" s="198">
        <f t="shared" si="186"/>
        <v>5</v>
      </c>
      <c r="F325" s="199">
        <f t="shared" si="186"/>
        <v>43.29</v>
      </c>
      <c r="G325" s="214"/>
      <c r="H325" s="215"/>
      <c r="I325" s="198">
        <f t="shared" si="186"/>
        <v>0</v>
      </c>
      <c r="J325" s="199">
        <f t="shared" si="186"/>
        <v>0</v>
      </c>
      <c r="K325" s="199">
        <f t="shared" si="186"/>
        <v>0</v>
      </c>
      <c r="L325" s="199">
        <f t="shared" si="186"/>
        <v>0</v>
      </c>
      <c r="M325" s="199">
        <f t="shared" si="186"/>
        <v>0</v>
      </c>
      <c r="N325" s="199">
        <f t="shared" si="186"/>
        <v>0</v>
      </c>
      <c r="O325" s="200">
        <f t="shared" si="186"/>
        <v>7.1428000000000003</v>
      </c>
      <c r="P325" s="198">
        <f t="shared" si="186"/>
        <v>74</v>
      </c>
      <c r="Q325" s="199">
        <f t="shared" si="186"/>
        <v>63.928399999999996</v>
      </c>
      <c r="R325" s="198">
        <f t="shared" si="186"/>
        <v>74</v>
      </c>
      <c r="S325" s="199">
        <f t="shared" si="186"/>
        <v>63.928399999999996</v>
      </c>
      <c r="T325" s="446"/>
      <c r="U325" s="446">
        <f t="shared" ref="U325:AB325" si="187">SUM(U322:U324)</f>
        <v>0</v>
      </c>
      <c r="V325" s="446"/>
      <c r="W325" s="446">
        <f t="shared" si="187"/>
        <v>0</v>
      </c>
      <c r="X325" s="449"/>
      <c r="Y325" s="445">
        <f t="shared" si="187"/>
        <v>74</v>
      </c>
      <c r="Z325" s="446">
        <f t="shared" si="187"/>
        <v>36.220042999999997</v>
      </c>
      <c r="AA325" s="445">
        <f t="shared" si="187"/>
        <v>74</v>
      </c>
      <c r="AB325" s="446">
        <f t="shared" si="187"/>
        <v>36.220042999999997</v>
      </c>
      <c r="AC325" s="422"/>
    </row>
    <row r="326" spans="1:29" s="147" customFormat="1" ht="18">
      <c r="A326" s="143">
        <v>15</v>
      </c>
      <c r="B326" s="144" t="s">
        <v>190</v>
      </c>
      <c r="C326" s="145"/>
      <c r="D326" s="162"/>
      <c r="E326" s="145"/>
      <c r="F326" s="162"/>
      <c r="G326" s="151"/>
      <c r="H326" s="152"/>
      <c r="I326" s="159"/>
      <c r="J326" s="162"/>
      <c r="K326" s="145"/>
      <c r="L326" s="145"/>
      <c r="M326" s="145"/>
      <c r="N326" s="145"/>
      <c r="O326" s="153"/>
      <c r="P326" s="159"/>
      <c r="Q326" s="162"/>
      <c r="R326" s="154">
        <f t="shared" si="176"/>
        <v>0</v>
      </c>
      <c r="S326" s="155">
        <f t="shared" si="176"/>
        <v>0</v>
      </c>
      <c r="T326" s="439"/>
      <c r="U326" s="439"/>
      <c r="V326" s="439"/>
      <c r="W326" s="439"/>
      <c r="X326" s="440"/>
      <c r="Y326" s="447"/>
      <c r="Z326" s="448"/>
      <c r="AA326" s="406"/>
      <c r="AB326" s="484"/>
      <c r="AC326" s="403"/>
    </row>
    <row r="327" spans="1:29" s="88" customFormat="1" ht="18">
      <c r="A327" s="6">
        <v>15.01</v>
      </c>
      <c r="B327" s="7" t="s">
        <v>191</v>
      </c>
      <c r="C327" s="8">
        <v>201</v>
      </c>
      <c r="D327" s="13">
        <v>6.03</v>
      </c>
      <c r="E327" s="8">
        <v>201</v>
      </c>
      <c r="F327" s="13">
        <v>6.03</v>
      </c>
      <c r="G327" s="47"/>
      <c r="H327" s="48"/>
      <c r="I327" s="49">
        <f t="shared" ref="I327:J328" si="188">C327-E327</f>
        <v>0</v>
      </c>
      <c r="J327" s="50">
        <f t="shared" si="188"/>
        <v>0</v>
      </c>
      <c r="K327" s="8"/>
      <c r="L327" s="8"/>
      <c r="M327" s="8"/>
      <c r="N327" s="8"/>
      <c r="O327" s="51">
        <v>0.03</v>
      </c>
      <c r="P327" s="75"/>
      <c r="Q327" s="41">
        <f t="shared" ref="Q327" si="189">O327*P327</f>
        <v>0</v>
      </c>
      <c r="R327" s="42">
        <f t="shared" si="176"/>
        <v>0</v>
      </c>
      <c r="S327" s="43">
        <f t="shared" si="176"/>
        <v>0</v>
      </c>
      <c r="T327" s="405"/>
      <c r="U327" s="405"/>
      <c r="V327" s="405"/>
      <c r="W327" s="405"/>
      <c r="X327" s="423">
        <v>0.03</v>
      </c>
      <c r="Y327" s="478"/>
      <c r="Z327" s="424">
        <f t="shared" ref="Z327" si="190">X327*Y327</f>
        <v>0</v>
      </c>
      <c r="AA327" s="406">
        <f t="shared" ref="AA327:AB392" si="191">T327+V327+Y327</f>
        <v>0</v>
      </c>
      <c r="AB327" s="484">
        <f t="shared" si="191"/>
        <v>0</v>
      </c>
      <c r="AC327" s="404"/>
    </row>
    <row r="328" spans="1:29" s="88" customFormat="1" ht="18">
      <c r="A328" s="6">
        <v>15.02</v>
      </c>
      <c r="B328" s="7" t="s">
        <v>192</v>
      </c>
      <c r="C328" s="8">
        <v>90</v>
      </c>
      <c r="D328" s="13">
        <v>9</v>
      </c>
      <c r="E328" s="8">
        <v>90</v>
      </c>
      <c r="F328" s="13">
        <v>9</v>
      </c>
      <c r="G328" s="47"/>
      <c r="H328" s="48"/>
      <c r="I328" s="49">
        <f t="shared" si="188"/>
        <v>0</v>
      </c>
      <c r="J328" s="50">
        <f t="shared" si="188"/>
        <v>0</v>
      </c>
      <c r="K328" s="8"/>
      <c r="L328" s="8"/>
      <c r="M328" s="8"/>
      <c r="N328" s="8"/>
      <c r="O328" s="51">
        <v>0.1</v>
      </c>
      <c r="P328" s="75"/>
      <c r="Q328" s="41">
        <f>O328*P328</f>
        <v>0</v>
      </c>
      <c r="R328" s="42">
        <f t="shared" si="176"/>
        <v>0</v>
      </c>
      <c r="S328" s="43">
        <f t="shared" si="176"/>
        <v>0</v>
      </c>
      <c r="T328" s="405"/>
      <c r="U328" s="405"/>
      <c r="V328" s="405"/>
      <c r="W328" s="405"/>
      <c r="X328" s="423">
        <v>0.1</v>
      </c>
      <c r="Y328" s="478"/>
      <c r="Z328" s="424">
        <f>X328*Y328</f>
        <v>0</v>
      </c>
      <c r="AA328" s="406">
        <f t="shared" si="191"/>
        <v>0</v>
      </c>
      <c r="AB328" s="484">
        <f t="shared" si="191"/>
        <v>0</v>
      </c>
      <c r="AC328" s="404"/>
    </row>
    <row r="329" spans="1:29" s="216" customFormat="1" ht="18">
      <c r="A329" s="203"/>
      <c r="B329" s="192" t="s">
        <v>105</v>
      </c>
      <c r="C329" s="198">
        <f>SUM(C327:C328)</f>
        <v>291</v>
      </c>
      <c r="D329" s="199">
        <f t="shared" ref="D329:S329" si="192">SUM(D327:D328)</f>
        <v>15.030000000000001</v>
      </c>
      <c r="E329" s="198">
        <f t="shared" si="192"/>
        <v>291</v>
      </c>
      <c r="F329" s="199">
        <f t="shared" si="192"/>
        <v>15.030000000000001</v>
      </c>
      <c r="G329" s="214"/>
      <c r="H329" s="215"/>
      <c r="I329" s="198">
        <f t="shared" si="192"/>
        <v>0</v>
      </c>
      <c r="J329" s="199">
        <f t="shared" si="192"/>
        <v>0</v>
      </c>
      <c r="K329" s="199">
        <f t="shared" si="192"/>
        <v>0</v>
      </c>
      <c r="L329" s="199">
        <f t="shared" si="192"/>
        <v>0</v>
      </c>
      <c r="M329" s="199">
        <f t="shared" si="192"/>
        <v>0</v>
      </c>
      <c r="N329" s="199">
        <f t="shared" si="192"/>
        <v>0</v>
      </c>
      <c r="O329" s="200">
        <f t="shared" si="192"/>
        <v>0.13</v>
      </c>
      <c r="P329" s="198">
        <f t="shared" si="192"/>
        <v>0</v>
      </c>
      <c r="Q329" s="199">
        <f t="shared" si="192"/>
        <v>0</v>
      </c>
      <c r="R329" s="198">
        <f t="shared" si="192"/>
        <v>0</v>
      </c>
      <c r="S329" s="199">
        <f t="shared" si="192"/>
        <v>0</v>
      </c>
      <c r="T329" s="446"/>
      <c r="U329" s="446">
        <f t="shared" ref="U329:AB329" si="193">SUM(U327:U328)</f>
        <v>0</v>
      </c>
      <c r="V329" s="446"/>
      <c r="W329" s="446">
        <f t="shared" si="193"/>
        <v>0</v>
      </c>
      <c r="X329" s="449"/>
      <c r="Y329" s="198">
        <f t="shared" ref="Y329" si="194">SUM(Y327:Y328)</f>
        <v>0</v>
      </c>
      <c r="Z329" s="446">
        <f t="shared" si="193"/>
        <v>0</v>
      </c>
      <c r="AA329" s="198">
        <f t="shared" si="193"/>
        <v>0</v>
      </c>
      <c r="AB329" s="446">
        <f t="shared" si="193"/>
        <v>0</v>
      </c>
      <c r="AC329" s="422"/>
    </row>
    <row r="330" spans="1:29" s="172" customFormat="1" ht="18">
      <c r="A330" s="164" t="s">
        <v>193</v>
      </c>
      <c r="B330" s="165" t="s">
        <v>194</v>
      </c>
      <c r="C330" s="166"/>
      <c r="D330" s="173"/>
      <c r="E330" s="166"/>
      <c r="F330" s="173"/>
      <c r="G330" s="167"/>
      <c r="H330" s="168"/>
      <c r="I330" s="174"/>
      <c r="J330" s="173"/>
      <c r="K330" s="166"/>
      <c r="L330" s="166"/>
      <c r="M330" s="166"/>
      <c r="N330" s="166"/>
      <c r="O330" s="169"/>
      <c r="P330" s="174"/>
      <c r="Q330" s="173"/>
      <c r="R330" s="170">
        <f t="shared" si="176"/>
        <v>0</v>
      </c>
      <c r="S330" s="171">
        <f t="shared" si="176"/>
        <v>0</v>
      </c>
      <c r="T330" s="439"/>
      <c r="U330" s="439"/>
      <c r="V330" s="439"/>
      <c r="W330" s="439"/>
      <c r="X330" s="440"/>
      <c r="Y330" s="447"/>
      <c r="Z330" s="448"/>
      <c r="AA330" s="406"/>
      <c r="AB330" s="484"/>
      <c r="AC330" s="403"/>
    </row>
    <row r="331" spans="1:29" s="147" customFormat="1" ht="18">
      <c r="A331" s="143">
        <v>16</v>
      </c>
      <c r="B331" s="144" t="s">
        <v>195</v>
      </c>
      <c r="C331" s="145"/>
      <c r="D331" s="162"/>
      <c r="E331" s="145"/>
      <c r="F331" s="162"/>
      <c r="G331" s="151"/>
      <c r="H331" s="152"/>
      <c r="I331" s="159"/>
      <c r="J331" s="162"/>
      <c r="K331" s="145"/>
      <c r="L331" s="145"/>
      <c r="M331" s="145"/>
      <c r="N331" s="145"/>
      <c r="O331" s="153"/>
      <c r="P331" s="159"/>
      <c r="Q331" s="162"/>
      <c r="R331" s="154">
        <f t="shared" si="176"/>
        <v>0</v>
      </c>
      <c r="S331" s="155">
        <f t="shared" si="176"/>
        <v>0</v>
      </c>
      <c r="T331" s="439"/>
      <c r="U331" s="439"/>
      <c r="V331" s="439"/>
      <c r="W331" s="439"/>
      <c r="X331" s="440"/>
      <c r="Y331" s="447"/>
      <c r="Z331" s="448"/>
      <c r="AA331" s="406"/>
      <c r="AB331" s="484"/>
      <c r="AC331" s="403"/>
    </row>
    <row r="332" spans="1:29" s="88" customFormat="1" ht="18">
      <c r="A332" s="6">
        <v>16.010000000000002</v>
      </c>
      <c r="B332" s="7" t="s">
        <v>196</v>
      </c>
      <c r="C332" s="8"/>
      <c r="D332" s="13"/>
      <c r="E332" s="8"/>
      <c r="F332" s="13"/>
      <c r="G332" s="47"/>
      <c r="H332" s="48"/>
      <c r="I332" s="75"/>
      <c r="J332" s="13"/>
      <c r="K332" s="8"/>
      <c r="L332" s="8"/>
      <c r="M332" s="8"/>
      <c r="N332" s="8"/>
      <c r="O332" s="64"/>
      <c r="P332" s="75"/>
      <c r="Q332" s="13"/>
      <c r="R332" s="42">
        <f t="shared" si="176"/>
        <v>0</v>
      </c>
      <c r="S332" s="43">
        <f t="shared" si="176"/>
        <v>0</v>
      </c>
      <c r="T332" s="405"/>
      <c r="U332" s="405"/>
      <c r="V332" s="405"/>
      <c r="W332" s="405"/>
      <c r="X332" s="426"/>
      <c r="Y332" s="478"/>
      <c r="Z332" s="484"/>
      <c r="AA332" s="406"/>
      <c r="AB332" s="484"/>
      <c r="AC332" s="404"/>
    </row>
    <row r="333" spans="1:29" s="91" customFormat="1" ht="18">
      <c r="A333" s="6"/>
      <c r="B333" s="7" t="s">
        <v>124</v>
      </c>
      <c r="C333" s="8">
        <v>513</v>
      </c>
      <c r="D333" s="13">
        <v>2.5649999999999999</v>
      </c>
      <c r="E333" s="8">
        <v>513</v>
      </c>
      <c r="F333" s="13">
        <v>2.5649999999999999</v>
      </c>
      <c r="G333" s="47"/>
      <c r="H333" s="48"/>
      <c r="I333" s="49">
        <f t="shared" ref="I333:J335" si="195">C333-E333</f>
        <v>0</v>
      </c>
      <c r="J333" s="50">
        <f t="shared" si="195"/>
        <v>0</v>
      </c>
      <c r="K333" s="8"/>
      <c r="L333" s="8"/>
      <c r="M333" s="8"/>
      <c r="N333" s="8"/>
      <c r="O333" s="51">
        <v>5.0000000000000001E-3</v>
      </c>
      <c r="P333" s="75">
        <v>514</v>
      </c>
      <c r="Q333" s="41">
        <f t="shared" ref="Q333:Q335" si="196">O333*P333</f>
        <v>2.57</v>
      </c>
      <c r="R333" s="42">
        <f t="shared" si="176"/>
        <v>514</v>
      </c>
      <c r="S333" s="43">
        <f t="shared" si="176"/>
        <v>2.57</v>
      </c>
      <c r="T333" s="405"/>
      <c r="U333" s="405"/>
      <c r="V333" s="405"/>
      <c r="W333" s="405"/>
      <c r="X333" s="423">
        <v>5.0000000000000001E-3</v>
      </c>
      <c r="Y333" s="478">
        <v>514</v>
      </c>
      <c r="Z333" s="424">
        <f t="shared" ref="Z333:Z335" si="197">X333*Y333</f>
        <v>2.57</v>
      </c>
      <c r="AA333" s="406">
        <f t="shared" ref="AA333:AA335" si="198">T333+V333+Y333</f>
        <v>514</v>
      </c>
      <c r="AB333" s="484">
        <f t="shared" si="191"/>
        <v>2.57</v>
      </c>
      <c r="AC333" s="404"/>
    </row>
    <row r="334" spans="1:29" s="91" customFormat="1" ht="18">
      <c r="A334" s="6"/>
      <c r="B334" s="7" t="s">
        <v>173</v>
      </c>
      <c r="C334" s="8">
        <v>918</v>
      </c>
      <c r="D334" s="13">
        <v>4.5888985</v>
      </c>
      <c r="E334" s="8">
        <v>918</v>
      </c>
      <c r="F334" s="13">
        <v>4.5888985</v>
      </c>
      <c r="G334" s="47"/>
      <c r="H334" s="48"/>
      <c r="I334" s="49">
        <f t="shared" si="195"/>
        <v>0</v>
      </c>
      <c r="J334" s="50">
        <f t="shared" si="195"/>
        <v>0</v>
      </c>
      <c r="K334" s="8"/>
      <c r="L334" s="8"/>
      <c r="M334" s="8"/>
      <c r="N334" s="8"/>
      <c r="O334" s="51">
        <v>5.0000000000000001E-3</v>
      </c>
      <c r="P334" s="75">
        <v>725</v>
      </c>
      <c r="Q334" s="41">
        <f t="shared" si="196"/>
        <v>3.625</v>
      </c>
      <c r="R334" s="42">
        <f t="shared" si="176"/>
        <v>725</v>
      </c>
      <c r="S334" s="43">
        <f t="shared" si="176"/>
        <v>3.625</v>
      </c>
      <c r="T334" s="405"/>
      <c r="U334" s="405"/>
      <c r="V334" s="405"/>
      <c r="W334" s="405"/>
      <c r="X334" s="423">
        <v>5.0000000000000001E-3</v>
      </c>
      <c r="Y334" s="478">
        <v>725</v>
      </c>
      <c r="Z334" s="424">
        <f t="shared" si="197"/>
        <v>3.625</v>
      </c>
      <c r="AA334" s="406">
        <f t="shared" si="198"/>
        <v>725</v>
      </c>
      <c r="AB334" s="484">
        <f t="shared" si="191"/>
        <v>3.625</v>
      </c>
      <c r="AC334" s="404"/>
    </row>
    <row r="335" spans="1:29" s="91" customFormat="1" ht="18">
      <c r="A335" s="6">
        <v>16.02</v>
      </c>
      <c r="B335" s="7" t="s">
        <v>197</v>
      </c>
      <c r="C335" s="8">
        <v>719</v>
      </c>
      <c r="D335" s="13">
        <v>3.5970849999999999</v>
      </c>
      <c r="E335" s="8">
        <v>719</v>
      </c>
      <c r="F335" s="13">
        <v>3.5970849999999999</v>
      </c>
      <c r="G335" s="47"/>
      <c r="H335" s="48"/>
      <c r="I335" s="49">
        <f t="shared" si="195"/>
        <v>0</v>
      </c>
      <c r="J335" s="50">
        <f t="shared" si="195"/>
        <v>0</v>
      </c>
      <c r="K335" s="8"/>
      <c r="L335" s="8"/>
      <c r="M335" s="8"/>
      <c r="N335" s="8"/>
      <c r="O335" s="64">
        <v>5.0000000000000001E-3</v>
      </c>
      <c r="P335" s="75">
        <v>673</v>
      </c>
      <c r="Q335" s="41">
        <f t="shared" si="196"/>
        <v>3.3650000000000002</v>
      </c>
      <c r="R335" s="42">
        <f t="shared" si="176"/>
        <v>673</v>
      </c>
      <c r="S335" s="43">
        <f t="shared" si="176"/>
        <v>3.3650000000000002</v>
      </c>
      <c r="T335" s="405"/>
      <c r="U335" s="405"/>
      <c r="V335" s="405"/>
      <c r="W335" s="405"/>
      <c r="X335" s="426">
        <v>5.0000000000000001E-3</v>
      </c>
      <c r="Y335" s="478">
        <v>673</v>
      </c>
      <c r="Z335" s="424">
        <f t="shared" si="197"/>
        <v>3.3650000000000002</v>
      </c>
      <c r="AA335" s="406">
        <f t="shared" si="198"/>
        <v>673</v>
      </c>
      <c r="AB335" s="484">
        <f t="shared" si="191"/>
        <v>3.3650000000000002</v>
      </c>
      <c r="AC335" s="404"/>
    </row>
    <row r="336" spans="1:29" s="216" customFormat="1" ht="18">
      <c r="A336" s="203"/>
      <c r="B336" s="192" t="s">
        <v>107</v>
      </c>
      <c r="C336" s="198">
        <f>SUM(C332:C335)</f>
        <v>2150</v>
      </c>
      <c r="D336" s="199">
        <f t="shared" ref="D336:S336" si="199">SUM(D332:D335)</f>
        <v>10.7509835</v>
      </c>
      <c r="E336" s="198">
        <f t="shared" si="199"/>
        <v>2150</v>
      </c>
      <c r="F336" s="199">
        <f t="shared" si="199"/>
        <v>10.7509835</v>
      </c>
      <c r="G336" s="214"/>
      <c r="H336" s="215"/>
      <c r="I336" s="198">
        <f t="shared" si="199"/>
        <v>0</v>
      </c>
      <c r="J336" s="199">
        <f t="shared" si="199"/>
        <v>0</v>
      </c>
      <c r="K336" s="199">
        <f t="shared" si="199"/>
        <v>0</v>
      </c>
      <c r="L336" s="199">
        <f t="shared" si="199"/>
        <v>0</v>
      </c>
      <c r="M336" s="199">
        <f t="shared" si="199"/>
        <v>0</v>
      </c>
      <c r="N336" s="199">
        <f t="shared" si="199"/>
        <v>0</v>
      </c>
      <c r="O336" s="200">
        <f t="shared" si="199"/>
        <v>1.4999999999999999E-2</v>
      </c>
      <c r="P336" s="198">
        <f t="shared" si="199"/>
        <v>1912</v>
      </c>
      <c r="Q336" s="199">
        <f t="shared" si="199"/>
        <v>9.56</v>
      </c>
      <c r="R336" s="198">
        <f t="shared" si="199"/>
        <v>1912</v>
      </c>
      <c r="S336" s="199">
        <f t="shared" si="199"/>
        <v>9.56</v>
      </c>
      <c r="T336" s="446"/>
      <c r="U336" s="446">
        <f t="shared" ref="U336:AB336" si="200">SUM(U332:U335)</f>
        <v>0</v>
      </c>
      <c r="V336" s="446"/>
      <c r="W336" s="446">
        <f t="shared" si="200"/>
        <v>0</v>
      </c>
      <c r="X336" s="449"/>
      <c r="Y336" s="198">
        <f t="shared" ref="Y336" si="201">SUM(Y332:Y335)</f>
        <v>1912</v>
      </c>
      <c r="Z336" s="446">
        <f t="shared" si="200"/>
        <v>9.56</v>
      </c>
      <c r="AA336" s="198">
        <f t="shared" si="200"/>
        <v>1912</v>
      </c>
      <c r="AB336" s="446">
        <f t="shared" si="200"/>
        <v>9.56</v>
      </c>
      <c r="AC336" s="422"/>
    </row>
    <row r="337" spans="1:29" s="147" customFormat="1" ht="18">
      <c r="A337" s="143">
        <v>17</v>
      </c>
      <c r="B337" s="144" t="s">
        <v>198</v>
      </c>
      <c r="C337" s="145"/>
      <c r="D337" s="162"/>
      <c r="E337" s="145"/>
      <c r="F337" s="162"/>
      <c r="G337" s="151"/>
      <c r="H337" s="152"/>
      <c r="I337" s="159"/>
      <c r="J337" s="162"/>
      <c r="K337" s="145"/>
      <c r="L337" s="145"/>
      <c r="M337" s="145"/>
      <c r="N337" s="145"/>
      <c r="O337" s="153"/>
      <c r="P337" s="159"/>
      <c r="Q337" s="162"/>
      <c r="R337" s="154">
        <f t="shared" si="176"/>
        <v>0</v>
      </c>
      <c r="S337" s="155">
        <f t="shared" si="176"/>
        <v>0</v>
      </c>
      <c r="T337" s="439"/>
      <c r="U337" s="439"/>
      <c r="V337" s="439"/>
      <c r="W337" s="439"/>
      <c r="X337" s="440"/>
      <c r="Y337" s="447"/>
      <c r="Z337" s="448"/>
      <c r="AA337" s="406"/>
      <c r="AB337" s="484"/>
      <c r="AC337" s="403"/>
    </row>
    <row r="338" spans="1:29" s="88" customFormat="1" ht="18">
      <c r="A338" s="6">
        <v>17.010000000000002</v>
      </c>
      <c r="B338" s="7" t="s">
        <v>196</v>
      </c>
      <c r="C338" s="8">
        <v>319</v>
      </c>
      <c r="D338" s="13">
        <v>15.95</v>
      </c>
      <c r="E338" s="8">
        <v>319</v>
      </c>
      <c r="F338" s="13">
        <v>15.95</v>
      </c>
      <c r="G338" s="47">
        <f t="shared" si="169"/>
        <v>1</v>
      </c>
      <c r="H338" s="48">
        <f t="shared" si="169"/>
        <v>1</v>
      </c>
      <c r="I338" s="49">
        <f t="shared" ref="I338:J339" si="202">C338-E338</f>
        <v>0</v>
      </c>
      <c r="J338" s="50">
        <f t="shared" si="202"/>
        <v>0</v>
      </c>
      <c r="K338" s="8"/>
      <c r="L338" s="8"/>
      <c r="M338" s="8"/>
      <c r="N338" s="8"/>
      <c r="O338" s="51">
        <v>0.05</v>
      </c>
      <c r="P338" s="75">
        <v>319</v>
      </c>
      <c r="Q338" s="13">
        <f t="shared" ref="Q338:Q339" si="203">O338*P338</f>
        <v>15.950000000000001</v>
      </c>
      <c r="R338" s="42">
        <f t="shared" si="176"/>
        <v>319</v>
      </c>
      <c r="S338" s="43">
        <f t="shared" si="176"/>
        <v>15.950000000000001</v>
      </c>
      <c r="T338" s="405"/>
      <c r="U338" s="405"/>
      <c r="V338" s="405"/>
      <c r="W338" s="405"/>
      <c r="X338" s="423">
        <v>0.05</v>
      </c>
      <c r="Y338" s="478">
        <v>319</v>
      </c>
      <c r="Z338" s="484">
        <f t="shared" ref="Z338:Z339" si="204">X338*Y338</f>
        <v>15.950000000000001</v>
      </c>
      <c r="AA338" s="406">
        <f t="shared" ref="AA338:AA339" si="205">T338+V338+Y338</f>
        <v>319</v>
      </c>
      <c r="AB338" s="484">
        <f t="shared" si="191"/>
        <v>15.950000000000001</v>
      </c>
      <c r="AC338" s="404"/>
    </row>
    <row r="339" spans="1:29" s="88" customFormat="1" ht="18">
      <c r="A339" s="6">
        <v>17.02</v>
      </c>
      <c r="B339" s="7" t="s">
        <v>192</v>
      </c>
      <c r="C339" s="8">
        <v>149</v>
      </c>
      <c r="D339" s="13">
        <v>10.43</v>
      </c>
      <c r="E339" s="8">
        <v>149</v>
      </c>
      <c r="F339" s="13">
        <v>10.43</v>
      </c>
      <c r="G339" s="47">
        <f t="shared" si="169"/>
        <v>1</v>
      </c>
      <c r="H339" s="48">
        <f t="shared" si="169"/>
        <v>1</v>
      </c>
      <c r="I339" s="49">
        <f t="shared" si="202"/>
        <v>0</v>
      </c>
      <c r="J339" s="50">
        <f t="shared" si="202"/>
        <v>0</v>
      </c>
      <c r="K339" s="8"/>
      <c r="L339" s="8"/>
      <c r="M339" s="8"/>
      <c r="N339" s="8"/>
      <c r="O339" s="51">
        <v>7.0000000000000007E-2</v>
      </c>
      <c r="P339" s="75">
        <v>149</v>
      </c>
      <c r="Q339" s="13">
        <f t="shared" si="203"/>
        <v>10.430000000000001</v>
      </c>
      <c r="R339" s="42">
        <f t="shared" si="176"/>
        <v>149</v>
      </c>
      <c r="S339" s="43">
        <f t="shared" si="176"/>
        <v>10.430000000000001</v>
      </c>
      <c r="T339" s="405"/>
      <c r="U339" s="405"/>
      <c r="V339" s="405"/>
      <c r="W339" s="405"/>
      <c r="X339" s="423">
        <v>7.0000000000000007E-2</v>
      </c>
      <c r="Y339" s="478">
        <v>149</v>
      </c>
      <c r="Z339" s="484">
        <f t="shared" si="204"/>
        <v>10.430000000000001</v>
      </c>
      <c r="AA339" s="406">
        <f t="shared" si="205"/>
        <v>149</v>
      </c>
      <c r="AB339" s="484">
        <f t="shared" si="191"/>
        <v>10.430000000000001</v>
      </c>
      <c r="AC339" s="404"/>
    </row>
    <row r="340" spans="1:29" s="87" customFormat="1" ht="18">
      <c r="A340" s="176"/>
      <c r="B340" s="192" t="s">
        <v>107</v>
      </c>
      <c r="C340" s="198">
        <f>SUM(C338:C339)</f>
        <v>468</v>
      </c>
      <c r="D340" s="199">
        <f t="shared" ref="D340:S340" si="206">SUM(D338:D339)</f>
        <v>26.38</v>
      </c>
      <c r="E340" s="198">
        <f t="shared" si="206"/>
        <v>468</v>
      </c>
      <c r="F340" s="199">
        <f t="shared" si="206"/>
        <v>26.38</v>
      </c>
      <c r="G340" s="134">
        <f>E340/C340</f>
        <v>1</v>
      </c>
      <c r="H340" s="135">
        <f t="shared" si="169"/>
        <v>1</v>
      </c>
      <c r="I340" s="198">
        <f t="shared" si="206"/>
        <v>0</v>
      </c>
      <c r="J340" s="199">
        <f t="shared" si="206"/>
        <v>0</v>
      </c>
      <c r="K340" s="199">
        <f t="shared" si="206"/>
        <v>0</v>
      </c>
      <c r="L340" s="199">
        <f t="shared" si="206"/>
        <v>0</v>
      </c>
      <c r="M340" s="199">
        <f t="shared" si="206"/>
        <v>0</v>
      </c>
      <c r="N340" s="199">
        <f t="shared" si="206"/>
        <v>0</v>
      </c>
      <c r="O340" s="200">
        <f t="shared" si="206"/>
        <v>0.12000000000000001</v>
      </c>
      <c r="P340" s="198">
        <f t="shared" si="206"/>
        <v>468</v>
      </c>
      <c r="Q340" s="199">
        <f t="shared" si="206"/>
        <v>26.380000000000003</v>
      </c>
      <c r="R340" s="198">
        <f t="shared" si="206"/>
        <v>468</v>
      </c>
      <c r="S340" s="199">
        <f t="shared" si="206"/>
        <v>26.380000000000003</v>
      </c>
      <c r="T340" s="446"/>
      <c r="U340" s="446">
        <f t="shared" ref="U340:W340" si="207">SUM(U338:U339)</f>
        <v>0</v>
      </c>
      <c r="V340" s="446"/>
      <c r="W340" s="446">
        <f t="shared" si="207"/>
        <v>0</v>
      </c>
      <c r="X340" s="449"/>
      <c r="Y340" s="445">
        <f>SUM(Y338:Y339)</f>
        <v>468</v>
      </c>
      <c r="Z340" s="446">
        <f>SUM(Z338:Z339)</f>
        <v>26.380000000000003</v>
      </c>
      <c r="AA340" s="445">
        <f>SUM(AA338:AA339)</f>
        <v>468</v>
      </c>
      <c r="AB340" s="446">
        <f>SUM(AB338:AB339)</f>
        <v>26.380000000000003</v>
      </c>
      <c r="AC340" s="422"/>
    </row>
    <row r="341" spans="1:29" s="147" customFormat="1" ht="45.75" customHeight="1">
      <c r="A341" s="143">
        <v>18</v>
      </c>
      <c r="B341" s="144" t="s">
        <v>199</v>
      </c>
      <c r="C341" s="145"/>
      <c r="D341" s="162"/>
      <c r="E341" s="145"/>
      <c r="F341" s="162"/>
      <c r="G341" s="151"/>
      <c r="H341" s="152"/>
      <c r="I341" s="159"/>
      <c r="J341" s="162"/>
      <c r="K341" s="145"/>
      <c r="L341" s="145"/>
      <c r="M341" s="145"/>
      <c r="N341" s="145"/>
      <c r="O341" s="153"/>
      <c r="P341" s="159"/>
      <c r="Q341" s="162"/>
      <c r="R341" s="154">
        <f t="shared" si="176"/>
        <v>0</v>
      </c>
      <c r="S341" s="155">
        <f t="shared" si="176"/>
        <v>0</v>
      </c>
      <c r="T341" s="439"/>
      <c r="U341" s="439"/>
      <c r="V341" s="439"/>
      <c r="W341" s="439"/>
      <c r="X341" s="440"/>
      <c r="Y341" s="447"/>
      <c r="Z341" s="448"/>
      <c r="AA341" s="406">
        <f t="shared" ref="AA341:AA343" si="208">T341+V341+Y341</f>
        <v>0</v>
      </c>
      <c r="AB341" s="484">
        <f t="shared" si="191"/>
        <v>0</v>
      </c>
      <c r="AC341" s="403"/>
    </row>
    <row r="342" spans="1:29" ht="18">
      <c r="A342" s="6">
        <v>18.010000000000002</v>
      </c>
      <c r="B342" s="7" t="s">
        <v>200</v>
      </c>
      <c r="C342" s="8"/>
      <c r="D342" s="13"/>
      <c r="E342" s="8"/>
      <c r="F342" s="13"/>
      <c r="G342" s="47"/>
      <c r="H342" s="48"/>
      <c r="I342" s="49">
        <f t="shared" ref="I342:J343" si="209">C342-E342</f>
        <v>0</v>
      </c>
      <c r="J342" s="50">
        <f t="shared" si="209"/>
        <v>0</v>
      </c>
      <c r="K342" s="8"/>
      <c r="L342" s="8"/>
      <c r="M342" s="8"/>
      <c r="N342" s="8"/>
      <c r="O342" s="64">
        <v>7.0000000000000001E-3</v>
      </c>
      <c r="P342" s="75">
        <v>438</v>
      </c>
      <c r="Q342" s="41">
        <f>O342*P342</f>
        <v>3.0660000000000003</v>
      </c>
      <c r="R342" s="42">
        <f t="shared" si="176"/>
        <v>438</v>
      </c>
      <c r="S342" s="43">
        <f t="shared" si="176"/>
        <v>3.0660000000000003</v>
      </c>
      <c r="T342" s="405"/>
      <c r="U342" s="405"/>
      <c r="V342" s="405"/>
      <c r="W342" s="405"/>
      <c r="X342" s="426">
        <v>7.0000000000000001E-3</v>
      </c>
      <c r="Y342" s="478">
        <v>0</v>
      </c>
      <c r="Z342" s="424">
        <f>X342*Y342</f>
        <v>0</v>
      </c>
      <c r="AA342" s="406">
        <f>T342+V342+Y342</f>
        <v>0</v>
      </c>
      <c r="AB342" s="484">
        <f>U342+W342+Z342</f>
        <v>0</v>
      </c>
      <c r="AC342" s="404"/>
    </row>
    <row r="343" spans="1:29" ht="18">
      <c r="A343" s="6">
        <f>+A342+0.01</f>
        <v>18.020000000000003</v>
      </c>
      <c r="B343" s="7" t="s">
        <v>201</v>
      </c>
      <c r="C343" s="8"/>
      <c r="D343" s="13"/>
      <c r="E343" s="8"/>
      <c r="F343" s="13"/>
      <c r="G343" s="47"/>
      <c r="H343" s="48"/>
      <c r="I343" s="49">
        <f t="shared" si="209"/>
        <v>0</v>
      </c>
      <c r="J343" s="50">
        <f t="shared" si="209"/>
        <v>0</v>
      </c>
      <c r="K343" s="8"/>
      <c r="L343" s="8"/>
      <c r="M343" s="8"/>
      <c r="N343" s="8"/>
      <c r="O343" s="64"/>
      <c r="P343" s="75"/>
      <c r="Q343" s="41">
        <f t="shared" ref="Q343" si="210">O343*P343</f>
        <v>0</v>
      </c>
      <c r="R343" s="42">
        <f t="shared" si="176"/>
        <v>0</v>
      </c>
      <c r="S343" s="43">
        <f t="shared" si="176"/>
        <v>0</v>
      </c>
      <c r="T343" s="405"/>
      <c r="U343" s="405"/>
      <c r="V343" s="405"/>
      <c r="W343" s="405"/>
      <c r="X343" s="426"/>
      <c r="Y343" s="478"/>
      <c r="Z343" s="424">
        <f t="shared" ref="Z343" si="211">X343*Y343</f>
        <v>0</v>
      </c>
      <c r="AA343" s="406">
        <f t="shared" si="208"/>
        <v>0</v>
      </c>
      <c r="AB343" s="484">
        <f t="shared" si="191"/>
        <v>0</v>
      </c>
      <c r="AC343" s="404"/>
    </row>
    <row r="344" spans="1:29" s="216" customFormat="1" ht="18">
      <c r="A344" s="203"/>
      <c r="B344" s="192" t="s">
        <v>107</v>
      </c>
      <c r="C344" s="198">
        <f>SUM(C342:C343)</f>
        <v>0</v>
      </c>
      <c r="D344" s="199">
        <f t="shared" ref="D344:S344" si="212">SUM(D342:D343)</f>
        <v>0</v>
      </c>
      <c r="E344" s="198">
        <f t="shared" si="212"/>
        <v>0</v>
      </c>
      <c r="F344" s="199">
        <f t="shared" si="212"/>
        <v>0</v>
      </c>
      <c r="G344" s="214"/>
      <c r="H344" s="215"/>
      <c r="I344" s="198">
        <f t="shared" si="212"/>
        <v>0</v>
      </c>
      <c r="J344" s="199">
        <f t="shared" si="212"/>
        <v>0</v>
      </c>
      <c r="K344" s="199">
        <f t="shared" si="212"/>
        <v>0</v>
      </c>
      <c r="L344" s="199">
        <f t="shared" si="212"/>
        <v>0</v>
      </c>
      <c r="M344" s="199">
        <f t="shared" si="212"/>
        <v>0</v>
      </c>
      <c r="N344" s="199">
        <f t="shared" si="212"/>
        <v>0</v>
      </c>
      <c r="O344" s="200">
        <f t="shared" si="212"/>
        <v>7.0000000000000001E-3</v>
      </c>
      <c r="P344" s="198">
        <f t="shared" si="212"/>
        <v>438</v>
      </c>
      <c r="Q344" s="199">
        <f t="shared" si="212"/>
        <v>3.0660000000000003</v>
      </c>
      <c r="R344" s="198">
        <f t="shared" si="212"/>
        <v>438</v>
      </c>
      <c r="S344" s="199">
        <f t="shared" si="212"/>
        <v>3.0660000000000003</v>
      </c>
      <c r="T344" s="446"/>
      <c r="U344" s="446">
        <f t="shared" ref="U344:Z344" si="213">SUM(U342:U343)</f>
        <v>0</v>
      </c>
      <c r="V344" s="446"/>
      <c r="W344" s="446">
        <f t="shared" si="213"/>
        <v>0</v>
      </c>
      <c r="X344" s="449"/>
      <c r="Y344" s="445"/>
      <c r="Z344" s="446">
        <f t="shared" si="213"/>
        <v>0</v>
      </c>
      <c r="AA344" s="445"/>
      <c r="AB344" s="484">
        <f t="shared" si="191"/>
        <v>0</v>
      </c>
      <c r="AC344" s="422"/>
    </row>
    <row r="345" spans="1:29" s="147" customFormat="1" ht="18">
      <c r="A345" s="143">
        <v>19</v>
      </c>
      <c r="B345" s="144" t="s">
        <v>202</v>
      </c>
      <c r="C345" s="145"/>
      <c r="D345" s="162"/>
      <c r="E345" s="145"/>
      <c r="F345" s="162"/>
      <c r="G345" s="151"/>
      <c r="H345" s="152"/>
      <c r="I345" s="159"/>
      <c r="J345" s="162"/>
      <c r="K345" s="145"/>
      <c r="L345" s="145"/>
      <c r="M345" s="145"/>
      <c r="N345" s="145"/>
      <c r="O345" s="153"/>
      <c r="P345" s="159"/>
      <c r="Q345" s="162"/>
      <c r="R345" s="154">
        <f t="shared" si="176"/>
        <v>0</v>
      </c>
      <c r="S345" s="155">
        <f t="shared" si="176"/>
        <v>0</v>
      </c>
      <c r="T345" s="439"/>
      <c r="U345" s="439"/>
      <c r="V345" s="439"/>
      <c r="W345" s="439"/>
      <c r="X345" s="440"/>
      <c r="Y345" s="447"/>
      <c r="Z345" s="448"/>
      <c r="AA345" s="406">
        <f t="shared" ref="AA345:AA346" si="214">T345+V345+Y345</f>
        <v>0</v>
      </c>
      <c r="AB345" s="484">
        <f t="shared" si="191"/>
        <v>0</v>
      </c>
      <c r="AC345" s="403"/>
    </row>
    <row r="346" spans="1:29" ht="28.5" customHeight="1">
      <c r="A346" s="6">
        <v>19.010000000000002</v>
      </c>
      <c r="B346" s="7" t="s">
        <v>203</v>
      </c>
      <c r="C346" s="8">
        <v>438</v>
      </c>
      <c r="D346" s="13">
        <v>32.85</v>
      </c>
      <c r="E346" s="8">
        <v>438</v>
      </c>
      <c r="F346" s="13">
        <v>32.85</v>
      </c>
      <c r="G346" s="47">
        <f t="shared" si="169"/>
        <v>1</v>
      </c>
      <c r="H346" s="48">
        <f t="shared" si="169"/>
        <v>1</v>
      </c>
      <c r="I346" s="49">
        <f t="shared" ref="I346:J346" si="215">C346-E346</f>
        <v>0</v>
      </c>
      <c r="J346" s="50">
        <f t="shared" si="215"/>
        <v>0</v>
      </c>
      <c r="K346" s="8"/>
      <c r="L346" s="8"/>
      <c r="M346" s="8"/>
      <c r="N346" s="8"/>
      <c r="O346" s="64">
        <v>7.4999999999999997E-2</v>
      </c>
      <c r="P346" s="75">
        <v>438</v>
      </c>
      <c r="Q346" s="41">
        <f t="shared" ref="Q346" si="216">O346*P346</f>
        <v>32.85</v>
      </c>
      <c r="R346" s="42">
        <f t="shared" si="176"/>
        <v>438</v>
      </c>
      <c r="S346" s="43">
        <f t="shared" si="176"/>
        <v>32.85</v>
      </c>
      <c r="T346" s="405"/>
      <c r="U346" s="405"/>
      <c r="V346" s="405"/>
      <c r="W346" s="405"/>
      <c r="X346" s="426">
        <v>7.4999999999999997E-2</v>
      </c>
      <c r="Y346" s="478">
        <v>438</v>
      </c>
      <c r="Z346" s="424">
        <f t="shared" ref="Z346" si="217">X346*Y346</f>
        <v>32.85</v>
      </c>
      <c r="AA346" s="406">
        <f t="shared" si="214"/>
        <v>438</v>
      </c>
      <c r="AB346" s="484">
        <f t="shared" si="191"/>
        <v>32.85</v>
      </c>
      <c r="AC346" s="404"/>
    </row>
    <row r="347" spans="1:29" s="216" customFormat="1" ht="18">
      <c r="A347" s="203"/>
      <c r="B347" s="192" t="s">
        <v>107</v>
      </c>
      <c r="C347" s="133">
        <f>C346</f>
        <v>438</v>
      </c>
      <c r="D347" s="142">
        <f t="shared" ref="D347:S347" si="218">D346</f>
        <v>32.85</v>
      </c>
      <c r="E347" s="133">
        <f t="shared" si="218"/>
        <v>438</v>
      </c>
      <c r="F347" s="142">
        <f t="shared" si="218"/>
        <v>32.85</v>
      </c>
      <c r="G347" s="214">
        <f t="shared" si="169"/>
        <v>1</v>
      </c>
      <c r="H347" s="215">
        <f t="shared" si="169"/>
        <v>1</v>
      </c>
      <c r="I347" s="141">
        <f t="shared" si="218"/>
        <v>0</v>
      </c>
      <c r="J347" s="142">
        <f t="shared" si="218"/>
        <v>0</v>
      </c>
      <c r="K347" s="142">
        <f t="shared" si="218"/>
        <v>0</v>
      </c>
      <c r="L347" s="142">
        <f t="shared" si="218"/>
        <v>0</v>
      </c>
      <c r="M347" s="142">
        <f t="shared" si="218"/>
        <v>0</v>
      </c>
      <c r="N347" s="142">
        <f t="shared" si="218"/>
        <v>0</v>
      </c>
      <c r="O347" s="136">
        <f t="shared" si="218"/>
        <v>7.4999999999999997E-2</v>
      </c>
      <c r="P347" s="141">
        <f t="shared" si="218"/>
        <v>438</v>
      </c>
      <c r="Q347" s="142">
        <f t="shared" si="218"/>
        <v>32.85</v>
      </c>
      <c r="R347" s="141">
        <f t="shared" si="218"/>
        <v>438</v>
      </c>
      <c r="S347" s="142">
        <f t="shared" si="218"/>
        <v>32.85</v>
      </c>
      <c r="T347" s="448"/>
      <c r="U347" s="448">
        <f t="shared" ref="U347:AB347" si="219">U346</f>
        <v>0</v>
      </c>
      <c r="V347" s="448"/>
      <c r="W347" s="448">
        <f t="shared" si="219"/>
        <v>0</v>
      </c>
      <c r="X347" s="440"/>
      <c r="Y347" s="447">
        <f t="shared" si="219"/>
        <v>438</v>
      </c>
      <c r="Z347" s="448">
        <f t="shared" si="219"/>
        <v>32.85</v>
      </c>
      <c r="AA347" s="447">
        <f t="shared" si="219"/>
        <v>438</v>
      </c>
      <c r="AB347" s="448">
        <f t="shared" si="219"/>
        <v>32.85</v>
      </c>
      <c r="AC347" s="422"/>
    </row>
    <row r="348" spans="1:29" ht="47.25" customHeight="1">
      <c r="A348" s="6" t="s">
        <v>204</v>
      </c>
      <c r="B348" s="36" t="s">
        <v>205</v>
      </c>
      <c r="C348" s="26"/>
      <c r="D348" s="27"/>
      <c r="E348" s="26"/>
      <c r="F348" s="27"/>
      <c r="G348" s="47"/>
      <c r="H348" s="48"/>
      <c r="I348" s="53"/>
      <c r="J348" s="27"/>
      <c r="K348" s="26"/>
      <c r="L348" s="26"/>
      <c r="M348" s="26"/>
      <c r="N348" s="26"/>
      <c r="O348" s="112"/>
      <c r="P348" s="53"/>
      <c r="Q348" s="27"/>
      <c r="R348" s="42">
        <f t="shared" si="176"/>
        <v>0</v>
      </c>
      <c r="S348" s="43">
        <f t="shared" si="176"/>
        <v>0</v>
      </c>
      <c r="T348" s="439"/>
      <c r="U348" s="439"/>
      <c r="V348" s="439"/>
      <c r="W348" s="439"/>
      <c r="X348" s="440"/>
      <c r="Y348" s="447"/>
      <c r="Z348" s="448"/>
      <c r="AA348" s="406"/>
      <c r="AB348" s="484"/>
      <c r="AC348" s="403"/>
    </row>
    <row r="349" spans="1:29" s="147" customFormat="1" ht="18">
      <c r="A349" s="143">
        <v>20</v>
      </c>
      <c r="B349" s="144" t="s">
        <v>206</v>
      </c>
      <c r="C349" s="145"/>
      <c r="D349" s="162"/>
      <c r="E349" s="145"/>
      <c r="F349" s="162"/>
      <c r="G349" s="151"/>
      <c r="H349" s="152"/>
      <c r="I349" s="159"/>
      <c r="J349" s="162"/>
      <c r="K349" s="145"/>
      <c r="L349" s="145"/>
      <c r="M349" s="145"/>
      <c r="N349" s="145"/>
      <c r="O349" s="153"/>
      <c r="P349" s="159"/>
      <c r="Q349" s="162"/>
      <c r="R349" s="154">
        <f t="shared" si="176"/>
        <v>0</v>
      </c>
      <c r="S349" s="155">
        <f t="shared" si="176"/>
        <v>0</v>
      </c>
      <c r="T349" s="439"/>
      <c r="U349" s="439"/>
      <c r="V349" s="439"/>
      <c r="W349" s="439"/>
      <c r="X349" s="440"/>
      <c r="Y349" s="447"/>
      <c r="Z349" s="448"/>
      <c r="AA349" s="406">
        <f t="shared" ref="AA349:AA350" si="220">T349+V349+Y349</f>
        <v>0</v>
      </c>
      <c r="AB349" s="484">
        <f t="shared" si="191"/>
        <v>0</v>
      </c>
      <c r="AC349" s="403"/>
    </row>
    <row r="350" spans="1:29" ht="32.25" customHeight="1">
      <c r="A350" s="95">
        <v>20.010000000000002</v>
      </c>
      <c r="B350" s="7" t="s">
        <v>207</v>
      </c>
      <c r="C350" s="8">
        <v>558</v>
      </c>
      <c r="D350" s="13">
        <v>16.739999999999998</v>
      </c>
      <c r="E350" s="8">
        <v>558</v>
      </c>
      <c r="F350" s="13">
        <v>16.739999999999998</v>
      </c>
      <c r="G350" s="47">
        <f>E350/C350</f>
        <v>1</v>
      </c>
      <c r="H350" s="48">
        <f t="shared" si="169"/>
        <v>1</v>
      </c>
      <c r="I350" s="49">
        <f>C350-E350</f>
        <v>0</v>
      </c>
      <c r="J350" s="50">
        <f t="shared" ref="J350" si="221">D350-F350</f>
        <v>0</v>
      </c>
      <c r="K350" s="8"/>
      <c r="L350" s="8"/>
      <c r="M350" s="8"/>
      <c r="N350" s="8"/>
      <c r="O350" s="51">
        <v>0.03</v>
      </c>
      <c r="P350" s="75">
        <v>434</v>
      </c>
      <c r="Q350" s="41">
        <f t="shared" ref="Q350" si="222">O350*P350</f>
        <v>13.02</v>
      </c>
      <c r="R350" s="42">
        <f t="shared" si="176"/>
        <v>434</v>
      </c>
      <c r="S350" s="43">
        <f t="shared" si="176"/>
        <v>13.02</v>
      </c>
      <c r="T350" s="405"/>
      <c r="U350" s="405"/>
      <c r="V350" s="405"/>
      <c r="W350" s="405"/>
      <c r="X350" s="423">
        <v>0.03</v>
      </c>
      <c r="Y350" s="478">
        <v>425</v>
      </c>
      <c r="Z350" s="424">
        <f t="shared" ref="Z350" si="223">X350*Y350</f>
        <v>12.75</v>
      </c>
      <c r="AA350" s="406">
        <f t="shared" si="220"/>
        <v>425</v>
      </c>
      <c r="AB350" s="484">
        <f t="shared" si="191"/>
        <v>12.75</v>
      </c>
      <c r="AC350" s="404"/>
    </row>
    <row r="351" spans="1:29" s="216" customFormat="1" ht="18">
      <c r="A351" s="203"/>
      <c r="B351" s="192" t="s">
        <v>107</v>
      </c>
      <c r="C351" s="133">
        <f>C350</f>
        <v>558</v>
      </c>
      <c r="D351" s="142">
        <f t="shared" ref="D351:S351" si="224">D350</f>
        <v>16.739999999999998</v>
      </c>
      <c r="E351" s="133">
        <f t="shared" si="224"/>
        <v>558</v>
      </c>
      <c r="F351" s="142">
        <f t="shared" si="224"/>
        <v>16.739999999999998</v>
      </c>
      <c r="G351" s="214">
        <f t="shared" si="169"/>
        <v>1</v>
      </c>
      <c r="H351" s="215">
        <f t="shared" si="169"/>
        <v>1</v>
      </c>
      <c r="I351" s="141">
        <f t="shared" si="224"/>
        <v>0</v>
      </c>
      <c r="J351" s="142">
        <f t="shared" si="224"/>
        <v>0</v>
      </c>
      <c r="K351" s="142">
        <f t="shared" si="224"/>
        <v>0</v>
      </c>
      <c r="L351" s="142">
        <f t="shared" si="224"/>
        <v>0</v>
      </c>
      <c r="M351" s="142">
        <f t="shared" si="224"/>
        <v>0</v>
      </c>
      <c r="N351" s="142">
        <f t="shared" si="224"/>
        <v>0</v>
      </c>
      <c r="O351" s="136">
        <f t="shared" si="224"/>
        <v>0.03</v>
      </c>
      <c r="P351" s="141">
        <f t="shared" si="224"/>
        <v>434</v>
      </c>
      <c r="Q351" s="142">
        <f t="shared" si="224"/>
        <v>13.02</v>
      </c>
      <c r="R351" s="141">
        <f t="shared" si="224"/>
        <v>434</v>
      </c>
      <c r="S351" s="142">
        <f t="shared" si="224"/>
        <v>13.02</v>
      </c>
      <c r="T351" s="448"/>
      <c r="U351" s="448">
        <f t="shared" ref="U351:AB351" si="225">U350</f>
        <v>0</v>
      </c>
      <c r="V351" s="448"/>
      <c r="W351" s="448">
        <f t="shared" si="225"/>
        <v>0</v>
      </c>
      <c r="X351" s="440"/>
      <c r="Y351" s="447"/>
      <c r="Z351" s="448">
        <f t="shared" si="225"/>
        <v>12.75</v>
      </c>
      <c r="AA351" s="447"/>
      <c r="AB351" s="448">
        <f t="shared" si="225"/>
        <v>12.75</v>
      </c>
      <c r="AC351" s="422"/>
    </row>
    <row r="352" spans="1:29" ht="43.5" customHeight="1">
      <c r="A352" s="37">
        <v>21</v>
      </c>
      <c r="B352" s="36" t="s">
        <v>208</v>
      </c>
      <c r="C352" s="26"/>
      <c r="D352" s="27"/>
      <c r="E352" s="26"/>
      <c r="F352" s="27"/>
      <c r="G352" s="47"/>
      <c r="H352" s="48"/>
      <c r="I352" s="53"/>
      <c r="J352" s="27"/>
      <c r="K352" s="26"/>
      <c r="L352" s="26"/>
      <c r="M352" s="26"/>
      <c r="N352" s="26"/>
      <c r="O352" s="112"/>
      <c r="P352" s="53"/>
      <c r="Q352" s="27"/>
      <c r="R352" s="42">
        <f t="shared" si="176"/>
        <v>0</v>
      </c>
      <c r="S352" s="43">
        <f t="shared" si="176"/>
        <v>0</v>
      </c>
      <c r="T352" s="439"/>
      <c r="U352" s="439"/>
      <c r="V352" s="439"/>
      <c r="W352" s="439"/>
      <c r="X352" s="440"/>
      <c r="Y352" s="447"/>
      <c r="Z352" s="448"/>
      <c r="AA352" s="406"/>
      <c r="AB352" s="484"/>
      <c r="AC352" s="403"/>
    </row>
    <row r="353" spans="1:29" ht="18.75">
      <c r="A353" s="6">
        <v>21.01</v>
      </c>
      <c r="B353" s="7" t="s">
        <v>209</v>
      </c>
      <c r="C353" s="8">
        <v>1</v>
      </c>
      <c r="D353" s="13">
        <v>12.5</v>
      </c>
      <c r="E353" s="8">
        <v>1</v>
      </c>
      <c r="F353" s="13">
        <v>12.5</v>
      </c>
      <c r="G353" s="47">
        <f t="shared" si="169"/>
        <v>1</v>
      </c>
      <c r="H353" s="48">
        <f t="shared" si="169"/>
        <v>1</v>
      </c>
      <c r="I353" s="49">
        <f t="shared" ref="I353:J356" si="226">C353-E353</f>
        <v>0</v>
      </c>
      <c r="J353" s="50">
        <f t="shared" si="226"/>
        <v>0</v>
      </c>
      <c r="K353" s="8"/>
      <c r="L353" s="8"/>
      <c r="M353" s="8"/>
      <c r="N353" s="8"/>
      <c r="O353" s="289"/>
      <c r="P353" s="75"/>
      <c r="Q353" s="68">
        <v>16.66</v>
      </c>
      <c r="R353" s="42">
        <f t="shared" si="176"/>
        <v>0</v>
      </c>
      <c r="S353" s="43">
        <f>L353+N353+Q353</f>
        <v>16.66</v>
      </c>
      <c r="T353" s="405"/>
      <c r="U353" s="405"/>
      <c r="V353" s="405"/>
      <c r="W353" s="405"/>
      <c r="X353" s="539"/>
      <c r="Y353" s="478"/>
      <c r="Z353" s="475">
        <v>12.5</v>
      </c>
      <c r="AA353" s="406">
        <f t="shared" ref="AA353:AA356" si="227">T353+V353+Y353</f>
        <v>0</v>
      </c>
      <c r="AB353" s="484">
        <f t="shared" si="191"/>
        <v>12.5</v>
      </c>
      <c r="AC353" s="404"/>
    </row>
    <row r="354" spans="1:29" ht="18.75">
      <c r="A354" s="6">
        <v>21.02</v>
      </c>
      <c r="B354" s="7" t="s">
        <v>210</v>
      </c>
      <c r="C354" s="8">
        <v>1</v>
      </c>
      <c r="D354" s="13">
        <v>12.5</v>
      </c>
      <c r="E354" s="8">
        <v>1</v>
      </c>
      <c r="F354" s="13">
        <v>12.5</v>
      </c>
      <c r="G354" s="47">
        <f t="shared" si="169"/>
        <v>1</v>
      </c>
      <c r="H354" s="48">
        <f t="shared" si="169"/>
        <v>1</v>
      </c>
      <c r="I354" s="49">
        <f t="shared" si="226"/>
        <v>0</v>
      </c>
      <c r="J354" s="50">
        <f t="shared" si="226"/>
        <v>0</v>
      </c>
      <c r="K354" s="8"/>
      <c r="L354" s="8"/>
      <c r="M354" s="8"/>
      <c r="N354" s="8"/>
      <c r="O354" s="289"/>
      <c r="P354" s="75"/>
      <c r="Q354" s="68">
        <v>16.670000000000002</v>
      </c>
      <c r="R354" s="42">
        <f t="shared" si="176"/>
        <v>0</v>
      </c>
      <c r="S354" s="43">
        <f>L354+N354+Q354</f>
        <v>16.670000000000002</v>
      </c>
      <c r="T354" s="405"/>
      <c r="U354" s="405"/>
      <c r="V354" s="405"/>
      <c r="W354" s="405"/>
      <c r="X354" s="539"/>
      <c r="Y354" s="478"/>
      <c r="Z354" s="475">
        <v>12.5</v>
      </c>
      <c r="AA354" s="406">
        <f t="shared" si="227"/>
        <v>0</v>
      </c>
      <c r="AB354" s="484">
        <f t="shared" si="191"/>
        <v>12.5</v>
      </c>
      <c r="AC354" s="404"/>
    </row>
    <row r="355" spans="1:29" ht="31.5">
      <c r="A355" s="6">
        <f t="shared" ref="A355:A356" si="228">+A354+0.01</f>
        <v>21.03</v>
      </c>
      <c r="B355" s="7" t="s">
        <v>211</v>
      </c>
      <c r="C355" s="8">
        <v>1</v>
      </c>
      <c r="D355" s="13">
        <v>12.5</v>
      </c>
      <c r="E355" s="8">
        <v>1</v>
      </c>
      <c r="F355" s="13">
        <v>12.5</v>
      </c>
      <c r="G355" s="47">
        <f t="shared" si="169"/>
        <v>1</v>
      </c>
      <c r="H355" s="48">
        <f t="shared" si="169"/>
        <v>1</v>
      </c>
      <c r="I355" s="49">
        <f t="shared" si="226"/>
        <v>0</v>
      </c>
      <c r="J355" s="50">
        <f t="shared" si="226"/>
        <v>0</v>
      </c>
      <c r="K355" s="8"/>
      <c r="L355" s="8"/>
      <c r="M355" s="8"/>
      <c r="N355" s="8"/>
      <c r="O355" s="289"/>
      <c r="P355" s="75"/>
      <c r="Q355" s="68">
        <v>16.670000000000002</v>
      </c>
      <c r="R355" s="42">
        <f t="shared" si="176"/>
        <v>0</v>
      </c>
      <c r="S355" s="43">
        <f>L355+N355+Q355</f>
        <v>16.670000000000002</v>
      </c>
      <c r="T355" s="405"/>
      <c r="U355" s="405"/>
      <c r="V355" s="405"/>
      <c r="W355" s="405"/>
      <c r="X355" s="539"/>
      <c r="Y355" s="478">
        <v>0</v>
      </c>
      <c r="Z355" s="475">
        <v>12.5</v>
      </c>
      <c r="AA355" s="406">
        <f t="shared" si="227"/>
        <v>0</v>
      </c>
      <c r="AB355" s="484">
        <f t="shared" si="191"/>
        <v>12.5</v>
      </c>
      <c r="AC355" s="404"/>
    </row>
    <row r="356" spans="1:29" ht="31.5">
      <c r="A356" s="6">
        <f t="shared" si="228"/>
        <v>21.040000000000003</v>
      </c>
      <c r="B356" s="7" t="s">
        <v>212</v>
      </c>
      <c r="C356" s="8">
        <v>1</v>
      </c>
      <c r="D356" s="13">
        <v>12.5</v>
      </c>
      <c r="E356" s="8">
        <v>1</v>
      </c>
      <c r="F356" s="13">
        <v>12.5</v>
      </c>
      <c r="G356" s="47">
        <f t="shared" si="169"/>
        <v>1</v>
      </c>
      <c r="H356" s="48">
        <f t="shared" si="169"/>
        <v>1</v>
      </c>
      <c r="I356" s="49">
        <f t="shared" si="226"/>
        <v>0</v>
      </c>
      <c r="J356" s="50">
        <f t="shared" si="226"/>
        <v>0</v>
      </c>
      <c r="K356" s="8"/>
      <c r="L356" s="8"/>
      <c r="M356" s="8"/>
      <c r="N356" s="8"/>
      <c r="O356" s="289"/>
      <c r="P356" s="75">
        <v>0</v>
      </c>
      <c r="Q356" s="68">
        <v>16.670000000000002</v>
      </c>
      <c r="R356" s="42">
        <f t="shared" si="176"/>
        <v>0</v>
      </c>
      <c r="S356" s="43">
        <f>L356+N356+Q356</f>
        <v>16.670000000000002</v>
      </c>
      <c r="T356" s="405"/>
      <c r="U356" s="405"/>
      <c r="V356" s="405"/>
      <c r="W356" s="405"/>
      <c r="X356" s="539"/>
      <c r="Y356" s="478">
        <v>0</v>
      </c>
      <c r="Z356" s="475">
        <v>12.5</v>
      </c>
      <c r="AA356" s="406">
        <f t="shared" si="227"/>
        <v>0</v>
      </c>
      <c r="AB356" s="484">
        <f t="shared" si="191"/>
        <v>12.5</v>
      </c>
      <c r="AC356" s="404"/>
    </row>
    <row r="357" spans="1:29" s="216" customFormat="1" ht="21">
      <c r="A357" s="203"/>
      <c r="B357" s="192" t="s">
        <v>107</v>
      </c>
      <c r="C357" s="198">
        <v>4</v>
      </c>
      <c r="D357" s="199">
        <f t="shared" ref="D357:S357" si="229">SUM(D353:D356)</f>
        <v>50</v>
      </c>
      <c r="E357" s="198">
        <f>E353</f>
        <v>1</v>
      </c>
      <c r="F357" s="199">
        <f t="shared" si="229"/>
        <v>50</v>
      </c>
      <c r="G357" s="214">
        <f t="shared" si="169"/>
        <v>0.25</v>
      </c>
      <c r="H357" s="215">
        <f t="shared" si="169"/>
        <v>1</v>
      </c>
      <c r="I357" s="198">
        <f t="shared" si="229"/>
        <v>0</v>
      </c>
      <c r="J357" s="199">
        <f t="shared" si="229"/>
        <v>0</v>
      </c>
      <c r="K357" s="199">
        <f t="shared" si="229"/>
        <v>0</v>
      </c>
      <c r="L357" s="199">
        <f t="shared" si="229"/>
        <v>0</v>
      </c>
      <c r="M357" s="199">
        <f t="shared" si="229"/>
        <v>0</v>
      </c>
      <c r="N357" s="199">
        <f t="shared" si="229"/>
        <v>0</v>
      </c>
      <c r="O357" s="199">
        <f>SUM(O353:O356)</f>
        <v>0</v>
      </c>
      <c r="P357" s="198">
        <f t="shared" si="229"/>
        <v>0</v>
      </c>
      <c r="Q357" s="338">
        <f>SUM(Q353:Q356)</f>
        <v>66.67</v>
      </c>
      <c r="R357" s="198">
        <f t="shared" si="229"/>
        <v>0</v>
      </c>
      <c r="S357" s="199">
        <f t="shared" si="229"/>
        <v>66.67</v>
      </c>
      <c r="T357" s="446"/>
      <c r="U357" s="446">
        <f t="shared" ref="U357:W357" si="230">SUM(U353:U356)</f>
        <v>0</v>
      </c>
      <c r="V357" s="446"/>
      <c r="W357" s="446">
        <f t="shared" si="230"/>
        <v>0</v>
      </c>
      <c r="X357" s="446"/>
      <c r="Y357" s="445"/>
      <c r="Z357" s="540">
        <f>SUM(Z353:Z356)</f>
        <v>50</v>
      </c>
      <c r="AA357" s="445"/>
      <c r="AB357" s="540">
        <f>SUM(AB353:AB356)</f>
        <v>50</v>
      </c>
      <c r="AC357" s="422"/>
    </row>
    <row r="358" spans="1:29" s="147" customFormat="1" ht="18">
      <c r="A358" s="143">
        <v>22</v>
      </c>
      <c r="B358" s="144" t="s">
        <v>213</v>
      </c>
      <c r="C358" s="145"/>
      <c r="D358" s="162"/>
      <c r="E358" s="145"/>
      <c r="F358" s="162"/>
      <c r="G358" s="151"/>
      <c r="H358" s="152"/>
      <c r="I358" s="159"/>
      <c r="J358" s="162"/>
      <c r="K358" s="145"/>
      <c r="L358" s="145"/>
      <c r="M358" s="145"/>
      <c r="N358" s="145"/>
      <c r="O358" s="153"/>
      <c r="P358" s="159"/>
      <c r="Q358" s="162"/>
      <c r="R358" s="154">
        <f t="shared" si="176"/>
        <v>0</v>
      </c>
      <c r="S358" s="155">
        <f>L358+N358+Q358</f>
        <v>0</v>
      </c>
      <c r="T358" s="439"/>
      <c r="U358" s="439"/>
      <c r="V358" s="439"/>
      <c r="W358" s="439"/>
      <c r="X358" s="440"/>
      <c r="Y358" s="447"/>
      <c r="Z358" s="448"/>
      <c r="AA358" s="406">
        <f t="shared" ref="AA358:AA360" si="231">T358+V358+Y358</f>
        <v>0</v>
      </c>
      <c r="AB358" s="484">
        <f t="shared" si="191"/>
        <v>0</v>
      </c>
      <c r="AC358" s="403"/>
    </row>
    <row r="359" spans="1:29" ht="18">
      <c r="A359" s="6">
        <v>22.01</v>
      </c>
      <c r="B359" s="7" t="s">
        <v>214</v>
      </c>
      <c r="C359" s="8"/>
      <c r="D359" s="13"/>
      <c r="E359" s="8"/>
      <c r="F359" s="13"/>
      <c r="G359" s="47"/>
      <c r="H359" s="48"/>
      <c r="I359" s="49">
        <f t="shared" ref="I359:J360" si="232">C359-E359</f>
        <v>0</v>
      </c>
      <c r="J359" s="50">
        <f t="shared" si="232"/>
        <v>0</v>
      </c>
      <c r="K359" s="8"/>
      <c r="L359" s="8"/>
      <c r="M359" s="8"/>
      <c r="N359" s="8"/>
      <c r="O359" s="51">
        <v>6.0000000000000001E-3</v>
      </c>
      <c r="P359" s="75"/>
      <c r="Q359" s="41">
        <f t="shared" ref="Q359:Q360" si="233">O359*P359</f>
        <v>0</v>
      </c>
      <c r="R359" s="42">
        <f t="shared" si="176"/>
        <v>0</v>
      </c>
      <c r="S359" s="43">
        <f t="shared" si="176"/>
        <v>0</v>
      </c>
      <c r="T359" s="405"/>
      <c r="U359" s="405"/>
      <c r="V359" s="405"/>
      <c r="W359" s="405"/>
      <c r="X359" s="423">
        <v>6.0000000000000001E-3</v>
      </c>
      <c r="Y359" s="478"/>
      <c r="Z359" s="424">
        <f t="shared" ref="Z359:Z360" si="234">X359*Y359</f>
        <v>0</v>
      </c>
      <c r="AA359" s="406">
        <f t="shared" si="231"/>
        <v>0</v>
      </c>
      <c r="AB359" s="484">
        <f t="shared" si="191"/>
        <v>0</v>
      </c>
      <c r="AC359" s="404"/>
    </row>
    <row r="360" spans="1:29" ht="18">
      <c r="A360" s="6">
        <v>22.02</v>
      </c>
      <c r="B360" s="7" t="s">
        <v>215</v>
      </c>
      <c r="C360" s="8">
        <v>1788</v>
      </c>
      <c r="D360" s="13">
        <v>5.36</v>
      </c>
      <c r="E360" s="8">
        <v>1788</v>
      </c>
      <c r="F360" s="13">
        <v>5.36</v>
      </c>
      <c r="G360" s="47">
        <f t="shared" si="169"/>
        <v>1</v>
      </c>
      <c r="H360" s="48">
        <f t="shared" si="169"/>
        <v>1</v>
      </c>
      <c r="I360" s="49">
        <f t="shared" si="232"/>
        <v>0</v>
      </c>
      <c r="J360" s="50">
        <f t="shared" si="232"/>
        <v>0</v>
      </c>
      <c r="K360" s="8"/>
      <c r="L360" s="8"/>
      <c r="M360" s="8"/>
      <c r="N360" s="8"/>
      <c r="O360" s="51">
        <v>6.0000000000000001E-3</v>
      </c>
      <c r="P360" s="75">
        <v>1950</v>
      </c>
      <c r="Q360" s="41">
        <f t="shared" si="233"/>
        <v>11.700000000000001</v>
      </c>
      <c r="R360" s="42">
        <f t="shared" si="176"/>
        <v>1950</v>
      </c>
      <c r="S360" s="43">
        <f t="shared" si="176"/>
        <v>11.700000000000001</v>
      </c>
      <c r="T360" s="405"/>
      <c r="U360" s="405"/>
      <c r="V360" s="405"/>
      <c r="W360" s="405"/>
      <c r="X360" s="423">
        <v>3.0000000000000001E-3</v>
      </c>
      <c r="Y360" s="478">
        <v>1788</v>
      </c>
      <c r="Z360" s="424">
        <f t="shared" si="234"/>
        <v>5.3639999999999999</v>
      </c>
      <c r="AA360" s="406">
        <f t="shared" si="231"/>
        <v>1788</v>
      </c>
      <c r="AB360" s="484">
        <f t="shared" si="191"/>
        <v>5.3639999999999999</v>
      </c>
      <c r="AC360" s="404"/>
    </row>
    <row r="361" spans="1:29" s="216" customFormat="1" ht="18">
      <c r="A361" s="203"/>
      <c r="B361" s="181" t="s">
        <v>105</v>
      </c>
      <c r="C361" s="198">
        <f>SUM(C359:C360)</f>
        <v>1788</v>
      </c>
      <c r="D361" s="199">
        <f t="shared" ref="D361:S361" si="235">SUM(D359:D360)</f>
        <v>5.36</v>
      </c>
      <c r="E361" s="198">
        <f t="shared" si="235"/>
        <v>1788</v>
      </c>
      <c r="F361" s="199">
        <f t="shared" si="235"/>
        <v>5.36</v>
      </c>
      <c r="G361" s="214">
        <f t="shared" si="169"/>
        <v>1</v>
      </c>
      <c r="H361" s="215">
        <f t="shared" si="169"/>
        <v>1</v>
      </c>
      <c r="I361" s="198">
        <f t="shared" si="235"/>
        <v>0</v>
      </c>
      <c r="J361" s="199">
        <f t="shared" si="235"/>
        <v>0</v>
      </c>
      <c r="K361" s="199">
        <f t="shared" si="235"/>
        <v>0</v>
      </c>
      <c r="L361" s="199">
        <f t="shared" si="235"/>
        <v>0</v>
      </c>
      <c r="M361" s="199">
        <f t="shared" si="235"/>
        <v>0</v>
      </c>
      <c r="N361" s="199">
        <f t="shared" si="235"/>
        <v>0</v>
      </c>
      <c r="O361" s="200">
        <f t="shared" si="235"/>
        <v>1.2E-2</v>
      </c>
      <c r="P361" s="198">
        <f t="shared" si="235"/>
        <v>1950</v>
      </c>
      <c r="Q361" s="199">
        <f t="shared" si="235"/>
        <v>11.700000000000001</v>
      </c>
      <c r="R361" s="198">
        <f t="shared" si="235"/>
        <v>1950</v>
      </c>
      <c r="S361" s="199">
        <f t="shared" si="235"/>
        <v>11.700000000000001</v>
      </c>
      <c r="T361" s="446"/>
      <c r="U361" s="446">
        <f t="shared" ref="U361:AB361" si="236">SUM(U359:U360)</f>
        <v>0</v>
      </c>
      <c r="V361" s="446"/>
      <c r="W361" s="446">
        <f t="shared" si="236"/>
        <v>0</v>
      </c>
      <c r="X361" s="449"/>
      <c r="Y361" s="445"/>
      <c r="Z361" s="446">
        <f t="shared" si="236"/>
        <v>5.3639999999999999</v>
      </c>
      <c r="AA361" s="445"/>
      <c r="AB361" s="446">
        <f t="shared" si="236"/>
        <v>5.3639999999999999</v>
      </c>
      <c r="AC361" s="412"/>
    </row>
    <row r="362" spans="1:29" ht="18">
      <c r="A362" s="260" t="s">
        <v>204</v>
      </c>
      <c r="B362" s="36" t="s">
        <v>216</v>
      </c>
      <c r="C362" s="26"/>
      <c r="D362" s="27"/>
      <c r="E362" s="26"/>
      <c r="F362" s="27"/>
      <c r="G362" s="47"/>
      <c r="H362" s="48"/>
      <c r="I362" s="53"/>
      <c r="J362" s="27"/>
      <c r="K362" s="26"/>
      <c r="L362" s="26"/>
      <c r="M362" s="26"/>
      <c r="N362" s="26"/>
      <c r="O362" s="112"/>
      <c r="P362" s="53"/>
      <c r="Q362" s="27"/>
      <c r="R362" s="42">
        <f t="shared" si="176"/>
        <v>0</v>
      </c>
      <c r="S362" s="43">
        <f t="shared" si="176"/>
        <v>0</v>
      </c>
      <c r="T362" s="439"/>
      <c r="U362" s="439"/>
      <c r="V362" s="439"/>
      <c r="W362" s="439"/>
      <c r="X362" s="440"/>
      <c r="Y362" s="447"/>
      <c r="Z362" s="448"/>
      <c r="AA362" s="406"/>
      <c r="AB362" s="484"/>
      <c r="AC362" s="403"/>
    </row>
    <row r="363" spans="1:29" s="147" customFormat="1" ht="18">
      <c r="A363" s="143">
        <v>23</v>
      </c>
      <c r="B363" s="144" t="s">
        <v>217</v>
      </c>
      <c r="C363" s="145"/>
      <c r="D363" s="162"/>
      <c r="E363" s="145"/>
      <c r="F363" s="162"/>
      <c r="G363" s="151"/>
      <c r="H363" s="152"/>
      <c r="I363" s="159"/>
      <c r="J363" s="162"/>
      <c r="K363" s="145"/>
      <c r="L363" s="145"/>
      <c r="M363" s="145"/>
      <c r="N363" s="145"/>
      <c r="O363" s="153"/>
      <c r="P363" s="159"/>
      <c r="Q363" s="162"/>
      <c r="R363" s="154">
        <f t="shared" si="176"/>
        <v>0</v>
      </c>
      <c r="S363" s="155">
        <f t="shared" si="176"/>
        <v>0</v>
      </c>
      <c r="T363" s="439"/>
      <c r="U363" s="439"/>
      <c r="V363" s="439"/>
      <c r="W363" s="439"/>
      <c r="X363" s="440"/>
      <c r="Y363" s="447"/>
      <c r="Z363" s="448"/>
      <c r="AA363" s="406"/>
      <c r="AB363" s="484"/>
      <c r="AC363" s="403"/>
    </row>
    <row r="364" spans="1:29" s="87" customFormat="1" ht="18">
      <c r="A364" s="6">
        <v>23.01</v>
      </c>
      <c r="B364" s="7" t="s">
        <v>218</v>
      </c>
      <c r="C364" s="8">
        <v>1</v>
      </c>
      <c r="D364" s="13">
        <v>17.114000000000001</v>
      </c>
      <c r="E364" s="8">
        <v>1</v>
      </c>
      <c r="F364" s="13">
        <v>17.114000000000001</v>
      </c>
      <c r="G364" s="47"/>
      <c r="H364" s="48"/>
      <c r="I364" s="49">
        <f t="shared" ref="I364:J391" si="237">C364-E364</f>
        <v>0</v>
      </c>
      <c r="J364" s="50">
        <f t="shared" si="237"/>
        <v>0</v>
      </c>
      <c r="K364" s="26"/>
      <c r="L364" s="26"/>
      <c r="M364" s="26"/>
      <c r="N364" s="26"/>
      <c r="O364" s="69"/>
      <c r="P364" s="75"/>
      <c r="Q364" s="41">
        <f t="shared" ref="Q364:Q387" si="238">O364*P364</f>
        <v>0</v>
      </c>
      <c r="R364" s="42">
        <f t="shared" si="176"/>
        <v>0</v>
      </c>
      <c r="S364" s="43">
        <f t="shared" si="176"/>
        <v>0</v>
      </c>
      <c r="T364" s="439"/>
      <c r="U364" s="439"/>
      <c r="V364" s="439"/>
      <c r="W364" s="439"/>
      <c r="X364" s="480"/>
      <c r="Y364" s="478"/>
      <c r="Z364" s="424">
        <f t="shared" ref="Z364:Z371" si="239">X364*Y364</f>
        <v>0</v>
      </c>
      <c r="AA364" s="406">
        <f t="shared" ref="AA364:AB424" si="240">T364+V364+Y364</f>
        <v>0</v>
      </c>
      <c r="AB364" s="484">
        <f t="shared" si="191"/>
        <v>0</v>
      </c>
      <c r="AC364" s="403"/>
    </row>
    <row r="365" spans="1:29" s="87" customFormat="1" ht="18">
      <c r="A365" s="6">
        <f t="shared" ref="A365:A370" si="241">+A364+0.01</f>
        <v>23.020000000000003</v>
      </c>
      <c r="B365" s="7" t="s">
        <v>219</v>
      </c>
      <c r="C365" s="26"/>
      <c r="D365" s="27">
        <v>0</v>
      </c>
      <c r="E365" s="26"/>
      <c r="F365" s="27">
        <v>0</v>
      </c>
      <c r="G365" s="47"/>
      <c r="H365" s="48"/>
      <c r="I365" s="49">
        <f t="shared" si="237"/>
        <v>0</v>
      </c>
      <c r="J365" s="50">
        <f t="shared" si="237"/>
        <v>0</v>
      </c>
      <c r="K365" s="26"/>
      <c r="L365" s="26"/>
      <c r="M365" s="26"/>
      <c r="N365" s="26"/>
      <c r="O365" s="69"/>
      <c r="P365" s="75"/>
      <c r="Q365" s="41">
        <f t="shared" si="238"/>
        <v>0</v>
      </c>
      <c r="R365" s="42">
        <f t="shared" si="176"/>
        <v>0</v>
      </c>
      <c r="S365" s="43">
        <f t="shared" si="176"/>
        <v>0</v>
      </c>
      <c r="T365" s="439"/>
      <c r="U365" s="439"/>
      <c r="V365" s="439"/>
      <c r="W365" s="439"/>
      <c r="X365" s="480"/>
      <c r="Y365" s="478"/>
      <c r="Z365" s="424">
        <f t="shared" si="239"/>
        <v>0</v>
      </c>
      <c r="AA365" s="406">
        <f t="shared" si="240"/>
        <v>0</v>
      </c>
      <c r="AB365" s="484">
        <f t="shared" si="191"/>
        <v>0</v>
      </c>
      <c r="AC365" s="403"/>
    </row>
    <row r="366" spans="1:29" ht="18">
      <c r="A366" s="6">
        <f t="shared" si="241"/>
        <v>23.030000000000005</v>
      </c>
      <c r="B366" s="7" t="s">
        <v>220</v>
      </c>
      <c r="C366" s="8">
        <v>3</v>
      </c>
      <c r="D366" s="13">
        <v>42.494999999999997</v>
      </c>
      <c r="E366" s="8"/>
      <c r="F366" s="13"/>
      <c r="G366" s="47">
        <f t="shared" si="169"/>
        <v>0</v>
      </c>
      <c r="H366" s="48">
        <f t="shared" si="169"/>
        <v>0</v>
      </c>
      <c r="I366" s="49">
        <f t="shared" si="237"/>
        <v>3</v>
      </c>
      <c r="J366" s="50">
        <f t="shared" si="237"/>
        <v>42.494999999999997</v>
      </c>
      <c r="K366" s="8"/>
      <c r="L366" s="8"/>
      <c r="M366" s="8"/>
      <c r="N366" s="8"/>
      <c r="O366" s="51"/>
      <c r="P366" s="75"/>
      <c r="Q366" s="41">
        <f t="shared" si="238"/>
        <v>0</v>
      </c>
      <c r="R366" s="42">
        <f t="shared" si="176"/>
        <v>0</v>
      </c>
      <c r="S366" s="43">
        <f t="shared" si="176"/>
        <v>0</v>
      </c>
      <c r="T366" s="405"/>
      <c r="U366" s="405"/>
      <c r="V366" s="405"/>
      <c r="W366" s="405"/>
      <c r="X366" s="423"/>
      <c r="Y366" s="478"/>
      <c r="Z366" s="424">
        <f t="shared" si="239"/>
        <v>0</v>
      </c>
      <c r="AA366" s="406">
        <f t="shared" si="240"/>
        <v>0</v>
      </c>
      <c r="AB366" s="484">
        <f t="shared" si="191"/>
        <v>0</v>
      </c>
      <c r="AC366" s="404"/>
    </row>
    <row r="367" spans="1:29" ht="18">
      <c r="A367" s="6">
        <f t="shared" si="241"/>
        <v>23.040000000000006</v>
      </c>
      <c r="B367" s="7" t="s">
        <v>221</v>
      </c>
      <c r="C367" s="8"/>
      <c r="D367" s="13">
        <v>0</v>
      </c>
      <c r="E367" s="8"/>
      <c r="F367" s="13">
        <v>0</v>
      </c>
      <c r="G367" s="47"/>
      <c r="H367" s="48"/>
      <c r="I367" s="49">
        <f t="shared" si="237"/>
        <v>0</v>
      </c>
      <c r="J367" s="50">
        <f t="shared" si="237"/>
        <v>0</v>
      </c>
      <c r="K367" s="8"/>
      <c r="L367" s="8"/>
      <c r="M367" s="8"/>
      <c r="N367" s="8"/>
      <c r="O367" s="51"/>
      <c r="P367" s="75"/>
      <c r="Q367" s="41">
        <f t="shared" si="238"/>
        <v>0</v>
      </c>
      <c r="R367" s="42">
        <f t="shared" si="176"/>
        <v>0</v>
      </c>
      <c r="S367" s="43">
        <f t="shared" si="176"/>
        <v>0</v>
      </c>
      <c r="T367" s="405"/>
      <c r="U367" s="405"/>
      <c r="V367" s="405"/>
      <c r="W367" s="405"/>
      <c r="X367" s="423"/>
      <c r="Y367" s="478"/>
      <c r="Z367" s="424">
        <f t="shared" si="239"/>
        <v>0</v>
      </c>
      <c r="AA367" s="406">
        <f t="shared" si="240"/>
        <v>0</v>
      </c>
      <c r="AB367" s="484">
        <f t="shared" si="191"/>
        <v>0</v>
      </c>
      <c r="AC367" s="404"/>
    </row>
    <row r="368" spans="1:29" ht="18">
      <c r="A368" s="6">
        <f t="shared" si="241"/>
        <v>23.050000000000008</v>
      </c>
      <c r="B368" s="7" t="s">
        <v>141</v>
      </c>
      <c r="C368" s="8"/>
      <c r="D368" s="13">
        <v>0</v>
      </c>
      <c r="E368" s="8"/>
      <c r="F368" s="13">
        <v>0</v>
      </c>
      <c r="G368" s="47"/>
      <c r="H368" s="48"/>
      <c r="I368" s="49">
        <f t="shared" si="237"/>
        <v>0</v>
      </c>
      <c r="J368" s="50">
        <f t="shared" si="237"/>
        <v>0</v>
      </c>
      <c r="K368" s="8"/>
      <c r="L368" s="8"/>
      <c r="M368" s="8"/>
      <c r="N368" s="8"/>
      <c r="O368" s="51">
        <v>21.6</v>
      </c>
      <c r="P368" s="75">
        <v>6</v>
      </c>
      <c r="Q368" s="41">
        <f t="shared" si="238"/>
        <v>129.60000000000002</v>
      </c>
      <c r="R368" s="42">
        <f t="shared" si="176"/>
        <v>6</v>
      </c>
      <c r="S368" s="43">
        <f t="shared" si="176"/>
        <v>129.60000000000002</v>
      </c>
      <c r="T368" s="405"/>
      <c r="U368" s="405"/>
      <c r="V368" s="405"/>
      <c r="W368" s="405"/>
      <c r="X368" s="423">
        <v>21.6</v>
      </c>
      <c r="Y368" s="478">
        <v>0</v>
      </c>
      <c r="Z368" s="424">
        <f t="shared" si="239"/>
        <v>0</v>
      </c>
      <c r="AA368" s="406">
        <f t="shared" si="240"/>
        <v>0</v>
      </c>
      <c r="AB368" s="484">
        <f t="shared" si="191"/>
        <v>0</v>
      </c>
      <c r="AC368" s="404"/>
    </row>
    <row r="369" spans="1:29" ht="30" customHeight="1">
      <c r="A369" s="6">
        <f t="shared" si="241"/>
        <v>23.060000000000009</v>
      </c>
      <c r="B369" s="7" t="s">
        <v>222</v>
      </c>
      <c r="C369" s="8"/>
      <c r="D369" s="13">
        <v>0</v>
      </c>
      <c r="E369" s="8"/>
      <c r="F369" s="13">
        <v>0</v>
      </c>
      <c r="G369" s="47"/>
      <c r="H369" s="48"/>
      <c r="I369" s="49">
        <f t="shared" si="237"/>
        <v>0</v>
      </c>
      <c r="J369" s="50">
        <f t="shared" si="237"/>
        <v>0</v>
      </c>
      <c r="K369" s="8"/>
      <c r="L369" s="8"/>
      <c r="M369" s="8"/>
      <c r="N369" s="8"/>
      <c r="O369" s="51"/>
      <c r="P369" s="75"/>
      <c r="Q369" s="41">
        <f t="shared" si="238"/>
        <v>0</v>
      </c>
      <c r="R369" s="42">
        <f t="shared" si="176"/>
        <v>0</v>
      </c>
      <c r="S369" s="43">
        <f t="shared" si="176"/>
        <v>0</v>
      </c>
      <c r="T369" s="405"/>
      <c r="U369" s="405"/>
      <c r="V369" s="405"/>
      <c r="W369" s="405"/>
      <c r="X369" s="423"/>
      <c r="Y369" s="478"/>
      <c r="Z369" s="424">
        <f t="shared" si="239"/>
        <v>0</v>
      </c>
      <c r="AA369" s="406">
        <f t="shared" si="240"/>
        <v>0</v>
      </c>
      <c r="AB369" s="484">
        <f t="shared" si="191"/>
        <v>0</v>
      </c>
      <c r="AC369" s="404"/>
    </row>
    <row r="370" spans="1:29" ht="28.5" customHeight="1">
      <c r="A370" s="6">
        <f t="shared" si="241"/>
        <v>23.070000000000011</v>
      </c>
      <c r="B370" s="7" t="s">
        <v>22</v>
      </c>
      <c r="C370" s="8"/>
      <c r="D370" s="13">
        <v>0</v>
      </c>
      <c r="E370" s="8"/>
      <c r="F370" s="13">
        <v>0</v>
      </c>
      <c r="G370" s="47"/>
      <c r="H370" s="48"/>
      <c r="I370" s="49">
        <f t="shared" si="237"/>
        <v>0</v>
      </c>
      <c r="J370" s="50">
        <f t="shared" si="237"/>
        <v>0</v>
      </c>
      <c r="K370" s="8"/>
      <c r="L370" s="8"/>
      <c r="M370" s="8"/>
      <c r="N370" s="8"/>
      <c r="O370" s="51"/>
      <c r="P370" s="75"/>
      <c r="Q370" s="41">
        <f t="shared" si="238"/>
        <v>0</v>
      </c>
      <c r="R370" s="42">
        <f t="shared" ref="R370" si="242">K370+M370+P370</f>
        <v>0</v>
      </c>
      <c r="S370" s="43">
        <f t="shared" ref="S370" si="243">L370+N370+Q370</f>
        <v>0</v>
      </c>
      <c r="T370" s="8"/>
      <c r="U370" s="8"/>
      <c r="V370" s="405"/>
      <c r="W370" s="405"/>
      <c r="X370" s="423"/>
      <c r="Y370" s="478"/>
      <c r="Z370" s="424">
        <f t="shared" si="239"/>
        <v>0</v>
      </c>
      <c r="AA370" s="406">
        <v>0</v>
      </c>
      <c r="AB370" s="484">
        <v>0</v>
      </c>
      <c r="AC370" s="404"/>
    </row>
    <row r="371" spans="1:29" ht="30" customHeight="1">
      <c r="A371" s="6">
        <f>+A370+0.01</f>
        <v>23.080000000000013</v>
      </c>
      <c r="B371" s="7" t="s">
        <v>223</v>
      </c>
      <c r="C371" s="8"/>
      <c r="D371" s="13">
        <v>0</v>
      </c>
      <c r="E371" s="8"/>
      <c r="F371" s="13">
        <v>0</v>
      </c>
      <c r="G371" s="47"/>
      <c r="H371" s="48"/>
      <c r="I371" s="49">
        <f t="shared" si="237"/>
        <v>0</v>
      </c>
      <c r="J371" s="50">
        <f t="shared" si="237"/>
        <v>0</v>
      </c>
      <c r="K371" s="8"/>
      <c r="L371" s="8"/>
      <c r="M371" s="8"/>
      <c r="N371" s="8"/>
      <c r="O371" s="51">
        <v>7.2</v>
      </c>
      <c r="P371" s="75"/>
      <c r="Q371" s="41">
        <f t="shared" si="238"/>
        <v>0</v>
      </c>
      <c r="R371" s="42">
        <f t="shared" si="176"/>
        <v>0</v>
      </c>
      <c r="S371" s="43">
        <f t="shared" si="176"/>
        <v>0</v>
      </c>
      <c r="T371" s="405"/>
      <c r="U371" s="405"/>
      <c r="V371" s="405"/>
      <c r="W371" s="405"/>
      <c r="X371" s="423">
        <v>7.2</v>
      </c>
      <c r="Y371" s="478"/>
      <c r="Z371" s="424">
        <f t="shared" si="239"/>
        <v>0</v>
      </c>
      <c r="AA371" s="406">
        <f t="shared" si="240"/>
        <v>0</v>
      </c>
      <c r="AB371" s="484">
        <f t="shared" si="191"/>
        <v>0</v>
      </c>
      <c r="AC371" s="404"/>
    </row>
    <row r="372" spans="1:29" ht="30.75" customHeight="1">
      <c r="A372" s="6">
        <v>23.09</v>
      </c>
      <c r="B372" s="7" t="s">
        <v>347</v>
      </c>
      <c r="C372" s="8">
        <v>13</v>
      </c>
      <c r="D372" s="13">
        <v>52.581999999999994</v>
      </c>
      <c r="E372" s="8">
        <v>13</v>
      </c>
      <c r="F372" s="13">
        <v>52.581999999999994</v>
      </c>
      <c r="G372" s="47">
        <f t="shared" ref="G372:H425" si="244">E372/C372</f>
        <v>1</v>
      </c>
      <c r="H372" s="48">
        <f t="shared" si="244"/>
        <v>1</v>
      </c>
      <c r="I372" s="49">
        <f t="shared" si="237"/>
        <v>0</v>
      </c>
      <c r="J372" s="50">
        <f t="shared" si="237"/>
        <v>0</v>
      </c>
      <c r="K372" s="8"/>
      <c r="L372" s="8"/>
      <c r="M372" s="8"/>
      <c r="N372" s="8"/>
      <c r="O372" s="51">
        <v>7.2</v>
      </c>
      <c r="P372" s="75">
        <v>3</v>
      </c>
      <c r="Q372" s="41">
        <f>O372*P372</f>
        <v>21.6</v>
      </c>
      <c r="R372" s="42">
        <f t="shared" si="176"/>
        <v>3</v>
      </c>
      <c r="S372" s="43">
        <f t="shared" si="176"/>
        <v>21.6</v>
      </c>
      <c r="T372" s="405"/>
      <c r="U372" s="405"/>
      <c r="V372" s="405"/>
      <c r="W372" s="405"/>
      <c r="X372" s="423">
        <v>7.2</v>
      </c>
      <c r="Y372" s="478">
        <v>3</v>
      </c>
      <c r="Z372" s="424">
        <f>X372*Y372</f>
        <v>21.6</v>
      </c>
      <c r="AA372" s="406">
        <f t="shared" si="240"/>
        <v>3</v>
      </c>
      <c r="AB372" s="484">
        <f t="shared" si="191"/>
        <v>21.6</v>
      </c>
      <c r="AC372" s="404"/>
    </row>
    <row r="373" spans="1:29" ht="32.25" customHeight="1">
      <c r="A373" s="6">
        <f t="shared" ref="A373:A386" si="245">+A372+0.01</f>
        <v>23.1</v>
      </c>
      <c r="B373" s="7" t="s">
        <v>294</v>
      </c>
      <c r="C373" s="8">
        <v>2</v>
      </c>
      <c r="D373" s="13">
        <v>9.6</v>
      </c>
      <c r="E373" s="8">
        <v>2</v>
      </c>
      <c r="F373" s="13">
        <v>9.6</v>
      </c>
      <c r="G373" s="47"/>
      <c r="H373" s="48"/>
      <c r="I373" s="49"/>
      <c r="J373" s="50"/>
      <c r="K373" s="8"/>
      <c r="L373" s="8"/>
      <c r="M373" s="8"/>
      <c r="N373" s="8"/>
      <c r="O373" s="51">
        <v>7.2</v>
      </c>
      <c r="P373" s="75"/>
      <c r="Q373" s="41">
        <f t="shared" ref="Q373:Q375" si="246">O373*P373</f>
        <v>0</v>
      </c>
      <c r="R373" s="42">
        <f t="shared" si="176"/>
        <v>0</v>
      </c>
      <c r="S373" s="43">
        <f t="shared" si="176"/>
        <v>0</v>
      </c>
      <c r="T373" s="405"/>
      <c r="U373" s="405"/>
      <c r="V373" s="405"/>
      <c r="W373" s="405"/>
      <c r="X373" s="423">
        <v>7.2</v>
      </c>
      <c r="Y373" s="478"/>
      <c r="Z373" s="424">
        <f t="shared" ref="Z373:Z387" si="247">X373*Y373</f>
        <v>0</v>
      </c>
      <c r="AA373" s="406">
        <f t="shared" si="240"/>
        <v>0</v>
      </c>
      <c r="AB373" s="484">
        <f t="shared" si="191"/>
        <v>0</v>
      </c>
      <c r="AC373" s="404"/>
    </row>
    <row r="374" spans="1:29" ht="30.75" customHeight="1">
      <c r="A374" s="6">
        <f t="shared" si="245"/>
        <v>23.110000000000003</v>
      </c>
      <c r="B374" s="7" t="s">
        <v>348</v>
      </c>
      <c r="C374" s="8">
        <v>6</v>
      </c>
      <c r="D374" s="13">
        <v>32.496000000000002</v>
      </c>
      <c r="E374" s="8">
        <v>6</v>
      </c>
      <c r="F374" s="13">
        <v>32.496000000000002</v>
      </c>
      <c r="G374" s="47"/>
      <c r="H374" s="48"/>
      <c r="I374" s="49">
        <f t="shared" si="237"/>
        <v>0</v>
      </c>
      <c r="J374" s="50">
        <f t="shared" si="237"/>
        <v>0</v>
      </c>
      <c r="K374" s="8"/>
      <c r="L374" s="8"/>
      <c r="M374" s="8"/>
      <c r="N374" s="8"/>
      <c r="O374" s="51">
        <v>7.2</v>
      </c>
      <c r="P374" s="75">
        <v>97</v>
      </c>
      <c r="Q374" s="41">
        <f t="shared" si="246"/>
        <v>698.4</v>
      </c>
      <c r="R374" s="42">
        <f t="shared" si="176"/>
        <v>97</v>
      </c>
      <c r="S374" s="43">
        <f t="shared" si="176"/>
        <v>698.4</v>
      </c>
      <c r="T374" s="405"/>
      <c r="U374" s="405"/>
      <c r="V374" s="405"/>
      <c r="W374" s="405"/>
      <c r="X374" s="423">
        <v>7.2</v>
      </c>
      <c r="Y374" s="478">
        <v>38</v>
      </c>
      <c r="Z374" s="424">
        <f t="shared" si="247"/>
        <v>273.60000000000002</v>
      </c>
      <c r="AA374" s="406">
        <f t="shared" si="240"/>
        <v>38</v>
      </c>
      <c r="AB374" s="484">
        <f t="shared" si="191"/>
        <v>273.60000000000002</v>
      </c>
      <c r="AC374" s="404"/>
    </row>
    <row r="375" spans="1:29" ht="33.75" customHeight="1">
      <c r="A375" s="6">
        <f t="shared" si="245"/>
        <v>23.120000000000005</v>
      </c>
      <c r="B375" s="7" t="s">
        <v>295</v>
      </c>
      <c r="C375" s="8">
        <v>1</v>
      </c>
      <c r="D375" s="13">
        <v>5.4160000000000004</v>
      </c>
      <c r="E375" s="8">
        <v>1</v>
      </c>
      <c r="F375" s="13">
        <v>5.4160000000000004</v>
      </c>
      <c r="G375" s="47"/>
      <c r="H375" s="48"/>
      <c r="I375" s="49">
        <f t="shared" si="237"/>
        <v>0</v>
      </c>
      <c r="J375" s="50">
        <f t="shared" si="237"/>
        <v>0</v>
      </c>
      <c r="K375" s="8"/>
      <c r="L375" s="8"/>
      <c r="M375" s="8"/>
      <c r="N375" s="8"/>
      <c r="O375" s="51">
        <v>7.2</v>
      </c>
      <c r="P375" s="75">
        <v>0</v>
      </c>
      <c r="Q375" s="41">
        <f t="shared" si="246"/>
        <v>0</v>
      </c>
      <c r="R375" s="42">
        <f t="shared" si="176"/>
        <v>0</v>
      </c>
      <c r="S375" s="43">
        <f t="shared" si="176"/>
        <v>0</v>
      </c>
      <c r="T375" s="405"/>
      <c r="U375" s="405"/>
      <c r="V375" s="405"/>
      <c r="W375" s="405"/>
      <c r="X375" s="423">
        <v>7.2</v>
      </c>
      <c r="Y375" s="478">
        <v>0</v>
      </c>
      <c r="Z375" s="424">
        <f t="shared" si="247"/>
        <v>0</v>
      </c>
      <c r="AA375" s="406">
        <f t="shared" si="240"/>
        <v>0</v>
      </c>
      <c r="AB375" s="484">
        <f t="shared" si="191"/>
        <v>0</v>
      </c>
      <c r="AC375" s="404"/>
    </row>
    <row r="376" spans="1:29" ht="42.75" customHeight="1">
      <c r="A376" s="6">
        <f t="shared" si="245"/>
        <v>23.130000000000006</v>
      </c>
      <c r="B376" s="7" t="s">
        <v>224</v>
      </c>
      <c r="C376" s="8"/>
      <c r="D376" s="13">
        <v>0</v>
      </c>
      <c r="E376" s="8"/>
      <c r="F376" s="13">
        <v>0</v>
      </c>
      <c r="G376" s="47"/>
      <c r="H376" s="48"/>
      <c r="I376" s="49">
        <f t="shared" si="237"/>
        <v>0</v>
      </c>
      <c r="J376" s="50">
        <f t="shared" si="237"/>
        <v>0</v>
      </c>
      <c r="K376" s="8"/>
      <c r="L376" s="8"/>
      <c r="M376" s="8"/>
      <c r="N376" s="8"/>
      <c r="O376" s="51"/>
      <c r="P376" s="75"/>
      <c r="Q376" s="41">
        <f t="shared" si="238"/>
        <v>0</v>
      </c>
      <c r="R376" s="42">
        <f t="shared" si="176"/>
        <v>0</v>
      </c>
      <c r="S376" s="43">
        <f t="shared" si="176"/>
        <v>0</v>
      </c>
      <c r="T376" s="405"/>
      <c r="U376" s="405"/>
      <c r="V376" s="405"/>
      <c r="W376" s="405"/>
      <c r="X376" s="423"/>
      <c r="Y376" s="478"/>
      <c r="Z376" s="424">
        <f t="shared" si="247"/>
        <v>0</v>
      </c>
      <c r="AA376" s="406">
        <f t="shared" si="240"/>
        <v>0</v>
      </c>
      <c r="AB376" s="484">
        <f t="shared" si="191"/>
        <v>0</v>
      </c>
      <c r="AC376" s="404"/>
    </row>
    <row r="377" spans="1:29" ht="42.75" customHeight="1">
      <c r="A377" s="6">
        <f t="shared" si="245"/>
        <v>23.140000000000008</v>
      </c>
      <c r="B377" s="7" t="s">
        <v>225</v>
      </c>
      <c r="C377" s="8"/>
      <c r="D377" s="13">
        <v>0</v>
      </c>
      <c r="E377" s="8"/>
      <c r="F377" s="13">
        <v>0</v>
      </c>
      <c r="G377" s="47"/>
      <c r="H377" s="48"/>
      <c r="I377" s="49">
        <f t="shared" si="237"/>
        <v>0</v>
      </c>
      <c r="J377" s="50">
        <f t="shared" si="237"/>
        <v>0</v>
      </c>
      <c r="K377" s="8"/>
      <c r="L377" s="8"/>
      <c r="M377" s="8"/>
      <c r="N377" s="8"/>
      <c r="O377" s="51"/>
      <c r="P377" s="75"/>
      <c r="Q377" s="41">
        <f t="shared" si="238"/>
        <v>0</v>
      </c>
      <c r="R377" s="42">
        <f t="shared" si="176"/>
        <v>0</v>
      </c>
      <c r="S377" s="43">
        <f t="shared" si="176"/>
        <v>0</v>
      </c>
      <c r="T377" s="405"/>
      <c r="U377" s="405"/>
      <c r="V377" s="405"/>
      <c r="W377" s="405"/>
      <c r="X377" s="423"/>
      <c r="Y377" s="478"/>
      <c r="Z377" s="424">
        <f t="shared" si="247"/>
        <v>0</v>
      </c>
      <c r="AA377" s="406">
        <f t="shared" si="240"/>
        <v>0</v>
      </c>
      <c r="AB377" s="484">
        <f t="shared" si="191"/>
        <v>0</v>
      </c>
      <c r="AC377" s="404"/>
    </row>
    <row r="378" spans="1:29" s="91" customFormat="1" ht="18">
      <c r="A378" s="6">
        <f t="shared" si="245"/>
        <v>23.150000000000009</v>
      </c>
      <c r="B378" s="7" t="s">
        <v>226</v>
      </c>
      <c r="C378" s="8"/>
      <c r="D378" s="13">
        <v>0</v>
      </c>
      <c r="E378" s="8"/>
      <c r="F378" s="13">
        <v>0</v>
      </c>
      <c r="G378" s="47"/>
      <c r="H378" s="48"/>
      <c r="I378" s="49">
        <f t="shared" si="237"/>
        <v>0</v>
      </c>
      <c r="J378" s="50">
        <f t="shared" si="237"/>
        <v>0</v>
      </c>
      <c r="K378" s="8"/>
      <c r="L378" s="8"/>
      <c r="M378" s="8"/>
      <c r="N378" s="8"/>
      <c r="O378" s="51"/>
      <c r="P378" s="75"/>
      <c r="Q378" s="41">
        <f t="shared" si="238"/>
        <v>0</v>
      </c>
      <c r="R378" s="42">
        <f t="shared" si="176"/>
        <v>0</v>
      </c>
      <c r="S378" s="43">
        <f t="shared" si="176"/>
        <v>0</v>
      </c>
      <c r="T378" s="405"/>
      <c r="U378" s="405"/>
      <c r="V378" s="405"/>
      <c r="W378" s="405"/>
      <c r="X378" s="423"/>
      <c r="Y378" s="478"/>
      <c r="Z378" s="424">
        <f t="shared" si="247"/>
        <v>0</v>
      </c>
      <c r="AA378" s="406">
        <f t="shared" si="240"/>
        <v>0</v>
      </c>
      <c r="AB378" s="484">
        <f t="shared" si="191"/>
        <v>0</v>
      </c>
      <c r="AC378" s="404"/>
    </row>
    <row r="379" spans="1:29" ht="18">
      <c r="A379" s="6">
        <f t="shared" si="245"/>
        <v>23.160000000000011</v>
      </c>
      <c r="B379" s="7" t="s">
        <v>290</v>
      </c>
      <c r="C379" s="8"/>
      <c r="D379" s="13">
        <v>0</v>
      </c>
      <c r="E379" s="8"/>
      <c r="F379" s="13">
        <v>0</v>
      </c>
      <c r="G379" s="47"/>
      <c r="H379" s="48"/>
      <c r="I379" s="49">
        <f t="shared" si="237"/>
        <v>0</v>
      </c>
      <c r="J379" s="50">
        <f t="shared" si="237"/>
        <v>0</v>
      </c>
      <c r="K379" s="8"/>
      <c r="L379" s="8"/>
      <c r="M379" s="8"/>
      <c r="N379" s="8"/>
      <c r="O379" s="51"/>
      <c r="P379" s="75"/>
      <c r="Q379" s="41">
        <f t="shared" si="238"/>
        <v>0</v>
      </c>
      <c r="R379" s="42">
        <f t="shared" ref="R379:S423" si="248">K379+M379+P379</f>
        <v>0</v>
      </c>
      <c r="S379" s="43">
        <f t="shared" si="248"/>
        <v>0</v>
      </c>
      <c r="T379" s="405"/>
      <c r="U379" s="405"/>
      <c r="V379" s="405"/>
      <c r="W379" s="405"/>
      <c r="X379" s="423"/>
      <c r="Y379" s="478"/>
      <c r="Z379" s="424">
        <f t="shared" si="247"/>
        <v>0</v>
      </c>
      <c r="AA379" s="406">
        <f t="shared" si="240"/>
        <v>0</v>
      </c>
      <c r="AB379" s="484">
        <f t="shared" si="191"/>
        <v>0</v>
      </c>
      <c r="AC379" s="404"/>
    </row>
    <row r="380" spans="1:29" ht="18">
      <c r="A380" s="6">
        <f t="shared" si="245"/>
        <v>23.170000000000012</v>
      </c>
      <c r="B380" s="7" t="s">
        <v>227</v>
      </c>
      <c r="C380" s="8"/>
      <c r="D380" s="13">
        <v>0</v>
      </c>
      <c r="E380" s="8"/>
      <c r="F380" s="13">
        <v>0</v>
      </c>
      <c r="G380" s="47"/>
      <c r="H380" s="48"/>
      <c r="I380" s="49">
        <f t="shared" si="237"/>
        <v>0</v>
      </c>
      <c r="J380" s="50">
        <f t="shared" si="237"/>
        <v>0</v>
      </c>
      <c r="K380" s="8"/>
      <c r="L380" s="8"/>
      <c r="M380" s="8"/>
      <c r="N380" s="8"/>
      <c r="O380" s="51">
        <v>2.09</v>
      </c>
      <c r="P380" s="75">
        <v>10</v>
      </c>
      <c r="Q380" s="41">
        <f t="shared" si="238"/>
        <v>20.9</v>
      </c>
      <c r="R380" s="42">
        <f t="shared" si="248"/>
        <v>10</v>
      </c>
      <c r="S380" s="43">
        <f t="shared" si="248"/>
        <v>20.9</v>
      </c>
      <c r="T380" s="405"/>
      <c r="U380" s="405"/>
      <c r="V380" s="405"/>
      <c r="W380" s="405"/>
      <c r="X380" s="423">
        <v>2.09</v>
      </c>
      <c r="Y380" s="478">
        <v>0</v>
      </c>
      <c r="Z380" s="424">
        <f t="shared" si="247"/>
        <v>0</v>
      </c>
      <c r="AA380" s="406">
        <f t="shared" si="240"/>
        <v>0</v>
      </c>
      <c r="AB380" s="484">
        <f t="shared" si="191"/>
        <v>0</v>
      </c>
      <c r="AC380" s="404"/>
    </row>
    <row r="381" spans="1:29" s="91" customFormat="1" ht="18">
      <c r="A381" s="6">
        <f t="shared" si="245"/>
        <v>23.180000000000014</v>
      </c>
      <c r="B381" s="7" t="s">
        <v>228</v>
      </c>
      <c r="C381" s="8">
        <v>1</v>
      </c>
      <c r="D381" s="13">
        <v>1.1080000000000001</v>
      </c>
      <c r="E381" s="8">
        <v>1</v>
      </c>
      <c r="F381" s="13">
        <v>1.1080000000000001</v>
      </c>
      <c r="G381" s="47"/>
      <c r="H381" s="48"/>
      <c r="I381" s="49">
        <f t="shared" si="237"/>
        <v>0</v>
      </c>
      <c r="J381" s="50">
        <f t="shared" si="237"/>
        <v>0</v>
      </c>
      <c r="K381" s="8"/>
      <c r="L381" s="8"/>
      <c r="M381" s="8"/>
      <c r="N381" s="8"/>
      <c r="O381" s="51">
        <v>1.1100000000000001</v>
      </c>
      <c r="P381" s="75"/>
      <c r="Q381" s="41">
        <f t="shared" si="238"/>
        <v>0</v>
      </c>
      <c r="R381" s="42">
        <f t="shared" si="248"/>
        <v>0</v>
      </c>
      <c r="S381" s="43">
        <f t="shared" si="248"/>
        <v>0</v>
      </c>
      <c r="T381" s="405"/>
      <c r="U381" s="405"/>
      <c r="V381" s="405"/>
      <c r="W381" s="405"/>
      <c r="X381" s="423">
        <v>1.1100000000000001</v>
      </c>
      <c r="Y381" s="478"/>
      <c r="Z381" s="424">
        <f t="shared" si="247"/>
        <v>0</v>
      </c>
      <c r="AA381" s="406">
        <f t="shared" si="240"/>
        <v>0</v>
      </c>
      <c r="AB381" s="484">
        <f t="shared" si="191"/>
        <v>0</v>
      </c>
      <c r="AC381" s="404"/>
    </row>
    <row r="382" spans="1:29" s="9" customFormat="1" ht="38.25" customHeight="1">
      <c r="A382" s="6">
        <f t="shared" si="245"/>
        <v>23.190000000000015</v>
      </c>
      <c r="B382" s="7" t="s">
        <v>317</v>
      </c>
      <c r="C382" s="8"/>
      <c r="D382" s="13">
        <v>0</v>
      </c>
      <c r="E382" s="8"/>
      <c r="F382" s="13">
        <v>0</v>
      </c>
      <c r="G382" s="47"/>
      <c r="H382" s="48"/>
      <c r="I382" s="49">
        <f t="shared" si="237"/>
        <v>0</v>
      </c>
      <c r="J382" s="50">
        <f t="shared" si="237"/>
        <v>0</v>
      </c>
      <c r="K382" s="8"/>
      <c r="L382" s="8"/>
      <c r="M382" s="8"/>
      <c r="N382" s="8"/>
      <c r="O382" s="51">
        <v>1.6E-2</v>
      </c>
      <c r="P382" s="75">
        <v>841</v>
      </c>
      <c r="Q382" s="41">
        <f t="shared" si="238"/>
        <v>13.456</v>
      </c>
      <c r="R382" s="42">
        <f t="shared" si="248"/>
        <v>841</v>
      </c>
      <c r="S382" s="43">
        <f t="shared" si="248"/>
        <v>13.456</v>
      </c>
      <c r="T382" s="405"/>
      <c r="U382" s="405"/>
      <c r="V382" s="405"/>
      <c r="W382" s="405"/>
      <c r="X382" s="423">
        <v>1.6E-2</v>
      </c>
      <c r="Y382" s="478">
        <v>0</v>
      </c>
      <c r="Z382" s="424">
        <f t="shared" si="247"/>
        <v>0</v>
      </c>
      <c r="AA382" s="406">
        <f t="shared" si="240"/>
        <v>0</v>
      </c>
      <c r="AB382" s="484">
        <f t="shared" si="191"/>
        <v>0</v>
      </c>
      <c r="AC382" s="404"/>
    </row>
    <row r="383" spans="1:29" ht="24.75" customHeight="1">
      <c r="A383" s="6">
        <f t="shared" si="245"/>
        <v>23.200000000000017</v>
      </c>
      <c r="B383" s="61" t="s">
        <v>229</v>
      </c>
      <c r="C383" s="62"/>
      <c r="D383" s="63">
        <v>0</v>
      </c>
      <c r="E383" s="62"/>
      <c r="F383" s="63">
        <v>0</v>
      </c>
      <c r="G383" s="47"/>
      <c r="H383" s="48"/>
      <c r="I383" s="49">
        <f t="shared" si="237"/>
        <v>0</v>
      </c>
      <c r="J383" s="50">
        <f t="shared" si="237"/>
        <v>0</v>
      </c>
      <c r="K383" s="62"/>
      <c r="L383" s="62"/>
      <c r="M383" s="62"/>
      <c r="N383" s="62"/>
      <c r="O383" s="69"/>
      <c r="P383" s="83"/>
      <c r="Q383" s="41">
        <f t="shared" si="238"/>
        <v>0</v>
      </c>
      <c r="R383" s="42">
        <f t="shared" si="248"/>
        <v>0</v>
      </c>
      <c r="S383" s="43">
        <f t="shared" si="248"/>
        <v>0</v>
      </c>
      <c r="T383" s="409"/>
      <c r="U383" s="409"/>
      <c r="V383" s="409"/>
      <c r="W383" s="409"/>
      <c r="X383" s="480"/>
      <c r="Y383" s="469"/>
      <c r="Z383" s="424">
        <f t="shared" si="247"/>
        <v>0</v>
      </c>
      <c r="AA383" s="406">
        <f t="shared" si="240"/>
        <v>0</v>
      </c>
      <c r="AB383" s="484">
        <f t="shared" si="191"/>
        <v>0</v>
      </c>
      <c r="AC383" s="408"/>
    </row>
    <row r="384" spans="1:29" ht="48.75" customHeight="1">
      <c r="A384" s="6">
        <f t="shared" si="245"/>
        <v>23.210000000000019</v>
      </c>
      <c r="B384" s="56" t="s">
        <v>230</v>
      </c>
      <c r="C384" s="65">
        <v>31</v>
      </c>
      <c r="D384" s="66">
        <v>86.8</v>
      </c>
      <c r="E384" s="65"/>
      <c r="F384" s="66"/>
      <c r="G384" s="47"/>
      <c r="H384" s="48"/>
      <c r="I384" s="49">
        <f t="shared" si="237"/>
        <v>31</v>
      </c>
      <c r="J384" s="50">
        <f t="shared" si="237"/>
        <v>86.8</v>
      </c>
      <c r="K384" s="65"/>
      <c r="L384" s="65"/>
      <c r="M384" s="65"/>
      <c r="N384" s="65"/>
      <c r="O384" s="60"/>
      <c r="P384" s="287"/>
      <c r="Q384" s="41">
        <f t="shared" si="238"/>
        <v>0</v>
      </c>
      <c r="R384" s="42">
        <f t="shared" si="248"/>
        <v>0</v>
      </c>
      <c r="S384" s="43">
        <f t="shared" si="248"/>
        <v>0</v>
      </c>
      <c r="T384" s="471"/>
      <c r="U384" s="471"/>
      <c r="V384" s="471"/>
      <c r="W384" s="471"/>
      <c r="X384" s="456"/>
      <c r="Y384" s="537"/>
      <c r="Z384" s="424">
        <f t="shared" si="247"/>
        <v>0</v>
      </c>
      <c r="AA384" s="406">
        <f t="shared" si="240"/>
        <v>0</v>
      </c>
      <c r="AB384" s="484">
        <f t="shared" si="191"/>
        <v>0</v>
      </c>
      <c r="AC384" s="482"/>
    </row>
    <row r="385" spans="1:29" ht="41.25" customHeight="1">
      <c r="A385" s="6">
        <f t="shared" si="245"/>
        <v>23.22000000000002</v>
      </c>
      <c r="B385" s="56" t="s">
        <v>231</v>
      </c>
      <c r="C385" s="65"/>
      <c r="D385" s="66"/>
      <c r="E385" s="65"/>
      <c r="F385" s="66"/>
      <c r="G385" s="47"/>
      <c r="H385" s="48"/>
      <c r="I385" s="49">
        <f t="shared" si="237"/>
        <v>0</v>
      </c>
      <c r="J385" s="50">
        <f t="shared" si="237"/>
        <v>0</v>
      </c>
      <c r="K385" s="65"/>
      <c r="L385" s="65"/>
      <c r="M385" s="65"/>
      <c r="N385" s="65"/>
      <c r="O385" s="60"/>
      <c r="P385" s="287"/>
      <c r="Q385" s="41">
        <f t="shared" si="238"/>
        <v>0</v>
      </c>
      <c r="R385" s="42">
        <f t="shared" si="248"/>
        <v>0</v>
      </c>
      <c r="S385" s="43">
        <f t="shared" si="248"/>
        <v>0</v>
      </c>
      <c r="T385" s="471"/>
      <c r="U385" s="471"/>
      <c r="V385" s="471"/>
      <c r="W385" s="471"/>
      <c r="X385" s="456"/>
      <c r="Y385" s="537"/>
      <c r="Z385" s="424">
        <f t="shared" si="247"/>
        <v>0</v>
      </c>
      <c r="AA385" s="406">
        <f t="shared" si="240"/>
        <v>0</v>
      </c>
      <c r="AB385" s="484">
        <f t="shared" si="191"/>
        <v>0</v>
      </c>
      <c r="AC385" s="482"/>
    </row>
    <row r="386" spans="1:29" ht="39" customHeight="1">
      <c r="A386" s="6">
        <f t="shared" si="245"/>
        <v>23.230000000000022</v>
      </c>
      <c r="B386" s="56" t="s">
        <v>232</v>
      </c>
      <c r="C386" s="65"/>
      <c r="D386" s="66"/>
      <c r="E386" s="65"/>
      <c r="F386" s="66"/>
      <c r="G386" s="47"/>
      <c r="H386" s="48"/>
      <c r="I386" s="49">
        <f t="shared" si="237"/>
        <v>0</v>
      </c>
      <c r="J386" s="50">
        <f t="shared" si="237"/>
        <v>0</v>
      </c>
      <c r="K386" s="65"/>
      <c r="L386" s="65"/>
      <c r="M386" s="65"/>
      <c r="N386" s="65"/>
      <c r="O386" s="60"/>
      <c r="P386" s="287"/>
      <c r="Q386" s="41">
        <f t="shared" si="238"/>
        <v>0</v>
      </c>
      <c r="R386" s="42">
        <f t="shared" si="248"/>
        <v>0</v>
      </c>
      <c r="S386" s="43">
        <f t="shared" si="248"/>
        <v>0</v>
      </c>
      <c r="T386" s="471"/>
      <c r="U386" s="471"/>
      <c r="V386" s="471"/>
      <c r="W386" s="471"/>
      <c r="X386" s="456"/>
      <c r="Y386" s="537"/>
      <c r="Z386" s="424">
        <f t="shared" si="247"/>
        <v>0</v>
      </c>
      <c r="AA386" s="406">
        <f t="shared" si="240"/>
        <v>0</v>
      </c>
      <c r="AB386" s="484">
        <f t="shared" si="191"/>
        <v>0</v>
      </c>
      <c r="AC386" s="482"/>
    </row>
    <row r="387" spans="1:29" ht="18">
      <c r="A387" s="6">
        <v>23.24</v>
      </c>
      <c r="B387" s="61" t="s">
        <v>233</v>
      </c>
      <c r="C387" s="62"/>
      <c r="D387" s="63"/>
      <c r="E387" s="62"/>
      <c r="F387" s="63"/>
      <c r="G387" s="47"/>
      <c r="H387" s="48"/>
      <c r="I387" s="49">
        <f t="shared" si="237"/>
        <v>0</v>
      </c>
      <c r="J387" s="50">
        <f t="shared" si="237"/>
        <v>0</v>
      </c>
      <c r="K387" s="62"/>
      <c r="L387" s="62"/>
      <c r="M387" s="62"/>
      <c r="N387" s="62"/>
      <c r="O387" s="69">
        <v>0.44</v>
      </c>
      <c r="P387" s="83">
        <v>9</v>
      </c>
      <c r="Q387" s="41">
        <f t="shared" si="238"/>
        <v>3.96</v>
      </c>
      <c r="R387" s="42">
        <f t="shared" si="248"/>
        <v>9</v>
      </c>
      <c r="S387" s="43">
        <f t="shared" si="248"/>
        <v>3.96</v>
      </c>
      <c r="T387" s="409"/>
      <c r="U387" s="409"/>
      <c r="V387" s="409"/>
      <c r="W387" s="409"/>
      <c r="X387" s="480">
        <v>0.44</v>
      </c>
      <c r="Y387" s="469">
        <v>0</v>
      </c>
      <c r="Z387" s="424">
        <f t="shared" si="247"/>
        <v>0</v>
      </c>
      <c r="AA387" s="406">
        <f t="shared" si="240"/>
        <v>0</v>
      </c>
      <c r="AB387" s="484">
        <f t="shared" si="191"/>
        <v>0</v>
      </c>
      <c r="AC387" s="408"/>
    </row>
    <row r="388" spans="1:29" ht="23.25" customHeight="1">
      <c r="A388" s="6">
        <v>23.25</v>
      </c>
      <c r="B388" s="61" t="s">
        <v>234</v>
      </c>
      <c r="C388" s="62"/>
      <c r="D388" s="63"/>
      <c r="E388" s="62"/>
      <c r="F388" s="63"/>
      <c r="G388" s="47"/>
      <c r="H388" s="48"/>
      <c r="I388" s="49">
        <f t="shared" si="237"/>
        <v>0</v>
      </c>
      <c r="J388" s="50">
        <f t="shared" si="237"/>
        <v>0</v>
      </c>
      <c r="K388" s="62"/>
      <c r="L388" s="62"/>
      <c r="M388" s="62"/>
      <c r="N388" s="62"/>
      <c r="O388" s="69">
        <v>0.15</v>
      </c>
      <c r="P388" s="83">
        <v>7</v>
      </c>
      <c r="Q388" s="41">
        <f>O388*P388</f>
        <v>1.05</v>
      </c>
      <c r="R388" s="42">
        <f t="shared" si="248"/>
        <v>7</v>
      </c>
      <c r="S388" s="43">
        <f t="shared" si="248"/>
        <v>1.05</v>
      </c>
      <c r="T388" s="409"/>
      <c r="U388" s="409"/>
      <c r="V388" s="409"/>
      <c r="W388" s="409"/>
      <c r="X388" s="480">
        <v>0.15</v>
      </c>
      <c r="Y388" s="469">
        <v>0</v>
      </c>
      <c r="Z388" s="424">
        <f>X388*Y388</f>
        <v>0</v>
      </c>
      <c r="AA388" s="406">
        <f t="shared" si="240"/>
        <v>0</v>
      </c>
      <c r="AB388" s="484">
        <f t="shared" si="191"/>
        <v>0</v>
      </c>
      <c r="AC388" s="408"/>
    </row>
    <row r="389" spans="1:29" s="91" customFormat="1" ht="23.25" customHeight="1">
      <c r="A389" s="6">
        <v>23.26</v>
      </c>
      <c r="B389" s="7" t="s">
        <v>235</v>
      </c>
      <c r="C389" s="62"/>
      <c r="D389" s="63"/>
      <c r="E389" s="62"/>
      <c r="F389" s="63"/>
      <c r="G389" s="47"/>
      <c r="H389" s="48"/>
      <c r="I389" s="49">
        <f t="shared" si="237"/>
        <v>0</v>
      </c>
      <c r="J389" s="50">
        <f t="shared" si="237"/>
        <v>0</v>
      </c>
      <c r="K389" s="62"/>
      <c r="L389" s="62"/>
      <c r="M389" s="62"/>
      <c r="N389" s="62"/>
      <c r="O389" s="118">
        <v>5.0000000000000001E-3</v>
      </c>
      <c r="P389" s="83">
        <v>546</v>
      </c>
      <c r="Q389" s="63">
        <f>O389*P389</f>
        <v>2.73</v>
      </c>
      <c r="R389" s="42">
        <f t="shared" si="248"/>
        <v>546</v>
      </c>
      <c r="S389" s="43">
        <f>L389+N389+Q389</f>
        <v>2.73</v>
      </c>
      <c r="T389" s="409"/>
      <c r="U389" s="409"/>
      <c r="V389" s="409"/>
      <c r="W389" s="409"/>
      <c r="X389" s="466">
        <v>5.0000000000000001E-3</v>
      </c>
      <c r="Y389" s="469">
        <v>0</v>
      </c>
      <c r="Z389" s="483">
        <f>X389*Y389</f>
        <v>0</v>
      </c>
      <c r="AA389" s="406">
        <f t="shared" si="240"/>
        <v>0</v>
      </c>
      <c r="AB389" s="484">
        <f t="shared" si="191"/>
        <v>0</v>
      </c>
      <c r="AC389" s="408"/>
    </row>
    <row r="390" spans="1:29" s="91" customFormat="1" ht="23.25" customHeight="1">
      <c r="A390" s="52">
        <v>23.27</v>
      </c>
      <c r="B390" s="7" t="s">
        <v>236</v>
      </c>
      <c r="C390" s="62">
        <v>14</v>
      </c>
      <c r="D390" s="63">
        <v>15.1715</v>
      </c>
      <c r="E390" s="62">
        <v>14</v>
      </c>
      <c r="F390" s="63">
        <v>15.1715</v>
      </c>
      <c r="G390" s="47">
        <f t="shared" si="244"/>
        <v>1</v>
      </c>
      <c r="H390" s="48">
        <f t="shared" si="244"/>
        <v>1</v>
      </c>
      <c r="I390" s="49">
        <f t="shared" si="237"/>
        <v>0</v>
      </c>
      <c r="J390" s="50">
        <f t="shared" si="237"/>
        <v>0</v>
      </c>
      <c r="K390" s="62"/>
      <c r="L390" s="63"/>
      <c r="M390" s="62"/>
      <c r="N390" s="62"/>
      <c r="O390" s="118"/>
      <c r="P390" s="83">
        <v>5</v>
      </c>
      <c r="Q390" s="63">
        <v>6.5</v>
      </c>
      <c r="R390" s="42">
        <f t="shared" si="248"/>
        <v>5</v>
      </c>
      <c r="S390" s="43">
        <f t="shared" si="248"/>
        <v>6.5</v>
      </c>
      <c r="T390" s="409"/>
      <c r="U390" s="483"/>
      <c r="V390" s="409"/>
      <c r="W390" s="409"/>
      <c r="X390" s="466"/>
      <c r="Y390" s="469">
        <v>2</v>
      </c>
      <c r="Z390" s="483">
        <v>2.2650000000000001</v>
      </c>
      <c r="AA390" s="406">
        <f t="shared" si="240"/>
        <v>2</v>
      </c>
      <c r="AB390" s="484">
        <f t="shared" si="191"/>
        <v>2.2650000000000001</v>
      </c>
      <c r="AC390" s="408"/>
    </row>
    <row r="391" spans="1:29" s="91" customFormat="1" ht="30" customHeight="1">
      <c r="A391" s="6">
        <v>23.28</v>
      </c>
      <c r="B391" s="7" t="s">
        <v>237</v>
      </c>
      <c r="C391" s="62">
        <v>10</v>
      </c>
      <c r="D391" s="63">
        <v>6.5</v>
      </c>
      <c r="E391" s="62">
        <v>10</v>
      </c>
      <c r="F391" s="63">
        <v>6.5</v>
      </c>
      <c r="G391" s="47">
        <f t="shared" si="244"/>
        <v>1</v>
      </c>
      <c r="H391" s="48">
        <f t="shared" si="244"/>
        <v>1</v>
      </c>
      <c r="I391" s="49">
        <f t="shared" si="237"/>
        <v>0</v>
      </c>
      <c r="J391" s="50">
        <f t="shared" si="237"/>
        <v>0</v>
      </c>
      <c r="K391" s="62"/>
      <c r="L391" s="63"/>
      <c r="M391" s="62"/>
      <c r="N391" s="62"/>
      <c r="O391" s="118"/>
      <c r="P391" s="83">
        <v>7</v>
      </c>
      <c r="Q391" s="63">
        <v>9.8255999999999997</v>
      </c>
      <c r="R391" s="42">
        <f t="shared" si="248"/>
        <v>7</v>
      </c>
      <c r="S391" s="43">
        <f t="shared" si="248"/>
        <v>9.8255999999999997</v>
      </c>
      <c r="T391" s="409"/>
      <c r="U391" s="483"/>
      <c r="V391" s="409"/>
      <c r="W391" s="409"/>
      <c r="X391" s="466"/>
      <c r="Y391" s="469">
        <v>3</v>
      </c>
      <c r="Z391" s="483">
        <v>4.2569999999999997</v>
      </c>
      <c r="AA391" s="406">
        <f t="shared" si="240"/>
        <v>3</v>
      </c>
      <c r="AB391" s="484">
        <f t="shared" si="191"/>
        <v>4.2569999999999997</v>
      </c>
      <c r="AC391" s="408"/>
    </row>
    <row r="392" spans="1:29" s="91" customFormat="1" ht="23.25" customHeight="1">
      <c r="A392" s="6">
        <v>23.29</v>
      </c>
      <c r="B392" s="7" t="s">
        <v>322</v>
      </c>
      <c r="C392" s="62"/>
      <c r="D392" s="63"/>
      <c r="E392" s="62"/>
      <c r="F392" s="63"/>
      <c r="G392" s="47"/>
      <c r="H392" s="48"/>
      <c r="I392" s="49"/>
      <c r="J392" s="50"/>
      <c r="K392" s="62"/>
      <c r="L392" s="63"/>
      <c r="M392" s="62"/>
      <c r="N392" s="62"/>
      <c r="O392" s="118"/>
      <c r="P392" s="83"/>
      <c r="Q392" s="63"/>
      <c r="R392" s="42">
        <f t="shared" si="248"/>
        <v>0</v>
      </c>
      <c r="S392" s="43">
        <f t="shared" si="248"/>
        <v>0</v>
      </c>
      <c r="T392" s="409"/>
      <c r="U392" s="483"/>
      <c r="V392" s="409"/>
      <c r="W392" s="409"/>
      <c r="X392" s="466"/>
      <c r="Y392" s="469"/>
      <c r="Z392" s="483"/>
      <c r="AA392" s="406">
        <f t="shared" si="240"/>
        <v>0</v>
      </c>
      <c r="AB392" s="484">
        <f t="shared" si="191"/>
        <v>0</v>
      </c>
      <c r="AC392" s="408"/>
    </row>
    <row r="393" spans="1:29" s="91" customFormat="1" ht="23.25" customHeight="1">
      <c r="A393" s="6">
        <v>23.3</v>
      </c>
      <c r="B393" s="7" t="s">
        <v>296</v>
      </c>
      <c r="C393" s="62"/>
      <c r="D393" s="63"/>
      <c r="E393" s="62"/>
      <c r="F393" s="63"/>
      <c r="G393" s="47"/>
      <c r="H393" s="48"/>
      <c r="I393" s="49"/>
      <c r="J393" s="50"/>
      <c r="K393" s="62"/>
      <c r="L393" s="62"/>
      <c r="M393" s="62"/>
      <c r="N393" s="62"/>
      <c r="O393" s="118"/>
      <c r="P393" s="83"/>
      <c r="Q393" s="63"/>
      <c r="R393" s="42">
        <f t="shared" si="248"/>
        <v>0</v>
      </c>
      <c r="S393" s="43">
        <f t="shared" si="248"/>
        <v>0</v>
      </c>
      <c r="T393" s="409"/>
      <c r="U393" s="409"/>
      <c r="V393" s="409"/>
      <c r="W393" s="409"/>
      <c r="X393" s="466"/>
      <c r="Y393" s="469"/>
      <c r="Z393" s="483"/>
      <c r="AA393" s="406">
        <f t="shared" si="240"/>
        <v>0</v>
      </c>
      <c r="AB393" s="484">
        <f t="shared" si="240"/>
        <v>0</v>
      </c>
      <c r="AC393" s="408"/>
    </row>
    <row r="394" spans="1:29" ht="31.5">
      <c r="A394" s="6">
        <v>23.31</v>
      </c>
      <c r="B394" s="38" t="s">
        <v>238</v>
      </c>
      <c r="C394" s="39"/>
      <c r="D394" s="40"/>
      <c r="E394" s="39"/>
      <c r="F394" s="40"/>
      <c r="G394" s="47"/>
      <c r="H394" s="48"/>
      <c r="I394" s="49"/>
      <c r="J394" s="50"/>
      <c r="K394" s="39"/>
      <c r="L394" s="39"/>
      <c r="M394" s="39"/>
      <c r="N394" s="39"/>
      <c r="O394" s="115"/>
      <c r="P394" s="81"/>
      <c r="Q394" s="40"/>
      <c r="R394" s="42">
        <f t="shared" si="248"/>
        <v>0</v>
      </c>
      <c r="S394" s="43">
        <f t="shared" si="248"/>
        <v>0</v>
      </c>
      <c r="T394" s="467"/>
      <c r="U394" s="467"/>
      <c r="V394" s="467"/>
      <c r="W394" s="467"/>
      <c r="X394" s="468"/>
      <c r="Y394" s="525"/>
      <c r="Z394" s="498"/>
      <c r="AA394" s="406">
        <f t="shared" si="240"/>
        <v>0</v>
      </c>
      <c r="AB394" s="484">
        <f t="shared" si="240"/>
        <v>0</v>
      </c>
      <c r="AC394" s="410"/>
    </row>
    <row r="395" spans="1:29" ht="66.75" customHeight="1">
      <c r="A395" s="6"/>
      <c r="B395" s="61" t="s">
        <v>239</v>
      </c>
      <c r="C395" s="62"/>
      <c r="D395" s="63"/>
      <c r="E395" s="62"/>
      <c r="F395" s="63"/>
      <c r="G395" s="47"/>
      <c r="H395" s="48"/>
      <c r="I395" s="49"/>
      <c r="J395" s="50"/>
      <c r="K395" s="62"/>
      <c r="L395" s="62"/>
      <c r="M395" s="62"/>
      <c r="N395" s="62"/>
      <c r="O395" s="51"/>
      <c r="P395" s="83"/>
      <c r="Q395" s="41">
        <f t="shared" ref="Q395" si="249">O395*P395</f>
        <v>0</v>
      </c>
      <c r="R395" s="42">
        <f t="shared" si="248"/>
        <v>0</v>
      </c>
      <c r="S395" s="43">
        <f t="shared" si="248"/>
        <v>0</v>
      </c>
      <c r="T395" s="409"/>
      <c r="U395" s="409"/>
      <c r="V395" s="409"/>
      <c r="W395" s="409"/>
      <c r="X395" s="423"/>
      <c r="Y395" s="469"/>
      <c r="Z395" s="424">
        <f t="shared" ref="Z395" si="250">X395*Y395</f>
        <v>0</v>
      </c>
      <c r="AA395" s="406">
        <f t="shared" si="240"/>
        <v>0</v>
      </c>
      <c r="AB395" s="484">
        <f t="shared" si="240"/>
        <v>0</v>
      </c>
      <c r="AC395" s="408"/>
    </row>
    <row r="396" spans="1:29" ht="33" customHeight="1">
      <c r="A396" s="6"/>
      <c r="B396" s="61" t="s">
        <v>240</v>
      </c>
      <c r="C396" s="62"/>
      <c r="D396" s="63"/>
      <c r="E396" s="62"/>
      <c r="F396" s="63"/>
      <c r="G396" s="47"/>
      <c r="H396" s="48"/>
      <c r="I396" s="49"/>
      <c r="J396" s="50"/>
      <c r="K396" s="62"/>
      <c r="L396" s="62"/>
      <c r="M396" s="62"/>
      <c r="N396" s="62"/>
      <c r="O396" s="51"/>
      <c r="P396" s="83"/>
      <c r="Q396" s="63">
        <f>O396*P396</f>
        <v>0</v>
      </c>
      <c r="R396" s="42">
        <f t="shared" si="248"/>
        <v>0</v>
      </c>
      <c r="S396" s="43">
        <f t="shared" si="248"/>
        <v>0</v>
      </c>
      <c r="T396" s="409"/>
      <c r="U396" s="409"/>
      <c r="V396" s="409"/>
      <c r="W396" s="409"/>
      <c r="X396" s="423"/>
      <c r="Y396" s="469"/>
      <c r="Z396" s="483">
        <f>X396*Y396</f>
        <v>0</v>
      </c>
      <c r="AA396" s="406">
        <f t="shared" si="240"/>
        <v>0</v>
      </c>
      <c r="AB396" s="484">
        <f t="shared" si="240"/>
        <v>0</v>
      </c>
      <c r="AC396" s="408"/>
    </row>
    <row r="397" spans="1:29" ht="36.75" customHeight="1">
      <c r="A397" s="6"/>
      <c r="B397" s="61" t="s">
        <v>241</v>
      </c>
      <c r="C397" s="62"/>
      <c r="D397" s="63"/>
      <c r="E397" s="62"/>
      <c r="F397" s="63"/>
      <c r="G397" s="47"/>
      <c r="H397" s="48"/>
      <c r="I397" s="49"/>
      <c r="J397" s="50"/>
      <c r="K397" s="62"/>
      <c r="L397" s="62"/>
      <c r="M397" s="62"/>
      <c r="N397" s="62"/>
      <c r="O397" s="118"/>
      <c r="P397" s="83">
        <v>2</v>
      </c>
      <c r="Q397" s="63">
        <v>7</v>
      </c>
      <c r="R397" s="42">
        <f t="shared" si="248"/>
        <v>2</v>
      </c>
      <c r="S397" s="43">
        <f t="shared" si="248"/>
        <v>7</v>
      </c>
      <c r="T397" s="409"/>
      <c r="U397" s="409"/>
      <c r="V397" s="409"/>
      <c r="W397" s="409"/>
      <c r="X397" s="466"/>
      <c r="Y397" s="469">
        <v>2</v>
      </c>
      <c r="Z397" s="483">
        <v>7</v>
      </c>
      <c r="AA397" s="406">
        <f t="shared" si="240"/>
        <v>2</v>
      </c>
      <c r="AB397" s="484">
        <f t="shared" si="240"/>
        <v>7</v>
      </c>
      <c r="AC397" s="408"/>
    </row>
    <row r="398" spans="1:29" ht="20.25" customHeight="1">
      <c r="A398" s="6"/>
      <c r="B398" s="61" t="s">
        <v>323</v>
      </c>
      <c r="C398" s="62"/>
      <c r="D398" s="63"/>
      <c r="E398" s="62"/>
      <c r="F398" s="63"/>
      <c r="G398" s="47"/>
      <c r="H398" s="48"/>
      <c r="I398" s="49"/>
      <c r="J398" s="50"/>
      <c r="K398" s="62"/>
      <c r="L398" s="62"/>
      <c r="M398" s="62"/>
      <c r="N398" s="62"/>
      <c r="O398" s="118"/>
      <c r="P398" s="83">
        <v>0</v>
      </c>
      <c r="Q398" s="63"/>
      <c r="R398" s="42">
        <f t="shared" si="248"/>
        <v>0</v>
      </c>
      <c r="S398" s="43">
        <f t="shared" si="248"/>
        <v>0</v>
      </c>
      <c r="T398" s="409"/>
      <c r="U398" s="409"/>
      <c r="V398" s="409"/>
      <c r="W398" s="409"/>
      <c r="X398" s="466"/>
      <c r="Y398" s="469">
        <v>0</v>
      </c>
      <c r="Z398" s="483">
        <v>0</v>
      </c>
      <c r="AA398" s="406">
        <f t="shared" si="240"/>
        <v>0</v>
      </c>
      <c r="AB398" s="484">
        <f t="shared" si="240"/>
        <v>0</v>
      </c>
      <c r="AC398" s="408"/>
    </row>
    <row r="399" spans="1:29" s="91" customFormat="1" ht="43.5" customHeight="1">
      <c r="A399" s="6"/>
      <c r="B399" s="61" t="s">
        <v>321</v>
      </c>
      <c r="C399" s="62"/>
      <c r="D399" s="63"/>
      <c r="E399" s="62"/>
      <c r="F399" s="63"/>
      <c r="G399" s="47"/>
      <c r="H399" s="48"/>
      <c r="I399" s="49"/>
      <c r="J399" s="50"/>
      <c r="K399" s="62"/>
      <c r="L399" s="62"/>
      <c r="M399" s="62"/>
      <c r="N399" s="62"/>
      <c r="O399" s="118"/>
      <c r="P399" s="83"/>
      <c r="Q399" s="63"/>
      <c r="R399" s="42">
        <f t="shared" si="248"/>
        <v>0</v>
      </c>
      <c r="S399" s="43">
        <f t="shared" si="248"/>
        <v>0</v>
      </c>
      <c r="T399" s="409"/>
      <c r="U399" s="409"/>
      <c r="V399" s="409"/>
      <c r="W399" s="409"/>
      <c r="X399" s="466"/>
      <c r="Y399" s="469"/>
      <c r="Z399" s="483"/>
      <c r="AA399" s="406">
        <f t="shared" si="240"/>
        <v>0</v>
      </c>
      <c r="AB399" s="484">
        <f t="shared" si="240"/>
        <v>0</v>
      </c>
      <c r="AC399" s="408"/>
    </row>
    <row r="400" spans="1:29" s="91" customFormat="1" ht="62.25" customHeight="1">
      <c r="A400" s="6">
        <v>23.32</v>
      </c>
      <c r="B400" s="61" t="s">
        <v>242</v>
      </c>
      <c r="C400" s="62"/>
      <c r="D400" s="63"/>
      <c r="E400" s="62"/>
      <c r="F400" s="63"/>
      <c r="G400" s="47"/>
      <c r="H400" s="48"/>
      <c r="I400" s="49"/>
      <c r="J400" s="50"/>
      <c r="K400" s="62"/>
      <c r="L400" s="62"/>
      <c r="M400" s="62"/>
      <c r="N400" s="62"/>
      <c r="O400" s="118"/>
      <c r="P400" s="83"/>
      <c r="Q400" s="63"/>
      <c r="R400" s="42">
        <f t="shared" si="248"/>
        <v>0</v>
      </c>
      <c r="S400" s="43">
        <f t="shared" si="248"/>
        <v>0</v>
      </c>
      <c r="T400" s="409"/>
      <c r="U400" s="409"/>
      <c r="V400" s="409"/>
      <c r="W400" s="409"/>
      <c r="X400" s="466"/>
      <c r="Y400" s="469"/>
      <c r="Z400" s="483"/>
      <c r="AA400" s="406">
        <f t="shared" si="240"/>
        <v>0</v>
      </c>
      <c r="AB400" s="484">
        <f t="shared" si="240"/>
        <v>0</v>
      </c>
      <c r="AC400" s="408"/>
    </row>
    <row r="401" spans="1:30" s="9" customFormat="1" ht="48.75" customHeight="1">
      <c r="A401" s="6">
        <v>23.33</v>
      </c>
      <c r="B401" s="61" t="s">
        <v>288</v>
      </c>
      <c r="C401" s="62"/>
      <c r="D401" s="63"/>
      <c r="E401" s="62"/>
      <c r="F401" s="63"/>
      <c r="G401" s="47"/>
      <c r="H401" s="48"/>
      <c r="I401" s="49"/>
      <c r="J401" s="50"/>
      <c r="K401" s="62"/>
      <c r="L401" s="62"/>
      <c r="M401" s="62"/>
      <c r="N401" s="62"/>
      <c r="O401" s="51"/>
      <c r="P401" s="83">
        <v>10</v>
      </c>
      <c r="Q401" s="63">
        <v>2.8610000000000002</v>
      </c>
      <c r="R401" s="42">
        <f t="shared" si="248"/>
        <v>10</v>
      </c>
      <c r="S401" s="43">
        <f t="shared" si="248"/>
        <v>2.8610000000000002</v>
      </c>
      <c r="T401" s="409"/>
      <c r="U401" s="409"/>
      <c r="V401" s="409"/>
      <c r="W401" s="409"/>
      <c r="X401" s="423"/>
      <c r="Y401" s="469">
        <v>0</v>
      </c>
      <c r="Z401" s="483">
        <v>0</v>
      </c>
      <c r="AA401" s="406">
        <f t="shared" si="240"/>
        <v>0</v>
      </c>
      <c r="AB401" s="484">
        <f t="shared" si="240"/>
        <v>0</v>
      </c>
      <c r="AC401" s="408"/>
    </row>
    <row r="402" spans="1:30" s="9" customFormat="1" ht="43.5" customHeight="1">
      <c r="A402" s="124">
        <v>23.34</v>
      </c>
      <c r="B402" s="61" t="s">
        <v>289</v>
      </c>
      <c r="C402" s="62"/>
      <c r="D402" s="63"/>
      <c r="E402" s="62"/>
      <c r="F402" s="63"/>
      <c r="G402" s="47"/>
      <c r="H402" s="48"/>
      <c r="I402" s="49"/>
      <c r="J402" s="50"/>
      <c r="K402" s="62"/>
      <c r="L402" s="62"/>
      <c r="M402" s="62"/>
      <c r="N402" s="62"/>
      <c r="O402" s="51"/>
      <c r="P402" s="83">
        <v>5</v>
      </c>
      <c r="Q402" s="63">
        <v>1.5249999999999999</v>
      </c>
      <c r="R402" s="42">
        <f t="shared" si="248"/>
        <v>5</v>
      </c>
      <c r="S402" s="43">
        <f t="shared" si="248"/>
        <v>1.5249999999999999</v>
      </c>
      <c r="T402" s="409"/>
      <c r="U402" s="409"/>
      <c r="V402" s="409"/>
      <c r="W402" s="409"/>
      <c r="X402" s="423"/>
      <c r="Y402" s="469">
        <v>0</v>
      </c>
      <c r="Z402" s="483">
        <v>0</v>
      </c>
      <c r="AA402" s="406">
        <f t="shared" si="240"/>
        <v>0</v>
      </c>
      <c r="AB402" s="484">
        <f t="shared" si="240"/>
        <v>0</v>
      </c>
      <c r="AC402" s="408"/>
    </row>
    <row r="403" spans="1:30" s="9" customFormat="1" ht="39.75" customHeight="1">
      <c r="A403" s="124">
        <v>23.35</v>
      </c>
      <c r="B403" s="61" t="s">
        <v>291</v>
      </c>
      <c r="C403" s="62"/>
      <c r="D403" s="63"/>
      <c r="E403" s="62"/>
      <c r="F403" s="63"/>
      <c r="G403" s="47"/>
      <c r="H403" s="48"/>
      <c r="I403" s="49"/>
      <c r="J403" s="50"/>
      <c r="K403" s="62"/>
      <c r="L403" s="62"/>
      <c r="M403" s="62"/>
      <c r="N403" s="62"/>
      <c r="O403" s="51"/>
      <c r="P403" s="83"/>
      <c r="Q403" s="63"/>
      <c r="R403" s="42"/>
      <c r="S403" s="43"/>
      <c r="T403" s="409"/>
      <c r="U403" s="409"/>
      <c r="V403" s="409"/>
      <c r="W403" s="409"/>
      <c r="X403" s="423"/>
      <c r="Y403" s="469"/>
      <c r="Z403" s="483"/>
      <c r="AA403" s="406"/>
      <c r="AB403" s="484">
        <f t="shared" si="240"/>
        <v>0</v>
      </c>
      <c r="AC403" s="408"/>
    </row>
    <row r="404" spans="1:30" s="9" customFormat="1" ht="30" customHeight="1">
      <c r="A404" s="124">
        <v>23.36</v>
      </c>
      <c r="B404" s="61" t="s">
        <v>309</v>
      </c>
      <c r="C404" s="62"/>
      <c r="D404" s="63"/>
      <c r="E404" s="62"/>
      <c r="F404" s="63"/>
      <c r="G404" s="47"/>
      <c r="H404" s="48"/>
      <c r="I404" s="49"/>
      <c r="J404" s="50"/>
      <c r="K404" s="62"/>
      <c r="L404" s="62"/>
      <c r="M404" s="62"/>
      <c r="N404" s="62"/>
      <c r="O404" s="51">
        <v>0.2</v>
      </c>
      <c r="P404" s="83">
        <v>30</v>
      </c>
      <c r="Q404" s="41">
        <f>O404*P404</f>
        <v>6</v>
      </c>
      <c r="R404" s="42">
        <f t="shared" ref="R404:S404" si="251">K404+M404+P404</f>
        <v>30</v>
      </c>
      <c r="S404" s="43">
        <f t="shared" si="251"/>
        <v>6</v>
      </c>
      <c r="T404" s="409"/>
      <c r="U404" s="409"/>
      <c r="V404" s="409"/>
      <c r="W404" s="409"/>
      <c r="X404" s="423">
        <v>0.2</v>
      </c>
      <c r="Y404" s="469">
        <v>0</v>
      </c>
      <c r="Z404" s="424">
        <f>X404*Y404</f>
        <v>0</v>
      </c>
      <c r="AA404" s="406">
        <f t="shared" ref="AA404" si="252">T404+V404+Y404</f>
        <v>0</v>
      </c>
      <c r="AB404" s="484">
        <f t="shared" si="240"/>
        <v>0</v>
      </c>
      <c r="AC404" s="408"/>
    </row>
    <row r="405" spans="1:30" s="9" customFormat="1" ht="33.75" customHeight="1">
      <c r="A405" s="219">
        <v>23.37</v>
      </c>
      <c r="B405" s="12" t="s">
        <v>292</v>
      </c>
      <c r="C405" s="62"/>
      <c r="D405" s="63"/>
      <c r="E405" s="62"/>
      <c r="F405" s="63"/>
      <c r="G405" s="47"/>
      <c r="H405" s="48"/>
      <c r="I405" s="49"/>
      <c r="J405" s="50"/>
      <c r="K405" s="62"/>
      <c r="L405" s="62"/>
      <c r="M405" s="62"/>
      <c r="N405" s="62"/>
      <c r="O405" s="51"/>
      <c r="P405" s="83"/>
      <c r="Q405" s="63"/>
      <c r="R405" s="42"/>
      <c r="S405" s="43"/>
      <c r="T405" s="409"/>
      <c r="U405" s="409"/>
      <c r="V405" s="409"/>
      <c r="W405" s="409"/>
      <c r="X405" s="423"/>
      <c r="Y405" s="469"/>
      <c r="Z405" s="483"/>
      <c r="AA405" s="406"/>
      <c r="AB405" s="484">
        <f t="shared" si="240"/>
        <v>0</v>
      </c>
      <c r="AC405" s="408"/>
    </row>
    <row r="406" spans="1:30" s="216" customFormat="1" ht="18">
      <c r="A406" s="203"/>
      <c r="B406" s="192" t="s">
        <v>105</v>
      </c>
      <c r="C406" s="198">
        <f>SUM(C364:C405)</f>
        <v>82</v>
      </c>
      <c r="D406" s="199">
        <f>SUM(D364:D405)</f>
        <v>269.28249999999997</v>
      </c>
      <c r="E406" s="198">
        <f t="shared" ref="E406" si="253">SUM(E364:E405)</f>
        <v>48</v>
      </c>
      <c r="F406" s="199">
        <f>SUM(F364:F405)</f>
        <v>139.98750000000001</v>
      </c>
      <c r="G406" s="214">
        <f t="shared" ref="G406:H406" si="254">E406/C406</f>
        <v>0.58536585365853655</v>
      </c>
      <c r="H406" s="215">
        <f t="shared" si="254"/>
        <v>0.51985368525619013</v>
      </c>
      <c r="I406" s="198">
        <f t="shared" ref="I406:L406" si="255">SUM(I364:I405)</f>
        <v>34</v>
      </c>
      <c r="J406" s="199">
        <f t="shared" si="255"/>
        <v>129.29499999999999</v>
      </c>
      <c r="K406" s="198">
        <f t="shared" si="255"/>
        <v>0</v>
      </c>
      <c r="L406" s="199">
        <f t="shared" si="255"/>
        <v>0</v>
      </c>
      <c r="M406" s="198">
        <f>SUM(M364:M405)</f>
        <v>0</v>
      </c>
      <c r="N406" s="199">
        <f t="shared" ref="N406:P406" si="256">SUM(N364:N405)</f>
        <v>0</v>
      </c>
      <c r="O406" s="200"/>
      <c r="P406" s="198">
        <f t="shared" si="256"/>
        <v>1578</v>
      </c>
      <c r="Q406" s="199">
        <f>SUM(Q364:Q405)</f>
        <v>925.4076</v>
      </c>
      <c r="R406" s="198">
        <f>SUM(R364:R405)</f>
        <v>1578</v>
      </c>
      <c r="S406" s="199">
        <f>SUM(S364:S405)</f>
        <v>925.4076</v>
      </c>
      <c r="T406" s="445"/>
      <c r="U406" s="446">
        <f t="shared" ref="U406" si="257">SUM(U364:U405)</f>
        <v>0</v>
      </c>
      <c r="V406" s="445"/>
      <c r="W406" s="446">
        <f t="shared" ref="W406" si="258">SUM(W364:W405)</f>
        <v>0</v>
      </c>
      <c r="X406" s="449"/>
      <c r="Y406" s="445"/>
      <c r="Z406" s="446">
        <f>SUM(Z364:Z405)</f>
        <v>308.72200000000004</v>
      </c>
      <c r="AA406" s="445"/>
      <c r="AB406" s="446">
        <f>SUM(AB364:AB405)</f>
        <v>308.72200000000004</v>
      </c>
      <c r="AC406" s="422"/>
    </row>
    <row r="407" spans="1:30" ht="31.5">
      <c r="A407" s="260" t="s">
        <v>243</v>
      </c>
      <c r="B407" s="36" t="s">
        <v>244</v>
      </c>
      <c r="C407" s="26"/>
      <c r="D407" s="27"/>
      <c r="E407" s="26"/>
      <c r="F407" s="27"/>
      <c r="G407" s="47"/>
      <c r="H407" s="48"/>
      <c r="I407" s="53"/>
      <c r="J407" s="27"/>
      <c r="K407" s="26"/>
      <c r="L407" s="26"/>
      <c r="M407" s="26"/>
      <c r="N407" s="26"/>
      <c r="O407" s="112"/>
      <c r="P407" s="53"/>
      <c r="Q407" s="27"/>
      <c r="R407" s="42">
        <f t="shared" si="248"/>
        <v>0</v>
      </c>
      <c r="S407" s="43">
        <f t="shared" si="248"/>
        <v>0</v>
      </c>
      <c r="T407" s="439"/>
      <c r="U407" s="439"/>
      <c r="V407" s="439"/>
      <c r="W407" s="439"/>
      <c r="X407" s="440"/>
      <c r="Y407" s="447"/>
      <c r="Z407" s="448"/>
      <c r="AA407" s="406"/>
      <c r="AB407" s="484"/>
      <c r="AC407" s="403"/>
    </row>
    <row r="408" spans="1:30" s="147" customFormat="1" ht="18">
      <c r="A408" s="143">
        <v>24</v>
      </c>
      <c r="B408" s="144" t="s">
        <v>245</v>
      </c>
      <c r="C408" s="145"/>
      <c r="D408" s="162"/>
      <c r="E408" s="145"/>
      <c r="F408" s="162"/>
      <c r="G408" s="151"/>
      <c r="H408" s="152"/>
      <c r="I408" s="159"/>
      <c r="J408" s="162"/>
      <c r="K408" s="145"/>
      <c r="L408" s="145"/>
      <c r="M408" s="145"/>
      <c r="N408" s="145"/>
      <c r="O408" s="153"/>
      <c r="P408" s="159"/>
      <c r="Q408" s="162"/>
      <c r="R408" s="154">
        <f t="shared" si="248"/>
        <v>0</v>
      </c>
      <c r="S408" s="155">
        <f t="shared" si="248"/>
        <v>0</v>
      </c>
      <c r="T408" s="439"/>
      <c r="U408" s="439"/>
      <c r="V408" s="439"/>
      <c r="W408" s="439"/>
      <c r="X408" s="440"/>
      <c r="Y408" s="447"/>
      <c r="Z408" s="448"/>
      <c r="AA408" s="406"/>
      <c r="AB408" s="484"/>
      <c r="AC408" s="403"/>
    </row>
    <row r="409" spans="1:30" ht="18">
      <c r="A409" s="6">
        <v>24.01</v>
      </c>
      <c r="B409" s="7" t="s">
        <v>246</v>
      </c>
      <c r="C409" s="8"/>
      <c r="D409" s="13"/>
      <c r="E409" s="8"/>
      <c r="F409" s="13"/>
      <c r="G409" s="47"/>
      <c r="H409" s="48"/>
      <c r="I409" s="75"/>
      <c r="J409" s="13"/>
      <c r="K409" s="8"/>
      <c r="L409" s="8"/>
      <c r="M409" s="8"/>
      <c r="N409" s="8"/>
      <c r="O409" s="64"/>
      <c r="P409" s="75"/>
      <c r="Q409" s="13"/>
      <c r="R409" s="42">
        <f t="shared" si="248"/>
        <v>0</v>
      </c>
      <c r="S409" s="43"/>
      <c r="T409" s="405"/>
      <c r="U409" s="405"/>
      <c r="V409" s="405"/>
      <c r="W409" s="405"/>
      <c r="X409" s="426"/>
      <c r="Y409" s="478"/>
      <c r="Z409" s="484"/>
      <c r="AA409" s="406"/>
      <c r="AB409" s="484"/>
      <c r="AC409" s="404"/>
    </row>
    <row r="410" spans="1:30" ht="21" customHeight="1">
      <c r="A410" s="6"/>
      <c r="B410" s="7" t="s">
        <v>247</v>
      </c>
      <c r="C410" s="8">
        <v>1</v>
      </c>
      <c r="D410" s="13">
        <v>123</v>
      </c>
      <c r="E410" s="8">
        <v>1</v>
      </c>
      <c r="F410" s="13">
        <v>123</v>
      </c>
      <c r="G410" s="47"/>
      <c r="H410" s="48">
        <f>F410/D410</f>
        <v>1</v>
      </c>
      <c r="I410" s="49">
        <f t="shared" ref="I410:J412" si="259">C410-E410</f>
        <v>0</v>
      </c>
      <c r="J410" s="50">
        <f t="shared" si="259"/>
        <v>0</v>
      </c>
      <c r="K410" s="8"/>
      <c r="L410" s="8"/>
      <c r="M410" s="8"/>
      <c r="N410" s="8"/>
      <c r="O410" s="64"/>
      <c r="P410" s="541">
        <v>1</v>
      </c>
      <c r="Q410" s="339">
        <v>125</v>
      </c>
      <c r="R410" s="42">
        <f t="shared" si="248"/>
        <v>1</v>
      </c>
      <c r="S410" s="43">
        <f>L410+N410+Q410</f>
        <v>125</v>
      </c>
      <c r="T410" s="405"/>
      <c r="U410" s="405"/>
      <c r="V410" s="405"/>
      <c r="W410" s="405"/>
      <c r="X410" s="426"/>
      <c r="Y410" s="541">
        <v>1</v>
      </c>
      <c r="Z410" s="542">
        <v>80</v>
      </c>
      <c r="AA410" s="406">
        <f t="shared" ref="AA410:AA412" si="260">T410+V410+Y410</f>
        <v>1</v>
      </c>
      <c r="AB410" s="484">
        <f t="shared" si="240"/>
        <v>80</v>
      </c>
      <c r="AC410" s="404"/>
      <c r="AD410" s="72">
        <f>Z410-40</f>
        <v>40</v>
      </c>
    </row>
    <row r="411" spans="1:30" ht="31.5">
      <c r="A411" s="6"/>
      <c r="B411" s="61" t="s">
        <v>248</v>
      </c>
      <c r="C411" s="62"/>
      <c r="D411" s="63"/>
      <c r="E411" s="62"/>
      <c r="F411" s="63"/>
      <c r="G411" s="47"/>
      <c r="H411" s="48"/>
      <c r="I411" s="49">
        <f t="shared" si="259"/>
        <v>0</v>
      </c>
      <c r="J411" s="50">
        <f t="shared" si="259"/>
        <v>0</v>
      </c>
      <c r="K411" s="62"/>
      <c r="L411" s="62"/>
      <c r="M411" s="62"/>
      <c r="N411" s="62"/>
      <c r="O411" s="118"/>
      <c r="P411" s="83"/>
      <c r="Q411" s="63"/>
      <c r="R411" s="42">
        <f t="shared" si="248"/>
        <v>0</v>
      </c>
      <c r="S411" s="43">
        <f t="shared" si="248"/>
        <v>0</v>
      </c>
      <c r="T411" s="409"/>
      <c r="U411" s="409"/>
      <c r="V411" s="409"/>
      <c r="W411" s="409"/>
      <c r="X411" s="466"/>
      <c r="Y411" s="469"/>
      <c r="Z411" s="483"/>
      <c r="AA411" s="406">
        <f t="shared" si="260"/>
        <v>0</v>
      </c>
      <c r="AB411" s="484">
        <f t="shared" si="240"/>
        <v>0</v>
      </c>
      <c r="AC411" s="408"/>
    </row>
    <row r="412" spans="1:30" ht="31.5">
      <c r="A412" s="6"/>
      <c r="B412" s="7" t="s">
        <v>249</v>
      </c>
      <c r="C412" s="8"/>
      <c r="D412" s="13"/>
      <c r="E412" s="8"/>
      <c r="F412" s="13"/>
      <c r="G412" s="47"/>
      <c r="H412" s="48"/>
      <c r="I412" s="49">
        <f t="shared" si="259"/>
        <v>0</v>
      </c>
      <c r="J412" s="50">
        <f t="shared" si="259"/>
        <v>0</v>
      </c>
      <c r="K412" s="8"/>
      <c r="L412" s="8"/>
      <c r="M412" s="8"/>
      <c r="N412" s="8"/>
      <c r="O412" s="64"/>
      <c r="P412" s="75"/>
      <c r="Q412" s="13"/>
      <c r="R412" s="42">
        <f t="shared" si="248"/>
        <v>0</v>
      </c>
      <c r="S412" s="43">
        <f t="shared" si="248"/>
        <v>0</v>
      </c>
      <c r="T412" s="405"/>
      <c r="U412" s="405"/>
      <c r="V412" s="405"/>
      <c r="W412" s="405"/>
      <c r="X412" s="426"/>
      <c r="Y412" s="478"/>
      <c r="Z412" s="484"/>
      <c r="AA412" s="406">
        <f t="shared" si="260"/>
        <v>0</v>
      </c>
      <c r="AB412" s="484">
        <f t="shared" si="240"/>
        <v>0</v>
      </c>
      <c r="AC412" s="404"/>
      <c r="AD412" s="72">
        <f>AB410+AB411+AB412</f>
        <v>80</v>
      </c>
    </row>
    <row r="413" spans="1:30" s="216" customFormat="1" ht="18">
      <c r="A413" s="203"/>
      <c r="B413" s="192" t="s">
        <v>107</v>
      </c>
      <c r="C413" s="198">
        <f>SUM(C410:C412)</f>
        <v>1</v>
      </c>
      <c r="D413" s="199">
        <f t="shared" ref="D413:P413" si="261">SUM(D410:D412)</f>
        <v>123</v>
      </c>
      <c r="E413" s="198">
        <f t="shared" si="261"/>
        <v>1</v>
      </c>
      <c r="F413" s="199">
        <f t="shared" si="261"/>
        <v>123</v>
      </c>
      <c r="G413" s="214">
        <f t="shared" si="244"/>
        <v>1</v>
      </c>
      <c r="H413" s="215">
        <f t="shared" si="244"/>
        <v>1</v>
      </c>
      <c r="I413" s="198">
        <f>SUM(I410:I412)</f>
        <v>0</v>
      </c>
      <c r="J413" s="199">
        <f t="shared" si="261"/>
        <v>0</v>
      </c>
      <c r="K413" s="199">
        <f t="shared" si="261"/>
        <v>0</v>
      </c>
      <c r="L413" s="199">
        <f t="shared" si="261"/>
        <v>0</v>
      </c>
      <c r="M413" s="199">
        <f t="shared" si="261"/>
        <v>0</v>
      </c>
      <c r="N413" s="199">
        <f t="shared" si="261"/>
        <v>0</v>
      </c>
      <c r="O413" s="200">
        <f t="shared" si="261"/>
        <v>0</v>
      </c>
      <c r="P413" s="198">
        <f t="shared" si="261"/>
        <v>1</v>
      </c>
      <c r="Q413" s="199">
        <f>SUM(Q409:Q412)</f>
        <v>125</v>
      </c>
      <c r="R413" s="198">
        <f>SUM(R410:R412)</f>
        <v>1</v>
      </c>
      <c r="S413" s="199">
        <f>SUM(S410:S412)</f>
        <v>125</v>
      </c>
      <c r="T413" s="446"/>
      <c r="U413" s="446">
        <f t="shared" ref="U413:W413" si="262">SUM(U410:U412)</f>
        <v>0</v>
      </c>
      <c r="V413" s="446"/>
      <c r="W413" s="446">
        <f t="shared" si="262"/>
        <v>0</v>
      </c>
      <c r="X413" s="449"/>
      <c r="Y413" s="445"/>
      <c r="Z413" s="446">
        <f>SUM(Z409:Z412)</f>
        <v>80</v>
      </c>
      <c r="AA413" s="445"/>
      <c r="AB413" s="446">
        <f>SUM(AB409:AB412)</f>
        <v>80</v>
      </c>
      <c r="AC413" s="422"/>
    </row>
    <row r="414" spans="1:30" ht="87" customHeight="1">
      <c r="A414" s="6">
        <v>24.02</v>
      </c>
      <c r="B414" s="7" t="s">
        <v>250</v>
      </c>
      <c r="C414" s="8"/>
      <c r="D414" s="13"/>
      <c r="E414" s="8"/>
      <c r="F414" s="13"/>
      <c r="G414" s="47"/>
      <c r="H414" s="48"/>
      <c r="I414" s="49"/>
      <c r="J414" s="50"/>
      <c r="K414" s="8"/>
      <c r="L414" s="8"/>
      <c r="M414" s="8"/>
      <c r="N414" s="8"/>
      <c r="O414" s="64"/>
      <c r="P414" s="75"/>
      <c r="Q414" s="340"/>
      <c r="R414" s="42"/>
      <c r="S414" s="43"/>
      <c r="T414" s="405"/>
      <c r="U414" s="405"/>
      <c r="V414" s="405"/>
      <c r="W414" s="405"/>
      <c r="X414" s="426"/>
      <c r="Y414" s="478"/>
      <c r="Z414" s="543"/>
      <c r="AA414" s="406"/>
      <c r="AB414" s="484"/>
      <c r="AC414" s="404"/>
    </row>
    <row r="415" spans="1:30" ht="18">
      <c r="A415" s="6"/>
      <c r="B415" s="7" t="s">
        <v>124</v>
      </c>
      <c r="C415" s="8"/>
      <c r="D415" s="13">
        <v>24.04</v>
      </c>
      <c r="E415" s="8"/>
      <c r="F415" s="13">
        <v>24.04</v>
      </c>
      <c r="G415" s="47"/>
      <c r="H415" s="48">
        <f t="shared" si="244"/>
        <v>1</v>
      </c>
      <c r="I415" s="49"/>
      <c r="J415" s="50">
        <f t="shared" ref="J415:J418" si="263">D415-F415</f>
        <v>0</v>
      </c>
      <c r="K415" s="8"/>
      <c r="L415" s="8"/>
      <c r="M415" s="8"/>
      <c r="N415" s="8"/>
      <c r="O415" s="64"/>
      <c r="P415" s="75"/>
      <c r="Q415" s="41">
        <v>22.61</v>
      </c>
      <c r="R415" s="42"/>
      <c r="S415" s="43">
        <f t="shared" si="248"/>
        <v>22.61</v>
      </c>
      <c r="T415" s="405"/>
      <c r="U415" s="405"/>
      <c r="V415" s="405"/>
      <c r="W415" s="405"/>
      <c r="X415" s="426">
        <v>6.9459999999999994E-2</v>
      </c>
      <c r="Y415" s="478">
        <v>319</v>
      </c>
      <c r="Z415" s="424">
        <v>17</v>
      </c>
      <c r="AA415" s="406"/>
      <c r="AB415" s="484">
        <f t="shared" si="240"/>
        <v>17</v>
      </c>
      <c r="AC415" s="404"/>
    </row>
    <row r="416" spans="1:30" ht="18">
      <c r="A416" s="6"/>
      <c r="B416" s="7" t="s">
        <v>173</v>
      </c>
      <c r="C416" s="8"/>
      <c r="D416" s="13">
        <v>13.6</v>
      </c>
      <c r="E416" s="8"/>
      <c r="F416" s="13">
        <v>13.6</v>
      </c>
      <c r="G416" s="47"/>
      <c r="H416" s="48">
        <f t="shared" si="244"/>
        <v>1</v>
      </c>
      <c r="I416" s="49"/>
      <c r="J416" s="50">
        <f t="shared" si="263"/>
        <v>0</v>
      </c>
      <c r="K416" s="8"/>
      <c r="L416" s="8"/>
      <c r="M416" s="8"/>
      <c r="N416" s="8"/>
      <c r="O416" s="64"/>
      <c r="P416" s="75"/>
      <c r="Q416" s="41">
        <v>22.4</v>
      </c>
      <c r="R416" s="42"/>
      <c r="S416" s="43">
        <f t="shared" si="248"/>
        <v>22.4</v>
      </c>
      <c r="T416" s="405"/>
      <c r="U416" s="405"/>
      <c r="V416" s="405"/>
      <c r="W416" s="405"/>
      <c r="X416" s="426"/>
      <c r="Y416" s="478">
        <v>319</v>
      </c>
      <c r="Z416" s="424">
        <v>20.5</v>
      </c>
      <c r="AA416" s="406"/>
      <c r="AB416" s="484">
        <f t="shared" si="240"/>
        <v>20.5</v>
      </c>
      <c r="AC416" s="404"/>
    </row>
    <row r="417" spans="1:30" ht="18">
      <c r="A417" s="6"/>
      <c r="B417" s="7" t="s">
        <v>174</v>
      </c>
      <c r="C417" s="8"/>
      <c r="D417" s="13">
        <v>26.7</v>
      </c>
      <c r="E417" s="8"/>
      <c r="F417" s="13">
        <v>26.7</v>
      </c>
      <c r="G417" s="47"/>
      <c r="H417" s="48">
        <f t="shared" si="244"/>
        <v>1</v>
      </c>
      <c r="I417" s="49"/>
      <c r="J417" s="50">
        <f t="shared" si="263"/>
        <v>0</v>
      </c>
      <c r="K417" s="8"/>
      <c r="L417" s="8"/>
      <c r="M417" s="8"/>
      <c r="N417" s="8"/>
      <c r="O417" s="64"/>
      <c r="P417" s="75"/>
      <c r="Q417" s="41">
        <v>17.86</v>
      </c>
      <c r="R417" s="42"/>
      <c r="S417" s="43">
        <f t="shared" si="248"/>
        <v>17.86</v>
      </c>
      <c r="T417" s="405"/>
      <c r="U417" s="405"/>
      <c r="V417" s="405"/>
      <c r="W417" s="405"/>
      <c r="X417" s="426"/>
      <c r="Y417" s="478">
        <v>149</v>
      </c>
      <c r="Z417" s="424">
        <v>10</v>
      </c>
      <c r="AA417" s="406"/>
      <c r="AB417" s="484">
        <f t="shared" si="240"/>
        <v>10</v>
      </c>
      <c r="AC417" s="404"/>
      <c r="AD417" s="72">
        <f>AB415+AB416+AB417</f>
        <v>47.5</v>
      </c>
    </row>
    <row r="418" spans="1:30" ht="37.5" customHeight="1">
      <c r="A418" s="6">
        <v>24.03</v>
      </c>
      <c r="B418" s="7" t="s">
        <v>251</v>
      </c>
      <c r="C418" s="8"/>
      <c r="D418" s="13">
        <v>8.75</v>
      </c>
      <c r="E418" s="8"/>
      <c r="F418" s="13">
        <v>8.75</v>
      </c>
      <c r="G418" s="47"/>
      <c r="H418" s="48">
        <f t="shared" si="244"/>
        <v>1</v>
      </c>
      <c r="I418" s="49"/>
      <c r="J418" s="50">
        <f t="shared" si="263"/>
        <v>0</v>
      </c>
      <c r="K418" s="8"/>
      <c r="L418" s="8"/>
      <c r="M418" s="8"/>
      <c r="N418" s="8"/>
      <c r="O418" s="64"/>
      <c r="P418" s="75"/>
      <c r="Q418" s="41">
        <v>17</v>
      </c>
      <c r="R418" s="42"/>
      <c r="S418" s="43">
        <f t="shared" si="248"/>
        <v>17</v>
      </c>
      <c r="T418" s="405"/>
      <c r="U418" s="405"/>
      <c r="V418" s="405"/>
      <c r="W418" s="405"/>
      <c r="X418" s="426"/>
      <c r="Y418" s="478"/>
      <c r="Z418" s="424">
        <v>15</v>
      </c>
      <c r="AA418" s="406"/>
      <c r="AB418" s="484">
        <f t="shared" si="240"/>
        <v>15</v>
      </c>
      <c r="AC418" s="404"/>
    </row>
    <row r="419" spans="1:30" s="216" customFormat="1" ht="18">
      <c r="A419" s="203"/>
      <c r="B419" s="192" t="s">
        <v>107</v>
      </c>
      <c r="C419" s="210"/>
      <c r="D419" s="211">
        <f t="shared" ref="D419:F419" si="264">SUM(D414:D418)</f>
        <v>73.09</v>
      </c>
      <c r="E419" s="210"/>
      <c r="F419" s="211">
        <f t="shared" si="264"/>
        <v>73.09</v>
      </c>
      <c r="G419" s="214"/>
      <c r="H419" s="215">
        <f t="shared" si="244"/>
        <v>1</v>
      </c>
      <c r="I419" s="210">
        <f t="shared" ref="I419:S419" si="265">SUM(I414:I418)</f>
        <v>0</v>
      </c>
      <c r="J419" s="211">
        <f t="shared" si="265"/>
        <v>0</v>
      </c>
      <c r="K419" s="211">
        <f t="shared" si="265"/>
        <v>0</v>
      </c>
      <c r="L419" s="211">
        <f t="shared" si="265"/>
        <v>0</v>
      </c>
      <c r="M419" s="211">
        <f t="shared" si="265"/>
        <v>0</v>
      </c>
      <c r="N419" s="211">
        <f t="shared" si="265"/>
        <v>0</v>
      </c>
      <c r="O419" s="212">
        <f t="shared" si="265"/>
        <v>0</v>
      </c>
      <c r="P419" s="210">
        <f t="shared" si="265"/>
        <v>0</v>
      </c>
      <c r="Q419" s="211">
        <f>SUM(Q414:Q418)</f>
        <v>79.87</v>
      </c>
      <c r="R419" s="210">
        <f t="shared" si="265"/>
        <v>0</v>
      </c>
      <c r="S419" s="211">
        <f t="shared" si="265"/>
        <v>79.87</v>
      </c>
      <c r="T419" s="475"/>
      <c r="U419" s="475">
        <f t="shared" ref="U419:W419" si="266">SUM(U414:U418)</f>
        <v>0</v>
      </c>
      <c r="V419" s="475"/>
      <c r="W419" s="475">
        <f t="shared" si="266"/>
        <v>0</v>
      </c>
      <c r="X419" s="476"/>
      <c r="Y419" s="487"/>
      <c r="Z419" s="475">
        <f>SUM(Z414:Z418)</f>
        <v>62.5</v>
      </c>
      <c r="AA419" s="487"/>
      <c r="AB419" s="475">
        <f>SUM(AB414:AB418)</f>
        <v>62.5</v>
      </c>
      <c r="AC419" s="422"/>
    </row>
    <row r="420" spans="1:30" s="216" customFormat="1" ht="18">
      <c r="A420" s="203"/>
      <c r="B420" s="192" t="s">
        <v>252</v>
      </c>
      <c r="C420" s="213"/>
      <c r="D420" s="199">
        <f>D419+D413+D406+D361+D357+D351+D347+D344+D340+D336+D329+D325+D320+D308+D291+D265+D219+D215+D208+D194+D150+D148+D111</f>
        <v>2168.8173834999998</v>
      </c>
      <c r="E420" s="198"/>
      <c r="F420" s="199">
        <f>F419+F413+F406+F361+F357+F351+F347+F344+F340+F336+F329+F325+F320+F308+F291+F265+F219+F215+F208+F194+F150+F148+F111</f>
        <v>2028.6623835000005</v>
      </c>
      <c r="G420" s="214"/>
      <c r="H420" s="215">
        <f t="shared" si="244"/>
        <v>0.93537722398101608</v>
      </c>
      <c r="I420" s="198">
        <f t="shared" ref="I420:S420" si="267">I419+I413+I406+I361+I357+I351+I347+I344+I340+I336+I329+I325+I320+I308+I291+I265+I219+I215+I208+I194+I150+I148+I111</f>
        <v>215</v>
      </c>
      <c r="J420" s="199">
        <f t="shared" si="267"/>
        <v>140.155</v>
      </c>
      <c r="K420" s="199">
        <f t="shared" si="267"/>
        <v>0</v>
      </c>
      <c r="L420" s="199">
        <f t="shared" si="267"/>
        <v>0</v>
      </c>
      <c r="M420" s="199">
        <f t="shared" si="267"/>
        <v>0</v>
      </c>
      <c r="N420" s="199">
        <f t="shared" si="267"/>
        <v>0</v>
      </c>
      <c r="O420" s="200">
        <f t="shared" si="267"/>
        <v>23.989929999999994</v>
      </c>
      <c r="P420" s="198">
        <f t="shared" si="267"/>
        <v>89179</v>
      </c>
      <c r="Q420" s="199">
        <f t="shared" si="267"/>
        <v>3525.2769799999996</v>
      </c>
      <c r="R420" s="198">
        <f t="shared" si="267"/>
        <v>89179</v>
      </c>
      <c r="S420" s="199">
        <f t="shared" si="267"/>
        <v>3525.2769799999996</v>
      </c>
      <c r="T420" s="446"/>
      <c r="U420" s="446">
        <f t="shared" ref="U420:Z420" si="268">U419+U413+U406+U361+U357+U351+U347+U344+U340+U336+U329+U325+U320+U308+U291+U265+U219+U215+U208+U194+U150+U148+U111</f>
        <v>0</v>
      </c>
      <c r="V420" s="446"/>
      <c r="W420" s="446">
        <f t="shared" si="268"/>
        <v>0</v>
      </c>
      <c r="X420" s="449"/>
      <c r="Y420" s="445"/>
      <c r="Z420" s="446">
        <f t="shared" si="268"/>
        <v>2377.490143</v>
      </c>
      <c r="AA420" s="445"/>
      <c r="AB420" s="446">
        <f t="shared" ref="AB420" si="269">AB419+AB413+AB406+AB361+AB357+AB351+AB347+AB344+AB340+AB336+AB329+AB325+AB320+AB308+AB291+AB265+AB219+AB215+AB208+AB194+AB150+AB148+AB111</f>
        <v>2377.490143</v>
      </c>
      <c r="AC420" s="422"/>
    </row>
    <row r="421" spans="1:30" s="147" customFormat="1" ht="25.5" customHeight="1">
      <c r="A421" s="175">
        <v>25</v>
      </c>
      <c r="B421" s="144" t="s">
        <v>253</v>
      </c>
      <c r="C421" s="145"/>
      <c r="D421" s="162"/>
      <c r="E421" s="145"/>
      <c r="F421" s="162"/>
      <c r="G421" s="151"/>
      <c r="H421" s="152"/>
      <c r="I421" s="159"/>
      <c r="J421" s="162"/>
      <c r="K421" s="145"/>
      <c r="L421" s="145"/>
      <c r="M421" s="145"/>
      <c r="N421" s="145"/>
      <c r="O421" s="153"/>
      <c r="P421" s="159"/>
      <c r="Q421" s="162"/>
      <c r="R421" s="154">
        <f t="shared" si="248"/>
        <v>0</v>
      </c>
      <c r="S421" s="155">
        <f t="shared" si="248"/>
        <v>0</v>
      </c>
      <c r="T421" s="439"/>
      <c r="U421" s="439"/>
      <c r="V421" s="439"/>
      <c r="W421" s="439"/>
      <c r="X421" s="440"/>
      <c r="Y421" s="447"/>
      <c r="Z421" s="448"/>
      <c r="AA421" s="406"/>
      <c r="AB421" s="484"/>
      <c r="AC421" s="403"/>
    </row>
    <row r="422" spans="1:30" ht="25.5" customHeight="1">
      <c r="A422" s="6">
        <v>25.01</v>
      </c>
      <c r="B422" s="7" t="s">
        <v>254</v>
      </c>
      <c r="C422" s="8"/>
      <c r="D422" s="13"/>
      <c r="E422" s="8"/>
      <c r="F422" s="13"/>
      <c r="G422" s="47"/>
      <c r="H422" s="48"/>
      <c r="I422" s="49">
        <f t="shared" ref="I422:J423" si="270">C422-E422</f>
        <v>0</v>
      </c>
      <c r="J422" s="50">
        <f t="shared" si="270"/>
        <v>0</v>
      </c>
      <c r="K422" s="8"/>
      <c r="L422" s="8"/>
      <c r="M422" s="8"/>
      <c r="N422" s="8"/>
      <c r="O422" s="64"/>
      <c r="P422" s="75"/>
      <c r="Q422" s="13"/>
      <c r="R422" s="42">
        <f t="shared" si="248"/>
        <v>0</v>
      </c>
      <c r="S422" s="43">
        <f t="shared" si="248"/>
        <v>0</v>
      </c>
      <c r="T422" s="405"/>
      <c r="U422" s="405"/>
      <c r="V422" s="405"/>
      <c r="W422" s="405"/>
      <c r="X422" s="426"/>
      <c r="Y422" s="478"/>
      <c r="Z422" s="484"/>
      <c r="AA422" s="406">
        <f t="shared" ref="AA422:AA423" si="271">T422+V422+Y422</f>
        <v>0</v>
      </c>
      <c r="AB422" s="484">
        <f t="shared" si="240"/>
        <v>0</v>
      </c>
      <c r="AC422" s="404"/>
    </row>
    <row r="423" spans="1:30" ht="25.5" customHeight="1">
      <c r="A423" s="6">
        <v>25.02</v>
      </c>
      <c r="B423" s="7" t="s">
        <v>255</v>
      </c>
      <c r="C423" s="8"/>
      <c r="D423" s="13"/>
      <c r="E423" s="8"/>
      <c r="F423" s="13"/>
      <c r="G423" s="47"/>
      <c r="H423" s="48"/>
      <c r="I423" s="49">
        <f t="shared" si="270"/>
        <v>0</v>
      </c>
      <c r="J423" s="50">
        <f t="shared" si="270"/>
        <v>0</v>
      </c>
      <c r="K423" s="8"/>
      <c r="L423" s="8"/>
      <c r="M423" s="8"/>
      <c r="N423" s="8"/>
      <c r="O423" s="64"/>
      <c r="P423" s="75"/>
      <c r="Q423" s="13"/>
      <c r="R423" s="42">
        <f t="shared" si="248"/>
        <v>0</v>
      </c>
      <c r="S423" s="43">
        <f t="shared" si="248"/>
        <v>0</v>
      </c>
      <c r="T423" s="405"/>
      <c r="U423" s="405"/>
      <c r="V423" s="405"/>
      <c r="W423" s="405"/>
      <c r="X423" s="426"/>
      <c r="Y423" s="478"/>
      <c r="Z423" s="484"/>
      <c r="AA423" s="406">
        <f t="shared" si="271"/>
        <v>0</v>
      </c>
      <c r="AB423" s="484">
        <f t="shared" si="240"/>
        <v>0</v>
      </c>
      <c r="AC423" s="404"/>
    </row>
    <row r="424" spans="1:30" s="216" customFormat="1" ht="18">
      <c r="A424" s="203"/>
      <c r="B424" s="192" t="s">
        <v>107</v>
      </c>
      <c r="C424" s="210"/>
      <c r="D424" s="211">
        <f>SUM(D422:D423)</f>
        <v>0</v>
      </c>
      <c r="E424" s="210"/>
      <c r="F424" s="211">
        <f t="shared" ref="F424" si="272">SUM(F422:F423)</f>
        <v>0</v>
      </c>
      <c r="G424" s="214"/>
      <c r="H424" s="215"/>
      <c r="I424" s="210">
        <f t="shared" ref="I424:S424" si="273">SUM(I422:I423)</f>
        <v>0</v>
      </c>
      <c r="J424" s="211">
        <f t="shared" si="273"/>
        <v>0</v>
      </c>
      <c r="K424" s="211">
        <f t="shared" si="273"/>
        <v>0</v>
      </c>
      <c r="L424" s="211">
        <f t="shared" si="273"/>
        <v>0</v>
      </c>
      <c r="M424" s="211">
        <f t="shared" si="273"/>
        <v>0</v>
      </c>
      <c r="N424" s="211">
        <f t="shared" si="273"/>
        <v>0</v>
      </c>
      <c r="O424" s="212">
        <f t="shared" si="273"/>
        <v>0</v>
      </c>
      <c r="P424" s="210">
        <f t="shared" si="273"/>
        <v>0</v>
      </c>
      <c r="Q424" s="211">
        <f t="shared" si="273"/>
        <v>0</v>
      </c>
      <c r="R424" s="210">
        <f t="shared" si="273"/>
        <v>0</v>
      </c>
      <c r="S424" s="211">
        <f t="shared" si="273"/>
        <v>0</v>
      </c>
      <c r="T424" s="475"/>
      <c r="U424" s="475">
        <f t="shared" ref="U424:Z424" si="274">SUM(U422:U423)</f>
        <v>0</v>
      </c>
      <c r="V424" s="475"/>
      <c r="W424" s="475">
        <f t="shared" si="274"/>
        <v>0</v>
      </c>
      <c r="X424" s="476"/>
      <c r="Y424" s="487"/>
      <c r="Z424" s="475">
        <f t="shared" si="274"/>
        <v>0</v>
      </c>
      <c r="AA424" s="487"/>
      <c r="AB424" s="484">
        <f t="shared" si="240"/>
        <v>0</v>
      </c>
      <c r="AC424" s="422"/>
    </row>
    <row r="425" spans="1:30" s="216" customFormat="1" ht="18">
      <c r="A425" s="203"/>
      <c r="B425" s="192" t="s">
        <v>256</v>
      </c>
      <c r="C425" s="199"/>
      <c r="D425" s="199">
        <f>D424+D420</f>
        <v>2168.8173834999998</v>
      </c>
      <c r="E425" s="199"/>
      <c r="F425" s="199">
        <f>F424+F420</f>
        <v>2028.6623835000005</v>
      </c>
      <c r="G425" s="214"/>
      <c r="H425" s="215">
        <f t="shared" si="244"/>
        <v>0.93537722398101608</v>
      </c>
      <c r="I425" s="198">
        <f t="shared" ref="I425:R425" si="275">I424+I420</f>
        <v>215</v>
      </c>
      <c r="J425" s="199">
        <f t="shared" si="275"/>
        <v>140.155</v>
      </c>
      <c r="K425" s="199">
        <f t="shared" si="275"/>
        <v>0</v>
      </c>
      <c r="L425" s="199">
        <f t="shared" si="275"/>
        <v>0</v>
      </c>
      <c r="M425" s="199">
        <f t="shared" si="275"/>
        <v>0</v>
      </c>
      <c r="N425" s="199">
        <f t="shared" si="275"/>
        <v>0</v>
      </c>
      <c r="O425" s="200">
        <f t="shared" si="275"/>
        <v>23.989929999999994</v>
      </c>
      <c r="P425" s="198">
        <f t="shared" si="275"/>
        <v>89179</v>
      </c>
      <c r="Q425" s="199">
        <f t="shared" si="275"/>
        <v>3525.2769799999996</v>
      </c>
      <c r="R425" s="198">
        <f t="shared" si="275"/>
        <v>89179</v>
      </c>
      <c r="S425" s="199">
        <f>S424+S420</f>
        <v>3525.2769799999996</v>
      </c>
      <c r="T425" s="446"/>
      <c r="U425" s="446">
        <f t="shared" ref="U425:AB425" si="276">U424+U420</f>
        <v>0</v>
      </c>
      <c r="V425" s="446"/>
      <c r="W425" s="446">
        <f t="shared" si="276"/>
        <v>0</v>
      </c>
      <c r="X425" s="449"/>
      <c r="Y425" s="445"/>
      <c r="Z425" s="446">
        <f t="shared" si="276"/>
        <v>2377.490143</v>
      </c>
      <c r="AA425" s="445"/>
      <c r="AB425" s="446">
        <f t="shared" si="276"/>
        <v>2377.490143</v>
      </c>
      <c r="AC425" s="422"/>
    </row>
    <row r="426" spans="1:30" s="147" customFormat="1" ht="54" customHeight="1">
      <c r="A426" s="175">
        <v>26</v>
      </c>
      <c r="B426" s="144" t="s">
        <v>257</v>
      </c>
      <c r="C426" s="145"/>
      <c r="D426" s="162"/>
      <c r="E426" s="145"/>
      <c r="F426" s="162"/>
      <c r="G426" s="151"/>
      <c r="H426" s="152"/>
      <c r="I426" s="159"/>
      <c r="J426" s="162"/>
      <c r="K426" s="145"/>
      <c r="L426" s="145"/>
      <c r="M426" s="145"/>
      <c r="N426" s="145"/>
      <c r="O426" s="153"/>
      <c r="P426" s="159"/>
      <c r="Q426" s="162"/>
      <c r="R426" s="154">
        <f t="shared" ref="R426:S460" si="277">K426+M426+P426</f>
        <v>0</v>
      </c>
      <c r="S426" s="155">
        <f t="shared" si="277"/>
        <v>0</v>
      </c>
      <c r="T426" s="439"/>
      <c r="U426" s="439"/>
      <c r="V426" s="439"/>
      <c r="W426" s="439"/>
      <c r="X426" s="440"/>
      <c r="Y426" s="447"/>
      <c r="Z426" s="448"/>
      <c r="AA426" s="406"/>
      <c r="AB426" s="484"/>
      <c r="AC426" s="403"/>
    </row>
    <row r="427" spans="1:30" s="87" customFormat="1" ht="18">
      <c r="A427" s="6"/>
      <c r="B427" s="36" t="s">
        <v>258</v>
      </c>
      <c r="C427" s="26"/>
      <c r="D427" s="27"/>
      <c r="E427" s="26"/>
      <c r="F427" s="27"/>
      <c r="G427" s="47"/>
      <c r="H427" s="48"/>
      <c r="I427" s="53"/>
      <c r="J427" s="27"/>
      <c r="K427" s="26"/>
      <c r="L427" s="26"/>
      <c r="M427" s="26"/>
      <c r="N427" s="26"/>
      <c r="O427" s="112"/>
      <c r="P427" s="53"/>
      <c r="Q427" s="27"/>
      <c r="R427" s="42">
        <f t="shared" si="277"/>
        <v>0</v>
      </c>
      <c r="S427" s="43">
        <f t="shared" si="277"/>
        <v>0</v>
      </c>
      <c r="T427" s="439"/>
      <c r="U427" s="439"/>
      <c r="V427" s="439"/>
      <c r="W427" s="439"/>
      <c r="X427" s="440"/>
      <c r="Y427" s="447"/>
      <c r="Z427" s="448"/>
      <c r="AA427" s="406"/>
      <c r="AB427" s="484"/>
      <c r="AC427" s="403"/>
    </row>
    <row r="428" spans="1:30" ht="18">
      <c r="A428" s="262"/>
      <c r="B428" s="36" t="s">
        <v>259</v>
      </c>
      <c r="C428" s="26"/>
      <c r="D428" s="27"/>
      <c r="E428" s="26"/>
      <c r="F428" s="27"/>
      <c r="G428" s="47"/>
      <c r="H428" s="48"/>
      <c r="I428" s="53"/>
      <c r="J428" s="27"/>
      <c r="K428" s="26"/>
      <c r="L428" s="26"/>
      <c r="M428" s="26"/>
      <c r="N428" s="26"/>
      <c r="O428" s="112"/>
      <c r="P428" s="53"/>
      <c r="Q428" s="27"/>
      <c r="R428" s="42">
        <f t="shared" si="277"/>
        <v>0</v>
      </c>
      <c r="S428" s="43">
        <f t="shared" si="277"/>
        <v>0</v>
      </c>
      <c r="T428" s="439"/>
      <c r="U428" s="439"/>
      <c r="V428" s="439"/>
      <c r="W428" s="439"/>
      <c r="X428" s="440"/>
      <c r="Y428" s="447"/>
      <c r="Z428" s="448"/>
      <c r="AA428" s="406"/>
      <c r="AB428" s="484"/>
      <c r="AC428" s="403"/>
    </row>
    <row r="429" spans="1:30" ht="28.5" customHeight="1">
      <c r="A429" s="6">
        <v>26.01</v>
      </c>
      <c r="B429" s="12" t="s">
        <v>260</v>
      </c>
      <c r="C429" s="8"/>
      <c r="D429" s="13"/>
      <c r="E429" s="8"/>
      <c r="F429" s="13"/>
      <c r="G429" s="47"/>
      <c r="H429" s="48"/>
      <c r="I429" s="49">
        <f t="shared" ref="I429:J437" si="278">C429-E429</f>
        <v>0</v>
      </c>
      <c r="J429" s="50">
        <f t="shared" si="278"/>
        <v>0</v>
      </c>
      <c r="K429" s="8"/>
      <c r="L429" s="8"/>
      <c r="M429" s="8"/>
      <c r="N429" s="8"/>
      <c r="O429" s="64"/>
      <c r="P429" s="75"/>
      <c r="Q429" s="13"/>
      <c r="R429" s="42">
        <f t="shared" si="277"/>
        <v>0</v>
      </c>
      <c r="S429" s="43">
        <f t="shared" si="277"/>
        <v>0</v>
      </c>
      <c r="T429" s="405"/>
      <c r="U429" s="405"/>
      <c r="V429" s="405"/>
      <c r="W429" s="405"/>
      <c r="X429" s="426"/>
      <c r="Y429" s="478"/>
      <c r="Z429" s="484"/>
      <c r="AA429" s="406">
        <f t="shared" ref="AA429:AB460" si="279">T429+V429+Y429</f>
        <v>0</v>
      </c>
      <c r="AB429" s="484">
        <f t="shared" si="279"/>
        <v>0</v>
      </c>
      <c r="AC429" s="407"/>
    </row>
    <row r="430" spans="1:30" ht="36" customHeight="1">
      <c r="A430" s="6">
        <f>+A429+0.01</f>
        <v>26.020000000000003</v>
      </c>
      <c r="B430" s="12" t="s">
        <v>261</v>
      </c>
      <c r="C430" s="8"/>
      <c r="D430" s="13"/>
      <c r="E430" s="8"/>
      <c r="F430" s="13"/>
      <c r="G430" s="47"/>
      <c r="H430" s="48"/>
      <c r="I430" s="49">
        <f t="shared" si="278"/>
        <v>0</v>
      </c>
      <c r="J430" s="50">
        <f t="shared" si="278"/>
        <v>0</v>
      </c>
      <c r="K430" s="8"/>
      <c r="L430" s="8"/>
      <c r="M430" s="8"/>
      <c r="N430" s="8"/>
      <c r="O430" s="64"/>
      <c r="P430" s="75"/>
      <c r="Q430" s="13"/>
      <c r="R430" s="42">
        <f t="shared" si="277"/>
        <v>0</v>
      </c>
      <c r="S430" s="43">
        <f t="shared" si="277"/>
        <v>0</v>
      </c>
      <c r="T430" s="405"/>
      <c r="U430" s="405"/>
      <c r="V430" s="405"/>
      <c r="W430" s="405"/>
      <c r="X430" s="426"/>
      <c r="Y430" s="478"/>
      <c r="Z430" s="484"/>
      <c r="AA430" s="406">
        <f t="shared" si="279"/>
        <v>0</v>
      </c>
      <c r="AB430" s="484">
        <f t="shared" si="279"/>
        <v>0</v>
      </c>
      <c r="AC430" s="407"/>
    </row>
    <row r="431" spans="1:30" s="91" customFormat="1" ht="28.5" customHeight="1">
      <c r="A431" s="6">
        <f t="shared" ref="A431:A437" si="280">+A430+0.01</f>
        <v>26.030000000000005</v>
      </c>
      <c r="B431" s="12" t="s">
        <v>262</v>
      </c>
      <c r="C431" s="8"/>
      <c r="D431" s="13"/>
      <c r="E431" s="8"/>
      <c r="F431" s="13"/>
      <c r="G431" s="47"/>
      <c r="H431" s="48"/>
      <c r="I431" s="49">
        <f t="shared" si="278"/>
        <v>0</v>
      </c>
      <c r="J431" s="50">
        <f t="shared" si="278"/>
        <v>0</v>
      </c>
      <c r="K431" s="8"/>
      <c r="L431" s="8"/>
      <c r="M431" s="8"/>
      <c r="N431" s="8"/>
      <c r="O431" s="64"/>
      <c r="P431" s="75"/>
      <c r="Q431" s="13"/>
      <c r="R431" s="42">
        <f t="shared" si="277"/>
        <v>0</v>
      </c>
      <c r="S431" s="43">
        <f t="shared" si="277"/>
        <v>0</v>
      </c>
      <c r="T431" s="405"/>
      <c r="U431" s="405"/>
      <c r="V431" s="405"/>
      <c r="W431" s="405"/>
      <c r="X431" s="426"/>
      <c r="Y431" s="478"/>
      <c r="Z431" s="484"/>
      <c r="AA431" s="406">
        <f t="shared" si="279"/>
        <v>0</v>
      </c>
      <c r="AB431" s="484">
        <f t="shared" si="279"/>
        <v>0</v>
      </c>
      <c r="AC431" s="407"/>
    </row>
    <row r="432" spans="1:30" s="91" customFormat="1" ht="31.5" customHeight="1">
      <c r="A432" s="6">
        <f t="shared" si="280"/>
        <v>26.040000000000006</v>
      </c>
      <c r="B432" s="12" t="s">
        <v>263</v>
      </c>
      <c r="C432" s="8"/>
      <c r="D432" s="13"/>
      <c r="E432" s="8"/>
      <c r="F432" s="13"/>
      <c r="G432" s="47"/>
      <c r="H432" s="48"/>
      <c r="I432" s="49">
        <f t="shared" si="278"/>
        <v>0</v>
      </c>
      <c r="J432" s="50">
        <f t="shared" si="278"/>
        <v>0</v>
      </c>
      <c r="K432" s="8"/>
      <c r="L432" s="8"/>
      <c r="M432" s="8"/>
      <c r="N432" s="8"/>
      <c r="O432" s="64"/>
      <c r="P432" s="75"/>
      <c r="Q432" s="13"/>
      <c r="R432" s="42">
        <f t="shared" si="277"/>
        <v>0</v>
      </c>
      <c r="S432" s="43">
        <f t="shared" si="277"/>
        <v>0</v>
      </c>
      <c r="T432" s="405"/>
      <c r="U432" s="405"/>
      <c r="V432" s="405"/>
      <c r="W432" s="405"/>
      <c r="X432" s="426"/>
      <c r="Y432" s="478"/>
      <c r="Z432" s="484"/>
      <c r="AA432" s="406">
        <f t="shared" si="279"/>
        <v>0</v>
      </c>
      <c r="AB432" s="484">
        <f t="shared" si="279"/>
        <v>0</v>
      </c>
      <c r="AC432" s="407"/>
    </row>
    <row r="433" spans="1:29" s="91" customFormat="1" ht="29.25" customHeight="1">
      <c r="A433" s="6">
        <f t="shared" si="280"/>
        <v>26.050000000000008</v>
      </c>
      <c r="B433" s="12" t="s">
        <v>264</v>
      </c>
      <c r="C433" s="8"/>
      <c r="D433" s="13"/>
      <c r="E433" s="8"/>
      <c r="F433" s="13"/>
      <c r="G433" s="47"/>
      <c r="H433" s="48"/>
      <c r="I433" s="49">
        <f t="shared" si="278"/>
        <v>0</v>
      </c>
      <c r="J433" s="50">
        <f t="shared" si="278"/>
        <v>0</v>
      </c>
      <c r="K433" s="8"/>
      <c r="L433" s="8"/>
      <c r="M433" s="8"/>
      <c r="N433" s="8"/>
      <c r="O433" s="64"/>
      <c r="P433" s="75"/>
      <c r="Q433" s="41">
        <f t="shared" ref="Q433:Q435" si="281">O433*P433</f>
        <v>0</v>
      </c>
      <c r="R433" s="42">
        <f t="shared" si="277"/>
        <v>0</v>
      </c>
      <c r="S433" s="43">
        <f t="shared" si="277"/>
        <v>0</v>
      </c>
      <c r="T433" s="405"/>
      <c r="U433" s="405"/>
      <c r="V433" s="405"/>
      <c r="W433" s="405"/>
      <c r="X433" s="426"/>
      <c r="Y433" s="478"/>
      <c r="Z433" s="424">
        <f t="shared" ref="Z433:Z435" si="282">X433*Y433</f>
        <v>0</v>
      </c>
      <c r="AA433" s="406">
        <f t="shared" si="279"/>
        <v>0</v>
      </c>
      <c r="AB433" s="484">
        <f t="shared" si="279"/>
        <v>0</v>
      </c>
      <c r="AC433" s="407"/>
    </row>
    <row r="434" spans="1:29" ht="33.75" customHeight="1">
      <c r="A434" s="6">
        <f t="shared" si="280"/>
        <v>26.060000000000009</v>
      </c>
      <c r="B434" s="12" t="s">
        <v>67</v>
      </c>
      <c r="C434" s="8"/>
      <c r="D434" s="13"/>
      <c r="E434" s="8"/>
      <c r="F434" s="13"/>
      <c r="G434" s="47"/>
      <c r="H434" s="48"/>
      <c r="I434" s="49">
        <f t="shared" si="278"/>
        <v>0</v>
      </c>
      <c r="J434" s="50">
        <f t="shared" si="278"/>
        <v>0</v>
      </c>
      <c r="K434" s="8"/>
      <c r="L434" s="8"/>
      <c r="M434" s="8"/>
      <c r="N434" s="8"/>
      <c r="O434" s="64">
        <v>2.5</v>
      </c>
      <c r="P434" s="75"/>
      <c r="Q434" s="41">
        <f t="shared" si="281"/>
        <v>0</v>
      </c>
      <c r="R434" s="42">
        <f t="shared" si="277"/>
        <v>0</v>
      </c>
      <c r="S434" s="43">
        <f t="shared" si="277"/>
        <v>0</v>
      </c>
      <c r="T434" s="405"/>
      <c r="U434" s="405"/>
      <c r="V434" s="405"/>
      <c r="W434" s="405"/>
      <c r="X434" s="426">
        <v>2.5</v>
      </c>
      <c r="Y434" s="478"/>
      <c r="Z434" s="424">
        <f t="shared" si="282"/>
        <v>0</v>
      </c>
      <c r="AA434" s="406">
        <f t="shared" si="279"/>
        <v>0</v>
      </c>
      <c r="AB434" s="484">
        <f t="shared" si="279"/>
        <v>0</v>
      </c>
      <c r="AC434" s="407"/>
    </row>
    <row r="435" spans="1:29" ht="36.75" customHeight="1">
      <c r="A435" s="6">
        <f t="shared" si="280"/>
        <v>26.070000000000011</v>
      </c>
      <c r="B435" s="12" t="s">
        <v>31</v>
      </c>
      <c r="C435" s="8"/>
      <c r="D435" s="13"/>
      <c r="E435" s="8"/>
      <c r="F435" s="13"/>
      <c r="G435" s="47"/>
      <c r="H435" s="48"/>
      <c r="I435" s="49">
        <f t="shared" si="278"/>
        <v>0</v>
      </c>
      <c r="J435" s="50">
        <f t="shared" si="278"/>
        <v>0</v>
      </c>
      <c r="K435" s="8"/>
      <c r="L435" s="8"/>
      <c r="M435" s="8"/>
      <c r="N435" s="8"/>
      <c r="O435" s="64">
        <v>3</v>
      </c>
      <c r="P435" s="75"/>
      <c r="Q435" s="41">
        <f t="shared" si="281"/>
        <v>0</v>
      </c>
      <c r="R435" s="42">
        <f t="shared" si="277"/>
        <v>0</v>
      </c>
      <c r="S435" s="43">
        <f t="shared" si="277"/>
        <v>0</v>
      </c>
      <c r="T435" s="405"/>
      <c r="U435" s="405"/>
      <c r="V435" s="405"/>
      <c r="W435" s="405"/>
      <c r="X435" s="426">
        <v>3</v>
      </c>
      <c r="Y435" s="478"/>
      <c r="Z435" s="424">
        <f t="shared" si="282"/>
        <v>0</v>
      </c>
      <c r="AA435" s="406">
        <f t="shared" si="279"/>
        <v>0</v>
      </c>
      <c r="AB435" s="484">
        <f t="shared" si="279"/>
        <v>0</v>
      </c>
      <c r="AC435" s="407"/>
    </row>
    <row r="436" spans="1:29" ht="29.25" customHeight="1">
      <c r="A436" s="6">
        <f t="shared" si="280"/>
        <v>26.080000000000013</v>
      </c>
      <c r="B436" s="12" t="s">
        <v>265</v>
      </c>
      <c r="C436" s="8"/>
      <c r="D436" s="13"/>
      <c r="E436" s="8"/>
      <c r="F436" s="13"/>
      <c r="G436" s="47"/>
      <c r="H436" s="48"/>
      <c r="I436" s="49">
        <f t="shared" si="278"/>
        <v>0</v>
      </c>
      <c r="J436" s="50">
        <f t="shared" si="278"/>
        <v>0</v>
      </c>
      <c r="K436" s="8"/>
      <c r="L436" s="8"/>
      <c r="M436" s="8"/>
      <c r="N436" s="8"/>
      <c r="O436" s="64">
        <v>0.375</v>
      </c>
      <c r="P436" s="75"/>
      <c r="Q436" s="41">
        <f>O436*P436</f>
        <v>0</v>
      </c>
      <c r="R436" s="42">
        <f t="shared" si="277"/>
        <v>0</v>
      </c>
      <c r="S436" s="43">
        <f t="shared" si="277"/>
        <v>0</v>
      </c>
      <c r="T436" s="405"/>
      <c r="U436" s="405"/>
      <c r="V436" s="405"/>
      <c r="W436" s="405"/>
      <c r="X436" s="426">
        <v>0.375</v>
      </c>
      <c r="Y436" s="478"/>
      <c r="Z436" s="424">
        <f>X436*Y436</f>
        <v>0</v>
      </c>
      <c r="AA436" s="406">
        <f t="shared" si="279"/>
        <v>0</v>
      </c>
      <c r="AB436" s="484">
        <f t="shared" si="279"/>
        <v>0</v>
      </c>
      <c r="AC436" s="407"/>
    </row>
    <row r="437" spans="1:29" ht="32.25" customHeight="1">
      <c r="A437" s="6">
        <f t="shared" si="280"/>
        <v>26.090000000000014</v>
      </c>
      <c r="B437" s="12" t="s">
        <v>33</v>
      </c>
      <c r="C437" s="8"/>
      <c r="D437" s="13"/>
      <c r="E437" s="8"/>
      <c r="F437" s="13"/>
      <c r="G437" s="47"/>
      <c r="H437" s="48"/>
      <c r="I437" s="49">
        <f t="shared" si="278"/>
        <v>0</v>
      </c>
      <c r="J437" s="50">
        <f t="shared" si="278"/>
        <v>0</v>
      </c>
      <c r="K437" s="8"/>
      <c r="L437" s="8"/>
      <c r="M437" s="8"/>
      <c r="N437" s="8"/>
      <c r="O437" s="64"/>
      <c r="P437" s="75"/>
      <c r="Q437" s="13"/>
      <c r="R437" s="42">
        <f t="shared" si="277"/>
        <v>0</v>
      </c>
      <c r="S437" s="43">
        <f t="shared" si="277"/>
        <v>0</v>
      </c>
      <c r="T437" s="405"/>
      <c r="U437" s="405"/>
      <c r="V437" s="405"/>
      <c r="W437" s="405"/>
      <c r="X437" s="426"/>
      <c r="Y437" s="478"/>
      <c r="Z437" s="484"/>
      <c r="AA437" s="406">
        <f t="shared" si="279"/>
        <v>0</v>
      </c>
      <c r="AB437" s="484">
        <f t="shared" si="279"/>
        <v>0</v>
      </c>
      <c r="AC437" s="407"/>
    </row>
    <row r="438" spans="1:29" ht="36.75" customHeight="1">
      <c r="A438" s="6"/>
      <c r="B438" s="25" t="s">
        <v>266</v>
      </c>
      <c r="C438" s="67">
        <f>SUM(C429:C437)</f>
        <v>0</v>
      </c>
      <c r="D438" s="68">
        <f t="shared" ref="D438:S438" si="283">SUM(D429:D437)</f>
        <v>0</v>
      </c>
      <c r="E438" s="67">
        <f t="shared" si="283"/>
        <v>0</v>
      </c>
      <c r="F438" s="68">
        <f t="shared" si="283"/>
        <v>0</v>
      </c>
      <c r="G438" s="47"/>
      <c r="H438" s="48"/>
      <c r="I438" s="67">
        <f t="shared" si="283"/>
        <v>0</v>
      </c>
      <c r="J438" s="68">
        <f t="shared" si="283"/>
        <v>0</v>
      </c>
      <c r="K438" s="68">
        <f t="shared" si="283"/>
        <v>0</v>
      </c>
      <c r="L438" s="68">
        <f t="shared" si="283"/>
        <v>0</v>
      </c>
      <c r="M438" s="68">
        <f t="shared" si="283"/>
        <v>0</v>
      </c>
      <c r="N438" s="68">
        <f t="shared" si="283"/>
        <v>0</v>
      </c>
      <c r="O438" s="119">
        <f t="shared" si="283"/>
        <v>5.875</v>
      </c>
      <c r="P438" s="67">
        <f t="shared" si="283"/>
        <v>0</v>
      </c>
      <c r="Q438" s="68">
        <f t="shared" si="283"/>
        <v>0</v>
      </c>
      <c r="R438" s="67">
        <f t="shared" si="283"/>
        <v>0</v>
      </c>
      <c r="S438" s="68">
        <f t="shared" si="283"/>
        <v>0</v>
      </c>
      <c r="T438" s="475"/>
      <c r="U438" s="475">
        <f t="shared" ref="U438:AB438" si="284">SUM(U429:U437)</f>
        <v>0</v>
      </c>
      <c r="V438" s="475"/>
      <c r="W438" s="475">
        <f t="shared" si="284"/>
        <v>0</v>
      </c>
      <c r="X438" s="476"/>
      <c r="Y438" s="487"/>
      <c r="Z438" s="475">
        <f t="shared" si="284"/>
        <v>0</v>
      </c>
      <c r="AA438" s="487"/>
      <c r="AB438" s="475">
        <f t="shared" si="284"/>
        <v>0</v>
      </c>
      <c r="AC438" s="416"/>
    </row>
    <row r="439" spans="1:29" ht="29.25" customHeight="1">
      <c r="A439" s="262"/>
      <c r="B439" s="36" t="s">
        <v>267</v>
      </c>
      <c r="C439" s="26"/>
      <c r="D439" s="27"/>
      <c r="E439" s="26"/>
      <c r="F439" s="27"/>
      <c r="G439" s="47"/>
      <c r="H439" s="48"/>
      <c r="I439" s="53"/>
      <c r="J439" s="27"/>
      <c r="K439" s="26"/>
      <c r="L439" s="26"/>
      <c r="M439" s="26"/>
      <c r="N439" s="26"/>
      <c r="O439" s="112"/>
      <c r="P439" s="53"/>
      <c r="Q439" s="27"/>
      <c r="R439" s="42">
        <f t="shared" si="277"/>
        <v>0</v>
      </c>
      <c r="S439" s="43">
        <f t="shared" si="277"/>
        <v>0</v>
      </c>
      <c r="T439" s="439"/>
      <c r="U439" s="439"/>
      <c r="V439" s="439"/>
      <c r="W439" s="439"/>
      <c r="X439" s="440"/>
      <c r="Y439" s="447"/>
      <c r="Z439" s="448"/>
      <c r="AA439" s="406"/>
      <c r="AB439" s="484"/>
      <c r="AC439" s="403"/>
    </row>
    <row r="440" spans="1:29" ht="36.75" customHeight="1">
      <c r="A440" s="46">
        <f>+A437+0.01</f>
        <v>26.100000000000016</v>
      </c>
      <c r="B440" s="18" t="s">
        <v>268</v>
      </c>
      <c r="C440" s="45"/>
      <c r="D440" s="46"/>
      <c r="E440" s="45"/>
      <c r="F440" s="46"/>
      <c r="G440" s="47"/>
      <c r="H440" s="48"/>
      <c r="I440" s="49">
        <f t="shared" ref="I440:J460" si="285">C440-E440</f>
        <v>0</v>
      </c>
      <c r="J440" s="50">
        <f t="shared" si="285"/>
        <v>0</v>
      </c>
      <c r="K440" s="45"/>
      <c r="L440" s="45"/>
      <c r="M440" s="45"/>
      <c r="N440" s="45"/>
      <c r="O440" s="51">
        <v>1.4999999999999999E-2</v>
      </c>
      <c r="P440" s="273"/>
      <c r="Q440" s="41"/>
      <c r="R440" s="42">
        <f t="shared" si="277"/>
        <v>0</v>
      </c>
      <c r="S440" s="43">
        <f t="shared" si="277"/>
        <v>0</v>
      </c>
      <c r="T440" s="431"/>
      <c r="U440" s="431"/>
      <c r="V440" s="431"/>
      <c r="W440" s="431"/>
      <c r="X440" s="423">
        <v>1.4999999999999999E-2</v>
      </c>
      <c r="Y440" s="533"/>
      <c r="Z440" s="424"/>
      <c r="AA440" s="406">
        <f t="shared" ref="AA440:AA460" si="286">T440+V440+Y440</f>
        <v>0</v>
      </c>
      <c r="AB440" s="484">
        <f t="shared" si="279"/>
        <v>0</v>
      </c>
      <c r="AC440" s="432"/>
    </row>
    <row r="441" spans="1:29" ht="31.5" customHeight="1">
      <c r="A441" s="46">
        <f t="shared" ref="A441:A443" si="287">+A440+0.01</f>
        <v>26.110000000000017</v>
      </c>
      <c r="B441" s="18" t="s">
        <v>269</v>
      </c>
      <c r="C441" s="45"/>
      <c r="D441" s="46"/>
      <c r="E441" s="45"/>
      <c r="F441" s="46"/>
      <c r="G441" s="47"/>
      <c r="H441" s="48"/>
      <c r="I441" s="49">
        <f t="shared" si="285"/>
        <v>0</v>
      </c>
      <c r="J441" s="50">
        <f t="shared" si="285"/>
        <v>0</v>
      </c>
      <c r="K441" s="45"/>
      <c r="L441" s="45"/>
      <c r="M441" s="45"/>
      <c r="N441" s="45"/>
      <c r="O441" s="51">
        <v>1E-3</v>
      </c>
      <c r="P441" s="273"/>
      <c r="Q441" s="41"/>
      <c r="R441" s="42">
        <f t="shared" si="277"/>
        <v>0</v>
      </c>
      <c r="S441" s="43">
        <f t="shared" si="277"/>
        <v>0</v>
      </c>
      <c r="T441" s="431"/>
      <c r="U441" s="431"/>
      <c r="V441" s="431"/>
      <c r="W441" s="431"/>
      <c r="X441" s="423">
        <v>1E-3</v>
      </c>
      <c r="Y441" s="533"/>
      <c r="Z441" s="424"/>
      <c r="AA441" s="406">
        <f t="shared" si="286"/>
        <v>0</v>
      </c>
      <c r="AB441" s="484">
        <f t="shared" si="279"/>
        <v>0</v>
      </c>
      <c r="AC441" s="432"/>
    </row>
    <row r="442" spans="1:29" ht="61.5" customHeight="1">
      <c r="A442" s="46">
        <f t="shared" si="287"/>
        <v>26.120000000000019</v>
      </c>
      <c r="B442" s="18" t="s">
        <v>270</v>
      </c>
      <c r="C442" s="45"/>
      <c r="D442" s="46"/>
      <c r="E442" s="45"/>
      <c r="F442" s="46"/>
      <c r="G442" s="47"/>
      <c r="H442" s="48"/>
      <c r="I442" s="49">
        <f t="shared" si="285"/>
        <v>0</v>
      </c>
      <c r="J442" s="50">
        <f t="shared" si="285"/>
        <v>0</v>
      </c>
      <c r="K442" s="45"/>
      <c r="L442" s="45"/>
      <c r="M442" s="45"/>
      <c r="N442" s="45"/>
      <c r="O442" s="51">
        <v>0.01</v>
      </c>
      <c r="P442" s="273"/>
      <c r="Q442" s="41"/>
      <c r="R442" s="42">
        <f t="shared" si="277"/>
        <v>0</v>
      </c>
      <c r="S442" s="43">
        <f t="shared" si="277"/>
        <v>0</v>
      </c>
      <c r="T442" s="431"/>
      <c r="U442" s="431"/>
      <c r="V442" s="431"/>
      <c r="W442" s="431"/>
      <c r="X442" s="423">
        <v>0.01</v>
      </c>
      <c r="Y442" s="533"/>
      <c r="Z442" s="424"/>
      <c r="AA442" s="406">
        <f t="shared" si="286"/>
        <v>0</v>
      </c>
      <c r="AB442" s="484">
        <f t="shared" si="279"/>
        <v>0</v>
      </c>
      <c r="AC442" s="432"/>
    </row>
    <row r="443" spans="1:29" ht="24" customHeight="1">
      <c r="A443" s="46">
        <f t="shared" si="287"/>
        <v>26.13000000000002</v>
      </c>
      <c r="B443" s="18" t="s">
        <v>39</v>
      </c>
      <c r="C443" s="45"/>
      <c r="D443" s="46"/>
      <c r="E443" s="45"/>
      <c r="F443" s="46"/>
      <c r="G443" s="47"/>
      <c r="H443" s="48"/>
      <c r="I443" s="49">
        <f t="shared" si="285"/>
        <v>0</v>
      </c>
      <c r="J443" s="50">
        <f t="shared" si="285"/>
        <v>0</v>
      </c>
      <c r="K443" s="45"/>
      <c r="L443" s="45"/>
      <c r="M443" s="45"/>
      <c r="N443" s="45"/>
      <c r="O443" s="117"/>
      <c r="P443" s="273"/>
      <c r="Q443" s="46"/>
      <c r="R443" s="42">
        <f t="shared" si="277"/>
        <v>0</v>
      </c>
      <c r="S443" s="43">
        <f t="shared" si="277"/>
        <v>0</v>
      </c>
      <c r="T443" s="431"/>
      <c r="U443" s="431"/>
      <c r="V443" s="431"/>
      <c r="W443" s="431"/>
      <c r="X443" s="433"/>
      <c r="Y443" s="533"/>
      <c r="Z443" s="510"/>
      <c r="AA443" s="406">
        <f t="shared" si="286"/>
        <v>0</v>
      </c>
      <c r="AB443" s="484">
        <f t="shared" si="279"/>
        <v>0</v>
      </c>
      <c r="AC443" s="432"/>
    </row>
    <row r="444" spans="1:29" ht="34.5" customHeight="1">
      <c r="A444" s="6" t="s">
        <v>40</v>
      </c>
      <c r="B444" s="35" t="s">
        <v>75</v>
      </c>
      <c r="C444" s="90"/>
      <c r="D444" s="96"/>
      <c r="E444" s="90"/>
      <c r="F444" s="96"/>
      <c r="G444" s="47"/>
      <c r="H444" s="48"/>
      <c r="I444" s="49">
        <f t="shared" si="285"/>
        <v>0</v>
      </c>
      <c r="J444" s="50">
        <f t="shared" si="285"/>
        <v>0</v>
      </c>
      <c r="K444" s="90"/>
      <c r="L444" s="90"/>
      <c r="M444" s="90"/>
      <c r="N444" s="90"/>
      <c r="O444" s="120">
        <v>0.25</v>
      </c>
      <c r="P444" s="274"/>
      <c r="Q444" s="41"/>
      <c r="R444" s="42">
        <f t="shared" si="277"/>
        <v>0</v>
      </c>
      <c r="S444" s="43">
        <f t="shared" si="277"/>
        <v>0</v>
      </c>
      <c r="T444" s="434"/>
      <c r="U444" s="434"/>
      <c r="V444" s="434"/>
      <c r="W444" s="434"/>
      <c r="X444" s="486">
        <v>0.25</v>
      </c>
      <c r="Y444" s="534"/>
      <c r="Z444" s="424"/>
      <c r="AA444" s="406">
        <f t="shared" si="286"/>
        <v>0</v>
      </c>
      <c r="AB444" s="484">
        <f t="shared" si="279"/>
        <v>0</v>
      </c>
      <c r="AC444" s="436"/>
    </row>
    <row r="445" spans="1:29" ht="61.5" customHeight="1">
      <c r="A445" s="6" t="s">
        <v>42</v>
      </c>
      <c r="B445" s="12" t="s">
        <v>271</v>
      </c>
      <c r="C445" s="8"/>
      <c r="D445" s="13"/>
      <c r="E445" s="8"/>
      <c r="F445" s="13"/>
      <c r="G445" s="47"/>
      <c r="H445" s="48"/>
      <c r="I445" s="49">
        <f t="shared" si="285"/>
        <v>0</v>
      </c>
      <c r="J445" s="50">
        <f t="shared" si="285"/>
        <v>0</v>
      </c>
      <c r="K445" s="8"/>
      <c r="L445" s="8"/>
      <c r="M445" s="8"/>
      <c r="N445" s="8"/>
      <c r="O445" s="64"/>
      <c r="P445" s="75"/>
      <c r="Q445" s="41"/>
      <c r="R445" s="42">
        <f t="shared" si="277"/>
        <v>0</v>
      </c>
      <c r="S445" s="43">
        <f t="shared" si="277"/>
        <v>0</v>
      </c>
      <c r="T445" s="405"/>
      <c r="U445" s="405"/>
      <c r="V445" s="405"/>
      <c r="W445" s="405"/>
      <c r="X445" s="426"/>
      <c r="Y445" s="478"/>
      <c r="Z445" s="424"/>
      <c r="AA445" s="406">
        <f t="shared" si="286"/>
        <v>0</v>
      </c>
      <c r="AB445" s="484">
        <f t="shared" si="279"/>
        <v>0</v>
      </c>
      <c r="AC445" s="407"/>
    </row>
    <row r="446" spans="1:29" ht="61.5" customHeight="1">
      <c r="A446" s="6" t="s">
        <v>44</v>
      </c>
      <c r="B446" s="12" t="s">
        <v>272</v>
      </c>
      <c r="C446" s="8"/>
      <c r="D446" s="13"/>
      <c r="E446" s="8"/>
      <c r="F446" s="13"/>
      <c r="G446" s="47"/>
      <c r="H446" s="48"/>
      <c r="I446" s="49">
        <f t="shared" si="285"/>
        <v>0</v>
      </c>
      <c r="J446" s="50">
        <f t="shared" si="285"/>
        <v>0</v>
      </c>
      <c r="K446" s="8"/>
      <c r="L446" s="8"/>
      <c r="M446" s="8"/>
      <c r="N446" s="8"/>
      <c r="O446" s="64">
        <v>0.05</v>
      </c>
      <c r="P446" s="75"/>
      <c r="Q446" s="41"/>
      <c r="R446" s="42">
        <f t="shared" si="277"/>
        <v>0</v>
      </c>
      <c r="S446" s="43">
        <f t="shared" si="277"/>
        <v>0</v>
      </c>
      <c r="T446" s="405"/>
      <c r="U446" s="405"/>
      <c r="V446" s="405"/>
      <c r="W446" s="405"/>
      <c r="X446" s="426">
        <v>0.15</v>
      </c>
      <c r="Y446" s="478">
        <v>0</v>
      </c>
      <c r="Z446" s="424"/>
      <c r="AA446" s="406">
        <f t="shared" si="286"/>
        <v>0</v>
      </c>
      <c r="AB446" s="484">
        <f t="shared" si="279"/>
        <v>0</v>
      </c>
      <c r="AC446" s="407"/>
    </row>
    <row r="447" spans="1:29" ht="61.5" customHeight="1">
      <c r="A447" s="6" t="s">
        <v>46</v>
      </c>
      <c r="B447" s="12" t="s">
        <v>273</v>
      </c>
      <c r="C447" s="8"/>
      <c r="D447" s="13"/>
      <c r="E447" s="8"/>
      <c r="F447" s="13"/>
      <c r="G447" s="47"/>
      <c r="H447" s="48"/>
      <c r="I447" s="49">
        <f t="shared" si="285"/>
        <v>0</v>
      </c>
      <c r="J447" s="50">
        <f t="shared" si="285"/>
        <v>0</v>
      </c>
      <c r="K447" s="8"/>
      <c r="L447" s="8"/>
      <c r="M447" s="8"/>
      <c r="N447" s="8"/>
      <c r="O447" s="64">
        <v>0.1</v>
      </c>
      <c r="P447" s="75"/>
      <c r="Q447" s="41"/>
      <c r="R447" s="42">
        <f t="shared" si="277"/>
        <v>0</v>
      </c>
      <c r="S447" s="43">
        <f t="shared" si="277"/>
        <v>0</v>
      </c>
      <c r="T447" s="405"/>
      <c r="U447" s="405"/>
      <c r="V447" s="405"/>
      <c r="W447" s="405"/>
      <c r="X447" s="426">
        <v>0.1</v>
      </c>
      <c r="Y447" s="478"/>
      <c r="Z447" s="424"/>
      <c r="AA447" s="406">
        <f t="shared" si="286"/>
        <v>0</v>
      </c>
      <c r="AB447" s="484">
        <f t="shared" si="279"/>
        <v>0</v>
      </c>
      <c r="AC447" s="407"/>
    </row>
    <row r="448" spans="1:29" ht="61.5" customHeight="1">
      <c r="A448" s="6" t="s">
        <v>48</v>
      </c>
      <c r="B448" s="12" t="s">
        <v>274</v>
      </c>
      <c r="C448" s="8"/>
      <c r="D448" s="13"/>
      <c r="E448" s="8"/>
      <c r="F448" s="13"/>
      <c r="G448" s="47"/>
      <c r="H448" s="48"/>
      <c r="I448" s="49">
        <f t="shared" si="285"/>
        <v>0</v>
      </c>
      <c r="J448" s="50">
        <f t="shared" si="285"/>
        <v>0</v>
      </c>
      <c r="K448" s="8"/>
      <c r="L448" s="8"/>
      <c r="M448" s="8"/>
      <c r="N448" s="8"/>
      <c r="O448" s="64">
        <v>0.05</v>
      </c>
      <c r="P448" s="75"/>
      <c r="Q448" s="41"/>
      <c r="R448" s="42">
        <f t="shared" si="277"/>
        <v>0</v>
      </c>
      <c r="S448" s="43">
        <f t="shared" si="277"/>
        <v>0</v>
      </c>
      <c r="T448" s="405"/>
      <c r="U448" s="405"/>
      <c r="V448" s="405"/>
      <c r="W448" s="405"/>
      <c r="X448" s="426">
        <v>0.1</v>
      </c>
      <c r="Y448" s="478">
        <v>0</v>
      </c>
      <c r="Z448" s="424"/>
      <c r="AA448" s="406">
        <f t="shared" si="286"/>
        <v>0</v>
      </c>
      <c r="AB448" s="484">
        <f t="shared" si="279"/>
        <v>0</v>
      </c>
      <c r="AC448" s="407"/>
    </row>
    <row r="449" spans="1:29" ht="61.5" customHeight="1">
      <c r="A449" s="6" t="s">
        <v>50</v>
      </c>
      <c r="B449" s="12" t="s">
        <v>275</v>
      </c>
      <c r="C449" s="8"/>
      <c r="D449" s="13"/>
      <c r="E449" s="8"/>
      <c r="F449" s="13"/>
      <c r="G449" s="47"/>
      <c r="H449" s="48"/>
      <c r="I449" s="49">
        <f t="shared" si="285"/>
        <v>0</v>
      </c>
      <c r="J449" s="50">
        <f t="shared" si="285"/>
        <v>0</v>
      </c>
      <c r="K449" s="8"/>
      <c r="L449" s="8"/>
      <c r="M449" s="8"/>
      <c r="N449" s="8"/>
      <c r="O449" s="64">
        <v>0.06</v>
      </c>
      <c r="P449" s="75"/>
      <c r="Q449" s="41"/>
      <c r="R449" s="42">
        <f t="shared" si="277"/>
        <v>0</v>
      </c>
      <c r="S449" s="43">
        <f t="shared" si="277"/>
        <v>0</v>
      </c>
      <c r="T449" s="405"/>
      <c r="U449" s="405"/>
      <c r="V449" s="405"/>
      <c r="W449" s="405"/>
      <c r="X449" s="426">
        <v>0.06</v>
      </c>
      <c r="Y449" s="478"/>
      <c r="Z449" s="424"/>
      <c r="AA449" s="406">
        <f t="shared" si="286"/>
        <v>0</v>
      </c>
      <c r="AB449" s="484">
        <f t="shared" si="279"/>
        <v>0</v>
      </c>
      <c r="AC449" s="407"/>
    </row>
    <row r="450" spans="1:29" s="9" customFormat="1" ht="61.5" customHeight="1">
      <c r="A450" s="6" t="s">
        <v>81</v>
      </c>
      <c r="B450" s="12" t="s">
        <v>276</v>
      </c>
      <c r="C450" s="8"/>
      <c r="D450" s="13"/>
      <c r="E450" s="8"/>
      <c r="F450" s="13"/>
      <c r="G450" s="47"/>
      <c r="H450" s="48"/>
      <c r="I450" s="49">
        <f t="shared" si="285"/>
        <v>0</v>
      </c>
      <c r="J450" s="50">
        <f t="shared" si="285"/>
        <v>0</v>
      </c>
      <c r="K450" s="8"/>
      <c r="L450" s="8"/>
      <c r="M450" s="8"/>
      <c r="N450" s="8"/>
      <c r="O450" s="64">
        <v>4.4999999999999998E-2</v>
      </c>
      <c r="P450" s="75"/>
      <c r="Q450" s="41"/>
      <c r="R450" s="42">
        <f t="shared" si="277"/>
        <v>0</v>
      </c>
      <c r="S450" s="43">
        <f t="shared" si="277"/>
        <v>0</v>
      </c>
      <c r="T450" s="405"/>
      <c r="U450" s="405"/>
      <c r="V450" s="405"/>
      <c r="W450" s="405"/>
      <c r="X450" s="426">
        <v>4.4999999999999998E-2</v>
      </c>
      <c r="Y450" s="478"/>
      <c r="Z450" s="424"/>
      <c r="AA450" s="406">
        <f t="shared" si="286"/>
        <v>0</v>
      </c>
      <c r="AB450" s="484">
        <f t="shared" si="279"/>
        <v>0</v>
      </c>
      <c r="AC450" s="407"/>
    </row>
    <row r="451" spans="1:29" ht="61.5" customHeight="1">
      <c r="A451" s="46">
        <f>+A443+0.01</f>
        <v>26.140000000000022</v>
      </c>
      <c r="B451" s="12" t="s">
        <v>277</v>
      </c>
      <c r="C451" s="45"/>
      <c r="D451" s="13"/>
      <c r="E451" s="8"/>
      <c r="F451" s="13"/>
      <c r="G451" s="47"/>
      <c r="H451" s="48"/>
      <c r="I451" s="49">
        <f t="shared" si="285"/>
        <v>0</v>
      </c>
      <c r="J451" s="50">
        <f t="shared" si="285"/>
        <v>0</v>
      </c>
      <c r="K451" s="8"/>
      <c r="L451" s="8"/>
      <c r="M451" s="8"/>
      <c r="N451" s="8"/>
      <c r="O451" s="51">
        <v>0.01</v>
      </c>
      <c r="P451" s="75"/>
      <c r="Q451" s="41"/>
      <c r="R451" s="42">
        <f t="shared" si="277"/>
        <v>0</v>
      </c>
      <c r="S451" s="43">
        <f t="shared" si="277"/>
        <v>0</v>
      </c>
      <c r="T451" s="405"/>
      <c r="U451" s="405"/>
      <c r="V451" s="405"/>
      <c r="W451" s="405"/>
      <c r="X451" s="423">
        <v>0.01</v>
      </c>
      <c r="Y451" s="478"/>
      <c r="Z451" s="424"/>
      <c r="AA451" s="406">
        <f t="shared" si="286"/>
        <v>0</v>
      </c>
      <c r="AB451" s="484">
        <f t="shared" si="279"/>
        <v>0</v>
      </c>
      <c r="AC451" s="407"/>
    </row>
    <row r="452" spans="1:29" ht="61.5" customHeight="1">
      <c r="A452" s="46">
        <f t="shared" ref="A452:A460" si="288">+A451+0.01</f>
        <v>26.150000000000023</v>
      </c>
      <c r="B452" s="12" t="s">
        <v>278</v>
      </c>
      <c r="C452" s="45"/>
      <c r="D452" s="13"/>
      <c r="E452" s="8"/>
      <c r="F452" s="13"/>
      <c r="G452" s="47"/>
      <c r="H452" s="48"/>
      <c r="I452" s="49">
        <f t="shared" si="285"/>
        <v>0</v>
      </c>
      <c r="J452" s="50">
        <f t="shared" si="285"/>
        <v>0</v>
      </c>
      <c r="K452" s="8"/>
      <c r="L452" s="8"/>
      <c r="M452" s="8"/>
      <c r="N452" s="8"/>
      <c r="O452" s="51">
        <v>0.01</v>
      </c>
      <c r="P452" s="75"/>
      <c r="Q452" s="41"/>
      <c r="R452" s="42">
        <f t="shared" si="277"/>
        <v>0</v>
      </c>
      <c r="S452" s="43">
        <f t="shared" si="277"/>
        <v>0</v>
      </c>
      <c r="T452" s="405"/>
      <c r="U452" s="405"/>
      <c r="V452" s="405"/>
      <c r="W452" s="405"/>
      <c r="X452" s="423">
        <v>0.01</v>
      </c>
      <c r="Y452" s="478"/>
      <c r="Z452" s="424"/>
      <c r="AA452" s="406">
        <f t="shared" si="286"/>
        <v>0</v>
      </c>
      <c r="AB452" s="484">
        <f t="shared" si="279"/>
        <v>0</v>
      </c>
      <c r="AC452" s="407"/>
    </row>
    <row r="453" spans="1:29" ht="61.5" customHeight="1">
      <c r="A453" s="46">
        <f t="shared" si="288"/>
        <v>26.160000000000025</v>
      </c>
      <c r="B453" s="12" t="s">
        <v>85</v>
      </c>
      <c r="C453" s="45"/>
      <c r="D453" s="13"/>
      <c r="E453" s="8"/>
      <c r="F453" s="13"/>
      <c r="G453" s="47"/>
      <c r="H453" s="48"/>
      <c r="I453" s="49">
        <f t="shared" si="285"/>
        <v>0</v>
      </c>
      <c r="J453" s="50">
        <f t="shared" si="285"/>
        <v>0</v>
      </c>
      <c r="K453" s="8"/>
      <c r="L453" s="8"/>
      <c r="M453" s="8"/>
      <c r="N453" s="8"/>
      <c r="O453" s="51">
        <v>1.2500000000000001E-2</v>
      </c>
      <c r="P453" s="75"/>
      <c r="Q453" s="41"/>
      <c r="R453" s="42">
        <f t="shared" si="277"/>
        <v>0</v>
      </c>
      <c r="S453" s="43">
        <f t="shared" si="277"/>
        <v>0</v>
      </c>
      <c r="T453" s="405"/>
      <c r="U453" s="405"/>
      <c r="V453" s="405"/>
      <c r="W453" s="405"/>
      <c r="X453" s="423">
        <v>1.2500000000000001E-2</v>
      </c>
      <c r="Y453" s="478"/>
      <c r="Z453" s="424"/>
      <c r="AA453" s="406">
        <f t="shared" si="286"/>
        <v>0</v>
      </c>
      <c r="AB453" s="484">
        <f t="shared" si="279"/>
        <v>0</v>
      </c>
      <c r="AC453" s="407"/>
    </row>
    <row r="454" spans="1:29" ht="61.5" customHeight="1">
      <c r="A454" s="46">
        <f t="shared" si="288"/>
        <v>26.170000000000027</v>
      </c>
      <c r="B454" s="12" t="s">
        <v>279</v>
      </c>
      <c r="C454" s="45"/>
      <c r="D454" s="13"/>
      <c r="E454" s="8"/>
      <c r="F454" s="13"/>
      <c r="G454" s="47"/>
      <c r="H454" s="48"/>
      <c r="I454" s="49">
        <f t="shared" si="285"/>
        <v>0</v>
      </c>
      <c r="J454" s="50">
        <f t="shared" si="285"/>
        <v>0</v>
      </c>
      <c r="K454" s="8"/>
      <c r="L454" s="8"/>
      <c r="M454" s="8"/>
      <c r="N454" s="8"/>
      <c r="O454" s="51">
        <v>7.4999999999999997E-3</v>
      </c>
      <c r="P454" s="75"/>
      <c r="Q454" s="41"/>
      <c r="R454" s="42">
        <f t="shared" si="277"/>
        <v>0</v>
      </c>
      <c r="S454" s="43">
        <f t="shared" si="277"/>
        <v>0</v>
      </c>
      <c r="T454" s="405"/>
      <c r="U454" s="405"/>
      <c r="V454" s="405"/>
      <c r="W454" s="405"/>
      <c r="X454" s="423">
        <v>7.4999999999999997E-3</v>
      </c>
      <c r="Y454" s="478"/>
      <c r="Z454" s="424"/>
      <c r="AA454" s="406">
        <f t="shared" si="286"/>
        <v>0</v>
      </c>
      <c r="AB454" s="484">
        <f t="shared" si="279"/>
        <v>0</v>
      </c>
      <c r="AC454" s="407"/>
    </row>
    <row r="455" spans="1:29" ht="61.5" customHeight="1">
      <c r="A455" s="46">
        <f t="shared" si="288"/>
        <v>26.180000000000028</v>
      </c>
      <c r="B455" s="12" t="s">
        <v>280</v>
      </c>
      <c r="C455" s="45"/>
      <c r="D455" s="13"/>
      <c r="E455" s="8"/>
      <c r="F455" s="13"/>
      <c r="G455" s="47"/>
      <c r="H455" s="48"/>
      <c r="I455" s="49">
        <f t="shared" si="285"/>
        <v>0</v>
      </c>
      <c r="J455" s="50">
        <f t="shared" si="285"/>
        <v>0</v>
      </c>
      <c r="K455" s="8"/>
      <c r="L455" s="8"/>
      <c r="M455" s="8"/>
      <c r="N455" s="8"/>
      <c r="O455" s="51">
        <v>7.4999999999999997E-3</v>
      </c>
      <c r="P455" s="75"/>
      <c r="Q455" s="41"/>
      <c r="R455" s="42">
        <f t="shared" si="277"/>
        <v>0</v>
      </c>
      <c r="S455" s="43">
        <f t="shared" si="277"/>
        <v>0</v>
      </c>
      <c r="T455" s="405"/>
      <c r="U455" s="405"/>
      <c r="V455" s="405"/>
      <c r="W455" s="405"/>
      <c r="X455" s="423">
        <v>7.4999999999999997E-3</v>
      </c>
      <c r="Y455" s="478"/>
      <c r="Z455" s="424"/>
      <c r="AA455" s="406">
        <f t="shared" si="286"/>
        <v>0</v>
      </c>
      <c r="AB455" s="484">
        <f t="shared" si="279"/>
        <v>0</v>
      </c>
      <c r="AC455" s="407"/>
    </row>
    <row r="456" spans="1:29" ht="61.5" customHeight="1">
      <c r="A456" s="46">
        <f t="shared" si="288"/>
        <v>26.19000000000003</v>
      </c>
      <c r="B456" s="12" t="s">
        <v>281</v>
      </c>
      <c r="C456" s="45"/>
      <c r="D456" s="13"/>
      <c r="E456" s="8"/>
      <c r="F456" s="13"/>
      <c r="G456" s="47"/>
      <c r="H456" s="48"/>
      <c r="I456" s="49">
        <f t="shared" si="285"/>
        <v>0</v>
      </c>
      <c r="J456" s="50">
        <f t="shared" si="285"/>
        <v>0</v>
      </c>
      <c r="K456" s="8"/>
      <c r="L456" s="8"/>
      <c r="M456" s="8"/>
      <c r="N456" s="8"/>
      <c r="O456" s="51">
        <v>3.0000000000000001E-3</v>
      </c>
      <c r="P456" s="75"/>
      <c r="Q456" s="41"/>
      <c r="R456" s="42">
        <f t="shared" si="277"/>
        <v>0</v>
      </c>
      <c r="S456" s="43">
        <f t="shared" si="277"/>
        <v>0</v>
      </c>
      <c r="T456" s="405"/>
      <c r="U456" s="405"/>
      <c r="V456" s="405"/>
      <c r="W456" s="405"/>
      <c r="X456" s="423">
        <v>3.0000000000000001E-3</v>
      </c>
      <c r="Y456" s="478"/>
      <c r="Z456" s="424"/>
      <c r="AA456" s="406">
        <f t="shared" si="286"/>
        <v>0</v>
      </c>
      <c r="AB456" s="484">
        <f t="shared" si="279"/>
        <v>0</v>
      </c>
      <c r="AC456" s="407"/>
    </row>
    <row r="457" spans="1:29" ht="61.5" customHeight="1">
      <c r="A457" s="46">
        <f t="shared" si="288"/>
        <v>26.200000000000031</v>
      </c>
      <c r="B457" s="12" t="s">
        <v>282</v>
      </c>
      <c r="C457" s="45"/>
      <c r="D457" s="13"/>
      <c r="E457" s="8"/>
      <c r="F457" s="13"/>
      <c r="G457" s="47"/>
      <c r="H457" s="48"/>
      <c r="I457" s="49">
        <f t="shared" si="285"/>
        <v>0</v>
      </c>
      <c r="J457" s="50">
        <f t="shared" si="285"/>
        <v>0</v>
      </c>
      <c r="K457" s="8"/>
      <c r="L457" s="8"/>
      <c r="M457" s="8"/>
      <c r="N457" s="8"/>
      <c r="O457" s="51">
        <v>3.0000000000000001E-3</v>
      </c>
      <c r="P457" s="75"/>
      <c r="Q457" s="41"/>
      <c r="R457" s="42">
        <f t="shared" si="277"/>
        <v>0</v>
      </c>
      <c r="S457" s="43">
        <f t="shared" si="277"/>
        <v>0</v>
      </c>
      <c r="T457" s="405"/>
      <c r="U457" s="405"/>
      <c r="V457" s="405"/>
      <c r="W457" s="405"/>
      <c r="X457" s="423">
        <v>3.0000000000000001E-3</v>
      </c>
      <c r="Y457" s="478"/>
      <c r="Z457" s="424"/>
      <c r="AA457" s="406">
        <f t="shared" si="286"/>
        <v>0</v>
      </c>
      <c r="AB457" s="484">
        <f t="shared" si="279"/>
        <v>0</v>
      </c>
      <c r="AC457" s="407"/>
    </row>
    <row r="458" spans="1:29" ht="61.5" customHeight="1">
      <c r="A458" s="46">
        <f t="shared" si="288"/>
        <v>26.210000000000033</v>
      </c>
      <c r="B458" s="12" t="s">
        <v>283</v>
      </c>
      <c r="C458" s="45"/>
      <c r="D458" s="13"/>
      <c r="E458" s="8"/>
      <c r="F458" s="13"/>
      <c r="G458" s="47"/>
      <c r="H458" s="48"/>
      <c r="I458" s="49">
        <f t="shared" si="285"/>
        <v>0</v>
      </c>
      <c r="J458" s="50">
        <f t="shared" si="285"/>
        <v>0</v>
      </c>
      <c r="K458" s="8"/>
      <c r="L458" s="8"/>
      <c r="M458" s="8"/>
      <c r="N458" s="8"/>
      <c r="O458" s="51">
        <v>0.1</v>
      </c>
      <c r="P458" s="75"/>
      <c r="Q458" s="41"/>
      <c r="R458" s="42">
        <f t="shared" si="277"/>
        <v>0</v>
      </c>
      <c r="S458" s="43">
        <f t="shared" si="277"/>
        <v>0</v>
      </c>
      <c r="T458" s="405"/>
      <c r="U458" s="405"/>
      <c r="V458" s="405"/>
      <c r="W458" s="405"/>
      <c r="X458" s="423">
        <v>0.1</v>
      </c>
      <c r="Y458" s="478"/>
      <c r="Z458" s="424"/>
      <c r="AA458" s="406">
        <f t="shared" si="286"/>
        <v>0</v>
      </c>
      <c r="AB458" s="484">
        <f t="shared" si="279"/>
        <v>0</v>
      </c>
      <c r="AC458" s="407"/>
    </row>
    <row r="459" spans="1:29" ht="61.5" customHeight="1">
      <c r="A459" s="46">
        <f t="shared" si="288"/>
        <v>26.220000000000034</v>
      </c>
      <c r="B459" s="12" t="s">
        <v>284</v>
      </c>
      <c r="C459" s="45"/>
      <c r="D459" s="13"/>
      <c r="E459" s="8"/>
      <c r="F459" s="13"/>
      <c r="G459" s="47"/>
      <c r="H459" s="48"/>
      <c r="I459" s="49">
        <f t="shared" si="285"/>
        <v>0</v>
      </c>
      <c r="J459" s="50">
        <f t="shared" si="285"/>
        <v>0</v>
      </c>
      <c r="K459" s="8"/>
      <c r="L459" s="8"/>
      <c r="M459" s="8"/>
      <c r="N459" s="8"/>
      <c r="O459" s="51">
        <v>5.0000000000000001E-3</v>
      </c>
      <c r="P459" s="75"/>
      <c r="Q459" s="41"/>
      <c r="R459" s="42">
        <f t="shared" si="277"/>
        <v>0</v>
      </c>
      <c r="S459" s="43">
        <f t="shared" si="277"/>
        <v>0</v>
      </c>
      <c r="T459" s="405"/>
      <c r="U459" s="405"/>
      <c r="V459" s="405"/>
      <c r="W459" s="405"/>
      <c r="X459" s="423">
        <v>5.0000000000000001E-3</v>
      </c>
      <c r="Y459" s="478"/>
      <c r="Z459" s="424"/>
      <c r="AA459" s="406">
        <f t="shared" si="286"/>
        <v>0</v>
      </c>
      <c r="AB459" s="484">
        <f t="shared" si="279"/>
        <v>0</v>
      </c>
      <c r="AC459" s="407"/>
    </row>
    <row r="460" spans="1:29" ht="61.5" customHeight="1">
      <c r="A460" s="46">
        <f t="shared" si="288"/>
        <v>26.230000000000036</v>
      </c>
      <c r="B460" s="12" t="s">
        <v>285</v>
      </c>
      <c r="C460" s="45"/>
      <c r="D460" s="13"/>
      <c r="E460" s="8"/>
      <c r="F460" s="13"/>
      <c r="G460" s="47"/>
      <c r="H460" s="48"/>
      <c r="I460" s="49">
        <f t="shared" si="285"/>
        <v>0</v>
      </c>
      <c r="J460" s="50">
        <f t="shared" si="285"/>
        <v>0</v>
      </c>
      <c r="K460" s="8"/>
      <c r="L460" s="8"/>
      <c r="M460" s="8"/>
      <c r="N460" s="8"/>
      <c r="O460" s="51">
        <v>2E-3</v>
      </c>
      <c r="P460" s="75"/>
      <c r="Q460" s="41"/>
      <c r="R460" s="42">
        <f t="shared" si="277"/>
        <v>0</v>
      </c>
      <c r="S460" s="43">
        <f t="shared" si="277"/>
        <v>0</v>
      </c>
      <c r="T460" s="405"/>
      <c r="U460" s="405"/>
      <c r="V460" s="405"/>
      <c r="W460" s="405"/>
      <c r="X460" s="423">
        <v>2E-3</v>
      </c>
      <c r="Y460" s="478"/>
      <c r="Z460" s="424"/>
      <c r="AA460" s="406">
        <f t="shared" si="286"/>
        <v>0</v>
      </c>
      <c r="AB460" s="484">
        <f t="shared" si="279"/>
        <v>0</v>
      </c>
      <c r="AC460" s="407"/>
    </row>
    <row r="461" spans="1:29" s="216" customFormat="1" ht="18">
      <c r="A461" s="203"/>
      <c r="B461" s="132" t="s">
        <v>286</v>
      </c>
      <c r="C461" s="210"/>
      <c r="D461" s="211">
        <f t="shared" ref="D461:F461" si="289">SUM(D440:D460)</f>
        <v>0</v>
      </c>
      <c r="E461" s="210"/>
      <c r="F461" s="211">
        <f t="shared" si="289"/>
        <v>0</v>
      </c>
      <c r="G461" s="214"/>
      <c r="H461" s="215"/>
      <c r="I461" s="210">
        <f t="shared" ref="I461:S461" si="290">SUM(I440:I460)</f>
        <v>0</v>
      </c>
      <c r="J461" s="211">
        <f t="shared" si="290"/>
        <v>0</v>
      </c>
      <c r="K461" s="211">
        <f t="shared" si="290"/>
        <v>0</v>
      </c>
      <c r="L461" s="211">
        <f t="shared" si="290"/>
        <v>0</v>
      </c>
      <c r="M461" s="211">
        <f t="shared" si="290"/>
        <v>0</v>
      </c>
      <c r="N461" s="211">
        <f t="shared" si="290"/>
        <v>0</v>
      </c>
      <c r="O461" s="212"/>
      <c r="P461" s="210"/>
      <c r="Q461" s="211">
        <f t="shared" si="290"/>
        <v>0</v>
      </c>
      <c r="R461" s="210"/>
      <c r="S461" s="211">
        <f t="shared" si="290"/>
        <v>0</v>
      </c>
      <c r="T461" s="475"/>
      <c r="U461" s="475">
        <f t="shared" ref="U461:W461" si="291">SUM(U440:U460)</f>
        <v>0</v>
      </c>
      <c r="V461" s="475"/>
      <c r="W461" s="475">
        <f t="shared" si="291"/>
        <v>0</v>
      </c>
      <c r="X461" s="476"/>
      <c r="Y461" s="210"/>
      <c r="Z461" s="475">
        <f t="shared" ref="Z461" si="292">SUM(Z440:Z460)</f>
        <v>0</v>
      </c>
      <c r="AA461" s="210"/>
      <c r="AB461" s="475">
        <f t="shared" ref="AB461" si="293">SUM(AB440:AB460)</f>
        <v>0</v>
      </c>
      <c r="AC461" s="403"/>
    </row>
    <row r="462" spans="1:29" s="216" customFormat="1" ht="31.5">
      <c r="A462" s="203"/>
      <c r="B462" s="193" t="s">
        <v>287</v>
      </c>
      <c r="C462" s="141"/>
      <c r="D462" s="142">
        <f t="shared" ref="D462:F462" si="294">D461+D438</f>
        <v>0</v>
      </c>
      <c r="E462" s="141"/>
      <c r="F462" s="142">
        <f t="shared" si="294"/>
        <v>0</v>
      </c>
      <c r="G462" s="214"/>
      <c r="H462" s="215"/>
      <c r="I462" s="141">
        <f t="shared" ref="I462:S462" si="295">I461+I438</f>
        <v>0</v>
      </c>
      <c r="J462" s="142">
        <f t="shared" si="295"/>
        <v>0</v>
      </c>
      <c r="K462" s="142">
        <f t="shared" si="295"/>
        <v>0</v>
      </c>
      <c r="L462" s="142">
        <f t="shared" si="295"/>
        <v>0</v>
      </c>
      <c r="M462" s="142">
        <f t="shared" si="295"/>
        <v>0</v>
      </c>
      <c r="N462" s="142">
        <f t="shared" si="295"/>
        <v>0</v>
      </c>
      <c r="O462" s="136"/>
      <c r="P462" s="141"/>
      <c r="Q462" s="142">
        <f t="shared" si="295"/>
        <v>0</v>
      </c>
      <c r="R462" s="141"/>
      <c r="S462" s="142">
        <f t="shared" si="295"/>
        <v>0</v>
      </c>
      <c r="T462" s="448"/>
      <c r="U462" s="448">
        <f t="shared" ref="U462:W462" si="296">U461+U438</f>
        <v>0</v>
      </c>
      <c r="V462" s="448"/>
      <c r="W462" s="448">
        <f t="shared" si="296"/>
        <v>0</v>
      </c>
      <c r="X462" s="440"/>
      <c r="Y462" s="141"/>
      <c r="Z462" s="448">
        <f t="shared" ref="Z462" si="297">Z461+Z438</f>
        <v>0</v>
      </c>
      <c r="AA462" s="141"/>
      <c r="AB462" s="448">
        <f t="shared" ref="AB462" si="298">AB461+AB438</f>
        <v>0</v>
      </c>
      <c r="AC462" s="416"/>
    </row>
    <row r="463" spans="1:29" s="218" customFormat="1" ht="18">
      <c r="A463" s="260"/>
      <c r="B463" s="25"/>
      <c r="C463" s="53"/>
      <c r="D463" s="222"/>
      <c r="E463" s="53"/>
      <c r="F463" s="27"/>
      <c r="G463" s="220"/>
      <c r="H463" s="221"/>
      <c r="I463" s="53"/>
      <c r="J463" s="27"/>
      <c r="K463" s="27"/>
      <c r="L463" s="27"/>
      <c r="M463" s="27"/>
      <c r="N463" s="27"/>
      <c r="O463" s="112"/>
      <c r="P463" s="53"/>
      <c r="Q463" s="27"/>
      <c r="R463" s="53"/>
      <c r="S463" s="27"/>
      <c r="T463" s="448"/>
      <c r="U463" s="448"/>
      <c r="V463" s="448"/>
      <c r="W463" s="448"/>
      <c r="X463" s="440"/>
      <c r="Y463" s="447"/>
      <c r="Z463" s="448"/>
      <c r="AA463" s="447"/>
      <c r="AB463" s="448"/>
      <c r="AC463" s="416"/>
    </row>
    <row r="464" spans="1:29" s="216" customFormat="1" ht="18">
      <c r="A464" s="203"/>
      <c r="B464" s="193" t="s">
        <v>299</v>
      </c>
      <c r="C464" s="141"/>
      <c r="D464" s="142">
        <f>D425+D462+D463</f>
        <v>2168.8173834999998</v>
      </c>
      <c r="E464" s="141"/>
      <c r="F464" s="142">
        <f t="shared" ref="F464" si="299">F425+F462+F463</f>
        <v>2028.6623835000005</v>
      </c>
      <c r="G464" s="214"/>
      <c r="H464" s="215">
        <f>F464/D464</f>
        <v>0.93537722398101608</v>
      </c>
      <c r="I464" s="141">
        <f t="shared" ref="I464:N464" si="300">I425+I462+I463</f>
        <v>215</v>
      </c>
      <c r="J464" s="290">
        <f t="shared" si="300"/>
        <v>140.155</v>
      </c>
      <c r="K464" s="142">
        <f t="shared" si="300"/>
        <v>0</v>
      </c>
      <c r="L464" s="142">
        <f t="shared" si="300"/>
        <v>0</v>
      </c>
      <c r="M464" s="142">
        <f t="shared" si="300"/>
        <v>0</v>
      </c>
      <c r="N464" s="142">
        <f t="shared" si="300"/>
        <v>0</v>
      </c>
      <c r="O464" s="142"/>
      <c r="P464" s="141"/>
      <c r="Q464" s="142">
        <f>Q425+Q462+Q463</f>
        <v>3525.2769799999996</v>
      </c>
      <c r="R464" s="141"/>
      <c r="S464" s="142">
        <f t="shared" ref="S464:W464" si="301">S425+S462+S463</f>
        <v>3525.2769799999996</v>
      </c>
      <c r="T464" s="448"/>
      <c r="U464" s="448">
        <f t="shared" si="301"/>
        <v>0</v>
      </c>
      <c r="V464" s="448"/>
      <c r="W464" s="448">
        <f t="shared" si="301"/>
        <v>0</v>
      </c>
      <c r="X464" s="448"/>
      <c r="Y464" s="447"/>
      <c r="Z464" s="448">
        <f>Z425+Z462+Z463</f>
        <v>2377.490143</v>
      </c>
      <c r="AA464" s="447"/>
      <c r="AB464" s="448">
        <f t="shared" ref="AB464" si="302">AB425+AB462+AB463</f>
        <v>2377.490143</v>
      </c>
      <c r="AC464" s="416"/>
    </row>
    <row r="466" spans="1:29" s="104" customFormat="1">
      <c r="A466" s="70"/>
      <c r="B466" s="223" t="s">
        <v>246</v>
      </c>
      <c r="C466" s="224"/>
      <c r="D466" s="240">
        <f>(AB413+AB422)/AB464*100</f>
        <v>3.3648930253419773</v>
      </c>
      <c r="E466" s="84"/>
      <c r="F466" s="226"/>
      <c r="G466" s="227"/>
      <c r="H466"/>
      <c r="I466" s="84"/>
      <c r="J466" s="72"/>
      <c r="K466" s="84"/>
      <c r="L466" s="72"/>
      <c r="M466" s="84"/>
      <c r="N466" s="72"/>
      <c r="O466" s="228"/>
      <c r="P466" s="229"/>
      <c r="Q466" s="230"/>
      <c r="R466" s="229"/>
      <c r="S466" s="230"/>
      <c r="T466" s="488"/>
      <c r="U466" s="489"/>
      <c r="V466" s="489"/>
      <c r="W466" s="489"/>
      <c r="X466" s="489"/>
      <c r="Y466" s="489"/>
      <c r="Z466" s="489"/>
      <c r="AA466" s="489"/>
      <c r="AB466" s="489"/>
      <c r="AC466" s="489"/>
    </row>
    <row r="467" spans="1:29">
      <c r="B467" s="231" t="s">
        <v>247</v>
      </c>
      <c r="C467" s="232"/>
      <c r="D467" s="226"/>
      <c r="E467" s="84"/>
      <c r="F467" s="226"/>
      <c r="G467" s="227"/>
      <c r="K467" s="84"/>
      <c r="L467" s="72"/>
      <c r="M467" s="84"/>
      <c r="N467" s="72"/>
      <c r="O467" s="228"/>
      <c r="P467" s="229"/>
      <c r="Q467" s="230"/>
      <c r="R467" s="229"/>
      <c r="S467" s="225">
        <f>(S413)/S$425</f>
        <v>3.5458206747771635E-2</v>
      </c>
    </row>
    <row r="468" spans="1:29" s="104" customFormat="1">
      <c r="A468" s="70"/>
      <c r="B468" s="233" t="s">
        <v>248</v>
      </c>
      <c r="C468" s="232"/>
      <c r="D468" s="226"/>
      <c r="E468" s="84"/>
      <c r="F468" s="226"/>
      <c r="G468" s="227"/>
      <c r="H468"/>
      <c r="I468" s="84"/>
      <c r="J468" s="72"/>
      <c r="K468" s="84"/>
      <c r="L468" s="72"/>
      <c r="M468" s="84"/>
      <c r="N468" s="72"/>
      <c r="O468" s="228"/>
      <c r="P468" s="229"/>
      <c r="Q468" s="230"/>
      <c r="R468" s="229"/>
      <c r="S468" s="225">
        <f>(S410)/S$425</f>
        <v>3.5458206747771635E-2</v>
      </c>
      <c r="T468" s="488"/>
      <c r="U468" s="489"/>
      <c r="V468" s="489"/>
      <c r="W468" s="489"/>
      <c r="X468" s="489"/>
      <c r="Y468" s="489"/>
      <c r="Z468" s="489"/>
      <c r="AA468" s="489"/>
      <c r="AB468" s="489"/>
      <c r="AC468" s="489"/>
    </row>
    <row r="469" spans="1:29">
      <c r="B469" s="231" t="s">
        <v>249</v>
      </c>
      <c r="C469" s="232"/>
      <c r="D469" s="226"/>
      <c r="E469" s="84"/>
      <c r="F469" s="226"/>
      <c r="G469" s="227"/>
      <c r="K469" s="84"/>
      <c r="L469" s="72"/>
      <c r="M469" s="84"/>
      <c r="N469" s="72"/>
      <c r="O469" s="228"/>
      <c r="P469" s="229"/>
      <c r="Q469" s="230"/>
      <c r="R469" s="229"/>
      <c r="S469" s="225">
        <f>(S411)/S$425</f>
        <v>0</v>
      </c>
    </row>
    <row r="470" spans="1:29">
      <c r="B470" s="234" t="s">
        <v>107</v>
      </c>
      <c r="C470" s="232"/>
      <c r="D470" s="226"/>
      <c r="E470" s="84"/>
      <c r="F470" s="226"/>
      <c r="G470" s="227"/>
      <c r="K470" s="84"/>
      <c r="L470" s="72"/>
      <c r="M470" s="84"/>
      <c r="N470" s="72"/>
      <c r="O470" s="228"/>
      <c r="P470" s="229"/>
      <c r="Q470" s="230"/>
      <c r="R470" s="229"/>
      <c r="S470" s="225">
        <f>(S413)/S$425</f>
        <v>3.5458206747771635E-2</v>
      </c>
    </row>
    <row r="471" spans="1:29" ht="25.5">
      <c r="B471" s="235" t="s">
        <v>297</v>
      </c>
      <c r="C471" s="224"/>
      <c r="D471" s="226">
        <f>(AB415+AB416+AB417)/AB464*100</f>
        <v>1.9979052337967991</v>
      </c>
      <c r="E471" s="84"/>
      <c r="F471" s="226"/>
      <c r="G471" s="227"/>
      <c r="K471" s="84"/>
      <c r="L471" s="72"/>
      <c r="M471" s="84"/>
      <c r="N471" s="72"/>
      <c r="O471" s="228"/>
      <c r="P471" s="229"/>
      <c r="Q471" s="230"/>
      <c r="R471" s="229"/>
      <c r="S471" s="225">
        <f>(S415+S416+S417)/S$425</f>
        <v>1.7834059665859221E-2</v>
      </c>
    </row>
    <row r="472" spans="1:29" ht="25.5">
      <c r="B472" s="235" t="s">
        <v>251</v>
      </c>
      <c r="C472" s="224"/>
      <c r="D472" s="226">
        <f>AB418/AB464*100</f>
        <v>0.63091744225162072</v>
      </c>
      <c r="E472" s="84"/>
      <c r="F472" s="226"/>
      <c r="G472" s="227"/>
      <c r="K472" s="84"/>
      <c r="L472" s="72"/>
      <c r="M472" s="84"/>
      <c r="N472" s="72"/>
      <c r="O472" s="228"/>
      <c r="P472" s="229"/>
      <c r="Q472" s="230"/>
      <c r="R472" s="229"/>
      <c r="S472" s="225">
        <f t="shared" ref="S472" si="303">(S418)/S$425</f>
        <v>4.8223161176969426E-3</v>
      </c>
    </row>
    <row r="473" spans="1:29">
      <c r="B473" s="236"/>
      <c r="C473" s="232"/>
      <c r="D473" s="226"/>
      <c r="E473" s="84"/>
      <c r="F473" s="226"/>
      <c r="G473" s="227"/>
      <c r="K473" s="84"/>
      <c r="L473" s="72"/>
      <c r="M473" s="84"/>
      <c r="N473" s="72"/>
      <c r="O473" s="228"/>
      <c r="P473" s="229"/>
      <c r="Q473" s="230"/>
      <c r="R473" s="229"/>
      <c r="S473" s="225">
        <f>(S418)/S$425</f>
        <v>4.8223161176969426E-3</v>
      </c>
    </row>
    <row r="474" spans="1:29" s="104" customFormat="1">
      <c r="A474" s="70"/>
      <c r="B474" s="236" t="s">
        <v>298</v>
      </c>
      <c r="C474" s="232"/>
      <c r="D474" s="226">
        <f>AB406/AB464*100</f>
        <v>12.985206307120325</v>
      </c>
      <c r="E474" s="84"/>
      <c r="F474" s="226"/>
      <c r="G474" s="227"/>
      <c r="H474"/>
      <c r="I474" s="84"/>
      <c r="J474" s="72"/>
      <c r="K474" s="84"/>
      <c r="L474" s="72"/>
      <c r="M474" s="84"/>
      <c r="N474" s="72"/>
      <c r="O474" s="228"/>
      <c r="P474" s="229"/>
      <c r="Q474" s="230"/>
      <c r="R474" s="229"/>
      <c r="S474" s="225">
        <f>(S406)/S$425</f>
        <v>0.26250635205407324</v>
      </c>
      <c r="T474" s="488"/>
      <c r="U474" s="489"/>
      <c r="V474" s="489"/>
      <c r="W474" s="489"/>
      <c r="X474" s="489"/>
      <c r="Y474" s="489"/>
      <c r="Z474" s="489"/>
      <c r="AA474" s="489"/>
      <c r="AB474" s="489"/>
      <c r="AC474" s="489"/>
    </row>
  </sheetData>
  <mergeCells count="17">
    <mergeCell ref="AC1:AC3"/>
    <mergeCell ref="C2:D2"/>
    <mergeCell ref="E2:H2"/>
    <mergeCell ref="I2:J2"/>
    <mergeCell ref="K2:L2"/>
    <mergeCell ref="A1:A3"/>
    <mergeCell ref="B1:B3"/>
    <mergeCell ref="C1:J1"/>
    <mergeCell ref="K1:S1"/>
    <mergeCell ref="T1:AB1"/>
    <mergeCell ref="AA2:AB2"/>
    <mergeCell ref="M2:N2"/>
    <mergeCell ref="O2:Q2"/>
    <mergeCell ref="R2:S2"/>
    <mergeCell ref="T2:U2"/>
    <mergeCell ref="V2:W2"/>
    <mergeCell ref="X2:Z2"/>
  </mergeCells>
  <conditionalFormatting sqref="O440:O442 X440:X442">
    <cfRule type="cellIs" dxfId="9" priority="1" operator="equal">
      <formula>0</formula>
    </cfRule>
  </conditionalFormatting>
  <printOptions horizontalCentered="1"/>
  <pageMargins left="0.28999999999999998" right="0.15748031496063" top="0.51" bottom="0.35" header="0.36" footer="0.196850393700787"/>
  <pageSetup paperSize="9" scale="41" orientation="landscape" r:id="rId1"/>
  <headerFooter>
    <oddHeader>&amp;L&amp;"-,Bold"&amp;18Name of District:Unakoti&amp;C&amp;"-,Bold"&amp;18Costing Sheets for AWP &amp; B 2017-18 - SSA-RTE&amp;R&amp;"-,Bold"&amp;20(Rs. in lakh)</oddHeader>
  </headerFooter>
</worksheet>
</file>

<file path=xl/worksheets/sheet4.xml><?xml version="1.0" encoding="utf-8"?>
<worksheet xmlns="http://schemas.openxmlformats.org/spreadsheetml/2006/main" xmlns:r="http://schemas.openxmlformats.org/officeDocument/2006/relationships">
  <sheetPr>
    <tabColor theme="4" tint="-0.249977111117893"/>
  </sheetPr>
  <dimension ref="A1:AD475"/>
  <sheetViews>
    <sheetView view="pageBreakPreview" zoomScale="50" zoomScaleNormal="70" zoomScaleSheetLayoutView="50" workbookViewId="0">
      <pane xSplit="2" ySplit="5" topLeftCell="C445" activePane="bottomRight" state="frozen"/>
      <selection activeCell="Y11" sqref="Y11"/>
      <selection pane="topRight" activeCell="Y11" sqref="Y11"/>
      <selection pane="bottomLeft" activeCell="Y11" sqref="Y11"/>
      <selection pane="bottomRight" activeCell="Y11" sqref="Y11"/>
    </sheetView>
  </sheetViews>
  <sheetFormatPr defaultRowHeight="15.75"/>
  <cols>
    <col min="1" max="1" width="10.42578125" style="70" customWidth="1"/>
    <col min="2" max="2" width="33.42578125" style="71" customWidth="1"/>
    <col min="3" max="3" width="12.28515625" customWidth="1"/>
    <col min="4" max="4" width="12.85546875" style="72" customWidth="1"/>
    <col min="5" max="5" width="10.85546875" customWidth="1"/>
    <col min="6" max="6" width="11" style="72" bestFit="1" customWidth="1"/>
    <col min="7" max="7" width="10.7109375" customWidth="1"/>
    <col min="8" max="8" width="12" customWidth="1"/>
    <col min="9" max="9" width="9.28515625" style="84" customWidth="1"/>
    <col min="10" max="10" width="9.140625" customWidth="1"/>
    <col min="11" max="11" width="8.7109375" customWidth="1"/>
    <col min="12" max="12" width="8" customWidth="1"/>
    <col min="13" max="13" width="12.28515625" customWidth="1"/>
    <col min="14" max="14" width="12.28515625" style="72" customWidth="1"/>
    <col min="15" max="15" width="11.42578125" style="73" customWidth="1"/>
    <col min="16" max="16" width="12.140625" customWidth="1"/>
    <col min="17" max="17" width="12.5703125" style="72" customWidth="1"/>
    <col min="18" max="18" width="13" bestFit="1" customWidth="1"/>
    <col min="19" max="19" width="11.140625" style="72" customWidth="1"/>
    <col min="20" max="20" width="8.28515625" style="488" bestFit="1" customWidth="1"/>
    <col min="21" max="21" width="8.85546875" style="489" customWidth="1"/>
    <col min="22" max="22" width="7.28515625" style="489" bestFit="1" customWidth="1"/>
    <col min="23" max="23" width="6.7109375" style="489" bestFit="1" customWidth="1"/>
    <col min="24" max="24" width="12.5703125" style="489" customWidth="1"/>
    <col min="25" max="25" width="11.85546875" style="489" customWidth="1"/>
    <col min="26" max="26" width="12.28515625" style="489" customWidth="1"/>
    <col min="27" max="27" width="12.7109375" style="489" customWidth="1"/>
    <col min="28" max="28" width="12.28515625" style="489" customWidth="1"/>
    <col min="29" max="29" width="18.85546875" style="489" customWidth="1"/>
  </cols>
  <sheetData>
    <row r="1" spans="1:29">
      <c r="A1" s="628" t="s">
        <v>0</v>
      </c>
      <c r="B1" s="629" t="s">
        <v>1</v>
      </c>
      <c r="C1" s="624" t="s">
        <v>302</v>
      </c>
      <c r="D1" s="624"/>
      <c r="E1" s="624"/>
      <c r="F1" s="624"/>
      <c r="G1" s="624"/>
      <c r="H1" s="624"/>
      <c r="I1" s="624"/>
      <c r="J1" s="624"/>
      <c r="K1" s="624" t="s">
        <v>303</v>
      </c>
      <c r="L1" s="624"/>
      <c r="M1" s="624"/>
      <c r="N1" s="624"/>
      <c r="O1" s="624"/>
      <c r="P1" s="624"/>
      <c r="Q1" s="624"/>
      <c r="R1" s="624"/>
      <c r="S1" s="624"/>
      <c r="T1" s="623" t="s">
        <v>304</v>
      </c>
      <c r="U1" s="623"/>
      <c r="V1" s="623"/>
      <c r="W1" s="623"/>
      <c r="X1" s="623"/>
      <c r="Y1" s="623"/>
      <c r="Z1" s="623"/>
      <c r="AA1" s="623"/>
      <c r="AB1" s="630"/>
      <c r="AC1" s="623" t="s">
        <v>2</v>
      </c>
    </row>
    <row r="2" spans="1:29">
      <c r="A2" s="628"/>
      <c r="B2" s="629"/>
      <c r="C2" s="624" t="s">
        <v>3</v>
      </c>
      <c r="D2" s="624"/>
      <c r="E2" s="624" t="s">
        <v>4</v>
      </c>
      <c r="F2" s="624"/>
      <c r="G2" s="624"/>
      <c r="H2" s="624"/>
      <c r="I2" s="625" t="s">
        <v>5</v>
      </c>
      <c r="J2" s="625"/>
      <c r="K2" s="626" t="s">
        <v>6</v>
      </c>
      <c r="L2" s="627"/>
      <c r="M2" s="633" t="s">
        <v>353</v>
      </c>
      <c r="N2" s="634"/>
      <c r="O2" s="624" t="s">
        <v>8</v>
      </c>
      <c r="P2" s="624"/>
      <c r="Q2" s="624"/>
      <c r="R2" s="626" t="s">
        <v>9</v>
      </c>
      <c r="S2" s="627"/>
      <c r="T2" s="631" t="s">
        <v>6</v>
      </c>
      <c r="U2" s="635"/>
      <c r="V2" s="630" t="s">
        <v>7</v>
      </c>
      <c r="W2" s="636"/>
      <c r="X2" s="623" t="s">
        <v>8</v>
      </c>
      <c r="Y2" s="623"/>
      <c r="Z2" s="623"/>
      <c r="AA2" s="631" t="s">
        <v>9</v>
      </c>
      <c r="AB2" s="632"/>
      <c r="AC2" s="623"/>
    </row>
    <row r="3" spans="1:29" ht="35.25" customHeight="1">
      <c r="A3" s="628"/>
      <c r="B3" s="629"/>
      <c r="C3" s="1" t="s">
        <v>10</v>
      </c>
      <c r="D3" s="335" t="s">
        <v>11</v>
      </c>
      <c r="E3" s="1" t="s">
        <v>10</v>
      </c>
      <c r="F3" s="335" t="s">
        <v>12</v>
      </c>
      <c r="G3" s="1" t="s">
        <v>13</v>
      </c>
      <c r="H3" s="259" t="s">
        <v>14</v>
      </c>
      <c r="I3" s="1" t="s">
        <v>10</v>
      </c>
      <c r="J3" s="260" t="s">
        <v>12</v>
      </c>
      <c r="K3" s="1" t="s">
        <v>10</v>
      </c>
      <c r="L3" s="261" t="s">
        <v>12</v>
      </c>
      <c r="M3" s="1" t="s">
        <v>10</v>
      </c>
      <c r="N3" s="335" t="s">
        <v>12</v>
      </c>
      <c r="O3" s="2" t="s">
        <v>15</v>
      </c>
      <c r="P3" s="1" t="s">
        <v>10</v>
      </c>
      <c r="Q3" s="335" t="s">
        <v>12</v>
      </c>
      <c r="R3" s="1" t="s">
        <v>10</v>
      </c>
      <c r="S3" s="335" t="s">
        <v>12</v>
      </c>
      <c r="T3" s="397" t="s">
        <v>10</v>
      </c>
      <c r="U3" s="398" t="s">
        <v>12</v>
      </c>
      <c r="V3" s="399" t="s">
        <v>10</v>
      </c>
      <c r="W3" s="398" t="s">
        <v>12</v>
      </c>
      <c r="X3" s="400" t="s">
        <v>15</v>
      </c>
      <c r="Y3" s="399" t="s">
        <v>10</v>
      </c>
      <c r="Z3" s="398" t="s">
        <v>12</v>
      </c>
      <c r="AA3" s="399" t="s">
        <v>10</v>
      </c>
      <c r="AB3" s="401" t="s">
        <v>12</v>
      </c>
      <c r="AC3" s="623"/>
    </row>
    <row r="4" spans="1:29" s="129" customFormat="1">
      <c r="A4" s="125" t="s">
        <v>16</v>
      </c>
      <c r="B4" s="126" t="s">
        <v>17</v>
      </c>
      <c r="C4" s="127"/>
      <c r="D4" s="131"/>
      <c r="E4" s="127"/>
      <c r="F4" s="131"/>
      <c r="G4" s="127"/>
      <c r="H4" s="127"/>
      <c r="I4" s="130"/>
      <c r="J4" s="127"/>
      <c r="K4" s="127"/>
      <c r="L4" s="127"/>
      <c r="M4" s="127"/>
      <c r="N4" s="131"/>
      <c r="O4" s="128"/>
      <c r="P4" s="127"/>
      <c r="Q4" s="131"/>
      <c r="R4" s="127"/>
      <c r="S4" s="131"/>
      <c r="T4" s="402"/>
      <c r="U4" s="403"/>
      <c r="V4" s="403"/>
      <c r="W4" s="403"/>
      <c r="X4" s="403"/>
      <c r="Y4" s="403"/>
      <c r="Z4" s="403"/>
      <c r="AA4" s="403"/>
      <c r="AB4" s="403"/>
      <c r="AC4" s="403"/>
    </row>
    <row r="5" spans="1:29">
      <c r="A5" s="6"/>
      <c r="B5" s="36" t="s">
        <v>18</v>
      </c>
      <c r="C5" s="26"/>
      <c r="D5" s="27"/>
      <c r="E5" s="26"/>
      <c r="F5" s="27"/>
      <c r="G5" s="26"/>
      <c r="H5" s="26"/>
      <c r="I5" s="53"/>
      <c r="J5" s="26"/>
      <c r="K5" s="26"/>
      <c r="L5" s="26"/>
      <c r="M5" s="26"/>
      <c r="N5" s="27"/>
      <c r="O5" s="105"/>
      <c r="P5" s="26"/>
      <c r="Q5" s="27"/>
      <c r="R5" s="26"/>
      <c r="S5" s="27"/>
      <c r="T5" s="402"/>
      <c r="U5" s="403"/>
      <c r="V5" s="403"/>
      <c r="W5" s="403"/>
      <c r="X5" s="403"/>
      <c r="Y5" s="403"/>
      <c r="Z5" s="403"/>
      <c r="AA5" s="403"/>
      <c r="AB5" s="403"/>
      <c r="AC5" s="403"/>
    </row>
    <row r="6" spans="1:29" s="147" customFormat="1">
      <c r="A6" s="143">
        <v>1</v>
      </c>
      <c r="B6" s="144" t="s">
        <v>19</v>
      </c>
      <c r="C6" s="145"/>
      <c r="D6" s="162"/>
      <c r="E6" s="145"/>
      <c r="F6" s="162"/>
      <c r="G6" s="145"/>
      <c r="H6" s="145"/>
      <c r="I6" s="159"/>
      <c r="J6" s="145"/>
      <c r="K6" s="145"/>
      <c r="L6" s="145"/>
      <c r="M6" s="145"/>
      <c r="N6" s="162"/>
      <c r="O6" s="146"/>
      <c r="P6" s="145"/>
      <c r="Q6" s="162"/>
      <c r="R6" s="145"/>
      <c r="S6" s="162"/>
      <c r="T6" s="402"/>
      <c r="U6" s="403"/>
      <c r="V6" s="403"/>
      <c r="W6" s="403"/>
      <c r="X6" s="403"/>
      <c r="Y6" s="403"/>
      <c r="Z6" s="403"/>
      <c r="AA6" s="403"/>
      <c r="AB6" s="403"/>
      <c r="AC6" s="403"/>
    </row>
    <row r="7" spans="1:29" ht="22.5" customHeight="1">
      <c r="A7" s="85">
        <v>1.01</v>
      </c>
      <c r="B7" s="7" t="s">
        <v>20</v>
      </c>
      <c r="C7" s="8"/>
      <c r="D7" s="4"/>
      <c r="E7" s="8"/>
      <c r="F7" s="4"/>
      <c r="G7" s="47"/>
      <c r="H7" s="238"/>
      <c r="I7" s="49"/>
      <c r="J7" s="237"/>
      <c r="K7" s="8"/>
      <c r="L7" s="5"/>
      <c r="M7" s="8"/>
      <c r="N7" s="4"/>
      <c r="O7" s="106"/>
      <c r="P7" s="8"/>
      <c r="Q7" s="4"/>
      <c r="R7" s="42"/>
      <c r="S7" s="4"/>
      <c r="T7" s="405"/>
      <c r="U7" s="405"/>
      <c r="V7" s="405"/>
      <c r="W7" s="484"/>
      <c r="X7" s="426"/>
      <c r="Y7" s="405"/>
      <c r="Z7" s="484"/>
      <c r="AA7" s="406">
        <f>T7+V7+Y7</f>
        <v>0</v>
      </c>
      <c r="AB7" s="484">
        <f>U7+W7+Z7</f>
        <v>0</v>
      </c>
      <c r="AC7" s="404"/>
    </row>
    <row r="8" spans="1:29" ht="23.25" customHeight="1">
      <c r="A8" s="6">
        <v>1.02</v>
      </c>
      <c r="B8" s="7" t="s">
        <v>21</v>
      </c>
      <c r="C8" s="8"/>
      <c r="D8" s="4"/>
      <c r="E8" s="8"/>
      <c r="F8" s="4"/>
      <c r="G8" s="47"/>
      <c r="H8" s="238"/>
      <c r="I8" s="49"/>
      <c r="J8" s="237"/>
      <c r="K8" s="8"/>
      <c r="L8" s="5"/>
      <c r="M8" s="8"/>
      <c r="N8" s="4"/>
      <c r="O8" s="106"/>
      <c r="P8" s="8">
        <v>8</v>
      </c>
      <c r="Q8" s="4"/>
      <c r="R8" s="42">
        <f t="shared" ref="R8:R11" si="0">K8+M8+P8</f>
        <v>8</v>
      </c>
      <c r="S8" s="4"/>
      <c r="T8" s="405"/>
      <c r="U8" s="405"/>
      <c r="V8" s="405"/>
      <c r="W8" s="484"/>
      <c r="X8" s="426"/>
      <c r="Y8" s="405">
        <v>0</v>
      </c>
      <c r="Z8" s="484">
        <v>0</v>
      </c>
      <c r="AA8" s="406">
        <f>T8+V8+Y8</f>
        <v>0</v>
      </c>
      <c r="AB8" s="484">
        <f t="shared" ref="AB8:AB20" si="1">U8+W8+Z8</f>
        <v>0</v>
      </c>
      <c r="AC8" s="404"/>
    </row>
    <row r="9" spans="1:29" s="87" customFormat="1" ht="23.25" customHeight="1">
      <c r="A9" s="6">
        <v>1.03</v>
      </c>
      <c r="B9" s="7" t="s">
        <v>22</v>
      </c>
      <c r="C9" s="8"/>
      <c r="D9" s="4"/>
      <c r="E9" s="8"/>
      <c r="F9" s="4"/>
      <c r="G9" s="47"/>
      <c r="H9" s="238"/>
      <c r="I9" s="49"/>
      <c r="J9" s="237"/>
      <c r="K9" s="8"/>
      <c r="L9" s="5"/>
      <c r="M9" s="8"/>
      <c r="N9" s="4"/>
      <c r="O9" s="64"/>
      <c r="P9" s="8"/>
      <c r="Q9" s="4"/>
      <c r="R9" s="42"/>
      <c r="S9" s="4"/>
      <c r="T9" s="405"/>
      <c r="U9" s="405"/>
      <c r="V9" s="405"/>
      <c r="W9" s="484"/>
      <c r="X9" s="426"/>
      <c r="Y9" s="405"/>
      <c r="Z9" s="484"/>
      <c r="AA9" s="406"/>
      <c r="AB9" s="484">
        <f t="shared" si="1"/>
        <v>0</v>
      </c>
      <c r="AC9" s="404"/>
    </row>
    <row r="10" spans="1:29" ht="33.75" customHeight="1">
      <c r="A10" s="6">
        <v>1.04</v>
      </c>
      <c r="B10" s="12" t="s">
        <v>23</v>
      </c>
      <c r="C10" s="8"/>
      <c r="D10" s="4"/>
      <c r="E10" s="8"/>
      <c r="F10" s="4"/>
      <c r="G10" s="8"/>
      <c r="H10" s="5"/>
      <c r="I10" s="75"/>
      <c r="J10" s="5"/>
      <c r="K10" s="8"/>
      <c r="L10" s="5"/>
      <c r="M10" s="8"/>
      <c r="N10" s="4"/>
      <c r="O10" s="106"/>
      <c r="P10" s="8"/>
      <c r="Q10" s="4"/>
      <c r="R10" s="42"/>
      <c r="S10" s="4"/>
      <c r="T10" s="405"/>
      <c r="U10" s="405"/>
      <c r="V10" s="405"/>
      <c r="W10" s="484"/>
      <c r="X10" s="426"/>
      <c r="Y10" s="405"/>
      <c r="Z10" s="484"/>
      <c r="AA10" s="406"/>
      <c r="AB10" s="484">
        <f t="shared" si="1"/>
        <v>0</v>
      </c>
      <c r="AC10" s="407"/>
    </row>
    <row r="11" spans="1:29" ht="23.25" customHeight="1">
      <c r="A11" s="6">
        <v>1.05</v>
      </c>
      <c r="B11" s="12" t="s">
        <v>24</v>
      </c>
      <c r="C11" s="8"/>
      <c r="D11" s="4"/>
      <c r="E11" s="8"/>
      <c r="F11" s="4"/>
      <c r="G11" s="8"/>
      <c r="H11" s="5"/>
      <c r="I11" s="75"/>
      <c r="J11" s="5"/>
      <c r="K11" s="8"/>
      <c r="L11" s="5"/>
      <c r="M11" s="8"/>
      <c r="N11" s="4"/>
      <c r="O11" s="106"/>
      <c r="P11" s="8">
        <v>2</v>
      </c>
      <c r="Q11" s="4"/>
      <c r="R11" s="42">
        <f t="shared" si="0"/>
        <v>2</v>
      </c>
      <c r="S11" s="4"/>
      <c r="T11" s="405"/>
      <c r="U11" s="405"/>
      <c r="V11" s="405"/>
      <c r="W11" s="484"/>
      <c r="X11" s="426"/>
      <c r="Y11" s="8">
        <v>2</v>
      </c>
      <c r="Z11" s="484"/>
      <c r="AA11" s="406">
        <f t="shared" ref="AA11" si="2">T11+V11+Y11</f>
        <v>2</v>
      </c>
      <c r="AB11" s="484">
        <f t="shared" si="1"/>
        <v>0</v>
      </c>
      <c r="AC11" s="407"/>
    </row>
    <row r="12" spans="1:29" ht="36" customHeight="1">
      <c r="A12" s="6">
        <v>1.06</v>
      </c>
      <c r="B12" s="61" t="s">
        <v>25</v>
      </c>
      <c r="C12" s="62"/>
      <c r="D12" s="10"/>
      <c r="E12" s="97"/>
      <c r="F12" s="10"/>
      <c r="G12" s="62"/>
      <c r="H12" s="11"/>
      <c r="I12" s="83"/>
      <c r="J12" s="11"/>
      <c r="K12" s="62"/>
      <c r="L12" s="11"/>
      <c r="M12" s="62"/>
      <c r="N12" s="10"/>
      <c r="O12" s="107"/>
      <c r="P12" s="62"/>
      <c r="Q12" s="10"/>
      <c r="R12" s="62"/>
      <c r="S12" s="10"/>
      <c r="T12" s="409"/>
      <c r="U12" s="409"/>
      <c r="V12" s="409"/>
      <c r="W12" s="483"/>
      <c r="X12" s="466"/>
      <c r="Y12" s="409"/>
      <c r="Z12" s="483"/>
      <c r="AA12" s="409"/>
      <c r="AB12" s="484">
        <f t="shared" si="1"/>
        <v>0</v>
      </c>
      <c r="AC12" s="408"/>
    </row>
    <row r="13" spans="1:29" ht="38.25" customHeight="1">
      <c r="A13" s="6">
        <v>1.07</v>
      </c>
      <c r="B13" s="61" t="s">
        <v>26</v>
      </c>
      <c r="C13" s="62"/>
      <c r="D13" s="10"/>
      <c r="E13" s="62"/>
      <c r="F13" s="10"/>
      <c r="G13" s="62"/>
      <c r="H13" s="11"/>
      <c r="I13" s="83"/>
      <c r="J13" s="11"/>
      <c r="K13" s="62"/>
      <c r="L13" s="11"/>
      <c r="M13" s="62"/>
      <c r="N13" s="10"/>
      <c r="O13" s="107"/>
      <c r="P13" s="62"/>
      <c r="Q13" s="10"/>
      <c r="R13" s="62"/>
      <c r="S13" s="10"/>
      <c r="T13" s="409"/>
      <c r="U13" s="409"/>
      <c r="V13" s="409"/>
      <c r="W13" s="483"/>
      <c r="X13" s="466"/>
      <c r="Y13" s="409"/>
      <c r="Z13" s="483"/>
      <c r="AA13" s="409"/>
      <c r="AB13" s="484">
        <f t="shared" si="1"/>
        <v>0</v>
      </c>
      <c r="AC13" s="408"/>
    </row>
    <row r="14" spans="1:29" s="147" customFormat="1" ht="31.5">
      <c r="A14" s="143">
        <v>2</v>
      </c>
      <c r="B14" s="148" t="s">
        <v>27</v>
      </c>
      <c r="C14" s="149"/>
      <c r="D14" s="160"/>
      <c r="E14" s="149"/>
      <c r="F14" s="160"/>
      <c r="G14" s="149"/>
      <c r="H14" s="149"/>
      <c r="I14" s="161"/>
      <c r="J14" s="149"/>
      <c r="K14" s="149"/>
      <c r="L14" s="149"/>
      <c r="M14" s="149"/>
      <c r="N14" s="160"/>
      <c r="O14" s="150"/>
      <c r="P14" s="149"/>
      <c r="Q14" s="160"/>
      <c r="R14" s="149"/>
      <c r="S14" s="160"/>
      <c r="T14" s="467"/>
      <c r="U14" s="467"/>
      <c r="V14" s="467"/>
      <c r="W14" s="498"/>
      <c r="X14" s="468"/>
      <c r="Y14" s="467"/>
      <c r="Z14" s="498"/>
      <c r="AA14" s="467"/>
      <c r="AB14" s="484">
        <f>U14+W14+Z14</f>
        <v>0</v>
      </c>
      <c r="AC14" s="410"/>
    </row>
    <row r="15" spans="1:29">
      <c r="A15" s="37"/>
      <c r="B15" s="38" t="s">
        <v>28</v>
      </c>
      <c r="C15" s="39"/>
      <c r="D15" s="40"/>
      <c r="E15" s="39"/>
      <c r="F15" s="40"/>
      <c r="G15" s="39"/>
      <c r="H15" s="39"/>
      <c r="I15" s="81"/>
      <c r="J15" s="39"/>
      <c r="K15" s="39"/>
      <c r="L15" s="39"/>
      <c r="M15" s="39"/>
      <c r="N15" s="40"/>
      <c r="O15" s="108"/>
      <c r="P15" s="39"/>
      <c r="Q15" s="40"/>
      <c r="R15" s="39"/>
      <c r="S15" s="40"/>
      <c r="T15" s="467"/>
      <c r="U15" s="467"/>
      <c r="V15" s="467"/>
      <c r="W15" s="498"/>
      <c r="X15" s="468"/>
      <c r="Y15" s="467"/>
      <c r="Z15" s="498"/>
      <c r="AA15" s="467"/>
      <c r="AB15" s="484">
        <f t="shared" si="1"/>
        <v>0</v>
      </c>
      <c r="AC15" s="410"/>
    </row>
    <row r="16" spans="1:29">
      <c r="A16" s="6"/>
      <c r="B16" s="17" t="s">
        <v>29</v>
      </c>
      <c r="C16" s="15"/>
      <c r="D16" s="16"/>
      <c r="E16" s="15"/>
      <c r="F16" s="16"/>
      <c r="G16" s="15"/>
      <c r="H16" s="15"/>
      <c r="I16" s="76"/>
      <c r="J16" s="15"/>
      <c r="K16" s="15"/>
      <c r="L16" s="15"/>
      <c r="M16" s="15"/>
      <c r="N16" s="16"/>
      <c r="O16" s="109"/>
      <c r="P16" s="15"/>
      <c r="Q16" s="16"/>
      <c r="R16" s="15"/>
      <c r="S16" s="16"/>
      <c r="T16" s="429"/>
      <c r="U16" s="429"/>
      <c r="V16" s="429"/>
      <c r="W16" s="499"/>
      <c r="X16" s="430"/>
      <c r="Y16" s="429"/>
      <c r="Z16" s="499"/>
      <c r="AA16" s="429"/>
      <c r="AB16" s="484">
        <f t="shared" si="1"/>
        <v>0</v>
      </c>
      <c r="AC16" s="411"/>
    </row>
    <row r="17" spans="1:29" ht="30.75" customHeight="1">
      <c r="A17" s="6">
        <v>2.0099999999999998</v>
      </c>
      <c r="B17" s="12" t="s">
        <v>30</v>
      </c>
      <c r="C17" s="8"/>
      <c r="D17" s="13"/>
      <c r="E17" s="8"/>
      <c r="F17" s="13"/>
      <c r="G17" s="8"/>
      <c r="H17" s="8"/>
      <c r="I17" s="75"/>
      <c r="J17" s="8"/>
      <c r="K17" s="8"/>
      <c r="L17" s="8"/>
      <c r="M17" s="8"/>
      <c r="N17" s="13"/>
      <c r="O17" s="51"/>
      <c r="P17" s="8"/>
      <c r="Q17" s="13"/>
      <c r="R17" s="8"/>
      <c r="S17" s="13"/>
      <c r="T17" s="405"/>
      <c r="U17" s="405"/>
      <c r="V17" s="405"/>
      <c r="W17" s="484"/>
      <c r="X17" s="423"/>
      <c r="Y17" s="405"/>
      <c r="Z17" s="484"/>
      <c r="AA17" s="405"/>
      <c r="AB17" s="484">
        <f t="shared" si="1"/>
        <v>0</v>
      </c>
      <c r="AC17" s="407"/>
    </row>
    <row r="18" spans="1:29" ht="30.75" customHeight="1">
      <c r="A18" s="6">
        <v>2.02</v>
      </c>
      <c r="B18" s="12" t="s">
        <v>31</v>
      </c>
      <c r="C18" s="8"/>
      <c r="D18" s="13"/>
      <c r="E18" s="8"/>
      <c r="F18" s="13"/>
      <c r="G18" s="8"/>
      <c r="H18" s="8"/>
      <c r="I18" s="75"/>
      <c r="J18" s="8"/>
      <c r="K18" s="8"/>
      <c r="L18" s="8"/>
      <c r="M18" s="8"/>
      <c r="N18" s="13"/>
      <c r="O18" s="51"/>
      <c r="P18" s="8"/>
      <c r="Q18" s="13"/>
      <c r="R18" s="8"/>
      <c r="S18" s="13"/>
      <c r="T18" s="405"/>
      <c r="U18" s="405"/>
      <c r="V18" s="405"/>
      <c r="W18" s="484"/>
      <c r="X18" s="423"/>
      <c r="Y18" s="405"/>
      <c r="Z18" s="484"/>
      <c r="AA18" s="405"/>
      <c r="AB18" s="484">
        <f t="shared" si="1"/>
        <v>0</v>
      </c>
      <c r="AC18" s="407"/>
    </row>
    <row r="19" spans="1:29" ht="22.5" customHeight="1">
      <c r="A19" s="6">
        <v>2.0299999999999998</v>
      </c>
      <c r="B19" s="12" t="s">
        <v>32</v>
      </c>
      <c r="C19" s="8"/>
      <c r="D19" s="13"/>
      <c r="E19" s="8"/>
      <c r="F19" s="13"/>
      <c r="G19" s="8"/>
      <c r="H19" s="8"/>
      <c r="I19" s="75"/>
      <c r="J19" s="8"/>
      <c r="K19" s="8"/>
      <c r="L19" s="8"/>
      <c r="M19" s="8"/>
      <c r="N19" s="13"/>
      <c r="O19" s="51"/>
      <c r="P19" s="8"/>
      <c r="Q19" s="13"/>
      <c r="R19" s="8"/>
      <c r="S19" s="13"/>
      <c r="T19" s="405"/>
      <c r="U19" s="405"/>
      <c r="V19" s="405"/>
      <c r="W19" s="484"/>
      <c r="X19" s="423"/>
      <c r="Y19" s="405"/>
      <c r="Z19" s="484"/>
      <c r="AA19" s="405"/>
      <c r="AB19" s="484">
        <f t="shared" si="1"/>
        <v>0</v>
      </c>
      <c r="AC19" s="407"/>
    </row>
    <row r="20" spans="1:29" ht="35.25" customHeight="1">
      <c r="A20" s="6">
        <v>2.04</v>
      </c>
      <c r="B20" s="12" t="s">
        <v>33</v>
      </c>
      <c r="C20" s="8"/>
      <c r="D20" s="13"/>
      <c r="E20" s="8"/>
      <c r="F20" s="13"/>
      <c r="G20" s="8"/>
      <c r="H20" s="8"/>
      <c r="I20" s="75"/>
      <c r="J20" s="8"/>
      <c r="K20" s="8"/>
      <c r="L20" s="8"/>
      <c r="M20" s="8"/>
      <c r="N20" s="13"/>
      <c r="O20" s="64"/>
      <c r="P20" s="8"/>
      <c r="Q20" s="13"/>
      <c r="R20" s="8"/>
      <c r="S20" s="13"/>
      <c r="T20" s="405"/>
      <c r="U20" s="405"/>
      <c r="V20" s="405"/>
      <c r="W20" s="484"/>
      <c r="X20" s="426"/>
      <c r="Y20" s="405"/>
      <c r="Z20" s="484"/>
      <c r="AA20" s="405"/>
      <c r="AB20" s="484">
        <f t="shared" si="1"/>
        <v>0</v>
      </c>
      <c r="AC20" s="407"/>
    </row>
    <row r="21" spans="1:29">
      <c r="A21" s="6"/>
      <c r="B21" s="14" t="s">
        <v>34</v>
      </c>
      <c r="C21" s="15"/>
      <c r="D21" s="16"/>
      <c r="E21" s="15"/>
      <c r="F21" s="16"/>
      <c r="G21" s="15"/>
      <c r="H21" s="15"/>
      <c r="I21" s="76"/>
      <c r="J21" s="15"/>
      <c r="K21" s="15"/>
      <c r="L21" s="15"/>
      <c r="M21" s="15"/>
      <c r="N21" s="16"/>
      <c r="O21" s="110"/>
      <c r="P21" s="15"/>
      <c r="Q21" s="16"/>
      <c r="R21" s="15"/>
      <c r="S21" s="16"/>
      <c r="T21" s="429"/>
      <c r="U21" s="429"/>
      <c r="V21" s="429"/>
      <c r="W21" s="499"/>
      <c r="X21" s="430"/>
      <c r="Y21" s="429"/>
      <c r="Z21" s="499"/>
      <c r="AA21" s="429"/>
      <c r="AB21" s="499"/>
      <c r="AC21" s="412"/>
    </row>
    <row r="22" spans="1:29">
      <c r="A22" s="6"/>
      <c r="B22" s="17" t="s">
        <v>35</v>
      </c>
      <c r="C22" s="15"/>
      <c r="D22" s="16"/>
      <c r="E22" s="15"/>
      <c r="F22" s="16"/>
      <c r="G22" s="15"/>
      <c r="H22" s="15"/>
      <c r="I22" s="76"/>
      <c r="J22" s="15"/>
      <c r="K22" s="15"/>
      <c r="L22" s="15"/>
      <c r="M22" s="15"/>
      <c r="N22" s="16"/>
      <c r="O22" s="110"/>
      <c r="P22" s="15"/>
      <c r="Q22" s="16"/>
      <c r="R22" s="15"/>
      <c r="S22" s="16"/>
      <c r="T22" s="429"/>
      <c r="U22" s="429"/>
      <c r="V22" s="429"/>
      <c r="W22" s="499"/>
      <c r="X22" s="430"/>
      <c r="Y22" s="429"/>
      <c r="Z22" s="499"/>
      <c r="AA22" s="429"/>
      <c r="AB22" s="499"/>
      <c r="AC22" s="411"/>
    </row>
    <row r="23" spans="1:29" ht="35.25" customHeight="1">
      <c r="A23" s="6">
        <v>2.0499999999999998</v>
      </c>
      <c r="B23" s="18" t="s">
        <v>36</v>
      </c>
      <c r="C23" s="19"/>
      <c r="D23" s="20"/>
      <c r="E23" s="19"/>
      <c r="F23" s="20"/>
      <c r="G23" s="19"/>
      <c r="H23" s="19"/>
      <c r="I23" s="77"/>
      <c r="J23" s="19"/>
      <c r="K23" s="19"/>
      <c r="L23" s="19"/>
      <c r="M23" s="19"/>
      <c r="N23" s="20"/>
      <c r="O23" s="51"/>
      <c r="P23" s="19"/>
      <c r="Q23" s="20"/>
      <c r="R23" s="19"/>
      <c r="S23" s="20"/>
      <c r="T23" s="500"/>
      <c r="U23" s="500"/>
      <c r="V23" s="500"/>
      <c r="W23" s="501"/>
      <c r="X23" s="423"/>
      <c r="Y23" s="500"/>
      <c r="Z23" s="501"/>
      <c r="AA23" s="500"/>
      <c r="AB23" s="484">
        <f t="shared" ref="AB23:AB43" si="3">U23+W23+Z23</f>
        <v>0</v>
      </c>
      <c r="AC23" s="413"/>
    </row>
    <row r="24" spans="1:29" ht="34.5" customHeight="1">
      <c r="A24" s="6">
        <v>2.06</v>
      </c>
      <c r="B24" s="18" t="s">
        <v>37</v>
      </c>
      <c r="C24" s="19"/>
      <c r="D24" s="20"/>
      <c r="E24" s="19"/>
      <c r="F24" s="20"/>
      <c r="G24" s="19"/>
      <c r="H24" s="19"/>
      <c r="I24" s="77"/>
      <c r="J24" s="19"/>
      <c r="K24" s="19"/>
      <c r="L24" s="19"/>
      <c r="M24" s="19"/>
      <c r="N24" s="20"/>
      <c r="O24" s="51"/>
      <c r="P24" s="19"/>
      <c r="Q24" s="20"/>
      <c r="R24" s="19"/>
      <c r="S24" s="20"/>
      <c r="T24" s="500"/>
      <c r="U24" s="500"/>
      <c r="V24" s="500"/>
      <c r="W24" s="501"/>
      <c r="X24" s="423"/>
      <c r="Y24" s="500"/>
      <c r="Z24" s="501"/>
      <c r="AA24" s="500"/>
      <c r="AB24" s="484">
        <f t="shared" si="3"/>
        <v>0</v>
      </c>
      <c r="AC24" s="413"/>
    </row>
    <row r="25" spans="1:29" ht="57.75" customHeight="1">
      <c r="A25" s="6">
        <v>2.0699999999999998</v>
      </c>
      <c r="B25" s="18" t="s">
        <v>38</v>
      </c>
      <c r="C25" s="19"/>
      <c r="D25" s="20"/>
      <c r="E25" s="19"/>
      <c r="F25" s="20"/>
      <c r="G25" s="19"/>
      <c r="H25" s="19"/>
      <c r="I25" s="77"/>
      <c r="J25" s="19"/>
      <c r="K25" s="19"/>
      <c r="L25" s="19"/>
      <c r="M25" s="19"/>
      <c r="N25" s="20"/>
      <c r="O25" s="51"/>
      <c r="P25" s="19"/>
      <c r="Q25" s="20"/>
      <c r="R25" s="19"/>
      <c r="S25" s="20"/>
      <c r="T25" s="500"/>
      <c r="U25" s="500"/>
      <c r="V25" s="500"/>
      <c r="W25" s="501"/>
      <c r="X25" s="423"/>
      <c r="Y25" s="500"/>
      <c r="Z25" s="501"/>
      <c r="AA25" s="500"/>
      <c r="AB25" s="484">
        <f t="shared" si="3"/>
        <v>0</v>
      </c>
      <c r="AC25" s="413"/>
    </row>
    <row r="26" spans="1:29" ht="21" customHeight="1">
      <c r="A26" s="6">
        <v>2.08</v>
      </c>
      <c r="B26" s="18" t="s">
        <v>39</v>
      </c>
      <c r="C26" s="19"/>
      <c r="D26" s="20"/>
      <c r="E26" s="19"/>
      <c r="F26" s="20"/>
      <c r="G26" s="19"/>
      <c r="H26" s="19"/>
      <c r="I26" s="77"/>
      <c r="J26" s="19"/>
      <c r="K26" s="19"/>
      <c r="L26" s="19"/>
      <c r="M26" s="19"/>
      <c r="N26" s="20"/>
      <c r="O26" s="111"/>
      <c r="P26" s="19"/>
      <c r="Q26" s="20"/>
      <c r="R26" s="19"/>
      <c r="S26" s="20"/>
      <c r="T26" s="500"/>
      <c r="U26" s="500"/>
      <c r="V26" s="500"/>
      <c r="W26" s="501"/>
      <c r="X26" s="490"/>
      <c r="Y26" s="500"/>
      <c r="Z26" s="501"/>
      <c r="AA26" s="500"/>
      <c r="AB26" s="484">
        <f t="shared" si="3"/>
        <v>0</v>
      </c>
      <c r="AC26" s="413"/>
    </row>
    <row r="27" spans="1:29" ht="18.75" customHeight="1">
      <c r="A27" s="6" t="s">
        <v>40</v>
      </c>
      <c r="B27" s="21" t="s">
        <v>41</v>
      </c>
      <c r="C27" s="22"/>
      <c r="D27" s="23"/>
      <c r="E27" s="22"/>
      <c r="F27" s="23"/>
      <c r="G27" s="22"/>
      <c r="H27" s="22"/>
      <c r="I27" s="78"/>
      <c r="J27" s="22"/>
      <c r="K27" s="22"/>
      <c r="L27" s="22"/>
      <c r="M27" s="22"/>
      <c r="N27" s="23"/>
      <c r="O27" s="101"/>
      <c r="P27" s="22"/>
      <c r="Q27" s="23"/>
      <c r="R27" s="22"/>
      <c r="S27" s="23"/>
      <c r="T27" s="502"/>
      <c r="U27" s="502"/>
      <c r="V27" s="502"/>
      <c r="W27" s="503"/>
      <c r="X27" s="435"/>
      <c r="Y27" s="502"/>
      <c r="Z27" s="503"/>
      <c r="AA27" s="502"/>
      <c r="AB27" s="484">
        <f t="shared" si="3"/>
        <v>0</v>
      </c>
      <c r="AC27" s="414"/>
    </row>
    <row r="28" spans="1:29" ht="53.25" customHeight="1">
      <c r="A28" s="6" t="s">
        <v>42</v>
      </c>
      <c r="B28" s="21" t="s">
        <v>43</v>
      </c>
      <c r="C28" s="22"/>
      <c r="D28" s="23"/>
      <c r="E28" s="22"/>
      <c r="F28" s="23"/>
      <c r="G28" s="22"/>
      <c r="H28" s="22"/>
      <c r="I28" s="78"/>
      <c r="J28" s="22"/>
      <c r="K28" s="22"/>
      <c r="L28" s="22"/>
      <c r="M28" s="22"/>
      <c r="N28" s="23"/>
      <c r="O28" s="101"/>
      <c r="P28" s="22"/>
      <c r="Q28" s="23"/>
      <c r="R28" s="22"/>
      <c r="S28" s="23"/>
      <c r="T28" s="502"/>
      <c r="U28" s="502"/>
      <c r="V28" s="502"/>
      <c r="W28" s="503"/>
      <c r="X28" s="435"/>
      <c r="Y28" s="502"/>
      <c r="Z28" s="503"/>
      <c r="AA28" s="502"/>
      <c r="AB28" s="484">
        <f t="shared" si="3"/>
        <v>0</v>
      </c>
      <c r="AC28" s="414"/>
    </row>
    <row r="29" spans="1:29" ht="79.5" customHeight="1">
      <c r="A29" s="6" t="s">
        <v>44</v>
      </c>
      <c r="B29" s="21" t="s">
        <v>45</v>
      </c>
      <c r="C29" s="22"/>
      <c r="D29" s="23"/>
      <c r="E29" s="22"/>
      <c r="F29" s="23"/>
      <c r="G29" s="22"/>
      <c r="H29" s="22"/>
      <c r="I29" s="78"/>
      <c r="J29" s="22"/>
      <c r="K29" s="22"/>
      <c r="L29" s="22"/>
      <c r="M29" s="22"/>
      <c r="N29" s="23"/>
      <c r="O29" s="51"/>
      <c r="P29" s="22"/>
      <c r="Q29" s="23"/>
      <c r="R29" s="22"/>
      <c r="S29" s="23"/>
      <c r="T29" s="502"/>
      <c r="U29" s="502"/>
      <c r="V29" s="502"/>
      <c r="W29" s="503"/>
      <c r="X29" s="423"/>
      <c r="Y29" s="502"/>
      <c r="Z29" s="503"/>
      <c r="AA29" s="502"/>
      <c r="AB29" s="484">
        <f t="shared" si="3"/>
        <v>0</v>
      </c>
      <c r="AC29" s="414"/>
    </row>
    <row r="30" spans="1:29" ht="39.75" customHeight="1">
      <c r="A30" s="6" t="s">
        <v>46</v>
      </c>
      <c r="B30" s="21" t="s">
        <v>47</v>
      </c>
      <c r="C30" s="22"/>
      <c r="D30" s="23"/>
      <c r="E30" s="22"/>
      <c r="F30" s="23"/>
      <c r="G30" s="22"/>
      <c r="H30" s="22"/>
      <c r="I30" s="78"/>
      <c r="J30" s="22"/>
      <c r="K30" s="22"/>
      <c r="L30" s="22"/>
      <c r="M30" s="22"/>
      <c r="N30" s="23"/>
      <c r="O30" s="51"/>
      <c r="P30" s="22"/>
      <c r="Q30" s="23"/>
      <c r="R30" s="22"/>
      <c r="S30" s="23"/>
      <c r="T30" s="502"/>
      <c r="U30" s="502"/>
      <c r="V30" s="502"/>
      <c r="W30" s="503"/>
      <c r="X30" s="423"/>
      <c r="Y30" s="502"/>
      <c r="Z30" s="503"/>
      <c r="AA30" s="502"/>
      <c r="AB30" s="484">
        <f t="shared" si="3"/>
        <v>0</v>
      </c>
      <c r="AC30" s="414"/>
    </row>
    <row r="31" spans="1:29" ht="41.25" customHeight="1">
      <c r="A31" s="6" t="s">
        <v>48</v>
      </c>
      <c r="B31" s="21" t="s">
        <v>49</v>
      </c>
      <c r="C31" s="22"/>
      <c r="D31" s="23"/>
      <c r="E31" s="22"/>
      <c r="F31" s="23"/>
      <c r="G31" s="22"/>
      <c r="H31" s="22"/>
      <c r="I31" s="78"/>
      <c r="J31" s="22"/>
      <c r="K31" s="22"/>
      <c r="L31" s="22"/>
      <c r="M31" s="22"/>
      <c r="N31" s="23"/>
      <c r="O31" s="51"/>
      <c r="P31" s="22"/>
      <c r="Q31" s="23"/>
      <c r="R31" s="22"/>
      <c r="S31" s="23"/>
      <c r="T31" s="502"/>
      <c r="U31" s="502"/>
      <c r="V31" s="502"/>
      <c r="W31" s="503"/>
      <c r="X31" s="423"/>
      <c r="Y31" s="502"/>
      <c r="Z31" s="503"/>
      <c r="AA31" s="502"/>
      <c r="AB31" s="484">
        <f t="shared" si="3"/>
        <v>0</v>
      </c>
      <c r="AC31" s="414"/>
    </row>
    <row r="32" spans="1:29" ht="76.5" customHeight="1">
      <c r="A32" s="6" t="s">
        <v>50</v>
      </c>
      <c r="B32" s="21" t="s">
        <v>51</v>
      </c>
      <c r="C32" s="22"/>
      <c r="D32" s="23"/>
      <c r="E32" s="22"/>
      <c r="F32" s="23"/>
      <c r="G32" s="22"/>
      <c r="H32" s="22"/>
      <c r="I32" s="78"/>
      <c r="J32" s="22"/>
      <c r="K32" s="22"/>
      <c r="L32" s="22"/>
      <c r="M32" s="22"/>
      <c r="N32" s="23"/>
      <c r="O32" s="51"/>
      <c r="P32" s="22"/>
      <c r="Q32" s="23"/>
      <c r="R32" s="22"/>
      <c r="S32" s="23"/>
      <c r="T32" s="502"/>
      <c r="U32" s="502"/>
      <c r="V32" s="502"/>
      <c r="W32" s="503"/>
      <c r="X32" s="423"/>
      <c r="Y32" s="502"/>
      <c r="Z32" s="503"/>
      <c r="AA32" s="502"/>
      <c r="AB32" s="484">
        <f t="shared" si="3"/>
        <v>0</v>
      </c>
      <c r="AC32" s="414"/>
    </row>
    <row r="33" spans="1:29" ht="47.25">
      <c r="A33" s="6" t="s">
        <v>52</v>
      </c>
      <c r="B33" s="21" t="s">
        <v>53</v>
      </c>
      <c r="C33" s="22"/>
      <c r="D33" s="23"/>
      <c r="E33" s="22"/>
      <c r="F33" s="23"/>
      <c r="G33" s="22"/>
      <c r="H33" s="22"/>
      <c r="I33" s="78"/>
      <c r="J33" s="22"/>
      <c r="K33" s="22"/>
      <c r="L33" s="22"/>
      <c r="M33" s="22"/>
      <c r="N33" s="23"/>
      <c r="O33" s="51"/>
      <c r="P33" s="22"/>
      <c r="Q33" s="23"/>
      <c r="R33" s="22"/>
      <c r="S33" s="23"/>
      <c r="T33" s="502"/>
      <c r="U33" s="502"/>
      <c r="V33" s="502"/>
      <c r="W33" s="503"/>
      <c r="X33" s="423"/>
      <c r="Y33" s="502"/>
      <c r="Z33" s="503"/>
      <c r="AA33" s="502"/>
      <c r="AB33" s="484">
        <f t="shared" si="3"/>
        <v>0</v>
      </c>
      <c r="AC33" s="414"/>
    </row>
    <row r="34" spans="1:29" ht="34.5" customHeight="1">
      <c r="A34" s="6">
        <v>2.09</v>
      </c>
      <c r="B34" s="21" t="s">
        <v>54</v>
      </c>
      <c r="C34" s="22"/>
      <c r="D34" s="23"/>
      <c r="E34" s="22"/>
      <c r="F34" s="23"/>
      <c r="G34" s="22"/>
      <c r="H34" s="22"/>
      <c r="I34" s="78"/>
      <c r="J34" s="22"/>
      <c r="K34" s="22"/>
      <c r="L34" s="22"/>
      <c r="M34" s="22"/>
      <c r="N34" s="23"/>
      <c r="O34" s="51"/>
      <c r="P34" s="22"/>
      <c r="Q34" s="23"/>
      <c r="R34" s="22"/>
      <c r="S34" s="23"/>
      <c r="T34" s="502"/>
      <c r="U34" s="502"/>
      <c r="V34" s="502"/>
      <c r="W34" s="503"/>
      <c r="X34" s="423"/>
      <c r="Y34" s="502"/>
      <c r="Z34" s="503"/>
      <c r="AA34" s="502"/>
      <c r="AB34" s="484">
        <f t="shared" si="3"/>
        <v>0</v>
      </c>
      <c r="AC34" s="414"/>
    </row>
    <row r="35" spans="1:29" ht="38.25" customHeight="1">
      <c r="A35" s="6">
        <v>2.1</v>
      </c>
      <c r="B35" s="21" t="s">
        <v>55</v>
      </c>
      <c r="C35" s="22"/>
      <c r="D35" s="23"/>
      <c r="E35" s="22"/>
      <c r="F35" s="23"/>
      <c r="G35" s="22"/>
      <c r="H35" s="22"/>
      <c r="I35" s="78"/>
      <c r="J35" s="22"/>
      <c r="K35" s="22"/>
      <c r="L35" s="22"/>
      <c r="M35" s="22"/>
      <c r="N35" s="23"/>
      <c r="O35" s="51"/>
      <c r="P35" s="22"/>
      <c r="Q35" s="23"/>
      <c r="R35" s="22"/>
      <c r="S35" s="23"/>
      <c r="T35" s="502"/>
      <c r="U35" s="502"/>
      <c r="V35" s="502"/>
      <c r="W35" s="503"/>
      <c r="X35" s="423"/>
      <c r="Y35" s="502"/>
      <c r="Z35" s="503"/>
      <c r="AA35" s="502"/>
      <c r="AB35" s="484">
        <f t="shared" si="3"/>
        <v>0</v>
      </c>
      <c r="AC35" s="414"/>
    </row>
    <row r="36" spans="1:29" ht="38.25" customHeight="1">
      <c r="A36" s="6">
        <f>+A35+0.01</f>
        <v>2.11</v>
      </c>
      <c r="B36" s="21" t="s">
        <v>56</v>
      </c>
      <c r="C36" s="22"/>
      <c r="D36" s="23"/>
      <c r="E36" s="22"/>
      <c r="F36" s="23"/>
      <c r="G36" s="22"/>
      <c r="H36" s="22"/>
      <c r="I36" s="78"/>
      <c r="J36" s="22"/>
      <c r="K36" s="22"/>
      <c r="L36" s="22"/>
      <c r="M36" s="22"/>
      <c r="N36" s="23"/>
      <c r="O36" s="51"/>
      <c r="P36" s="22"/>
      <c r="Q36" s="23"/>
      <c r="R36" s="22"/>
      <c r="S36" s="23"/>
      <c r="T36" s="502"/>
      <c r="U36" s="502"/>
      <c r="V36" s="502"/>
      <c r="W36" s="503"/>
      <c r="X36" s="423"/>
      <c r="Y36" s="502"/>
      <c r="Z36" s="503"/>
      <c r="AA36" s="502"/>
      <c r="AB36" s="484">
        <f t="shared" si="3"/>
        <v>0</v>
      </c>
      <c r="AC36" s="414"/>
    </row>
    <row r="37" spans="1:29" ht="34.5" customHeight="1">
      <c r="A37" s="6">
        <f t="shared" ref="A37:A43" si="4">+A36+0.01</f>
        <v>2.1199999999999997</v>
      </c>
      <c r="B37" s="21" t="s">
        <v>57</v>
      </c>
      <c r="C37" s="22"/>
      <c r="D37" s="23"/>
      <c r="E37" s="22"/>
      <c r="F37" s="23"/>
      <c r="G37" s="22"/>
      <c r="H37" s="22"/>
      <c r="I37" s="78"/>
      <c r="J37" s="22"/>
      <c r="K37" s="22"/>
      <c r="L37" s="22"/>
      <c r="M37" s="22"/>
      <c r="N37" s="23"/>
      <c r="O37" s="51"/>
      <c r="P37" s="22"/>
      <c r="Q37" s="23"/>
      <c r="R37" s="22"/>
      <c r="S37" s="23"/>
      <c r="T37" s="502"/>
      <c r="U37" s="502"/>
      <c r="V37" s="502"/>
      <c r="W37" s="503"/>
      <c r="X37" s="423"/>
      <c r="Y37" s="502"/>
      <c r="Z37" s="503"/>
      <c r="AA37" s="502"/>
      <c r="AB37" s="484">
        <f t="shared" si="3"/>
        <v>0</v>
      </c>
      <c r="AC37" s="414"/>
    </row>
    <row r="38" spans="1:29" ht="31.5">
      <c r="A38" s="6">
        <f t="shared" si="4"/>
        <v>2.1299999999999994</v>
      </c>
      <c r="B38" s="21" t="s">
        <v>58</v>
      </c>
      <c r="C38" s="22"/>
      <c r="D38" s="23"/>
      <c r="E38" s="22"/>
      <c r="F38" s="23"/>
      <c r="G38" s="22"/>
      <c r="H38" s="22"/>
      <c r="I38" s="78"/>
      <c r="J38" s="22"/>
      <c r="K38" s="22"/>
      <c r="L38" s="22"/>
      <c r="M38" s="22"/>
      <c r="N38" s="23"/>
      <c r="O38" s="51"/>
      <c r="P38" s="22"/>
      <c r="Q38" s="23"/>
      <c r="R38" s="22"/>
      <c r="S38" s="23"/>
      <c r="T38" s="502"/>
      <c r="U38" s="502"/>
      <c r="V38" s="502"/>
      <c r="W38" s="503"/>
      <c r="X38" s="423"/>
      <c r="Y38" s="502"/>
      <c r="Z38" s="503"/>
      <c r="AA38" s="502"/>
      <c r="AB38" s="484">
        <f t="shared" si="3"/>
        <v>0</v>
      </c>
      <c r="AC38" s="414"/>
    </row>
    <row r="39" spans="1:29" ht="31.5">
      <c r="A39" s="6">
        <f t="shared" si="4"/>
        <v>2.1399999999999992</v>
      </c>
      <c r="B39" s="21" t="s">
        <v>59</v>
      </c>
      <c r="C39" s="22"/>
      <c r="D39" s="23"/>
      <c r="E39" s="22"/>
      <c r="F39" s="23"/>
      <c r="G39" s="22"/>
      <c r="H39" s="22"/>
      <c r="I39" s="78"/>
      <c r="J39" s="22"/>
      <c r="K39" s="22"/>
      <c r="L39" s="22"/>
      <c r="M39" s="22"/>
      <c r="N39" s="23"/>
      <c r="O39" s="51"/>
      <c r="P39" s="22"/>
      <c r="Q39" s="23"/>
      <c r="R39" s="22"/>
      <c r="S39" s="23"/>
      <c r="T39" s="502"/>
      <c r="U39" s="502"/>
      <c r="V39" s="502"/>
      <c r="W39" s="503"/>
      <c r="X39" s="423"/>
      <c r="Y39" s="502"/>
      <c r="Z39" s="503"/>
      <c r="AA39" s="502"/>
      <c r="AB39" s="484">
        <f t="shared" si="3"/>
        <v>0</v>
      </c>
      <c r="AC39" s="414"/>
    </row>
    <row r="40" spans="1:29" ht="41.25" customHeight="1">
      <c r="A40" s="6">
        <f t="shared" si="4"/>
        <v>2.149999999999999</v>
      </c>
      <c r="B40" s="21" t="s">
        <v>60</v>
      </c>
      <c r="C40" s="22"/>
      <c r="D40" s="23"/>
      <c r="E40" s="22"/>
      <c r="F40" s="23"/>
      <c r="G40" s="22"/>
      <c r="H40" s="22"/>
      <c r="I40" s="78"/>
      <c r="J40" s="22"/>
      <c r="K40" s="22"/>
      <c r="L40" s="22"/>
      <c r="M40" s="22"/>
      <c r="N40" s="23"/>
      <c r="O40" s="51"/>
      <c r="P40" s="22"/>
      <c r="Q40" s="23"/>
      <c r="R40" s="22"/>
      <c r="S40" s="23"/>
      <c r="T40" s="502"/>
      <c r="U40" s="502"/>
      <c r="V40" s="502"/>
      <c r="W40" s="503"/>
      <c r="X40" s="423"/>
      <c r="Y40" s="502"/>
      <c r="Z40" s="503"/>
      <c r="AA40" s="502"/>
      <c r="AB40" s="484">
        <f t="shared" si="3"/>
        <v>0</v>
      </c>
      <c r="AC40" s="414"/>
    </row>
    <row r="41" spans="1:29" ht="31.5">
      <c r="A41" s="6">
        <f t="shared" si="4"/>
        <v>2.1599999999999988</v>
      </c>
      <c r="B41" s="21" t="s">
        <v>61</v>
      </c>
      <c r="C41" s="22"/>
      <c r="D41" s="23"/>
      <c r="E41" s="22"/>
      <c r="F41" s="23"/>
      <c r="G41" s="22"/>
      <c r="H41" s="22"/>
      <c r="I41" s="78"/>
      <c r="J41" s="22"/>
      <c r="K41" s="22"/>
      <c r="L41" s="22"/>
      <c r="M41" s="22"/>
      <c r="N41" s="23"/>
      <c r="O41" s="51"/>
      <c r="P41" s="22"/>
      <c r="Q41" s="23"/>
      <c r="R41" s="22"/>
      <c r="S41" s="23"/>
      <c r="T41" s="502"/>
      <c r="U41" s="502"/>
      <c r="V41" s="502"/>
      <c r="W41" s="503"/>
      <c r="X41" s="423"/>
      <c r="Y41" s="502"/>
      <c r="Z41" s="503"/>
      <c r="AA41" s="502"/>
      <c r="AB41" s="484">
        <f t="shared" si="3"/>
        <v>0</v>
      </c>
      <c r="AC41" s="414"/>
    </row>
    <row r="42" spans="1:29" ht="39" customHeight="1">
      <c r="A42" s="6">
        <f t="shared" si="4"/>
        <v>2.1699999999999986</v>
      </c>
      <c r="B42" s="21" t="s">
        <v>62</v>
      </c>
      <c r="C42" s="22"/>
      <c r="D42" s="23"/>
      <c r="E42" s="22"/>
      <c r="F42" s="23"/>
      <c r="G42" s="22"/>
      <c r="H42" s="22"/>
      <c r="I42" s="78"/>
      <c r="J42" s="22"/>
      <c r="K42" s="22"/>
      <c r="L42" s="22"/>
      <c r="M42" s="22"/>
      <c r="N42" s="23"/>
      <c r="O42" s="51"/>
      <c r="P42" s="22"/>
      <c r="Q42" s="23"/>
      <c r="R42" s="22"/>
      <c r="S42" s="23"/>
      <c r="T42" s="502"/>
      <c r="U42" s="502"/>
      <c r="V42" s="502"/>
      <c r="W42" s="503"/>
      <c r="X42" s="423"/>
      <c r="Y42" s="502"/>
      <c r="Z42" s="503"/>
      <c r="AA42" s="502"/>
      <c r="AB42" s="484">
        <f t="shared" si="3"/>
        <v>0</v>
      </c>
      <c r="AC42" s="414"/>
    </row>
    <row r="43" spans="1:29" ht="38.25" customHeight="1">
      <c r="A43" s="6">
        <f t="shared" si="4"/>
        <v>2.1799999999999984</v>
      </c>
      <c r="B43" s="21" t="s">
        <v>63</v>
      </c>
      <c r="C43" s="22"/>
      <c r="D43" s="23"/>
      <c r="E43" s="22"/>
      <c r="F43" s="23"/>
      <c r="G43" s="22"/>
      <c r="H43" s="22"/>
      <c r="I43" s="78"/>
      <c r="J43" s="22"/>
      <c r="K43" s="22"/>
      <c r="L43" s="22"/>
      <c r="M43" s="22"/>
      <c r="N43" s="23"/>
      <c r="O43" s="51"/>
      <c r="P43" s="22"/>
      <c r="Q43" s="23"/>
      <c r="R43" s="22"/>
      <c r="S43" s="23"/>
      <c r="T43" s="502"/>
      <c r="U43" s="502"/>
      <c r="V43" s="502"/>
      <c r="W43" s="503"/>
      <c r="X43" s="423"/>
      <c r="Y43" s="502"/>
      <c r="Z43" s="503"/>
      <c r="AA43" s="502"/>
      <c r="AB43" s="484">
        <f t="shared" si="3"/>
        <v>0</v>
      </c>
      <c r="AC43" s="414"/>
    </row>
    <row r="44" spans="1:29" s="216" customFormat="1" ht="18">
      <c r="A44" s="203"/>
      <c r="B44" s="177" t="s">
        <v>64</v>
      </c>
      <c r="C44" s="178">
        <f>SUM(C23:C43)</f>
        <v>0</v>
      </c>
      <c r="D44" s="178">
        <f>SUM(D23:D43)</f>
        <v>0</v>
      </c>
      <c r="E44" s="179"/>
      <c r="F44" s="330"/>
      <c r="G44" s="179"/>
      <c r="H44" s="179"/>
      <c r="I44" s="188"/>
      <c r="J44" s="179"/>
      <c r="K44" s="179"/>
      <c r="L44" s="179"/>
      <c r="M44" s="179"/>
      <c r="N44" s="330"/>
      <c r="O44" s="180"/>
      <c r="P44" s="179"/>
      <c r="Q44" s="330"/>
      <c r="R44" s="179"/>
      <c r="S44" s="330"/>
      <c r="T44" s="504"/>
      <c r="U44" s="504"/>
      <c r="V44" s="504"/>
      <c r="W44" s="505"/>
      <c r="X44" s="491"/>
      <c r="Y44" s="504"/>
      <c r="Z44" s="505"/>
      <c r="AA44" s="504"/>
      <c r="AB44" s="505"/>
      <c r="AC44" s="415"/>
    </row>
    <row r="45" spans="1:29" s="216" customFormat="1" ht="31.5">
      <c r="A45" s="203"/>
      <c r="B45" s="181" t="s">
        <v>65</v>
      </c>
      <c r="C45" s="182"/>
      <c r="D45" s="182">
        <f t="shared" ref="D45" si="5">D44+D21</f>
        <v>0</v>
      </c>
      <c r="E45" s="183"/>
      <c r="F45" s="331"/>
      <c r="G45" s="183"/>
      <c r="H45" s="183"/>
      <c r="I45" s="189"/>
      <c r="J45" s="183"/>
      <c r="K45" s="183"/>
      <c r="L45" s="183"/>
      <c r="M45" s="183"/>
      <c r="N45" s="331"/>
      <c r="O45" s="184"/>
      <c r="P45" s="183"/>
      <c r="Q45" s="331"/>
      <c r="R45" s="183"/>
      <c r="S45" s="331"/>
      <c r="T45" s="429"/>
      <c r="U45" s="429"/>
      <c r="V45" s="429"/>
      <c r="W45" s="499"/>
      <c r="X45" s="430"/>
      <c r="Y45" s="429"/>
      <c r="Z45" s="499"/>
      <c r="AA45" s="429"/>
      <c r="AB45" s="499"/>
      <c r="AC45" s="412"/>
    </row>
    <row r="46" spans="1:29" s="88" customFormat="1">
      <c r="A46" s="6"/>
      <c r="B46" s="25" t="s">
        <v>66</v>
      </c>
      <c r="C46" s="26"/>
      <c r="D46" s="27"/>
      <c r="E46" s="26"/>
      <c r="F46" s="27"/>
      <c r="G46" s="26"/>
      <c r="H46" s="26"/>
      <c r="I46" s="53"/>
      <c r="J46" s="26"/>
      <c r="K46" s="26"/>
      <c r="L46" s="26"/>
      <c r="M46" s="26"/>
      <c r="N46" s="27"/>
      <c r="O46" s="112"/>
      <c r="P46" s="26"/>
      <c r="Q46" s="27"/>
      <c r="R46" s="26"/>
      <c r="S46" s="27"/>
      <c r="T46" s="439"/>
      <c r="U46" s="439"/>
      <c r="V46" s="439"/>
      <c r="W46" s="448"/>
      <c r="X46" s="440"/>
      <c r="Y46" s="439"/>
      <c r="Z46" s="448"/>
      <c r="AA46" s="439"/>
      <c r="AB46" s="448"/>
      <c r="AC46" s="416"/>
    </row>
    <row r="47" spans="1:29" s="88" customFormat="1" ht="21.75" customHeight="1">
      <c r="A47" s="6"/>
      <c r="B47" s="28" t="s">
        <v>29</v>
      </c>
      <c r="C47" s="29"/>
      <c r="D47" s="30"/>
      <c r="E47" s="29"/>
      <c r="F47" s="30"/>
      <c r="G47" s="29"/>
      <c r="H47" s="29"/>
      <c r="I47" s="79"/>
      <c r="J47" s="29"/>
      <c r="K47" s="29"/>
      <c r="L47" s="29"/>
      <c r="M47" s="29"/>
      <c r="N47" s="30"/>
      <c r="O47" s="113"/>
      <c r="P47" s="29"/>
      <c r="Q47" s="30"/>
      <c r="R47" s="29"/>
      <c r="S47" s="30"/>
      <c r="T47" s="441"/>
      <c r="U47" s="441"/>
      <c r="V47" s="441"/>
      <c r="W47" s="506"/>
      <c r="X47" s="442"/>
      <c r="Y47" s="441"/>
      <c r="Z47" s="506"/>
      <c r="AA47" s="441"/>
      <c r="AB47" s="506"/>
      <c r="AC47" s="417"/>
    </row>
    <row r="48" spans="1:29" s="88" customFormat="1" ht="41.25" customHeight="1">
      <c r="A48" s="6">
        <v>2.19</v>
      </c>
      <c r="B48" s="31" t="s">
        <v>67</v>
      </c>
      <c r="C48" s="32"/>
      <c r="D48" s="33"/>
      <c r="E48" s="32"/>
      <c r="F48" s="33"/>
      <c r="G48" s="32"/>
      <c r="H48" s="32"/>
      <c r="I48" s="80"/>
      <c r="J48" s="32"/>
      <c r="K48" s="32"/>
      <c r="L48" s="32"/>
      <c r="M48" s="32"/>
      <c r="N48" s="33"/>
      <c r="O48" s="51"/>
      <c r="P48" s="32"/>
      <c r="Q48" s="33"/>
      <c r="R48" s="32"/>
      <c r="S48" s="33"/>
      <c r="T48" s="443"/>
      <c r="U48" s="443"/>
      <c r="V48" s="443"/>
      <c r="W48" s="507"/>
      <c r="X48" s="423"/>
      <c r="Y48" s="443"/>
      <c r="Z48" s="507"/>
      <c r="AA48" s="443"/>
      <c r="AB48" s="484">
        <f t="shared" ref="AB48:AB75" si="6">U48+W48+Z48</f>
        <v>0</v>
      </c>
      <c r="AC48" s="418"/>
    </row>
    <row r="49" spans="1:29" s="88" customFormat="1" ht="41.25" customHeight="1">
      <c r="A49" s="6">
        <f t="shared" ref="A49:A51" si="7">+A48+0.01</f>
        <v>2.1999999999999997</v>
      </c>
      <c r="B49" s="31" t="s">
        <v>68</v>
      </c>
      <c r="C49" s="32"/>
      <c r="D49" s="33"/>
      <c r="E49" s="32"/>
      <c r="F49" s="33"/>
      <c r="G49" s="32"/>
      <c r="H49" s="32"/>
      <c r="I49" s="80"/>
      <c r="J49" s="32"/>
      <c r="K49" s="32"/>
      <c r="L49" s="32"/>
      <c r="M49" s="32"/>
      <c r="N49" s="33"/>
      <c r="O49" s="51"/>
      <c r="P49" s="32"/>
      <c r="Q49" s="33"/>
      <c r="R49" s="32"/>
      <c r="S49" s="33"/>
      <c r="T49" s="443"/>
      <c r="U49" s="443"/>
      <c r="V49" s="443"/>
      <c r="W49" s="507"/>
      <c r="X49" s="423"/>
      <c r="Y49" s="443"/>
      <c r="Z49" s="507"/>
      <c r="AA49" s="443"/>
      <c r="AB49" s="484">
        <f t="shared" si="6"/>
        <v>0</v>
      </c>
      <c r="AC49" s="418"/>
    </row>
    <row r="50" spans="1:29" s="88" customFormat="1" ht="25.5" customHeight="1">
      <c r="A50" s="6">
        <f t="shared" si="7"/>
        <v>2.2099999999999995</v>
      </c>
      <c r="B50" s="31" t="s">
        <v>69</v>
      </c>
      <c r="C50" s="32"/>
      <c r="D50" s="33"/>
      <c r="E50" s="32"/>
      <c r="F50" s="33"/>
      <c r="G50" s="32"/>
      <c r="H50" s="32"/>
      <c r="I50" s="80"/>
      <c r="J50" s="32"/>
      <c r="K50" s="32"/>
      <c r="L50" s="32"/>
      <c r="M50" s="32"/>
      <c r="N50" s="33"/>
      <c r="O50" s="51"/>
      <c r="P50" s="32"/>
      <c r="Q50" s="33"/>
      <c r="R50" s="32"/>
      <c r="S50" s="33"/>
      <c r="T50" s="443"/>
      <c r="U50" s="443"/>
      <c r="V50" s="443"/>
      <c r="W50" s="507"/>
      <c r="X50" s="423"/>
      <c r="Y50" s="443"/>
      <c r="Z50" s="507"/>
      <c r="AA50" s="443"/>
      <c r="AB50" s="484">
        <f t="shared" si="6"/>
        <v>0</v>
      </c>
      <c r="AC50" s="418"/>
    </row>
    <row r="51" spans="1:29" s="88" customFormat="1" ht="41.25" customHeight="1">
      <c r="A51" s="6">
        <f t="shared" si="7"/>
        <v>2.2199999999999993</v>
      </c>
      <c r="B51" s="31" t="s">
        <v>33</v>
      </c>
      <c r="C51" s="32"/>
      <c r="D51" s="33"/>
      <c r="E51" s="32"/>
      <c r="F51" s="33"/>
      <c r="G51" s="32"/>
      <c r="H51" s="32"/>
      <c r="I51" s="80"/>
      <c r="J51" s="32"/>
      <c r="K51" s="32"/>
      <c r="L51" s="32"/>
      <c r="M51" s="32"/>
      <c r="N51" s="33"/>
      <c r="O51" s="114"/>
      <c r="P51" s="32"/>
      <c r="Q51" s="33"/>
      <c r="R51" s="32"/>
      <c r="S51" s="33"/>
      <c r="T51" s="443"/>
      <c r="U51" s="443"/>
      <c r="V51" s="443"/>
      <c r="W51" s="507"/>
      <c r="X51" s="444"/>
      <c r="Y51" s="443"/>
      <c r="Z51" s="507"/>
      <c r="AA51" s="443"/>
      <c r="AB51" s="484">
        <f t="shared" si="6"/>
        <v>0</v>
      </c>
      <c r="AC51" s="418"/>
    </row>
    <row r="52" spans="1:29" s="216" customFormat="1">
      <c r="A52" s="203"/>
      <c r="B52" s="185" t="s">
        <v>70</v>
      </c>
      <c r="C52" s="186"/>
      <c r="D52" s="190"/>
      <c r="E52" s="186"/>
      <c r="F52" s="190"/>
      <c r="G52" s="186"/>
      <c r="H52" s="186"/>
      <c r="I52" s="191"/>
      <c r="J52" s="186"/>
      <c r="K52" s="186"/>
      <c r="L52" s="186"/>
      <c r="M52" s="186"/>
      <c r="N52" s="190"/>
      <c r="O52" s="187"/>
      <c r="P52" s="186"/>
      <c r="Q52" s="190"/>
      <c r="R52" s="186"/>
      <c r="S52" s="190"/>
      <c r="T52" s="441"/>
      <c r="U52" s="441"/>
      <c r="V52" s="441"/>
      <c r="W52" s="506"/>
      <c r="X52" s="442"/>
      <c r="Y52" s="441"/>
      <c r="Z52" s="506"/>
      <c r="AA52" s="441"/>
      <c r="AB52" s="484">
        <f t="shared" si="6"/>
        <v>0</v>
      </c>
      <c r="AC52" s="419"/>
    </row>
    <row r="53" spans="1:29" s="88" customFormat="1">
      <c r="A53" s="6"/>
      <c r="B53" s="34" t="s">
        <v>71</v>
      </c>
      <c r="C53" s="29"/>
      <c r="D53" s="30"/>
      <c r="E53" s="29"/>
      <c r="F53" s="30"/>
      <c r="G53" s="29"/>
      <c r="H53" s="29"/>
      <c r="I53" s="79"/>
      <c r="J53" s="29"/>
      <c r="K53" s="29"/>
      <c r="L53" s="29"/>
      <c r="M53" s="29"/>
      <c r="N53" s="30"/>
      <c r="O53" s="113"/>
      <c r="P53" s="29"/>
      <c r="Q53" s="30"/>
      <c r="R53" s="29"/>
      <c r="S53" s="30"/>
      <c r="T53" s="441"/>
      <c r="U53" s="441"/>
      <c r="V53" s="441"/>
      <c r="W53" s="506"/>
      <c r="X53" s="442"/>
      <c r="Y53" s="441"/>
      <c r="Z53" s="506"/>
      <c r="AA53" s="441"/>
      <c r="AB53" s="484">
        <f t="shared" si="6"/>
        <v>0</v>
      </c>
      <c r="AC53" s="420"/>
    </row>
    <row r="54" spans="1:29" s="88" customFormat="1" ht="38.25" customHeight="1">
      <c r="A54" s="6">
        <v>2.23</v>
      </c>
      <c r="B54" s="21" t="s">
        <v>72</v>
      </c>
      <c r="C54" s="22"/>
      <c r="D54" s="23"/>
      <c r="E54" s="22"/>
      <c r="F54" s="23"/>
      <c r="G54" s="22"/>
      <c r="H54" s="22"/>
      <c r="I54" s="78"/>
      <c r="J54" s="22"/>
      <c r="K54" s="22"/>
      <c r="L54" s="22"/>
      <c r="M54" s="22"/>
      <c r="N54" s="23"/>
      <c r="O54" s="51"/>
      <c r="P54" s="22"/>
      <c r="Q54" s="23"/>
      <c r="R54" s="22"/>
      <c r="S54" s="23"/>
      <c r="T54" s="502"/>
      <c r="U54" s="502"/>
      <c r="V54" s="502"/>
      <c r="W54" s="503"/>
      <c r="X54" s="423"/>
      <c r="Y54" s="502"/>
      <c r="Z54" s="503"/>
      <c r="AA54" s="502"/>
      <c r="AB54" s="484">
        <f t="shared" si="6"/>
        <v>0</v>
      </c>
      <c r="AC54" s="414"/>
    </row>
    <row r="55" spans="1:29" s="88" customFormat="1" ht="34.5" customHeight="1">
      <c r="A55" s="6">
        <f t="shared" ref="A55:A75" si="8">+A54+0.01</f>
        <v>2.2399999999999998</v>
      </c>
      <c r="B55" s="21" t="s">
        <v>37</v>
      </c>
      <c r="C55" s="22"/>
      <c r="D55" s="23"/>
      <c r="E55" s="22"/>
      <c r="F55" s="23"/>
      <c r="G55" s="22"/>
      <c r="H55" s="22"/>
      <c r="I55" s="78"/>
      <c r="J55" s="22"/>
      <c r="K55" s="22"/>
      <c r="L55" s="22"/>
      <c r="M55" s="22"/>
      <c r="N55" s="23"/>
      <c r="O55" s="51"/>
      <c r="P55" s="22"/>
      <c r="Q55" s="23"/>
      <c r="R55" s="22"/>
      <c r="S55" s="23"/>
      <c r="T55" s="502"/>
      <c r="U55" s="502"/>
      <c r="V55" s="502"/>
      <c r="W55" s="503"/>
      <c r="X55" s="423"/>
      <c r="Y55" s="502"/>
      <c r="Z55" s="503"/>
      <c r="AA55" s="502"/>
      <c r="AB55" s="484">
        <f t="shared" si="6"/>
        <v>0</v>
      </c>
      <c r="AC55" s="414"/>
    </row>
    <row r="56" spans="1:29" s="88" customFormat="1" ht="62.25" customHeight="1">
      <c r="A56" s="6">
        <f t="shared" si="8"/>
        <v>2.2499999999999996</v>
      </c>
      <c r="B56" s="12" t="s">
        <v>73</v>
      </c>
      <c r="C56" s="8"/>
      <c r="D56" s="13"/>
      <c r="E56" s="8"/>
      <c r="F56" s="13"/>
      <c r="G56" s="8"/>
      <c r="H56" s="8"/>
      <c r="I56" s="75"/>
      <c r="J56" s="8"/>
      <c r="K56" s="8"/>
      <c r="L56" s="8"/>
      <c r="M56" s="8"/>
      <c r="N56" s="13"/>
      <c r="O56" s="51"/>
      <c r="P56" s="8"/>
      <c r="Q56" s="13"/>
      <c r="R56" s="8"/>
      <c r="S56" s="13"/>
      <c r="T56" s="405"/>
      <c r="U56" s="405"/>
      <c r="V56" s="405"/>
      <c r="W56" s="484"/>
      <c r="X56" s="423"/>
      <c r="Y56" s="405"/>
      <c r="Z56" s="484"/>
      <c r="AA56" s="405"/>
      <c r="AB56" s="484">
        <f t="shared" si="6"/>
        <v>0</v>
      </c>
      <c r="AC56" s="407"/>
    </row>
    <row r="57" spans="1:29" s="88" customFormat="1" ht="24" customHeight="1">
      <c r="A57" s="6">
        <f t="shared" si="8"/>
        <v>2.2599999999999993</v>
      </c>
      <c r="B57" s="21" t="s">
        <v>74</v>
      </c>
      <c r="C57" s="22"/>
      <c r="D57" s="23"/>
      <c r="E57" s="22"/>
      <c r="F57" s="23"/>
      <c r="G57" s="22"/>
      <c r="H57" s="22"/>
      <c r="I57" s="78"/>
      <c r="J57" s="22"/>
      <c r="K57" s="22"/>
      <c r="L57" s="22"/>
      <c r="M57" s="22"/>
      <c r="N57" s="23"/>
      <c r="O57" s="101"/>
      <c r="P57" s="22"/>
      <c r="Q57" s="23"/>
      <c r="R57" s="22"/>
      <c r="S57" s="23"/>
      <c r="T57" s="502"/>
      <c r="U57" s="502"/>
      <c r="V57" s="502"/>
      <c r="W57" s="503"/>
      <c r="X57" s="435"/>
      <c r="Y57" s="502"/>
      <c r="Z57" s="503"/>
      <c r="AA57" s="502"/>
      <c r="AB57" s="484">
        <f t="shared" si="6"/>
        <v>0</v>
      </c>
      <c r="AC57" s="414"/>
    </row>
    <row r="58" spans="1:29" s="88" customFormat="1" ht="33.75" customHeight="1">
      <c r="A58" s="6" t="s">
        <v>40</v>
      </c>
      <c r="B58" s="35" t="s">
        <v>75</v>
      </c>
      <c r="C58" s="86"/>
      <c r="D58" s="89"/>
      <c r="E58" s="86"/>
      <c r="F58" s="89"/>
      <c r="G58" s="86"/>
      <c r="H58" s="86"/>
      <c r="I58" s="121"/>
      <c r="J58" s="86"/>
      <c r="K58" s="86"/>
      <c r="L58" s="86"/>
      <c r="M58" s="86"/>
      <c r="N58" s="89"/>
      <c r="O58" s="64"/>
      <c r="P58" s="86"/>
      <c r="Q58" s="89"/>
      <c r="R58" s="86"/>
      <c r="S58" s="89"/>
      <c r="T58" s="508"/>
      <c r="U58" s="508"/>
      <c r="V58" s="508"/>
      <c r="W58" s="509"/>
      <c r="X58" s="426"/>
      <c r="Y58" s="508"/>
      <c r="Z58" s="509"/>
      <c r="AA58" s="508"/>
      <c r="AB58" s="484">
        <f t="shared" si="6"/>
        <v>0</v>
      </c>
      <c r="AC58" s="421"/>
    </row>
    <row r="59" spans="1:29" s="88" customFormat="1" ht="51" customHeight="1">
      <c r="A59" s="6" t="s">
        <v>42</v>
      </c>
      <c r="B59" s="35" t="s">
        <v>76</v>
      </c>
      <c r="C59" s="86"/>
      <c r="D59" s="89"/>
      <c r="E59" s="86"/>
      <c r="F59" s="89"/>
      <c r="G59" s="86"/>
      <c r="H59" s="86"/>
      <c r="I59" s="121"/>
      <c r="J59" s="86"/>
      <c r="K59" s="86"/>
      <c r="L59" s="86"/>
      <c r="M59" s="86"/>
      <c r="N59" s="89"/>
      <c r="O59" s="64"/>
      <c r="P59" s="86"/>
      <c r="Q59" s="89"/>
      <c r="R59" s="86"/>
      <c r="S59" s="89"/>
      <c r="T59" s="508"/>
      <c r="U59" s="508"/>
      <c r="V59" s="508"/>
      <c r="W59" s="509"/>
      <c r="X59" s="426"/>
      <c r="Y59" s="508"/>
      <c r="Z59" s="509"/>
      <c r="AA59" s="508"/>
      <c r="AB59" s="484">
        <f t="shared" si="6"/>
        <v>0</v>
      </c>
      <c r="AC59" s="421"/>
    </row>
    <row r="60" spans="1:29" s="88" customFormat="1" ht="51" customHeight="1">
      <c r="A60" s="6" t="s">
        <v>44</v>
      </c>
      <c r="B60" s="35" t="s">
        <v>77</v>
      </c>
      <c r="C60" s="86"/>
      <c r="D60" s="89"/>
      <c r="E60" s="86"/>
      <c r="F60" s="89"/>
      <c r="G60" s="86"/>
      <c r="H60" s="86"/>
      <c r="I60" s="121"/>
      <c r="J60" s="86"/>
      <c r="K60" s="86"/>
      <c r="L60" s="86"/>
      <c r="M60" s="86"/>
      <c r="N60" s="89"/>
      <c r="O60" s="101"/>
      <c r="P60" s="86"/>
      <c r="Q60" s="89"/>
      <c r="R60" s="86"/>
      <c r="S60" s="89"/>
      <c r="T60" s="508"/>
      <c r="U60" s="508"/>
      <c r="V60" s="508"/>
      <c r="W60" s="509"/>
      <c r="X60" s="435"/>
      <c r="Y60" s="508"/>
      <c r="Z60" s="509"/>
      <c r="AA60" s="508"/>
      <c r="AB60" s="484">
        <f t="shared" si="6"/>
        <v>0</v>
      </c>
      <c r="AC60" s="421"/>
    </row>
    <row r="61" spans="1:29" s="88" customFormat="1" ht="82.5" customHeight="1">
      <c r="A61" s="6" t="s">
        <v>46</v>
      </c>
      <c r="B61" s="35" t="s">
        <v>78</v>
      </c>
      <c r="C61" s="86"/>
      <c r="D61" s="89"/>
      <c r="E61" s="86"/>
      <c r="F61" s="89"/>
      <c r="G61" s="86"/>
      <c r="H61" s="86"/>
      <c r="I61" s="121"/>
      <c r="J61" s="86"/>
      <c r="K61" s="86"/>
      <c r="L61" s="86"/>
      <c r="M61" s="86"/>
      <c r="N61" s="89"/>
      <c r="O61" s="51"/>
      <c r="P61" s="86"/>
      <c r="Q61" s="89"/>
      <c r="R61" s="86"/>
      <c r="S61" s="89"/>
      <c r="T61" s="508"/>
      <c r="U61" s="508"/>
      <c r="V61" s="508"/>
      <c r="W61" s="509"/>
      <c r="X61" s="423"/>
      <c r="Y61" s="508"/>
      <c r="Z61" s="509"/>
      <c r="AA61" s="508"/>
      <c r="AB61" s="484">
        <f t="shared" si="6"/>
        <v>0</v>
      </c>
      <c r="AC61" s="421"/>
    </row>
    <row r="62" spans="1:29" s="88" customFormat="1" ht="38.25" customHeight="1">
      <c r="A62" s="6" t="s">
        <v>48</v>
      </c>
      <c r="B62" s="35" t="s">
        <v>79</v>
      </c>
      <c r="C62" s="86"/>
      <c r="D62" s="89"/>
      <c r="E62" s="86"/>
      <c r="F62" s="89"/>
      <c r="G62" s="86"/>
      <c r="H62" s="86"/>
      <c r="I62" s="121"/>
      <c r="J62" s="86"/>
      <c r="K62" s="86"/>
      <c r="L62" s="86"/>
      <c r="M62" s="86"/>
      <c r="N62" s="89"/>
      <c r="O62" s="51"/>
      <c r="P62" s="86"/>
      <c r="Q62" s="89"/>
      <c r="R62" s="86"/>
      <c r="S62" s="89"/>
      <c r="T62" s="508"/>
      <c r="U62" s="508"/>
      <c r="V62" s="508"/>
      <c r="W62" s="509"/>
      <c r="X62" s="423"/>
      <c r="Y62" s="508"/>
      <c r="Z62" s="509"/>
      <c r="AA62" s="508"/>
      <c r="AB62" s="484">
        <f t="shared" si="6"/>
        <v>0</v>
      </c>
      <c r="AC62" s="421"/>
    </row>
    <row r="63" spans="1:29" s="88" customFormat="1" ht="42" customHeight="1">
      <c r="A63" s="6" t="s">
        <v>50</v>
      </c>
      <c r="B63" s="35" t="s">
        <v>49</v>
      </c>
      <c r="C63" s="86"/>
      <c r="D63" s="89"/>
      <c r="E63" s="86"/>
      <c r="F63" s="89"/>
      <c r="G63" s="86"/>
      <c r="H63" s="86"/>
      <c r="I63" s="121"/>
      <c r="J63" s="86"/>
      <c r="K63" s="86"/>
      <c r="L63" s="86"/>
      <c r="M63" s="86"/>
      <c r="N63" s="89"/>
      <c r="O63" s="51"/>
      <c r="P63" s="86"/>
      <c r="Q63" s="89"/>
      <c r="R63" s="86"/>
      <c r="S63" s="89"/>
      <c r="T63" s="508"/>
      <c r="U63" s="508"/>
      <c r="V63" s="508"/>
      <c r="W63" s="509"/>
      <c r="X63" s="423"/>
      <c r="Y63" s="508"/>
      <c r="Z63" s="509"/>
      <c r="AA63" s="508"/>
      <c r="AB63" s="484">
        <f t="shared" si="6"/>
        <v>0</v>
      </c>
      <c r="AC63" s="421"/>
    </row>
    <row r="64" spans="1:29" s="88" customFormat="1" ht="52.5" customHeight="1">
      <c r="A64" s="6" t="s">
        <v>52</v>
      </c>
      <c r="B64" s="35" t="s">
        <v>80</v>
      </c>
      <c r="C64" s="86"/>
      <c r="D64" s="89"/>
      <c r="E64" s="86"/>
      <c r="F64" s="89"/>
      <c r="G64" s="86"/>
      <c r="H64" s="86"/>
      <c r="I64" s="121"/>
      <c r="J64" s="86"/>
      <c r="K64" s="86"/>
      <c r="L64" s="86"/>
      <c r="M64" s="86"/>
      <c r="N64" s="89"/>
      <c r="O64" s="51"/>
      <c r="P64" s="86"/>
      <c r="Q64" s="89"/>
      <c r="R64" s="86"/>
      <c r="S64" s="89"/>
      <c r="T64" s="508"/>
      <c r="U64" s="508"/>
      <c r="V64" s="508"/>
      <c r="W64" s="509"/>
      <c r="X64" s="423"/>
      <c r="Y64" s="508"/>
      <c r="Z64" s="509"/>
      <c r="AA64" s="508"/>
      <c r="AB64" s="484">
        <f t="shared" si="6"/>
        <v>0</v>
      </c>
      <c r="AC64" s="421"/>
    </row>
    <row r="65" spans="1:29" s="88" customFormat="1" ht="45.75" customHeight="1">
      <c r="A65" s="6" t="s">
        <v>81</v>
      </c>
      <c r="B65" s="35" t="s">
        <v>82</v>
      </c>
      <c r="C65" s="86"/>
      <c r="D65" s="89"/>
      <c r="E65" s="86"/>
      <c r="F65" s="89"/>
      <c r="G65" s="86"/>
      <c r="H65" s="86"/>
      <c r="I65" s="121"/>
      <c r="J65" s="86"/>
      <c r="K65" s="86"/>
      <c r="L65" s="86"/>
      <c r="M65" s="86"/>
      <c r="N65" s="89"/>
      <c r="O65" s="51"/>
      <c r="P65" s="86"/>
      <c r="Q65" s="89"/>
      <c r="R65" s="86"/>
      <c r="S65" s="89"/>
      <c r="T65" s="508"/>
      <c r="U65" s="508"/>
      <c r="V65" s="508"/>
      <c r="W65" s="509"/>
      <c r="X65" s="423"/>
      <c r="Y65" s="508"/>
      <c r="Z65" s="509"/>
      <c r="AA65" s="508"/>
      <c r="AB65" s="484">
        <f t="shared" si="6"/>
        <v>0</v>
      </c>
      <c r="AC65" s="421"/>
    </row>
    <row r="66" spans="1:29" s="88" customFormat="1" ht="45.75" customHeight="1">
      <c r="A66" s="6">
        <v>2.27</v>
      </c>
      <c r="B66" s="18" t="s">
        <v>83</v>
      </c>
      <c r="C66" s="19"/>
      <c r="D66" s="20"/>
      <c r="E66" s="19"/>
      <c r="F66" s="20"/>
      <c r="G66" s="19"/>
      <c r="H66" s="19"/>
      <c r="I66" s="77"/>
      <c r="J66" s="19"/>
      <c r="K66" s="19"/>
      <c r="L66" s="19"/>
      <c r="M66" s="19"/>
      <c r="N66" s="20"/>
      <c r="O66" s="51"/>
      <c r="P66" s="86"/>
      <c r="Q66" s="20"/>
      <c r="R66" s="19"/>
      <c r="S66" s="20"/>
      <c r="T66" s="500"/>
      <c r="U66" s="500"/>
      <c r="V66" s="500"/>
      <c r="W66" s="501"/>
      <c r="X66" s="423"/>
      <c r="Y66" s="508"/>
      <c r="Z66" s="501"/>
      <c r="AA66" s="500"/>
      <c r="AB66" s="484">
        <f t="shared" si="6"/>
        <v>0</v>
      </c>
      <c r="AC66" s="413"/>
    </row>
    <row r="67" spans="1:29" s="88" customFormat="1" ht="45.75" customHeight="1">
      <c r="A67" s="6">
        <f t="shared" si="8"/>
        <v>2.2799999999999998</v>
      </c>
      <c r="B67" s="18" t="s">
        <v>84</v>
      </c>
      <c r="C67" s="19"/>
      <c r="D67" s="20"/>
      <c r="E67" s="19"/>
      <c r="F67" s="20"/>
      <c r="G67" s="19"/>
      <c r="H67" s="19"/>
      <c r="I67" s="77"/>
      <c r="J67" s="19"/>
      <c r="K67" s="19"/>
      <c r="L67" s="19"/>
      <c r="M67" s="19"/>
      <c r="N67" s="20"/>
      <c r="O67" s="51"/>
      <c r="P67" s="86"/>
      <c r="Q67" s="20"/>
      <c r="R67" s="19"/>
      <c r="S67" s="20"/>
      <c r="T67" s="500"/>
      <c r="U67" s="500"/>
      <c r="V67" s="500"/>
      <c r="W67" s="501"/>
      <c r="X67" s="423"/>
      <c r="Y67" s="508"/>
      <c r="Z67" s="501"/>
      <c r="AA67" s="500"/>
      <c r="AB67" s="484">
        <f t="shared" si="6"/>
        <v>0</v>
      </c>
      <c r="AC67" s="413"/>
    </row>
    <row r="68" spans="1:29" s="88" customFormat="1" ht="37.5" customHeight="1">
      <c r="A68" s="6">
        <f t="shared" si="8"/>
        <v>2.2899999999999996</v>
      </c>
      <c r="B68" s="18" t="s">
        <v>85</v>
      </c>
      <c r="C68" s="19"/>
      <c r="D68" s="20"/>
      <c r="E68" s="19"/>
      <c r="F68" s="20"/>
      <c r="G68" s="19"/>
      <c r="H68" s="19"/>
      <c r="I68" s="77"/>
      <c r="J68" s="19"/>
      <c r="K68" s="19"/>
      <c r="L68" s="19"/>
      <c r="M68" s="19"/>
      <c r="N68" s="20"/>
      <c r="O68" s="51"/>
      <c r="P68" s="86"/>
      <c r="Q68" s="20"/>
      <c r="R68" s="19"/>
      <c r="S68" s="20"/>
      <c r="T68" s="500"/>
      <c r="U68" s="500"/>
      <c r="V68" s="500"/>
      <c r="W68" s="501"/>
      <c r="X68" s="423"/>
      <c r="Y68" s="508"/>
      <c r="Z68" s="501"/>
      <c r="AA68" s="500"/>
      <c r="AB68" s="484">
        <f t="shared" si="6"/>
        <v>0</v>
      </c>
      <c r="AC68" s="413"/>
    </row>
    <row r="69" spans="1:29" s="88" customFormat="1" ht="24" customHeight="1">
      <c r="A69" s="6">
        <f t="shared" si="8"/>
        <v>2.2999999999999994</v>
      </c>
      <c r="B69" s="18" t="s">
        <v>86</v>
      </c>
      <c r="C69" s="19"/>
      <c r="D69" s="20"/>
      <c r="E69" s="19"/>
      <c r="F69" s="20"/>
      <c r="G69" s="19"/>
      <c r="H69" s="19"/>
      <c r="I69" s="77"/>
      <c r="J69" s="19"/>
      <c r="K69" s="19"/>
      <c r="L69" s="19"/>
      <c r="M69" s="19"/>
      <c r="N69" s="20"/>
      <c r="O69" s="51"/>
      <c r="P69" s="86"/>
      <c r="Q69" s="20"/>
      <c r="R69" s="19"/>
      <c r="S69" s="20"/>
      <c r="T69" s="500"/>
      <c r="U69" s="500"/>
      <c r="V69" s="500"/>
      <c r="W69" s="501"/>
      <c r="X69" s="423"/>
      <c r="Y69" s="508"/>
      <c r="Z69" s="501"/>
      <c r="AA69" s="500"/>
      <c r="AB69" s="484">
        <f t="shared" si="6"/>
        <v>0</v>
      </c>
      <c r="AC69" s="413"/>
    </row>
    <row r="70" spans="1:29" s="88" customFormat="1" ht="23.25" customHeight="1">
      <c r="A70" s="6">
        <f t="shared" si="8"/>
        <v>2.3099999999999992</v>
      </c>
      <c r="B70" s="18" t="s">
        <v>87</v>
      </c>
      <c r="C70" s="19"/>
      <c r="D70" s="20"/>
      <c r="E70" s="19"/>
      <c r="F70" s="20"/>
      <c r="G70" s="19"/>
      <c r="H70" s="19"/>
      <c r="I70" s="77"/>
      <c r="J70" s="19"/>
      <c r="K70" s="19"/>
      <c r="L70" s="19"/>
      <c r="M70" s="19"/>
      <c r="N70" s="20"/>
      <c r="O70" s="51"/>
      <c r="P70" s="86"/>
      <c r="Q70" s="20"/>
      <c r="R70" s="19"/>
      <c r="S70" s="20"/>
      <c r="T70" s="500"/>
      <c r="U70" s="500"/>
      <c r="V70" s="500"/>
      <c r="W70" s="501"/>
      <c r="X70" s="423"/>
      <c r="Y70" s="508"/>
      <c r="Z70" s="501"/>
      <c r="AA70" s="500"/>
      <c r="AB70" s="484">
        <f t="shared" si="6"/>
        <v>0</v>
      </c>
      <c r="AC70" s="413"/>
    </row>
    <row r="71" spans="1:29" s="88" customFormat="1" ht="31.5">
      <c r="A71" s="6">
        <f t="shared" si="8"/>
        <v>2.319999999999999</v>
      </c>
      <c r="B71" s="18" t="s">
        <v>88</v>
      </c>
      <c r="C71" s="19"/>
      <c r="D71" s="20"/>
      <c r="E71" s="19"/>
      <c r="F71" s="20"/>
      <c r="G71" s="19"/>
      <c r="H71" s="19"/>
      <c r="I71" s="77"/>
      <c r="J71" s="19"/>
      <c r="K71" s="19"/>
      <c r="L71" s="19"/>
      <c r="M71" s="19"/>
      <c r="N71" s="20"/>
      <c r="O71" s="51"/>
      <c r="P71" s="86"/>
      <c r="Q71" s="20"/>
      <c r="R71" s="19"/>
      <c r="S71" s="20"/>
      <c r="T71" s="500"/>
      <c r="U71" s="500"/>
      <c r="V71" s="500"/>
      <c r="W71" s="501"/>
      <c r="X71" s="423"/>
      <c r="Y71" s="508"/>
      <c r="Z71" s="501"/>
      <c r="AA71" s="500"/>
      <c r="AB71" s="484">
        <f t="shared" si="6"/>
        <v>0</v>
      </c>
      <c r="AC71" s="413"/>
    </row>
    <row r="72" spans="1:29" s="88" customFormat="1" ht="31.5">
      <c r="A72" s="6">
        <f t="shared" si="8"/>
        <v>2.3299999999999987</v>
      </c>
      <c r="B72" s="18" t="s">
        <v>89</v>
      </c>
      <c r="C72" s="19"/>
      <c r="D72" s="20"/>
      <c r="E72" s="19"/>
      <c r="F72" s="20"/>
      <c r="G72" s="19"/>
      <c r="H72" s="19"/>
      <c r="I72" s="77"/>
      <c r="J72" s="19"/>
      <c r="K72" s="19"/>
      <c r="L72" s="19"/>
      <c r="M72" s="19"/>
      <c r="N72" s="20"/>
      <c r="O72" s="51"/>
      <c r="P72" s="86"/>
      <c r="Q72" s="20"/>
      <c r="R72" s="19"/>
      <c r="S72" s="20"/>
      <c r="T72" s="500"/>
      <c r="U72" s="500"/>
      <c r="V72" s="500"/>
      <c r="W72" s="501"/>
      <c r="X72" s="423"/>
      <c r="Y72" s="508"/>
      <c r="Z72" s="501"/>
      <c r="AA72" s="500"/>
      <c r="AB72" s="484">
        <f t="shared" si="6"/>
        <v>0</v>
      </c>
      <c r="AC72" s="413"/>
    </row>
    <row r="73" spans="1:29" s="88" customFormat="1" ht="31.5">
      <c r="A73" s="6">
        <f t="shared" si="8"/>
        <v>2.3399999999999985</v>
      </c>
      <c r="B73" s="18" t="s">
        <v>90</v>
      </c>
      <c r="C73" s="19"/>
      <c r="D73" s="20"/>
      <c r="E73" s="19"/>
      <c r="F73" s="20"/>
      <c r="G73" s="19"/>
      <c r="H73" s="19"/>
      <c r="I73" s="77"/>
      <c r="J73" s="19"/>
      <c r="K73" s="19"/>
      <c r="L73" s="19"/>
      <c r="M73" s="19"/>
      <c r="N73" s="20"/>
      <c r="O73" s="51"/>
      <c r="P73" s="86"/>
      <c r="Q73" s="20"/>
      <c r="R73" s="19"/>
      <c r="S73" s="20"/>
      <c r="T73" s="500"/>
      <c r="U73" s="500"/>
      <c r="V73" s="500"/>
      <c r="W73" s="501"/>
      <c r="X73" s="423"/>
      <c r="Y73" s="508"/>
      <c r="Z73" s="501"/>
      <c r="AA73" s="500"/>
      <c r="AB73" s="484">
        <f t="shared" si="6"/>
        <v>0</v>
      </c>
      <c r="AC73" s="413"/>
    </row>
    <row r="74" spans="1:29" s="88" customFormat="1" ht="31.5">
      <c r="A74" s="6">
        <f t="shared" si="8"/>
        <v>2.3499999999999983</v>
      </c>
      <c r="B74" s="18" t="s">
        <v>91</v>
      </c>
      <c r="C74" s="19"/>
      <c r="D74" s="20"/>
      <c r="E74" s="19"/>
      <c r="F74" s="20"/>
      <c r="G74" s="19"/>
      <c r="H74" s="19"/>
      <c r="I74" s="77"/>
      <c r="J74" s="19"/>
      <c r="K74" s="19"/>
      <c r="L74" s="19"/>
      <c r="M74" s="19"/>
      <c r="N74" s="20"/>
      <c r="O74" s="51"/>
      <c r="P74" s="86"/>
      <c r="Q74" s="20"/>
      <c r="R74" s="19"/>
      <c r="S74" s="20"/>
      <c r="T74" s="500"/>
      <c r="U74" s="500"/>
      <c r="V74" s="500"/>
      <c r="W74" s="501"/>
      <c r="X74" s="423"/>
      <c r="Y74" s="508"/>
      <c r="Z74" s="501"/>
      <c r="AA74" s="500"/>
      <c r="AB74" s="484">
        <f t="shared" si="6"/>
        <v>0</v>
      </c>
      <c r="AC74" s="413"/>
    </row>
    <row r="75" spans="1:29" s="88" customFormat="1" ht="31.5">
      <c r="A75" s="6">
        <f t="shared" si="8"/>
        <v>2.3599999999999981</v>
      </c>
      <c r="B75" s="18" t="s">
        <v>92</v>
      </c>
      <c r="C75" s="19"/>
      <c r="D75" s="20"/>
      <c r="E75" s="19"/>
      <c r="F75" s="20"/>
      <c r="G75" s="19"/>
      <c r="H75" s="19"/>
      <c r="I75" s="77"/>
      <c r="J75" s="19"/>
      <c r="K75" s="19"/>
      <c r="L75" s="19"/>
      <c r="M75" s="19"/>
      <c r="N75" s="20"/>
      <c r="O75" s="51"/>
      <c r="P75" s="86"/>
      <c r="Q75" s="20"/>
      <c r="R75" s="19"/>
      <c r="S75" s="20"/>
      <c r="T75" s="500"/>
      <c r="U75" s="500"/>
      <c r="V75" s="500"/>
      <c r="W75" s="501"/>
      <c r="X75" s="423"/>
      <c r="Y75" s="508"/>
      <c r="Z75" s="501"/>
      <c r="AA75" s="500"/>
      <c r="AB75" s="484">
        <f t="shared" si="6"/>
        <v>0</v>
      </c>
      <c r="AC75" s="413"/>
    </row>
    <row r="76" spans="1:29" s="216" customFormat="1" ht="21" customHeight="1">
      <c r="A76" s="203"/>
      <c r="B76" s="192" t="s">
        <v>64</v>
      </c>
      <c r="C76" s="133"/>
      <c r="D76" s="142"/>
      <c r="E76" s="133"/>
      <c r="F76" s="142"/>
      <c r="G76" s="133"/>
      <c r="H76" s="133"/>
      <c r="I76" s="141"/>
      <c r="J76" s="133"/>
      <c r="K76" s="133"/>
      <c r="L76" s="133"/>
      <c r="M76" s="133"/>
      <c r="N76" s="142"/>
      <c r="O76" s="136"/>
      <c r="P76" s="133"/>
      <c r="Q76" s="142"/>
      <c r="R76" s="133"/>
      <c r="S76" s="142"/>
      <c r="T76" s="439"/>
      <c r="U76" s="439"/>
      <c r="V76" s="439"/>
      <c r="W76" s="448"/>
      <c r="X76" s="440"/>
      <c r="Y76" s="439"/>
      <c r="Z76" s="448"/>
      <c r="AA76" s="439"/>
      <c r="AB76" s="448"/>
      <c r="AC76" s="422"/>
    </row>
    <row r="77" spans="1:29" s="216" customFormat="1" ht="31.5">
      <c r="A77" s="203"/>
      <c r="B77" s="132" t="s">
        <v>93</v>
      </c>
      <c r="C77" s="133"/>
      <c r="D77" s="142"/>
      <c r="E77" s="133"/>
      <c r="F77" s="142"/>
      <c r="G77" s="133"/>
      <c r="H77" s="133"/>
      <c r="I77" s="141"/>
      <c r="J77" s="133"/>
      <c r="K77" s="133"/>
      <c r="L77" s="133"/>
      <c r="M77" s="133"/>
      <c r="N77" s="142"/>
      <c r="O77" s="136"/>
      <c r="P77" s="133"/>
      <c r="Q77" s="142"/>
      <c r="R77" s="133"/>
      <c r="S77" s="142"/>
      <c r="T77" s="439"/>
      <c r="U77" s="439"/>
      <c r="V77" s="439"/>
      <c r="W77" s="448"/>
      <c r="X77" s="440"/>
      <c r="Y77" s="439"/>
      <c r="Z77" s="448"/>
      <c r="AA77" s="439"/>
      <c r="AB77" s="448"/>
      <c r="AC77" s="403"/>
    </row>
    <row r="78" spans="1:29" s="216" customFormat="1">
      <c r="A78" s="203"/>
      <c r="B78" s="193" t="s">
        <v>94</v>
      </c>
      <c r="C78" s="133"/>
      <c r="D78" s="142"/>
      <c r="E78" s="133"/>
      <c r="F78" s="142"/>
      <c r="G78" s="133"/>
      <c r="H78" s="133"/>
      <c r="I78" s="141"/>
      <c r="J78" s="133"/>
      <c r="K78" s="133"/>
      <c r="L78" s="133"/>
      <c r="M78" s="133"/>
      <c r="N78" s="142"/>
      <c r="O78" s="136"/>
      <c r="P78" s="133"/>
      <c r="Q78" s="142"/>
      <c r="R78" s="133"/>
      <c r="S78" s="142"/>
      <c r="T78" s="439"/>
      <c r="U78" s="439"/>
      <c r="V78" s="439"/>
      <c r="W78" s="448"/>
      <c r="X78" s="440"/>
      <c r="Y78" s="439"/>
      <c r="Z78" s="448"/>
      <c r="AA78" s="439"/>
      <c r="AB78" s="448"/>
      <c r="AC78" s="416"/>
    </row>
    <row r="79" spans="1:29" s="147" customFormat="1" ht="31.5">
      <c r="A79" s="143">
        <v>3</v>
      </c>
      <c r="B79" s="148" t="s">
        <v>95</v>
      </c>
      <c r="C79" s="149"/>
      <c r="D79" s="160"/>
      <c r="E79" s="149"/>
      <c r="F79" s="160"/>
      <c r="G79" s="149"/>
      <c r="H79" s="149"/>
      <c r="I79" s="161"/>
      <c r="J79" s="149"/>
      <c r="K79" s="149"/>
      <c r="L79" s="149"/>
      <c r="M79" s="149"/>
      <c r="N79" s="160"/>
      <c r="O79" s="150"/>
      <c r="P79" s="149"/>
      <c r="Q79" s="160"/>
      <c r="R79" s="149"/>
      <c r="S79" s="160"/>
      <c r="T79" s="467"/>
      <c r="U79" s="467"/>
      <c r="V79" s="467"/>
      <c r="W79" s="498"/>
      <c r="X79" s="468"/>
      <c r="Y79" s="467"/>
      <c r="Z79" s="498"/>
      <c r="AA79" s="467"/>
      <c r="AB79" s="498"/>
      <c r="AC79" s="410"/>
    </row>
    <row r="80" spans="1:29" s="88" customFormat="1">
      <c r="A80" s="260" t="s">
        <v>96</v>
      </c>
      <c r="B80" s="38" t="s">
        <v>28</v>
      </c>
      <c r="C80" s="39"/>
      <c r="D80" s="40"/>
      <c r="E80" s="39"/>
      <c r="F80" s="40"/>
      <c r="G80" s="39"/>
      <c r="H80" s="39"/>
      <c r="I80" s="81"/>
      <c r="J80" s="39"/>
      <c r="K80" s="39"/>
      <c r="L80" s="39"/>
      <c r="M80" s="39"/>
      <c r="N80" s="40"/>
      <c r="O80" s="115"/>
      <c r="P80" s="39"/>
      <c r="Q80" s="40"/>
      <c r="R80" s="39"/>
      <c r="S80" s="40"/>
      <c r="T80" s="467"/>
      <c r="U80" s="467"/>
      <c r="V80" s="467"/>
      <c r="W80" s="498"/>
      <c r="X80" s="468"/>
      <c r="Y80" s="467"/>
      <c r="Z80" s="498"/>
      <c r="AA80" s="467"/>
      <c r="AB80" s="498"/>
      <c r="AC80" s="410"/>
    </row>
    <row r="81" spans="1:29" s="88" customFormat="1" ht="18.75" customHeight="1">
      <c r="A81" s="6"/>
      <c r="B81" s="17" t="s">
        <v>29</v>
      </c>
      <c r="C81" s="15"/>
      <c r="D81" s="16"/>
      <c r="E81" s="15"/>
      <c r="F81" s="16"/>
      <c r="G81" s="15"/>
      <c r="H81" s="15"/>
      <c r="I81" s="76"/>
      <c r="J81" s="15"/>
      <c r="K81" s="15"/>
      <c r="L81" s="15"/>
      <c r="M81" s="15"/>
      <c r="N81" s="16"/>
      <c r="O81" s="110"/>
      <c r="P81" s="15"/>
      <c r="Q81" s="16"/>
      <c r="R81" s="15"/>
      <c r="S81" s="16"/>
      <c r="T81" s="429"/>
      <c r="U81" s="429"/>
      <c r="V81" s="429"/>
      <c r="W81" s="499"/>
      <c r="X81" s="430"/>
      <c r="Y81" s="429"/>
      <c r="Z81" s="499"/>
      <c r="AA81" s="429"/>
      <c r="AB81" s="499"/>
      <c r="AC81" s="411"/>
    </row>
    <row r="82" spans="1:29" s="88" customFormat="1" ht="35.25" customHeight="1">
      <c r="A82" s="6">
        <v>3.01</v>
      </c>
      <c r="B82" s="12" t="s">
        <v>30</v>
      </c>
      <c r="C82" s="8"/>
      <c r="D82" s="13"/>
      <c r="E82" s="8"/>
      <c r="F82" s="13"/>
      <c r="G82" s="8"/>
      <c r="H82" s="8"/>
      <c r="I82" s="49">
        <f t="shared" ref="I82:J85" si="9">C82-E82</f>
        <v>0</v>
      </c>
      <c r="J82" s="50">
        <f t="shared" si="9"/>
        <v>0</v>
      </c>
      <c r="K82" s="8"/>
      <c r="L82" s="8"/>
      <c r="M82" s="8"/>
      <c r="N82" s="13"/>
      <c r="O82" s="51">
        <v>2.5</v>
      </c>
      <c r="P82" s="8">
        <v>2</v>
      </c>
      <c r="Q82" s="41">
        <f>O82*P82</f>
        <v>5</v>
      </c>
      <c r="R82" s="42">
        <f>K82+M82+P82</f>
        <v>2</v>
      </c>
      <c r="S82" s="43">
        <f>L82+N82+Q82</f>
        <v>5</v>
      </c>
      <c r="T82" s="405"/>
      <c r="U82" s="405"/>
      <c r="V82" s="405"/>
      <c r="W82" s="484"/>
      <c r="X82" s="423">
        <v>2</v>
      </c>
      <c r="Y82" s="405">
        <v>2</v>
      </c>
      <c r="Z82" s="424">
        <f>X82*Y82</f>
        <v>4</v>
      </c>
      <c r="AA82" s="406">
        <f>T82+V82+Y82</f>
        <v>2</v>
      </c>
      <c r="AB82" s="484">
        <f t="shared" ref="AB82:AB85" si="10">U82+W82+Z82</f>
        <v>4</v>
      </c>
      <c r="AC82" s="407"/>
    </row>
    <row r="83" spans="1:29" s="88" customFormat="1" ht="33.75" customHeight="1">
      <c r="A83" s="6">
        <f t="shared" ref="A83:A85" si="11">+A82+0.01</f>
        <v>3.0199999999999996</v>
      </c>
      <c r="B83" s="12" t="s">
        <v>31</v>
      </c>
      <c r="C83" s="8"/>
      <c r="D83" s="13"/>
      <c r="E83" s="8"/>
      <c r="F83" s="13"/>
      <c r="G83" s="8"/>
      <c r="H83" s="8"/>
      <c r="I83" s="49">
        <f>C83-E83</f>
        <v>0</v>
      </c>
      <c r="J83" s="50">
        <f t="shared" si="9"/>
        <v>0</v>
      </c>
      <c r="K83" s="8"/>
      <c r="L83" s="8"/>
      <c r="M83" s="8"/>
      <c r="N83" s="13"/>
      <c r="O83" s="51">
        <v>3</v>
      </c>
      <c r="P83" s="8">
        <v>2</v>
      </c>
      <c r="Q83" s="41">
        <f t="shared" ref="Q83" si="12">O83*P83</f>
        <v>6</v>
      </c>
      <c r="R83" s="42">
        <f t="shared" ref="R83:S146" si="13">K83+M83+P83</f>
        <v>2</v>
      </c>
      <c r="S83" s="43">
        <f t="shared" si="13"/>
        <v>6</v>
      </c>
      <c r="T83" s="405"/>
      <c r="U83" s="405"/>
      <c r="V83" s="405"/>
      <c r="W83" s="484"/>
      <c r="X83" s="423">
        <v>3</v>
      </c>
      <c r="Y83" s="405">
        <v>2</v>
      </c>
      <c r="Z83" s="424">
        <f t="shared" ref="Z83:Z85" si="14">X83*Y83</f>
        <v>6</v>
      </c>
      <c r="AA83" s="406">
        <f t="shared" ref="AA83:AA85" si="15">T83+V83+Y83</f>
        <v>2</v>
      </c>
      <c r="AB83" s="484">
        <f t="shared" si="10"/>
        <v>6</v>
      </c>
      <c r="AC83" s="407"/>
    </row>
    <row r="84" spans="1:29" s="88" customFormat="1" ht="25.5" customHeight="1">
      <c r="A84" s="6">
        <f t="shared" si="11"/>
        <v>3.0299999999999994</v>
      </c>
      <c r="B84" s="12" t="s">
        <v>32</v>
      </c>
      <c r="C84" s="8"/>
      <c r="D84" s="13"/>
      <c r="E84" s="8"/>
      <c r="F84" s="13"/>
      <c r="G84" s="8"/>
      <c r="H84" s="8"/>
      <c r="I84" s="49">
        <f t="shared" si="9"/>
        <v>0</v>
      </c>
      <c r="J84" s="50">
        <f t="shared" si="9"/>
        <v>0</v>
      </c>
      <c r="K84" s="8"/>
      <c r="L84" s="8"/>
      <c r="M84" s="8"/>
      <c r="N84" s="13"/>
      <c r="O84" s="51">
        <v>0.1875</v>
      </c>
      <c r="P84" s="8">
        <v>2</v>
      </c>
      <c r="Q84" s="41">
        <f>O84*P84</f>
        <v>0.375</v>
      </c>
      <c r="R84" s="42">
        <f t="shared" si="13"/>
        <v>2</v>
      </c>
      <c r="S84" s="43">
        <f t="shared" si="13"/>
        <v>0.375</v>
      </c>
      <c r="T84" s="405"/>
      <c r="U84" s="405"/>
      <c r="V84" s="405"/>
      <c r="W84" s="484"/>
      <c r="X84" s="423">
        <v>0.375</v>
      </c>
      <c r="Y84" s="405">
        <v>2</v>
      </c>
      <c r="Z84" s="424">
        <f t="shared" si="14"/>
        <v>0.75</v>
      </c>
      <c r="AA84" s="406">
        <f t="shared" si="15"/>
        <v>2</v>
      </c>
      <c r="AB84" s="484">
        <f t="shared" si="10"/>
        <v>0.75</v>
      </c>
      <c r="AC84" s="407"/>
    </row>
    <row r="85" spans="1:29" s="88" customFormat="1" ht="33.75" customHeight="1">
      <c r="A85" s="6">
        <f t="shared" si="11"/>
        <v>3.0399999999999991</v>
      </c>
      <c r="B85" s="12" t="s">
        <v>33</v>
      </c>
      <c r="C85" s="8"/>
      <c r="D85" s="13"/>
      <c r="E85" s="8"/>
      <c r="F85" s="13"/>
      <c r="G85" s="8"/>
      <c r="H85" s="8"/>
      <c r="I85" s="49">
        <f t="shared" si="9"/>
        <v>0</v>
      </c>
      <c r="J85" s="50">
        <f t="shared" si="9"/>
        <v>0</v>
      </c>
      <c r="K85" s="8"/>
      <c r="L85" s="8"/>
      <c r="M85" s="8"/>
      <c r="N85" s="13"/>
      <c r="O85" s="64">
        <v>0.1875</v>
      </c>
      <c r="P85" s="8">
        <v>2</v>
      </c>
      <c r="Q85" s="41">
        <f>O85*P85</f>
        <v>0.375</v>
      </c>
      <c r="R85" s="42">
        <f t="shared" si="13"/>
        <v>2</v>
      </c>
      <c r="S85" s="43">
        <f t="shared" si="13"/>
        <v>0.375</v>
      </c>
      <c r="T85" s="405"/>
      <c r="U85" s="405"/>
      <c r="V85" s="405"/>
      <c r="W85" s="484"/>
      <c r="X85" s="426">
        <v>0.375</v>
      </c>
      <c r="Y85" s="405">
        <v>2</v>
      </c>
      <c r="Z85" s="424">
        <f t="shared" si="14"/>
        <v>0.75</v>
      </c>
      <c r="AA85" s="406">
        <f t="shared" si="15"/>
        <v>2</v>
      </c>
      <c r="AB85" s="484">
        <f t="shared" si="10"/>
        <v>0.75</v>
      </c>
      <c r="AC85" s="407"/>
    </row>
    <row r="86" spans="1:29" s="88" customFormat="1" ht="18">
      <c r="A86" s="6"/>
      <c r="B86" s="14" t="s">
        <v>34</v>
      </c>
      <c r="C86" s="44">
        <f>SUM(C82:C85)</f>
        <v>0</v>
      </c>
      <c r="D86" s="24">
        <f>SUM(D82:D85)</f>
        <v>0</v>
      </c>
      <c r="E86" s="44">
        <f>SUM(E82:E85)</f>
        <v>0</v>
      </c>
      <c r="F86" s="24">
        <f>SUM(F82:F85)</f>
        <v>0</v>
      </c>
      <c r="G86" s="47"/>
      <c r="H86" s="48"/>
      <c r="I86" s="44">
        <f t="shared" ref="I86:O86" si="16">SUM(I82:I85)</f>
        <v>0</v>
      </c>
      <c r="J86" s="24">
        <f t="shared" si="16"/>
        <v>0</v>
      </c>
      <c r="K86" s="24">
        <f t="shared" si="16"/>
        <v>0</v>
      </c>
      <c r="L86" s="24">
        <f t="shared" si="16"/>
        <v>0</v>
      </c>
      <c r="M86" s="24">
        <f t="shared" si="16"/>
        <v>0</v>
      </c>
      <c r="N86" s="24">
        <f t="shared" si="16"/>
        <v>0</v>
      </c>
      <c r="O86" s="116">
        <f t="shared" si="16"/>
        <v>5.875</v>
      </c>
      <c r="P86" s="24">
        <f>P84</f>
        <v>2</v>
      </c>
      <c r="Q86" s="24">
        <f t="shared" ref="Q86" si="17">SUM(Q82:Q85)</f>
        <v>11.75</v>
      </c>
      <c r="R86" s="24">
        <f>R84</f>
        <v>2</v>
      </c>
      <c r="S86" s="24">
        <f>SUM(S82:S85)</f>
        <v>11.75</v>
      </c>
      <c r="T86" s="427">
        <f>SUM(T82:T85)</f>
        <v>0</v>
      </c>
      <c r="U86" s="427">
        <f t="shared" ref="U86:Z86" si="18">SUM(U82:U85)</f>
        <v>0</v>
      </c>
      <c r="V86" s="427">
        <f t="shared" si="18"/>
        <v>0</v>
      </c>
      <c r="W86" s="427">
        <f t="shared" si="18"/>
        <v>0</v>
      </c>
      <c r="X86" s="427">
        <f t="shared" si="18"/>
        <v>5.75</v>
      </c>
      <c r="Y86" s="427"/>
      <c r="Z86" s="427">
        <f t="shared" si="18"/>
        <v>11.5</v>
      </c>
      <c r="AA86" s="427"/>
      <c r="AB86" s="427">
        <f>SUM(AB82:AB85)</f>
        <v>11.5</v>
      </c>
      <c r="AC86" s="412"/>
    </row>
    <row r="87" spans="1:29" s="88" customFormat="1" ht="18">
      <c r="A87" s="6"/>
      <c r="B87" s="17" t="s">
        <v>35</v>
      </c>
      <c r="C87" s="15"/>
      <c r="D87" s="16"/>
      <c r="E87" s="15"/>
      <c r="F87" s="16"/>
      <c r="G87" s="47"/>
      <c r="H87" s="48"/>
      <c r="I87" s="76"/>
      <c r="J87" s="15"/>
      <c r="K87" s="15"/>
      <c r="L87" s="15"/>
      <c r="M87" s="15"/>
      <c r="N87" s="16"/>
      <c r="O87" s="110"/>
      <c r="P87" s="15"/>
      <c r="Q87" s="41"/>
      <c r="R87" s="42"/>
      <c r="S87" s="43"/>
      <c r="T87" s="429"/>
      <c r="U87" s="429"/>
      <c r="V87" s="429"/>
      <c r="W87" s="499"/>
      <c r="X87" s="430"/>
      <c r="Y87" s="429"/>
      <c r="Z87" s="424"/>
      <c r="AA87" s="406"/>
      <c r="AB87" s="425"/>
      <c r="AC87" s="411"/>
    </row>
    <row r="88" spans="1:29" s="88" customFormat="1" ht="46.5" customHeight="1">
      <c r="A88" s="6">
        <v>3.05</v>
      </c>
      <c r="B88" s="18" t="s">
        <v>36</v>
      </c>
      <c r="C88" s="45">
        <v>100</v>
      </c>
      <c r="D88" s="251">
        <v>18</v>
      </c>
      <c r="E88" s="45">
        <v>100</v>
      </c>
      <c r="F88" s="251">
        <v>18</v>
      </c>
      <c r="G88" s="47">
        <f>E88/C88</f>
        <v>1</v>
      </c>
      <c r="H88" s="48">
        <f>F88/D88</f>
        <v>1</v>
      </c>
      <c r="I88" s="49">
        <f t="shared" ref="I88:J108" si="19">C88-E88</f>
        <v>0</v>
      </c>
      <c r="J88" s="50">
        <f>D88-F88</f>
        <v>0</v>
      </c>
      <c r="K88" s="45"/>
      <c r="L88" s="45"/>
      <c r="M88" s="45"/>
      <c r="N88" s="46"/>
      <c r="O88" s="51">
        <v>1.4999999999999999E-2</v>
      </c>
      <c r="P88" s="45">
        <v>200</v>
      </c>
      <c r="Q88" s="41">
        <f>O88*P88*12</f>
        <v>36</v>
      </c>
      <c r="R88" s="42">
        <f t="shared" si="13"/>
        <v>200</v>
      </c>
      <c r="S88" s="43">
        <f t="shared" si="13"/>
        <v>36</v>
      </c>
      <c r="T88" s="431"/>
      <c r="U88" s="431"/>
      <c r="V88" s="431"/>
      <c r="W88" s="510"/>
      <c r="X88" s="423">
        <v>1.4999999999999999E-2</v>
      </c>
      <c r="Y88" s="431">
        <v>200</v>
      </c>
      <c r="Z88" s="424">
        <f>X88*Y88*12</f>
        <v>36</v>
      </c>
      <c r="AA88" s="406">
        <f t="shared" ref="AA88:AB149" si="20">T88+V88+Y88</f>
        <v>200</v>
      </c>
      <c r="AB88" s="484">
        <f t="shared" si="20"/>
        <v>36</v>
      </c>
      <c r="AC88" s="432"/>
    </row>
    <row r="89" spans="1:29" s="88" customFormat="1" ht="46.5" customHeight="1">
      <c r="A89" s="6">
        <f t="shared" ref="A89:A90" si="21">+A88+0.01</f>
        <v>3.0599999999999996</v>
      </c>
      <c r="B89" s="18" t="s">
        <v>37</v>
      </c>
      <c r="C89" s="45">
        <v>100</v>
      </c>
      <c r="D89" s="251">
        <v>1.2</v>
      </c>
      <c r="E89" s="45">
        <v>100</v>
      </c>
      <c r="F89" s="251">
        <v>1.2</v>
      </c>
      <c r="G89" s="47">
        <f t="shared" ref="G89:H104" si="22">E89/C89</f>
        <v>1</v>
      </c>
      <c r="H89" s="48">
        <f t="shared" si="22"/>
        <v>1</v>
      </c>
      <c r="I89" s="49">
        <f t="shared" si="19"/>
        <v>0</v>
      </c>
      <c r="J89" s="50">
        <f t="shared" si="19"/>
        <v>0</v>
      </c>
      <c r="K89" s="45"/>
      <c r="L89" s="45"/>
      <c r="M89" s="45"/>
      <c r="N89" s="46"/>
      <c r="O89" s="51">
        <v>1E-3</v>
      </c>
      <c r="P89" s="45">
        <v>200</v>
      </c>
      <c r="Q89" s="41">
        <f>O89*P89*12</f>
        <v>2.4000000000000004</v>
      </c>
      <c r="R89" s="42">
        <f>K89+M89+P89</f>
        <v>200</v>
      </c>
      <c r="S89" s="43">
        <f t="shared" si="13"/>
        <v>2.4000000000000004</v>
      </c>
      <c r="T89" s="431"/>
      <c r="U89" s="431"/>
      <c r="V89" s="431"/>
      <c r="W89" s="510"/>
      <c r="X89" s="423">
        <v>1E-3</v>
      </c>
      <c r="Y89" s="431">
        <v>200</v>
      </c>
      <c r="Z89" s="424">
        <f t="shared" ref="Z89" si="23">X89*Y89*12</f>
        <v>2.4000000000000004</v>
      </c>
      <c r="AA89" s="406">
        <f>T89+V89+Y89</f>
        <v>200</v>
      </c>
      <c r="AB89" s="484">
        <f t="shared" si="20"/>
        <v>2.4000000000000004</v>
      </c>
      <c r="AC89" s="432"/>
    </row>
    <row r="90" spans="1:29" s="88" customFormat="1" ht="59.25" customHeight="1">
      <c r="A90" s="6">
        <f t="shared" si="21"/>
        <v>3.0699999999999994</v>
      </c>
      <c r="B90" s="18" t="s">
        <v>38</v>
      </c>
      <c r="C90" s="45"/>
      <c r="D90" s="251"/>
      <c r="E90" s="45"/>
      <c r="F90" s="251"/>
      <c r="G90" s="47"/>
      <c r="H90" s="48"/>
      <c r="I90" s="49">
        <f t="shared" si="19"/>
        <v>0</v>
      </c>
      <c r="J90" s="50">
        <f t="shared" si="19"/>
        <v>0</v>
      </c>
      <c r="K90" s="45"/>
      <c r="L90" s="45"/>
      <c r="M90" s="45"/>
      <c r="N90" s="46"/>
      <c r="O90" s="51">
        <v>0.01</v>
      </c>
      <c r="P90" s="45">
        <v>200</v>
      </c>
      <c r="Q90" s="41">
        <f t="shared" ref="Q90:Q107" si="24">O90*P90</f>
        <v>2</v>
      </c>
      <c r="R90" s="42">
        <f t="shared" si="13"/>
        <v>200</v>
      </c>
      <c r="S90" s="43">
        <f t="shared" si="13"/>
        <v>2</v>
      </c>
      <c r="T90" s="431"/>
      <c r="U90" s="431"/>
      <c r="V90" s="431"/>
      <c r="W90" s="510"/>
      <c r="X90" s="423">
        <v>0.01</v>
      </c>
      <c r="Y90" s="431">
        <v>200</v>
      </c>
      <c r="Z90" s="424">
        <f>X90*Y90</f>
        <v>2</v>
      </c>
      <c r="AA90" s="406">
        <f t="shared" ref="AA90:AA109" si="25">T90+V90+Y90</f>
        <v>200</v>
      </c>
      <c r="AB90" s="484">
        <f t="shared" si="20"/>
        <v>2</v>
      </c>
      <c r="AC90" s="432"/>
    </row>
    <row r="91" spans="1:29" s="88" customFormat="1" ht="46.5" customHeight="1">
      <c r="A91" s="6"/>
      <c r="B91" s="18" t="s">
        <v>39</v>
      </c>
      <c r="C91" s="45"/>
      <c r="D91" s="251"/>
      <c r="E91" s="45"/>
      <c r="F91" s="251"/>
      <c r="G91" s="47"/>
      <c r="H91" s="48"/>
      <c r="I91" s="49">
        <f t="shared" si="19"/>
        <v>0</v>
      </c>
      <c r="J91" s="50">
        <f t="shared" si="19"/>
        <v>0</v>
      </c>
      <c r="K91" s="45"/>
      <c r="L91" s="45"/>
      <c r="M91" s="45"/>
      <c r="N91" s="46"/>
      <c r="O91" s="117"/>
      <c r="P91" s="45"/>
      <c r="Q91" s="46">
        <f t="shared" si="24"/>
        <v>0</v>
      </c>
      <c r="R91" s="42">
        <f t="shared" si="13"/>
        <v>0</v>
      </c>
      <c r="S91" s="43">
        <f t="shared" si="13"/>
        <v>0</v>
      </c>
      <c r="T91" s="431"/>
      <c r="U91" s="431"/>
      <c r="V91" s="431"/>
      <c r="W91" s="510"/>
      <c r="X91" s="433"/>
      <c r="Y91" s="431"/>
      <c r="Z91" s="510"/>
      <c r="AA91" s="406"/>
      <c r="AB91" s="484"/>
      <c r="AC91" s="432"/>
    </row>
    <row r="92" spans="1:29" s="88" customFormat="1" ht="34.5" customHeight="1">
      <c r="A92" s="6" t="s">
        <v>40</v>
      </c>
      <c r="B92" s="21" t="s">
        <v>41</v>
      </c>
      <c r="C92" s="90">
        <v>2</v>
      </c>
      <c r="D92" s="252">
        <v>6</v>
      </c>
      <c r="E92" s="90">
        <v>2</v>
      </c>
      <c r="F92" s="252">
        <v>6</v>
      </c>
      <c r="G92" s="47">
        <f t="shared" si="22"/>
        <v>1</v>
      </c>
      <c r="H92" s="48">
        <f t="shared" si="22"/>
        <v>1</v>
      </c>
      <c r="I92" s="49">
        <f t="shared" si="19"/>
        <v>0</v>
      </c>
      <c r="J92" s="50">
        <f t="shared" si="19"/>
        <v>0</v>
      </c>
      <c r="K92" s="90"/>
      <c r="L92" s="90"/>
      <c r="M92" s="90"/>
      <c r="N92" s="96"/>
      <c r="O92" s="101">
        <v>0.25</v>
      </c>
      <c r="P92" s="90">
        <v>4</v>
      </c>
      <c r="Q92" s="41">
        <f>O92*P92*12</f>
        <v>12</v>
      </c>
      <c r="R92" s="42">
        <f t="shared" si="13"/>
        <v>4</v>
      </c>
      <c r="S92" s="43">
        <f t="shared" si="13"/>
        <v>12</v>
      </c>
      <c r="T92" s="434"/>
      <c r="U92" s="434"/>
      <c r="V92" s="434"/>
      <c r="W92" s="511"/>
      <c r="X92" s="435">
        <v>0.25</v>
      </c>
      <c r="Y92" s="90">
        <v>4</v>
      </c>
      <c r="Z92" s="424">
        <f>X92*Y92*12</f>
        <v>12</v>
      </c>
      <c r="AA92" s="406">
        <f t="shared" si="25"/>
        <v>4</v>
      </c>
      <c r="AB92" s="484">
        <f t="shared" si="20"/>
        <v>12</v>
      </c>
      <c r="AC92" s="436"/>
    </row>
    <row r="93" spans="1:29" s="9" customFormat="1" ht="54" customHeight="1">
      <c r="A93" s="6" t="s">
        <v>42</v>
      </c>
      <c r="B93" s="21" t="s">
        <v>43</v>
      </c>
      <c r="C93" s="8"/>
      <c r="D93" s="253"/>
      <c r="E93" s="8"/>
      <c r="F93" s="253"/>
      <c r="G93" s="47"/>
      <c r="H93" s="48"/>
      <c r="I93" s="49">
        <f t="shared" si="19"/>
        <v>0</v>
      </c>
      <c r="J93" s="50">
        <f t="shared" si="19"/>
        <v>0</v>
      </c>
      <c r="K93" s="8"/>
      <c r="L93" s="8"/>
      <c r="M93" s="8"/>
      <c r="N93" s="13"/>
      <c r="O93" s="101">
        <v>0.2</v>
      </c>
      <c r="P93" s="8">
        <v>0</v>
      </c>
      <c r="Q93" s="41">
        <f>O93*P93*12</f>
        <v>0</v>
      </c>
      <c r="R93" s="42">
        <f t="shared" si="13"/>
        <v>0</v>
      </c>
      <c r="S93" s="43">
        <f t="shared" si="13"/>
        <v>0</v>
      </c>
      <c r="T93" s="405"/>
      <c r="U93" s="405"/>
      <c r="V93" s="405"/>
      <c r="W93" s="484"/>
      <c r="X93" s="435">
        <v>0.2</v>
      </c>
      <c r="Y93" s="405">
        <v>0</v>
      </c>
      <c r="Z93" s="424">
        <f t="shared" ref="Z93:Z99" si="26">X93*Y93*12</f>
        <v>0</v>
      </c>
      <c r="AA93" s="406">
        <f t="shared" si="25"/>
        <v>0</v>
      </c>
      <c r="AB93" s="484">
        <f t="shared" si="20"/>
        <v>0</v>
      </c>
      <c r="AC93" s="407"/>
    </row>
    <row r="94" spans="1:29" s="9" customFormat="1" ht="77.25" customHeight="1">
      <c r="A94" s="6" t="s">
        <v>44</v>
      </c>
      <c r="B94" s="21" t="s">
        <v>45</v>
      </c>
      <c r="C94" s="8"/>
      <c r="D94" s="253"/>
      <c r="E94" s="8"/>
      <c r="F94" s="253"/>
      <c r="G94" s="47"/>
      <c r="H94" s="48"/>
      <c r="I94" s="49">
        <f t="shared" si="19"/>
        <v>0</v>
      </c>
      <c r="J94" s="50">
        <f t="shared" si="19"/>
        <v>0</v>
      </c>
      <c r="K94" s="8"/>
      <c r="L94" s="8"/>
      <c r="M94" s="8"/>
      <c r="N94" s="13"/>
      <c r="O94" s="51"/>
      <c r="P94" s="8"/>
      <c r="Q94" s="41">
        <f t="shared" si="24"/>
        <v>0</v>
      </c>
      <c r="R94" s="42">
        <f t="shared" si="13"/>
        <v>0</v>
      </c>
      <c r="S94" s="43">
        <f t="shared" si="13"/>
        <v>0</v>
      </c>
      <c r="T94" s="405"/>
      <c r="U94" s="405"/>
      <c r="V94" s="405"/>
      <c r="W94" s="484"/>
      <c r="X94" s="423">
        <v>0.12</v>
      </c>
      <c r="Y94" s="405"/>
      <c r="Z94" s="424">
        <f t="shared" si="26"/>
        <v>0</v>
      </c>
      <c r="AA94" s="406">
        <f t="shared" si="25"/>
        <v>0</v>
      </c>
      <c r="AB94" s="484">
        <f t="shared" si="20"/>
        <v>0</v>
      </c>
      <c r="AC94" s="407"/>
    </row>
    <row r="95" spans="1:29" s="88" customFormat="1" ht="46.5" customHeight="1">
      <c r="A95" s="6" t="s">
        <v>46</v>
      </c>
      <c r="B95" s="21" t="s">
        <v>47</v>
      </c>
      <c r="C95" s="8">
        <v>6</v>
      </c>
      <c r="D95" s="253">
        <v>3.6</v>
      </c>
      <c r="E95" s="8">
        <v>6</v>
      </c>
      <c r="F95" s="253">
        <v>3.6</v>
      </c>
      <c r="G95" s="47">
        <f t="shared" si="22"/>
        <v>1</v>
      </c>
      <c r="H95" s="48">
        <f t="shared" si="22"/>
        <v>1</v>
      </c>
      <c r="I95" s="49">
        <f t="shared" si="19"/>
        <v>0</v>
      </c>
      <c r="J95" s="50">
        <f t="shared" si="19"/>
        <v>0</v>
      </c>
      <c r="K95" s="8"/>
      <c r="L95" s="8"/>
      <c r="M95" s="8"/>
      <c r="N95" s="13"/>
      <c r="O95" s="51">
        <v>0.05</v>
      </c>
      <c r="P95" s="8">
        <f>3*4</f>
        <v>12</v>
      </c>
      <c r="Q95" s="41">
        <f>O95*P95*12</f>
        <v>7.2000000000000011</v>
      </c>
      <c r="R95" s="42">
        <f t="shared" si="13"/>
        <v>12</v>
      </c>
      <c r="S95" s="43">
        <f t="shared" si="13"/>
        <v>7.2000000000000011</v>
      </c>
      <c r="T95" s="405"/>
      <c r="U95" s="405"/>
      <c r="V95" s="405"/>
      <c r="W95" s="484"/>
      <c r="X95" s="423">
        <v>0.05</v>
      </c>
      <c r="Y95" s="405">
        <v>12</v>
      </c>
      <c r="Z95" s="424">
        <f t="shared" si="26"/>
        <v>7.2000000000000011</v>
      </c>
      <c r="AA95" s="406">
        <f t="shared" si="25"/>
        <v>12</v>
      </c>
      <c r="AB95" s="484">
        <f t="shared" si="20"/>
        <v>7.2000000000000011</v>
      </c>
      <c r="AC95" s="407"/>
    </row>
    <row r="96" spans="1:29" s="88" customFormat="1" ht="46.5" customHeight="1">
      <c r="A96" s="6" t="s">
        <v>48</v>
      </c>
      <c r="B96" s="21" t="s">
        <v>49</v>
      </c>
      <c r="C96" s="8">
        <v>2</v>
      </c>
      <c r="D96" s="253">
        <v>2.4</v>
      </c>
      <c r="E96" s="8">
        <v>2</v>
      </c>
      <c r="F96" s="253">
        <v>2.4</v>
      </c>
      <c r="G96" s="47">
        <f t="shared" si="22"/>
        <v>1</v>
      </c>
      <c r="H96" s="48">
        <f t="shared" si="22"/>
        <v>1</v>
      </c>
      <c r="I96" s="49">
        <f t="shared" si="19"/>
        <v>0</v>
      </c>
      <c r="J96" s="50">
        <f t="shared" si="19"/>
        <v>0</v>
      </c>
      <c r="K96" s="8"/>
      <c r="L96" s="8"/>
      <c r="M96" s="8"/>
      <c r="N96" s="13"/>
      <c r="O96" s="51">
        <v>0.1</v>
      </c>
      <c r="P96" s="8">
        <v>4</v>
      </c>
      <c r="Q96" s="41">
        <f>O96*P96*12</f>
        <v>4.8000000000000007</v>
      </c>
      <c r="R96" s="42">
        <f t="shared" si="13"/>
        <v>4</v>
      </c>
      <c r="S96" s="43">
        <f t="shared" si="13"/>
        <v>4.8000000000000007</v>
      </c>
      <c r="T96" s="405"/>
      <c r="U96" s="405"/>
      <c r="V96" s="405"/>
      <c r="W96" s="484"/>
      <c r="X96" s="423">
        <v>0.1</v>
      </c>
      <c r="Y96" s="405">
        <v>4</v>
      </c>
      <c r="Z96" s="424">
        <f t="shared" si="26"/>
        <v>4.8000000000000007</v>
      </c>
      <c r="AA96" s="406">
        <f t="shared" si="25"/>
        <v>4</v>
      </c>
      <c r="AB96" s="484">
        <f t="shared" si="20"/>
        <v>4.8000000000000007</v>
      </c>
      <c r="AC96" s="407"/>
    </row>
    <row r="97" spans="1:29" s="88" customFormat="1" ht="66.75" customHeight="1">
      <c r="A97" s="6" t="s">
        <v>50</v>
      </c>
      <c r="B97" s="21" t="s">
        <v>51</v>
      </c>
      <c r="C97" s="8">
        <v>4</v>
      </c>
      <c r="D97" s="253">
        <v>2.4</v>
      </c>
      <c r="E97" s="8">
        <v>4</v>
      </c>
      <c r="F97" s="253">
        <v>2.4</v>
      </c>
      <c r="G97" s="47">
        <f t="shared" si="22"/>
        <v>1</v>
      </c>
      <c r="H97" s="48">
        <f t="shared" si="22"/>
        <v>1</v>
      </c>
      <c r="I97" s="49">
        <f t="shared" si="19"/>
        <v>0</v>
      </c>
      <c r="J97" s="50">
        <f t="shared" si="19"/>
        <v>0</v>
      </c>
      <c r="K97" s="8"/>
      <c r="L97" s="8"/>
      <c r="M97" s="8"/>
      <c r="N97" s="13"/>
      <c r="O97" s="51">
        <v>0.05</v>
      </c>
      <c r="P97" s="8">
        <f>2*4</f>
        <v>8</v>
      </c>
      <c r="Q97" s="41">
        <f>O97*P97*12</f>
        <v>4.8000000000000007</v>
      </c>
      <c r="R97" s="42">
        <f t="shared" si="13"/>
        <v>8</v>
      </c>
      <c r="S97" s="43">
        <f t="shared" si="13"/>
        <v>4.8000000000000007</v>
      </c>
      <c r="T97" s="405"/>
      <c r="U97" s="405"/>
      <c r="V97" s="405"/>
      <c r="W97" s="484"/>
      <c r="X97" s="423">
        <v>0.05</v>
      </c>
      <c r="Y97" s="405">
        <v>8</v>
      </c>
      <c r="Z97" s="424">
        <f t="shared" si="26"/>
        <v>4.8000000000000007</v>
      </c>
      <c r="AA97" s="406">
        <f t="shared" si="25"/>
        <v>8</v>
      </c>
      <c r="AB97" s="484">
        <f t="shared" si="20"/>
        <v>4.8000000000000007</v>
      </c>
      <c r="AC97" s="407"/>
    </row>
    <row r="98" spans="1:29" s="88" customFormat="1" ht="46.5" customHeight="1">
      <c r="A98" s="6" t="s">
        <v>52</v>
      </c>
      <c r="B98" s="21" t="s">
        <v>97</v>
      </c>
      <c r="C98" s="8">
        <v>2</v>
      </c>
      <c r="D98" s="253">
        <v>1.44</v>
      </c>
      <c r="E98" s="8">
        <v>2</v>
      </c>
      <c r="F98" s="253">
        <v>1.44</v>
      </c>
      <c r="G98" s="47">
        <f t="shared" si="22"/>
        <v>1</v>
      </c>
      <c r="H98" s="48">
        <f t="shared" si="22"/>
        <v>1</v>
      </c>
      <c r="I98" s="49">
        <f t="shared" si="19"/>
        <v>0</v>
      </c>
      <c r="J98" s="50">
        <f t="shared" si="19"/>
        <v>0</v>
      </c>
      <c r="K98" s="8"/>
      <c r="L98" s="8"/>
      <c r="M98" s="8"/>
      <c r="N98" s="13"/>
      <c r="O98" s="51">
        <v>0.06</v>
      </c>
      <c r="P98" s="8">
        <v>4</v>
      </c>
      <c r="Q98" s="41">
        <f>O98*P98*12</f>
        <v>2.88</v>
      </c>
      <c r="R98" s="42">
        <f t="shared" si="13"/>
        <v>4</v>
      </c>
      <c r="S98" s="43">
        <f t="shared" si="13"/>
        <v>2.88</v>
      </c>
      <c r="T98" s="405"/>
      <c r="U98" s="405"/>
      <c r="V98" s="405"/>
      <c r="W98" s="484"/>
      <c r="X98" s="423">
        <v>0.06</v>
      </c>
      <c r="Y98" s="405">
        <v>4</v>
      </c>
      <c r="Z98" s="424">
        <f t="shared" si="26"/>
        <v>2.88</v>
      </c>
      <c r="AA98" s="406">
        <f t="shared" si="25"/>
        <v>4</v>
      </c>
      <c r="AB98" s="484">
        <f t="shared" si="20"/>
        <v>2.88</v>
      </c>
      <c r="AC98" s="407"/>
    </row>
    <row r="99" spans="1:29" s="87" customFormat="1" ht="46.5" customHeight="1">
      <c r="A99" s="6" t="s">
        <v>81</v>
      </c>
      <c r="B99" s="21" t="s">
        <v>98</v>
      </c>
      <c r="C99" s="8">
        <v>4</v>
      </c>
      <c r="D99" s="253">
        <v>2.16</v>
      </c>
      <c r="E99" s="8">
        <v>4</v>
      </c>
      <c r="F99" s="253">
        <v>2.16</v>
      </c>
      <c r="G99" s="47">
        <f t="shared" si="22"/>
        <v>1</v>
      </c>
      <c r="H99" s="48">
        <f t="shared" si="22"/>
        <v>1</v>
      </c>
      <c r="I99" s="49">
        <f t="shared" si="19"/>
        <v>0</v>
      </c>
      <c r="J99" s="50">
        <f t="shared" si="19"/>
        <v>0</v>
      </c>
      <c r="K99" s="8"/>
      <c r="L99" s="8"/>
      <c r="M99" s="8"/>
      <c r="N99" s="13"/>
      <c r="O99" s="51">
        <v>4.4999999999999998E-2</v>
      </c>
      <c r="P99" s="8">
        <f>2*4</f>
        <v>8</v>
      </c>
      <c r="Q99" s="41">
        <f>O99*P99*12</f>
        <v>4.32</v>
      </c>
      <c r="R99" s="42">
        <f t="shared" si="13"/>
        <v>8</v>
      </c>
      <c r="S99" s="43">
        <f t="shared" si="13"/>
        <v>4.32</v>
      </c>
      <c r="T99" s="405"/>
      <c r="U99" s="405"/>
      <c r="V99" s="405"/>
      <c r="W99" s="484"/>
      <c r="X99" s="423">
        <v>4.4999999999999998E-2</v>
      </c>
      <c r="Y99" s="405">
        <v>8</v>
      </c>
      <c r="Z99" s="424">
        <f t="shared" si="26"/>
        <v>4.32</v>
      </c>
      <c r="AA99" s="406">
        <f t="shared" si="25"/>
        <v>8</v>
      </c>
      <c r="AB99" s="484">
        <f t="shared" si="20"/>
        <v>4.32</v>
      </c>
      <c r="AC99" s="407"/>
    </row>
    <row r="100" spans="1:29" s="88" customFormat="1" ht="46.5" customHeight="1">
      <c r="A100" s="6">
        <v>3.08</v>
      </c>
      <c r="B100" s="21" t="s">
        <v>54</v>
      </c>
      <c r="C100" s="8"/>
      <c r="D100" s="253"/>
      <c r="E100" s="8"/>
      <c r="F100" s="253"/>
      <c r="G100" s="47"/>
      <c r="H100" s="48"/>
      <c r="I100" s="49">
        <f t="shared" si="19"/>
        <v>0</v>
      </c>
      <c r="J100" s="50">
        <f t="shared" si="19"/>
        <v>0</v>
      </c>
      <c r="K100" s="8"/>
      <c r="L100" s="8"/>
      <c r="M100" s="8"/>
      <c r="N100" s="13"/>
      <c r="O100" s="51">
        <v>0.01</v>
      </c>
      <c r="P100" s="8">
        <v>200</v>
      </c>
      <c r="Q100" s="41">
        <f t="shared" si="24"/>
        <v>2</v>
      </c>
      <c r="R100" s="42">
        <f t="shared" si="13"/>
        <v>200</v>
      </c>
      <c r="S100" s="43">
        <f t="shared" si="13"/>
        <v>2</v>
      </c>
      <c r="T100" s="405"/>
      <c r="U100" s="405"/>
      <c r="V100" s="405"/>
      <c r="W100" s="484"/>
      <c r="X100" s="423">
        <v>0.01</v>
      </c>
      <c r="Y100" s="405">
        <v>200</v>
      </c>
      <c r="Z100" s="424">
        <f t="shared" ref="Z100:Z109" si="27">X100*Y100</f>
        <v>2</v>
      </c>
      <c r="AA100" s="406">
        <f t="shared" si="25"/>
        <v>200</v>
      </c>
      <c r="AB100" s="484">
        <f t="shared" si="20"/>
        <v>2</v>
      </c>
      <c r="AC100" s="407"/>
    </row>
    <row r="101" spans="1:29" s="88" customFormat="1" ht="46.5" customHeight="1">
      <c r="A101" s="6">
        <f t="shared" ref="A101:A108" si="28">+A100+0.01</f>
        <v>3.09</v>
      </c>
      <c r="B101" s="21" t="s">
        <v>55</v>
      </c>
      <c r="C101" s="8">
        <v>100</v>
      </c>
      <c r="D101" s="253">
        <v>1</v>
      </c>
      <c r="E101" s="8">
        <v>100</v>
      </c>
      <c r="F101" s="253">
        <v>1</v>
      </c>
      <c r="G101" s="47">
        <f t="shared" si="22"/>
        <v>1</v>
      </c>
      <c r="H101" s="48">
        <f t="shared" si="22"/>
        <v>1</v>
      </c>
      <c r="I101" s="49">
        <f t="shared" si="19"/>
        <v>0</v>
      </c>
      <c r="J101" s="50">
        <f t="shared" si="19"/>
        <v>0</v>
      </c>
      <c r="K101" s="8"/>
      <c r="L101" s="8"/>
      <c r="M101" s="8"/>
      <c r="N101" s="13"/>
      <c r="O101" s="51">
        <v>0.01</v>
      </c>
      <c r="P101" s="8">
        <v>200</v>
      </c>
      <c r="Q101" s="41">
        <f t="shared" si="24"/>
        <v>2</v>
      </c>
      <c r="R101" s="42">
        <f t="shared" si="13"/>
        <v>200</v>
      </c>
      <c r="S101" s="43">
        <f t="shared" si="13"/>
        <v>2</v>
      </c>
      <c r="T101" s="405"/>
      <c r="U101" s="405"/>
      <c r="V101" s="405"/>
      <c r="W101" s="484"/>
      <c r="X101" s="423">
        <v>0.01</v>
      </c>
      <c r="Y101" s="405">
        <v>200</v>
      </c>
      <c r="Z101" s="424">
        <f t="shared" si="27"/>
        <v>2</v>
      </c>
      <c r="AA101" s="406">
        <f t="shared" si="25"/>
        <v>200</v>
      </c>
      <c r="AB101" s="484">
        <f t="shared" si="20"/>
        <v>2</v>
      </c>
      <c r="AC101" s="407"/>
    </row>
    <row r="102" spans="1:29" s="88" customFormat="1" ht="46.5" customHeight="1">
      <c r="A102" s="6">
        <f t="shared" si="28"/>
        <v>3.0999999999999996</v>
      </c>
      <c r="B102" s="21" t="s">
        <v>56</v>
      </c>
      <c r="C102" s="8">
        <v>100</v>
      </c>
      <c r="D102" s="253">
        <v>1.25</v>
      </c>
      <c r="E102" s="8">
        <v>100</v>
      </c>
      <c r="F102" s="253">
        <v>1.25</v>
      </c>
      <c r="G102" s="47">
        <f t="shared" si="22"/>
        <v>1</v>
      </c>
      <c r="H102" s="48">
        <f t="shared" si="22"/>
        <v>1</v>
      </c>
      <c r="I102" s="49">
        <f t="shared" si="19"/>
        <v>0</v>
      </c>
      <c r="J102" s="50">
        <f t="shared" si="19"/>
        <v>0</v>
      </c>
      <c r="K102" s="8"/>
      <c r="L102" s="8"/>
      <c r="M102" s="8"/>
      <c r="N102" s="13"/>
      <c r="O102" s="51">
        <v>1.2500000000000001E-2</v>
      </c>
      <c r="P102" s="8">
        <v>200</v>
      </c>
      <c r="Q102" s="41">
        <f t="shared" si="24"/>
        <v>2.5</v>
      </c>
      <c r="R102" s="42">
        <f t="shared" si="13"/>
        <v>200</v>
      </c>
      <c r="S102" s="43">
        <f t="shared" si="13"/>
        <v>2.5</v>
      </c>
      <c r="T102" s="405"/>
      <c r="U102" s="405"/>
      <c r="V102" s="405"/>
      <c r="W102" s="484"/>
      <c r="X102" s="423">
        <v>1.2500000000000001E-2</v>
      </c>
      <c r="Y102" s="405">
        <v>200</v>
      </c>
      <c r="Z102" s="424">
        <f t="shared" si="27"/>
        <v>2.5</v>
      </c>
      <c r="AA102" s="406">
        <f t="shared" si="25"/>
        <v>200</v>
      </c>
      <c r="AB102" s="484">
        <f t="shared" si="20"/>
        <v>2.5</v>
      </c>
      <c r="AC102" s="407"/>
    </row>
    <row r="103" spans="1:29" s="88" customFormat="1" ht="46.5" customHeight="1">
      <c r="A103" s="6">
        <f t="shared" si="28"/>
        <v>3.1099999999999994</v>
      </c>
      <c r="B103" s="21" t="s">
        <v>57</v>
      </c>
      <c r="C103" s="8">
        <v>100</v>
      </c>
      <c r="D103" s="253">
        <v>0.75</v>
      </c>
      <c r="E103" s="8">
        <v>100</v>
      </c>
      <c r="F103" s="253">
        <v>0.75</v>
      </c>
      <c r="G103" s="47">
        <f t="shared" si="22"/>
        <v>1</v>
      </c>
      <c r="H103" s="48">
        <f t="shared" si="22"/>
        <v>1</v>
      </c>
      <c r="I103" s="49">
        <f t="shared" si="19"/>
        <v>0</v>
      </c>
      <c r="J103" s="50">
        <f t="shared" si="19"/>
        <v>0</v>
      </c>
      <c r="K103" s="8"/>
      <c r="L103" s="8"/>
      <c r="M103" s="8"/>
      <c r="N103" s="13"/>
      <c r="O103" s="51">
        <v>7.4999999999999997E-3</v>
      </c>
      <c r="P103" s="8">
        <v>200</v>
      </c>
      <c r="Q103" s="41">
        <f t="shared" si="24"/>
        <v>1.5</v>
      </c>
      <c r="R103" s="42">
        <f t="shared" si="13"/>
        <v>200</v>
      </c>
      <c r="S103" s="43">
        <f t="shared" si="13"/>
        <v>1.5</v>
      </c>
      <c r="T103" s="405"/>
      <c r="U103" s="405"/>
      <c r="V103" s="405"/>
      <c r="W103" s="484"/>
      <c r="X103" s="423">
        <v>7.4999999999999997E-3</v>
      </c>
      <c r="Y103" s="405">
        <v>200</v>
      </c>
      <c r="Z103" s="424">
        <f t="shared" si="27"/>
        <v>1.5</v>
      </c>
      <c r="AA103" s="406">
        <f t="shared" si="25"/>
        <v>200</v>
      </c>
      <c r="AB103" s="484">
        <f t="shared" si="20"/>
        <v>1.5</v>
      </c>
      <c r="AC103" s="407"/>
    </row>
    <row r="104" spans="1:29" s="88" customFormat="1" ht="46.5" customHeight="1">
      <c r="A104" s="6">
        <f t="shared" si="28"/>
        <v>3.1199999999999992</v>
      </c>
      <c r="B104" s="21" t="s">
        <v>58</v>
      </c>
      <c r="C104" s="8">
        <v>100</v>
      </c>
      <c r="D104" s="253">
        <v>0.75</v>
      </c>
      <c r="E104" s="8">
        <v>100</v>
      </c>
      <c r="F104" s="253">
        <v>0.75</v>
      </c>
      <c r="G104" s="47">
        <f t="shared" si="22"/>
        <v>1</v>
      </c>
      <c r="H104" s="48">
        <f t="shared" si="22"/>
        <v>1</v>
      </c>
      <c r="I104" s="49">
        <f t="shared" si="19"/>
        <v>0</v>
      </c>
      <c r="J104" s="50">
        <f t="shared" si="19"/>
        <v>0</v>
      </c>
      <c r="K104" s="8"/>
      <c r="L104" s="8"/>
      <c r="M104" s="8"/>
      <c r="N104" s="13"/>
      <c r="O104" s="51">
        <v>7.4999999999999997E-3</v>
      </c>
      <c r="P104" s="8">
        <v>200</v>
      </c>
      <c r="Q104" s="41">
        <f t="shared" si="24"/>
        <v>1.5</v>
      </c>
      <c r="R104" s="42">
        <f t="shared" si="13"/>
        <v>200</v>
      </c>
      <c r="S104" s="43">
        <f t="shared" si="13"/>
        <v>1.5</v>
      </c>
      <c r="T104" s="405"/>
      <c r="U104" s="405"/>
      <c r="V104" s="405"/>
      <c r="W104" s="484"/>
      <c r="X104" s="423">
        <v>7.4999999999999997E-3</v>
      </c>
      <c r="Y104" s="405">
        <v>200</v>
      </c>
      <c r="Z104" s="424">
        <f t="shared" si="27"/>
        <v>1.5</v>
      </c>
      <c r="AA104" s="406">
        <f t="shared" si="25"/>
        <v>200</v>
      </c>
      <c r="AB104" s="484">
        <f t="shared" si="20"/>
        <v>1.5</v>
      </c>
      <c r="AC104" s="407"/>
    </row>
    <row r="105" spans="1:29" s="88" customFormat="1" ht="46.5" customHeight="1">
      <c r="A105" s="6">
        <f t="shared" si="28"/>
        <v>3.129999999999999</v>
      </c>
      <c r="B105" s="21" t="s">
        <v>59</v>
      </c>
      <c r="C105" s="8"/>
      <c r="D105" s="253"/>
      <c r="E105" s="8"/>
      <c r="F105" s="253"/>
      <c r="G105" s="47"/>
      <c r="H105" s="48"/>
      <c r="I105" s="49">
        <f t="shared" si="19"/>
        <v>0</v>
      </c>
      <c r="J105" s="50">
        <f t="shared" si="19"/>
        <v>0</v>
      </c>
      <c r="K105" s="8"/>
      <c r="L105" s="8"/>
      <c r="M105" s="8"/>
      <c r="N105" s="13"/>
      <c r="O105" s="51">
        <v>3.0000000000000001E-3</v>
      </c>
      <c r="P105" s="8">
        <v>200</v>
      </c>
      <c r="Q105" s="41">
        <f t="shared" si="24"/>
        <v>0.6</v>
      </c>
      <c r="R105" s="42">
        <f t="shared" si="13"/>
        <v>200</v>
      </c>
      <c r="S105" s="43">
        <f t="shared" si="13"/>
        <v>0.6</v>
      </c>
      <c r="T105" s="405"/>
      <c r="U105" s="405"/>
      <c r="V105" s="405"/>
      <c r="W105" s="484"/>
      <c r="X105" s="423">
        <v>3.0000000000000001E-3</v>
      </c>
      <c r="Y105" s="405">
        <v>200</v>
      </c>
      <c r="Z105" s="424">
        <f t="shared" si="27"/>
        <v>0.6</v>
      </c>
      <c r="AA105" s="406">
        <f t="shared" si="25"/>
        <v>200</v>
      </c>
      <c r="AB105" s="484">
        <f t="shared" si="20"/>
        <v>0.6</v>
      </c>
      <c r="AC105" s="407"/>
    </row>
    <row r="106" spans="1:29" s="88" customFormat="1" ht="46.5" customHeight="1">
      <c r="A106" s="6">
        <f t="shared" si="28"/>
        <v>3.1399999999999988</v>
      </c>
      <c r="B106" s="21" t="s">
        <v>60</v>
      </c>
      <c r="C106" s="8"/>
      <c r="D106" s="253"/>
      <c r="E106" s="8"/>
      <c r="F106" s="253"/>
      <c r="G106" s="47"/>
      <c r="H106" s="48"/>
      <c r="I106" s="49">
        <f t="shared" si="19"/>
        <v>0</v>
      </c>
      <c r="J106" s="50">
        <f t="shared" si="19"/>
        <v>0</v>
      </c>
      <c r="K106" s="8"/>
      <c r="L106" s="8"/>
      <c r="M106" s="8"/>
      <c r="N106" s="13"/>
      <c r="O106" s="51">
        <v>3.0000000000000001E-3</v>
      </c>
      <c r="P106" s="8">
        <v>200</v>
      </c>
      <c r="Q106" s="41">
        <f t="shared" si="24"/>
        <v>0.6</v>
      </c>
      <c r="R106" s="42">
        <f t="shared" si="13"/>
        <v>200</v>
      </c>
      <c r="S106" s="43">
        <f t="shared" si="13"/>
        <v>0.6</v>
      </c>
      <c r="T106" s="405"/>
      <c r="U106" s="405"/>
      <c r="V106" s="405"/>
      <c r="W106" s="484"/>
      <c r="X106" s="423">
        <v>3.0000000000000001E-3</v>
      </c>
      <c r="Y106" s="405">
        <v>200</v>
      </c>
      <c r="Z106" s="424">
        <f t="shared" si="27"/>
        <v>0.6</v>
      </c>
      <c r="AA106" s="406">
        <f t="shared" si="25"/>
        <v>200</v>
      </c>
      <c r="AB106" s="484">
        <f t="shared" si="20"/>
        <v>0.6</v>
      </c>
      <c r="AC106" s="407"/>
    </row>
    <row r="107" spans="1:29" s="88" customFormat="1" ht="46.5" customHeight="1">
      <c r="A107" s="6">
        <f t="shared" si="28"/>
        <v>3.1499999999999986</v>
      </c>
      <c r="B107" s="21" t="s">
        <v>61</v>
      </c>
      <c r="C107" s="8"/>
      <c r="D107" s="253"/>
      <c r="E107" s="8"/>
      <c r="F107" s="253"/>
      <c r="G107" s="47"/>
      <c r="H107" s="48"/>
      <c r="I107" s="49">
        <f t="shared" si="19"/>
        <v>0</v>
      </c>
      <c r="J107" s="50">
        <f t="shared" si="19"/>
        <v>0</v>
      </c>
      <c r="K107" s="8"/>
      <c r="L107" s="8"/>
      <c r="M107" s="8"/>
      <c r="N107" s="13"/>
      <c r="O107" s="51">
        <v>0.1</v>
      </c>
      <c r="P107" s="8">
        <v>100</v>
      </c>
      <c r="Q107" s="41">
        <f t="shared" si="24"/>
        <v>10</v>
      </c>
      <c r="R107" s="42">
        <f t="shared" si="13"/>
        <v>100</v>
      </c>
      <c r="S107" s="43">
        <f t="shared" si="13"/>
        <v>10</v>
      </c>
      <c r="T107" s="405"/>
      <c r="U107" s="405"/>
      <c r="V107" s="405"/>
      <c r="W107" s="484"/>
      <c r="X107" s="423">
        <v>0.1</v>
      </c>
      <c r="Y107" s="405">
        <v>100</v>
      </c>
      <c r="Z107" s="424">
        <f t="shared" si="27"/>
        <v>10</v>
      </c>
      <c r="AA107" s="406">
        <f t="shared" si="25"/>
        <v>100</v>
      </c>
      <c r="AB107" s="484">
        <f t="shared" si="20"/>
        <v>10</v>
      </c>
      <c r="AC107" s="407"/>
    </row>
    <row r="108" spans="1:29" s="88" customFormat="1" ht="46.5" customHeight="1">
      <c r="A108" s="6">
        <f t="shared" si="28"/>
        <v>3.1599999999999984</v>
      </c>
      <c r="B108" s="21" t="s">
        <v>62</v>
      </c>
      <c r="C108" s="8">
        <v>100</v>
      </c>
      <c r="D108" s="253">
        <v>0.5</v>
      </c>
      <c r="E108" s="8">
        <v>100</v>
      </c>
      <c r="F108" s="253">
        <v>0.5</v>
      </c>
      <c r="G108" s="47">
        <f t="shared" ref="G108:H163" si="29">E108/C108</f>
        <v>1</v>
      </c>
      <c r="H108" s="48">
        <f t="shared" si="29"/>
        <v>1</v>
      </c>
      <c r="I108" s="49">
        <f t="shared" si="19"/>
        <v>0</v>
      </c>
      <c r="J108" s="50">
        <f t="shared" si="19"/>
        <v>0</v>
      </c>
      <c r="K108" s="8"/>
      <c r="L108" s="8"/>
      <c r="M108" s="8"/>
      <c r="N108" s="13"/>
      <c r="O108" s="51">
        <v>5.0000000000000001E-3</v>
      </c>
      <c r="P108" s="8">
        <v>200</v>
      </c>
      <c r="Q108" s="41">
        <f>O108*P108</f>
        <v>1</v>
      </c>
      <c r="R108" s="42">
        <f t="shared" si="13"/>
        <v>200</v>
      </c>
      <c r="S108" s="43">
        <f t="shared" si="13"/>
        <v>1</v>
      </c>
      <c r="T108" s="405"/>
      <c r="U108" s="405"/>
      <c r="V108" s="405"/>
      <c r="W108" s="484"/>
      <c r="X108" s="423">
        <v>5.0000000000000001E-3</v>
      </c>
      <c r="Y108" s="405">
        <v>200</v>
      </c>
      <c r="Z108" s="424">
        <f t="shared" si="27"/>
        <v>1</v>
      </c>
      <c r="AA108" s="406">
        <f t="shared" si="25"/>
        <v>200</v>
      </c>
      <c r="AB108" s="484">
        <f t="shared" si="20"/>
        <v>1</v>
      </c>
      <c r="AC108" s="407"/>
    </row>
    <row r="109" spans="1:29" s="88" customFormat="1" ht="46.5" customHeight="1">
      <c r="A109" s="6">
        <v>3.17</v>
      </c>
      <c r="B109" s="21" t="s">
        <v>63</v>
      </c>
      <c r="C109" s="8"/>
      <c r="D109" s="253"/>
      <c r="E109" s="8"/>
      <c r="F109" s="253"/>
      <c r="G109" s="47"/>
      <c r="H109" s="48"/>
      <c r="I109" s="49">
        <f>C109-E109</f>
        <v>0</v>
      </c>
      <c r="J109" s="50">
        <f>D109-F109</f>
        <v>0</v>
      </c>
      <c r="K109" s="8"/>
      <c r="L109" s="8"/>
      <c r="M109" s="8"/>
      <c r="N109" s="13"/>
      <c r="O109" s="51">
        <v>2E-3</v>
      </c>
      <c r="P109" s="8">
        <v>200</v>
      </c>
      <c r="Q109" s="41">
        <f>O109*P109</f>
        <v>0.4</v>
      </c>
      <c r="R109" s="42">
        <f t="shared" si="13"/>
        <v>200</v>
      </c>
      <c r="S109" s="43">
        <f t="shared" si="13"/>
        <v>0.4</v>
      </c>
      <c r="T109" s="405"/>
      <c r="U109" s="405"/>
      <c r="V109" s="405"/>
      <c r="W109" s="484"/>
      <c r="X109" s="423">
        <v>2E-3</v>
      </c>
      <c r="Y109" s="405">
        <v>200</v>
      </c>
      <c r="Z109" s="424">
        <f t="shared" si="27"/>
        <v>0.4</v>
      </c>
      <c r="AA109" s="406">
        <f t="shared" si="25"/>
        <v>200</v>
      </c>
      <c r="AB109" s="484">
        <f t="shared" si="20"/>
        <v>0.4</v>
      </c>
      <c r="AC109" s="407"/>
    </row>
    <row r="110" spans="1:29" s="216" customFormat="1" ht="18">
      <c r="A110" s="203"/>
      <c r="B110" s="177" t="s">
        <v>64</v>
      </c>
      <c r="C110" s="194">
        <v>2</v>
      </c>
      <c r="D110" s="178">
        <f>SUM(D88:D109)</f>
        <v>41.45</v>
      </c>
      <c r="E110" s="194">
        <v>2</v>
      </c>
      <c r="F110" s="178">
        <f>SUM(F88:F109)</f>
        <v>41.45</v>
      </c>
      <c r="G110" s="214">
        <f t="shared" si="29"/>
        <v>1</v>
      </c>
      <c r="H110" s="215">
        <f t="shared" si="29"/>
        <v>1</v>
      </c>
      <c r="I110" s="194">
        <f t="shared" ref="I110:S110" si="30">SUM(I88:I109)</f>
        <v>0</v>
      </c>
      <c r="J110" s="178">
        <f t="shared" si="30"/>
        <v>0</v>
      </c>
      <c r="K110" s="178">
        <f t="shared" si="30"/>
        <v>0</v>
      </c>
      <c r="L110" s="178">
        <f t="shared" si="30"/>
        <v>0</v>
      </c>
      <c r="M110" s="178">
        <f t="shared" si="30"/>
        <v>0</v>
      </c>
      <c r="N110" s="178">
        <f t="shared" si="30"/>
        <v>0</v>
      </c>
      <c r="O110" s="195">
        <f t="shared" si="30"/>
        <v>0.94149999999999989</v>
      </c>
      <c r="P110" s="178">
        <f>P96</f>
        <v>4</v>
      </c>
      <c r="Q110" s="178">
        <f>SUM(Q88:Q109)</f>
        <v>98.5</v>
      </c>
      <c r="R110" s="178">
        <f>P110</f>
        <v>4</v>
      </c>
      <c r="S110" s="178">
        <f t="shared" si="30"/>
        <v>98.5</v>
      </c>
      <c r="T110" s="427"/>
      <c r="U110" s="427">
        <f t="shared" ref="U110:W110" si="31">SUM(U88:U109)</f>
        <v>0</v>
      </c>
      <c r="V110" s="427"/>
      <c r="W110" s="427">
        <f t="shared" si="31"/>
        <v>0</v>
      </c>
      <c r="X110" s="428">
        <f>SUM(X88:X109)</f>
        <v>1.0614999999999999</v>
      </c>
      <c r="Y110" s="178">
        <f>Y96</f>
        <v>4</v>
      </c>
      <c r="Z110" s="427">
        <f>SUM(Z88:Z109)</f>
        <v>98.5</v>
      </c>
      <c r="AA110" s="178">
        <f>Y110</f>
        <v>4</v>
      </c>
      <c r="AB110" s="427">
        <f t="shared" ref="AB110" si="32">SUM(AB88:AB109)</f>
        <v>98.5</v>
      </c>
      <c r="AC110" s="415"/>
    </row>
    <row r="111" spans="1:29" s="216" customFormat="1" ht="31.5">
      <c r="A111" s="203"/>
      <c r="B111" s="181" t="s">
        <v>65</v>
      </c>
      <c r="C111" s="196">
        <f>C110+C86</f>
        <v>2</v>
      </c>
      <c r="D111" s="182">
        <f>D110+D86</f>
        <v>41.45</v>
      </c>
      <c r="E111" s="196">
        <f>E110+E86</f>
        <v>2</v>
      </c>
      <c r="F111" s="182">
        <f>F110+F86</f>
        <v>41.45</v>
      </c>
      <c r="G111" s="214">
        <f t="shared" si="29"/>
        <v>1</v>
      </c>
      <c r="H111" s="215">
        <f t="shared" si="29"/>
        <v>1</v>
      </c>
      <c r="I111" s="196">
        <f t="shared" ref="I111:S111" si="33">I110+I86</f>
        <v>0</v>
      </c>
      <c r="J111" s="182">
        <f t="shared" si="33"/>
        <v>0</v>
      </c>
      <c r="K111" s="182">
        <f t="shared" si="33"/>
        <v>0</v>
      </c>
      <c r="L111" s="182">
        <f t="shared" si="33"/>
        <v>0</v>
      </c>
      <c r="M111" s="182">
        <f t="shared" si="33"/>
        <v>0</v>
      </c>
      <c r="N111" s="182">
        <f t="shared" si="33"/>
        <v>0</v>
      </c>
      <c r="O111" s="197">
        <f t="shared" si="33"/>
        <v>6.8164999999999996</v>
      </c>
      <c r="P111" s="182">
        <f>P110</f>
        <v>4</v>
      </c>
      <c r="Q111" s="182">
        <f t="shared" si="33"/>
        <v>110.25</v>
      </c>
      <c r="R111" s="182">
        <f>P111</f>
        <v>4</v>
      </c>
      <c r="S111" s="182">
        <f t="shared" si="33"/>
        <v>110.25</v>
      </c>
      <c r="T111" s="437"/>
      <c r="U111" s="437">
        <f t="shared" ref="U111:W111" si="34">U110+U86</f>
        <v>0</v>
      </c>
      <c r="V111" s="437"/>
      <c r="W111" s="437">
        <f t="shared" si="34"/>
        <v>0</v>
      </c>
      <c r="X111" s="438">
        <f>X110+X86</f>
        <v>6.8114999999999997</v>
      </c>
      <c r="Y111" s="512">
        <f t="shared" ref="Y111:Z111" si="35">Y110+Y86</f>
        <v>4</v>
      </c>
      <c r="Z111" s="437">
        <f t="shared" si="35"/>
        <v>110</v>
      </c>
      <c r="AA111" s="512">
        <f t="shared" ref="AA111:AB111" si="36">AA110+AA86</f>
        <v>4</v>
      </c>
      <c r="AB111" s="437">
        <f t="shared" si="36"/>
        <v>110</v>
      </c>
      <c r="AC111" s="412"/>
    </row>
    <row r="112" spans="1:29" ht="18">
      <c r="A112" s="260" t="s">
        <v>99</v>
      </c>
      <c r="B112" s="25" t="s">
        <v>100</v>
      </c>
      <c r="C112" s="26"/>
      <c r="D112" s="27"/>
      <c r="E112" s="26"/>
      <c r="F112" s="27"/>
      <c r="G112" s="47"/>
      <c r="H112" s="48"/>
      <c r="I112" s="53"/>
      <c r="J112" s="26"/>
      <c r="K112" s="26"/>
      <c r="L112" s="26"/>
      <c r="M112" s="26"/>
      <c r="N112" s="27"/>
      <c r="O112" s="112"/>
      <c r="P112" s="26"/>
      <c r="Q112" s="27"/>
      <c r="R112" s="42">
        <f t="shared" si="13"/>
        <v>0</v>
      </c>
      <c r="S112" s="43">
        <f t="shared" si="13"/>
        <v>0</v>
      </c>
      <c r="T112" s="439"/>
      <c r="U112" s="439"/>
      <c r="V112" s="439"/>
      <c r="W112" s="448"/>
      <c r="X112" s="440"/>
      <c r="Y112" s="439"/>
      <c r="Z112" s="448"/>
      <c r="AA112" s="406">
        <f t="shared" ref="AA112:AA143" si="37">T112+V112+Y112</f>
        <v>0</v>
      </c>
      <c r="AB112" s="425">
        <f t="shared" ref="AB112:AB143" si="38">U112+W112+Z112</f>
        <v>0</v>
      </c>
      <c r="AC112" s="416"/>
    </row>
    <row r="113" spans="1:29" ht="18">
      <c r="A113" s="6"/>
      <c r="B113" s="28" t="s">
        <v>29</v>
      </c>
      <c r="C113" s="29"/>
      <c r="D113" s="30"/>
      <c r="E113" s="29"/>
      <c r="F113" s="30"/>
      <c r="G113" s="47"/>
      <c r="H113" s="48"/>
      <c r="I113" s="79"/>
      <c r="J113" s="29"/>
      <c r="K113" s="29"/>
      <c r="L113" s="29"/>
      <c r="M113" s="29"/>
      <c r="N113" s="30"/>
      <c r="O113" s="113"/>
      <c r="P113" s="29"/>
      <c r="Q113" s="30"/>
      <c r="R113" s="42">
        <f t="shared" si="13"/>
        <v>0</v>
      </c>
      <c r="S113" s="43">
        <f t="shared" si="13"/>
        <v>0</v>
      </c>
      <c r="T113" s="441"/>
      <c r="U113" s="441"/>
      <c r="V113" s="441"/>
      <c r="W113" s="506"/>
      <c r="X113" s="442"/>
      <c r="Y113" s="441"/>
      <c r="Z113" s="506"/>
      <c r="AA113" s="406">
        <f t="shared" si="37"/>
        <v>0</v>
      </c>
      <c r="AB113" s="425">
        <f t="shared" si="38"/>
        <v>0</v>
      </c>
      <c r="AC113" s="417"/>
    </row>
    <row r="114" spans="1:29" ht="31.5">
      <c r="A114" s="6">
        <v>3.18</v>
      </c>
      <c r="B114" s="31" t="s">
        <v>67</v>
      </c>
      <c r="C114" s="32"/>
      <c r="D114" s="33"/>
      <c r="E114" s="32"/>
      <c r="F114" s="33"/>
      <c r="G114" s="47"/>
      <c r="H114" s="48"/>
      <c r="I114" s="49">
        <f t="shared" ref="I114:J141" si="39">C114-E114</f>
        <v>0</v>
      </c>
      <c r="J114" s="50">
        <f t="shared" si="39"/>
        <v>0</v>
      </c>
      <c r="K114" s="32"/>
      <c r="L114" s="32"/>
      <c r="M114" s="32"/>
      <c r="N114" s="33"/>
      <c r="O114" s="51"/>
      <c r="P114" s="32"/>
      <c r="Q114" s="33"/>
      <c r="R114" s="42">
        <f t="shared" si="13"/>
        <v>0</v>
      </c>
      <c r="S114" s="43">
        <f t="shared" si="13"/>
        <v>0</v>
      </c>
      <c r="T114" s="443"/>
      <c r="U114" s="443"/>
      <c r="V114" s="443"/>
      <c r="W114" s="507"/>
      <c r="X114" s="423"/>
      <c r="Y114" s="443"/>
      <c r="Z114" s="507"/>
      <c r="AA114" s="406">
        <f t="shared" si="37"/>
        <v>0</v>
      </c>
      <c r="AB114" s="484"/>
      <c r="AC114" s="418"/>
    </row>
    <row r="115" spans="1:29" ht="31.5">
      <c r="A115" s="6">
        <f t="shared" ref="A115:A117" si="40">+A114+0.01</f>
        <v>3.19</v>
      </c>
      <c r="B115" s="31" t="s">
        <v>68</v>
      </c>
      <c r="C115" s="32"/>
      <c r="D115" s="33"/>
      <c r="E115" s="32"/>
      <c r="F115" s="33"/>
      <c r="G115" s="47"/>
      <c r="H115" s="48"/>
      <c r="I115" s="49">
        <f t="shared" si="39"/>
        <v>0</v>
      </c>
      <c r="J115" s="50">
        <f t="shared" si="39"/>
        <v>0</v>
      </c>
      <c r="K115" s="32"/>
      <c r="L115" s="32"/>
      <c r="M115" s="32"/>
      <c r="N115" s="33"/>
      <c r="O115" s="51"/>
      <c r="P115" s="32"/>
      <c r="Q115" s="33"/>
      <c r="R115" s="42">
        <f t="shared" si="13"/>
        <v>0</v>
      </c>
      <c r="S115" s="43">
        <f t="shared" si="13"/>
        <v>0</v>
      </c>
      <c r="T115" s="443"/>
      <c r="U115" s="443"/>
      <c r="V115" s="443"/>
      <c r="W115" s="507"/>
      <c r="X115" s="423"/>
      <c r="Y115" s="443"/>
      <c r="Z115" s="507"/>
      <c r="AA115" s="406">
        <f t="shared" si="37"/>
        <v>0</v>
      </c>
      <c r="AB115" s="484"/>
      <c r="AC115" s="418"/>
    </row>
    <row r="116" spans="1:29" ht="18">
      <c r="A116" s="6">
        <f t="shared" si="40"/>
        <v>3.1999999999999997</v>
      </c>
      <c r="B116" s="31" t="s">
        <v>69</v>
      </c>
      <c r="C116" s="32"/>
      <c r="D116" s="33"/>
      <c r="E116" s="32"/>
      <c r="F116" s="33"/>
      <c r="G116" s="47"/>
      <c r="H116" s="48"/>
      <c r="I116" s="49">
        <f t="shared" si="39"/>
        <v>0</v>
      </c>
      <c r="J116" s="50">
        <f t="shared" si="39"/>
        <v>0</v>
      </c>
      <c r="K116" s="32"/>
      <c r="L116" s="32"/>
      <c r="M116" s="32"/>
      <c r="N116" s="33"/>
      <c r="O116" s="51"/>
      <c r="P116" s="32"/>
      <c r="Q116" s="33"/>
      <c r="R116" s="42">
        <f t="shared" si="13"/>
        <v>0</v>
      </c>
      <c r="S116" s="43">
        <f t="shared" si="13"/>
        <v>0</v>
      </c>
      <c r="T116" s="443"/>
      <c r="U116" s="443"/>
      <c r="V116" s="443"/>
      <c r="W116" s="507"/>
      <c r="X116" s="423"/>
      <c r="Y116" s="443"/>
      <c r="Z116" s="507"/>
      <c r="AA116" s="406">
        <f t="shared" si="37"/>
        <v>0</v>
      </c>
      <c r="AB116" s="484"/>
      <c r="AC116" s="418"/>
    </row>
    <row r="117" spans="1:29" ht="39.75" customHeight="1">
      <c r="A117" s="6">
        <f t="shared" si="40"/>
        <v>3.2099999999999995</v>
      </c>
      <c r="B117" s="31" t="s">
        <v>33</v>
      </c>
      <c r="C117" s="32"/>
      <c r="D117" s="33"/>
      <c r="E117" s="32"/>
      <c r="F117" s="33"/>
      <c r="G117" s="47"/>
      <c r="H117" s="48"/>
      <c r="I117" s="49">
        <f t="shared" si="39"/>
        <v>0</v>
      </c>
      <c r="J117" s="50">
        <f t="shared" si="39"/>
        <v>0</v>
      </c>
      <c r="K117" s="32"/>
      <c r="L117" s="32"/>
      <c r="M117" s="32"/>
      <c r="N117" s="33"/>
      <c r="O117" s="114"/>
      <c r="P117" s="32"/>
      <c r="Q117" s="33"/>
      <c r="R117" s="42">
        <f t="shared" si="13"/>
        <v>0</v>
      </c>
      <c r="S117" s="43">
        <f t="shared" si="13"/>
        <v>0</v>
      </c>
      <c r="T117" s="443"/>
      <c r="U117" s="443"/>
      <c r="V117" s="443"/>
      <c r="W117" s="507"/>
      <c r="X117" s="444"/>
      <c r="Y117" s="443"/>
      <c r="Z117" s="507"/>
      <c r="AA117" s="406">
        <f t="shared" si="37"/>
        <v>0</v>
      </c>
      <c r="AB117" s="484"/>
      <c r="AC117" s="418"/>
    </row>
    <row r="118" spans="1:29" s="87" customFormat="1" ht="18">
      <c r="A118" s="176"/>
      <c r="B118" s="185" t="s">
        <v>70</v>
      </c>
      <c r="C118" s="186"/>
      <c r="D118" s="190"/>
      <c r="E118" s="186"/>
      <c r="F118" s="190"/>
      <c r="G118" s="134"/>
      <c r="H118" s="135"/>
      <c r="I118" s="139">
        <f t="shared" si="39"/>
        <v>0</v>
      </c>
      <c r="J118" s="140">
        <f t="shared" si="39"/>
        <v>0</v>
      </c>
      <c r="K118" s="186"/>
      <c r="L118" s="186"/>
      <c r="M118" s="186"/>
      <c r="N118" s="190"/>
      <c r="O118" s="187"/>
      <c r="P118" s="186"/>
      <c r="Q118" s="190"/>
      <c r="R118" s="137">
        <f t="shared" si="13"/>
        <v>0</v>
      </c>
      <c r="S118" s="138">
        <f t="shared" si="13"/>
        <v>0</v>
      </c>
      <c r="T118" s="441"/>
      <c r="U118" s="441"/>
      <c r="V118" s="441"/>
      <c r="W118" s="506"/>
      <c r="X118" s="442"/>
      <c r="Y118" s="441"/>
      <c r="Z118" s="506"/>
      <c r="AA118" s="406"/>
      <c r="AB118" s="425"/>
      <c r="AC118" s="419"/>
    </row>
    <row r="119" spans="1:29" ht="18">
      <c r="A119" s="6"/>
      <c r="B119" s="34" t="s">
        <v>71</v>
      </c>
      <c r="C119" s="29"/>
      <c r="D119" s="30"/>
      <c r="E119" s="29"/>
      <c r="F119" s="30"/>
      <c r="G119" s="47"/>
      <c r="H119" s="48"/>
      <c r="I119" s="49">
        <f t="shared" si="39"/>
        <v>0</v>
      </c>
      <c r="J119" s="50">
        <f t="shared" si="39"/>
        <v>0</v>
      </c>
      <c r="K119" s="29"/>
      <c r="L119" s="29"/>
      <c r="M119" s="29"/>
      <c r="N119" s="30"/>
      <c r="O119" s="113"/>
      <c r="P119" s="29"/>
      <c r="Q119" s="30"/>
      <c r="R119" s="42">
        <f t="shared" si="13"/>
        <v>0</v>
      </c>
      <c r="S119" s="43">
        <f t="shared" si="13"/>
        <v>0</v>
      </c>
      <c r="T119" s="441"/>
      <c r="U119" s="441"/>
      <c r="V119" s="441"/>
      <c r="W119" s="506"/>
      <c r="X119" s="442"/>
      <c r="Y119" s="441"/>
      <c r="Z119" s="506"/>
      <c r="AA119" s="406">
        <f t="shared" si="37"/>
        <v>0</v>
      </c>
      <c r="AB119" s="425">
        <f t="shared" si="38"/>
        <v>0</v>
      </c>
      <c r="AC119" s="420"/>
    </row>
    <row r="120" spans="1:29" ht="46.5" customHeight="1">
      <c r="A120" s="6">
        <v>3.22</v>
      </c>
      <c r="B120" s="21" t="s">
        <v>72</v>
      </c>
      <c r="C120" s="45"/>
      <c r="D120" s="46"/>
      <c r="E120" s="45"/>
      <c r="F120" s="46"/>
      <c r="G120" s="47"/>
      <c r="H120" s="48"/>
      <c r="I120" s="49">
        <f t="shared" si="39"/>
        <v>0</v>
      </c>
      <c r="J120" s="50">
        <f t="shared" si="39"/>
        <v>0</v>
      </c>
      <c r="K120" s="45"/>
      <c r="L120" s="45"/>
      <c r="M120" s="45"/>
      <c r="N120" s="46"/>
      <c r="O120" s="51"/>
      <c r="P120" s="45"/>
      <c r="Q120" s="46"/>
      <c r="R120" s="42">
        <f t="shared" si="13"/>
        <v>0</v>
      </c>
      <c r="S120" s="43">
        <f t="shared" si="13"/>
        <v>0</v>
      </c>
      <c r="T120" s="431"/>
      <c r="U120" s="431"/>
      <c r="V120" s="431"/>
      <c r="W120" s="510"/>
      <c r="X120" s="423"/>
      <c r="Y120" s="431"/>
      <c r="Z120" s="510"/>
      <c r="AA120" s="406">
        <f t="shared" si="37"/>
        <v>0</v>
      </c>
      <c r="AB120" s="484"/>
      <c r="AC120" s="432"/>
    </row>
    <row r="121" spans="1:29" ht="46.5" customHeight="1">
      <c r="A121" s="6">
        <f t="shared" ref="A121:A122" si="41">+A120+0.01</f>
        <v>3.23</v>
      </c>
      <c r="B121" s="21" t="s">
        <v>37</v>
      </c>
      <c r="C121" s="45"/>
      <c r="D121" s="46"/>
      <c r="E121" s="45"/>
      <c r="F121" s="46"/>
      <c r="G121" s="47"/>
      <c r="H121" s="48"/>
      <c r="I121" s="49">
        <f t="shared" si="39"/>
        <v>0</v>
      </c>
      <c r="J121" s="50">
        <f t="shared" si="39"/>
        <v>0</v>
      </c>
      <c r="K121" s="45"/>
      <c r="L121" s="45"/>
      <c r="M121" s="45"/>
      <c r="N121" s="46"/>
      <c r="O121" s="51"/>
      <c r="P121" s="45"/>
      <c r="Q121" s="46"/>
      <c r="R121" s="42">
        <f t="shared" si="13"/>
        <v>0</v>
      </c>
      <c r="S121" s="43">
        <f t="shared" si="13"/>
        <v>0</v>
      </c>
      <c r="T121" s="431"/>
      <c r="U121" s="431"/>
      <c r="V121" s="431"/>
      <c r="W121" s="510"/>
      <c r="X121" s="423"/>
      <c r="Y121" s="431"/>
      <c r="Z121" s="510"/>
      <c r="AA121" s="406">
        <f t="shared" si="37"/>
        <v>0</v>
      </c>
      <c r="AB121" s="484"/>
      <c r="AC121" s="432"/>
    </row>
    <row r="122" spans="1:29" ht="46.5" customHeight="1">
      <c r="A122" s="6">
        <f t="shared" si="41"/>
        <v>3.2399999999999998</v>
      </c>
      <c r="B122" s="12" t="s">
        <v>73</v>
      </c>
      <c r="C122" s="45"/>
      <c r="D122" s="46"/>
      <c r="E122" s="45"/>
      <c r="F122" s="46"/>
      <c r="G122" s="47"/>
      <c r="H122" s="48"/>
      <c r="I122" s="49">
        <f t="shared" si="39"/>
        <v>0</v>
      </c>
      <c r="J122" s="50">
        <f t="shared" si="39"/>
        <v>0</v>
      </c>
      <c r="K122" s="45"/>
      <c r="L122" s="45"/>
      <c r="M122" s="45"/>
      <c r="N122" s="46"/>
      <c r="O122" s="51"/>
      <c r="P122" s="45"/>
      <c r="Q122" s="46"/>
      <c r="R122" s="42">
        <f t="shared" si="13"/>
        <v>0</v>
      </c>
      <c r="S122" s="43">
        <f t="shared" si="13"/>
        <v>0</v>
      </c>
      <c r="T122" s="431"/>
      <c r="U122" s="431"/>
      <c r="V122" s="431"/>
      <c r="W122" s="510"/>
      <c r="X122" s="423"/>
      <c r="Y122" s="431"/>
      <c r="Z122" s="510"/>
      <c r="AA122" s="406">
        <f t="shared" si="37"/>
        <v>0</v>
      </c>
      <c r="AB122" s="484"/>
      <c r="AC122" s="432"/>
    </row>
    <row r="123" spans="1:29" ht="27" customHeight="1">
      <c r="A123" s="52"/>
      <c r="B123" s="21" t="s">
        <v>74</v>
      </c>
      <c r="C123" s="45"/>
      <c r="D123" s="46"/>
      <c r="E123" s="45"/>
      <c r="F123" s="46"/>
      <c r="G123" s="47"/>
      <c r="H123" s="48"/>
      <c r="I123" s="49">
        <f t="shared" si="39"/>
        <v>0</v>
      </c>
      <c r="J123" s="50">
        <f t="shared" si="39"/>
        <v>0</v>
      </c>
      <c r="K123" s="45"/>
      <c r="L123" s="45"/>
      <c r="M123" s="45"/>
      <c r="N123" s="46"/>
      <c r="O123" s="101"/>
      <c r="P123" s="45"/>
      <c r="Q123" s="46"/>
      <c r="R123" s="42">
        <f t="shared" si="13"/>
        <v>0</v>
      </c>
      <c r="S123" s="43">
        <f t="shared" si="13"/>
        <v>0</v>
      </c>
      <c r="T123" s="431"/>
      <c r="U123" s="431"/>
      <c r="V123" s="431"/>
      <c r="W123" s="510"/>
      <c r="X123" s="435"/>
      <c r="Y123" s="431"/>
      <c r="Z123" s="510"/>
      <c r="AA123" s="406">
        <f t="shared" si="37"/>
        <v>0</v>
      </c>
      <c r="AB123" s="484"/>
      <c r="AC123" s="432"/>
    </row>
    <row r="124" spans="1:29" ht="46.5" customHeight="1">
      <c r="A124" s="6" t="s">
        <v>40</v>
      </c>
      <c r="B124" s="35" t="s">
        <v>75</v>
      </c>
      <c r="C124" s="90"/>
      <c r="D124" s="96"/>
      <c r="E124" s="90"/>
      <c r="F124" s="96"/>
      <c r="G124" s="47"/>
      <c r="H124" s="48"/>
      <c r="I124" s="49">
        <f t="shared" si="39"/>
        <v>0</v>
      </c>
      <c r="J124" s="50">
        <f t="shared" si="39"/>
        <v>0</v>
      </c>
      <c r="K124" s="90"/>
      <c r="L124" s="90"/>
      <c r="M124" s="90"/>
      <c r="N124" s="96"/>
      <c r="O124" s="64"/>
      <c r="P124" s="90"/>
      <c r="Q124" s="96"/>
      <c r="R124" s="42">
        <f t="shared" si="13"/>
        <v>0</v>
      </c>
      <c r="S124" s="43">
        <f t="shared" si="13"/>
        <v>0</v>
      </c>
      <c r="T124" s="434"/>
      <c r="U124" s="434"/>
      <c r="V124" s="434"/>
      <c r="W124" s="511"/>
      <c r="X124" s="426"/>
      <c r="Y124" s="434"/>
      <c r="Z124" s="511"/>
      <c r="AA124" s="406">
        <f t="shared" si="37"/>
        <v>0</v>
      </c>
      <c r="AB124" s="484"/>
      <c r="AC124" s="436"/>
    </row>
    <row r="125" spans="1:29" ht="46.5" customHeight="1">
      <c r="A125" s="6" t="s">
        <v>42</v>
      </c>
      <c r="B125" s="35" t="s">
        <v>76</v>
      </c>
      <c r="C125" s="8"/>
      <c r="D125" s="13"/>
      <c r="E125" s="8"/>
      <c r="F125" s="13"/>
      <c r="G125" s="47"/>
      <c r="H125" s="48"/>
      <c r="I125" s="49">
        <f t="shared" si="39"/>
        <v>0</v>
      </c>
      <c r="J125" s="50">
        <f t="shared" si="39"/>
        <v>0</v>
      </c>
      <c r="K125" s="8"/>
      <c r="L125" s="8"/>
      <c r="M125" s="8"/>
      <c r="N125" s="13"/>
      <c r="O125" s="64"/>
      <c r="P125" s="8"/>
      <c r="Q125" s="13"/>
      <c r="R125" s="42">
        <f t="shared" si="13"/>
        <v>0</v>
      </c>
      <c r="S125" s="43">
        <f t="shared" si="13"/>
        <v>0</v>
      </c>
      <c r="T125" s="405"/>
      <c r="U125" s="405"/>
      <c r="V125" s="405"/>
      <c r="W125" s="484"/>
      <c r="X125" s="426"/>
      <c r="Y125" s="405"/>
      <c r="Z125" s="484"/>
      <c r="AA125" s="406">
        <f t="shared" si="37"/>
        <v>0</v>
      </c>
      <c r="AB125" s="484"/>
      <c r="AC125" s="407"/>
    </row>
    <row r="126" spans="1:29" ht="46.5" customHeight="1">
      <c r="A126" s="6" t="s">
        <v>44</v>
      </c>
      <c r="B126" s="35" t="s">
        <v>77</v>
      </c>
      <c r="C126" s="8"/>
      <c r="D126" s="13"/>
      <c r="E126" s="8"/>
      <c r="F126" s="13"/>
      <c r="G126" s="47"/>
      <c r="H126" s="48"/>
      <c r="I126" s="49">
        <f t="shared" si="39"/>
        <v>0</v>
      </c>
      <c r="J126" s="50">
        <f t="shared" si="39"/>
        <v>0</v>
      </c>
      <c r="K126" s="8"/>
      <c r="L126" s="8"/>
      <c r="M126" s="8"/>
      <c r="N126" s="13"/>
      <c r="O126" s="101"/>
      <c r="P126" s="8"/>
      <c r="Q126" s="13"/>
      <c r="R126" s="42">
        <f t="shared" si="13"/>
        <v>0</v>
      </c>
      <c r="S126" s="43">
        <f t="shared" si="13"/>
        <v>0</v>
      </c>
      <c r="T126" s="405"/>
      <c r="U126" s="405"/>
      <c r="V126" s="405"/>
      <c r="W126" s="484"/>
      <c r="X126" s="435"/>
      <c r="Y126" s="405"/>
      <c r="Z126" s="484"/>
      <c r="AA126" s="406">
        <f t="shared" si="37"/>
        <v>0</v>
      </c>
      <c r="AB126" s="484"/>
      <c r="AC126" s="407"/>
    </row>
    <row r="127" spans="1:29" ht="46.5" customHeight="1">
      <c r="A127" s="6" t="s">
        <v>46</v>
      </c>
      <c r="B127" s="35" t="s">
        <v>78</v>
      </c>
      <c r="C127" s="8"/>
      <c r="D127" s="13"/>
      <c r="E127" s="8"/>
      <c r="F127" s="13"/>
      <c r="G127" s="47"/>
      <c r="H127" s="48"/>
      <c r="I127" s="49">
        <f t="shared" si="39"/>
        <v>0</v>
      </c>
      <c r="J127" s="50">
        <f t="shared" si="39"/>
        <v>0</v>
      </c>
      <c r="K127" s="8"/>
      <c r="L127" s="8"/>
      <c r="M127" s="8"/>
      <c r="N127" s="13"/>
      <c r="O127" s="51"/>
      <c r="P127" s="8"/>
      <c r="Q127" s="13"/>
      <c r="R127" s="42">
        <f t="shared" si="13"/>
        <v>0</v>
      </c>
      <c r="S127" s="43">
        <f t="shared" si="13"/>
        <v>0</v>
      </c>
      <c r="T127" s="405"/>
      <c r="U127" s="405"/>
      <c r="V127" s="405"/>
      <c r="W127" s="484"/>
      <c r="X127" s="423"/>
      <c r="Y127" s="405"/>
      <c r="Z127" s="484"/>
      <c r="AA127" s="406">
        <f t="shared" si="37"/>
        <v>0</v>
      </c>
      <c r="AB127" s="484"/>
      <c r="AC127" s="407"/>
    </row>
    <row r="128" spans="1:29" ht="46.5" customHeight="1">
      <c r="A128" s="6" t="s">
        <v>48</v>
      </c>
      <c r="B128" s="35" t="s">
        <v>79</v>
      </c>
      <c r="C128" s="8"/>
      <c r="D128" s="13"/>
      <c r="E128" s="8"/>
      <c r="F128" s="13"/>
      <c r="G128" s="47"/>
      <c r="H128" s="48"/>
      <c r="I128" s="49">
        <f t="shared" si="39"/>
        <v>0</v>
      </c>
      <c r="J128" s="50">
        <f t="shared" si="39"/>
        <v>0</v>
      </c>
      <c r="K128" s="8"/>
      <c r="L128" s="8"/>
      <c r="M128" s="8"/>
      <c r="N128" s="13"/>
      <c r="O128" s="51"/>
      <c r="P128" s="8"/>
      <c r="Q128" s="13"/>
      <c r="R128" s="42">
        <f t="shared" si="13"/>
        <v>0</v>
      </c>
      <c r="S128" s="43">
        <f t="shared" si="13"/>
        <v>0</v>
      </c>
      <c r="T128" s="405"/>
      <c r="U128" s="405"/>
      <c r="V128" s="405"/>
      <c r="W128" s="484"/>
      <c r="X128" s="423"/>
      <c r="Y128" s="405"/>
      <c r="Z128" s="484"/>
      <c r="AA128" s="406">
        <f t="shared" si="37"/>
        <v>0</v>
      </c>
      <c r="AB128" s="484"/>
      <c r="AC128" s="407"/>
    </row>
    <row r="129" spans="1:29" ht="46.5" customHeight="1">
      <c r="A129" s="6" t="s">
        <v>50</v>
      </c>
      <c r="B129" s="35" t="s">
        <v>49</v>
      </c>
      <c r="C129" s="8"/>
      <c r="D129" s="13"/>
      <c r="E129" s="8"/>
      <c r="F129" s="13"/>
      <c r="G129" s="47"/>
      <c r="H129" s="48"/>
      <c r="I129" s="49">
        <f t="shared" si="39"/>
        <v>0</v>
      </c>
      <c r="J129" s="50">
        <f t="shared" si="39"/>
        <v>0</v>
      </c>
      <c r="K129" s="8"/>
      <c r="L129" s="8"/>
      <c r="M129" s="8"/>
      <c r="N129" s="13"/>
      <c r="O129" s="51"/>
      <c r="P129" s="8"/>
      <c r="Q129" s="13"/>
      <c r="R129" s="42">
        <f t="shared" si="13"/>
        <v>0</v>
      </c>
      <c r="S129" s="43">
        <f t="shared" si="13"/>
        <v>0</v>
      </c>
      <c r="T129" s="405"/>
      <c r="U129" s="405"/>
      <c r="V129" s="405"/>
      <c r="W129" s="484"/>
      <c r="X129" s="423"/>
      <c r="Y129" s="405"/>
      <c r="Z129" s="484"/>
      <c r="AA129" s="406">
        <f t="shared" si="37"/>
        <v>0</v>
      </c>
      <c r="AB129" s="484"/>
      <c r="AC129" s="407"/>
    </row>
    <row r="130" spans="1:29" ht="61.5" customHeight="1">
      <c r="A130" s="6">
        <v>3.25</v>
      </c>
      <c r="B130" s="35" t="s">
        <v>80</v>
      </c>
      <c r="C130" s="8"/>
      <c r="D130" s="13"/>
      <c r="E130" s="8"/>
      <c r="F130" s="13"/>
      <c r="G130" s="47"/>
      <c r="H130" s="48"/>
      <c r="I130" s="49">
        <f t="shared" si="39"/>
        <v>0</v>
      </c>
      <c r="J130" s="50">
        <f t="shared" si="39"/>
        <v>0</v>
      </c>
      <c r="K130" s="8"/>
      <c r="L130" s="8"/>
      <c r="M130" s="8"/>
      <c r="N130" s="13"/>
      <c r="O130" s="51"/>
      <c r="P130" s="8"/>
      <c r="Q130" s="13"/>
      <c r="R130" s="42">
        <f t="shared" si="13"/>
        <v>0</v>
      </c>
      <c r="S130" s="43">
        <f t="shared" si="13"/>
        <v>0</v>
      </c>
      <c r="T130" s="405"/>
      <c r="U130" s="405"/>
      <c r="V130" s="405"/>
      <c r="W130" s="484"/>
      <c r="X130" s="423"/>
      <c r="Y130" s="405"/>
      <c r="Z130" s="484"/>
      <c r="AA130" s="406">
        <f t="shared" si="37"/>
        <v>0</v>
      </c>
      <c r="AB130" s="484"/>
      <c r="AC130" s="407"/>
    </row>
    <row r="131" spans="1:29" ht="66.75" customHeight="1">
      <c r="A131" s="6">
        <f t="shared" ref="A131:A139" si="42">+A130+0.01</f>
        <v>3.26</v>
      </c>
      <c r="B131" s="35" t="s">
        <v>82</v>
      </c>
      <c r="C131" s="8"/>
      <c r="D131" s="13"/>
      <c r="E131" s="8"/>
      <c r="F131" s="13"/>
      <c r="G131" s="47"/>
      <c r="H131" s="48"/>
      <c r="I131" s="49">
        <f t="shared" si="39"/>
        <v>0</v>
      </c>
      <c r="J131" s="50">
        <f t="shared" si="39"/>
        <v>0</v>
      </c>
      <c r="K131" s="8"/>
      <c r="L131" s="8"/>
      <c r="M131" s="8"/>
      <c r="N131" s="13"/>
      <c r="O131" s="51"/>
      <c r="P131" s="8"/>
      <c r="Q131" s="13"/>
      <c r="R131" s="42">
        <f t="shared" si="13"/>
        <v>0</v>
      </c>
      <c r="S131" s="43">
        <f t="shared" si="13"/>
        <v>0</v>
      </c>
      <c r="T131" s="405"/>
      <c r="U131" s="405"/>
      <c r="V131" s="405"/>
      <c r="W131" s="484"/>
      <c r="X131" s="423"/>
      <c r="Y131" s="405"/>
      <c r="Z131" s="484"/>
      <c r="AA131" s="406">
        <f t="shared" si="37"/>
        <v>0</v>
      </c>
      <c r="AB131" s="484"/>
      <c r="AC131" s="407"/>
    </row>
    <row r="132" spans="1:29" ht="46.5" customHeight="1">
      <c r="A132" s="6">
        <f t="shared" si="42"/>
        <v>3.2699999999999996</v>
      </c>
      <c r="B132" s="18" t="s">
        <v>83</v>
      </c>
      <c r="C132" s="8"/>
      <c r="D132" s="13"/>
      <c r="E132" s="8"/>
      <c r="F132" s="13"/>
      <c r="G132" s="47"/>
      <c r="H132" s="48"/>
      <c r="I132" s="49">
        <f t="shared" si="39"/>
        <v>0</v>
      </c>
      <c r="J132" s="50">
        <f t="shared" si="39"/>
        <v>0</v>
      </c>
      <c r="K132" s="8"/>
      <c r="L132" s="8"/>
      <c r="M132" s="8"/>
      <c r="N132" s="13"/>
      <c r="O132" s="51"/>
      <c r="P132" s="8"/>
      <c r="Q132" s="13"/>
      <c r="R132" s="42">
        <f t="shared" si="13"/>
        <v>0</v>
      </c>
      <c r="S132" s="43">
        <f t="shared" si="13"/>
        <v>0</v>
      </c>
      <c r="T132" s="405"/>
      <c r="U132" s="405"/>
      <c r="V132" s="405"/>
      <c r="W132" s="484"/>
      <c r="X132" s="423"/>
      <c r="Y132" s="405"/>
      <c r="Z132" s="484"/>
      <c r="AA132" s="406">
        <f t="shared" si="37"/>
        <v>0</v>
      </c>
      <c r="AB132" s="484"/>
      <c r="AC132" s="407"/>
    </row>
    <row r="133" spans="1:29" ht="46.5" customHeight="1">
      <c r="A133" s="6">
        <f t="shared" si="42"/>
        <v>3.2799999999999994</v>
      </c>
      <c r="B133" s="18" t="s">
        <v>84</v>
      </c>
      <c r="C133" s="8"/>
      <c r="D133" s="13"/>
      <c r="E133" s="8"/>
      <c r="F133" s="13"/>
      <c r="G133" s="47"/>
      <c r="H133" s="48"/>
      <c r="I133" s="49">
        <f t="shared" si="39"/>
        <v>0</v>
      </c>
      <c r="J133" s="50">
        <f t="shared" si="39"/>
        <v>0</v>
      </c>
      <c r="K133" s="8"/>
      <c r="L133" s="8"/>
      <c r="M133" s="8"/>
      <c r="N133" s="13"/>
      <c r="O133" s="51"/>
      <c r="P133" s="8"/>
      <c r="Q133" s="13"/>
      <c r="R133" s="42">
        <f t="shared" si="13"/>
        <v>0</v>
      </c>
      <c r="S133" s="43">
        <f t="shared" si="13"/>
        <v>0</v>
      </c>
      <c r="T133" s="405"/>
      <c r="U133" s="405"/>
      <c r="V133" s="405"/>
      <c r="W133" s="484"/>
      <c r="X133" s="423"/>
      <c r="Y133" s="405"/>
      <c r="Z133" s="484"/>
      <c r="AA133" s="406">
        <f t="shared" si="37"/>
        <v>0</v>
      </c>
      <c r="AB133" s="484"/>
      <c r="AC133" s="407"/>
    </row>
    <row r="134" spans="1:29" ht="46.5" customHeight="1">
      <c r="A134" s="6">
        <f t="shared" si="42"/>
        <v>3.2899999999999991</v>
      </c>
      <c r="B134" s="18" t="s">
        <v>85</v>
      </c>
      <c r="C134" s="8"/>
      <c r="D134" s="13"/>
      <c r="E134" s="8"/>
      <c r="F134" s="13"/>
      <c r="G134" s="47"/>
      <c r="H134" s="48"/>
      <c r="I134" s="49">
        <f t="shared" si="39"/>
        <v>0</v>
      </c>
      <c r="J134" s="50">
        <f t="shared" si="39"/>
        <v>0</v>
      </c>
      <c r="K134" s="8"/>
      <c r="L134" s="8"/>
      <c r="M134" s="8"/>
      <c r="N134" s="13"/>
      <c r="O134" s="51"/>
      <c r="P134" s="8"/>
      <c r="Q134" s="13"/>
      <c r="R134" s="42">
        <f t="shared" si="13"/>
        <v>0</v>
      </c>
      <c r="S134" s="43">
        <f t="shared" si="13"/>
        <v>0</v>
      </c>
      <c r="T134" s="405"/>
      <c r="U134" s="405"/>
      <c r="V134" s="405"/>
      <c r="W134" s="484"/>
      <c r="X134" s="423"/>
      <c r="Y134" s="405"/>
      <c r="Z134" s="484"/>
      <c r="AA134" s="406">
        <f t="shared" si="37"/>
        <v>0</v>
      </c>
      <c r="AB134" s="484"/>
      <c r="AC134" s="407"/>
    </row>
    <row r="135" spans="1:29" ht="46.5" customHeight="1">
      <c r="A135" s="6">
        <f t="shared" si="42"/>
        <v>3.2999999999999989</v>
      </c>
      <c r="B135" s="18" t="s">
        <v>86</v>
      </c>
      <c r="C135" s="8"/>
      <c r="D135" s="13"/>
      <c r="E135" s="8"/>
      <c r="F135" s="13"/>
      <c r="G135" s="47"/>
      <c r="H135" s="48"/>
      <c r="I135" s="49">
        <f t="shared" si="39"/>
        <v>0</v>
      </c>
      <c r="J135" s="50">
        <f t="shared" si="39"/>
        <v>0</v>
      </c>
      <c r="K135" s="8"/>
      <c r="L135" s="8"/>
      <c r="M135" s="8"/>
      <c r="N135" s="13"/>
      <c r="O135" s="51"/>
      <c r="P135" s="8"/>
      <c r="Q135" s="13"/>
      <c r="R135" s="42">
        <f t="shared" si="13"/>
        <v>0</v>
      </c>
      <c r="S135" s="43">
        <f t="shared" si="13"/>
        <v>0</v>
      </c>
      <c r="T135" s="405"/>
      <c r="U135" s="405"/>
      <c r="V135" s="405"/>
      <c r="W135" s="484"/>
      <c r="X135" s="423"/>
      <c r="Y135" s="405"/>
      <c r="Z135" s="484"/>
      <c r="AA135" s="406">
        <f t="shared" si="37"/>
        <v>0</v>
      </c>
      <c r="AB135" s="484"/>
      <c r="AC135" s="407"/>
    </row>
    <row r="136" spans="1:29" ht="46.5" customHeight="1">
      <c r="A136" s="6">
        <f t="shared" si="42"/>
        <v>3.3099999999999987</v>
      </c>
      <c r="B136" s="18" t="s">
        <v>87</v>
      </c>
      <c r="C136" s="8"/>
      <c r="D136" s="13"/>
      <c r="E136" s="8"/>
      <c r="F136" s="13"/>
      <c r="G136" s="47"/>
      <c r="H136" s="48"/>
      <c r="I136" s="49">
        <f t="shared" si="39"/>
        <v>0</v>
      </c>
      <c r="J136" s="50">
        <f t="shared" si="39"/>
        <v>0</v>
      </c>
      <c r="K136" s="8"/>
      <c r="L136" s="8"/>
      <c r="M136" s="8"/>
      <c r="N136" s="13"/>
      <c r="O136" s="51"/>
      <c r="P136" s="8"/>
      <c r="Q136" s="13"/>
      <c r="R136" s="42">
        <f t="shared" si="13"/>
        <v>0</v>
      </c>
      <c r="S136" s="43">
        <f t="shared" si="13"/>
        <v>0</v>
      </c>
      <c r="T136" s="405"/>
      <c r="U136" s="405"/>
      <c r="V136" s="405"/>
      <c r="W136" s="484"/>
      <c r="X136" s="423"/>
      <c r="Y136" s="405"/>
      <c r="Z136" s="484"/>
      <c r="AA136" s="406">
        <f t="shared" si="37"/>
        <v>0</v>
      </c>
      <c r="AB136" s="484"/>
      <c r="AC136" s="407"/>
    </row>
    <row r="137" spans="1:29" ht="46.5" customHeight="1">
      <c r="A137" s="6">
        <f t="shared" si="42"/>
        <v>3.3199999999999985</v>
      </c>
      <c r="B137" s="18" t="s">
        <v>88</v>
      </c>
      <c r="C137" s="8"/>
      <c r="D137" s="13"/>
      <c r="E137" s="8"/>
      <c r="F137" s="13"/>
      <c r="G137" s="47"/>
      <c r="H137" s="48"/>
      <c r="I137" s="49">
        <f t="shared" si="39"/>
        <v>0</v>
      </c>
      <c r="J137" s="50">
        <f t="shared" si="39"/>
        <v>0</v>
      </c>
      <c r="K137" s="8"/>
      <c r="L137" s="8"/>
      <c r="M137" s="8"/>
      <c r="N137" s="13"/>
      <c r="O137" s="51"/>
      <c r="P137" s="8"/>
      <c r="Q137" s="13"/>
      <c r="R137" s="42">
        <f t="shared" si="13"/>
        <v>0</v>
      </c>
      <c r="S137" s="43">
        <f t="shared" si="13"/>
        <v>0</v>
      </c>
      <c r="T137" s="405"/>
      <c r="U137" s="405"/>
      <c r="V137" s="405"/>
      <c r="W137" s="484"/>
      <c r="X137" s="423"/>
      <c r="Y137" s="405"/>
      <c r="Z137" s="484"/>
      <c r="AA137" s="406">
        <f t="shared" si="37"/>
        <v>0</v>
      </c>
      <c r="AB137" s="484"/>
      <c r="AC137" s="407"/>
    </row>
    <row r="138" spans="1:29" ht="46.5" customHeight="1">
      <c r="A138" s="6">
        <f t="shared" si="42"/>
        <v>3.3299999999999983</v>
      </c>
      <c r="B138" s="18" t="s">
        <v>89</v>
      </c>
      <c r="C138" s="8"/>
      <c r="D138" s="13"/>
      <c r="E138" s="8"/>
      <c r="F138" s="13"/>
      <c r="G138" s="47"/>
      <c r="H138" s="48"/>
      <c r="I138" s="49">
        <f t="shared" si="39"/>
        <v>0</v>
      </c>
      <c r="J138" s="50">
        <f t="shared" si="39"/>
        <v>0</v>
      </c>
      <c r="K138" s="8"/>
      <c r="L138" s="8"/>
      <c r="M138" s="8"/>
      <c r="N138" s="13"/>
      <c r="O138" s="51"/>
      <c r="P138" s="8"/>
      <c r="Q138" s="13"/>
      <c r="R138" s="42">
        <f t="shared" si="13"/>
        <v>0</v>
      </c>
      <c r="S138" s="43">
        <f t="shared" si="13"/>
        <v>0</v>
      </c>
      <c r="T138" s="405"/>
      <c r="U138" s="405"/>
      <c r="V138" s="405"/>
      <c r="W138" s="484"/>
      <c r="X138" s="423"/>
      <c r="Y138" s="405"/>
      <c r="Z138" s="484"/>
      <c r="AA138" s="406">
        <f t="shared" si="37"/>
        <v>0</v>
      </c>
      <c r="AB138" s="484"/>
      <c r="AC138" s="407"/>
    </row>
    <row r="139" spans="1:29" ht="46.5" customHeight="1">
      <c r="A139" s="6">
        <f t="shared" si="42"/>
        <v>3.3399999999999981</v>
      </c>
      <c r="B139" s="18" t="s">
        <v>90</v>
      </c>
      <c r="C139" s="8"/>
      <c r="D139" s="13"/>
      <c r="E139" s="8"/>
      <c r="F139" s="13"/>
      <c r="G139" s="47"/>
      <c r="H139" s="48"/>
      <c r="I139" s="49">
        <f t="shared" si="39"/>
        <v>0</v>
      </c>
      <c r="J139" s="50">
        <f t="shared" si="39"/>
        <v>0</v>
      </c>
      <c r="K139" s="8"/>
      <c r="L139" s="8"/>
      <c r="M139" s="8"/>
      <c r="N139" s="13"/>
      <c r="O139" s="51"/>
      <c r="P139" s="8"/>
      <c r="Q139" s="13"/>
      <c r="R139" s="42">
        <f t="shared" si="13"/>
        <v>0</v>
      </c>
      <c r="S139" s="43">
        <f t="shared" si="13"/>
        <v>0</v>
      </c>
      <c r="T139" s="405"/>
      <c r="U139" s="405"/>
      <c r="V139" s="405"/>
      <c r="W139" s="484"/>
      <c r="X139" s="423"/>
      <c r="Y139" s="405"/>
      <c r="Z139" s="484"/>
      <c r="AA139" s="406">
        <f t="shared" si="37"/>
        <v>0</v>
      </c>
      <c r="AB139" s="484"/>
      <c r="AC139" s="407"/>
    </row>
    <row r="140" spans="1:29" ht="46.5" customHeight="1">
      <c r="A140" s="6">
        <v>3.35</v>
      </c>
      <c r="B140" s="18" t="s">
        <v>91</v>
      </c>
      <c r="C140" s="8"/>
      <c r="D140" s="13"/>
      <c r="E140" s="8"/>
      <c r="F140" s="13"/>
      <c r="G140" s="47"/>
      <c r="H140" s="48"/>
      <c r="I140" s="49">
        <f t="shared" si="39"/>
        <v>0</v>
      </c>
      <c r="J140" s="50">
        <f t="shared" si="39"/>
        <v>0</v>
      </c>
      <c r="K140" s="8"/>
      <c r="L140" s="8"/>
      <c r="M140" s="8"/>
      <c r="N140" s="13"/>
      <c r="O140" s="51"/>
      <c r="P140" s="8"/>
      <c r="Q140" s="13"/>
      <c r="R140" s="42">
        <f t="shared" si="13"/>
        <v>0</v>
      </c>
      <c r="S140" s="43">
        <f t="shared" si="13"/>
        <v>0</v>
      </c>
      <c r="T140" s="405"/>
      <c r="U140" s="405"/>
      <c r="V140" s="405"/>
      <c r="W140" s="484"/>
      <c r="X140" s="423"/>
      <c r="Y140" s="405"/>
      <c r="Z140" s="484"/>
      <c r="AA140" s="406">
        <f t="shared" si="37"/>
        <v>0</v>
      </c>
      <c r="AB140" s="484"/>
      <c r="AC140" s="407"/>
    </row>
    <row r="141" spans="1:29" ht="46.5" customHeight="1">
      <c r="A141" s="6">
        <v>3.36</v>
      </c>
      <c r="B141" s="18" t="s">
        <v>92</v>
      </c>
      <c r="C141" s="8"/>
      <c r="D141" s="13"/>
      <c r="E141" s="8"/>
      <c r="F141" s="13"/>
      <c r="G141" s="47"/>
      <c r="H141" s="48"/>
      <c r="I141" s="49">
        <f t="shared" si="39"/>
        <v>0</v>
      </c>
      <c r="J141" s="50">
        <f t="shared" si="39"/>
        <v>0</v>
      </c>
      <c r="K141" s="8"/>
      <c r="L141" s="8"/>
      <c r="M141" s="8"/>
      <c r="N141" s="13"/>
      <c r="O141" s="51"/>
      <c r="P141" s="8"/>
      <c r="Q141" s="13"/>
      <c r="R141" s="42">
        <f t="shared" si="13"/>
        <v>0</v>
      </c>
      <c r="S141" s="43">
        <f t="shared" si="13"/>
        <v>0</v>
      </c>
      <c r="T141" s="405"/>
      <c r="U141" s="405"/>
      <c r="V141" s="405"/>
      <c r="W141" s="484"/>
      <c r="X141" s="423"/>
      <c r="Y141" s="405"/>
      <c r="Z141" s="484"/>
      <c r="AA141" s="406">
        <f t="shared" si="37"/>
        <v>0</v>
      </c>
      <c r="AB141" s="484"/>
      <c r="AC141" s="407"/>
    </row>
    <row r="142" spans="1:29" s="216" customFormat="1" ht="18">
      <c r="A142" s="203"/>
      <c r="B142" s="192" t="s">
        <v>64</v>
      </c>
      <c r="C142" s="133"/>
      <c r="D142" s="142"/>
      <c r="E142" s="133"/>
      <c r="F142" s="142"/>
      <c r="G142" s="214"/>
      <c r="H142" s="215"/>
      <c r="I142" s="141"/>
      <c r="J142" s="133"/>
      <c r="K142" s="133"/>
      <c r="L142" s="133"/>
      <c r="M142" s="133"/>
      <c r="N142" s="142"/>
      <c r="O142" s="136"/>
      <c r="P142" s="133"/>
      <c r="Q142" s="142"/>
      <c r="R142" s="198">
        <f t="shared" si="13"/>
        <v>0</v>
      </c>
      <c r="S142" s="199">
        <f t="shared" si="13"/>
        <v>0</v>
      </c>
      <c r="T142" s="439"/>
      <c r="U142" s="439"/>
      <c r="V142" s="439"/>
      <c r="W142" s="448"/>
      <c r="X142" s="440"/>
      <c r="Y142" s="439"/>
      <c r="Z142" s="448"/>
      <c r="AA142" s="445">
        <f t="shared" si="37"/>
        <v>0</v>
      </c>
      <c r="AB142" s="446">
        <f t="shared" si="38"/>
        <v>0</v>
      </c>
      <c r="AC142" s="422"/>
    </row>
    <row r="143" spans="1:29" s="216" customFormat="1" ht="31.5">
      <c r="A143" s="203"/>
      <c r="B143" s="132" t="s">
        <v>93</v>
      </c>
      <c r="C143" s="133"/>
      <c r="D143" s="142"/>
      <c r="E143" s="133"/>
      <c r="F143" s="142"/>
      <c r="G143" s="214"/>
      <c r="H143" s="215"/>
      <c r="I143" s="141"/>
      <c r="J143" s="133"/>
      <c r="K143" s="133"/>
      <c r="L143" s="133"/>
      <c r="M143" s="133"/>
      <c r="N143" s="142"/>
      <c r="O143" s="136"/>
      <c r="P143" s="133"/>
      <c r="Q143" s="142"/>
      <c r="R143" s="198">
        <f t="shared" si="13"/>
        <v>0</v>
      </c>
      <c r="S143" s="199">
        <f t="shared" si="13"/>
        <v>0</v>
      </c>
      <c r="T143" s="439"/>
      <c r="U143" s="439"/>
      <c r="V143" s="439"/>
      <c r="W143" s="448"/>
      <c r="X143" s="440"/>
      <c r="Y143" s="439"/>
      <c r="Z143" s="448"/>
      <c r="AA143" s="445">
        <f t="shared" si="37"/>
        <v>0</v>
      </c>
      <c r="AB143" s="446">
        <f t="shared" si="38"/>
        <v>0</v>
      </c>
      <c r="AC143" s="403"/>
    </row>
    <row r="144" spans="1:29" s="216" customFormat="1" ht="18">
      <c r="A144" s="203"/>
      <c r="B144" s="193" t="s">
        <v>101</v>
      </c>
      <c r="C144" s="141">
        <f>C143+C111+C78</f>
        <v>2</v>
      </c>
      <c r="D144" s="142">
        <f t="shared" ref="D144:S144" si="43">D143+D111+D78</f>
        <v>41.45</v>
      </c>
      <c r="E144" s="141">
        <f t="shared" si="43"/>
        <v>2</v>
      </c>
      <c r="F144" s="142">
        <f t="shared" si="43"/>
        <v>41.45</v>
      </c>
      <c r="G144" s="214">
        <f t="shared" si="29"/>
        <v>1</v>
      </c>
      <c r="H144" s="215">
        <f t="shared" si="29"/>
        <v>1</v>
      </c>
      <c r="I144" s="141">
        <f t="shared" si="43"/>
        <v>0</v>
      </c>
      <c r="J144" s="141">
        <f t="shared" si="43"/>
        <v>0</v>
      </c>
      <c r="K144" s="141">
        <f t="shared" si="43"/>
        <v>0</v>
      </c>
      <c r="L144" s="141">
        <f t="shared" si="43"/>
        <v>0</v>
      </c>
      <c r="M144" s="141">
        <f t="shared" si="43"/>
        <v>0</v>
      </c>
      <c r="N144" s="142">
        <f t="shared" si="43"/>
        <v>0</v>
      </c>
      <c r="O144" s="136">
        <f t="shared" si="43"/>
        <v>6.8164999999999996</v>
      </c>
      <c r="P144" s="141">
        <f t="shared" si="43"/>
        <v>4</v>
      </c>
      <c r="Q144" s="142">
        <f t="shared" si="43"/>
        <v>110.25</v>
      </c>
      <c r="R144" s="141">
        <f t="shared" si="43"/>
        <v>4</v>
      </c>
      <c r="S144" s="142">
        <f t="shared" si="43"/>
        <v>110.25</v>
      </c>
      <c r="T144" s="447"/>
      <c r="U144" s="447">
        <f t="shared" ref="U144:AB144" si="44">U143+U111+U78</f>
        <v>0</v>
      </c>
      <c r="V144" s="447"/>
      <c r="W144" s="448">
        <f t="shared" si="44"/>
        <v>0</v>
      </c>
      <c r="X144" s="440">
        <f>X143+X111+X78</f>
        <v>6.8114999999999997</v>
      </c>
      <c r="Y144" s="447"/>
      <c r="Z144" s="448">
        <f t="shared" si="44"/>
        <v>110</v>
      </c>
      <c r="AA144" s="447"/>
      <c r="AB144" s="448">
        <f t="shared" si="44"/>
        <v>110</v>
      </c>
      <c r="AC144" s="416"/>
    </row>
    <row r="145" spans="1:29" s="147" customFormat="1" ht="18">
      <c r="A145" s="143">
        <v>4</v>
      </c>
      <c r="B145" s="144" t="s">
        <v>102</v>
      </c>
      <c r="C145" s="145"/>
      <c r="D145" s="162"/>
      <c r="E145" s="145"/>
      <c r="F145" s="162"/>
      <c r="G145" s="151"/>
      <c r="H145" s="152"/>
      <c r="I145" s="159"/>
      <c r="J145" s="145"/>
      <c r="K145" s="145"/>
      <c r="L145" s="145"/>
      <c r="M145" s="145"/>
      <c r="N145" s="162"/>
      <c r="O145" s="153"/>
      <c r="P145" s="145"/>
      <c r="Q145" s="162"/>
      <c r="R145" s="154">
        <f t="shared" si="13"/>
        <v>0</v>
      </c>
      <c r="S145" s="155">
        <f t="shared" si="13"/>
        <v>0</v>
      </c>
      <c r="T145" s="439"/>
      <c r="U145" s="439"/>
      <c r="V145" s="439"/>
      <c r="W145" s="448"/>
      <c r="X145" s="440"/>
      <c r="Y145" s="439"/>
      <c r="Z145" s="448"/>
      <c r="AA145" s="406">
        <f t="shared" ref="AA145:AA147" si="45">T145+V145+Y145</f>
        <v>0</v>
      </c>
      <c r="AB145" s="425">
        <f t="shared" ref="AB145" si="46">U145+W145+Z145</f>
        <v>0</v>
      </c>
      <c r="AC145" s="403"/>
    </row>
    <row r="146" spans="1:29" ht="33.75" customHeight="1">
      <c r="A146" s="6">
        <v>4.01</v>
      </c>
      <c r="B146" s="7" t="s">
        <v>103</v>
      </c>
      <c r="C146" s="8"/>
      <c r="D146" s="13"/>
      <c r="E146" s="8"/>
      <c r="F146" s="13"/>
      <c r="G146" s="47"/>
      <c r="H146" s="48"/>
      <c r="I146" s="49">
        <f t="shared" ref="I146:J147" si="47">C146-E146</f>
        <v>0</v>
      </c>
      <c r="J146" s="50">
        <f t="shared" si="47"/>
        <v>0</v>
      </c>
      <c r="K146" s="8"/>
      <c r="L146" s="8"/>
      <c r="M146" s="8"/>
      <c r="N146" s="13"/>
      <c r="O146" s="51">
        <v>0.03</v>
      </c>
      <c r="P146" s="8">
        <v>100</v>
      </c>
      <c r="Q146" s="41">
        <f>O146*P146</f>
        <v>3</v>
      </c>
      <c r="R146" s="42">
        <f t="shared" si="13"/>
        <v>100</v>
      </c>
      <c r="S146" s="43">
        <f t="shared" si="13"/>
        <v>3</v>
      </c>
      <c r="T146" s="405"/>
      <c r="U146" s="405"/>
      <c r="V146" s="405"/>
      <c r="W146" s="484"/>
      <c r="X146" s="423">
        <v>0.03</v>
      </c>
      <c r="Y146" s="405">
        <v>100</v>
      </c>
      <c r="Z146" s="424">
        <f>X146*Y146</f>
        <v>3</v>
      </c>
      <c r="AA146" s="406">
        <f t="shared" si="45"/>
        <v>100</v>
      </c>
      <c r="AB146" s="484">
        <f t="shared" si="20"/>
        <v>3</v>
      </c>
      <c r="AC146" s="404"/>
    </row>
    <row r="147" spans="1:29" ht="45.75" customHeight="1">
      <c r="A147" s="6">
        <v>4.0199999999999996</v>
      </c>
      <c r="B147" s="7" t="s">
        <v>104</v>
      </c>
      <c r="C147" s="8"/>
      <c r="D147" s="13"/>
      <c r="E147" s="8"/>
      <c r="F147" s="13"/>
      <c r="G147" s="47"/>
      <c r="H147" s="48"/>
      <c r="I147" s="49">
        <f t="shared" si="47"/>
        <v>0</v>
      </c>
      <c r="J147" s="50">
        <f t="shared" si="47"/>
        <v>0</v>
      </c>
      <c r="K147" s="8"/>
      <c r="L147" s="8"/>
      <c r="M147" s="8"/>
      <c r="N147" s="13"/>
      <c r="O147" s="51">
        <v>0.03</v>
      </c>
      <c r="P147" s="8"/>
      <c r="Q147" s="41">
        <f>O147*P147</f>
        <v>0</v>
      </c>
      <c r="R147" s="42">
        <f t="shared" ref="R147:S210" si="48">K147+M147+P147</f>
        <v>0</v>
      </c>
      <c r="S147" s="43">
        <f t="shared" si="48"/>
        <v>0</v>
      </c>
      <c r="T147" s="405"/>
      <c r="U147" s="405"/>
      <c r="V147" s="405"/>
      <c r="W147" s="484"/>
      <c r="X147" s="423">
        <v>0.03</v>
      </c>
      <c r="Y147" s="405"/>
      <c r="Z147" s="424">
        <f>X147*Y147</f>
        <v>0</v>
      </c>
      <c r="AA147" s="406">
        <f t="shared" si="45"/>
        <v>0</v>
      </c>
      <c r="AB147" s="484">
        <f t="shared" si="20"/>
        <v>0</v>
      </c>
      <c r="AC147" s="404"/>
    </row>
    <row r="148" spans="1:29" s="216" customFormat="1" ht="18">
      <c r="A148" s="203"/>
      <c r="B148" s="192" t="s">
        <v>105</v>
      </c>
      <c r="C148" s="198">
        <f>SUM(C146:C147)</f>
        <v>0</v>
      </c>
      <c r="D148" s="199">
        <f>SUM(D146:D147)</f>
        <v>0</v>
      </c>
      <c r="E148" s="198">
        <f>SUM(E146:E147)</f>
        <v>0</v>
      </c>
      <c r="F148" s="199">
        <f>SUM(F146:F147)</f>
        <v>0</v>
      </c>
      <c r="G148" s="214"/>
      <c r="H148" s="215"/>
      <c r="I148" s="198">
        <f t="shared" ref="I148:S148" si="49">SUM(I146:I147)</f>
        <v>0</v>
      </c>
      <c r="J148" s="199">
        <f t="shared" si="49"/>
        <v>0</v>
      </c>
      <c r="K148" s="199">
        <f t="shared" si="49"/>
        <v>0</v>
      </c>
      <c r="L148" s="199">
        <f t="shared" si="49"/>
        <v>0</v>
      </c>
      <c r="M148" s="199">
        <f t="shared" si="49"/>
        <v>0</v>
      </c>
      <c r="N148" s="199">
        <f t="shared" si="49"/>
        <v>0</v>
      </c>
      <c r="O148" s="200">
        <f t="shared" si="49"/>
        <v>0.06</v>
      </c>
      <c r="P148" s="199">
        <f t="shared" si="49"/>
        <v>100</v>
      </c>
      <c r="Q148" s="199">
        <f t="shared" si="49"/>
        <v>3</v>
      </c>
      <c r="R148" s="199">
        <f t="shared" si="49"/>
        <v>100</v>
      </c>
      <c r="S148" s="199">
        <f t="shared" si="49"/>
        <v>3</v>
      </c>
      <c r="T148" s="446"/>
      <c r="U148" s="446">
        <f t="shared" ref="U148:AB148" si="50">SUM(U146:U147)</f>
        <v>0</v>
      </c>
      <c r="V148" s="446"/>
      <c r="W148" s="446">
        <f t="shared" si="50"/>
        <v>0</v>
      </c>
      <c r="X148" s="449"/>
      <c r="Y148" s="446">
        <f t="shared" si="50"/>
        <v>100</v>
      </c>
      <c r="Z148" s="446">
        <f t="shared" si="50"/>
        <v>3</v>
      </c>
      <c r="AA148" s="446">
        <f t="shared" si="50"/>
        <v>100</v>
      </c>
      <c r="AB148" s="446">
        <f t="shared" si="50"/>
        <v>3</v>
      </c>
      <c r="AC148" s="422"/>
    </row>
    <row r="149" spans="1:29" s="147" customFormat="1" ht="109.5" customHeight="1">
      <c r="A149" s="143">
        <v>5</v>
      </c>
      <c r="B149" s="144" t="s">
        <v>106</v>
      </c>
      <c r="C149" s="145"/>
      <c r="D149" s="162"/>
      <c r="E149" s="145"/>
      <c r="F149" s="162"/>
      <c r="G149" s="151"/>
      <c r="H149" s="152"/>
      <c r="I149" s="156">
        <f>C149-E149</f>
        <v>0</v>
      </c>
      <c r="J149" s="157">
        <f>D149-F149</f>
        <v>0</v>
      </c>
      <c r="K149" s="145"/>
      <c r="L149" s="145"/>
      <c r="M149" s="145"/>
      <c r="N149" s="162"/>
      <c r="O149" s="153">
        <v>0.21138000000000001</v>
      </c>
      <c r="P149" s="145">
        <v>294</v>
      </c>
      <c r="Q149" s="158">
        <f>O149*P149</f>
        <v>62.145720000000004</v>
      </c>
      <c r="R149" s="154">
        <f t="shared" si="48"/>
        <v>294</v>
      </c>
      <c r="S149" s="155">
        <f t="shared" si="48"/>
        <v>62.145720000000004</v>
      </c>
      <c r="T149" s="439"/>
      <c r="U149" s="439"/>
      <c r="V149" s="439"/>
      <c r="W149" s="448"/>
      <c r="X149" s="440">
        <v>0.21138000000000001</v>
      </c>
      <c r="Y149" s="439">
        <v>0</v>
      </c>
      <c r="Z149" s="424">
        <f>X149*Y149</f>
        <v>0</v>
      </c>
      <c r="AA149" s="406">
        <f t="shared" ref="AA149" si="51">T149+V149+Y149</f>
        <v>0</v>
      </c>
      <c r="AB149" s="484">
        <f t="shared" si="20"/>
        <v>0</v>
      </c>
      <c r="AC149" s="403"/>
    </row>
    <row r="150" spans="1:29" s="216" customFormat="1" ht="18">
      <c r="A150" s="202"/>
      <c r="B150" s="132" t="s">
        <v>107</v>
      </c>
      <c r="C150" s="133">
        <f>C149</f>
        <v>0</v>
      </c>
      <c r="D150" s="142">
        <f>D149</f>
        <v>0</v>
      </c>
      <c r="E150" s="142">
        <f t="shared" ref="E150:S150" si="52">E149</f>
        <v>0</v>
      </c>
      <c r="F150" s="142">
        <f t="shared" si="52"/>
        <v>0</v>
      </c>
      <c r="G150" s="214"/>
      <c r="H150" s="215"/>
      <c r="I150" s="141">
        <f t="shared" si="52"/>
        <v>0</v>
      </c>
      <c r="J150" s="142">
        <f t="shared" si="52"/>
        <v>0</v>
      </c>
      <c r="K150" s="142">
        <f t="shared" si="52"/>
        <v>0</v>
      </c>
      <c r="L150" s="142">
        <f t="shared" si="52"/>
        <v>0</v>
      </c>
      <c r="M150" s="142">
        <f t="shared" si="52"/>
        <v>0</v>
      </c>
      <c r="N150" s="142">
        <f t="shared" si="52"/>
        <v>0</v>
      </c>
      <c r="O150" s="136">
        <f t="shared" si="52"/>
        <v>0.21138000000000001</v>
      </c>
      <c r="P150" s="142">
        <f t="shared" si="52"/>
        <v>294</v>
      </c>
      <c r="Q150" s="142">
        <f t="shared" si="52"/>
        <v>62.145720000000004</v>
      </c>
      <c r="R150" s="142">
        <f t="shared" si="52"/>
        <v>294</v>
      </c>
      <c r="S150" s="142">
        <f t="shared" si="52"/>
        <v>62.145720000000004</v>
      </c>
      <c r="T150" s="448"/>
      <c r="U150" s="448">
        <f t="shared" ref="U150:Z150" si="53">U149</f>
        <v>0</v>
      </c>
      <c r="V150" s="448"/>
      <c r="W150" s="448">
        <f t="shared" si="53"/>
        <v>0</v>
      </c>
      <c r="X150" s="440"/>
      <c r="Y150" s="448"/>
      <c r="Z150" s="448">
        <f t="shared" si="53"/>
        <v>0</v>
      </c>
      <c r="AA150" s="448"/>
      <c r="AB150" s="448">
        <f>AB149</f>
        <v>0</v>
      </c>
      <c r="AC150" s="403"/>
    </row>
    <row r="151" spans="1:29" s="147" customFormat="1" ht="47.25" customHeight="1">
      <c r="A151" s="143">
        <f>+A149+1</f>
        <v>6</v>
      </c>
      <c r="B151" s="144" t="s">
        <v>108</v>
      </c>
      <c r="C151" s="145"/>
      <c r="D151" s="162"/>
      <c r="E151" s="145"/>
      <c r="F151" s="162"/>
      <c r="G151" s="151"/>
      <c r="H151" s="152"/>
      <c r="I151" s="159"/>
      <c r="J151" s="145"/>
      <c r="K151" s="145"/>
      <c r="L151" s="145"/>
      <c r="M151" s="145"/>
      <c r="N151" s="162"/>
      <c r="O151" s="153"/>
      <c r="P151" s="145"/>
      <c r="Q151" s="158">
        <f t="shared" ref="Q151:Q214" si="54">O151*P151</f>
        <v>0</v>
      </c>
      <c r="R151" s="154">
        <f t="shared" si="48"/>
        <v>0</v>
      </c>
      <c r="S151" s="155">
        <f t="shared" si="48"/>
        <v>0</v>
      </c>
      <c r="T151" s="439"/>
      <c r="U151" s="439"/>
      <c r="V151" s="439"/>
      <c r="W151" s="448"/>
      <c r="X151" s="440"/>
      <c r="Y151" s="439"/>
      <c r="Z151" s="424"/>
      <c r="AA151" s="406"/>
      <c r="AB151" s="484"/>
      <c r="AC151" s="403"/>
    </row>
    <row r="152" spans="1:29" ht="18">
      <c r="A152" s="6">
        <v>6.01</v>
      </c>
      <c r="B152" s="25" t="s">
        <v>109</v>
      </c>
      <c r="C152" s="26"/>
      <c r="D152" s="27"/>
      <c r="E152" s="26"/>
      <c r="F152" s="27"/>
      <c r="G152" s="47"/>
      <c r="H152" s="48"/>
      <c r="I152" s="53"/>
      <c r="J152" s="26"/>
      <c r="K152" s="26"/>
      <c r="L152" s="26"/>
      <c r="M152" s="26"/>
      <c r="N152" s="27"/>
      <c r="O152" s="112"/>
      <c r="P152" s="26"/>
      <c r="Q152" s="41">
        <f t="shared" si="54"/>
        <v>0</v>
      </c>
      <c r="R152" s="42">
        <f t="shared" si="48"/>
        <v>0</v>
      </c>
      <c r="S152" s="43">
        <f t="shared" si="48"/>
        <v>0</v>
      </c>
      <c r="T152" s="439"/>
      <c r="U152" s="439"/>
      <c r="V152" s="439"/>
      <c r="W152" s="448"/>
      <c r="X152" s="440"/>
      <c r="Y152" s="439"/>
      <c r="Z152" s="424"/>
      <c r="AA152" s="406"/>
      <c r="AB152" s="484"/>
      <c r="AC152" s="416"/>
    </row>
    <row r="153" spans="1:29" ht="18">
      <c r="A153" s="6"/>
      <c r="B153" s="7" t="s">
        <v>110</v>
      </c>
      <c r="C153" s="8">
        <v>72</v>
      </c>
      <c r="D153" s="13">
        <v>14.4</v>
      </c>
      <c r="E153" s="8">
        <v>72</v>
      </c>
      <c r="F153" s="13">
        <v>14.4</v>
      </c>
      <c r="G153" s="47">
        <f t="shared" si="29"/>
        <v>1</v>
      </c>
      <c r="H153" s="48">
        <f t="shared" si="29"/>
        <v>1</v>
      </c>
      <c r="I153" s="49">
        <f t="shared" ref="I153:J156" si="55">C153-E153</f>
        <v>0</v>
      </c>
      <c r="J153" s="50">
        <f t="shared" si="55"/>
        <v>0</v>
      </c>
      <c r="K153" s="8"/>
      <c r="L153" s="8"/>
      <c r="M153" s="8"/>
      <c r="N153" s="13"/>
      <c r="O153" s="51">
        <v>0.2</v>
      </c>
      <c r="P153" s="8">
        <v>127</v>
      </c>
      <c r="Q153" s="41">
        <f>O153*P153</f>
        <v>25.400000000000002</v>
      </c>
      <c r="R153" s="42">
        <f t="shared" si="48"/>
        <v>127</v>
      </c>
      <c r="S153" s="43">
        <f t="shared" si="48"/>
        <v>25.400000000000002</v>
      </c>
      <c r="T153" s="405"/>
      <c r="U153" s="405"/>
      <c r="V153" s="405"/>
      <c r="W153" s="484"/>
      <c r="X153" s="423">
        <v>0.2</v>
      </c>
      <c r="Y153" s="405">
        <v>127</v>
      </c>
      <c r="Z153" s="424">
        <f>X153*Y153</f>
        <v>25.400000000000002</v>
      </c>
      <c r="AA153" s="406">
        <f t="shared" ref="AA153:AB217" si="56">T153+V153+Y153</f>
        <v>127</v>
      </c>
      <c r="AB153" s="484">
        <f t="shared" si="56"/>
        <v>25.400000000000002</v>
      </c>
      <c r="AC153" s="404"/>
    </row>
    <row r="154" spans="1:29" ht="18">
      <c r="A154" s="6"/>
      <c r="B154" s="7" t="s">
        <v>111</v>
      </c>
      <c r="C154" s="8"/>
      <c r="D154" s="13"/>
      <c r="E154" s="8"/>
      <c r="F154" s="13"/>
      <c r="G154" s="47"/>
      <c r="H154" s="48"/>
      <c r="I154" s="49">
        <f t="shared" si="55"/>
        <v>0</v>
      </c>
      <c r="J154" s="50">
        <f t="shared" si="55"/>
        <v>0</v>
      </c>
      <c r="K154" s="8"/>
      <c r="L154" s="8"/>
      <c r="M154" s="8"/>
      <c r="N154" s="13"/>
      <c r="O154" s="51">
        <f>0.2/12*9</f>
        <v>0.15</v>
      </c>
      <c r="P154" s="8"/>
      <c r="Q154" s="41">
        <f t="shared" si="54"/>
        <v>0</v>
      </c>
      <c r="R154" s="42">
        <f t="shared" si="48"/>
        <v>0</v>
      </c>
      <c r="S154" s="43">
        <f t="shared" si="48"/>
        <v>0</v>
      </c>
      <c r="T154" s="405"/>
      <c r="U154" s="405"/>
      <c r="V154" s="405"/>
      <c r="W154" s="484"/>
      <c r="X154" s="423">
        <f>0.2/12*9</f>
        <v>0.15</v>
      </c>
      <c r="Y154" s="405"/>
      <c r="Z154" s="424">
        <f t="shared" ref="Z154:Z156" si="57">X154*Y154</f>
        <v>0</v>
      </c>
      <c r="AA154" s="406">
        <f t="shared" si="56"/>
        <v>0</v>
      </c>
      <c r="AB154" s="484">
        <f t="shared" si="56"/>
        <v>0</v>
      </c>
      <c r="AC154" s="404"/>
    </row>
    <row r="155" spans="1:29" ht="18">
      <c r="A155" s="6"/>
      <c r="B155" s="7" t="s">
        <v>112</v>
      </c>
      <c r="C155" s="8"/>
      <c r="D155" s="13"/>
      <c r="E155" s="8"/>
      <c r="F155" s="13"/>
      <c r="G155" s="47"/>
      <c r="H155" s="48"/>
      <c r="I155" s="49">
        <f t="shared" si="55"/>
        <v>0</v>
      </c>
      <c r="J155" s="50">
        <f t="shared" si="55"/>
        <v>0</v>
      </c>
      <c r="K155" s="8"/>
      <c r="L155" s="8"/>
      <c r="M155" s="8"/>
      <c r="N155" s="13"/>
      <c r="O155" s="51">
        <f>0.2/12*6</f>
        <v>0.1</v>
      </c>
      <c r="P155" s="8"/>
      <c r="Q155" s="41">
        <f t="shared" si="54"/>
        <v>0</v>
      </c>
      <c r="R155" s="42">
        <f t="shared" si="48"/>
        <v>0</v>
      </c>
      <c r="S155" s="43">
        <f t="shared" si="48"/>
        <v>0</v>
      </c>
      <c r="T155" s="405"/>
      <c r="U155" s="405"/>
      <c r="V155" s="405"/>
      <c r="W155" s="484"/>
      <c r="X155" s="423">
        <f>0.2/12*6</f>
        <v>0.1</v>
      </c>
      <c r="Y155" s="405"/>
      <c r="Z155" s="424">
        <f t="shared" si="57"/>
        <v>0</v>
      </c>
      <c r="AA155" s="406">
        <f t="shared" si="56"/>
        <v>0</v>
      </c>
      <c r="AB155" s="484">
        <f t="shared" si="56"/>
        <v>0</v>
      </c>
      <c r="AC155" s="404"/>
    </row>
    <row r="156" spans="1:29" ht="18">
      <c r="A156" s="6"/>
      <c r="B156" s="7" t="s">
        <v>113</v>
      </c>
      <c r="C156" s="8"/>
      <c r="D156" s="13"/>
      <c r="E156" s="8"/>
      <c r="F156" s="13"/>
      <c r="G156" s="47"/>
      <c r="H156" s="48"/>
      <c r="I156" s="49">
        <f t="shared" si="55"/>
        <v>0</v>
      </c>
      <c r="J156" s="50">
        <f t="shared" si="55"/>
        <v>0</v>
      </c>
      <c r="K156" s="8"/>
      <c r="L156" s="8"/>
      <c r="M156" s="8"/>
      <c r="N156" s="13"/>
      <c r="O156" s="51">
        <f>0.2/12*3</f>
        <v>0.05</v>
      </c>
      <c r="P156" s="8"/>
      <c r="Q156" s="41">
        <f t="shared" si="54"/>
        <v>0</v>
      </c>
      <c r="R156" s="42">
        <f t="shared" si="48"/>
        <v>0</v>
      </c>
      <c r="S156" s="43">
        <f t="shared" si="48"/>
        <v>0</v>
      </c>
      <c r="T156" s="405"/>
      <c r="U156" s="405"/>
      <c r="V156" s="405"/>
      <c r="W156" s="484"/>
      <c r="X156" s="423">
        <f>0.2/12*3</f>
        <v>0.05</v>
      </c>
      <c r="Y156" s="405"/>
      <c r="Z156" s="424">
        <f t="shared" si="57"/>
        <v>0</v>
      </c>
      <c r="AA156" s="406">
        <f t="shared" si="56"/>
        <v>0</v>
      </c>
      <c r="AB156" s="484">
        <f t="shared" si="56"/>
        <v>0</v>
      </c>
      <c r="AC156" s="404"/>
    </row>
    <row r="157" spans="1:29" s="216" customFormat="1" ht="18">
      <c r="A157" s="203"/>
      <c r="B157" s="192" t="s">
        <v>105</v>
      </c>
      <c r="C157" s="198">
        <f>C153+C154+C155+C156</f>
        <v>72</v>
      </c>
      <c r="D157" s="199">
        <f t="shared" ref="D157:S157" si="58">D153+D154+D155+D156</f>
        <v>14.4</v>
      </c>
      <c r="E157" s="198">
        <f>E153+E154+E155+E156</f>
        <v>72</v>
      </c>
      <c r="F157" s="199">
        <f t="shared" si="58"/>
        <v>14.4</v>
      </c>
      <c r="G157" s="214">
        <f t="shared" si="29"/>
        <v>1</v>
      </c>
      <c r="H157" s="215">
        <f t="shared" si="29"/>
        <v>1</v>
      </c>
      <c r="I157" s="198">
        <f t="shared" si="58"/>
        <v>0</v>
      </c>
      <c r="J157" s="199">
        <f t="shared" si="58"/>
        <v>0</v>
      </c>
      <c r="K157" s="199">
        <f t="shared" si="58"/>
        <v>0</v>
      </c>
      <c r="L157" s="199">
        <f t="shared" si="58"/>
        <v>0</v>
      </c>
      <c r="M157" s="199">
        <f t="shared" si="58"/>
        <v>0</v>
      </c>
      <c r="N157" s="199">
        <f t="shared" si="58"/>
        <v>0</v>
      </c>
      <c r="O157" s="200">
        <f t="shared" si="58"/>
        <v>0.49999999999999994</v>
      </c>
      <c r="P157" s="199">
        <f t="shared" si="58"/>
        <v>127</v>
      </c>
      <c r="Q157" s="199">
        <f t="shared" si="58"/>
        <v>25.400000000000002</v>
      </c>
      <c r="R157" s="199">
        <f t="shared" si="58"/>
        <v>127</v>
      </c>
      <c r="S157" s="199">
        <f t="shared" si="58"/>
        <v>25.400000000000002</v>
      </c>
      <c r="T157" s="446"/>
      <c r="U157" s="446">
        <f t="shared" ref="U157:W157" si="59">U153+U154+U155+U156</f>
        <v>0</v>
      </c>
      <c r="V157" s="446"/>
      <c r="W157" s="446">
        <f t="shared" si="59"/>
        <v>0</v>
      </c>
      <c r="X157" s="449"/>
      <c r="Y157" s="445">
        <f>Y153+Y154+Y155+Y156</f>
        <v>127</v>
      </c>
      <c r="Z157" s="446">
        <f>Z153+Z154+Z155+Z156</f>
        <v>25.400000000000002</v>
      </c>
      <c r="AA157" s="445">
        <f>AA153+AA154+AA155+AA156</f>
        <v>127</v>
      </c>
      <c r="AB157" s="446">
        <f>AB153+AB154+AB155+AB156</f>
        <v>25.400000000000002</v>
      </c>
      <c r="AC157" s="422"/>
    </row>
    <row r="158" spans="1:29" ht="31.5">
      <c r="A158" s="6">
        <f>+A152+0.01</f>
        <v>6.02</v>
      </c>
      <c r="B158" s="36" t="s">
        <v>114</v>
      </c>
      <c r="C158" s="26"/>
      <c r="D158" s="27"/>
      <c r="E158" s="26"/>
      <c r="F158" s="27"/>
      <c r="G158" s="47"/>
      <c r="H158" s="48"/>
      <c r="I158" s="53"/>
      <c r="J158" s="26"/>
      <c r="K158" s="26"/>
      <c r="L158" s="26"/>
      <c r="M158" s="26"/>
      <c r="N158" s="27"/>
      <c r="O158" s="54"/>
      <c r="P158" s="26"/>
      <c r="Q158" s="41">
        <f t="shared" si="54"/>
        <v>0</v>
      </c>
      <c r="R158" s="42">
        <f t="shared" si="48"/>
        <v>0</v>
      </c>
      <c r="S158" s="43">
        <f t="shared" si="48"/>
        <v>0</v>
      </c>
      <c r="T158" s="439"/>
      <c r="U158" s="439"/>
      <c r="V158" s="439"/>
      <c r="W158" s="448"/>
      <c r="X158" s="450"/>
      <c r="Y158" s="439"/>
      <c r="Z158" s="424"/>
      <c r="AA158" s="406"/>
      <c r="AB158" s="484"/>
      <c r="AC158" s="403"/>
    </row>
    <row r="159" spans="1:29" ht="18">
      <c r="A159" s="6"/>
      <c r="B159" s="7" t="s">
        <v>110</v>
      </c>
      <c r="C159" s="8">
        <v>38</v>
      </c>
      <c r="D159" s="13">
        <v>7.6</v>
      </c>
      <c r="E159" s="8">
        <v>38</v>
      </c>
      <c r="F159" s="13">
        <v>7.6</v>
      </c>
      <c r="G159" s="47">
        <f t="shared" si="29"/>
        <v>1</v>
      </c>
      <c r="H159" s="48">
        <f t="shared" si="29"/>
        <v>1</v>
      </c>
      <c r="I159" s="49">
        <f t="shared" ref="I159:J162" si="60">C159-E159</f>
        <v>0</v>
      </c>
      <c r="J159" s="50">
        <f t="shared" si="60"/>
        <v>0</v>
      </c>
      <c r="K159" s="8"/>
      <c r="L159" s="8"/>
      <c r="M159" s="8"/>
      <c r="N159" s="13"/>
      <c r="O159" s="51">
        <v>0.2</v>
      </c>
      <c r="P159" s="8">
        <v>51</v>
      </c>
      <c r="Q159" s="41">
        <f t="shared" si="54"/>
        <v>10.200000000000001</v>
      </c>
      <c r="R159" s="42">
        <f t="shared" si="48"/>
        <v>51</v>
      </c>
      <c r="S159" s="43">
        <f t="shared" si="48"/>
        <v>10.200000000000001</v>
      </c>
      <c r="T159" s="405"/>
      <c r="U159" s="405"/>
      <c r="V159" s="405"/>
      <c r="W159" s="484"/>
      <c r="X159" s="423">
        <v>0.2</v>
      </c>
      <c r="Y159" s="405">
        <v>51</v>
      </c>
      <c r="Z159" s="424">
        <f>X159*Y159</f>
        <v>10.200000000000001</v>
      </c>
      <c r="AA159" s="406">
        <f t="shared" ref="AA159:AA162" si="61">T159+V159+Y159</f>
        <v>51</v>
      </c>
      <c r="AB159" s="484">
        <f t="shared" si="56"/>
        <v>10.200000000000001</v>
      </c>
      <c r="AC159" s="404"/>
    </row>
    <row r="160" spans="1:29" ht="18">
      <c r="A160" s="6"/>
      <c r="B160" s="7" t="s">
        <v>111</v>
      </c>
      <c r="C160" s="8"/>
      <c r="D160" s="13"/>
      <c r="E160" s="8"/>
      <c r="F160" s="13"/>
      <c r="G160" s="47"/>
      <c r="H160" s="48"/>
      <c r="I160" s="49">
        <f t="shared" si="60"/>
        <v>0</v>
      </c>
      <c r="J160" s="50">
        <f t="shared" si="60"/>
        <v>0</v>
      </c>
      <c r="K160" s="8"/>
      <c r="L160" s="8"/>
      <c r="M160" s="8"/>
      <c r="N160" s="13"/>
      <c r="O160" s="51">
        <f>0.2/12*9</f>
        <v>0.15</v>
      </c>
      <c r="P160" s="8"/>
      <c r="Q160" s="41">
        <f t="shared" si="54"/>
        <v>0</v>
      </c>
      <c r="R160" s="42">
        <f t="shared" si="48"/>
        <v>0</v>
      </c>
      <c r="S160" s="43">
        <f t="shared" si="48"/>
        <v>0</v>
      </c>
      <c r="T160" s="405"/>
      <c r="U160" s="405"/>
      <c r="V160" s="405"/>
      <c r="W160" s="484"/>
      <c r="X160" s="423">
        <f>0.2/12*9</f>
        <v>0.15</v>
      </c>
      <c r="Y160" s="405"/>
      <c r="Z160" s="424">
        <f t="shared" ref="Z160:Z162" si="62">X160*Y160</f>
        <v>0</v>
      </c>
      <c r="AA160" s="406">
        <f t="shared" si="61"/>
        <v>0</v>
      </c>
      <c r="AB160" s="484">
        <f t="shared" si="56"/>
        <v>0</v>
      </c>
      <c r="AC160" s="404"/>
    </row>
    <row r="161" spans="1:29" ht="18">
      <c r="A161" s="6"/>
      <c r="B161" s="7" t="s">
        <v>112</v>
      </c>
      <c r="C161" s="8"/>
      <c r="D161" s="13"/>
      <c r="E161" s="8"/>
      <c r="F161" s="13"/>
      <c r="G161" s="47"/>
      <c r="H161" s="48"/>
      <c r="I161" s="49">
        <f t="shared" si="60"/>
        <v>0</v>
      </c>
      <c r="J161" s="50">
        <f t="shared" si="60"/>
        <v>0</v>
      </c>
      <c r="K161" s="8"/>
      <c r="L161" s="8"/>
      <c r="M161" s="8"/>
      <c r="N161" s="13"/>
      <c r="O161" s="51">
        <f>0.2/12*6</f>
        <v>0.1</v>
      </c>
      <c r="P161" s="8"/>
      <c r="Q161" s="41">
        <f t="shared" si="54"/>
        <v>0</v>
      </c>
      <c r="R161" s="42">
        <f t="shared" si="48"/>
        <v>0</v>
      </c>
      <c r="S161" s="43">
        <f t="shared" si="48"/>
        <v>0</v>
      </c>
      <c r="T161" s="405"/>
      <c r="U161" s="405"/>
      <c r="V161" s="405"/>
      <c r="W161" s="484"/>
      <c r="X161" s="423">
        <f>0.2/12*6</f>
        <v>0.1</v>
      </c>
      <c r="Y161" s="405"/>
      <c r="Z161" s="424">
        <f t="shared" si="62"/>
        <v>0</v>
      </c>
      <c r="AA161" s="406">
        <f t="shared" si="61"/>
        <v>0</v>
      </c>
      <c r="AB161" s="484">
        <f t="shared" si="56"/>
        <v>0</v>
      </c>
      <c r="AC161" s="404"/>
    </row>
    <row r="162" spans="1:29" ht="18">
      <c r="A162" s="6"/>
      <c r="B162" s="7" t="s">
        <v>113</v>
      </c>
      <c r="C162" s="8"/>
      <c r="D162" s="13"/>
      <c r="E162" s="8"/>
      <c r="F162" s="13"/>
      <c r="G162" s="47"/>
      <c r="H162" s="48"/>
      <c r="I162" s="49">
        <f t="shared" si="60"/>
        <v>0</v>
      </c>
      <c r="J162" s="50">
        <f t="shared" si="60"/>
        <v>0</v>
      </c>
      <c r="K162" s="8"/>
      <c r="L162" s="8"/>
      <c r="M162" s="8"/>
      <c r="N162" s="13"/>
      <c r="O162" s="51">
        <v>0.05</v>
      </c>
      <c r="P162" s="8"/>
      <c r="Q162" s="41">
        <f t="shared" si="54"/>
        <v>0</v>
      </c>
      <c r="R162" s="42">
        <f t="shared" si="48"/>
        <v>0</v>
      </c>
      <c r="S162" s="43">
        <f t="shared" si="48"/>
        <v>0</v>
      </c>
      <c r="T162" s="405"/>
      <c r="U162" s="405"/>
      <c r="V162" s="405"/>
      <c r="W162" s="484"/>
      <c r="X162" s="423">
        <v>0.05</v>
      </c>
      <c r="Y162" s="405"/>
      <c r="Z162" s="424">
        <f t="shared" si="62"/>
        <v>0</v>
      </c>
      <c r="AA162" s="406">
        <f t="shared" si="61"/>
        <v>0</v>
      </c>
      <c r="AB162" s="484">
        <f t="shared" si="56"/>
        <v>0</v>
      </c>
      <c r="AC162" s="404"/>
    </row>
    <row r="163" spans="1:29" s="216" customFormat="1" ht="18">
      <c r="A163" s="203"/>
      <c r="B163" s="192" t="s">
        <v>105</v>
      </c>
      <c r="C163" s="198">
        <f>C159+C160+C161+C162</f>
        <v>38</v>
      </c>
      <c r="D163" s="199">
        <f t="shared" ref="D163:S163" si="63">D159+D160+D161+D162</f>
        <v>7.6</v>
      </c>
      <c r="E163" s="198">
        <f>E159+E160+E161+E162</f>
        <v>38</v>
      </c>
      <c r="F163" s="199">
        <f t="shared" si="63"/>
        <v>7.6</v>
      </c>
      <c r="G163" s="214">
        <f t="shared" si="29"/>
        <v>1</v>
      </c>
      <c r="H163" s="215">
        <f t="shared" si="29"/>
        <v>1</v>
      </c>
      <c r="I163" s="198">
        <f t="shared" si="63"/>
        <v>0</v>
      </c>
      <c r="J163" s="199">
        <f t="shared" si="63"/>
        <v>0</v>
      </c>
      <c r="K163" s="199">
        <f t="shared" si="63"/>
        <v>0</v>
      </c>
      <c r="L163" s="199">
        <f t="shared" si="63"/>
        <v>0</v>
      </c>
      <c r="M163" s="199">
        <f t="shared" si="63"/>
        <v>0</v>
      </c>
      <c r="N163" s="199">
        <f t="shared" si="63"/>
        <v>0</v>
      </c>
      <c r="O163" s="200">
        <f t="shared" si="63"/>
        <v>0.49999999999999994</v>
      </c>
      <c r="P163" s="199">
        <f t="shared" si="63"/>
        <v>51</v>
      </c>
      <c r="Q163" s="199">
        <f t="shared" si="63"/>
        <v>10.200000000000001</v>
      </c>
      <c r="R163" s="199">
        <f t="shared" si="63"/>
        <v>51</v>
      </c>
      <c r="S163" s="199">
        <f t="shared" si="63"/>
        <v>10.200000000000001</v>
      </c>
      <c r="T163" s="446"/>
      <c r="U163" s="446">
        <f t="shared" ref="U163:W163" si="64">U159+U160+U161+U162</f>
        <v>0</v>
      </c>
      <c r="V163" s="446"/>
      <c r="W163" s="446">
        <f t="shared" si="64"/>
        <v>0</v>
      </c>
      <c r="X163" s="449"/>
      <c r="Y163" s="445">
        <f>Y159+Y160+Y161+Y162</f>
        <v>51</v>
      </c>
      <c r="Z163" s="446">
        <f>Z159+Z160+Z161+Z162</f>
        <v>10.200000000000001</v>
      </c>
      <c r="AA163" s="445">
        <f>AA159+AA160+AA161+AA162</f>
        <v>51</v>
      </c>
      <c r="AB163" s="446">
        <f>AB159+AB160+AB161+AB162</f>
        <v>10.200000000000001</v>
      </c>
      <c r="AC163" s="422"/>
    </row>
    <row r="164" spans="1:29" ht="30" customHeight="1">
      <c r="A164" s="6">
        <v>6.03</v>
      </c>
      <c r="B164" s="36" t="s">
        <v>115</v>
      </c>
      <c r="C164" s="26"/>
      <c r="D164" s="27"/>
      <c r="E164" s="26"/>
      <c r="F164" s="27"/>
      <c r="G164" s="47"/>
      <c r="H164" s="48"/>
      <c r="I164" s="53"/>
      <c r="J164" s="26"/>
      <c r="K164" s="26"/>
      <c r="L164" s="26"/>
      <c r="M164" s="26"/>
      <c r="N164" s="27"/>
      <c r="O164" s="54"/>
      <c r="P164" s="26"/>
      <c r="Q164" s="41">
        <f t="shared" si="54"/>
        <v>0</v>
      </c>
      <c r="R164" s="42">
        <f t="shared" si="48"/>
        <v>0</v>
      </c>
      <c r="S164" s="43">
        <f t="shared" si="48"/>
        <v>0</v>
      </c>
      <c r="T164" s="439"/>
      <c r="U164" s="439"/>
      <c r="V164" s="439"/>
      <c r="W164" s="448"/>
      <c r="X164" s="450"/>
      <c r="Y164" s="439"/>
      <c r="Z164" s="424"/>
      <c r="AA164" s="406"/>
      <c r="AB164" s="484"/>
      <c r="AC164" s="403"/>
    </row>
    <row r="165" spans="1:29" ht="18">
      <c r="A165" s="6"/>
      <c r="B165" s="7" t="s">
        <v>110</v>
      </c>
      <c r="C165" s="8">
        <v>912</v>
      </c>
      <c r="D165" s="13">
        <v>54.72</v>
      </c>
      <c r="E165" s="8">
        <v>912</v>
      </c>
      <c r="F165" s="13">
        <v>54.72</v>
      </c>
      <c r="G165" s="47">
        <f t="shared" ref="G165:H165" si="65">E165/C165</f>
        <v>1</v>
      </c>
      <c r="H165" s="48">
        <f t="shared" si="65"/>
        <v>1</v>
      </c>
      <c r="I165" s="49">
        <f t="shared" ref="I165:J168" si="66">C165-E165</f>
        <v>0</v>
      </c>
      <c r="J165" s="50">
        <f t="shared" si="66"/>
        <v>0</v>
      </c>
      <c r="K165" s="8"/>
      <c r="L165" s="8"/>
      <c r="M165" s="8"/>
      <c r="N165" s="13"/>
      <c r="O165" s="51">
        <v>0.06</v>
      </c>
      <c r="P165" s="8">
        <v>780</v>
      </c>
      <c r="Q165" s="41">
        <f t="shared" si="54"/>
        <v>46.8</v>
      </c>
      <c r="R165" s="42">
        <f t="shared" si="48"/>
        <v>780</v>
      </c>
      <c r="S165" s="43">
        <f t="shared" si="48"/>
        <v>46.8</v>
      </c>
      <c r="T165" s="405"/>
      <c r="U165" s="405"/>
      <c r="V165" s="405"/>
      <c r="W165" s="484"/>
      <c r="X165" s="423">
        <v>0.06</v>
      </c>
      <c r="Y165" s="405">
        <v>780</v>
      </c>
      <c r="Z165" s="424">
        <f>X165*Y165</f>
        <v>46.8</v>
      </c>
      <c r="AA165" s="406">
        <f t="shared" ref="AA165:AA168" si="67">T165+V165+Y165</f>
        <v>780</v>
      </c>
      <c r="AB165" s="484">
        <f t="shared" si="56"/>
        <v>46.8</v>
      </c>
      <c r="AC165" s="404"/>
    </row>
    <row r="166" spans="1:29" ht="18">
      <c r="A166" s="6"/>
      <c r="B166" s="7" t="s">
        <v>111</v>
      </c>
      <c r="C166" s="8"/>
      <c r="D166" s="13"/>
      <c r="E166" s="8"/>
      <c r="F166" s="13"/>
      <c r="G166" s="47"/>
      <c r="H166" s="48"/>
      <c r="I166" s="49">
        <f t="shared" si="66"/>
        <v>0</v>
      </c>
      <c r="J166" s="50">
        <f t="shared" si="66"/>
        <v>0</v>
      </c>
      <c r="K166" s="8"/>
      <c r="L166" s="8"/>
      <c r="M166" s="8"/>
      <c r="N166" s="13"/>
      <c r="O166" s="51">
        <f>0.06/12*9</f>
        <v>4.4999999999999998E-2</v>
      </c>
      <c r="P166" s="8"/>
      <c r="Q166" s="41">
        <f t="shared" si="54"/>
        <v>0</v>
      </c>
      <c r="R166" s="42">
        <f t="shared" si="48"/>
        <v>0</v>
      </c>
      <c r="S166" s="43">
        <f t="shared" si="48"/>
        <v>0</v>
      </c>
      <c r="T166" s="405"/>
      <c r="U166" s="405"/>
      <c r="V166" s="405"/>
      <c r="W166" s="484"/>
      <c r="X166" s="423">
        <f>0.06/12*9</f>
        <v>4.4999999999999998E-2</v>
      </c>
      <c r="Y166" s="405"/>
      <c r="Z166" s="424">
        <f t="shared" ref="Z166:Z168" si="68">X166*Y166</f>
        <v>0</v>
      </c>
      <c r="AA166" s="406">
        <f t="shared" si="67"/>
        <v>0</v>
      </c>
      <c r="AB166" s="484">
        <f t="shared" si="56"/>
        <v>0</v>
      </c>
      <c r="AC166" s="404"/>
    </row>
    <row r="167" spans="1:29" ht="18">
      <c r="A167" s="6"/>
      <c r="B167" s="7" t="s">
        <v>112</v>
      </c>
      <c r="C167" s="8">
        <v>11</v>
      </c>
      <c r="D167" s="13">
        <v>0.33</v>
      </c>
      <c r="E167" s="8">
        <v>11</v>
      </c>
      <c r="F167" s="13">
        <v>0.33</v>
      </c>
      <c r="G167" s="47">
        <f t="shared" ref="G167:H167" si="69">E167/C167</f>
        <v>1</v>
      </c>
      <c r="H167" s="48">
        <f t="shared" si="69"/>
        <v>1</v>
      </c>
      <c r="I167" s="49">
        <f t="shared" si="66"/>
        <v>0</v>
      </c>
      <c r="J167" s="50">
        <f t="shared" si="66"/>
        <v>0</v>
      </c>
      <c r="K167" s="8"/>
      <c r="L167" s="8"/>
      <c r="M167" s="8"/>
      <c r="N167" s="13"/>
      <c r="O167" s="51">
        <f>0.06/12*6</f>
        <v>0.03</v>
      </c>
      <c r="P167" s="8">
        <v>185</v>
      </c>
      <c r="Q167" s="41">
        <f t="shared" si="54"/>
        <v>5.55</v>
      </c>
      <c r="R167" s="42">
        <f t="shared" si="48"/>
        <v>185</v>
      </c>
      <c r="S167" s="43">
        <f t="shared" si="48"/>
        <v>5.55</v>
      </c>
      <c r="T167" s="405"/>
      <c r="U167" s="405"/>
      <c r="V167" s="405"/>
      <c r="W167" s="484"/>
      <c r="X167" s="423">
        <f>0.06/12*6</f>
        <v>0.03</v>
      </c>
      <c r="Y167" s="405">
        <v>185</v>
      </c>
      <c r="Z167" s="424">
        <f t="shared" si="68"/>
        <v>5.55</v>
      </c>
      <c r="AA167" s="406">
        <f t="shared" si="67"/>
        <v>185</v>
      </c>
      <c r="AB167" s="484">
        <f t="shared" si="56"/>
        <v>5.55</v>
      </c>
      <c r="AC167" s="404"/>
    </row>
    <row r="168" spans="1:29" ht="18">
      <c r="A168" s="6"/>
      <c r="B168" s="7" t="s">
        <v>113</v>
      </c>
      <c r="C168" s="8"/>
      <c r="D168" s="13"/>
      <c r="E168" s="8"/>
      <c r="F168" s="13"/>
      <c r="G168" s="47"/>
      <c r="H168" s="48"/>
      <c r="I168" s="49">
        <f t="shared" si="66"/>
        <v>0</v>
      </c>
      <c r="J168" s="50">
        <f t="shared" si="66"/>
        <v>0</v>
      </c>
      <c r="K168" s="8"/>
      <c r="L168" s="8"/>
      <c r="M168" s="8"/>
      <c r="N168" s="13"/>
      <c r="O168" s="51">
        <f>0.06/12*3</f>
        <v>1.4999999999999999E-2</v>
      </c>
      <c r="P168" s="8"/>
      <c r="Q168" s="41">
        <f t="shared" si="54"/>
        <v>0</v>
      </c>
      <c r="R168" s="42">
        <f t="shared" si="48"/>
        <v>0</v>
      </c>
      <c r="S168" s="43">
        <f t="shared" si="48"/>
        <v>0</v>
      </c>
      <c r="T168" s="405"/>
      <c r="U168" s="405"/>
      <c r="V168" s="405"/>
      <c r="W168" s="484"/>
      <c r="X168" s="423">
        <f>0.06/12*3</f>
        <v>1.4999999999999999E-2</v>
      </c>
      <c r="Y168" s="405"/>
      <c r="Z168" s="424">
        <f t="shared" si="68"/>
        <v>0</v>
      </c>
      <c r="AA168" s="406">
        <f t="shared" si="67"/>
        <v>0</v>
      </c>
      <c r="AB168" s="484">
        <f t="shared" si="56"/>
        <v>0</v>
      </c>
      <c r="AC168" s="404"/>
    </row>
    <row r="169" spans="1:29" s="216" customFormat="1" ht="18">
      <c r="A169" s="203"/>
      <c r="B169" s="192" t="s">
        <v>105</v>
      </c>
      <c r="C169" s="198">
        <f>C165+C166+C167+C168</f>
        <v>923</v>
      </c>
      <c r="D169" s="199">
        <f t="shared" ref="D169:S169" si="70">D165+D166+D167+D168</f>
        <v>55.05</v>
      </c>
      <c r="E169" s="198">
        <f>E165+E166+E167+E168</f>
        <v>923</v>
      </c>
      <c r="F169" s="199">
        <f t="shared" si="70"/>
        <v>55.05</v>
      </c>
      <c r="G169" s="214">
        <f t="shared" ref="G169:H169" si="71">E169/C169</f>
        <v>1</v>
      </c>
      <c r="H169" s="215">
        <f t="shared" si="71"/>
        <v>1</v>
      </c>
      <c r="I169" s="198">
        <f t="shared" si="70"/>
        <v>0</v>
      </c>
      <c r="J169" s="199">
        <f t="shared" si="70"/>
        <v>0</v>
      </c>
      <c r="K169" s="199">
        <f t="shared" si="70"/>
        <v>0</v>
      </c>
      <c r="L169" s="199">
        <f t="shared" si="70"/>
        <v>0</v>
      </c>
      <c r="M169" s="199">
        <f t="shared" si="70"/>
        <v>0</v>
      </c>
      <c r="N169" s="199">
        <f t="shared" si="70"/>
        <v>0</v>
      </c>
      <c r="O169" s="200">
        <f t="shared" si="70"/>
        <v>0.15000000000000002</v>
      </c>
      <c r="P169" s="199">
        <f t="shared" si="70"/>
        <v>965</v>
      </c>
      <c r="Q169" s="199">
        <f t="shared" si="70"/>
        <v>52.349999999999994</v>
      </c>
      <c r="R169" s="199">
        <f t="shared" si="70"/>
        <v>965</v>
      </c>
      <c r="S169" s="199">
        <f t="shared" si="70"/>
        <v>52.349999999999994</v>
      </c>
      <c r="T169" s="446"/>
      <c r="U169" s="446">
        <f t="shared" ref="U169:Z169" si="72">U165+U166+U167+U168</f>
        <v>0</v>
      </c>
      <c r="V169" s="446"/>
      <c r="W169" s="446">
        <f t="shared" si="72"/>
        <v>0</v>
      </c>
      <c r="X169" s="449"/>
      <c r="Y169" s="446"/>
      <c r="Z169" s="446">
        <f t="shared" si="72"/>
        <v>52.349999999999994</v>
      </c>
      <c r="AA169" s="446"/>
      <c r="AB169" s="446">
        <f>AB165+AB166+AB167+AB168</f>
        <v>52.349999999999994</v>
      </c>
      <c r="AC169" s="422"/>
    </row>
    <row r="170" spans="1:29" ht="31.5">
      <c r="A170" s="6">
        <v>6.04</v>
      </c>
      <c r="B170" s="36" t="s">
        <v>116</v>
      </c>
      <c r="C170" s="26"/>
      <c r="D170" s="27"/>
      <c r="E170" s="26"/>
      <c r="F170" s="27"/>
      <c r="G170" s="47"/>
      <c r="H170" s="48"/>
      <c r="I170" s="53"/>
      <c r="J170" s="26"/>
      <c r="K170" s="26"/>
      <c r="L170" s="26"/>
      <c r="M170" s="26"/>
      <c r="N170" s="27"/>
      <c r="O170" s="54"/>
      <c r="P170" s="26"/>
      <c r="Q170" s="41">
        <f t="shared" si="54"/>
        <v>0</v>
      </c>
      <c r="R170" s="42">
        <f t="shared" si="48"/>
        <v>0</v>
      </c>
      <c r="S170" s="43">
        <f t="shared" si="48"/>
        <v>0</v>
      </c>
      <c r="T170" s="439"/>
      <c r="U170" s="439"/>
      <c r="V170" s="439"/>
      <c r="W170" s="448"/>
      <c r="X170" s="450"/>
      <c r="Y170" s="439"/>
      <c r="Z170" s="424"/>
      <c r="AA170" s="406"/>
      <c r="AB170" s="484"/>
      <c r="AC170" s="403"/>
    </row>
    <row r="171" spans="1:29" ht="18">
      <c r="A171" s="6"/>
      <c r="B171" s="7" t="s">
        <v>110</v>
      </c>
      <c r="C171" s="8">
        <v>3331</v>
      </c>
      <c r="D171" s="13">
        <v>199.86</v>
      </c>
      <c r="E171" s="8">
        <v>3331</v>
      </c>
      <c r="F171" s="13">
        <v>199.86</v>
      </c>
      <c r="G171" s="47">
        <f t="shared" ref="G171:H171" si="73">E171/C171</f>
        <v>1</v>
      </c>
      <c r="H171" s="48">
        <f t="shared" si="73"/>
        <v>1</v>
      </c>
      <c r="I171" s="49">
        <f t="shared" ref="I171:J174" si="74">C171-E171</f>
        <v>0</v>
      </c>
      <c r="J171" s="50">
        <f t="shared" si="74"/>
        <v>0</v>
      </c>
      <c r="K171" s="8"/>
      <c r="L171" s="8"/>
      <c r="M171" s="8"/>
      <c r="N171" s="13"/>
      <c r="O171" s="51">
        <f>0.06</f>
        <v>0.06</v>
      </c>
      <c r="P171" s="8">
        <v>2984</v>
      </c>
      <c r="Q171" s="41">
        <f t="shared" si="54"/>
        <v>179.04</v>
      </c>
      <c r="R171" s="42">
        <f t="shared" si="48"/>
        <v>2984</v>
      </c>
      <c r="S171" s="43">
        <f t="shared" si="48"/>
        <v>179.04</v>
      </c>
      <c r="T171" s="405"/>
      <c r="U171" s="405"/>
      <c r="V171" s="405"/>
      <c r="W171" s="484"/>
      <c r="X171" s="423">
        <f>0.06</f>
        <v>0.06</v>
      </c>
      <c r="Y171" s="405">
        <v>2984</v>
      </c>
      <c r="Z171" s="424">
        <f t="shared" ref="Z171:Z174" si="75">X171*Y171</f>
        <v>179.04</v>
      </c>
      <c r="AA171" s="406">
        <f t="shared" ref="AA171:AA174" si="76">T171+V171+Y171</f>
        <v>2984</v>
      </c>
      <c r="AB171" s="484">
        <f t="shared" si="56"/>
        <v>179.04</v>
      </c>
      <c r="AC171" s="404"/>
    </row>
    <row r="172" spans="1:29" ht="18">
      <c r="A172" s="6"/>
      <c r="B172" s="7" t="s">
        <v>111</v>
      </c>
      <c r="C172" s="8"/>
      <c r="D172" s="13"/>
      <c r="E172" s="8"/>
      <c r="F172" s="13"/>
      <c r="G172" s="47"/>
      <c r="H172" s="48"/>
      <c r="I172" s="49">
        <f t="shared" si="74"/>
        <v>0</v>
      </c>
      <c r="J172" s="50">
        <f t="shared" si="74"/>
        <v>0</v>
      </c>
      <c r="K172" s="8"/>
      <c r="L172" s="8"/>
      <c r="M172" s="8"/>
      <c r="N172" s="13"/>
      <c r="O172" s="51">
        <f>0.06/12*9</f>
        <v>4.4999999999999998E-2</v>
      </c>
      <c r="P172" s="8"/>
      <c r="Q172" s="41">
        <f t="shared" si="54"/>
        <v>0</v>
      </c>
      <c r="R172" s="42">
        <f t="shared" si="48"/>
        <v>0</v>
      </c>
      <c r="S172" s="43">
        <f t="shared" si="48"/>
        <v>0</v>
      </c>
      <c r="T172" s="405"/>
      <c r="U172" s="405"/>
      <c r="V172" s="405"/>
      <c r="W172" s="484"/>
      <c r="X172" s="423">
        <f>0.06/12*9</f>
        <v>4.4999999999999998E-2</v>
      </c>
      <c r="Y172" s="405"/>
      <c r="Z172" s="424">
        <f t="shared" si="75"/>
        <v>0</v>
      </c>
      <c r="AA172" s="406">
        <f t="shared" si="76"/>
        <v>0</v>
      </c>
      <c r="AB172" s="484">
        <f t="shared" si="56"/>
        <v>0</v>
      </c>
      <c r="AC172" s="404"/>
    </row>
    <row r="173" spans="1:29" ht="18">
      <c r="A173" s="6"/>
      <c r="B173" s="7" t="s">
        <v>112</v>
      </c>
      <c r="C173" s="8">
        <v>10</v>
      </c>
      <c r="D173" s="13">
        <v>0.3</v>
      </c>
      <c r="E173" s="8">
        <v>10</v>
      </c>
      <c r="F173" s="13">
        <v>0.3</v>
      </c>
      <c r="G173" s="47">
        <f t="shared" ref="G173:H173" si="77">E173/C173</f>
        <v>1</v>
      </c>
      <c r="H173" s="48">
        <f t="shared" si="77"/>
        <v>1</v>
      </c>
      <c r="I173" s="49">
        <f t="shared" si="74"/>
        <v>0</v>
      </c>
      <c r="J173" s="50">
        <f t="shared" si="74"/>
        <v>0</v>
      </c>
      <c r="K173" s="8"/>
      <c r="L173" s="8"/>
      <c r="M173" s="8"/>
      <c r="N173" s="13"/>
      <c r="O173" s="51">
        <f>0.06/12*6</f>
        <v>0.03</v>
      </c>
      <c r="P173" s="8"/>
      <c r="Q173" s="41">
        <f t="shared" si="54"/>
        <v>0</v>
      </c>
      <c r="R173" s="42">
        <f t="shared" si="48"/>
        <v>0</v>
      </c>
      <c r="S173" s="43">
        <f t="shared" si="48"/>
        <v>0</v>
      </c>
      <c r="T173" s="405"/>
      <c r="U173" s="405"/>
      <c r="V173" s="405"/>
      <c r="W173" s="484"/>
      <c r="X173" s="423">
        <f>0.06/12*6</f>
        <v>0.03</v>
      </c>
      <c r="Y173" s="405"/>
      <c r="Z173" s="424">
        <f t="shared" si="75"/>
        <v>0</v>
      </c>
      <c r="AA173" s="406">
        <f t="shared" si="76"/>
        <v>0</v>
      </c>
      <c r="AB173" s="484">
        <f t="shared" si="56"/>
        <v>0</v>
      </c>
      <c r="AC173" s="404"/>
    </row>
    <row r="174" spans="1:29" ht="18">
      <c r="A174" s="6"/>
      <c r="B174" s="7" t="s">
        <v>113</v>
      </c>
      <c r="C174" s="8"/>
      <c r="D174" s="13"/>
      <c r="E174" s="8"/>
      <c r="F174" s="13"/>
      <c r="G174" s="47"/>
      <c r="H174" s="48"/>
      <c r="I174" s="49">
        <f t="shared" si="74"/>
        <v>0</v>
      </c>
      <c r="J174" s="50">
        <f t="shared" si="74"/>
        <v>0</v>
      </c>
      <c r="K174" s="8"/>
      <c r="L174" s="8"/>
      <c r="M174" s="8"/>
      <c r="N174" s="13"/>
      <c r="O174" s="51">
        <f>0.06/12*3</f>
        <v>1.4999999999999999E-2</v>
      </c>
      <c r="P174" s="8"/>
      <c r="Q174" s="41">
        <f t="shared" si="54"/>
        <v>0</v>
      </c>
      <c r="R174" s="42">
        <f t="shared" si="48"/>
        <v>0</v>
      </c>
      <c r="S174" s="43">
        <f t="shared" si="48"/>
        <v>0</v>
      </c>
      <c r="T174" s="405"/>
      <c r="U174" s="405"/>
      <c r="V174" s="405"/>
      <c r="W174" s="484"/>
      <c r="X174" s="423">
        <f>0.06/12*3</f>
        <v>1.4999999999999999E-2</v>
      </c>
      <c r="Y174" s="405"/>
      <c r="Z174" s="424">
        <f t="shared" si="75"/>
        <v>0</v>
      </c>
      <c r="AA174" s="406">
        <f t="shared" si="76"/>
        <v>0</v>
      </c>
      <c r="AB174" s="484">
        <f t="shared" si="56"/>
        <v>0</v>
      </c>
      <c r="AC174" s="404"/>
    </row>
    <row r="175" spans="1:29" s="216" customFormat="1" ht="18">
      <c r="A175" s="203"/>
      <c r="B175" s="192" t="s">
        <v>105</v>
      </c>
      <c r="C175" s="198">
        <f>C171+C172+C173+C174</f>
        <v>3341</v>
      </c>
      <c r="D175" s="199">
        <f t="shared" ref="D175:S175" si="78">D171+D172+D173+D174</f>
        <v>200.16000000000003</v>
      </c>
      <c r="E175" s="198">
        <f>E171+E172+E173+E174</f>
        <v>3341</v>
      </c>
      <c r="F175" s="199">
        <f t="shared" si="78"/>
        <v>200.16000000000003</v>
      </c>
      <c r="G175" s="214">
        <f t="shared" ref="G175:H175" si="79">E175/C175</f>
        <v>1</v>
      </c>
      <c r="H175" s="215">
        <f t="shared" si="79"/>
        <v>1</v>
      </c>
      <c r="I175" s="198">
        <f t="shared" si="78"/>
        <v>0</v>
      </c>
      <c r="J175" s="199">
        <f t="shared" si="78"/>
        <v>0</v>
      </c>
      <c r="K175" s="199">
        <f t="shared" si="78"/>
        <v>0</v>
      </c>
      <c r="L175" s="199">
        <f t="shared" si="78"/>
        <v>0</v>
      </c>
      <c r="M175" s="199">
        <f t="shared" si="78"/>
        <v>0</v>
      </c>
      <c r="N175" s="199">
        <f t="shared" si="78"/>
        <v>0</v>
      </c>
      <c r="O175" s="200">
        <f t="shared" si="78"/>
        <v>0.15000000000000002</v>
      </c>
      <c r="P175" s="199">
        <f t="shared" si="78"/>
        <v>2984</v>
      </c>
      <c r="Q175" s="199">
        <f t="shared" si="78"/>
        <v>179.04</v>
      </c>
      <c r="R175" s="199">
        <f t="shared" si="78"/>
        <v>2984</v>
      </c>
      <c r="S175" s="199">
        <f t="shared" si="78"/>
        <v>179.04</v>
      </c>
      <c r="T175" s="446"/>
      <c r="U175" s="446">
        <f t="shared" ref="U175:AB175" si="80">U171+U172+U173+U174</f>
        <v>0</v>
      </c>
      <c r="V175" s="446"/>
      <c r="W175" s="446">
        <f t="shared" si="80"/>
        <v>0</v>
      </c>
      <c r="X175" s="449"/>
      <c r="Y175" s="446"/>
      <c r="Z175" s="446">
        <f t="shared" si="80"/>
        <v>179.04</v>
      </c>
      <c r="AA175" s="446"/>
      <c r="AB175" s="446">
        <f t="shared" si="80"/>
        <v>179.04</v>
      </c>
      <c r="AC175" s="422"/>
    </row>
    <row r="176" spans="1:29" ht="18">
      <c r="A176" s="6">
        <v>6.05</v>
      </c>
      <c r="B176" s="36" t="s">
        <v>117</v>
      </c>
      <c r="C176" s="26"/>
      <c r="D176" s="27"/>
      <c r="E176" s="26"/>
      <c r="F176" s="27"/>
      <c r="G176" s="47"/>
      <c r="H176" s="48"/>
      <c r="I176" s="53"/>
      <c r="J176" s="26"/>
      <c r="K176" s="26"/>
      <c r="L176" s="26"/>
      <c r="M176" s="26"/>
      <c r="N176" s="27"/>
      <c r="O176" s="54"/>
      <c r="P176" s="26"/>
      <c r="Q176" s="41">
        <f t="shared" si="54"/>
        <v>0</v>
      </c>
      <c r="R176" s="42">
        <f t="shared" si="48"/>
        <v>0</v>
      </c>
      <c r="S176" s="43">
        <f t="shared" si="48"/>
        <v>0</v>
      </c>
      <c r="T176" s="439"/>
      <c r="U176" s="439"/>
      <c r="V176" s="439"/>
      <c r="W176" s="448"/>
      <c r="X176" s="450"/>
      <c r="Y176" s="439"/>
      <c r="Z176" s="424">
        <f t="shared" ref="Z176:Z180" si="81">X176*Y176</f>
        <v>0</v>
      </c>
      <c r="AA176" s="406">
        <f t="shared" ref="AA176:AA180" si="82">T176+V176+Y176</f>
        <v>0</v>
      </c>
      <c r="AB176" s="484">
        <f t="shared" si="56"/>
        <v>0</v>
      </c>
      <c r="AC176" s="403"/>
    </row>
    <row r="177" spans="1:29" s="302" customFormat="1" ht="18">
      <c r="A177" s="291"/>
      <c r="B177" s="292" t="s">
        <v>110</v>
      </c>
      <c r="C177" s="3"/>
      <c r="D177" s="293"/>
      <c r="E177" s="3"/>
      <c r="F177" s="293"/>
      <c r="G177" s="294"/>
      <c r="H177" s="295"/>
      <c r="I177" s="296">
        <f t="shared" ref="I177:J180" si="83">C177-E177</f>
        <v>0</v>
      </c>
      <c r="J177" s="297">
        <f t="shared" si="83"/>
        <v>0</v>
      </c>
      <c r="K177" s="3"/>
      <c r="L177" s="3"/>
      <c r="M177" s="3"/>
      <c r="N177" s="293"/>
      <c r="O177" s="298">
        <f>0.06</f>
        <v>0.06</v>
      </c>
      <c r="P177" s="3"/>
      <c r="Q177" s="299">
        <f t="shared" si="54"/>
        <v>0</v>
      </c>
      <c r="R177" s="300">
        <f t="shared" si="48"/>
        <v>0</v>
      </c>
      <c r="S177" s="301">
        <f t="shared" si="48"/>
        <v>0</v>
      </c>
      <c r="T177" s="405"/>
      <c r="U177" s="405"/>
      <c r="V177" s="405"/>
      <c r="W177" s="484"/>
      <c r="X177" s="423">
        <f>0.06</f>
        <v>0.06</v>
      </c>
      <c r="Y177" s="405"/>
      <c r="Z177" s="424">
        <f t="shared" si="81"/>
        <v>0</v>
      </c>
      <c r="AA177" s="406">
        <f t="shared" si="82"/>
        <v>0</v>
      </c>
      <c r="AB177" s="484">
        <f t="shared" si="56"/>
        <v>0</v>
      </c>
      <c r="AC177" s="404"/>
    </row>
    <row r="178" spans="1:29" ht="18">
      <c r="A178" s="6"/>
      <c r="B178" s="7" t="s">
        <v>111</v>
      </c>
      <c r="C178" s="8"/>
      <c r="D178" s="13"/>
      <c r="E178" s="8"/>
      <c r="F178" s="13"/>
      <c r="G178" s="47"/>
      <c r="H178" s="48"/>
      <c r="I178" s="49">
        <f t="shared" si="83"/>
        <v>0</v>
      </c>
      <c r="J178" s="50">
        <f t="shared" si="83"/>
        <v>0</v>
      </c>
      <c r="K178" s="8"/>
      <c r="L178" s="8"/>
      <c r="M178" s="8"/>
      <c r="N178" s="13"/>
      <c r="O178" s="51">
        <f>0.06/12*9</f>
        <v>4.4999999999999998E-2</v>
      </c>
      <c r="P178" s="8"/>
      <c r="Q178" s="41">
        <f t="shared" si="54"/>
        <v>0</v>
      </c>
      <c r="R178" s="42">
        <f t="shared" si="48"/>
        <v>0</v>
      </c>
      <c r="S178" s="43">
        <f t="shared" si="48"/>
        <v>0</v>
      </c>
      <c r="T178" s="405"/>
      <c r="U178" s="405"/>
      <c r="V178" s="405"/>
      <c r="W178" s="484"/>
      <c r="X178" s="423">
        <f>0.06/12*9</f>
        <v>4.4999999999999998E-2</v>
      </c>
      <c r="Y178" s="405"/>
      <c r="Z178" s="424">
        <f t="shared" si="81"/>
        <v>0</v>
      </c>
      <c r="AA178" s="406">
        <f t="shared" si="82"/>
        <v>0</v>
      </c>
      <c r="AB178" s="484">
        <f t="shared" si="56"/>
        <v>0</v>
      </c>
      <c r="AC178" s="404"/>
    </row>
    <row r="179" spans="1:29" ht="18">
      <c r="A179" s="6"/>
      <c r="B179" s="7" t="s">
        <v>112</v>
      </c>
      <c r="C179" s="8"/>
      <c r="D179" s="13"/>
      <c r="E179" s="8"/>
      <c r="F179" s="13"/>
      <c r="G179" s="47"/>
      <c r="H179" s="48"/>
      <c r="I179" s="49">
        <f t="shared" si="83"/>
        <v>0</v>
      </c>
      <c r="J179" s="50">
        <f t="shared" si="83"/>
        <v>0</v>
      </c>
      <c r="K179" s="8"/>
      <c r="L179" s="8"/>
      <c r="M179" s="8"/>
      <c r="N179" s="13"/>
      <c r="O179" s="51">
        <f>0.06/12*6</f>
        <v>0.03</v>
      </c>
      <c r="P179" s="8"/>
      <c r="Q179" s="41">
        <f t="shared" si="54"/>
        <v>0</v>
      </c>
      <c r="R179" s="42">
        <f t="shared" si="48"/>
        <v>0</v>
      </c>
      <c r="S179" s="43">
        <f t="shared" si="48"/>
        <v>0</v>
      </c>
      <c r="T179" s="405"/>
      <c r="U179" s="405"/>
      <c r="V179" s="405"/>
      <c r="W179" s="484"/>
      <c r="X179" s="423">
        <f>0.06/12*6</f>
        <v>0.03</v>
      </c>
      <c r="Y179" s="405"/>
      <c r="Z179" s="424">
        <f t="shared" si="81"/>
        <v>0</v>
      </c>
      <c r="AA179" s="406">
        <f t="shared" si="82"/>
        <v>0</v>
      </c>
      <c r="AB179" s="484">
        <f t="shared" si="56"/>
        <v>0</v>
      </c>
      <c r="AC179" s="404"/>
    </row>
    <row r="180" spans="1:29" ht="18">
      <c r="A180" s="6"/>
      <c r="B180" s="7" t="s">
        <v>113</v>
      </c>
      <c r="C180" s="8"/>
      <c r="D180" s="13"/>
      <c r="E180" s="8"/>
      <c r="F180" s="13"/>
      <c r="G180" s="47"/>
      <c r="H180" s="48"/>
      <c r="I180" s="49">
        <f t="shared" si="83"/>
        <v>0</v>
      </c>
      <c r="J180" s="50">
        <f t="shared" si="83"/>
        <v>0</v>
      </c>
      <c r="K180" s="8"/>
      <c r="L180" s="8"/>
      <c r="M180" s="8"/>
      <c r="N180" s="13"/>
      <c r="O180" s="51">
        <f>0.06/12*3</f>
        <v>1.4999999999999999E-2</v>
      </c>
      <c r="P180" s="8"/>
      <c r="Q180" s="41">
        <f t="shared" si="54"/>
        <v>0</v>
      </c>
      <c r="R180" s="42">
        <f t="shared" si="48"/>
        <v>0</v>
      </c>
      <c r="S180" s="43">
        <f t="shared" si="48"/>
        <v>0</v>
      </c>
      <c r="T180" s="405"/>
      <c r="U180" s="405"/>
      <c r="V180" s="405"/>
      <c r="W180" s="484"/>
      <c r="X180" s="423">
        <f>0.06/12*3</f>
        <v>1.4999999999999999E-2</v>
      </c>
      <c r="Y180" s="405"/>
      <c r="Z180" s="424">
        <f t="shared" si="81"/>
        <v>0</v>
      </c>
      <c r="AA180" s="406">
        <f t="shared" si="82"/>
        <v>0</v>
      </c>
      <c r="AB180" s="484">
        <f t="shared" si="56"/>
        <v>0</v>
      </c>
      <c r="AC180" s="404"/>
    </row>
    <row r="181" spans="1:29" s="216" customFormat="1" ht="18">
      <c r="A181" s="203"/>
      <c r="B181" s="192" t="s">
        <v>107</v>
      </c>
      <c r="C181" s="198">
        <f>C177+C178+C179+C180</f>
        <v>0</v>
      </c>
      <c r="D181" s="199">
        <f t="shared" ref="D181:S181" si="84">D177+D178+D179+D180</f>
        <v>0</v>
      </c>
      <c r="E181" s="198">
        <f>E177+E178+E179+E180</f>
        <v>0</v>
      </c>
      <c r="F181" s="199">
        <f t="shared" si="84"/>
        <v>0</v>
      </c>
      <c r="G181" s="214"/>
      <c r="H181" s="215"/>
      <c r="I181" s="198">
        <f t="shared" si="84"/>
        <v>0</v>
      </c>
      <c r="J181" s="199">
        <f t="shared" si="84"/>
        <v>0</v>
      </c>
      <c r="K181" s="199">
        <f t="shared" si="84"/>
        <v>0</v>
      </c>
      <c r="L181" s="199">
        <f t="shared" si="84"/>
        <v>0</v>
      </c>
      <c r="M181" s="199">
        <f t="shared" si="84"/>
        <v>0</v>
      </c>
      <c r="N181" s="199">
        <f t="shared" si="84"/>
        <v>0</v>
      </c>
      <c r="O181" s="200">
        <f t="shared" si="84"/>
        <v>0.15000000000000002</v>
      </c>
      <c r="P181" s="199">
        <f t="shared" si="84"/>
        <v>0</v>
      </c>
      <c r="Q181" s="199">
        <f t="shared" si="84"/>
        <v>0</v>
      </c>
      <c r="R181" s="199">
        <f t="shared" si="84"/>
        <v>0</v>
      </c>
      <c r="S181" s="199">
        <f t="shared" si="84"/>
        <v>0</v>
      </c>
      <c r="T181" s="446"/>
      <c r="U181" s="446">
        <f t="shared" ref="U181:AB181" si="85">U177+U178+U179+U180</f>
        <v>0</v>
      </c>
      <c r="V181" s="446"/>
      <c r="W181" s="446">
        <f t="shared" si="85"/>
        <v>0</v>
      </c>
      <c r="X181" s="449"/>
      <c r="Y181" s="446"/>
      <c r="Z181" s="446">
        <f t="shared" si="85"/>
        <v>0</v>
      </c>
      <c r="AA181" s="446"/>
      <c r="AB181" s="446">
        <f t="shared" si="85"/>
        <v>0</v>
      </c>
      <c r="AC181" s="422"/>
    </row>
    <row r="182" spans="1:29" ht="18">
      <c r="A182" s="6">
        <v>6.06</v>
      </c>
      <c r="B182" s="36" t="s">
        <v>118</v>
      </c>
      <c r="C182" s="26"/>
      <c r="D182" s="27"/>
      <c r="E182" s="26"/>
      <c r="F182" s="27"/>
      <c r="G182" s="47"/>
      <c r="H182" s="48"/>
      <c r="I182" s="53"/>
      <c r="J182" s="26"/>
      <c r="K182" s="26"/>
      <c r="L182" s="26"/>
      <c r="M182" s="26"/>
      <c r="N182" s="27"/>
      <c r="O182" s="54"/>
      <c r="P182" s="26"/>
      <c r="Q182" s="41">
        <f t="shared" si="54"/>
        <v>0</v>
      </c>
      <c r="R182" s="42">
        <f t="shared" si="48"/>
        <v>0</v>
      </c>
      <c r="S182" s="43">
        <f t="shared" si="48"/>
        <v>0</v>
      </c>
      <c r="T182" s="439"/>
      <c r="U182" s="439"/>
      <c r="V182" s="439"/>
      <c r="W182" s="448"/>
      <c r="X182" s="450"/>
      <c r="Y182" s="439"/>
      <c r="Z182" s="424">
        <f t="shared" ref="Z182:Z186" si="86">X182*Y182</f>
        <v>0</v>
      </c>
      <c r="AA182" s="406">
        <f t="shared" ref="AA182:AA186" si="87">T182+V182+Y182</f>
        <v>0</v>
      </c>
      <c r="AB182" s="484">
        <f t="shared" si="56"/>
        <v>0</v>
      </c>
      <c r="AC182" s="403"/>
    </row>
    <row r="183" spans="1:29" ht="18">
      <c r="A183" s="6"/>
      <c r="B183" s="7" t="s">
        <v>110</v>
      </c>
      <c r="C183" s="8"/>
      <c r="D183" s="13"/>
      <c r="E183" s="8"/>
      <c r="F183" s="13"/>
      <c r="G183" s="47"/>
      <c r="H183" s="48"/>
      <c r="I183" s="49">
        <f t="shared" ref="I183:J186" si="88">C183-E183</f>
        <v>0</v>
      </c>
      <c r="J183" s="50">
        <f t="shared" si="88"/>
        <v>0</v>
      </c>
      <c r="K183" s="8"/>
      <c r="L183" s="8"/>
      <c r="M183" s="8"/>
      <c r="N183" s="13"/>
      <c r="O183" s="51">
        <v>0.2</v>
      </c>
      <c r="P183" s="8"/>
      <c r="Q183" s="41">
        <f t="shared" si="54"/>
        <v>0</v>
      </c>
      <c r="R183" s="42">
        <f t="shared" si="48"/>
        <v>0</v>
      </c>
      <c r="S183" s="43">
        <f t="shared" si="48"/>
        <v>0</v>
      </c>
      <c r="T183" s="405"/>
      <c r="U183" s="405"/>
      <c r="V183" s="405"/>
      <c r="W183" s="484"/>
      <c r="X183" s="423">
        <v>0.2</v>
      </c>
      <c r="Y183" s="405"/>
      <c r="Z183" s="424">
        <f t="shared" si="86"/>
        <v>0</v>
      </c>
      <c r="AA183" s="406">
        <f t="shared" si="87"/>
        <v>0</v>
      </c>
      <c r="AB183" s="484">
        <f t="shared" si="56"/>
        <v>0</v>
      </c>
      <c r="AC183" s="404"/>
    </row>
    <row r="184" spans="1:29" ht="18">
      <c r="A184" s="6"/>
      <c r="B184" s="7" t="s">
        <v>111</v>
      </c>
      <c r="C184" s="8"/>
      <c r="D184" s="13"/>
      <c r="E184" s="8"/>
      <c r="F184" s="13"/>
      <c r="G184" s="47"/>
      <c r="H184" s="48"/>
      <c r="I184" s="49">
        <f t="shared" si="88"/>
        <v>0</v>
      </c>
      <c r="J184" s="50">
        <f t="shared" si="88"/>
        <v>0</v>
      </c>
      <c r="K184" s="8"/>
      <c r="L184" s="8"/>
      <c r="M184" s="8"/>
      <c r="N184" s="13"/>
      <c r="O184" s="51">
        <f>0.2/12*9</f>
        <v>0.15</v>
      </c>
      <c r="P184" s="8"/>
      <c r="Q184" s="41">
        <f t="shared" si="54"/>
        <v>0</v>
      </c>
      <c r="R184" s="42">
        <f t="shared" si="48"/>
        <v>0</v>
      </c>
      <c r="S184" s="43">
        <f t="shared" si="48"/>
        <v>0</v>
      </c>
      <c r="T184" s="405"/>
      <c r="U184" s="405"/>
      <c r="V184" s="405"/>
      <c r="W184" s="484"/>
      <c r="X184" s="423">
        <f>0.2/12*9</f>
        <v>0.15</v>
      </c>
      <c r="Y184" s="405"/>
      <c r="Z184" s="424">
        <f t="shared" si="86"/>
        <v>0</v>
      </c>
      <c r="AA184" s="406">
        <f t="shared" si="87"/>
        <v>0</v>
      </c>
      <c r="AB184" s="484">
        <f t="shared" si="56"/>
        <v>0</v>
      </c>
      <c r="AC184" s="404"/>
    </row>
    <row r="185" spans="1:29" ht="18">
      <c r="A185" s="6"/>
      <c r="B185" s="7" t="s">
        <v>112</v>
      </c>
      <c r="C185" s="8"/>
      <c r="D185" s="13"/>
      <c r="E185" s="8"/>
      <c r="F185" s="13"/>
      <c r="G185" s="47"/>
      <c r="H185" s="48"/>
      <c r="I185" s="49">
        <f t="shared" si="88"/>
        <v>0</v>
      </c>
      <c r="J185" s="50">
        <f t="shared" si="88"/>
        <v>0</v>
      </c>
      <c r="K185" s="8"/>
      <c r="L185" s="8"/>
      <c r="M185" s="8"/>
      <c r="N185" s="13"/>
      <c r="O185" s="51">
        <f>0.2/12*6</f>
        <v>0.1</v>
      </c>
      <c r="P185" s="8"/>
      <c r="Q185" s="41">
        <f t="shared" si="54"/>
        <v>0</v>
      </c>
      <c r="R185" s="42">
        <f t="shared" si="48"/>
        <v>0</v>
      </c>
      <c r="S185" s="43">
        <f t="shared" si="48"/>
        <v>0</v>
      </c>
      <c r="T185" s="405"/>
      <c r="U185" s="405"/>
      <c r="V185" s="405"/>
      <c r="W185" s="484"/>
      <c r="X185" s="423">
        <f>0.2/12*6</f>
        <v>0.1</v>
      </c>
      <c r="Y185" s="405"/>
      <c r="Z185" s="424">
        <f t="shared" si="86"/>
        <v>0</v>
      </c>
      <c r="AA185" s="406">
        <f t="shared" si="87"/>
        <v>0</v>
      </c>
      <c r="AB185" s="484">
        <f t="shared" si="56"/>
        <v>0</v>
      </c>
      <c r="AC185" s="404"/>
    </row>
    <row r="186" spans="1:29" ht="18">
      <c r="A186" s="6"/>
      <c r="B186" s="7" t="s">
        <v>113</v>
      </c>
      <c r="C186" s="8"/>
      <c r="D186" s="13"/>
      <c r="E186" s="8"/>
      <c r="F186" s="13"/>
      <c r="G186" s="47"/>
      <c r="H186" s="48"/>
      <c r="I186" s="49">
        <f t="shared" si="88"/>
        <v>0</v>
      </c>
      <c r="J186" s="50">
        <f t="shared" si="88"/>
        <v>0</v>
      </c>
      <c r="K186" s="8"/>
      <c r="L186" s="8"/>
      <c r="M186" s="8"/>
      <c r="N186" s="13"/>
      <c r="O186" s="51">
        <f>0.2/12*3</f>
        <v>0.05</v>
      </c>
      <c r="P186" s="8"/>
      <c r="Q186" s="41">
        <f t="shared" si="54"/>
        <v>0</v>
      </c>
      <c r="R186" s="42">
        <f t="shared" si="48"/>
        <v>0</v>
      </c>
      <c r="S186" s="43">
        <f t="shared" si="48"/>
        <v>0</v>
      </c>
      <c r="T186" s="405"/>
      <c r="U186" s="405"/>
      <c r="V186" s="405"/>
      <c r="W186" s="484"/>
      <c r="X186" s="423">
        <f>0.2/12*3</f>
        <v>0.05</v>
      </c>
      <c r="Y186" s="405"/>
      <c r="Z186" s="424">
        <f t="shared" si="86"/>
        <v>0</v>
      </c>
      <c r="AA186" s="406">
        <f t="shared" si="87"/>
        <v>0</v>
      </c>
      <c r="AB186" s="484">
        <f t="shared" si="56"/>
        <v>0</v>
      </c>
      <c r="AC186" s="404"/>
    </row>
    <row r="187" spans="1:29" s="87" customFormat="1" ht="18">
      <c r="A187" s="176"/>
      <c r="B187" s="192" t="s">
        <v>107</v>
      </c>
      <c r="C187" s="198">
        <f>C183+C184+C185+C186</f>
        <v>0</v>
      </c>
      <c r="D187" s="199">
        <f t="shared" ref="D187:S187" si="89">D183+D184+D185+D186</f>
        <v>0</v>
      </c>
      <c r="E187" s="198">
        <f>E183+E184+E185+E186</f>
        <v>0</v>
      </c>
      <c r="F187" s="199">
        <f t="shared" si="89"/>
        <v>0</v>
      </c>
      <c r="G187" s="134"/>
      <c r="H187" s="135"/>
      <c r="I187" s="198">
        <f t="shared" si="89"/>
        <v>0</v>
      </c>
      <c r="J187" s="199">
        <f t="shared" si="89"/>
        <v>0</v>
      </c>
      <c r="K187" s="199">
        <f t="shared" si="89"/>
        <v>0</v>
      </c>
      <c r="L187" s="199">
        <f t="shared" si="89"/>
        <v>0</v>
      </c>
      <c r="M187" s="199">
        <f t="shared" si="89"/>
        <v>0</v>
      </c>
      <c r="N187" s="199">
        <f t="shared" si="89"/>
        <v>0</v>
      </c>
      <c r="O187" s="200">
        <f t="shared" si="89"/>
        <v>0.49999999999999994</v>
      </c>
      <c r="P187" s="199">
        <f t="shared" si="89"/>
        <v>0</v>
      </c>
      <c r="Q187" s="199">
        <f t="shared" si="89"/>
        <v>0</v>
      </c>
      <c r="R187" s="199">
        <f t="shared" si="89"/>
        <v>0</v>
      </c>
      <c r="S187" s="199">
        <f t="shared" si="89"/>
        <v>0</v>
      </c>
      <c r="T187" s="446"/>
      <c r="U187" s="446">
        <f t="shared" ref="U187:AB187" si="90">U183+U184+U185+U186</f>
        <v>0</v>
      </c>
      <c r="V187" s="446"/>
      <c r="W187" s="446">
        <f t="shared" si="90"/>
        <v>0</v>
      </c>
      <c r="X187" s="449"/>
      <c r="Y187" s="446"/>
      <c r="Z187" s="446">
        <f t="shared" si="90"/>
        <v>0</v>
      </c>
      <c r="AA187" s="446"/>
      <c r="AB187" s="446">
        <f t="shared" si="90"/>
        <v>0</v>
      </c>
      <c r="AC187" s="422"/>
    </row>
    <row r="188" spans="1:29" s="88" customFormat="1" ht="31.5">
      <c r="A188" s="6">
        <v>6.07</v>
      </c>
      <c r="B188" s="36" t="s">
        <v>119</v>
      </c>
      <c r="C188" s="26"/>
      <c r="D188" s="27"/>
      <c r="E188" s="26"/>
      <c r="F188" s="27"/>
      <c r="G188" s="47"/>
      <c r="H188" s="48"/>
      <c r="I188" s="53"/>
      <c r="J188" s="26"/>
      <c r="K188" s="26"/>
      <c r="L188" s="26"/>
      <c r="M188" s="26"/>
      <c r="N188" s="27"/>
      <c r="O188" s="112"/>
      <c r="P188" s="26"/>
      <c r="Q188" s="41">
        <f t="shared" si="54"/>
        <v>0</v>
      </c>
      <c r="R188" s="42">
        <f t="shared" si="48"/>
        <v>0</v>
      </c>
      <c r="S188" s="43">
        <f t="shared" si="48"/>
        <v>0</v>
      </c>
      <c r="T188" s="439"/>
      <c r="U188" s="439"/>
      <c r="V188" s="439"/>
      <c r="W188" s="448"/>
      <c r="X188" s="440"/>
      <c r="Y188" s="439"/>
      <c r="Z188" s="424"/>
      <c r="AA188" s="406"/>
      <c r="AB188" s="484"/>
      <c r="AC188" s="403"/>
    </row>
    <row r="189" spans="1:29" s="88" customFormat="1" ht="18">
      <c r="A189" s="6"/>
      <c r="B189" s="7" t="s">
        <v>110</v>
      </c>
      <c r="C189" s="8"/>
      <c r="D189" s="13"/>
      <c r="E189" s="8"/>
      <c r="F189" s="13"/>
      <c r="G189" s="47"/>
      <c r="H189" s="48"/>
      <c r="I189" s="49">
        <f t="shared" ref="I189:J192" si="91">C189-E189</f>
        <v>0</v>
      </c>
      <c r="J189" s="50">
        <f t="shared" si="91"/>
        <v>0</v>
      </c>
      <c r="K189" s="8"/>
      <c r="L189" s="8"/>
      <c r="M189" s="8"/>
      <c r="N189" s="13"/>
      <c r="O189" s="51">
        <f>0.06</f>
        <v>0.06</v>
      </c>
      <c r="P189" s="8"/>
      <c r="Q189" s="41">
        <f t="shared" si="54"/>
        <v>0</v>
      </c>
      <c r="R189" s="42">
        <f t="shared" si="48"/>
        <v>0</v>
      </c>
      <c r="S189" s="43">
        <f t="shared" si="48"/>
        <v>0</v>
      </c>
      <c r="T189" s="405"/>
      <c r="U189" s="405"/>
      <c r="V189" s="405"/>
      <c r="W189" s="484"/>
      <c r="X189" s="423">
        <f>0.06</f>
        <v>0.06</v>
      </c>
      <c r="Y189" s="405"/>
      <c r="Z189" s="424">
        <f t="shared" ref="Z189:Z192" si="92">X189*Y189</f>
        <v>0</v>
      </c>
      <c r="AA189" s="406">
        <f t="shared" ref="AA189:AA192" si="93">T189+V189+Y189</f>
        <v>0</v>
      </c>
      <c r="AB189" s="484">
        <f t="shared" si="56"/>
        <v>0</v>
      </c>
      <c r="AC189" s="404"/>
    </row>
    <row r="190" spans="1:29" s="88" customFormat="1" ht="18">
      <c r="A190" s="6"/>
      <c r="B190" s="7" t="s">
        <v>111</v>
      </c>
      <c r="C190" s="8"/>
      <c r="D190" s="13"/>
      <c r="E190" s="8"/>
      <c r="F190" s="13"/>
      <c r="G190" s="47"/>
      <c r="H190" s="48"/>
      <c r="I190" s="49">
        <f t="shared" si="91"/>
        <v>0</v>
      </c>
      <c r="J190" s="50">
        <f t="shared" si="91"/>
        <v>0</v>
      </c>
      <c r="K190" s="8"/>
      <c r="L190" s="8"/>
      <c r="M190" s="8"/>
      <c r="N190" s="13"/>
      <c r="O190" s="51">
        <f>0.06/12*9</f>
        <v>4.4999999999999998E-2</v>
      </c>
      <c r="P190" s="8"/>
      <c r="Q190" s="41">
        <f t="shared" si="54"/>
        <v>0</v>
      </c>
      <c r="R190" s="42">
        <f t="shared" si="48"/>
        <v>0</v>
      </c>
      <c r="S190" s="43">
        <f t="shared" si="48"/>
        <v>0</v>
      </c>
      <c r="T190" s="405"/>
      <c r="U190" s="405"/>
      <c r="V190" s="405"/>
      <c r="W190" s="484"/>
      <c r="X190" s="423">
        <f>0.06/12*9</f>
        <v>4.4999999999999998E-2</v>
      </c>
      <c r="Y190" s="405"/>
      <c r="Z190" s="424">
        <f t="shared" si="92"/>
        <v>0</v>
      </c>
      <c r="AA190" s="406">
        <f t="shared" si="93"/>
        <v>0</v>
      </c>
      <c r="AB190" s="484">
        <f t="shared" si="56"/>
        <v>0</v>
      </c>
      <c r="AC190" s="404"/>
    </row>
    <row r="191" spans="1:29" s="88" customFormat="1" ht="18">
      <c r="A191" s="6"/>
      <c r="B191" s="7" t="s">
        <v>112</v>
      </c>
      <c r="C191" s="8"/>
      <c r="D191" s="13"/>
      <c r="E191" s="8"/>
      <c r="F191" s="13"/>
      <c r="G191" s="47"/>
      <c r="H191" s="48"/>
      <c r="I191" s="49">
        <f t="shared" si="91"/>
        <v>0</v>
      </c>
      <c r="J191" s="50">
        <f t="shared" si="91"/>
        <v>0</v>
      </c>
      <c r="K191" s="8"/>
      <c r="L191" s="8"/>
      <c r="M191" s="8"/>
      <c r="N191" s="13"/>
      <c r="O191" s="51">
        <f>0.06/12*6</f>
        <v>0.03</v>
      </c>
      <c r="P191" s="8"/>
      <c r="Q191" s="41">
        <f t="shared" si="54"/>
        <v>0</v>
      </c>
      <c r="R191" s="42">
        <f t="shared" si="48"/>
        <v>0</v>
      </c>
      <c r="S191" s="43">
        <f t="shared" si="48"/>
        <v>0</v>
      </c>
      <c r="T191" s="405"/>
      <c r="U191" s="405"/>
      <c r="V191" s="405"/>
      <c r="W191" s="484"/>
      <c r="X191" s="423">
        <f>0.06/12*6</f>
        <v>0.03</v>
      </c>
      <c r="Y191" s="405"/>
      <c r="Z191" s="424">
        <f t="shared" si="92"/>
        <v>0</v>
      </c>
      <c r="AA191" s="406">
        <f t="shared" si="93"/>
        <v>0</v>
      </c>
      <c r="AB191" s="484">
        <f t="shared" si="56"/>
        <v>0</v>
      </c>
      <c r="AC191" s="404"/>
    </row>
    <row r="192" spans="1:29" s="88" customFormat="1" ht="18">
      <c r="A192" s="6"/>
      <c r="B192" s="7" t="s">
        <v>113</v>
      </c>
      <c r="C192" s="8"/>
      <c r="D192" s="13"/>
      <c r="E192" s="8"/>
      <c r="F192" s="13"/>
      <c r="G192" s="47"/>
      <c r="H192" s="48"/>
      <c r="I192" s="49">
        <f t="shared" si="91"/>
        <v>0</v>
      </c>
      <c r="J192" s="50">
        <f t="shared" si="91"/>
        <v>0</v>
      </c>
      <c r="K192" s="8"/>
      <c r="L192" s="8"/>
      <c r="M192" s="8"/>
      <c r="N192" s="13"/>
      <c r="O192" s="51">
        <f>0.06/12*3</f>
        <v>1.4999999999999999E-2</v>
      </c>
      <c r="P192" s="8"/>
      <c r="Q192" s="41">
        <f t="shared" si="54"/>
        <v>0</v>
      </c>
      <c r="R192" s="42">
        <f t="shared" si="48"/>
        <v>0</v>
      </c>
      <c r="S192" s="43">
        <f t="shared" si="48"/>
        <v>0</v>
      </c>
      <c r="T192" s="405"/>
      <c r="U192" s="405"/>
      <c r="V192" s="405"/>
      <c r="W192" s="484"/>
      <c r="X192" s="423">
        <f>0.06/12*3</f>
        <v>1.4999999999999999E-2</v>
      </c>
      <c r="Y192" s="405"/>
      <c r="Z192" s="424">
        <f t="shared" si="92"/>
        <v>0</v>
      </c>
      <c r="AA192" s="406">
        <f t="shared" si="93"/>
        <v>0</v>
      </c>
      <c r="AB192" s="484">
        <f t="shared" si="56"/>
        <v>0</v>
      </c>
      <c r="AC192" s="404"/>
    </row>
    <row r="193" spans="1:30" s="87" customFormat="1" ht="18">
      <c r="A193" s="176"/>
      <c r="B193" s="192" t="s">
        <v>107</v>
      </c>
      <c r="C193" s="198">
        <f>C189+C190+C191+C192</f>
        <v>0</v>
      </c>
      <c r="D193" s="199">
        <f t="shared" ref="D193:F193" si="94">D189+D190+D191+D192</f>
        <v>0</v>
      </c>
      <c r="E193" s="198">
        <f>E189+E190+E191+E192</f>
        <v>0</v>
      </c>
      <c r="F193" s="199">
        <f t="shared" si="94"/>
        <v>0</v>
      </c>
      <c r="G193" s="134"/>
      <c r="H193" s="135"/>
      <c r="I193" s="198">
        <f t="shared" ref="I193:S193" si="95">I189+I190+I191+I192</f>
        <v>0</v>
      </c>
      <c r="J193" s="199">
        <f t="shared" si="95"/>
        <v>0</v>
      </c>
      <c r="K193" s="199">
        <f t="shared" si="95"/>
        <v>0</v>
      </c>
      <c r="L193" s="199">
        <f t="shared" si="95"/>
        <v>0</v>
      </c>
      <c r="M193" s="199">
        <f t="shared" si="95"/>
        <v>0</v>
      </c>
      <c r="N193" s="199">
        <f t="shared" si="95"/>
        <v>0</v>
      </c>
      <c r="O193" s="200">
        <f t="shared" si="95"/>
        <v>0.15000000000000002</v>
      </c>
      <c r="P193" s="199">
        <f t="shared" si="95"/>
        <v>0</v>
      </c>
      <c r="Q193" s="199">
        <f t="shared" si="95"/>
        <v>0</v>
      </c>
      <c r="R193" s="199">
        <f t="shared" si="95"/>
        <v>0</v>
      </c>
      <c r="S193" s="199">
        <f t="shared" si="95"/>
        <v>0</v>
      </c>
      <c r="T193" s="446"/>
      <c r="U193" s="446">
        <f t="shared" ref="U193:Z193" si="96">U189+U190+U191+U192</f>
        <v>0</v>
      </c>
      <c r="V193" s="446"/>
      <c r="W193" s="446">
        <f t="shared" si="96"/>
        <v>0</v>
      </c>
      <c r="X193" s="449"/>
      <c r="Y193" s="446"/>
      <c r="Z193" s="446">
        <f t="shared" si="96"/>
        <v>0</v>
      </c>
      <c r="AA193" s="446"/>
      <c r="AB193" s="484">
        <f t="shared" si="56"/>
        <v>0</v>
      </c>
      <c r="AC193" s="422"/>
    </row>
    <row r="194" spans="1:30" s="87" customFormat="1" ht="18">
      <c r="A194" s="176"/>
      <c r="B194" s="192" t="s">
        <v>9</v>
      </c>
      <c r="C194" s="198">
        <f>C193+C187+C181+C175+C169+C163+C157</f>
        <v>4374</v>
      </c>
      <c r="D194" s="199">
        <f>D193+D187+D181+D175+D169+D163+D157</f>
        <v>277.21000000000004</v>
      </c>
      <c r="E194" s="198">
        <f>E193+E187+E181+E175+E169+E163+E157</f>
        <v>4374</v>
      </c>
      <c r="F194" s="199">
        <f>F193+F187+F181+F175+F169+F163+F157</f>
        <v>277.21000000000004</v>
      </c>
      <c r="G194" s="134">
        <f t="shared" ref="G194:H215" si="97">E194/C194</f>
        <v>1</v>
      </c>
      <c r="H194" s="135">
        <f t="shared" si="97"/>
        <v>1</v>
      </c>
      <c r="I194" s="198">
        <f t="shared" ref="I194:S194" si="98">I193+I187+I181+I175+I169+I163+I157</f>
        <v>0</v>
      </c>
      <c r="J194" s="199">
        <f t="shared" si="98"/>
        <v>0</v>
      </c>
      <c r="K194" s="199">
        <f t="shared" si="98"/>
        <v>0</v>
      </c>
      <c r="L194" s="199">
        <f t="shared" si="98"/>
        <v>0</v>
      </c>
      <c r="M194" s="199">
        <f t="shared" si="98"/>
        <v>0</v>
      </c>
      <c r="N194" s="199">
        <f t="shared" si="98"/>
        <v>0</v>
      </c>
      <c r="O194" s="200">
        <f t="shared" si="98"/>
        <v>2.1</v>
      </c>
      <c r="P194" s="199">
        <f t="shared" si="98"/>
        <v>4127</v>
      </c>
      <c r="Q194" s="199">
        <f t="shared" si="98"/>
        <v>266.98999999999995</v>
      </c>
      <c r="R194" s="199">
        <f t="shared" si="98"/>
        <v>4127</v>
      </c>
      <c r="S194" s="199">
        <f t="shared" si="98"/>
        <v>266.98999999999995</v>
      </c>
      <c r="T194" s="446"/>
      <c r="U194" s="446">
        <f t="shared" ref="U194:Z194" si="99">U193+U187+U181+U175+U169+U163+U157</f>
        <v>0</v>
      </c>
      <c r="V194" s="446"/>
      <c r="W194" s="446">
        <f t="shared" si="99"/>
        <v>0</v>
      </c>
      <c r="X194" s="449"/>
      <c r="Y194" s="446"/>
      <c r="Z194" s="446">
        <f t="shared" si="99"/>
        <v>266.98999999999995</v>
      </c>
      <c r="AA194" s="446"/>
      <c r="AB194" s="446">
        <f>AB193+AB187+AB181+AB175+AB169+AB163+AB157</f>
        <v>266.98999999999995</v>
      </c>
      <c r="AC194" s="422"/>
    </row>
    <row r="195" spans="1:30" s="172" customFormat="1" ht="18">
      <c r="A195" s="164" t="s">
        <v>120</v>
      </c>
      <c r="B195" s="165" t="s">
        <v>121</v>
      </c>
      <c r="C195" s="166"/>
      <c r="D195" s="173"/>
      <c r="E195" s="166"/>
      <c r="F195" s="173"/>
      <c r="G195" s="167"/>
      <c r="H195" s="168"/>
      <c r="I195" s="174"/>
      <c r="J195" s="166"/>
      <c r="K195" s="166"/>
      <c r="L195" s="166"/>
      <c r="M195" s="166"/>
      <c r="N195" s="173"/>
      <c r="O195" s="169"/>
      <c r="P195" s="166"/>
      <c r="Q195" s="201">
        <f t="shared" si="54"/>
        <v>0</v>
      </c>
      <c r="R195" s="170">
        <f t="shared" si="48"/>
        <v>0</v>
      </c>
      <c r="S195" s="171">
        <f t="shared" si="48"/>
        <v>0</v>
      </c>
      <c r="T195" s="439"/>
      <c r="U195" s="439"/>
      <c r="V195" s="439"/>
      <c r="W195" s="448"/>
      <c r="X195" s="440"/>
      <c r="Y195" s="439"/>
      <c r="Z195" s="424"/>
      <c r="AA195" s="406"/>
      <c r="AB195" s="484"/>
      <c r="AC195" s="403"/>
    </row>
    <row r="196" spans="1:30" s="147" customFormat="1" ht="18">
      <c r="A196" s="143">
        <v>7</v>
      </c>
      <c r="B196" s="144" t="s">
        <v>122</v>
      </c>
      <c r="C196" s="145"/>
      <c r="D196" s="162"/>
      <c r="E196" s="145"/>
      <c r="F196" s="162"/>
      <c r="G196" s="151"/>
      <c r="H196" s="152"/>
      <c r="I196" s="159"/>
      <c r="J196" s="145"/>
      <c r="K196" s="145"/>
      <c r="L196" s="145"/>
      <c r="M196" s="145"/>
      <c r="N196" s="162"/>
      <c r="O196" s="153"/>
      <c r="P196" s="145"/>
      <c r="Q196" s="158">
        <f t="shared" si="54"/>
        <v>0</v>
      </c>
      <c r="R196" s="154">
        <f t="shared" si="48"/>
        <v>0</v>
      </c>
      <c r="S196" s="155">
        <f t="shared" si="48"/>
        <v>0</v>
      </c>
      <c r="T196" s="439"/>
      <c r="U196" s="439"/>
      <c r="V196" s="439"/>
      <c r="W196" s="448"/>
      <c r="X196" s="440"/>
      <c r="Y196" s="439"/>
      <c r="Z196" s="424"/>
      <c r="AA196" s="406"/>
      <c r="AB196" s="484"/>
      <c r="AC196" s="403"/>
    </row>
    <row r="197" spans="1:30" ht="18">
      <c r="A197" s="6">
        <v>7.01</v>
      </c>
      <c r="B197" s="7" t="s">
        <v>123</v>
      </c>
      <c r="C197" s="8"/>
      <c r="D197" s="13"/>
      <c r="E197" s="8"/>
      <c r="F197" s="13"/>
      <c r="G197" s="47"/>
      <c r="H197" s="48"/>
      <c r="I197" s="75"/>
      <c r="J197" s="8"/>
      <c r="K197" s="8"/>
      <c r="L197" s="8"/>
      <c r="M197" s="8"/>
      <c r="N197" s="13"/>
      <c r="O197" s="64"/>
      <c r="P197" s="8"/>
      <c r="Q197" s="41">
        <f>O197*P197</f>
        <v>0</v>
      </c>
      <c r="R197" s="42">
        <f t="shared" si="48"/>
        <v>0</v>
      </c>
      <c r="S197" s="43">
        <f t="shared" si="48"/>
        <v>0</v>
      </c>
      <c r="T197" s="405"/>
      <c r="U197" s="405"/>
      <c r="V197" s="405"/>
      <c r="W197" s="484"/>
      <c r="X197" s="426"/>
      <c r="Y197" s="405"/>
      <c r="Z197" s="424"/>
      <c r="AA197" s="406"/>
      <c r="AB197" s="484"/>
      <c r="AC197" s="404"/>
    </row>
    <row r="198" spans="1:30" s="91" customFormat="1" ht="18">
      <c r="A198" s="6"/>
      <c r="B198" s="7" t="s">
        <v>124</v>
      </c>
      <c r="C198" s="8">
        <v>14944</v>
      </c>
      <c r="D198" s="13">
        <v>22.42</v>
      </c>
      <c r="E198" s="8">
        <v>14944</v>
      </c>
      <c r="F198" s="13">
        <v>22.42</v>
      </c>
      <c r="G198" s="47">
        <f t="shared" si="97"/>
        <v>1</v>
      </c>
      <c r="H198" s="48">
        <f t="shared" si="97"/>
        <v>1</v>
      </c>
      <c r="I198" s="49">
        <f t="shared" ref="I198:J207" si="100">C198-E198</f>
        <v>0</v>
      </c>
      <c r="J198" s="50">
        <f t="shared" si="100"/>
        <v>0</v>
      </c>
      <c r="K198" s="8"/>
      <c r="L198" s="8"/>
      <c r="M198" s="8"/>
      <c r="N198" s="13"/>
      <c r="O198" s="64">
        <v>1.5E-3</v>
      </c>
      <c r="P198" s="8">
        <v>14537</v>
      </c>
      <c r="Q198" s="41">
        <f t="shared" si="54"/>
        <v>21.805500000000002</v>
      </c>
      <c r="R198" s="42">
        <f t="shared" si="48"/>
        <v>14537</v>
      </c>
      <c r="S198" s="43">
        <f t="shared" si="48"/>
        <v>21.805500000000002</v>
      </c>
      <c r="T198" s="405"/>
      <c r="U198" s="405"/>
      <c r="V198" s="405"/>
      <c r="W198" s="484"/>
      <c r="X198" s="426">
        <v>1.5E-3</v>
      </c>
      <c r="Y198" s="405">
        <v>14537</v>
      </c>
      <c r="Z198" s="424">
        <f>X198*Y198</f>
        <v>21.805500000000002</v>
      </c>
      <c r="AA198" s="406">
        <f t="shared" ref="AA198:AA205" si="101">T198+V198+Y198</f>
        <v>14537</v>
      </c>
      <c r="AB198" s="484">
        <f t="shared" si="56"/>
        <v>21.805500000000002</v>
      </c>
      <c r="AC198" s="404"/>
    </row>
    <row r="199" spans="1:30" s="91" customFormat="1" ht="18">
      <c r="A199" s="6"/>
      <c r="B199" s="7" t="s">
        <v>125</v>
      </c>
      <c r="C199" s="8">
        <v>3</v>
      </c>
      <c r="D199" s="13">
        <v>4.5000000000000005E-3</v>
      </c>
      <c r="E199" s="8">
        <v>3</v>
      </c>
      <c r="F199" s="13">
        <v>4.5000000000000005E-3</v>
      </c>
      <c r="G199" s="47">
        <f t="shared" si="97"/>
        <v>1</v>
      </c>
      <c r="H199" s="48">
        <f t="shared" si="97"/>
        <v>1</v>
      </c>
      <c r="I199" s="49">
        <f t="shared" si="100"/>
        <v>0</v>
      </c>
      <c r="J199" s="50">
        <f t="shared" si="100"/>
        <v>0</v>
      </c>
      <c r="K199" s="8"/>
      <c r="L199" s="8"/>
      <c r="M199" s="8"/>
      <c r="N199" s="13"/>
      <c r="O199" s="64">
        <v>1.5E-3</v>
      </c>
      <c r="P199" s="8">
        <v>3</v>
      </c>
      <c r="Q199" s="41">
        <f t="shared" si="54"/>
        <v>4.5000000000000005E-3</v>
      </c>
      <c r="R199" s="42">
        <f t="shared" si="48"/>
        <v>3</v>
      </c>
      <c r="S199" s="43">
        <f t="shared" si="48"/>
        <v>4.5000000000000005E-3</v>
      </c>
      <c r="T199" s="405"/>
      <c r="U199" s="405"/>
      <c r="V199" s="405"/>
      <c r="W199" s="484"/>
      <c r="X199" s="426">
        <v>1.5E-3</v>
      </c>
      <c r="Y199" s="405">
        <v>3</v>
      </c>
      <c r="Z199" s="424">
        <f t="shared" ref="Z199:Z207" si="102">X199*Y199</f>
        <v>4.5000000000000005E-3</v>
      </c>
      <c r="AA199" s="406">
        <f t="shared" si="101"/>
        <v>3</v>
      </c>
      <c r="AB199" s="484">
        <f t="shared" si="56"/>
        <v>4.5000000000000005E-3</v>
      </c>
      <c r="AC199" s="404"/>
    </row>
    <row r="200" spans="1:30" s="91" customFormat="1" ht="18">
      <c r="A200" s="6"/>
      <c r="B200" s="7" t="s">
        <v>126</v>
      </c>
      <c r="C200" s="8"/>
      <c r="D200" s="13"/>
      <c r="E200" s="8"/>
      <c r="F200" s="13"/>
      <c r="G200" s="47"/>
      <c r="H200" s="48"/>
      <c r="I200" s="49">
        <f t="shared" si="100"/>
        <v>0</v>
      </c>
      <c r="J200" s="50">
        <f t="shared" si="100"/>
        <v>0</v>
      </c>
      <c r="K200" s="8"/>
      <c r="L200" s="8"/>
      <c r="M200" s="8"/>
      <c r="N200" s="13"/>
      <c r="O200" s="64">
        <v>1.5E-3</v>
      </c>
      <c r="P200" s="8">
        <v>0</v>
      </c>
      <c r="Q200" s="41">
        <f t="shared" si="54"/>
        <v>0</v>
      </c>
      <c r="R200" s="42">
        <f t="shared" si="48"/>
        <v>0</v>
      </c>
      <c r="S200" s="43">
        <f t="shared" si="48"/>
        <v>0</v>
      </c>
      <c r="T200" s="405"/>
      <c r="U200" s="405"/>
      <c r="V200" s="405"/>
      <c r="W200" s="484"/>
      <c r="X200" s="426">
        <v>1.5E-3</v>
      </c>
      <c r="Y200" s="405">
        <v>0</v>
      </c>
      <c r="Z200" s="424">
        <f t="shared" si="102"/>
        <v>0</v>
      </c>
      <c r="AA200" s="406">
        <f t="shared" si="101"/>
        <v>0</v>
      </c>
      <c r="AB200" s="484">
        <f t="shared" si="56"/>
        <v>0</v>
      </c>
      <c r="AC200" s="404"/>
    </row>
    <row r="201" spans="1:30" s="91" customFormat="1" ht="18">
      <c r="A201" s="6"/>
      <c r="B201" s="7" t="s">
        <v>127</v>
      </c>
      <c r="C201" s="8">
        <v>23549</v>
      </c>
      <c r="D201" s="13">
        <v>35.31</v>
      </c>
      <c r="E201" s="8">
        <v>23549</v>
      </c>
      <c r="F201" s="13">
        <v>35.31</v>
      </c>
      <c r="G201" s="47">
        <f t="shared" si="97"/>
        <v>1</v>
      </c>
      <c r="H201" s="48">
        <f t="shared" si="97"/>
        <v>1</v>
      </c>
      <c r="I201" s="49">
        <f t="shared" si="100"/>
        <v>0</v>
      </c>
      <c r="J201" s="50">
        <f t="shared" si="100"/>
        <v>0</v>
      </c>
      <c r="K201" s="8"/>
      <c r="L201" s="8"/>
      <c r="M201" s="8"/>
      <c r="N201" s="13"/>
      <c r="O201" s="64">
        <v>1.5E-3</v>
      </c>
      <c r="P201" s="8">
        <v>22822</v>
      </c>
      <c r="Q201" s="41">
        <f t="shared" si="54"/>
        <v>34.233000000000004</v>
      </c>
      <c r="R201" s="42">
        <f t="shared" si="48"/>
        <v>22822</v>
      </c>
      <c r="S201" s="43">
        <f t="shared" si="48"/>
        <v>34.233000000000004</v>
      </c>
      <c r="T201" s="405"/>
      <c r="U201" s="405"/>
      <c r="V201" s="405"/>
      <c r="W201" s="484"/>
      <c r="X201" s="426">
        <v>1.5E-3</v>
      </c>
      <c r="Y201" s="405">
        <v>26586</v>
      </c>
      <c r="Z201" s="424">
        <f t="shared" si="102"/>
        <v>39.878999999999998</v>
      </c>
      <c r="AA201" s="406">
        <f t="shared" si="101"/>
        <v>26586</v>
      </c>
      <c r="AB201" s="484">
        <f t="shared" si="56"/>
        <v>39.878999999999998</v>
      </c>
      <c r="AC201" s="404"/>
    </row>
    <row r="202" spans="1:30" s="91" customFormat="1" ht="18">
      <c r="A202" s="6"/>
      <c r="B202" s="7" t="s">
        <v>128</v>
      </c>
      <c r="C202" s="8">
        <v>7</v>
      </c>
      <c r="D202" s="13">
        <v>1.0500000000000001E-2</v>
      </c>
      <c r="E202" s="8">
        <v>7</v>
      </c>
      <c r="F202" s="13">
        <v>1.0500000000000001E-2</v>
      </c>
      <c r="G202" s="47">
        <f t="shared" si="97"/>
        <v>1</v>
      </c>
      <c r="H202" s="48">
        <f t="shared" si="97"/>
        <v>1</v>
      </c>
      <c r="I202" s="49">
        <f t="shared" si="100"/>
        <v>0</v>
      </c>
      <c r="J202" s="50">
        <f t="shared" si="100"/>
        <v>0</v>
      </c>
      <c r="K202" s="8"/>
      <c r="L202" s="8"/>
      <c r="M202" s="8"/>
      <c r="N202" s="13"/>
      <c r="O202" s="64">
        <v>1.5E-3</v>
      </c>
      <c r="P202" s="8">
        <v>10</v>
      </c>
      <c r="Q202" s="41">
        <f t="shared" si="54"/>
        <v>1.4999999999999999E-2</v>
      </c>
      <c r="R202" s="42">
        <f t="shared" si="48"/>
        <v>10</v>
      </c>
      <c r="S202" s="43">
        <f t="shared" si="48"/>
        <v>1.4999999999999999E-2</v>
      </c>
      <c r="T202" s="405"/>
      <c r="U202" s="405"/>
      <c r="V202" s="405"/>
      <c r="W202" s="484"/>
      <c r="X202" s="426">
        <v>1.5E-3</v>
      </c>
      <c r="Y202" s="405">
        <v>10</v>
      </c>
      <c r="Z202" s="424">
        <f t="shared" si="102"/>
        <v>1.4999999999999999E-2</v>
      </c>
      <c r="AA202" s="406">
        <f t="shared" si="101"/>
        <v>10</v>
      </c>
      <c r="AB202" s="484">
        <f t="shared" si="56"/>
        <v>1.4999999999999999E-2</v>
      </c>
      <c r="AC202" s="404"/>
    </row>
    <row r="203" spans="1:30" s="91" customFormat="1" ht="18">
      <c r="A203" s="6"/>
      <c r="B203" s="7" t="s">
        <v>129</v>
      </c>
      <c r="C203" s="8">
        <v>0</v>
      </c>
      <c r="D203" s="13">
        <v>0</v>
      </c>
      <c r="E203" s="8">
        <v>0</v>
      </c>
      <c r="F203" s="13">
        <v>0</v>
      </c>
      <c r="G203" s="47" t="e">
        <f t="shared" si="97"/>
        <v>#DIV/0!</v>
      </c>
      <c r="H203" s="48" t="e">
        <f t="shared" si="97"/>
        <v>#DIV/0!</v>
      </c>
      <c r="I203" s="49">
        <f t="shared" si="100"/>
        <v>0</v>
      </c>
      <c r="J203" s="50">
        <f t="shared" si="100"/>
        <v>0</v>
      </c>
      <c r="K203" s="8"/>
      <c r="L203" s="8"/>
      <c r="M203" s="8"/>
      <c r="N203" s="13"/>
      <c r="O203" s="64">
        <v>1.5E-3</v>
      </c>
      <c r="P203" s="8"/>
      <c r="Q203" s="41">
        <f t="shared" si="54"/>
        <v>0</v>
      </c>
      <c r="R203" s="42">
        <f t="shared" si="48"/>
        <v>0</v>
      </c>
      <c r="S203" s="43">
        <f t="shared" si="48"/>
        <v>0</v>
      </c>
      <c r="T203" s="405"/>
      <c r="U203" s="405"/>
      <c r="V203" s="405"/>
      <c r="W203" s="484"/>
      <c r="X203" s="426">
        <v>1.5E-3</v>
      </c>
      <c r="Y203" s="405"/>
      <c r="Z203" s="424">
        <f t="shared" si="102"/>
        <v>0</v>
      </c>
      <c r="AA203" s="406">
        <f t="shared" si="101"/>
        <v>0</v>
      </c>
      <c r="AB203" s="484">
        <f t="shared" si="56"/>
        <v>0</v>
      </c>
      <c r="AC203" s="404"/>
    </row>
    <row r="204" spans="1:30" s="87" customFormat="1" ht="18">
      <c r="A204" s="6"/>
      <c r="B204" s="7" t="s">
        <v>130</v>
      </c>
      <c r="C204" s="8">
        <v>0</v>
      </c>
      <c r="D204" s="13">
        <v>0</v>
      </c>
      <c r="E204" s="8">
        <v>0</v>
      </c>
      <c r="F204" s="13">
        <v>0</v>
      </c>
      <c r="G204" s="47" t="e">
        <f t="shared" si="97"/>
        <v>#DIV/0!</v>
      </c>
      <c r="H204" s="48" t="e">
        <f t="shared" si="97"/>
        <v>#DIV/0!</v>
      </c>
      <c r="I204" s="49">
        <f t="shared" si="100"/>
        <v>0</v>
      </c>
      <c r="J204" s="50">
        <f t="shared" si="100"/>
        <v>0</v>
      </c>
      <c r="K204" s="8"/>
      <c r="L204" s="8"/>
      <c r="M204" s="8"/>
      <c r="N204" s="13"/>
      <c r="O204" s="64">
        <v>1.5E-3</v>
      </c>
      <c r="P204" s="8">
        <v>3764</v>
      </c>
      <c r="Q204" s="41">
        <f t="shared" si="54"/>
        <v>5.6459999999999999</v>
      </c>
      <c r="R204" s="42">
        <f t="shared" si="48"/>
        <v>3764</v>
      </c>
      <c r="S204" s="43">
        <f t="shared" si="48"/>
        <v>5.6459999999999999</v>
      </c>
      <c r="T204" s="405"/>
      <c r="U204" s="405"/>
      <c r="V204" s="405"/>
      <c r="W204" s="484"/>
      <c r="X204" s="426">
        <v>1.5E-3</v>
      </c>
      <c r="Y204" s="405"/>
      <c r="Z204" s="424">
        <f t="shared" si="102"/>
        <v>0</v>
      </c>
      <c r="AA204" s="406">
        <f t="shared" si="101"/>
        <v>0</v>
      </c>
      <c r="AB204" s="484">
        <f t="shared" si="56"/>
        <v>0</v>
      </c>
      <c r="AC204" s="404"/>
    </row>
    <row r="205" spans="1:30" ht="18">
      <c r="A205" s="6">
        <f>+A197+0.01</f>
        <v>7.02</v>
      </c>
      <c r="B205" s="7" t="s">
        <v>131</v>
      </c>
      <c r="C205" s="8">
        <v>21126</v>
      </c>
      <c r="D205" s="13">
        <v>52.82</v>
      </c>
      <c r="E205" s="8">
        <v>21126</v>
      </c>
      <c r="F205" s="13">
        <v>52.82</v>
      </c>
      <c r="G205" s="47">
        <f t="shared" si="97"/>
        <v>1</v>
      </c>
      <c r="H205" s="48">
        <f t="shared" si="97"/>
        <v>1</v>
      </c>
      <c r="I205" s="49">
        <f t="shared" si="100"/>
        <v>0</v>
      </c>
      <c r="J205" s="50">
        <f t="shared" si="100"/>
        <v>0</v>
      </c>
      <c r="K205" s="8"/>
      <c r="L205" s="8"/>
      <c r="M205" s="8"/>
      <c r="N205" s="13"/>
      <c r="O205" s="64">
        <v>2.5000000000000001E-3</v>
      </c>
      <c r="P205" s="8">
        <v>20775</v>
      </c>
      <c r="Q205" s="41">
        <f t="shared" si="54"/>
        <v>51.9375</v>
      </c>
      <c r="R205" s="42">
        <f t="shared" si="48"/>
        <v>20775</v>
      </c>
      <c r="S205" s="43">
        <f t="shared" si="48"/>
        <v>51.9375</v>
      </c>
      <c r="T205" s="405"/>
      <c r="U205" s="405"/>
      <c r="V205" s="405"/>
      <c r="W205" s="484"/>
      <c r="X205" s="426">
        <v>2.5000000000000001E-3</v>
      </c>
      <c r="Y205" s="405">
        <v>20775</v>
      </c>
      <c r="Z205" s="424">
        <f t="shared" si="102"/>
        <v>51.9375</v>
      </c>
      <c r="AA205" s="406">
        <f t="shared" si="101"/>
        <v>20775</v>
      </c>
      <c r="AB205" s="484">
        <f t="shared" si="56"/>
        <v>51.9375</v>
      </c>
      <c r="AC205" s="404"/>
      <c r="AD205">
        <f>Y201+Y204</f>
        <v>26586</v>
      </c>
    </row>
    <row r="206" spans="1:30" ht="18">
      <c r="A206" s="6">
        <f t="shared" ref="A206:A207" si="103">+A205+0.01</f>
        <v>7.0299999999999994</v>
      </c>
      <c r="B206" s="7" t="s">
        <v>132</v>
      </c>
      <c r="C206" s="8">
        <v>2</v>
      </c>
      <c r="D206" s="13">
        <v>5.0000000000000001E-3</v>
      </c>
      <c r="E206" s="8">
        <v>2</v>
      </c>
      <c r="F206" s="13">
        <v>5.0000000000000001E-3</v>
      </c>
      <c r="G206" s="47">
        <f t="shared" si="97"/>
        <v>1</v>
      </c>
      <c r="H206" s="48">
        <f t="shared" si="97"/>
        <v>1</v>
      </c>
      <c r="I206" s="49">
        <f t="shared" si="100"/>
        <v>0</v>
      </c>
      <c r="J206" s="50">
        <f t="shared" si="100"/>
        <v>0</v>
      </c>
      <c r="K206" s="8"/>
      <c r="L206" s="8"/>
      <c r="M206" s="8"/>
      <c r="N206" s="13"/>
      <c r="O206" s="64">
        <v>2.5000000000000001E-3</v>
      </c>
      <c r="P206" s="8">
        <v>4</v>
      </c>
      <c r="Q206" s="41">
        <f t="shared" si="54"/>
        <v>0.01</v>
      </c>
      <c r="R206" s="42">
        <f>K206+M206+P206</f>
        <v>4</v>
      </c>
      <c r="S206" s="43">
        <f t="shared" si="48"/>
        <v>0.01</v>
      </c>
      <c r="T206" s="405"/>
      <c r="U206" s="405"/>
      <c r="V206" s="405"/>
      <c r="W206" s="484"/>
      <c r="X206" s="426">
        <v>2.5000000000000001E-3</v>
      </c>
      <c r="Y206" s="405">
        <v>4</v>
      </c>
      <c r="Z206" s="424">
        <f t="shared" si="102"/>
        <v>0.01</v>
      </c>
      <c r="AA206" s="406">
        <f>T206+V206+Y206</f>
        <v>4</v>
      </c>
      <c r="AB206" s="484">
        <f t="shared" si="56"/>
        <v>0.01</v>
      </c>
      <c r="AC206" s="404"/>
    </row>
    <row r="207" spans="1:30" ht="18">
      <c r="A207" s="6">
        <f t="shared" si="103"/>
        <v>7.0399999999999991</v>
      </c>
      <c r="B207" s="7" t="s">
        <v>133</v>
      </c>
      <c r="C207" s="8"/>
      <c r="D207" s="13"/>
      <c r="E207" s="8"/>
      <c r="F207" s="13"/>
      <c r="G207" s="47"/>
      <c r="H207" s="48"/>
      <c r="I207" s="49">
        <f t="shared" si="100"/>
        <v>0</v>
      </c>
      <c r="J207" s="50">
        <f t="shared" si="100"/>
        <v>0</v>
      </c>
      <c r="K207" s="8"/>
      <c r="L207" s="8"/>
      <c r="M207" s="8"/>
      <c r="N207" s="13"/>
      <c r="O207" s="64">
        <v>2.5000000000000001E-3</v>
      </c>
      <c r="P207" s="8"/>
      <c r="Q207" s="41">
        <f t="shared" si="54"/>
        <v>0</v>
      </c>
      <c r="R207" s="42">
        <f t="shared" si="48"/>
        <v>0</v>
      </c>
      <c r="S207" s="43">
        <f t="shared" si="48"/>
        <v>0</v>
      </c>
      <c r="T207" s="405"/>
      <c r="U207" s="405"/>
      <c r="V207" s="405"/>
      <c r="W207" s="484"/>
      <c r="X207" s="426">
        <v>2.5000000000000001E-3</v>
      </c>
      <c r="Y207" s="405"/>
      <c r="Z207" s="424">
        <f t="shared" si="102"/>
        <v>0</v>
      </c>
      <c r="AA207" s="406">
        <f t="shared" ref="AA207" si="104">T207+V207+Y207</f>
        <v>0</v>
      </c>
      <c r="AB207" s="484">
        <f t="shared" si="56"/>
        <v>0</v>
      </c>
      <c r="AC207" s="404"/>
    </row>
    <row r="208" spans="1:30" s="87" customFormat="1" ht="18">
      <c r="A208" s="176"/>
      <c r="B208" s="192" t="s">
        <v>105</v>
      </c>
      <c r="C208" s="198">
        <f>SUM(C198:C207)</f>
        <v>59631</v>
      </c>
      <c r="D208" s="199">
        <f>SUM(D198:D207)</f>
        <v>110.57</v>
      </c>
      <c r="E208" s="198">
        <f>SUM(E198:E207)</f>
        <v>59631</v>
      </c>
      <c r="F208" s="199">
        <f>SUM(F198:F207)</f>
        <v>110.57</v>
      </c>
      <c r="G208" s="134">
        <f t="shared" si="97"/>
        <v>1</v>
      </c>
      <c r="H208" s="135">
        <f t="shared" si="97"/>
        <v>1</v>
      </c>
      <c r="I208" s="198">
        <f t="shared" ref="I208:S208" si="105">SUM(I198:I207)</f>
        <v>0</v>
      </c>
      <c r="J208" s="199">
        <f t="shared" si="105"/>
        <v>0</v>
      </c>
      <c r="K208" s="199">
        <f t="shared" si="105"/>
        <v>0</v>
      </c>
      <c r="L208" s="199">
        <f t="shared" si="105"/>
        <v>0</v>
      </c>
      <c r="M208" s="199">
        <f t="shared" si="105"/>
        <v>0</v>
      </c>
      <c r="N208" s="199">
        <f t="shared" si="105"/>
        <v>0</v>
      </c>
      <c r="O208" s="200">
        <f t="shared" si="105"/>
        <v>1.7999999999999999E-2</v>
      </c>
      <c r="P208" s="199">
        <f t="shared" si="105"/>
        <v>61915</v>
      </c>
      <c r="Q208" s="199">
        <f t="shared" si="105"/>
        <v>113.65150000000001</v>
      </c>
      <c r="R208" s="199">
        <f t="shared" si="105"/>
        <v>61915</v>
      </c>
      <c r="S208" s="199">
        <f t="shared" si="105"/>
        <v>113.65150000000001</v>
      </c>
      <c r="T208" s="446"/>
      <c r="U208" s="446">
        <f t="shared" ref="U208:AB208" si="106">SUM(U198:U207)</f>
        <v>0</v>
      </c>
      <c r="V208" s="446"/>
      <c r="W208" s="446">
        <f t="shared" si="106"/>
        <v>0</v>
      </c>
      <c r="X208" s="449"/>
      <c r="Y208" s="446"/>
      <c r="Z208" s="446">
        <f t="shared" si="106"/>
        <v>113.65150000000001</v>
      </c>
      <c r="AA208" s="446"/>
      <c r="AB208" s="446">
        <f t="shared" si="106"/>
        <v>113.65150000000001</v>
      </c>
      <c r="AC208" s="422"/>
    </row>
    <row r="209" spans="1:29" s="147" customFormat="1" ht="18">
      <c r="A209" s="143">
        <v>8</v>
      </c>
      <c r="B209" s="144" t="s">
        <v>134</v>
      </c>
      <c r="C209" s="145"/>
      <c r="D209" s="162"/>
      <c r="E209" s="145"/>
      <c r="F209" s="162"/>
      <c r="G209" s="151"/>
      <c r="H209" s="152"/>
      <c r="I209" s="159"/>
      <c r="J209" s="145"/>
      <c r="K209" s="145"/>
      <c r="L209" s="145"/>
      <c r="M209" s="145"/>
      <c r="N209" s="162"/>
      <c r="O209" s="153"/>
      <c r="P209" s="145"/>
      <c r="Q209" s="158">
        <f t="shared" si="54"/>
        <v>0</v>
      </c>
      <c r="R209" s="154">
        <f t="shared" si="48"/>
        <v>0</v>
      </c>
      <c r="S209" s="155">
        <f t="shared" si="48"/>
        <v>0</v>
      </c>
      <c r="T209" s="439"/>
      <c r="U209" s="439"/>
      <c r="V209" s="439"/>
      <c r="W209" s="448"/>
      <c r="X209" s="440"/>
      <c r="Y209" s="439"/>
      <c r="Z209" s="424"/>
      <c r="AA209" s="406"/>
      <c r="AB209" s="484"/>
      <c r="AC209" s="403"/>
    </row>
    <row r="210" spans="1:29" s="87" customFormat="1" ht="31.5">
      <c r="A210" s="6">
        <f>+A209+0.01</f>
        <v>8.01</v>
      </c>
      <c r="B210" s="7" t="s">
        <v>301</v>
      </c>
      <c r="C210" s="8">
        <v>12904</v>
      </c>
      <c r="D210" s="13">
        <v>51.62</v>
      </c>
      <c r="E210" s="8">
        <v>12904</v>
      </c>
      <c r="F210" s="13">
        <v>51.62</v>
      </c>
      <c r="G210" s="47">
        <f t="shared" si="97"/>
        <v>1</v>
      </c>
      <c r="H210" s="48">
        <f t="shared" si="97"/>
        <v>1</v>
      </c>
      <c r="I210" s="49">
        <f t="shared" ref="I210:J214" si="107">C210-E210</f>
        <v>0</v>
      </c>
      <c r="J210" s="50">
        <f t="shared" si="107"/>
        <v>0</v>
      </c>
      <c r="K210" s="8"/>
      <c r="L210" s="8"/>
      <c r="M210" s="8"/>
      <c r="N210" s="13"/>
      <c r="O210" s="51">
        <v>4.0000000000000001E-3</v>
      </c>
      <c r="P210" s="8">
        <v>12351</v>
      </c>
      <c r="Q210" s="41">
        <f t="shared" si="54"/>
        <v>49.404000000000003</v>
      </c>
      <c r="R210" s="42">
        <f>K210+M210+P210</f>
        <v>12351</v>
      </c>
      <c r="S210" s="43">
        <f t="shared" si="48"/>
        <v>49.404000000000003</v>
      </c>
      <c r="T210" s="405"/>
      <c r="U210" s="405"/>
      <c r="V210" s="405"/>
      <c r="W210" s="484"/>
      <c r="X210" s="423">
        <v>4.0000000000000001E-3</v>
      </c>
      <c r="Y210" s="405">
        <v>12351</v>
      </c>
      <c r="Z210" s="424">
        <f>X210*Y210</f>
        <v>49.404000000000003</v>
      </c>
      <c r="AA210" s="406">
        <f>T210+V210+Y210</f>
        <v>12351</v>
      </c>
      <c r="AB210" s="484">
        <f t="shared" si="56"/>
        <v>49.404000000000003</v>
      </c>
      <c r="AC210" s="404"/>
    </row>
    <row r="211" spans="1:29" s="87" customFormat="1" ht="18">
      <c r="A211" s="6">
        <f t="shared" ref="A211:A212" si="108">+A210+0.01</f>
        <v>8.02</v>
      </c>
      <c r="B211" s="7" t="s">
        <v>135</v>
      </c>
      <c r="C211" s="8">
        <v>10071</v>
      </c>
      <c r="D211" s="13">
        <v>36.26</v>
      </c>
      <c r="E211" s="8">
        <v>10071</v>
      </c>
      <c r="F211" s="13">
        <v>36.26</v>
      </c>
      <c r="G211" s="47">
        <f t="shared" si="97"/>
        <v>1</v>
      </c>
      <c r="H211" s="48">
        <f t="shared" si="97"/>
        <v>1</v>
      </c>
      <c r="I211" s="49">
        <f t="shared" si="107"/>
        <v>0</v>
      </c>
      <c r="J211" s="50">
        <f t="shared" si="107"/>
        <v>0</v>
      </c>
      <c r="K211" s="8"/>
      <c r="L211" s="8"/>
      <c r="M211" s="8"/>
      <c r="N211" s="13"/>
      <c r="O211" s="51">
        <v>3.5999999999999999E-3</v>
      </c>
      <c r="P211" s="8">
        <v>9957</v>
      </c>
      <c r="Q211" s="41">
        <f t="shared" si="54"/>
        <v>35.845199999999998</v>
      </c>
      <c r="R211" s="42">
        <f t="shared" ref="R211:S226" si="109">K211+M211+P211</f>
        <v>9957</v>
      </c>
      <c r="S211" s="43">
        <f t="shared" si="109"/>
        <v>35.845199999999998</v>
      </c>
      <c r="T211" s="405"/>
      <c r="U211" s="405"/>
      <c r="V211" s="405"/>
      <c r="W211" s="484"/>
      <c r="X211" s="423">
        <v>3.5999999999999999E-3</v>
      </c>
      <c r="Y211" s="405">
        <v>9957</v>
      </c>
      <c r="Z211" s="424">
        <f t="shared" ref="Z211:Z214" si="110">X211*Y211</f>
        <v>35.845199999999998</v>
      </c>
      <c r="AA211" s="406">
        <f t="shared" ref="AA211:AA214" si="111">T211+V211+Y211</f>
        <v>9957</v>
      </c>
      <c r="AB211" s="484">
        <f t="shared" si="56"/>
        <v>35.845199999999998</v>
      </c>
      <c r="AC211" s="404"/>
    </row>
    <row r="212" spans="1:29" ht="18">
      <c r="A212" s="6">
        <f t="shared" si="108"/>
        <v>8.0299999999999994</v>
      </c>
      <c r="B212" s="7" t="s">
        <v>136</v>
      </c>
      <c r="C212" s="8">
        <v>5646</v>
      </c>
      <c r="D212" s="13">
        <v>22.58</v>
      </c>
      <c r="E212" s="8">
        <v>5646</v>
      </c>
      <c r="F212" s="13">
        <v>22.58</v>
      </c>
      <c r="G212" s="47">
        <f t="shared" si="97"/>
        <v>1</v>
      </c>
      <c r="H212" s="48">
        <f t="shared" si="97"/>
        <v>1</v>
      </c>
      <c r="I212" s="49">
        <f t="shared" si="107"/>
        <v>0</v>
      </c>
      <c r="J212" s="50">
        <f t="shared" si="107"/>
        <v>0</v>
      </c>
      <c r="K212" s="8"/>
      <c r="L212" s="8"/>
      <c r="M212" s="8"/>
      <c r="N212" s="13"/>
      <c r="O212" s="51">
        <v>4.0000000000000001E-3</v>
      </c>
      <c r="P212" s="8">
        <v>5565</v>
      </c>
      <c r="Q212" s="41">
        <f t="shared" si="54"/>
        <v>22.26</v>
      </c>
      <c r="R212" s="42">
        <f t="shared" si="109"/>
        <v>5565</v>
      </c>
      <c r="S212" s="43">
        <f t="shared" si="109"/>
        <v>22.26</v>
      </c>
      <c r="T212" s="405"/>
      <c r="U212" s="405"/>
      <c r="V212" s="405"/>
      <c r="W212" s="484"/>
      <c r="X212" s="423">
        <v>4.0000000000000001E-3</v>
      </c>
      <c r="Y212" s="405">
        <v>5565</v>
      </c>
      <c r="Z212" s="424">
        <f t="shared" si="110"/>
        <v>22.26</v>
      </c>
      <c r="AA212" s="406">
        <f t="shared" si="111"/>
        <v>5565</v>
      </c>
      <c r="AB212" s="484">
        <f t="shared" si="56"/>
        <v>22.26</v>
      </c>
      <c r="AC212" s="404"/>
    </row>
    <row r="213" spans="1:29" ht="18">
      <c r="A213" s="6">
        <f>+A212+0.01</f>
        <v>8.0399999999999991</v>
      </c>
      <c r="B213" s="7" t="s">
        <v>137</v>
      </c>
      <c r="C213" s="8">
        <v>8499</v>
      </c>
      <c r="D213" s="13">
        <v>34</v>
      </c>
      <c r="E213" s="8">
        <v>8499</v>
      </c>
      <c r="F213" s="13">
        <v>34</v>
      </c>
      <c r="G213" s="47">
        <f t="shared" si="97"/>
        <v>1</v>
      </c>
      <c r="H213" s="48">
        <f t="shared" si="97"/>
        <v>1</v>
      </c>
      <c r="I213" s="49">
        <f t="shared" si="107"/>
        <v>0</v>
      </c>
      <c r="J213" s="50">
        <f t="shared" si="107"/>
        <v>0</v>
      </c>
      <c r="K213" s="8"/>
      <c r="L213" s="8"/>
      <c r="M213" s="8"/>
      <c r="N213" s="13"/>
      <c r="O213" s="51">
        <v>4.0000000000000001E-3</v>
      </c>
      <c r="P213" s="8">
        <v>8313</v>
      </c>
      <c r="Q213" s="41">
        <f t="shared" si="54"/>
        <v>33.252000000000002</v>
      </c>
      <c r="R213" s="42">
        <f t="shared" si="109"/>
        <v>8313</v>
      </c>
      <c r="S213" s="43">
        <f t="shared" si="109"/>
        <v>33.252000000000002</v>
      </c>
      <c r="T213" s="405"/>
      <c r="U213" s="405"/>
      <c r="V213" s="405"/>
      <c r="W213" s="484"/>
      <c r="X213" s="423">
        <v>4.0000000000000001E-3</v>
      </c>
      <c r="Y213" s="405">
        <v>8313</v>
      </c>
      <c r="Z213" s="424">
        <f t="shared" si="110"/>
        <v>33.252000000000002</v>
      </c>
      <c r="AA213" s="406">
        <f t="shared" si="111"/>
        <v>8313</v>
      </c>
      <c r="AB213" s="484">
        <f t="shared" si="56"/>
        <v>33.252000000000002</v>
      </c>
      <c r="AC213" s="404"/>
    </row>
    <row r="214" spans="1:29" ht="18">
      <c r="A214" s="6">
        <f>+A213+0.01</f>
        <v>8.0499999999999989</v>
      </c>
      <c r="B214" s="7" t="s">
        <v>138</v>
      </c>
      <c r="C214" s="8">
        <v>11114</v>
      </c>
      <c r="D214" s="13">
        <v>44.45</v>
      </c>
      <c r="E214" s="8">
        <v>11114</v>
      </c>
      <c r="F214" s="13">
        <v>44.45</v>
      </c>
      <c r="G214" s="47">
        <f t="shared" si="97"/>
        <v>1</v>
      </c>
      <c r="H214" s="48">
        <f t="shared" si="97"/>
        <v>1</v>
      </c>
      <c r="I214" s="49">
        <f t="shared" si="107"/>
        <v>0</v>
      </c>
      <c r="J214" s="50">
        <f t="shared" si="107"/>
        <v>0</v>
      </c>
      <c r="K214" s="8"/>
      <c r="L214" s="8"/>
      <c r="M214" s="8"/>
      <c r="N214" s="13"/>
      <c r="O214" s="51">
        <v>4.0000000000000001E-3</v>
      </c>
      <c r="P214" s="8">
        <v>10182</v>
      </c>
      <c r="Q214" s="41">
        <f t="shared" si="54"/>
        <v>40.728000000000002</v>
      </c>
      <c r="R214" s="42">
        <f t="shared" si="109"/>
        <v>10182</v>
      </c>
      <c r="S214" s="43">
        <f t="shared" si="109"/>
        <v>40.728000000000002</v>
      </c>
      <c r="T214" s="405"/>
      <c r="U214" s="405"/>
      <c r="V214" s="405"/>
      <c r="W214" s="484"/>
      <c r="X214" s="423">
        <v>4.0000000000000001E-3</v>
      </c>
      <c r="Y214" s="405">
        <v>10182</v>
      </c>
      <c r="Z214" s="424">
        <f t="shared" si="110"/>
        <v>40.728000000000002</v>
      </c>
      <c r="AA214" s="406">
        <f t="shared" si="111"/>
        <v>10182</v>
      </c>
      <c r="AB214" s="484">
        <f t="shared" si="56"/>
        <v>40.728000000000002</v>
      </c>
      <c r="AC214" s="404"/>
    </row>
    <row r="215" spans="1:29" s="87" customFormat="1" ht="18">
      <c r="A215" s="176"/>
      <c r="B215" s="192" t="s">
        <v>107</v>
      </c>
      <c r="C215" s="198">
        <f>SUM(C210:C214)</f>
        <v>48234</v>
      </c>
      <c r="D215" s="199">
        <f>SUM(D210:D214)</f>
        <v>188.90999999999997</v>
      </c>
      <c r="E215" s="198">
        <f>SUM(E210:E214)</f>
        <v>48234</v>
      </c>
      <c r="F215" s="199">
        <f>SUM(F210:F214)</f>
        <v>188.90999999999997</v>
      </c>
      <c r="G215" s="134">
        <f t="shared" si="97"/>
        <v>1</v>
      </c>
      <c r="H215" s="135">
        <f t="shared" si="97"/>
        <v>1</v>
      </c>
      <c r="I215" s="198">
        <f t="shared" ref="I215:S215" si="112">SUM(I210:I214)</f>
        <v>0</v>
      </c>
      <c r="J215" s="199">
        <f t="shared" si="112"/>
        <v>0</v>
      </c>
      <c r="K215" s="199">
        <f t="shared" si="112"/>
        <v>0</v>
      </c>
      <c r="L215" s="199">
        <f t="shared" si="112"/>
        <v>0</v>
      </c>
      <c r="M215" s="199">
        <f t="shared" si="112"/>
        <v>0</v>
      </c>
      <c r="N215" s="199">
        <f t="shared" si="112"/>
        <v>0</v>
      </c>
      <c r="O215" s="200">
        <f t="shared" si="112"/>
        <v>1.9599999999999999E-2</v>
      </c>
      <c r="P215" s="199">
        <f t="shared" si="112"/>
        <v>46368</v>
      </c>
      <c r="Q215" s="199">
        <f t="shared" si="112"/>
        <v>181.48920000000001</v>
      </c>
      <c r="R215" s="199">
        <f t="shared" si="112"/>
        <v>46368</v>
      </c>
      <c r="S215" s="199">
        <f t="shared" si="112"/>
        <v>181.48920000000001</v>
      </c>
      <c r="T215" s="446"/>
      <c r="U215" s="446">
        <f t="shared" ref="U215:AB215" si="113">SUM(U210:U214)</f>
        <v>0</v>
      </c>
      <c r="V215" s="446"/>
      <c r="W215" s="446">
        <f t="shared" si="113"/>
        <v>0</v>
      </c>
      <c r="X215" s="449"/>
      <c r="Y215" s="445">
        <f t="shared" si="113"/>
        <v>46368</v>
      </c>
      <c r="Z215" s="446">
        <f t="shared" si="113"/>
        <v>181.48920000000001</v>
      </c>
      <c r="AA215" s="445">
        <f t="shared" si="113"/>
        <v>46368</v>
      </c>
      <c r="AB215" s="446">
        <f t="shared" si="113"/>
        <v>181.48920000000001</v>
      </c>
      <c r="AC215" s="422"/>
    </row>
    <row r="216" spans="1:29" s="147" customFormat="1" ht="31.5">
      <c r="A216" s="143">
        <v>9</v>
      </c>
      <c r="B216" s="144" t="s">
        <v>139</v>
      </c>
      <c r="C216" s="145"/>
      <c r="D216" s="162"/>
      <c r="E216" s="145"/>
      <c r="F216" s="162"/>
      <c r="G216" s="151"/>
      <c r="H216" s="152"/>
      <c r="I216" s="159"/>
      <c r="J216" s="145"/>
      <c r="K216" s="145"/>
      <c r="L216" s="145"/>
      <c r="M216" s="145"/>
      <c r="N216" s="162"/>
      <c r="O216" s="153"/>
      <c r="P216" s="145"/>
      <c r="Q216" s="158">
        <f t="shared" ref="Q216:Q218" si="114">O216*P216</f>
        <v>0</v>
      </c>
      <c r="R216" s="154">
        <f t="shared" si="109"/>
        <v>0</v>
      </c>
      <c r="S216" s="155">
        <f t="shared" si="109"/>
        <v>0</v>
      </c>
      <c r="T216" s="439"/>
      <c r="U216" s="439"/>
      <c r="V216" s="439"/>
      <c r="W216" s="448"/>
      <c r="X216" s="440"/>
      <c r="Y216" s="439"/>
      <c r="Z216" s="424"/>
      <c r="AA216" s="406"/>
      <c r="AB216" s="484"/>
      <c r="AC216" s="403"/>
    </row>
    <row r="217" spans="1:29" ht="18">
      <c r="A217" s="6">
        <v>9.01</v>
      </c>
      <c r="B217" s="7" t="s">
        <v>140</v>
      </c>
      <c r="C217" s="8"/>
      <c r="D217" s="13"/>
      <c r="E217" s="8"/>
      <c r="F217" s="13"/>
      <c r="G217" s="47"/>
      <c r="H217" s="48"/>
      <c r="I217" s="49">
        <f t="shared" ref="I217:J218" si="115">C217-E217</f>
        <v>0</v>
      </c>
      <c r="J217" s="50">
        <f t="shared" si="115"/>
        <v>0</v>
      </c>
      <c r="K217" s="8"/>
      <c r="L217" s="8"/>
      <c r="M217" s="8"/>
      <c r="N217" s="13"/>
      <c r="O217" s="51">
        <v>0.2</v>
      </c>
      <c r="P217" s="8"/>
      <c r="Q217" s="41">
        <f t="shared" si="114"/>
        <v>0</v>
      </c>
      <c r="R217" s="42">
        <f t="shared" si="109"/>
        <v>0</v>
      </c>
      <c r="S217" s="43">
        <f t="shared" si="109"/>
        <v>0</v>
      </c>
      <c r="T217" s="405"/>
      <c r="U217" s="405"/>
      <c r="V217" s="405"/>
      <c r="W217" s="484"/>
      <c r="X217" s="423">
        <v>0.2</v>
      </c>
      <c r="Y217" s="405"/>
      <c r="Z217" s="424">
        <f t="shared" ref="Z217:Z218" si="116">X217*Y217</f>
        <v>0</v>
      </c>
      <c r="AA217" s="406">
        <f t="shared" ref="AA217:AB231" si="117">T217+V217+Y217</f>
        <v>0</v>
      </c>
      <c r="AB217" s="484">
        <f t="shared" si="56"/>
        <v>0</v>
      </c>
      <c r="AC217" s="404"/>
    </row>
    <row r="218" spans="1:29" ht="18">
      <c r="A218" s="6">
        <v>9.02</v>
      </c>
      <c r="B218" s="7" t="s">
        <v>141</v>
      </c>
      <c r="C218" s="8"/>
      <c r="D218" s="13"/>
      <c r="E218" s="8"/>
      <c r="F218" s="13"/>
      <c r="G218" s="47"/>
      <c r="H218" s="48"/>
      <c r="I218" s="49">
        <f t="shared" si="115"/>
        <v>0</v>
      </c>
      <c r="J218" s="50">
        <f t="shared" si="115"/>
        <v>0</v>
      </c>
      <c r="K218" s="8"/>
      <c r="L218" s="8"/>
      <c r="M218" s="8"/>
      <c r="N218" s="13"/>
      <c r="O218" s="51">
        <v>0.5</v>
      </c>
      <c r="P218" s="8">
        <v>8</v>
      </c>
      <c r="Q218" s="41">
        <f t="shared" si="114"/>
        <v>4</v>
      </c>
      <c r="R218" s="42">
        <f t="shared" si="109"/>
        <v>8</v>
      </c>
      <c r="S218" s="43">
        <f t="shared" si="109"/>
        <v>4</v>
      </c>
      <c r="T218" s="405"/>
      <c r="U218" s="405"/>
      <c r="V218" s="405"/>
      <c r="W218" s="484"/>
      <c r="X218" s="423">
        <v>0.5</v>
      </c>
      <c r="Y218" s="405">
        <v>0</v>
      </c>
      <c r="Z218" s="424">
        <f t="shared" si="116"/>
        <v>0</v>
      </c>
      <c r="AA218" s="406">
        <f t="shared" si="117"/>
        <v>0</v>
      </c>
      <c r="AB218" s="484">
        <f t="shared" si="117"/>
        <v>0</v>
      </c>
      <c r="AC218" s="404"/>
    </row>
    <row r="219" spans="1:29" s="87" customFormat="1" ht="18">
      <c r="A219" s="176"/>
      <c r="B219" s="132" t="s">
        <v>107</v>
      </c>
      <c r="C219" s="198">
        <f>SUM(C217:C218)</f>
        <v>0</v>
      </c>
      <c r="D219" s="199">
        <f>SUM(D217:D218)</f>
        <v>0</v>
      </c>
      <c r="E219" s="198">
        <f>SUM(E217:E218)</f>
        <v>0</v>
      </c>
      <c r="F219" s="199">
        <f>SUM(F217:F218)</f>
        <v>0</v>
      </c>
      <c r="G219" s="134"/>
      <c r="H219" s="135"/>
      <c r="I219" s="198">
        <f t="shared" ref="I219:S219" si="118">SUM(I217:I218)</f>
        <v>0</v>
      </c>
      <c r="J219" s="199">
        <f t="shared" si="118"/>
        <v>0</v>
      </c>
      <c r="K219" s="199">
        <f t="shared" si="118"/>
        <v>0</v>
      </c>
      <c r="L219" s="199">
        <f t="shared" si="118"/>
        <v>0</v>
      </c>
      <c r="M219" s="199">
        <f t="shared" si="118"/>
        <v>0</v>
      </c>
      <c r="N219" s="199">
        <f t="shared" si="118"/>
        <v>0</v>
      </c>
      <c r="O219" s="200">
        <f t="shared" si="118"/>
        <v>0.7</v>
      </c>
      <c r="P219" s="199">
        <f t="shared" si="118"/>
        <v>8</v>
      </c>
      <c r="Q219" s="199">
        <f t="shared" si="118"/>
        <v>4</v>
      </c>
      <c r="R219" s="199">
        <f t="shared" si="118"/>
        <v>8</v>
      </c>
      <c r="S219" s="199">
        <f t="shared" si="118"/>
        <v>4</v>
      </c>
      <c r="T219" s="446"/>
      <c r="U219" s="446">
        <f t="shared" ref="U219:AB219" si="119">SUM(U217:U218)</f>
        <v>0</v>
      </c>
      <c r="V219" s="446"/>
      <c r="W219" s="446">
        <f t="shared" si="119"/>
        <v>0</v>
      </c>
      <c r="X219" s="449"/>
      <c r="Y219" s="446"/>
      <c r="Z219" s="446">
        <f t="shared" si="119"/>
        <v>0</v>
      </c>
      <c r="AA219" s="446"/>
      <c r="AB219" s="446">
        <f t="shared" si="119"/>
        <v>0</v>
      </c>
      <c r="AC219" s="403"/>
    </row>
    <row r="220" spans="1:29" s="172" customFormat="1" ht="18">
      <c r="A220" s="164" t="s">
        <v>142</v>
      </c>
      <c r="B220" s="165" t="s">
        <v>143</v>
      </c>
      <c r="C220" s="166"/>
      <c r="D220" s="173"/>
      <c r="E220" s="166"/>
      <c r="F220" s="173"/>
      <c r="G220" s="167"/>
      <c r="H220" s="168"/>
      <c r="I220" s="174"/>
      <c r="J220" s="166"/>
      <c r="K220" s="166"/>
      <c r="L220" s="166"/>
      <c r="M220" s="166"/>
      <c r="N220" s="173"/>
      <c r="O220" s="169"/>
      <c r="P220" s="166"/>
      <c r="Q220" s="173"/>
      <c r="R220" s="170">
        <f t="shared" si="109"/>
        <v>0</v>
      </c>
      <c r="S220" s="171">
        <f t="shared" si="109"/>
        <v>0</v>
      </c>
      <c r="T220" s="439"/>
      <c r="U220" s="439"/>
      <c r="V220" s="439"/>
      <c r="W220" s="448"/>
      <c r="X220" s="440"/>
      <c r="Y220" s="439"/>
      <c r="Z220" s="448"/>
      <c r="AA220" s="406">
        <f t="shared" ref="AA220:AB239" si="120">T220+V220+Y220</f>
        <v>0</v>
      </c>
      <c r="AB220" s="484">
        <f t="shared" si="117"/>
        <v>0</v>
      </c>
      <c r="AC220" s="403"/>
    </row>
    <row r="221" spans="1:29" s="147" customFormat="1" ht="18">
      <c r="A221" s="143">
        <v>10</v>
      </c>
      <c r="B221" s="144" t="s">
        <v>293</v>
      </c>
      <c r="C221" s="145"/>
      <c r="D221" s="162"/>
      <c r="E221" s="145"/>
      <c r="F221" s="162"/>
      <c r="G221" s="151"/>
      <c r="H221" s="152"/>
      <c r="I221" s="159"/>
      <c r="J221" s="145"/>
      <c r="K221" s="145"/>
      <c r="L221" s="145"/>
      <c r="M221" s="145"/>
      <c r="N221" s="162"/>
      <c r="O221" s="153"/>
      <c r="P221" s="145"/>
      <c r="Q221" s="162"/>
      <c r="R221" s="154">
        <f t="shared" si="109"/>
        <v>0</v>
      </c>
      <c r="S221" s="155">
        <f t="shared" si="109"/>
        <v>0</v>
      </c>
      <c r="T221" s="439"/>
      <c r="U221" s="439"/>
      <c r="V221" s="439"/>
      <c r="W221" s="448"/>
      <c r="X221" s="440"/>
      <c r="Y221" s="439"/>
      <c r="Z221" s="448"/>
      <c r="AA221" s="406">
        <f t="shared" si="120"/>
        <v>0</v>
      </c>
      <c r="AB221" s="484">
        <f t="shared" si="117"/>
        <v>0</v>
      </c>
      <c r="AC221" s="403"/>
    </row>
    <row r="222" spans="1:29" s="88" customFormat="1" ht="18">
      <c r="A222" s="55"/>
      <c r="B222" s="36" t="s">
        <v>144</v>
      </c>
      <c r="C222" s="259"/>
      <c r="D222" s="335"/>
      <c r="E222" s="259"/>
      <c r="F222" s="335"/>
      <c r="G222" s="47"/>
      <c r="H222" s="48"/>
      <c r="I222" s="1"/>
      <c r="J222" s="259"/>
      <c r="K222" s="259"/>
      <c r="L222" s="259"/>
      <c r="M222" s="259"/>
      <c r="N222" s="335"/>
      <c r="O222" s="54"/>
      <c r="P222" s="259"/>
      <c r="Q222" s="335"/>
      <c r="R222" s="42">
        <f t="shared" si="109"/>
        <v>0</v>
      </c>
      <c r="S222" s="43">
        <f t="shared" si="109"/>
        <v>0</v>
      </c>
      <c r="T222" s="451"/>
      <c r="U222" s="451"/>
      <c r="V222" s="451"/>
      <c r="W222" s="398"/>
      <c r="X222" s="450"/>
      <c r="Y222" s="451"/>
      <c r="Z222" s="398"/>
      <c r="AA222" s="406">
        <f t="shared" si="120"/>
        <v>0</v>
      </c>
      <c r="AB222" s="484">
        <f t="shared" si="117"/>
        <v>0</v>
      </c>
      <c r="AC222" s="452"/>
    </row>
    <row r="223" spans="1:29" s="91" customFormat="1" ht="38.25" customHeight="1">
      <c r="A223" s="6">
        <v>10.01</v>
      </c>
      <c r="B223" s="56" t="s">
        <v>145</v>
      </c>
      <c r="C223" s="57"/>
      <c r="D223" s="55"/>
      <c r="E223" s="57"/>
      <c r="F223" s="55"/>
      <c r="G223" s="47"/>
      <c r="H223" s="48"/>
      <c r="I223" s="49">
        <f t="shared" ref="I223:J231" si="121">C223-E223</f>
        <v>0</v>
      </c>
      <c r="J223" s="50">
        <f t="shared" si="121"/>
        <v>0</v>
      </c>
      <c r="K223" s="57"/>
      <c r="L223" s="57"/>
      <c r="M223" s="57"/>
      <c r="N223" s="55"/>
      <c r="O223" s="51"/>
      <c r="P223" s="57"/>
      <c r="Q223" s="55"/>
      <c r="R223" s="42">
        <f t="shared" si="109"/>
        <v>0</v>
      </c>
      <c r="S223" s="43">
        <f t="shared" si="109"/>
        <v>0</v>
      </c>
      <c r="T223" s="453"/>
      <c r="U223" s="453"/>
      <c r="V223" s="453"/>
      <c r="W223" s="458"/>
      <c r="X223" s="423"/>
      <c r="Y223" s="453"/>
      <c r="Z223" s="458"/>
      <c r="AA223" s="406">
        <f t="shared" si="120"/>
        <v>0</v>
      </c>
      <c r="AB223" s="484">
        <f t="shared" si="117"/>
        <v>0</v>
      </c>
      <c r="AC223" s="454"/>
    </row>
    <row r="224" spans="1:29" s="91" customFormat="1" ht="39" customHeight="1">
      <c r="A224" s="6">
        <v>10.02</v>
      </c>
      <c r="B224" s="56" t="s">
        <v>146</v>
      </c>
      <c r="C224" s="57"/>
      <c r="D224" s="55"/>
      <c r="E224" s="57"/>
      <c r="F224" s="55"/>
      <c r="G224" s="47"/>
      <c r="H224" s="48"/>
      <c r="I224" s="49">
        <f t="shared" si="121"/>
        <v>0</v>
      </c>
      <c r="J224" s="50">
        <f t="shared" si="121"/>
        <v>0</v>
      </c>
      <c r="K224" s="57"/>
      <c r="L224" s="57"/>
      <c r="M224" s="57"/>
      <c r="N224" s="55"/>
      <c r="O224" s="51"/>
      <c r="P224" s="57"/>
      <c r="Q224" s="41">
        <f>O224*P224*3</f>
        <v>0</v>
      </c>
      <c r="R224" s="42">
        <f t="shared" si="109"/>
        <v>0</v>
      </c>
      <c r="S224" s="43">
        <f t="shared" si="109"/>
        <v>0</v>
      </c>
      <c r="T224" s="453"/>
      <c r="U224" s="453"/>
      <c r="V224" s="453"/>
      <c r="W224" s="458"/>
      <c r="X224" s="423"/>
      <c r="Y224" s="453"/>
      <c r="Z224" s="424">
        <f>X224*Y224*3</f>
        <v>0</v>
      </c>
      <c r="AA224" s="406">
        <f t="shared" si="120"/>
        <v>0</v>
      </c>
      <c r="AB224" s="484">
        <f t="shared" si="117"/>
        <v>0</v>
      </c>
      <c r="AC224" s="454"/>
    </row>
    <row r="225" spans="1:29" s="88" customFormat="1" ht="60" customHeight="1">
      <c r="A225" s="6">
        <f>+A224+0.01</f>
        <v>10.029999999999999</v>
      </c>
      <c r="B225" s="58" t="s">
        <v>147</v>
      </c>
      <c r="C225" s="92"/>
      <c r="D225" s="123"/>
      <c r="E225" s="92"/>
      <c r="F225" s="123"/>
      <c r="G225" s="47"/>
      <c r="H225" s="48"/>
      <c r="I225" s="49">
        <f t="shared" si="121"/>
        <v>0</v>
      </c>
      <c r="J225" s="50">
        <f t="shared" si="121"/>
        <v>0</v>
      </c>
      <c r="K225" s="92"/>
      <c r="L225" s="92"/>
      <c r="M225" s="92"/>
      <c r="N225" s="123"/>
      <c r="O225" s="60"/>
      <c r="P225" s="92"/>
      <c r="Q225" s="41">
        <f>O225*P225*3</f>
        <v>0</v>
      </c>
      <c r="R225" s="42">
        <f t="shared" si="109"/>
        <v>0</v>
      </c>
      <c r="S225" s="43">
        <f t="shared" si="109"/>
        <v>0</v>
      </c>
      <c r="T225" s="455"/>
      <c r="U225" s="455"/>
      <c r="V225" s="455"/>
      <c r="W225" s="513"/>
      <c r="X225" s="456"/>
      <c r="Y225" s="455"/>
      <c r="Z225" s="424">
        <f>X225*Y225*3</f>
        <v>0</v>
      </c>
      <c r="AA225" s="406">
        <f t="shared" si="120"/>
        <v>0</v>
      </c>
      <c r="AB225" s="484">
        <f t="shared" si="117"/>
        <v>0</v>
      </c>
      <c r="AC225" s="457"/>
    </row>
    <row r="226" spans="1:29" s="88" customFormat="1" ht="18">
      <c r="A226" s="6"/>
      <c r="B226" s="36" t="s">
        <v>148</v>
      </c>
      <c r="C226" s="259"/>
      <c r="D226" s="335"/>
      <c r="E226" s="259"/>
      <c r="F226" s="335"/>
      <c r="G226" s="47"/>
      <c r="H226" s="48"/>
      <c r="I226" s="49">
        <f t="shared" si="121"/>
        <v>0</v>
      </c>
      <c r="J226" s="50">
        <f t="shared" si="121"/>
        <v>0</v>
      </c>
      <c r="K226" s="259"/>
      <c r="L226" s="259"/>
      <c r="M226" s="259"/>
      <c r="N226" s="335"/>
      <c r="O226" s="54"/>
      <c r="P226" s="259"/>
      <c r="Q226" s="335"/>
      <c r="R226" s="42">
        <f t="shared" si="109"/>
        <v>0</v>
      </c>
      <c r="S226" s="43">
        <f t="shared" si="109"/>
        <v>0</v>
      </c>
      <c r="T226" s="451"/>
      <c r="U226" s="451"/>
      <c r="V226" s="451"/>
      <c r="W226" s="398"/>
      <c r="X226" s="450"/>
      <c r="Y226" s="451"/>
      <c r="Z226" s="398"/>
      <c r="AA226" s="406"/>
      <c r="AB226" s="484"/>
      <c r="AC226" s="452"/>
    </row>
    <row r="227" spans="1:29" s="91" customFormat="1" ht="48.75" customHeight="1">
      <c r="A227" s="6">
        <v>10.039999999999999</v>
      </c>
      <c r="B227" s="56" t="s">
        <v>149</v>
      </c>
      <c r="C227" s="57"/>
      <c r="D227" s="55"/>
      <c r="E227" s="57"/>
      <c r="F227" s="55"/>
      <c r="G227" s="47"/>
      <c r="H227" s="48"/>
      <c r="I227" s="49">
        <f t="shared" si="121"/>
        <v>0</v>
      </c>
      <c r="J227" s="50">
        <f t="shared" si="121"/>
        <v>0</v>
      </c>
      <c r="K227" s="57"/>
      <c r="L227" s="57"/>
      <c r="M227" s="57"/>
      <c r="N227" s="55"/>
      <c r="O227" s="60"/>
      <c r="P227" s="57"/>
      <c r="Q227" s="55"/>
      <c r="R227" s="42">
        <f t="shared" ref="R227:S294" si="122">K227+M227+P227</f>
        <v>0</v>
      </c>
      <c r="S227" s="43">
        <f t="shared" si="122"/>
        <v>0</v>
      </c>
      <c r="T227" s="453"/>
      <c r="U227" s="453"/>
      <c r="V227" s="453"/>
      <c r="W227" s="458"/>
      <c r="X227" s="456"/>
      <c r="Y227" s="453"/>
      <c r="Z227" s="458"/>
      <c r="AA227" s="406">
        <f t="shared" si="120"/>
        <v>0</v>
      </c>
      <c r="AB227" s="484">
        <f t="shared" si="117"/>
        <v>0</v>
      </c>
      <c r="AC227" s="454"/>
    </row>
    <row r="228" spans="1:29" s="91" customFormat="1" ht="18">
      <c r="A228" s="6"/>
      <c r="B228" s="59" t="s">
        <v>150</v>
      </c>
      <c r="C228" s="55"/>
      <c r="D228" s="55"/>
      <c r="E228" s="55"/>
      <c r="F228" s="55"/>
      <c r="G228" s="47"/>
      <c r="H228" s="48"/>
      <c r="I228" s="49">
        <f t="shared" si="121"/>
        <v>0</v>
      </c>
      <c r="J228" s="50">
        <f t="shared" si="121"/>
        <v>0</v>
      </c>
      <c r="K228" s="55"/>
      <c r="L228" s="55"/>
      <c r="M228" s="55"/>
      <c r="N228" s="55"/>
      <c r="O228" s="51"/>
      <c r="P228" s="55"/>
      <c r="Q228" s="55">
        <f t="shared" ref="Q228:Q230" si="123">O228*P228*3</f>
        <v>0</v>
      </c>
      <c r="R228" s="42">
        <f t="shared" si="122"/>
        <v>0</v>
      </c>
      <c r="S228" s="43">
        <f t="shared" si="122"/>
        <v>0</v>
      </c>
      <c r="T228" s="458"/>
      <c r="U228" s="458"/>
      <c r="V228" s="458"/>
      <c r="W228" s="458"/>
      <c r="X228" s="423"/>
      <c r="Y228" s="458"/>
      <c r="Z228" s="458">
        <f t="shared" ref="Z228:Z235" si="124">X228*Y228*3</f>
        <v>0</v>
      </c>
      <c r="AA228" s="406">
        <f t="shared" si="120"/>
        <v>0</v>
      </c>
      <c r="AB228" s="484">
        <f t="shared" si="117"/>
        <v>0</v>
      </c>
      <c r="AC228" s="459"/>
    </row>
    <row r="229" spans="1:29" s="91" customFormat="1" ht="18">
      <c r="A229" s="6"/>
      <c r="B229" s="59" t="s">
        <v>151</v>
      </c>
      <c r="C229" s="55"/>
      <c r="D229" s="55"/>
      <c r="E229" s="55"/>
      <c r="F229" s="55"/>
      <c r="G229" s="47"/>
      <c r="H229" s="48"/>
      <c r="I229" s="49">
        <f t="shared" si="121"/>
        <v>0</v>
      </c>
      <c r="J229" s="50">
        <f t="shared" si="121"/>
        <v>0</v>
      </c>
      <c r="K229" s="55"/>
      <c r="L229" s="55"/>
      <c r="M229" s="55"/>
      <c r="N229" s="55"/>
      <c r="O229" s="51"/>
      <c r="P229" s="55"/>
      <c r="Q229" s="55">
        <f t="shared" si="123"/>
        <v>0</v>
      </c>
      <c r="R229" s="42">
        <f t="shared" si="122"/>
        <v>0</v>
      </c>
      <c r="S229" s="43">
        <f t="shared" si="122"/>
        <v>0</v>
      </c>
      <c r="T229" s="458"/>
      <c r="U229" s="458"/>
      <c r="V229" s="458"/>
      <c r="W229" s="458"/>
      <c r="X229" s="423"/>
      <c r="Y229" s="458"/>
      <c r="Z229" s="458">
        <f t="shared" si="124"/>
        <v>0</v>
      </c>
      <c r="AA229" s="406">
        <f t="shared" si="120"/>
        <v>0</v>
      </c>
      <c r="AB229" s="484">
        <f t="shared" si="117"/>
        <v>0</v>
      </c>
      <c r="AC229" s="459"/>
    </row>
    <row r="230" spans="1:29" s="91" customFormat="1" ht="18">
      <c r="A230" s="6"/>
      <c r="B230" s="59" t="s">
        <v>152</v>
      </c>
      <c r="C230" s="55"/>
      <c r="D230" s="55"/>
      <c r="E230" s="55"/>
      <c r="F230" s="55"/>
      <c r="G230" s="47"/>
      <c r="H230" s="48"/>
      <c r="I230" s="49">
        <f t="shared" si="121"/>
        <v>0</v>
      </c>
      <c r="J230" s="50">
        <f t="shared" si="121"/>
        <v>0</v>
      </c>
      <c r="K230" s="55"/>
      <c r="L230" s="55"/>
      <c r="M230" s="55"/>
      <c r="N230" s="55"/>
      <c r="O230" s="51"/>
      <c r="P230" s="55"/>
      <c r="Q230" s="55">
        <f t="shared" si="123"/>
        <v>0</v>
      </c>
      <c r="R230" s="42">
        <f t="shared" si="122"/>
        <v>0</v>
      </c>
      <c r="S230" s="43">
        <f t="shared" si="122"/>
        <v>0</v>
      </c>
      <c r="T230" s="458"/>
      <c r="U230" s="458"/>
      <c r="V230" s="458"/>
      <c r="W230" s="458"/>
      <c r="X230" s="423"/>
      <c r="Y230" s="458"/>
      <c r="Z230" s="458">
        <f t="shared" si="124"/>
        <v>0</v>
      </c>
      <c r="AA230" s="406">
        <f t="shared" si="120"/>
        <v>0</v>
      </c>
      <c r="AB230" s="484">
        <f t="shared" si="117"/>
        <v>0</v>
      </c>
      <c r="AC230" s="459"/>
    </row>
    <row r="231" spans="1:29" s="91" customFormat="1" ht="44.25" customHeight="1">
      <c r="A231" s="6">
        <v>10.050000000000001</v>
      </c>
      <c r="B231" s="56" t="s">
        <v>153</v>
      </c>
      <c r="C231" s="55"/>
      <c r="D231" s="55"/>
      <c r="E231" s="55"/>
      <c r="F231" s="55"/>
      <c r="G231" s="47"/>
      <c r="H231" s="48"/>
      <c r="I231" s="49">
        <f t="shared" si="121"/>
        <v>0</v>
      </c>
      <c r="J231" s="50">
        <f t="shared" si="121"/>
        <v>0</v>
      </c>
      <c r="K231" s="55"/>
      <c r="L231" s="55"/>
      <c r="M231" s="55"/>
      <c r="N231" s="55"/>
      <c r="O231" s="60"/>
      <c r="P231" s="55"/>
      <c r="Q231" s="41">
        <f>O231*P231*3</f>
        <v>0</v>
      </c>
      <c r="R231" s="42">
        <f t="shared" si="122"/>
        <v>0</v>
      </c>
      <c r="S231" s="43">
        <f t="shared" si="122"/>
        <v>0</v>
      </c>
      <c r="T231" s="458"/>
      <c r="U231" s="458"/>
      <c r="V231" s="458"/>
      <c r="W231" s="458"/>
      <c r="X231" s="456"/>
      <c r="Y231" s="458"/>
      <c r="Z231" s="458">
        <f t="shared" si="124"/>
        <v>0</v>
      </c>
      <c r="AA231" s="406">
        <f t="shared" si="120"/>
        <v>0</v>
      </c>
      <c r="AB231" s="484">
        <f t="shared" si="117"/>
        <v>0</v>
      </c>
      <c r="AC231" s="459"/>
    </row>
    <row r="232" spans="1:29" s="91" customFormat="1" ht="18">
      <c r="A232" s="6"/>
      <c r="B232" s="59" t="s">
        <v>150</v>
      </c>
      <c r="C232" s="55"/>
      <c r="D232" s="55"/>
      <c r="E232" s="55"/>
      <c r="F232" s="55"/>
      <c r="G232" s="47"/>
      <c r="H232" s="48"/>
      <c r="I232" s="82"/>
      <c r="J232" s="55"/>
      <c r="K232" s="55"/>
      <c r="L232" s="55"/>
      <c r="M232" s="55"/>
      <c r="N232" s="55"/>
      <c r="O232" s="51">
        <v>0.14984</v>
      </c>
      <c r="P232" s="55">
        <v>8</v>
      </c>
      <c r="Q232" s="41">
        <f>O232*P232*3</f>
        <v>3.5961600000000002</v>
      </c>
      <c r="R232" s="42">
        <f t="shared" si="122"/>
        <v>8</v>
      </c>
      <c r="S232" s="43">
        <f t="shared" si="122"/>
        <v>3.5961600000000002</v>
      </c>
      <c r="T232" s="458"/>
      <c r="U232" s="458"/>
      <c r="V232" s="458"/>
      <c r="W232" s="458"/>
      <c r="X232" s="423">
        <v>0.14984</v>
      </c>
      <c r="Y232" s="458">
        <v>0</v>
      </c>
      <c r="Z232" s="458">
        <f t="shared" si="124"/>
        <v>0</v>
      </c>
      <c r="AA232" s="406">
        <f t="shared" si="120"/>
        <v>0</v>
      </c>
      <c r="AB232" s="484">
        <f t="shared" si="120"/>
        <v>0</v>
      </c>
      <c r="AC232" s="459"/>
    </row>
    <row r="233" spans="1:29" s="91" customFormat="1" ht="18">
      <c r="A233" s="6"/>
      <c r="B233" s="59" t="s">
        <v>151</v>
      </c>
      <c r="C233" s="55"/>
      <c r="D233" s="55"/>
      <c r="E233" s="55"/>
      <c r="F233" s="55"/>
      <c r="G233" s="47"/>
      <c r="H233" s="48"/>
      <c r="I233" s="82"/>
      <c r="J233" s="55"/>
      <c r="K233" s="55"/>
      <c r="L233" s="55"/>
      <c r="M233" s="55"/>
      <c r="N233" s="55"/>
      <c r="O233" s="51">
        <v>0.14984</v>
      </c>
      <c r="P233" s="55">
        <v>8</v>
      </c>
      <c r="Q233" s="41">
        <f t="shared" ref="Q233:Q234" si="125">O233*P233*3</f>
        <v>3.5961600000000002</v>
      </c>
      <c r="R233" s="42">
        <f t="shared" si="122"/>
        <v>8</v>
      </c>
      <c r="S233" s="43">
        <f t="shared" si="122"/>
        <v>3.5961600000000002</v>
      </c>
      <c r="T233" s="458"/>
      <c r="U233" s="458"/>
      <c r="V233" s="458"/>
      <c r="W233" s="458"/>
      <c r="X233" s="423">
        <v>0.14984</v>
      </c>
      <c r="Y233" s="458">
        <v>0</v>
      </c>
      <c r="Z233" s="458">
        <f t="shared" si="124"/>
        <v>0</v>
      </c>
      <c r="AA233" s="406">
        <f t="shared" si="120"/>
        <v>0</v>
      </c>
      <c r="AB233" s="484">
        <f t="shared" si="120"/>
        <v>0</v>
      </c>
      <c r="AC233" s="459"/>
    </row>
    <row r="234" spans="1:29" s="91" customFormat="1" ht="18">
      <c r="A234" s="6"/>
      <c r="B234" s="59" t="s">
        <v>152</v>
      </c>
      <c r="C234" s="55"/>
      <c r="D234" s="55"/>
      <c r="E234" s="55"/>
      <c r="F234" s="55"/>
      <c r="G234" s="47"/>
      <c r="H234" s="48"/>
      <c r="I234" s="82"/>
      <c r="J234" s="55"/>
      <c r="K234" s="55"/>
      <c r="L234" s="55"/>
      <c r="M234" s="55"/>
      <c r="N234" s="55"/>
      <c r="O234" s="51">
        <v>0.14984</v>
      </c>
      <c r="P234" s="55">
        <v>8</v>
      </c>
      <c r="Q234" s="41">
        <f t="shared" si="125"/>
        <v>3.5961600000000002</v>
      </c>
      <c r="R234" s="42">
        <f t="shared" si="122"/>
        <v>8</v>
      </c>
      <c r="S234" s="43">
        <f t="shared" si="122"/>
        <v>3.5961600000000002</v>
      </c>
      <c r="T234" s="458"/>
      <c r="U234" s="458"/>
      <c r="V234" s="458"/>
      <c r="W234" s="458"/>
      <c r="X234" s="423">
        <v>0.14984</v>
      </c>
      <c r="Y234" s="458">
        <v>0</v>
      </c>
      <c r="Z234" s="458">
        <f t="shared" si="124"/>
        <v>0</v>
      </c>
      <c r="AA234" s="406">
        <f t="shared" si="120"/>
        <v>0</v>
      </c>
      <c r="AB234" s="484">
        <f t="shared" si="120"/>
        <v>0</v>
      </c>
      <c r="AC234" s="459"/>
    </row>
    <row r="235" spans="1:29" s="88" customFormat="1" ht="51.75" customHeight="1">
      <c r="A235" s="6">
        <f>+A231+0.01</f>
        <v>10.06</v>
      </c>
      <c r="B235" s="58" t="s">
        <v>154</v>
      </c>
      <c r="C235" s="92"/>
      <c r="D235" s="123"/>
      <c r="E235" s="92"/>
      <c r="F235" s="123"/>
      <c r="G235" s="47"/>
      <c r="H235" s="48"/>
      <c r="I235" s="122"/>
      <c r="J235" s="92"/>
      <c r="K235" s="92"/>
      <c r="L235" s="92"/>
      <c r="M235" s="92"/>
      <c r="N235" s="123"/>
      <c r="O235" s="60"/>
      <c r="P235" s="92"/>
      <c r="Q235" s="41">
        <f>O235*P235*3</f>
        <v>0</v>
      </c>
      <c r="R235" s="42">
        <f t="shared" si="122"/>
        <v>0</v>
      </c>
      <c r="S235" s="43">
        <f t="shared" si="122"/>
        <v>0</v>
      </c>
      <c r="T235" s="455"/>
      <c r="U235" s="455"/>
      <c r="V235" s="455"/>
      <c r="W235" s="513"/>
      <c r="X235" s="456"/>
      <c r="Y235" s="455"/>
      <c r="Z235" s="458">
        <f t="shared" si="124"/>
        <v>0</v>
      </c>
      <c r="AA235" s="406">
        <f t="shared" si="120"/>
        <v>0</v>
      </c>
      <c r="AB235" s="484">
        <f t="shared" si="120"/>
        <v>0</v>
      </c>
      <c r="AC235" s="457"/>
    </row>
    <row r="236" spans="1:29" s="88" customFormat="1" ht="51" customHeight="1">
      <c r="A236" s="6">
        <f t="shared" ref="A236:A257" si="126">+A235+0.01</f>
        <v>10.07</v>
      </c>
      <c r="B236" s="58" t="s">
        <v>155</v>
      </c>
      <c r="C236" s="92"/>
      <c r="D236" s="123"/>
      <c r="E236" s="92"/>
      <c r="F236" s="123"/>
      <c r="G236" s="47"/>
      <c r="H236" s="48"/>
      <c r="I236" s="122"/>
      <c r="J236" s="92"/>
      <c r="K236" s="92"/>
      <c r="L236" s="92"/>
      <c r="M236" s="92"/>
      <c r="N236" s="123"/>
      <c r="O236" s="60"/>
      <c r="P236" s="92"/>
      <c r="Q236" s="123"/>
      <c r="R236" s="42">
        <f t="shared" si="122"/>
        <v>0</v>
      </c>
      <c r="S236" s="43">
        <f t="shared" si="122"/>
        <v>0</v>
      </c>
      <c r="T236" s="455"/>
      <c r="U236" s="455"/>
      <c r="V236" s="455"/>
      <c r="W236" s="513"/>
      <c r="X236" s="456"/>
      <c r="Y236" s="455"/>
      <c r="Z236" s="513"/>
      <c r="AA236" s="406">
        <f t="shared" si="120"/>
        <v>0</v>
      </c>
      <c r="AB236" s="484">
        <f t="shared" si="120"/>
        <v>0</v>
      </c>
      <c r="AC236" s="457"/>
    </row>
    <row r="237" spans="1:29" s="88" customFormat="1" ht="18">
      <c r="A237" s="6"/>
      <c r="B237" s="58" t="s">
        <v>156</v>
      </c>
      <c r="C237" s="92"/>
      <c r="D237" s="123"/>
      <c r="E237" s="92"/>
      <c r="F237" s="123"/>
      <c r="G237" s="47"/>
      <c r="H237" s="48"/>
      <c r="I237" s="122"/>
      <c r="J237" s="92"/>
      <c r="K237" s="92"/>
      <c r="L237" s="92"/>
      <c r="M237" s="92"/>
      <c r="N237" s="123"/>
      <c r="O237" s="51"/>
      <c r="P237" s="92"/>
      <c r="Q237" s="123"/>
      <c r="R237" s="42">
        <f t="shared" si="122"/>
        <v>0</v>
      </c>
      <c r="S237" s="43">
        <f t="shared" si="122"/>
        <v>0</v>
      </c>
      <c r="T237" s="455"/>
      <c r="U237" s="455"/>
      <c r="V237" s="455"/>
      <c r="W237" s="513"/>
      <c r="X237" s="423"/>
      <c r="Y237" s="455"/>
      <c r="Z237" s="513"/>
      <c r="AA237" s="406">
        <f t="shared" si="120"/>
        <v>0</v>
      </c>
      <c r="AB237" s="484">
        <f t="shared" si="120"/>
        <v>0</v>
      </c>
      <c r="AC237" s="457"/>
    </row>
    <row r="238" spans="1:29" s="88" customFormat="1" ht="18">
      <c r="A238" s="6"/>
      <c r="B238" s="58" t="s">
        <v>157</v>
      </c>
      <c r="C238" s="92"/>
      <c r="D238" s="123"/>
      <c r="E238" s="92"/>
      <c r="F238" s="123"/>
      <c r="G238" s="47"/>
      <c r="H238" s="48"/>
      <c r="I238" s="122"/>
      <c r="J238" s="92"/>
      <c r="K238" s="92"/>
      <c r="L238" s="92"/>
      <c r="M238" s="92"/>
      <c r="N238" s="123"/>
      <c r="O238" s="51"/>
      <c r="P238" s="92"/>
      <c r="Q238" s="123"/>
      <c r="R238" s="42">
        <f t="shared" si="122"/>
        <v>0</v>
      </c>
      <c r="S238" s="43">
        <f t="shared" si="122"/>
        <v>0</v>
      </c>
      <c r="T238" s="455"/>
      <c r="U238" s="455"/>
      <c r="V238" s="455"/>
      <c r="W238" s="513"/>
      <c r="X238" s="423"/>
      <c r="Y238" s="455"/>
      <c r="Z238" s="513"/>
      <c r="AA238" s="406">
        <f t="shared" si="120"/>
        <v>0</v>
      </c>
      <c r="AB238" s="484">
        <f t="shared" si="120"/>
        <v>0</v>
      </c>
      <c r="AC238" s="457"/>
    </row>
    <row r="239" spans="1:29" s="88" customFormat="1" ht="18">
      <c r="A239" s="6"/>
      <c r="B239" s="58" t="s">
        <v>158</v>
      </c>
      <c r="C239" s="92"/>
      <c r="D239" s="123"/>
      <c r="E239" s="92"/>
      <c r="F239" s="123"/>
      <c r="G239" s="47"/>
      <c r="H239" s="48"/>
      <c r="I239" s="122"/>
      <c r="J239" s="92"/>
      <c r="K239" s="92"/>
      <c r="L239" s="92"/>
      <c r="M239" s="92"/>
      <c r="N239" s="123"/>
      <c r="O239" s="51"/>
      <c r="P239" s="92"/>
      <c r="Q239" s="123"/>
      <c r="R239" s="42">
        <f t="shared" si="122"/>
        <v>0</v>
      </c>
      <c r="S239" s="43">
        <f t="shared" si="122"/>
        <v>0</v>
      </c>
      <c r="T239" s="455"/>
      <c r="U239" s="455"/>
      <c r="V239" s="455"/>
      <c r="W239" s="513"/>
      <c r="X239" s="423"/>
      <c r="Y239" s="455"/>
      <c r="Z239" s="513"/>
      <c r="AA239" s="406">
        <f t="shared" si="120"/>
        <v>0</v>
      </c>
      <c r="AB239" s="484">
        <f t="shared" si="120"/>
        <v>0</v>
      </c>
      <c r="AC239" s="457"/>
    </row>
    <row r="240" spans="1:29" s="216" customFormat="1" ht="18">
      <c r="A240" s="203"/>
      <c r="B240" s="192" t="s">
        <v>105</v>
      </c>
      <c r="C240" s="198">
        <f>SUM(C223:C239)</f>
        <v>0</v>
      </c>
      <c r="D240" s="199">
        <f>SUM(D223:D239)</f>
        <v>0</v>
      </c>
      <c r="E240" s="198">
        <f>SUM(E223:E239)</f>
        <v>0</v>
      </c>
      <c r="F240" s="199">
        <f>SUM(F223:F239)</f>
        <v>0</v>
      </c>
      <c r="G240" s="214"/>
      <c r="H240" s="215"/>
      <c r="I240" s="198">
        <f t="shared" ref="I240:S240" si="127">SUM(I223:I239)</f>
        <v>0</v>
      </c>
      <c r="J240" s="199">
        <f t="shared" si="127"/>
        <v>0</v>
      </c>
      <c r="K240" s="199">
        <f t="shared" si="127"/>
        <v>0</v>
      </c>
      <c r="L240" s="199">
        <f t="shared" si="127"/>
        <v>0</v>
      </c>
      <c r="M240" s="199">
        <f t="shared" si="127"/>
        <v>0</v>
      </c>
      <c r="N240" s="199">
        <f t="shared" si="127"/>
        <v>0</v>
      </c>
      <c r="O240" s="200">
        <f t="shared" si="127"/>
        <v>0.44952000000000003</v>
      </c>
      <c r="P240" s="199">
        <f t="shared" si="127"/>
        <v>24</v>
      </c>
      <c r="Q240" s="199">
        <f t="shared" si="127"/>
        <v>10.78848</v>
      </c>
      <c r="R240" s="199">
        <f t="shared" si="127"/>
        <v>24</v>
      </c>
      <c r="S240" s="199">
        <f t="shared" si="127"/>
        <v>10.78848</v>
      </c>
      <c r="T240" s="446"/>
      <c r="U240" s="446">
        <f t="shared" ref="U240:AB240" si="128">SUM(U223:U239)</f>
        <v>0</v>
      </c>
      <c r="V240" s="446"/>
      <c r="W240" s="446">
        <f t="shared" si="128"/>
        <v>0</v>
      </c>
      <c r="X240" s="449"/>
      <c r="Y240" s="446"/>
      <c r="Z240" s="446">
        <f t="shared" si="128"/>
        <v>0</v>
      </c>
      <c r="AA240" s="446">
        <f t="shared" si="128"/>
        <v>0</v>
      </c>
      <c r="AB240" s="446">
        <f t="shared" si="128"/>
        <v>0</v>
      </c>
      <c r="AC240" s="460"/>
    </row>
    <row r="241" spans="1:29" s="216" customFormat="1" ht="18">
      <c r="A241" s="203"/>
      <c r="B241" s="192" t="s">
        <v>9</v>
      </c>
      <c r="C241" s="202">
        <f>C240</f>
        <v>0</v>
      </c>
      <c r="D241" s="203">
        <f t="shared" ref="D241:S241" si="129">D240</f>
        <v>0</v>
      </c>
      <c r="E241" s="202">
        <f t="shared" si="129"/>
        <v>0</v>
      </c>
      <c r="F241" s="203">
        <f t="shared" si="129"/>
        <v>0</v>
      </c>
      <c r="G241" s="214"/>
      <c r="H241" s="215"/>
      <c r="I241" s="202">
        <f t="shared" si="129"/>
        <v>0</v>
      </c>
      <c r="J241" s="203">
        <f t="shared" si="129"/>
        <v>0</v>
      </c>
      <c r="K241" s="203">
        <f t="shared" si="129"/>
        <v>0</v>
      </c>
      <c r="L241" s="203">
        <f t="shared" si="129"/>
        <v>0</v>
      </c>
      <c r="M241" s="203">
        <f t="shared" si="129"/>
        <v>0</v>
      </c>
      <c r="N241" s="203">
        <f t="shared" si="129"/>
        <v>0</v>
      </c>
      <c r="O241" s="204">
        <f t="shared" si="129"/>
        <v>0.44952000000000003</v>
      </c>
      <c r="P241" s="203">
        <f t="shared" si="129"/>
        <v>24</v>
      </c>
      <c r="Q241" s="203">
        <f t="shared" si="129"/>
        <v>10.78848</v>
      </c>
      <c r="R241" s="203">
        <f t="shared" si="129"/>
        <v>24</v>
      </c>
      <c r="S241" s="203">
        <f t="shared" si="129"/>
        <v>10.78848</v>
      </c>
      <c r="T241" s="398"/>
      <c r="U241" s="398">
        <f t="shared" ref="U241:AB241" si="130">U240</f>
        <v>0</v>
      </c>
      <c r="V241" s="398"/>
      <c r="W241" s="398">
        <f t="shared" si="130"/>
        <v>0</v>
      </c>
      <c r="X241" s="450"/>
      <c r="Y241" s="398"/>
      <c r="Z241" s="398">
        <f t="shared" si="130"/>
        <v>0</v>
      </c>
      <c r="AA241" s="398">
        <f t="shared" si="130"/>
        <v>0</v>
      </c>
      <c r="AB241" s="398">
        <f t="shared" si="130"/>
        <v>0</v>
      </c>
      <c r="AC241" s="460"/>
    </row>
    <row r="242" spans="1:29" s="88" customFormat="1" ht="57" customHeight="1">
      <c r="A242" s="6"/>
      <c r="B242" s="36" t="s">
        <v>159</v>
      </c>
      <c r="C242" s="259"/>
      <c r="D242" s="335"/>
      <c r="E242" s="259"/>
      <c r="F242" s="335"/>
      <c r="G242" s="47"/>
      <c r="H242" s="48"/>
      <c r="I242" s="1"/>
      <c r="J242" s="259"/>
      <c r="K242" s="259"/>
      <c r="L242" s="259"/>
      <c r="M242" s="259"/>
      <c r="N242" s="335"/>
      <c r="O242" s="54"/>
      <c r="P242" s="259"/>
      <c r="Q242" s="335"/>
      <c r="R242" s="42">
        <f t="shared" si="122"/>
        <v>0</v>
      </c>
      <c r="S242" s="43">
        <f t="shared" si="122"/>
        <v>0</v>
      </c>
      <c r="T242" s="451"/>
      <c r="U242" s="451"/>
      <c r="V242" s="451"/>
      <c r="W242" s="398"/>
      <c r="X242" s="450"/>
      <c r="Y242" s="451"/>
      <c r="Z242" s="398"/>
      <c r="AA242" s="406"/>
      <c r="AB242" s="484"/>
      <c r="AC242" s="452"/>
    </row>
    <row r="243" spans="1:29" s="88" customFormat="1" ht="21.75" customHeight="1">
      <c r="A243" s="6"/>
      <c r="B243" s="36" t="s">
        <v>160</v>
      </c>
      <c r="C243" s="259"/>
      <c r="D243" s="335"/>
      <c r="E243" s="259"/>
      <c r="F243" s="335"/>
      <c r="G243" s="47"/>
      <c r="H243" s="48"/>
      <c r="I243" s="1"/>
      <c r="J243" s="259"/>
      <c r="K243" s="259"/>
      <c r="L243" s="259"/>
      <c r="M243" s="259"/>
      <c r="N243" s="335"/>
      <c r="O243" s="54"/>
      <c r="P243" s="259"/>
      <c r="Q243" s="335"/>
      <c r="R243" s="42">
        <f t="shared" si="122"/>
        <v>0</v>
      </c>
      <c r="S243" s="43">
        <f t="shared" si="122"/>
        <v>0</v>
      </c>
      <c r="T243" s="451"/>
      <c r="U243" s="451"/>
      <c r="V243" s="451"/>
      <c r="W243" s="398"/>
      <c r="X243" s="450"/>
      <c r="Y243" s="451"/>
      <c r="Z243" s="398"/>
      <c r="AA243" s="406"/>
      <c r="AB243" s="484"/>
      <c r="AC243" s="452"/>
    </row>
    <row r="244" spans="1:29" s="9" customFormat="1" ht="42" customHeight="1">
      <c r="A244" s="6">
        <f>+A236+0.01</f>
        <v>10.08</v>
      </c>
      <c r="B244" s="7" t="s">
        <v>160</v>
      </c>
      <c r="C244" s="262">
        <v>215</v>
      </c>
      <c r="D244" s="6">
        <v>562.83000000000004</v>
      </c>
      <c r="E244" s="320">
        <v>215</v>
      </c>
      <c r="F244" s="6">
        <v>562.83000000000004</v>
      </c>
      <c r="G244" s="47">
        <f t="shared" ref="G244:H302" si="131">E244/C244</f>
        <v>1</v>
      </c>
      <c r="H244" s="48">
        <f t="shared" si="131"/>
        <v>1</v>
      </c>
      <c r="I244" s="49">
        <f t="shared" ref="I244:J252" si="132">C244-E244</f>
        <v>0</v>
      </c>
      <c r="J244" s="50">
        <f t="shared" si="132"/>
        <v>0</v>
      </c>
      <c r="K244" s="262"/>
      <c r="L244" s="262"/>
      <c r="M244" s="262"/>
      <c r="N244" s="6"/>
      <c r="O244" s="51">
        <v>0.24651000000000001</v>
      </c>
      <c r="P244" s="262">
        <v>215</v>
      </c>
      <c r="Q244" s="41">
        <f>O244*P244*12</f>
        <v>635.99580000000003</v>
      </c>
      <c r="R244" s="42">
        <f t="shared" si="122"/>
        <v>215</v>
      </c>
      <c r="S244" s="43">
        <f t="shared" si="122"/>
        <v>635.99580000000003</v>
      </c>
      <c r="T244" s="461"/>
      <c r="U244" s="461"/>
      <c r="V244" s="461"/>
      <c r="W244" s="514"/>
      <c r="X244" s="423">
        <v>0.24651000000000001</v>
      </c>
      <c r="Y244" s="461">
        <v>215</v>
      </c>
      <c r="Z244" s="424">
        <f>X244*Y244*12</f>
        <v>635.99580000000003</v>
      </c>
      <c r="AA244" s="406">
        <f t="shared" ref="AA244:AB308" si="133">T244+V244+Y244</f>
        <v>215</v>
      </c>
      <c r="AB244" s="484">
        <f t="shared" si="133"/>
        <v>635.99580000000003</v>
      </c>
      <c r="AC244" s="462"/>
    </row>
    <row r="245" spans="1:29" s="87" customFormat="1" ht="33" customHeight="1">
      <c r="A245" s="6">
        <v>10.09</v>
      </c>
      <c r="B245" s="7" t="s">
        <v>162</v>
      </c>
      <c r="C245" s="262"/>
      <c r="D245" s="6"/>
      <c r="E245" s="320"/>
      <c r="F245" s="6"/>
      <c r="G245" s="47"/>
      <c r="H245" s="48"/>
      <c r="I245" s="49">
        <f t="shared" si="132"/>
        <v>0</v>
      </c>
      <c r="J245" s="50">
        <f t="shared" si="132"/>
        <v>0</v>
      </c>
      <c r="K245" s="262"/>
      <c r="L245" s="262"/>
      <c r="M245" s="262"/>
      <c r="N245" s="6"/>
      <c r="O245" s="51"/>
      <c r="P245" s="262"/>
      <c r="Q245" s="41">
        <f t="shared" ref="Q245:Q252" si="134">O245*P245*12</f>
        <v>0</v>
      </c>
      <c r="R245" s="42">
        <f t="shared" si="122"/>
        <v>0</v>
      </c>
      <c r="S245" s="43">
        <f t="shared" si="122"/>
        <v>0</v>
      </c>
      <c r="T245" s="461"/>
      <c r="U245" s="461"/>
      <c r="V245" s="461"/>
      <c r="W245" s="514"/>
      <c r="X245" s="423"/>
      <c r="Y245" s="461"/>
      <c r="Z245" s="424">
        <f t="shared" ref="Z245:Z246" si="135">X245*Y245*12</f>
        <v>0</v>
      </c>
      <c r="AA245" s="406">
        <f t="shared" si="133"/>
        <v>0</v>
      </c>
      <c r="AB245" s="484">
        <f t="shared" si="133"/>
        <v>0</v>
      </c>
      <c r="AC245" s="462"/>
    </row>
    <row r="246" spans="1:29" s="88" customFormat="1" ht="44.25" customHeight="1">
      <c r="A246" s="6">
        <v>10.1</v>
      </c>
      <c r="B246" s="56" t="s">
        <v>163</v>
      </c>
      <c r="C246" s="57"/>
      <c r="D246" s="55"/>
      <c r="E246" s="57"/>
      <c r="F246" s="55"/>
      <c r="G246" s="47"/>
      <c r="H246" s="48"/>
      <c r="I246" s="49">
        <f t="shared" si="132"/>
        <v>0</v>
      </c>
      <c r="J246" s="50">
        <f t="shared" si="132"/>
        <v>0</v>
      </c>
      <c r="K246" s="57"/>
      <c r="L246" s="57"/>
      <c r="M246" s="57"/>
      <c r="N246" s="55"/>
      <c r="O246" s="51"/>
      <c r="P246" s="57"/>
      <c r="Q246" s="41"/>
      <c r="R246" s="42">
        <f t="shared" si="122"/>
        <v>0</v>
      </c>
      <c r="S246" s="43">
        <f t="shared" si="122"/>
        <v>0</v>
      </c>
      <c r="T246" s="453"/>
      <c r="U246" s="453"/>
      <c r="V246" s="453"/>
      <c r="W246" s="458"/>
      <c r="X246" s="423"/>
      <c r="Y246" s="453"/>
      <c r="Z246" s="424">
        <f t="shared" si="135"/>
        <v>0</v>
      </c>
      <c r="AA246" s="406">
        <f t="shared" si="133"/>
        <v>0</v>
      </c>
      <c r="AB246" s="484">
        <f t="shared" si="133"/>
        <v>0</v>
      </c>
      <c r="AC246" s="454"/>
    </row>
    <row r="247" spans="1:29" s="88" customFormat="1" ht="31.5">
      <c r="A247" s="6"/>
      <c r="B247" s="36" t="s">
        <v>164</v>
      </c>
      <c r="C247" s="259"/>
      <c r="D247" s="335"/>
      <c r="E247" s="319"/>
      <c r="F247" s="335"/>
      <c r="G247" s="47"/>
      <c r="H247" s="48"/>
      <c r="I247" s="49">
        <f t="shared" si="132"/>
        <v>0</v>
      </c>
      <c r="J247" s="50">
        <f t="shared" si="132"/>
        <v>0</v>
      </c>
      <c r="K247" s="259"/>
      <c r="L247" s="259"/>
      <c r="M247" s="259"/>
      <c r="N247" s="335"/>
      <c r="O247" s="54"/>
      <c r="P247" s="259"/>
      <c r="Q247" s="41"/>
      <c r="R247" s="42">
        <f t="shared" si="122"/>
        <v>0</v>
      </c>
      <c r="S247" s="43">
        <f t="shared" si="122"/>
        <v>0</v>
      </c>
      <c r="T247" s="451"/>
      <c r="U247" s="451"/>
      <c r="V247" s="451"/>
      <c r="W247" s="398"/>
      <c r="X247" s="450"/>
      <c r="Y247" s="451"/>
      <c r="Z247" s="424"/>
      <c r="AA247" s="406"/>
      <c r="AB247" s="484"/>
      <c r="AC247" s="452"/>
    </row>
    <row r="248" spans="1:29" s="87" customFormat="1" ht="47.25" customHeight="1">
      <c r="A248" s="6">
        <f>+A246+0.01</f>
        <v>10.11</v>
      </c>
      <c r="B248" s="56" t="s">
        <v>485</v>
      </c>
      <c r="C248" s="57">
        <v>409</v>
      </c>
      <c r="D248" s="55">
        <v>1297.77</v>
      </c>
      <c r="E248" s="57">
        <v>409</v>
      </c>
      <c r="F248" s="55">
        <v>1297.77</v>
      </c>
      <c r="G248" s="47">
        <f t="shared" si="131"/>
        <v>1</v>
      </c>
      <c r="H248" s="48">
        <f t="shared" si="131"/>
        <v>1</v>
      </c>
      <c r="I248" s="49">
        <f t="shared" si="132"/>
        <v>0</v>
      </c>
      <c r="J248" s="50">
        <f t="shared" si="132"/>
        <v>0</v>
      </c>
      <c r="K248" s="57"/>
      <c r="L248" s="57"/>
      <c r="M248" s="57"/>
      <c r="N248" s="55"/>
      <c r="O248" s="60">
        <v>0.29879</v>
      </c>
      <c r="P248" s="57">
        <v>409</v>
      </c>
      <c r="Q248" s="41">
        <f t="shared" si="134"/>
        <v>1466.4613200000001</v>
      </c>
      <c r="R248" s="42">
        <f t="shared" si="122"/>
        <v>409</v>
      </c>
      <c r="S248" s="43">
        <f t="shared" si="122"/>
        <v>1466.4613200000001</v>
      </c>
      <c r="T248" s="453"/>
      <c r="U248" s="453"/>
      <c r="V248" s="453"/>
      <c r="W248" s="458"/>
      <c r="X248" s="456">
        <v>0.29879</v>
      </c>
      <c r="Y248" s="453">
        <v>409</v>
      </c>
      <c r="Z248" s="424">
        <f t="shared" ref="Z248" si="136">X248*Y248*12</f>
        <v>1466.4613200000001</v>
      </c>
      <c r="AA248" s="406">
        <f t="shared" si="133"/>
        <v>409</v>
      </c>
      <c r="AB248" s="484">
        <f t="shared" si="133"/>
        <v>1466.4613200000001</v>
      </c>
      <c r="AC248" s="454"/>
    </row>
    <row r="249" spans="1:29" s="91" customFormat="1" ht="26.25" customHeight="1">
      <c r="A249" s="6"/>
      <c r="B249" s="59" t="s">
        <v>150</v>
      </c>
      <c r="C249" s="55"/>
      <c r="D249" s="55"/>
      <c r="E249" s="55"/>
      <c r="F249" s="55"/>
      <c r="G249" s="47"/>
      <c r="H249" s="48"/>
      <c r="I249" s="49">
        <f t="shared" si="132"/>
        <v>0</v>
      </c>
      <c r="J249" s="50">
        <f t="shared" si="132"/>
        <v>0</v>
      </c>
      <c r="K249" s="55"/>
      <c r="L249" s="55"/>
      <c r="M249" s="55"/>
      <c r="N249" s="55"/>
      <c r="O249" s="60"/>
      <c r="P249" s="55"/>
      <c r="Q249" s="41"/>
      <c r="R249" s="42">
        <f t="shared" si="122"/>
        <v>0</v>
      </c>
      <c r="S249" s="43">
        <f t="shared" si="122"/>
        <v>0</v>
      </c>
      <c r="T249" s="458"/>
      <c r="U249" s="458"/>
      <c r="V249" s="458"/>
      <c r="W249" s="458"/>
      <c r="X249" s="456"/>
      <c r="Y249" s="458"/>
      <c r="Z249" s="424"/>
      <c r="AA249" s="406">
        <f t="shared" si="133"/>
        <v>0</v>
      </c>
      <c r="AB249" s="484">
        <f t="shared" si="133"/>
        <v>0</v>
      </c>
      <c r="AC249" s="459"/>
    </row>
    <row r="250" spans="1:29" s="91" customFormat="1" ht="18">
      <c r="A250" s="6"/>
      <c r="B250" s="59" t="s">
        <v>151</v>
      </c>
      <c r="C250" s="55"/>
      <c r="D250" s="55"/>
      <c r="E250" s="55"/>
      <c r="F250" s="55"/>
      <c r="G250" s="47"/>
      <c r="H250" s="48"/>
      <c r="I250" s="49">
        <f t="shared" si="132"/>
        <v>0</v>
      </c>
      <c r="J250" s="50">
        <f t="shared" si="132"/>
        <v>0</v>
      </c>
      <c r="K250" s="55"/>
      <c r="L250" s="55"/>
      <c r="M250" s="55"/>
      <c r="N250" s="55"/>
      <c r="O250" s="60"/>
      <c r="P250" s="55"/>
      <c r="Q250" s="41"/>
      <c r="R250" s="42">
        <f t="shared" si="122"/>
        <v>0</v>
      </c>
      <c r="S250" s="43">
        <f t="shared" si="122"/>
        <v>0</v>
      </c>
      <c r="T250" s="458"/>
      <c r="U250" s="458"/>
      <c r="V250" s="458"/>
      <c r="W250" s="458"/>
      <c r="X250" s="456"/>
      <c r="Y250" s="458"/>
      <c r="Z250" s="424"/>
      <c r="AA250" s="406">
        <f t="shared" si="133"/>
        <v>0</v>
      </c>
      <c r="AB250" s="484">
        <f t="shared" si="133"/>
        <v>0</v>
      </c>
      <c r="AC250" s="459"/>
    </row>
    <row r="251" spans="1:29" s="91" customFormat="1" ht="18">
      <c r="A251" s="6"/>
      <c r="B251" s="59" t="s">
        <v>152</v>
      </c>
      <c r="C251" s="55"/>
      <c r="D251" s="55"/>
      <c r="E251" s="55"/>
      <c r="F251" s="55"/>
      <c r="G251" s="47"/>
      <c r="H251" s="48"/>
      <c r="I251" s="49">
        <f t="shared" si="132"/>
        <v>0</v>
      </c>
      <c r="J251" s="50">
        <f t="shared" si="132"/>
        <v>0</v>
      </c>
      <c r="K251" s="55"/>
      <c r="L251" s="55"/>
      <c r="M251" s="55"/>
      <c r="N251" s="55"/>
      <c r="O251" s="60"/>
      <c r="P251" s="55"/>
      <c r="Q251" s="41"/>
      <c r="R251" s="42">
        <f t="shared" si="122"/>
        <v>0</v>
      </c>
      <c r="S251" s="43">
        <f t="shared" si="122"/>
        <v>0</v>
      </c>
      <c r="T251" s="458"/>
      <c r="U251" s="458"/>
      <c r="V251" s="458"/>
      <c r="W251" s="458"/>
      <c r="X251" s="456"/>
      <c r="Y251" s="458"/>
      <c r="Z251" s="424"/>
      <c r="AA251" s="406">
        <f t="shared" si="133"/>
        <v>0</v>
      </c>
      <c r="AB251" s="484">
        <f t="shared" si="133"/>
        <v>0</v>
      </c>
      <c r="AC251" s="459"/>
    </row>
    <row r="252" spans="1:29" s="87" customFormat="1" ht="49.5" customHeight="1">
      <c r="A252" s="6">
        <f>+A248+0.01</f>
        <v>10.119999999999999</v>
      </c>
      <c r="B252" s="56" t="s">
        <v>166</v>
      </c>
      <c r="C252" s="55"/>
      <c r="D252" s="55"/>
      <c r="E252" s="55"/>
      <c r="F252" s="55"/>
      <c r="G252" s="47"/>
      <c r="H252" s="48"/>
      <c r="I252" s="49">
        <f t="shared" si="132"/>
        <v>0</v>
      </c>
      <c r="J252" s="50">
        <f t="shared" si="132"/>
        <v>0</v>
      </c>
      <c r="K252" s="55"/>
      <c r="L252" s="55"/>
      <c r="M252" s="55"/>
      <c r="N252" s="55"/>
      <c r="O252" s="60"/>
      <c r="P252" s="55"/>
      <c r="Q252" s="41">
        <f t="shared" si="134"/>
        <v>0</v>
      </c>
      <c r="R252" s="42">
        <f t="shared" si="122"/>
        <v>0</v>
      </c>
      <c r="S252" s="43">
        <f t="shared" si="122"/>
        <v>0</v>
      </c>
      <c r="T252" s="458"/>
      <c r="U252" s="458"/>
      <c r="V252" s="458"/>
      <c r="W252" s="458"/>
      <c r="X252" s="456"/>
      <c r="Y252" s="458"/>
      <c r="Z252" s="424">
        <f t="shared" ref="Z252" si="137">X252*Y252*12</f>
        <v>0</v>
      </c>
      <c r="AA252" s="406">
        <f t="shared" si="133"/>
        <v>0</v>
      </c>
      <c r="AB252" s="484">
        <f t="shared" si="133"/>
        <v>0</v>
      </c>
      <c r="AC252" s="459"/>
    </row>
    <row r="253" spans="1:29" s="91" customFormat="1" ht="18">
      <c r="A253" s="6"/>
      <c r="B253" s="59" t="s">
        <v>150</v>
      </c>
      <c r="C253" s="55"/>
      <c r="D253" s="55"/>
      <c r="E253" s="55"/>
      <c r="F253" s="55"/>
      <c r="G253" s="47"/>
      <c r="H253" s="48"/>
      <c r="I253" s="82"/>
      <c r="J253" s="55"/>
      <c r="K253" s="55"/>
      <c r="L253" s="55"/>
      <c r="M253" s="55"/>
      <c r="N253" s="55"/>
      <c r="O253" s="60"/>
      <c r="P253" s="55"/>
      <c r="Q253" s="55"/>
      <c r="R253" s="42">
        <f t="shared" si="122"/>
        <v>0</v>
      </c>
      <c r="S253" s="43">
        <f t="shared" si="122"/>
        <v>0</v>
      </c>
      <c r="T253" s="458"/>
      <c r="U253" s="458"/>
      <c r="V253" s="458"/>
      <c r="W253" s="458"/>
      <c r="X253" s="456"/>
      <c r="Y253" s="458"/>
      <c r="Z253" s="458"/>
      <c r="AA253" s="406">
        <f t="shared" si="133"/>
        <v>0</v>
      </c>
      <c r="AB253" s="484">
        <f t="shared" si="133"/>
        <v>0</v>
      </c>
      <c r="AC253" s="459"/>
    </row>
    <row r="254" spans="1:29" s="91" customFormat="1" ht="18">
      <c r="A254" s="6"/>
      <c r="B254" s="59" t="s">
        <v>151</v>
      </c>
      <c r="C254" s="55"/>
      <c r="D254" s="55"/>
      <c r="E254" s="55"/>
      <c r="F254" s="55"/>
      <c r="G254" s="47"/>
      <c r="H254" s="48"/>
      <c r="I254" s="82"/>
      <c r="J254" s="55"/>
      <c r="K254" s="55"/>
      <c r="L254" s="55"/>
      <c r="M254" s="55"/>
      <c r="N254" s="55"/>
      <c r="O254" s="60"/>
      <c r="P254" s="55"/>
      <c r="Q254" s="55"/>
      <c r="R254" s="42">
        <f t="shared" si="122"/>
        <v>0</v>
      </c>
      <c r="S254" s="43">
        <f t="shared" si="122"/>
        <v>0</v>
      </c>
      <c r="T254" s="458"/>
      <c r="U254" s="458"/>
      <c r="V254" s="458"/>
      <c r="W254" s="458"/>
      <c r="X254" s="456"/>
      <c r="Y254" s="458"/>
      <c r="Z254" s="458"/>
      <c r="AA254" s="406">
        <f t="shared" si="133"/>
        <v>0</v>
      </c>
      <c r="AB254" s="484">
        <f t="shared" si="133"/>
        <v>0</v>
      </c>
      <c r="AC254" s="459"/>
    </row>
    <row r="255" spans="1:29" s="91" customFormat="1" ht="18">
      <c r="A255" s="6"/>
      <c r="B255" s="59" t="s">
        <v>152</v>
      </c>
      <c r="C255" s="55"/>
      <c r="D255" s="55"/>
      <c r="E255" s="55"/>
      <c r="F255" s="55"/>
      <c r="G255" s="47"/>
      <c r="H255" s="48"/>
      <c r="I255" s="82"/>
      <c r="J255" s="55"/>
      <c r="K255" s="55"/>
      <c r="L255" s="55"/>
      <c r="M255" s="55"/>
      <c r="N255" s="55"/>
      <c r="O255" s="60"/>
      <c r="P255" s="55"/>
      <c r="Q255" s="55"/>
      <c r="R255" s="42">
        <f t="shared" si="122"/>
        <v>0</v>
      </c>
      <c r="S255" s="43">
        <f t="shared" si="122"/>
        <v>0</v>
      </c>
      <c r="T255" s="458"/>
      <c r="U255" s="458"/>
      <c r="V255" s="458"/>
      <c r="W255" s="458"/>
      <c r="X255" s="456"/>
      <c r="Y255" s="458"/>
      <c r="Z255" s="458"/>
      <c r="AA255" s="406">
        <f t="shared" si="133"/>
        <v>0</v>
      </c>
      <c r="AB255" s="484">
        <f t="shared" si="133"/>
        <v>0</v>
      </c>
      <c r="AC255" s="459"/>
    </row>
    <row r="256" spans="1:29" s="88" customFormat="1" ht="57" customHeight="1">
      <c r="A256" s="6">
        <f>+A252+0.01</f>
        <v>10.129999999999999</v>
      </c>
      <c r="B256" s="56" t="s">
        <v>167</v>
      </c>
      <c r="C256" s="57"/>
      <c r="D256" s="55"/>
      <c r="E256" s="57"/>
      <c r="F256" s="55"/>
      <c r="G256" s="47"/>
      <c r="H256" s="48"/>
      <c r="I256" s="82"/>
      <c r="J256" s="57"/>
      <c r="K256" s="57"/>
      <c r="L256" s="57"/>
      <c r="M256" s="57"/>
      <c r="N256" s="55"/>
      <c r="O256" s="60"/>
      <c r="P256" s="57"/>
      <c r="Q256" s="55"/>
      <c r="R256" s="42">
        <f t="shared" si="122"/>
        <v>0</v>
      </c>
      <c r="S256" s="43">
        <f t="shared" si="122"/>
        <v>0</v>
      </c>
      <c r="T256" s="453"/>
      <c r="U256" s="453"/>
      <c r="V256" s="453"/>
      <c r="W256" s="458"/>
      <c r="X256" s="456"/>
      <c r="Y256" s="453"/>
      <c r="Z256" s="458"/>
      <c r="AA256" s="406">
        <f t="shared" si="133"/>
        <v>0</v>
      </c>
      <c r="AB256" s="484">
        <f t="shared" si="133"/>
        <v>0</v>
      </c>
      <c r="AC256" s="454"/>
    </row>
    <row r="257" spans="1:29" s="88" customFormat="1" ht="26.25" customHeight="1">
      <c r="A257" s="6">
        <f t="shared" si="126"/>
        <v>10.139999999999999</v>
      </c>
      <c r="B257" s="56" t="s">
        <v>168</v>
      </c>
      <c r="C257" s="57"/>
      <c r="D257" s="55"/>
      <c r="E257" s="57"/>
      <c r="F257" s="55"/>
      <c r="G257" s="47"/>
      <c r="H257" s="48"/>
      <c r="I257" s="82"/>
      <c r="J257" s="57"/>
      <c r="K257" s="57"/>
      <c r="L257" s="57"/>
      <c r="M257" s="57"/>
      <c r="N257" s="55"/>
      <c r="O257" s="60"/>
      <c r="P257" s="57"/>
      <c r="Q257" s="55"/>
      <c r="R257" s="42">
        <f t="shared" si="122"/>
        <v>0</v>
      </c>
      <c r="S257" s="43">
        <f t="shared" si="122"/>
        <v>0</v>
      </c>
      <c r="T257" s="453"/>
      <c r="U257" s="453"/>
      <c r="V257" s="453"/>
      <c r="W257" s="458"/>
      <c r="X257" s="456"/>
      <c r="Y257" s="453"/>
      <c r="Z257" s="458"/>
      <c r="AA257" s="406">
        <f t="shared" si="133"/>
        <v>0</v>
      </c>
      <c r="AB257" s="484">
        <f t="shared" si="133"/>
        <v>0</v>
      </c>
      <c r="AC257" s="454"/>
    </row>
    <row r="258" spans="1:29" s="88" customFormat="1" ht="18">
      <c r="A258" s="6"/>
      <c r="B258" s="56" t="s">
        <v>156</v>
      </c>
      <c r="C258" s="57"/>
      <c r="D258" s="55"/>
      <c r="E258" s="57"/>
      <c r="F258" s="55"/>
      <c r="G258" s="47"/>
      <c r="H258" s="48"/>
      <c r="I258" s="82"/>
      <c r="J258" s="57"/>
      <c r="K258" s="57"/>
      <c r="L258" s="57"/>
      <c r="M258" s="57"/>
      <c r="N258" s="55"/>
      <c r="O258" s="60"/>
      <c r="P258" s="57"/>
      <c r="Q258" s="55"/>
      <c r="R258" s="42">
        <f t="shared" si="122"/>
        <v>0</v>
      </c>
      <c r="S258" s="43">
        <f t="shared" si="122"/>
        <v>0</v>
      </c>
      <c r="T258" s="453"/>
      <c r="U258" s="453"/>
      <c r="V258" s="453"/>
      <c r="W258" s="458"/>
      <c r="X258" s="456"/>
      <c r="Y258" s="453"/>
      <c r="Z258" s="458"/>
      <c r="AA258" s="406">
        <f t="shared" si="133"/>
        <v>0</v>
      </c>
      <c r="AB258" s="484">
        <f t="shared" si="133"/>
        <v>0</v>
      </c>
      <c r="AC258" s="454"/>
    </row>
    <row r="259" spans="1:29" s="88" customFormat="1" ht="18">
      <c r="A259" s="6"/>
      <c r="B259" s="56" t="s">
        <v>157</v>
      </c>
      <c r="C259" s="57"/>
      <c r="D259" s="55"/>
      <c r="E259" s="57"/>
      <c r="F259" s="55"/>
      <c r="G259" s="47"/>
      <c r="H259" s="48"/>
      <c r="I259" s="82"/>
      <c r="J259" s="57"/>
      <c r="K259" s="57"/>
      <c r="L259" s="57"/>
      <c r="M259" s="57"/>
      <c r="N259" s="55"/>
      <c r="O259" s="60"/>
      <c r="P259" s="57"/>
      <c r="Q259" s="55"/>
      <c r="R259" s="42">
        <f t="shared" si="122"/>
        <v>0</v>
      </c>
      <c r="S259" s="43">
        <f t="shared" si="122"/>
        <v>0</v>
      </c>
      <c r="T259" s="453"/>
      <c r="U259" s="453"/>
      <c r="V259" s="453"/>
      <c r="W259" s="458"/>
      <c r="X259" s="456"/>
      <c r="Y259" s="453"/>
      <c r="Z259" s="458"/>
      <c r="AA259" s="406">
        <f t="shared" si="133"/>
        <v>0</v>
      </c>
      <c r="AB259" s="484">
        <f t="shared" si="133"/>
        <v>0</v>
      </c>
      <c r="AC259" s="454"/>
    </row>
    <row r="260" spans="1:29" s="88" customFormat="1" ht="18">
      <c r="A260" s="6"/>
      <c r="B260" s="56" t="s">
        <v>169</v>
      </c>
      <c r="C260" s="57"/>
      <c r="D260" s="55"/>
      <c r="E260" s="57"/>
      <c r="F260" s="55"/>
      <c r="G260" s="47"/>
      <c r="H260" s="48"/>
      <c r="I260" s="82"/>
      <c r="J260" s="57"/>
      <c r="K260" s="57"/>
      <c r="L260" s="57"/>
      <c r="M260" s="57"/>
      <c r="N260" s="55"/>
      <c r="O260" s="60"/>
      <c r="P260" s="57"/>
      <c r="Q260" s="55"/>
      <c r="R260" s="42">
        <f t="shared" si="122"/>
        <v>0</v>
      </c>
      <c r="S260" s="43">
        <f t="shared" si="122"/>
        <v>0</v>
      </c>
      <c r="T260" s="453"/>
      <c r="U260" s="453"/>
      <c r="V260" s="453"/>
      <c r="W260" s="458"/>
      <c r="X260" s="456"/>
      <c r="Y260" s="453"/>
      <c r="Z260" s="458"/>
      <c r="AA260" s="406">
        <f t="shared" si="133"/>
        <v>0</v>
      </c>
      <c r="AB260" s="484">
        <f t="shared" si="133"/>
        <v>0</v>
      </c>
      <c r="AC260" s="454"/>
    </row>
    <row r="261" spans="1:29" s="88" customFormat="1" ht="44.25" customHeight="1">
      <c r="A261" s="6">
        <v>10.15</v>
      </c>
      <c r="B261" s="56" t="s">
        <v>339</v>
      </c>
      <c r="C261" s="57"/>
      <c r="D261" s="55"/>
      <c r="E261" s="57"/>
      <c r="F261" s="55"/>
      <c r="G261" s="47"/>
      <c r="H261" s="48"/>
      <c r="I261" s="82"/>
      <c r="J261" s="57"/>
      <c r="K261" s="57"/>
      <c r="L261" s="57"/>
      <c r="M261" s="57"/>
      <c r="N261" s="55"/>
      <c r="O261" s="60">
        <v>2.0039999999999999E-2</v>
      </c>
      <c r="P261" s="57">
        <v>624</v>
      </c>
      <c r="Q261" s="55">
        <f>O261*P261*12</f>
        <v>150.05951999999999</v>
      </c>
      <c r="R261" s="42">
        <f t="shared" ref="R261:R262" si="138">K261+M261+P261</f>
        <v>624</v>
      </c>
      <c r="S261" s="43">
        <f t="shared" ref="S261:S262" si="139">L261+N261+Q261</f>
        <v>150.05951999999999</v>
      </c>
      <c r="T261" s="453"/>
      <c r="U261" s="453"/>
      <c r="V261" s="453"/>
      <c r="W261" s="458"/>
      <c r="X261" s="456">
        <v>2.0039999999999999E-2</v>
      </c>
      <c r="Y261" s="453">
        <v>0</v>
      </c>
      <c r="Z261" s="458">
        <f>X261*Y261*12</f>
        <v>0</v>
      </c>
      <c r="AA261" s="406">
        <f t="shared" si="133"/>
        <v>0</v>
      </c>
      <c r="AB261" s="484">
        <f t="shared" si="133"/>
        <v>0</v>
      </c>
      <c r="AC261" s="454"/>
    </row>
    <row r="262" spans="1:29" s="88" customFormat="1" ht="51" customHeight="1">
      <c r="A262" s="6">
        <v>10.16</v>
      </c>
      <c r="B262" s="56" t="s">
        <v>340</v>
      </c>
      <c r="C262" s="57"/>
      <c r="D262" s="55"/>
      <c r="E262" s="57"/>
      <c r="F262" s="55"/>
      <c r="G262" s="47"/>
      <c r="H262" s="48"/>
      <c r="I262" s="82"/>
      <c r="J262" s="57"/>
      <c r="K262" s="57"/>
      <c r="L262" s="57"/>
      <c r="M262" s="57"/>
      <c r="N262" s="55"/>
      <c r="O262" s="60">
        <v>2.0039999999999999E-2</v>
      </c>
      <c r="P262" s="57">
        <v>624</v>
      </c>
      <c r="Q262" s="55">
        <f>O262*P262*12*2</f>
        <v>300.11903999999998</v>
      </c>
      <c r="R262" s="42">
        <f t="shared" si="138"/>
        <v>624</v>
      </c>
      <c r="S262" s="43">
        <f t="shared" si="139"/>
        <v>300.11903999999998</v>
      </c>
      <c r="T262" s="453"/>
      <c r="U262" s="453"/>
      <c r="V262" s="453"/>
      <c r="W262" s="458"/>
      <c r="X262" s="456">
        <v>2.0039999999999999E-2</v>
      </c>
      <c r="Y262" s="453">
        <v>0</v>
      </c>
      <c r="Z262" s="458">
        <f>X262*Y262*12*2</f>
        <v>0</v>
      </c>
      <c r="AA262" s="406">
        <f t="shared" si="133"/>
        <v>0</v>
      </c>
      <c r="AB262" s="484">
        <f t="shared" si="133"/>
        <v>0</v>
      </c>
      <c r="AC262" s="454"/>
    </row>
    <row r="263" spans="1:29" s="216" customFormat="1" ht="18">
      <c r="A263" s="217"/>
      <c r="B263" s="192" t="s">
        <v>107</v>
      </c>
      <c r="C263" s="198">
        <f>SUM(C244:C262)</f>
        <v>624</v>
      </c>
      <c r="D263" s="199">
        <f>SUM(D244:D262)</f>
        <v>1860.6</v>
      </c>
      <c r="E263" s="198">
        <f>SUM(E244:E262)</f>
        <v>624</v>
      </c>
      <c r="F263" s="199">
        <f>SUM(F244:F262)</f>
        <v>1860.6</v>
      </c>
      <c r="G263" s="214">
        <f t="shared" si="131"/>
        <v>1</v>
      </c>
      <c r="H263" s="215">
        <f t="shared" si="131"/>
        <v>1</v>
      </c>
      <c r="I263" s="198">
        <f t="shared" ref="I263:S263" si="140">SUM(I244:I262)</f>
        <v>0</v>
      </c>
      <c r="J263" s="199">
        <f t="shared" si="140"/>
        <v>0</v>
      </c>
      <c r="K263" s="199">
        <f t="shared" si="140"/>
        <v>0</v>
      </c>
      <c r="L263" s="199">
        <f t="shared" si="140"/>
        <v>0</v>
      </c>
      <c r="M263" s="199">
        <f t="shared" si="140"/>
        <v>0</v>
      </c>
      <c r="N263" s="199">
        <f t="shared" si="140"/>
        <v>0</v>
      </c>
      <c r="O263" s="200">
        <f t="shared" si="140"/>
        <v>0.5853799999999999</v>
      </c>
      <c r="P263" s="199">
        <f t="shared" si="140"/>
        <v>1872</v>
      </c>
      <c r="Q263" s="199">
        <f t="shared" si="140"/>
        <v>2552.6356799999999</v>
      </c>
      <c r="R263" s="199">
        <f t="shared" si="140"/>
        <v>1872</v>
      </c>
      <c r="S263" s="199">
        <f t="shared" si="140"/>
        <v>2552.6356799999999</v>
      </c>
      <c r="T263" s="446"/>
      <c r="U263" s="446">
        <f t="shared" ref="U263:AB263" si="141">SUM(U244:U262)</f>
        <v>0</v>
      </c>
      <c r="V263" s="446"/>
      <c r="W263" s="446">
        <f t="shared" si="141"/>
        <v>0</v>
      </c>
      <c r="X263" s="449"/>
      <c r="Y263" s="446"/>
      <c r="Z263" s="446">
        <f t="shared" si="141"/>
        <v>2102.45712</v>
      </c>
      <c r="AA263" s="446"/>
      <c r="AB263" s="446">
        <f t="shared" si="141"/>
        <v>2102.45712</v>
      </c>
      <c r="AC263" s="460"/>
    </row>
    <row r="264" spans="1:29" s="87" customFormat="1" ht="18">
      <c r="A264" s="205"/>
      <c r="B264" s="206" t="s">
        <v>9</v>
      </c>
      <c r="C264" s="202">
        <f>C263</f>
        <v>624</v>
      </c>
      <c r="D264" s="203">
        <f>D263</f>
        <v>1860.6</v>
      </c>
      <c r="E264" s="202">
        <f t="shared" ref="E264:S264" si="142">E263</f>
        <v>624</v>
      </c>
      <c r="F264" s="203">
        <f t="shared" si="142"/>
        <v>1860.6</v>
      </c>
      <c r="G264" s="134">
        <f t="shared" si="131"/>
        <v>1</v>
      </c>
      <c r="H264" s="135">
        <f t="shared" si="131"/>
        <v>1</v>
      </c>
      <c r="I264" s="202">
        <f t="shared" si="142"/>
        <v>0</v>
      </c>
      <c r="J264" s="203">
        <f t="shared" si="142"/>
        <v>0</v>
      </c>
      <c r="K264" s="203">
        <f t="shared" si="142"/>
        <v>0</v>
      </c>
      <c r="L264" s="203">
        <f t="shared" si="142"/>
        <v>0</v>
      </c>
      <c r="M264" s="203">
        <f t="shared" si="142"/>
        <v>0</v>
      </c>
      <c r="N264" s="203">
        <f t="shared" si="142"/>
        <v>0</v>
      </c>
      <c r="O264" s="204">
        <f t="shared" si="142"/>
        <v>0.5853799999999999</v>
      </c>
      <c r="P264" s="203">
        <f t="shared" si="142"/>
        <v>1872</v>
      </c>
      <c r="Q264" s="203">
        <f t="shared" si="142"/>
        <v>2552.6356799999999</v>
      </c>
      <c r="R264" s="203">
        <f t="shared" si="142"/>
        <v>1872</v>
      </c>
      <c r="S264" s="203">
        <f t="shared" si="142"/>
        <v>2552.6356799999999</v>
      </c>
      <c r="T264" s="398"/>
      <c r="U264" s="398">
        <f t="shared" ref="U264:AB264" si="143">U263</f>
        <v>0</v>
      </c>
      <c r="V264" s="398"/>
      <c r="W264" s="398">
        <f t="shared" si="143"/>
        <v>0</v>
      </c>
      <c r="X264" s="450"/>
      <c r="Y264" s="398"/>
      <c r="Z264" s="398">
        <f t="shared" si="143"/>
        <v>2102.45712</v>
      </c>
      <c r="AA264" s="398"/>
      <c r="AB264" s="398">
        <f t="shared" si="143"/>
        <v>2102.45712</v>
      </c>
      <c r="AC264" s="463"/>
    </row>
    <row r="265" spans="1:29" s="216" customFormat="1" ht="18">
      <c r="A265" s="217"/>
      <c r="B265" s="206" t="s">
        <v>170</v>
      </c>
      <c r="C265" s="207">
        <f>C264+C241</f>
        <v>624</v>
      </c>
      <c r="D265" s="208">
        <f t="shared" ref="D265:E265" si="144">D264+D241</f>
        <v>1860.6</v>
      </c>
      <c r="E265" s="207">
        <f t="shared" si="144"/>
        <v>624</v>
      </c>
      <c r="F265" s="208">
        <f>F264+F241</f>
        <v>1860.6</v>
      </c>
      <c r="G265" s="214">
        <f t="shared" si="131"/>
        <v>1</v>
      </c>
      <c r="H265" s="215">
        <f t="shared" si="131"/>
        <v>1</v>
      </c>
      <c r="I265" s="207">
        <f t="shared" ref="I265:R265" si="145">I264+I241</f>
        <v>0</v>
      </c>
      <c r="J265" s="208">
        <f t="shared" si="145"/>
        <v>0</v>
      </c>
      <c r="K265" s="208">
        <f t="shared" si="145"/>
        <v>0</v>
      </c>
      <c r="L265" s="208">
        <f t="shared" si="145"/>
        <v>0</v>
      </c>
      <c r="M265" s="208">
        <f t="shared" si="145"/>
        <v>0</v>
      </c>
      <c r="N265" s="208">
        <f t="shared" si="145"/>
        <v>0</v>
      </c>
      <c r="O265" s="209">
        <f t="shared" si="145"/>
        <v>1.0348999999999999</v>
      </c>
      <c r="P265" s="208">
        <f>P264+P241</f>
        <v>1896</v>
      </c>
      <c r="Q265" s="208">
        <f t="shared" si="145"/>
        <v>2563.42416</v>
      </c>
      <c r="R265" s="208">
        <f t="shared" si="145"/>
        <v>1896</v>
      </c>
      <c r="S265" s="208">
        <f>S264+S241</f>
        <v>2563.42416</v>
      </c>
      <c r="T265" s="464"/>
      <c r="U265" s="464">
        <f t="shared" ref="U265:W265" si="146">U264+U241</f>
        <v>0</v>
      </c>
      <c r="V265" s="464"/>
      <c r="W265" s="464">
        <f t="shared" si="146"/>
        <v>0</v>
      </c>
      <c r="X265" s="465"/>
      <c r="Y265" s="464"/>
      <c r="Z265" s="464">
        <f t="shared" ref="Z265" si="147">Z264+Z241</f>
        <v>2102.45712</v>
      </c>
      <c r="AA265" s="464"/>
      <c r="AB265" s="464">
        <f>AB264+AB241</f>
        <v>2102.45712</v>
      </c>
      <c r="AC265" s="463"/>
    </row>
    <row r="266" spans="1:29" s="147" customFormat="1" ht="18">
      <c r="A266" s="143">
        <v>11</v>
      </c>
      <c r="B266" s="144" t="s">
        <v>171</v>
      </c>
      <c r="C266" s="145"/>
      <c r="D266" s="162"/>
      <c r="E266" s="145"/>
      <c r="F266" s="162"/>
      <c r="G266" s="151"/>
      <c r="H266" s="152"/>
      <c r="I266" s="159"/>
      <c r="J266" s="145"/>
      <c r="K266" s="145"/>
      <c r="L266" s="145"/>
      <c r="M266" s="145"/>
      <c r="N266" s="162"/>
      <c r="O266" s="153"/>
      <c r="P266" s="145"/>
      <c r="Q266" s="162"/>
      <c r="R266" s="154">
        <f t="shared" si="122"/>
        <v>0</v>
      </c>
      <c r="S266" s="155">
        <f t="shared" si="122"/>
        <v>0</v>
      </c>
      <c r="T266" s="439"/>
      <c r="U266" s="439"/>
      <c r="V266" s="439"/>
      <c r="W266" s="448"/>
      <c r="X266" s="440"/>
      <c r="Y266" s="439"/>
      <c r="Z266" s="448"/>
      <c r="AA266" s="406"/>
      <c r="AB266" s="484"/>
      <c r="AC266" s="403"/>
    </row>
    <row r="267" spans="1:29" s="88" customFormat="1" ht="18">
      <c r="A267" s="6"/>
      <c r="B267" s="36" t="s">
        <v>172</v>
      </c>
      <c r="C267" s="26"/>
      <c r="D267" s="27"/>
      <c r="E267" s="26"/>
      <c r="F267" s="27"/>
      <c r="G267" s="47"/>
      <c r="H267" s="48"/>
      <c r="I267" s="53"/>
      <c r="J267" s="26"/>
      <c r="K267" s="26"/>
      <c r="L267" s="26"/>
      <c r="M267" s="26"/>
      <c r="N267" s="27"/>
      <c r="O267" s="112"/>
      <c r="P267" s="26"/>
      <c r="Q267" s="27"/>
      <c r="R267" s="42">
        <f t="shared" si="122"/>
        <v>0</v>
      </c>
      <c r="S267" s="43">
        <f t="shared" si="122"/>
        <v>0</v>
      </c>
      <c r="T267" s="439"/>
      <c r="U267" s="439"/>
      <c r="V267" s="439"/>
      <c r="W267" s="448"/>
      <c r="X267" s="440"/>
      <c r="Y267" s="439"/>
      <c r="Z267" s="448"/>
      <c r="AA267" s="406"/>
      <c r="AB267" s="484"/>
      <c r="AC267" s="403"/>
    </row>
    <row r="268" spans="1:29" s="87" customFormat="1" ht="39.75" customHeight="1">
      <c r="A268" s="6">
        <v>11.01</v>
      </c>
      <c r="B268" s="7" t="s">
        <v>300</v>
      </c>
      <c r="C268" s="8"/>
      <c r="D268" s="13"/>
      <c r="E268" s="8"/>
      <c r="F268" s="13"/>
      <c r="G268" s="47"/>
      <c r="H268" s="48"/>
      <c r="I268" s="49">
        <f t="shared" ref="I268:J287" si="148">C268-E268</f>
        <v>0</v>
      </c>
      <c r="J268" s="50">
        <f t="shared" si="148"/>
        <v>0</v>
      </c>
      <c r="K268" s="8"/>
      <c r="L268" s="8"/>
      <c r="M268" s="8"/>
      <c r="N268" s="13"/>
      <c r="O268" s="64"/>
      <c r="P268" s="8"/>
      <c r="Q268" s="13"/>
      <c r="R268" s="42">
        <f t="shared" si="122"/>
        <v>0</v>
      </c>
      <c r="S268" s="43">
        <f t="shared" si="122"/>
        <v>0</v>
      </c>
      <c r="T268" s="405"/>
      <c r="U268" s="405"/>
      <c r="V268" s="405"/>
      <c r="W268" s="484"/>
      <c r="X268" s="426"/>
      <c r="Y268" s="405"/>
      <c r="Z268" s="484"/>
      <c r="AA268" s="406">
        <f t="shared" ref="AA268:AA290" si="149">T268+V268+Y268</f>
        <v>0</v>
      </c>
      <c r="AB268" s="484">
        <f t="shared" si="133"/>
        <v>0</v>
      </c>
      <c r="AC268" s="404"/>
    </row>
    <row r="269" spans="1:29" s="88" customFormat="1" ht="18">
      <c r="A269" s="6"/>
      <c r="B269" s="7" t="s">
        <v>124</v>
      </c>
      <c r="C269" s="8">
        <v>500</v>
      </c>
      <c r="D269" s="13">
        <v>3.5</v>
      </c>
      <c r="E269" s="8">
        <v>500</v>
      </c>
      <c r="F269" s="13">
        <v>3.5</v>
      </c>
      <c r="G269" s="47">
        <f t="shared" si="131"/>
        <v>1</v>
      </c>
      <c r="H269" s="48">
        <f t="shared" si="131"/>
        <v>1</v>
      </c>
      <c r="I269" s="49">
        <f t="shared" si="148"/>
        <v>0</v>
      </c>
      <c r="J269" s="50">
        <f t="shared" si="148"/>
        <v>0</v>
      </c>
      <c r="K269" s="8"/>
      <c r="L269" s="8"/>
      <c r="M269" s="8"/>
      <c r="N269" s="13"/>
      <c r="O269" s="64">
        <v>1.4E-2</v>
      </c>
      <c r="P269" s="8">
        <v>245</v>
      </c>
      <c r="Q269" s="41">
        <f>O269*P269</f>
        <v>3.43</v>
      </c>
      <c r="R269" s="42">
        <f t="shared" si="122"/>
        <v>245</v>
      </c>
      <c r="S269" s="43">
        <f t="shared" si="122"/>
        <v>3.43</v>
      </c>
      <c r="T269" s="405"/>
      <c r="U269" s="405"/>
      <c r="V269" s="405"/>
      <c r="W269" s="484"/>
      <c r="X269" s="426">
        <v>8.0000000000000002E-3</v>
      </c>
      <c r="Y269" s="405">
        <v>245</v>
      </c>
      <c r="Z269" s="424">
        <f>X269*Y269</f>
        <v>1.96</v>
      </c>
      <c r="AA269" s="406">
        <f t="shared" si="149"/>
        <v>245</v>
      </c>
      <c r="AB269" s="484">
        <f t="shared" si="133"/>
        <v>1.96</v>
      </c>
      <c r="AC269" s="404"/>
    </row>
    <row r="270" spans="1:29" s="88" customFormat="1" ht="18">
      <c r="A270" s="6"/>
      <c r="B270" s="7" t="s">
        <v>173</v>
      </c>
      <c r="C270" s="8">
        <v>800</v>
      </c>
      <c r="D270" s="13">
        <v>5.6</v>
      </c>
      <c r="E270" s="8">
        <v>800</v>
      </c>
      <c r="F270" s="13">
        <v>5.6</v>
      </c>
      <c r="G270" s="47">
        <f t="shared" si="131"/>
        <v>1</v>
      </c>
      <c r="H270" s="48">
        <f t="shared" si="131"/>
        <v>1</v>
      </c>
      <c r="I270" s="49">
        <f t="shared" si="148"/>
        <v>0</v>
      </c>
      <c r="J270" s="50">
        <f t="shared" si="148"/>
        <v>0</v>
      </c>
      <c r="K270" s="8"/>
      <c r="L270" s="8"/>
      <c r="M270" s="8"/>
      <c r="N270" s="13"/>
      <c r="O270" s="64">
        <v>1.4E-2</v>
      </c>
      <c r="P270" s="8">
        <v>435</v>
      </c>
      <c r="Q270" s="41">
        <f t="shared" ref="Q270:Q290" si="150">O270*P270</f>
        <v>6.09</v>
      </c>
      <c r="R270" s="42">
        <f t="shared" si="122"/>
        <v>435</v>
      </c>
      <c r="S270" s="43">
        <f t="shared" si="122"/>
        <v>6.09</v>
      </c>
      <c r="T270" s="405"/>
      <c r="U270" s="405"/>
      <c r="V270" s="405"/>
      <c r="W270" s="484"/>
      <c r="X270" s="426">
        <v>8.0000000000000002E-3</v>
      </c>
      <c r="Y270" s="405">
        <v>435</v>
      </c>
      <c r="Z270" s="424">
        <f t="shared" ref="Z270:Z279" si="151">X270*Y270</f>
        <v>3.48</v>
      </c>
      <c r="AA270" s="406">
        <f t="shared" si="149"/>
        <v>435</v>
      </c>
      <c r="AB270" s="484">
        <f t="shared" si="133"/>
        <v>3.48</v>
      </c>
      <c r="AC270" s="404"/>
    </row>
    <row r="271" spans="1:29" s="88" customFormat="1" ht="18">
      <c r="A271" s="6"/>
      <c r="B271" s="7" t="s">
        <v>174</v>
      </c>
      <c r="C271" s="8">
        <v>400</v>
      </c>
      <c r="D271" s="13">
        <v>2.82</v>
      </c>
      <c r="E271" s="8">
        <v>400</v>
      </c>
      <c r="F271" s="13">
        <v>2.82</v>
      </c>
      <c r="G271" s="47">
        <f t="shared" si="131"/>
        <v>1</v>
      </c>
      <c r="H271" s="48">
        <f t="shared" si="131"/>
        <v>1</v>
      </c>
      <c r="I271" s="49">
        <f t="shared" si="148"/>
        <v>0</v>
      </c>
      <c r="J271" s="50">
        <f t="shared" si="148"/>
        <v>0</v>
      </c>
      <c r="K271" s="8"/>
      <c r="L271" s="8"/>
      <c r="M271" s="8"/>
      <c r="N271" s="13"/>
      <c r="O271" s="64">
        <v>1.4E-2</v>
      </c>
      <c r="P271" s="8">
        <v>460</v>
      </c>
      <c r="Q271" s="41">
        <f t="shared" si="150"/>
        <v>6.44</v>
      </c>
      <c r="R271" s="42">
        <f t="shared" si="122"/>
        <v>460</v>
      </c>
      <c r="S271" s="43">
        <f t="shared" si="122"/>
        <v>6.44</v>
      </c>
      <c r="T271" s="405"/>
      <c r="U271" s="405"/>
      <c r="V271" s="405"/>
      <c r="W271" s="484"/>
      <c r="X271" s="426">
        <v>8.0000000000000002E-3</v>
      </c>
      <c r="Y271" s="405">
        <v>460</v>
      </c>
      <c r="Z271" s="424">
        <f t="shared" si="151"/>
        <v>3.68</v>
      </c>
      <c r="AA271" s="406">
        <f t="shared" si="149"/>
        <v>460</v>
      </c>
      <c r="AB271" s="484">
        <f t="shared" si="133"/>
        <v>3.68</v>
      </c>
      <c r="AC271" s="404"/>
    </row>
    <row r="272" spans="1:29" s="87" customFormat="1" ht="33" customHeight="1">
      <c r="A272" s="6">
        <v>11.02</v>
      </c>
      <c r="B272" s="7" t="s">
        <v>310</v>
      </c>
      <c r="C272" s="8"/>
      <c r="D272" s="13"/>
      <c r="E272" s="8"/>
      <c r="F272" s="13"/>
      <c r="G272" s="47"/>
      <c r="H272" s="48"/>
      <c r="I272" s="49">
        <f t="shared" si="148"/>
        <v>0</v>
      </c>
      <c r="J272" s="50">
        <f t="shared" si="148"/>
        <v>0</v>
      </c>
      <c r="K272" s="8"/>
      <c r="L272" s="8"/>
      <c r="M272" s="8"/>
      <c r="N272" s="13"/>
      <c r="O272" s="64"/>
      <c r="P272" s="8"/>
      <c r="Q272" s="41">
        <f t="shared" si="150"/>
        <v>0</v>
      </c>
      <c r="R272" s="42">
        <f t="shared" si="122"/>
        <v>0</v>
      </c>
      <c r="S272" s="43">
        <f t="shared" si="122"/>
        <v>0</v>
      </c>
      <c r="T272" s="405"/>
      <c r="U272" s="405"/>
      <c r="V272" s="405"/>
      <c r="W272" s="484"/>
      <c r="X272" s="426"/>
      <c r="Y272" s="405"/>
      <c r="Z272" s="424"/>
      <c r="AA272" s="406"/>
      <c r="AB272" s="484"/>
      <c r="AC272" s="404"/>
    </row>
    <row r="273" spans="1:29" s="88" customFormat="1" ht="18">
      <c r="A273" s="6"/>
      <c r="B273" s="7" t="s">
        <v>124</v>
      </c>
      <c r="C273" s="8">
        <v>395</v>
      </c>
      <c r="D273" s="13">
        <v>2.35</v>
      </c>
      <c r="E273" s="8">
        <v>395</v>
      </c>
      <c r="F273" s="13">
        <v>2.35</v>
      </c>
      <c r="G273" s="47">
        <f t="shared" si="131"/>
        <v>1</v>
      </c>
      <c r="H273" s="48">
        <f t="shared" si="131"/>
        <v>1</v>
      </c>
      <c r="I273" s="49">
        <f t="shared" si="148"/>
        <v>0</v>
      </c>
      <c r="J273" s="50">
        <f t="shared" si="148"/>
        <v>0</v>
      </c>
      <c r="K273" s="8"/>
      <c r="L273" s="8"/>
      <c r="M273" s="8"/>
      <c r="N273" s="13"/>
      <c r="O273" s="64">
        <v>1.2E-2</v>
      </c>
      <c r="P273" s="8">
        <v>260</v>
      </c>
      <c r="Q273" s="41">
        <f t="shared" si="150"/>
        <v>3.12</v>
      </c>
      <c r="R273" s="42">
        <f t="shared" si="122"/>
        <v>260</v>
      </c>
      <c r="S273" s="43">
        <f t="shared" si="122"/>
        <v>3.12</v>
      </c>
      <c r="T273" s="405"/>
      <c r="U273" s="405"/>
      <c r="V273" s="405"/>
      <c r="W273" s="484"/>
      <c r="X273" s="426">
        <v>6.0000000000000001E-3</v>
      </c>
      <c r="Y273" s="405">
        <v>260</v>
      </c>
      <c r="Z273" s="424">
        <f t="shared" si="151"/>
        <v>1.56</v>
      </c>
      <c r="AA273" s="406">
        <f t="shared" si="149"/>
        <v>260</v>
      </c>
      <c r="AB273" s="484">
        <f t="shared" si="133"/>
        <v>1.56</v>
      </c>
      <c r="AC273" s="404"/>
    </row>
    <row r="274" spans="1:29" s="88" customFormat="1" ht="18">
      <c r="A274" s="6"/>
      <c r="B274" s="7" t="s">
        <v>173</v>
      </c>
      <c r="C274" s="8">
        <v>500</v>
      </c>
      <c r="D274" s="13">
        <v>3</v>
      </c>
      <c r="E274" s="8">
        <v>500</v>
      </c>
      <c r="F274" s="13">
        <v>3</v>
      </c>
      <c r="G274" s="47">
        <f t="shared" si="131"/>
        <v>1</v>
      </c>
      <c r="H274" s="48">
        <f t="shared" si="131"/>
        <v>1</v>
      </c>
      <c r="I274" s="49">
        <f t="shared" si="148"/>
        <v>0</v>
      </c>
      <c r="J274" s="50">
        <f t="shared" si="148"/>
        <v>0</v>
      </c>
      <c r="K274" s="8"/>
      <c r="L274" s="8"/>
      <c r="M274" s="8"/>
      <c r="N274" s="13"/>
      <c r="O274" s="64">
        <v>1.2E-2</v>
      </c>
      <c r="P274" s="8">
        <v>375</v>
      </c>
      <c r="Q274" s="41">
        <f t="shared" si="150"/>
        <v>4.5</v>
      </c>
      <c r="R274" s="42">
        <f t="shared" si="122"/>
        <v>375</v>
      </c>
      <c r="S274" s="43">
        <f t="shared" si="122"/>
        <v>4.5</v>
      </c>
      <c r="T274" s="405"/>
      <c r="U274" s="405"/>
      <c r="V274" s="405"/>
      <c r="W274" s="484"/>
      <c r="X274" s="426">
        <v>6.0000000000000001E-3</v>
      </c>
      <c r="Y274" s="405">
        <v>375</v>
      </c>
      <c r="Z274" s="424">
        <f t="shared" si="151"/>
        <v>2.25</v>
      </c>
      <c r="AA274" s="406">
        <f t="shared" si="149"/>
        <v>375</v>
      </c>
      <c r="AB274" s="484">
        <f t="shared" si="133"/>
        <v>2.25</v>
      </c>
      <c r="AC274" s="404"/>
    </row>
    <row r="275" spans="1:29" s="88" customFormat="1" ht="18">
      <c r="A275" s="6"/>
      <c r="B275" s="7" t="s">
        <v>174</v>
      </c>
      <c r="C275" s="8">
        <v>634</v>
      </c>
      <c r="D275" s="13">
        <v>3.8</v>
      </c>
      <c r="E275" s="8">
        <v>634</v>
      </c>
      <c r="F275" s="13">
        <v>3.8</v>
      </c>
      <c r="G275" s="47">
        <f t="shared" si="131"/>
        <v>1</v>
      </c>
      <c r="H275" s="48">
        <f t="shared" si="131"/>
        <v>1</v>
      </c>
      <c r="I275" s="49">
        <f t="shared" si="148"/>
        <v>0</v>
      </c>
      <c r="J275" s="50">
        <f t="shared" si="148"/>
        <v>0</v>
      </c>
      <c r="K275" s="8"/>
      <c r="L275" s="8"/>
      <c r="M275" s="8"/>
      <c r="N275" s="13"/>
      <c r="O275" s="64">
        <v>1.2E-2</v>
      </c>
      <c r="P275" s="8">
        <v>375</v>
      </c>
      <c r="Q275" s="41">
        <f t="shared" si="150"/>
        <v>4.5</v>
      </c>
      <c r="R275" s="42">
        <f t="shared" si="122"/>
        <v>375</v>
      </c>
      <c r="S275" s="43">
        <f t="shared" si="122"/>
        <v>4.5</v>
      </c>
      <c r="T275" s="405"/>
      <c r="U275" s="405"/>
      <c r="V275" s="405"/>
      <c r="W275" s="484"/>
      <c r="X275" s="426">
        <v>6.0000000000000001E-3</v>
      </c>
      <c r="Y275" s="405">
        <v>375</v>
      </c>
      <c r="Z275" s="424">
        <f t="shared" si="151"/>
        <v>2.25</v>
      </c>
      <c r="AA275" s="406">
        <f t="shared" si="149"/>
        <v>375</v>
      </c>
      <c r="AB275" s="484">
        <f t="shared" si="133"/>
        <v>2.25</v>
      </c>
      <c r="AC275" s="404"/>
    </row>
    <row r="276" spans="1:29" s="88" customFormat="1" ht="36.75" customHeight="1">
      <c r="A276" s="6">
        <v>11.03</v>
      </c>
      <c r="B276" s="61" t="s">
        <v>175</v>
      </c>
      <c r="C276" s="62"/>
      <c r="D276" s="63"/>
      <c r="E276" s="62"/>
      <c r="F276" s="63"/>
      <c r="G276" s="47"/>
      <c r="H276" s="48"/>
      <c r="I276" s="49">
        <f t="shared" si="148"/>
        <v>0</v>
      </c>
      <c r="J276" s="50">
        <f t="shared" si="148"/>
        <v>0</v>
      </c>
      <c r="K276" s="62"/>
      <c r="L276" s="62"/>
      <c r="M276" s="62"/>
      <c r="N276" s="63"/>
      <c r="O276" s="118">
        <v>0.06</v>
      </c>
      <c r="P276" s="62">
        <v>24</v>
      </c>
      <c r="Q276" s="41">
        <f t="shared" si="150"/>
        <v>1.44</v>
      </c>
      <c r="R276" s="42">
        <f t="shared" si="122"/>
        <v>24</v>
      </c>
      <c r="S276" s="43">
        <f t="shared" si="122"/>
        <v>1.44</v>
      </c>
      <c r="T276" s="409"/>
      <c r="U276" s="409"/>
      <c r="V276" s="409"/>
      <c r="W276" s="483"/>
      <c r="X276" s="466">
        <v>0.06</v>
      </c>
      <c r="Y276" s="409">
        <v>0</v>
      </c>
      <c r="Z276" s="424">
        <f t="shared" si="151"/>
        <v>0</v>
      </c>
      <c r="AA276" s="406">
        <f t="shared" si="149"/>
        <v>0</v>
      </c>
      <c r="AB276" s="484">
        <f t="shared" si="133"/>
        <v>0</v>
      </c>
      <c r="AC276" s="408"/>
    </row>
    <row r="277" spans="1:29" s="88" customFormat="1" ht="30" customHeight="1">
      <c r="A277" s="6">
        <v>11.04</v>
      </c>
      <c r="B277" s="38" t="s">
        <v>176</v>
      </c>
      <c r="C277" s="39">
        <v>0</v>
      </c>
      <c r="D277" s="40">
        <v>0</v>
      </c>
      <c r="E277" s="39"/>
      <c r="F277" s="40"/>
      <c r="G277" s="47"/>
      <c r="H277" s="48"/>
      <c r="I277" s="49">
        <f t="shared" si="148"/>
        <v>0</v>
      </c>
      <c r="J277" s="50">
        <f t="shared" si="148"/>
        <v>0</v>
      </c>
      <c r="K277" s="39"/>
      <c r="L277" s="39"/>
      <c r="M277" s="39"/>
      <c r="N277" s="40"/>
      <c r="O277" s="115"/>
      <c r="P277" s="39"/>
      <c r="Q277" s="41">
        <f t="shared" si="150"/>
        <v>0</v>
      </c>
      <c r="R277" s="42">
        <f t="shared" si="122"/>
        <v>0</v>
      </c>
      <c r="S277" s="43">
        <f t="shared" si="122"/>
        <v>0</v>
      </c>
      <c r="T277" s="467"/>
      <c r="U277" s="467"/>
      <c r="V277" s="467"/>
      <c r="W277" s="498"/>
      <c r="X277" s="468"/>
      <c r="Y277" s="467"/>
      <c r="Z277" s="424"/>
      <c r="AA277" s="406"/>
      <c r="AB277" s="484"/>
      <c r="AC277" s="410"/>
    </row>
    <row r="278" spans="1:29" s="88" customFormat="1" ht="69.75" customHeight="1">
      <c r="A278" s="6"/>
      <c r="B278" s="61" t="s">
        <v>177</v>
      </c>
      <c r="C278" s="62">
        <v>718</v>
      </c>
      <c r="D278" s="63">
        <v>43.08</v>
      </c>
      <c r="E278" s="62">
        <v>307</v>
      </c>
      <c r="F278" s="63">
        <v>18.420000000000002</v>
      </c>
      <c r="G278" s="47">
        <f t="shared" si="131"/>
        <v>0.42757660167130918</v>
      </c>
      <c r="H278" s="48">
        <f t="shared" si="131"/>
        <v>0.42757660167130923</v>
      </c>
      <c r="I278" s="49">
        <f t="shared" si="148"/>
        <v>411</v>
      </c>
      <c r="J278" s="50">
        <f t="shared" si="148"/>
        <v>24.659999999999997</v>
      </c>
      <c r="K278" s="62"/>
      <c r="L278" s="62"/>
      <c r="M278" s="62"/>
      <c r="N278" s="63"/>
      <c r="O278" s="118">
        <v>0.06</v>
      </c>
      <c r="P278" s="62">
        <v>550</v>
      </c>
      <c r="Q278" s="41">
        <f t="shared" si="150"/>
        <v>33</v>
      </c>
      <c r="R278" s="42">
        <f t="shared" si="122"/>
        <v>550</v>
      </c>
      <c r="S278" s="43">
        <f t="shared" si="122"/>
        <v>33</v>
      </c>
      <c r="T278" s="409"/>
      <c r="U278" s="409"/>
      <c r="V278" s="409"/>
      <c r="W278" s="483"/>
      <c r="X278" s="466">
        <v>0.06</v>
      </c>
      <c r="Y278" s="409">
        <v>400</v>
      </c>
      <c r="Z278" s="424">
        <f t="shared" si="151"/>
        <v>24</v>
      </c>
      <c r="AA278" s="406">
        <f t="shared" si="149"/>
        <v>400</v>
      </c>
      <c r="AB278" s="484">
        <f t="shared" si="133"/>
        <v>24</v>
      </c>
      <c r="AC278" s="408"/>
    </row>
    <row r="279" spans="1:29" s="88" customFormat="1" ht="65.25" customHeight="1">
      <c r="A279" s="6"/>
      <c r="B279" s="61" t="s">
        <v>178</v>
      </c>
      <c r="C279" s="62">
        <v>176</v>
      </c>
      <c r="D279" s="63">
        <v>10.56</v>
      </c>
      <c r="E279" s="62">
        <v>160</v>
      </c>
      <c r="F279" s="63">
        <v>9.6</v>
      </c>
      <c r="G279" s="47">
        <f t="shared" si="131"/>
        <v>0.90909090909090906</v>
      </c>
      <c r="H279" s="48">
        <f t="shared" si="131"/>
        <v>0.90909090909090906</v>
      </c>
      <c r="I279" s="49">
        <f t="shared" si="148"/>
        <v>16</v>
      </c>
      <c r="J279" s="50">
        <f t="shared" si="148"/>
        <v>0.96000000000000085</v>
      </c>
      <c r="K279" s="62"/>
      <c r="L279" s="62"/>
      <c r="M279" s="62"/>
      <c r="N279" s="63"/>
      <c r="O279" s="118">
        <v>0.06</v>
      </c>
      <c r="P279" s="62">
        <v>307</v>
      </c>
      <c r="Q279" s="41">
        <f t="shared" si="150"/>
        <v>18.419999999999998</v>
      </c>
      <c r="R279" s="42">
        <f t="shared" si="122"/>
        <v>307</v>
      </c>
      <c r="S279" s="43">
        <f t="shared" si="122"/>
        <v>18.419999999999998</v>
      </c>
      <c r="T279" s="409"/>
      <c r="U279" s="409"/>
      <c r="V279" s="409"/>
      <c r="W279" s="483"/>
      <c r="X279" s="466">
        <v>0.06</v>
      </c>
      <c r="Y279" s="409">
        <v>307</v>
      </c>
      <c r="Z279" s="424">
        <f t="shared" si="151"/>
        <v>18.419999999999998</v>
      </c>
      <c r="AA279" s="406">
        <f t="shared" si="149"/>
        <v>307</v>
      </c>
      <c r="AB279" s="484">
        <f t="shared" si="133"/>
        <v>18.419999999999998</v>
      </c>
      <c r="AC279" s="408"/>
    </row>
    <row r="280" spans="1:29" s="88" customFormat="1" ht="40.5" customHeight="1">
      <c r="A280" s="6"/>
      <c r="B280" s="38" t="s">
        <v>179</v>
      </c>
      <c r="C280" s="39"/>
      <c r="D280" s="40"/>
      <c r="E280" s="39"/>
      <c r="F280" s="40"/>
      <c r="G280" s="47"/>
      <c r="H280" s="48"/>
      <c r="I280" s="49">
        <f t="shared" si="148"/>
        <v>0</v>
      </c>
      <c r="J280" s="50">
        <f t="shared" si="148"/>
        <v>0</v>
      </c>
      <c r="K280" s="39"/>
      <c r="L280" s="39"/>
      <c r="M280" s="39"/>
      <c r="N280" s="40"/>
      <c r="O280" s="115"/>
      <c r="P280" s="39"/>
      <c r="Q280" s="41">
        <f t="shared" si="150"/>
        <v>0</v>
      </c>
      <c r="R280" s="42">
        <f t="shared" si="122"/>
        <v>0</v>
      </c>
      <c r="S280" s="43">
        <f t="shared" si="122"/>
        <v>0</v>
      </c>
      <c r="T280" s="467"/>
      <c r="U280" s="467"/>
      <c r="V280" s="467"/>
      <c r="W280" s="498"/>
      <c r="X280" s="468"/>
      <c r="Y280" s="467"/>
      <c r="Z280" s="424"/>
      <c r="AA280" s="406"/>
      <c r="AB280" s="484"/>
      <c r="AC280" s="410"/>
    </row>
    <row r="281" spans="1:29" s="88" customFormat="1" ht="103.5" customHeight="1">
      <c r="A281" s="6">
        <v>11.05</v>
      </c>
      <c r="B281" s="7" t="s">
        <v>311</v>
      </c>
      <c r="C281" s="8"/>
      <c r="D281" s="13"/>
      <c r="E281" s="8"/>
      <c r="F281" s="13"/>
      <c r="G281" s="47" t="e">
        <f t="shared" si="131"/>
        <v>#DIV/0!</v>
      </c>
      <c r="H281" s="48" t="e">
        <f t="shared" si="131"/>
        <v>#DIV/0!</v>
      </c>
      <c r="I281" s="49">
        <f t="shared" si="148"/>
        <v>0</v>
      </c>
      <c r="J281" s="50">
        <f t="shared" si="148"/>
        <v>0</v>
      </c>
      <c r="K281" s="8"/>
      <c r="L281" s="8"/>
      <c r="M281" s="8"/>
      <c r="N281" s="13"/>
      <c r="O281" s="64"/>
      <c r="P281" s="8"/>
      <c r="Q281" s="41">
        <f>O281*P281</f>
        <v>0</v>
      </c>
      <c r="R281" s="42">
        <f t="shared" si="122"/>
        <v>0</v>
      </c>
      <c r="S281" s="43">
        <f t="shared" si="122"/>
        <v>0</v>
      </c>
      <c r="T281" s="405"/>
      <c r="U281" s="405"/>
      <c r="V281" s="405"/>
      <c r="W281" s="484"/>
      <c r="X281" s="426"/>
      <c r="Y281" s="405"/>
      <c r="Z281" s="424">
        <f>X281*Y281</f>
        <v>0</v>
      </c>
      <c r="AA281" s="406">
        <f t="shared" si="149"/>
        <v>0</v>
      </c>
      <c r="AB281" s="484">
        <f t="shared" si="133"/>
        <v>0</v>
      </c>
      <c r="AC281" s="404"/>
    </row>
    <row r="282" spans="1:29" s="88" customFormat="1" ht="18">
      <c r="A282" s="6"/>
      <c r="B282" s="7" t="s">
        <v>124</v>
      </c>
      <c r="C282" s="8">
        <v>40</v>
      </c>
      <c r="D282" s="13">
        <v>0.4</v>
      </c>
      <c r="E282" s="8">
        <v>40</v>
      </c>
      <c r="F282" s="13">
        <v>0.4</v>
      </c>
      <c r="G282" s="47"/>
      <c r="H282" s="48"/>
      <c r="I282" s="49">
        <f t="shared" si="148"/>
        <v>0</v>
      </c>
      <c r="J282" s="50">
        <f t="shared" si="148"/>
        <v>0</v>
      </c>
      <c r="K282" s="8"/>
      <c r="L282" s="8"/>
      <c r="M282" s="8"/>
      <c r="N282" s="13"/>
      <c r="O282" s="64">
        <v>0.02</v>
      </c>
      <c r="P282" s="8">
        <v>30</v>
      </c>
      <c r="Q282" s="41">
        <f t="shared" si="150"/>
        <v>0.6</v>
      </c>
      <c r="R282" s="42">
        <f t="shared" si="122"/>
        <v>30</v>
      </c>
      <c r="S282" s="43">
        <f t="shared" si="122"/>
        <v>0.6</v>
      </c>
      <c r="T282" s="405"/>
      <c r="U282" s="405"/>
      <c r="V282" s="405"/>
      <c r="W282" s="484"/>
      <c r="X282" s="426">
        <v>0.01</v>
      </c>
      <c r="Y282" s="405">
        <v>30</v>
      </c>
      <c r="Z282" s="424">
        <f t="shared" ref="Z282:Z284" si="152">X282*Y282</f>
        <v>0.3</v>
      </c>
      <c r="AA282" s="406">
        <f t="shared" si="149"/>
        <v>30</v>
      </c>
      <c r="AB282" s="484">
        <f t="shared" si="133"/>
        <v>0.3</v>
      </c>
      <c r="AC282" s="404"/>
    </row>
    <row r="283" spans="1:29" s="88" customFormat="1" ht="18">
      <c r="A283" s="6"/>
      <c r="B283" s="7" t="s">
        <v>173</v>
      </c>
      <c r="C283" s="8">
        <v>40</v>
      </c>
      <c r="D283" s="13">
        <v>0.4</v>
      </c>
      <c r="E283" s="8">
        <v>40</v>
      </c>
      <c r="F283" s="13">
        <v>0.4</v>
      </c>
      <c r="G283" s="47"/>
      <c r="H283" s="48"/>
      <c r="I283" s="49">
        <f t="shared" si="148"/>
        <v>0</v>
      </c>
      <c r="J283" s="50">
        <f t="shared" si="148"/>
        <v>0</v>
      </c>
      <c r="K283" s="8"/>
      <c r="L283" s="8"/>
      <c r="M283" s="8"/>
      <c r="N283" s="13"/>
      <c r="O283" s="64">
        <v>0.02</v>
      </c>
      <c r="P283" s="8">
        <v>70</v>
      </c>
      <c r="Q283" s="41">
        <f t="shared" si="150"/>
        <v>1.4000000000000001</v>
      </c>
      <c r="R283" s="42">
        <f t="shared" si="122"/>
        <v>70</v>
      </c>
      <c r="S283" s="43">
        <f t="shared" si="122"/>
        <v>1.4000000000000001</v>
      </c>
      <c r="T283" s="405"/>
      <c r="U283" s="405"/>
      <c r="V283" s="405"/>
      <c r="W283" s="484"/>
      <c r="X283" s="426">
        <v>0.01</v>
      </c>
      <c r="Y283" s="405">
        <v>70</v>
      </c>
      <c r="Z283" s="424">
        <f t="shared" si="152"/>
        <v>0.70000000000000007</v>
      </c>
      <c r="AA283" s="406">
        <f t="shared" si="149"/>
        <v>70</v>
      </c>
      <c r="AB283" s="484">
        <f t="shared" si="133"/>
        <v>0.70000000000000007</v>
      </c>
      <c r="AC283" s="404"/>
    </row>
    <row r="284" spans="1:29" s="88" customFormat="1" ht="18">
      <c r="A284" s="6"/>
      <c r="B284" s="7" t="s">
        <v>174</v>
      </c>
      <c r="C284" s="8">
        <v>40</v>
      </c>
      <c r="D284" s="13">
        <v>0.4</v>
      </c>
      <c r="E284" s="8">
        <v>40</v>
      </c>
      <c r="F284" s="13">
        <v>0.4</v>
      </c>
      <c r="G284" s="47"/>
      <c r="H284" s="48"/>
      <c r="I284" s="49">
        <f t="shared" si="148"/>
        <v>0</v>
      </c>
      <c r="J284" s="50">
        <f t="shared" si="148"/>
        <v>0</v>
      </c>
      <c r="K284" s="8"/>
      <c r="L284" s="8"/>
      <c r="M284" s="8"/>
      <c r="N284" s="13"/>
      <c r="O284" s="64">
        <v>0.02</v>
      </c>
      <c r="P284" s="8">
        <v>80</v>
      </c>
      <c r="Q284" s="41">
        <f t="shared" si="150"/>
        <v>1.6</v>
      </c>
      <c r="R284" s="42">
        <f t="shared" si="122"/>
        <v>80</v>
      </c>
      <c r="S284" s="43">
        <f t="shared" si="122"/>
        <v>1.6</v>
      </c>
      <c r="T284" s="405"/>
      <c r="U284" s="405"/>
      <c r="V284" s="405"/>
      <c r="W284" s="484"/>
      <c r="X284" s="426">
        <v>0.01</v>
      </c>
      <c r="Y284" s="405">
        <v>40</v>
      </c>
      <c r="Z284" s="424">
        <f t="shared" si="152"/>
        <v>0.4</v>
      </c>
      <c r="AA284" s="406">
        <f t="shared" si="149"/>
        <v>40</v>
      </c>
      <c r="AB284" s="484">
        <f t="shared" si="133"/>
        <v>0.4</v>
      </c>
      <c r="AC284" s="404"/>
    </row>
    <row r="285" spans="1:29" s="88" customFormat="1" ht="35.25" customHeight="1">
      <c r="A285" s="6"/>
      <c r="B285" s="38" t="s">
        <v>180</v>
      </c>
      <c r="C285" s="39"/>
      <c r="D285" s="40"/>
      <c r="E285" s="39"/>
      <c r="F285" s="40"/>
      <c r="G285" s="47"/>
      <c r="H285" s="48"/>
      <c r="I285" s="49">
        <f t="shared" si="148"/>
        <v>0</v>
      </c>
      <c r="J285" s="50">
        <f t="shared" si="148"/>
        <v>0</v>
      </c>
      <c r="K285" s="39"/>
      <c r="L285" s="39"/>
      <c r="M285" s="39"/>
      <c r="N285" s="40"/>
      <c r="O285" s="64"/>
      <c r="P285" s="39"/>
      <c r="Q285" s="41">
        <f t="shared" si="150"/>
        <v>0</v>
      </c>
      <c r="R285" s="42">
        <f t="shared" si="122"/>
        <v>0</v>
      </c>
      <c r="S285" s="43">
        <f t="shared" si="122"/>
        <v>0</v>
      </c>
      <c r="T285" s="467"/>
      <c r="U285" s="467"/>
      <c r="V285" s="467"/>
      <c r="W285" s="498"/>
      <c r="X285" s="426"/>
      <c r="Y285" s="467"/>
      <c r="Z285" s="424">
        <f t="shared" ref="Z285:Z290" si="153">X285*Y285</f>
        <v>0</v>
      </c>
      <c r="AA285" s="406"/>
      <c r="AB285" s="484"/>
      <c r="AC285" s="410"/>
    </row>
    <row r="286" spans="1:29" s="88" customFormat="1" ht="26.25" customHeight="1">
      <c r="A286" s="6">
        <v>11.06</v>
      </c>
      <c r="B286" s="7" t="s">
        <v>313</v>
      </c>
      <c r="C286" s="8">
        <v>8</v>
      </c>
      <c r="D286" s="13">
        <v>0.16</v>
      </c>
      <c r="E286" s="8">
        <v>8</v>
      </c>
      <c r="F286" s="13">
        <v>0.16</v>
      </c>
      <c r="G286" s="47"/>
      <c r="H286" s="48"/>
      <c r="I286" s="49">
        <f t="shared" si="148"/>
        <v>0</v>
      </c>
      <c r="J286" s="50">
        <f t="shared" si="148"/>
        <v>0</v>
      </c>
      <c r="K286" s="8"/>
      <c r="L286" s="8"/>
      <c r="M286" s="8"/>
      <c r="N286" s="13"/>
      <c r="O286" s="64">
        <v>0.03</v>
      </c>
      <c r="P286" s="8">
        <v>8</v>
      </c>
      <c r="Q286" s="41">
        <f t="shared" si="150"/>
        <v>0.24</v>
      </c>
      <c r="R286" s="42">
        <f t="shared" si="122"/>
        <v>8</v>
      </c>
      <c r="S286" s="43">
        <f t="shared" si="122"/>
        <v>0.24</v>
      </c>
      <c r="T286" s="405"/>
      <c r="U286" s="405"/>
      <c r="V286" s="405"/>
      <c r="W286" s="484"/>
      <c r="X286" s="426">
        <v>0.03</v>
      </c>
      <c r="Y286" s="405">
        <v>0</v>
      </c>
      <c r="Z286" s="424">
        <f t="shared" si="153"/>
        <v>0</v>
      </c>
      <c r="AA286" s="406">
        <f t="shared" si="149"/>
        <v>0</v>
      </c>
      <c r="AB286" s="484">
        <f t="shared" si="133"/>
        <v>0</v>
      </c>
      <c r="AC286" s="404"/>
    </row>
    <row r="287" spans="1:29" s="87" customFormat="1" ht="30.75" customHeight="1">
      <c r="A287" s="6">
        <v>11.07</v>
      </c>
      <c r="B287" s="242" t="s">
        <v>316</v>
      </c>
      <c r="C287" s="8">
        <v>80</v>
      </c>
      <c r="D287" s="13">
        <v>1.28</v>
      </c>
      <c r="E287" s="8">
        <v>80</v>
      </c>
      <c r="F287" s="13">
        <v>1.28</v>
      </c>
      <c r="G287" s="47"/>
      <c r="H287" s="48"/>
      <c r="I287" s="49">
        <f t="shared" si="148"/>
        <v>0</v>
      </c>
      <c r="J287" s="50">
        <f t="shared" si="148"/>
        <v>0</v>
      </c>
      <c r="K287" s="8"/>
      <c r="L287" s="8"/>
      <c r="M287" s="8"/>
      <c r="N287" s="13"/>
      <c r="O287" s="64">
        <v>1.6E-2</v>
      </c>
      <c r="P287" s="8">
        <v>150</v>
      </c>
      <c r="Q287" s="41">
        <f t="shared" si="150"/>
        <v>2.4</v>
      </c>
      <c r="R287" s="42">
        <f t="shared" si="122"/>
        <v>150</v>
      </c>
      <c r="S287" s="43">
        <f t="shared" si="122"/>
        <v>2.4</v>
      </c>
      <c r="T287" s="405"/>
      <c r="U287" s="405"/>
      <c r="V287" s="405"/>
      <c r="W287" s="484"/>
      <c r="X287" s="426">
        <v>1.6E-2</v>
      </c>
      <c r="Y287" s="405">
        <v>150</v>
      </c>
      <c r="Z287" s="424">
        <f t="shared" si="153"/>
        <v>2.4</v>
      </c>
      <c r="AA287" s="406">
        <f t="shared" si="149"/>
        <v>150</v>
      </c>
      <c r="AB287" s="484">
        <f t="shared" si="133"/>
        <v>2.4</v>
      </c>
      <c r="AC287" s="404"/>
    </row>
    <row r="288" spans="1:29" s="87" customFormat="1" ht="35.25" customHeight="1">
      <c r="A288" s="6">
        <v>11.08</v>
      </c>
      <c r="B288" s="242" t="s">
        <v>337</v>
      </c>
      <c r="C288" s="8"/>
      <c r="D288" s="13"/>
      <c r="E288" s="8"/>
      <c r="F288" s="13"/>
      <c r="G288" s="47"/>
      <c r="H288" s="48"/>
      <c r="I288" s="49"/>
      <c r="J288" s="50"/>
      <c r="K288" s="8"/>
      <c r="L288" s="8"/>
      <c r="M288" s="8"/>
      <c r="N288" s="13"/>
      <c r="O288" s="64">
        <v>0.01</v>
      </c>
      <c r="P288" s="8">
        <v>2413</v>
      </c>
      <c r="Q288" s="41">
        <f t="shared" ref="Q288:Q289" si="154">O288*P288</f>
        <v>24.13</v>
      </c>
      <c r="R288" s="42">
        <f t="shared" ref="R288:R289" si="155">K288+M288+P288</f>
        <v>2413</v>
      </c>
      <c r="S288" s="43">
        <f t="shared" ref="S288:S289" si="156">L288+N288+Q288</f>
        <v>24.13</v>
      </c>
      <c r="T288" s="405"/>
      <c r="U288" s="405"/>
      <c r="V288" s="405"/>
      <c r="W288" s="484"/>
      <c r="X288" s="426">
        <v>0.01</v>
      </c>
      <c r="Y288" s="405">
        <v>0</v>
      </c>
      <c r="Z288" s="424">
        <f t="shared" si="153"/>
        <v>0</v>
      </c>
      <c r="AA288" s="406">
        <f t="shared" si="149"/>
        <v>0</v>
      </c>
      <c r="AB288" s="484">
        <f t="shared" si="133"/>
        <v>0</v>
      </c>
      <c r="AC288" s="404"/>
    </row>
    <row r="289" spans="1:29" s="87" customFormat="1" ht="30.75" customHeight="1">
      <c r="A289" s="6">
        <v>11.09</v>
      </c>
      <c r="B289" s="242" t="s">
        <v>338</v>
      </c>
      <c r="C289" s="8"/>
      <c r="D289" s="13"/>
      <c r="E289" s="8"/>
      <c r="F289" s="13"/>
      <c r="G289" s="47"/>
      <c r="H289" s="48"/>
      <c r="I289" s="49"/>
      <c r="J289" s="50"/>
      <c r="K289" s="8"/>
      <c r="L289" s="8"/>
      <c r="M289" s="8"/>
      <c r="N289" s="13"/>
      <c r="O289" s="64">
        <v>1.7999999999999999E-2</v>
      </c>
      <c r="P289" s="8">
        <v>50</v>
      </c>
      <c r="Q289" s="41">
        <f t="shared" si="154"/>
        <v>0.89999999999999991</v>
      </c>
      <c r="R289" s="42">
        <f t="shared" si="155"/>
        <v>50</v>
      </c>
      <c r="S289" s="43">
        <f t="shared" si="156"/>
        <v>0.89999999999999991</v>
      </c>
      <c r="T289" s="405"/>
      <c r="U289" s="405"/>
      <c r="V289" s="405"/>
      <c r="W289" s="484"/>
      <c r="X289" s="426">
        <v>1.7999999999999999E-2</v>
      </c>
      <c r="Y289" s="405">
        <v>0</v>
      </c>
      <c r="Z289" s="424">
        <f t="shared" si="153"/>
        <v>0</v>
      </c>
      <c r="AA289" s="406">
        <f t="shared" si="149"/>
        <v>0</v>
      </c>
      <c r="AB289" s="484">
        <f t="shared" si="133"/>
        <v>0</v>
      </c>
      <c r="AC289" s="404"/>
    </row>
    <row r="290" spans="1:29" s="87" customFormat="1" ht="39.75" customHeight="1">
      <c r="A290" s="6">
        <v>11.1</v>
      </c>
      <c r="B290" s="61" t="s">
        <v>312</v>
      </c>
      <c r="C290" s="8"/>
      <c r="D290" s="13"/>
      <c r="E290" s="8"/>
      <c r="F290" s="13"/>
      <c r="G290" s="47"/>
      <c r="H290" s="48"/>
      <c r="I290" s="49"/>
      <c r="J290" s="50"/>
      <c r="K290" s="8"/>
      <c r="L290" s="8"/>
      <c r="M290" s="8"/>
      <c r="N290" s="13"/>
      <c r="O290" s="64">
        <v>6.0000000000000001E-3</v>
      </c>
      <c r="P290" s="8">
        <v>20</v>
      </c>
      <c r="Q290" s="41">
        <f t="shared" si="150"/>
        <v>0.12</v>
      </c>
      <c r="R290" s="42">
        <f t="shared" si="122"/>
        <v>20</v>
      </c>
      <c r="S290" s="43">
        <f t="shared" si="122"/>
        <v>0.12</v>
      </c>
      <c r="T290" s="405"/>
      <c r="U290" s="405"/>
      <c r="V290" s="405"/>
      <c r="W290" s="484"/>
      <c r="X290" s="426">
        <v>2E-3</v>
      </c>
      <c r="Y290" s="405">
        <v>20</v>
      </c>
      <c r="Z290" s="424">
        <f t="shared" si="153"/>
        <v>0.04</v>
      </c>
      <c r="AA290" s="406">
        <f t="shared" si="149"/>
        <v>20</v>
      </c>
      <c r="AB290" s="484">
        <f t="shared" si="133"/>
        <v>0.04</v>
      </c>
      <c r="AC290" s="404"/>
    </row>
    <row r="291" spans="1:29" s="216" customFormat="1" ht="18">
      <c r="A291" s="203"/>
      <c r="B291" s="192" t="s">
        <v>107</v>
      </c>
      <c r="C291" s="198">
        <f>SUM(C268:C290)</f>
        <v>4331</v>
      </c>
      <c r="D291" s="199">
        <f>SUM(D268:D290)</f>
        <v>77.350000000000023</v>
      </c>
      <c r="E291" s="198">
        <f t="shared" ref="E291:F291" si="157">SUM(E268:E290)</f>
        <v>3904</v>
      </c>
      <c r="F291" s="199">
        <f t="shared" si="157"/>
        <v>51.73</v>
      </c>
      <c r="G291" s="214">
        <f t="shared" si="131"/>
        <v>0.90140845070422537</v>
      </c>
      <c r="H291" s="215">
        <f t="shared" si="131"/>
        <v>0.66877828054298616</v>
      </c>
      <c r="I291" s="198">
        <f t="shared" ref="I291:J291" si="158">SUM(I268:I287)</f>
        <v>427</v>
      </c>
      <c r="J291" s="199">
        <f t="shared" si="158"/>
        <v>25.619999999999997</v>
      </c>
      <c r="K291" s="198">
        <f t="shared" ref="K291:P291" si="159">SUM(K268:K290)</f>
        <v>0</v>
      </c>
      <c r="L291" s="198">
        <f t="shared" si="159"/>
        <v>0</v>
      </c>
      <c r="M291" s="198">
        <f t="shared" si="159"/>
        <v>0</v>
      </c>
      <c r="N291" s="199">
        <f t="shared" si="159"/>
        <v>0</v>
      </c>
      <c r="O291" s="198">
        <f t="shared" si="159"/>
        <v>0.39800000000000013</v>
      </c>
      <c r="P291" s="198">
        <f t="shared" si="159"/>
        <v>5852</v>
      </c>
      <c r="Q291" s="199">
        <f>SUM(Q268:Q290)</f>
        <v>112.33</v>
      </c>
      <c r="R291" s="198">
        <f t="shared" ref="R291:W291" si="160">SUM(R268:R290)</f>
        <v>5852</v>
      </c>
      <c r="S291" s="199">
        <f t="shared" si="160"/>
        <v>112.33</v>
      </c>
      <c r="T291" s="445"/>
      <c r="U291" s="445">
        <f t="shared" si="160"/>
        <v>0</v>
      </c>
      <c r="V291" s="445"/>
      <c r="W291" s="446">
        <f t="shared" si="160"/>
        <v>0</v>
      </c>
      <c r="X291" s="445"/>
      <c r="Y291" s="445">
        <f>SUM(Y268:Y290)</f>
        <v>3167</v>
      </c>
      <c r="Z291" s="446">
        <f>SUM(Z268:Z290)</f>
        <v>61.439999999999991</v>
      </c>
      <c r="AA291" s="445">
        <f>SUM(AA268:AA290)</f>
        <v>3167</v>
      </c>
      <c r="AB291" s="484">
        <f t="shared" si="133"/>
        <v>61.439999999999991</v>
      </c>
      <c r="AC291" s="422"/>
    </row>
    <row r="292" spans="1:29" s="147" customFormat="1" ht="44.25" customHeight="1">
      <c r="A292" s="143">
        <v>12</v>
      </c>
      <c r="B292" s="144" t="s">
        <v>181</v>
      </c>
      <c r="C292" s="145"/>
      <c r="D292" s="162"/>
      <c r="E292" s="145"/>
      <c r="F292" s="162"/>
      <c r="G292" s="151"/>
      <c r="H292" s="152"/>
      <c r="I292" s="159"/>
      <c r="J292" s="145"/>
      <c r="K292" s="145"/>
      <c r="L292" s="145"/>
      <c r="M292" s="145"/>
      <c r="N292" s="162"/>
      <c r="O292" s="153"/>
      <c r="P292" s="145"/>
      <c r="Q292" s="162"/>
      <c r="R292" s="154">
        <f t="shared" si="122"/>
        <v>0</v>
      </c>
      <c r="S292" s="155">
        <f t="shared" si="122"/>
        <v>0</v>
      </c>
      <c r="T292" s="439"/>
      <c r="U292" s="439"/>
      <c r="V292" s="439"/>
      <c r="W292" s="448"/>
      <c r="X292" s="440"/>
      <c r="Y292" s="439"/>
      <c r="Z292" s="448"/>
      <c r="AA292" s="406">
        <f t="shared" ref="AA292:AA307" si="161">T292+V292+Y292</f>
        <v>0</v>
      </c>
      <c r="AB292" s="484">
        <f t="shared" si="133"/>
        <v>0</v>
      </c>
      <c r="AC292" s="403"/>
    </row>
    <row r="293" spans="1:29" s="88" customFormat="1" ht="33" customHeight="1">
      <c r="A293" s="6">
        <v>12.01</v>
      </c>
      <c r="B293" s="36" t="s">
        <v>182</v>
      </c>
      <c r="C293" s="26"/>
      <c r="D293" s="27"/>
      <c r="E293" s="26"/>
      <c r="F293" s="27"/>
      <c r="G293" s="47"/>
      <c r="H293" s="48"/>
      <c r="I293" s="53"/>
      <c r="J293" s="26"/>
      <c r="K293" s="26"/>
      <c r="L293" s="26"/>
      <c r="M293" s="26"/>
      <c r="N293" s="27"/>
      <c r="O293" s="112"/>
      <c r="P293" s="26"/>
      <c r="Q293" s="27"/>
      <c r="R293" s="42">
        <f t="shared" si="122"/>
        <v>0</v>
      </c>
      <c r="S293" s="43">
        <f t="shared" si="122"/>
        <v>0</v>
      </c>
      <c r="T293" s="439"/>
      <c r="U293" s="439"/>
      <c r="V293" s="439"/>
      <c r="W293" s="448"/>
      <c r="X293" s="440"/>
      <c r="Y293" s="439"/>
      <c r="Z293" s="448"/>
      <c r="AA293" s="406">
        <f t="shared" si="161"/>
        <v>0</v>
      </c>
      <c r="AB293" s="484">
        <f t="shared" si="133"/>
        <v>0</v>
      </c>
      <c r="AC293" s="403"/>
    </row>
    <row r="294" spans="1:29" s="9" customFormat="1" ht="52.5" customHeight="1">
      <c r="A294" s="6"/>
      <c r="B294" s="58" t="s">
        <v>305</v>
      </c>
      <c r="C294" s="324"/>
      <c r="D294" s="328"/>
      <c r="E294" s="93"/>
      <c r="F294" s="102"/>
      <c r="G294" s="47"/>
      <c r="H294" s="48"/>
      <c r="I294" s="49">
        <f t="shared" ref="I294:I295" si="162">C294-E294</f>
        <v>0</v>
      </c>
      <c r="J294" s="50">
        <f t="shared" ref="J294:J295" si="163">D294-F294</f>
        <v>0</v>
      </c>
      <c r="K294" s="93"/>
      <c r="L294" s="93"/>
      <c r="M294" s="93"/>
      <c r="N294" s="102"/>
      <c r="O294" s="51">
        <v>0.30274000000000001</v>
      </c>
      <c r="P294" s="65">
        <v>4</v>
      </c>
      <c r="Q294" s="41">
        <f>O294*P294*12</f>
        <v>14.53152</v>
      </c>
      <c r="R294" s="42">
        <f t="shared" si="122"/>
        <v>4</v>
      </c>
      <c r="S294" s="43">
        <f t="shared" si="122"/>
        <v>14.53152</v>
      </c>
      <c r="T294" s="470"/>
      <c r="U294" s="470"/>
      <c r="V294" s="470"/>
      <c r="W294" s="517"/>
      <c r="X294" s="423">
        <v>0.30274000000000001</v>
      </c>
      <c r="Y294" s="471">
        <v>4</v>
      </c>
      <c r="Z294" s="424">
        <f>X294*Y294*12</f>
        <v>14.53152</v>
      </c>
      <c r="AA294" s="406">
        <f t="shared" si="161"/>
        <v>4</v>
      </c>
      <c r="AB294" s="484">
        <f t="shared" si="133"/>
        <v>14.53152</v>
      </c>
      <c r="AC294" s="472"/>
    </row>
    <row r="295" spans="1:29" s="9" customFormat="1" ht="45.75" customHeight="1">
      <c r="A295" s="6"/>
      <c r="B295" s="58" t="s">
        <v>306</v>
      </c>
      <c r="C295" s="93">
        <v>30</v>
      </c>
      <c r="D295" s="102">
        <v>76.150000000000006</v>
      </c>
      <c r="E295" s="93">
        <v>30</v>
      </c>
      <c r="F295" s="102">
        <v>76.150000000000006</v>
      </c>
      <c r="G295" s="47">
        <f t="shared" ref="G295:G296" si="164">E295/C295</f>
        <v>1</v>
      </c>
      <c r="H295" s="48">
        <f t="shared" ref="H295:H296" si="165">F295/D295</f>
        <v>1</v>
      </c>
      <c r="I295" s="49">
        <f t="shared" si="162"/>
        <v>0</v>
      </c>
      <c r="J295" s="50">
        <f t="shared" si="163"/>
        <v>0</v>
      </c>
      <c r="K295" s="93"/>
      <c r="L295" s="93"/>
      <c r="M295" s="93"/>
      <c r="N295" s="102"/>
      <c r="O295" s="51">
        <v>0.23904</v>
      </c>
      <c r="P295" s="65">
        <v>44</v>
      </c>
      <c r="Q295" s="41">
        <f t="shared" ref="Q295:Q299" si="166">O295*P295*12</f>
        <v>126.21312</v>
      </c>
      <c r="R295" s="42">
        <f t="shared" ref="R295:S311" si="167">K295+M295+P295</f>
        <v>44</v>
      </c>
      <c r="S295" s="43">
        <f t="shared" si="167"/>
        <v>126.21312</v>
      </c>
      <c r="T295" s="470"/>
      <c r="U295" s="470"/>
      <c r="V295" s="470"/>
      <c r="W295" s="517"/>
      <c r="X295" s="423">
        <v>0.23904</v>
      </c>
      <c r="Y295" s="471">
        <v>44</v>
      </c>
      <c r="Z295" s="424">
        <f t="shared" ref="Z295" si="168">X295*Y295*12</f>
        <v>126.21312</v>
      </c>
      <c r="AA295" s="406">
        <f t="shared" si="161"/>
        <v>44</v>
      </c>
      <c r="AB295" s="484">
        <f t="shared" si="133"/>
        <v>126.21312</v>
      </c>
      <c r="AC295" s="472"/>
    </row>
    <row r="296" spans="1:29" s="9" customFormat="1" ht="20.25" customHeight="1">
      <c r="A296" s="6"/>
      <c r="B296" s="58" t="s">
        <v>349</v>
      </c>
      <c r="C296" s="93">
        <v>9</v>
      </c>
      <c r="D296" s="102">
        <v>10.45</v>
      </c>
      <c r="E296" s="93">
        <v>9</v>
      </c>
      <c r="F296" s="102">
        <v>10.45</v>
      </c>
      <c r="G296" s="47">
        <f t="shared" si="164"/>
        <v>1</v>
      </c>
      <c r="H296" s="48">
        <f t="shared" si="165"/>
        <v>1</v>
      </c>
      <c r="I296" s="49">
        <f>C296-E296</f>
        <v>0</v>
      </c>
      <c r="J296" s="50">
        <f t="shared" ref="I296:J305" si="169">D296-F296</f>
        <v>0</v>
      </c>
      <c r="K296" s="93"/>
      <c r="L296" s="93"/>
      <c r="M296" s="93"/>
      <c r="N296" s="102"/>
      <c r="O296" s="321">
        <v>0.14585000000000001</v>
      </c>
      <c r="P296" s="65">
        <v>16</v>
      </c>
      <c r="Q296" s="41">
        <f>O296*P296*12</f>
        <v>28.0032</v>
      </c>
      <c r="R296" s="42">
        <f t="shared" si="167"/>
        <v>16</v>
      </c>
      <c r="S296" s="43">
        <f t="shared" si="167"/>
        <v>28.0032</v>
      </c>
      <c r="T296" s="470"/>
      <c r="U296" s="470"/>
      <c r="V296" s="470"/>
      <c r="W296" s="517"/>
      <c r="X296" s="473">
        <v>0.14585000000000001</v>
      </c>
      <c r="Y296" s="471">
        <v>9</v>
      </c>
      <c r="Z296" s="424">
        <f>X296*Y296*12</f>
        <v>15.751800000000001</v>
      </c>
      <c r="AA296" s="406">
        <f t="shared" si="161"/>
        <v>9</v>
      </c>
      <c r="AB296" s="484">
        <f t="shared" si="133"/>
        <v>15.751800000000001</v>
      </c>
      <c r="AC296" s="472"/>
    </row>
    <row r="297" spans="1:29" s="88" customFormat="1" ht="26.25" customHeight="1">
      <c r="A297" s="6"/>
      <c r="B297" s="58" t="s">
        <v>350</v>
      </c>
      <c r="C297" s="93">
        <v>5</v>
      </c>
      <c r="D297" s="102">
        <v>8.48</v>
      </c>
      <c r="E297" s="93">
        <v>5</v>
      </c>
      <c r="F297" s="102">
        <v>8.48</v>
      </c>
      <c r="G297" s="47">
        <f t="shared" si="131"/>
        <v>1</v>
      </c>
      <c r="H297" s="48">
        <f t="shared" si="131"/>
        <v>1</v>
      </c>
      <c r="I297" s="49">
        <f t="shared" si="169"/>
        <v>0</v>
      </c>
      <c r="J297" s="50">
        <f t="shared" si="169"/>
        <v>0</v>
      </c>
      <c r="K297" s="93"/>
      <c r="L297" s="93"/>
      <c r="M297" s="93"/>
      <c r="N297" s="102"/>
      <c r="O297" s="51">
        <v>0.15961</v>
      </c>
      <c r="P297" s="65">
        <v>8</v>
      </c>
      <c r="Q297" s="41">
        <f t="shared" si="166"/>
        <v>15.322559999999999</v>
      </c>
      <c r="R297" s="42">
        <f t="shared" si="167"/>
        <v>8</v>
      </c>
      <c r="S297" s="43">
        <f t="shared" si="167"/>
        <v>15.322559999999999</v>
      </c>
      <c r="T297" s="470"/>
      <c r="U297" s="470"/>
      <c r="V297" s="470"/>
      <c r="W297" s="517"/>
      <c r="X297" s="423">
        <v>0.15961</v>
      </c>
      <c r="Y297" s="471">
        <v>8</v>
      </c>
      <c r="Z297" s="424">
        <f t="shared" ref="Z297:Z299" si="170">X297*Y297*12</f>
        <v>15.322559999999999</v>
      </c>
      <c r="AA297" s="406">
        <f t="shared" si="161"/>
        <v>8</v>
      </c>
      <c r="AB297" s="484">
        <f t="shared" si="133"/>
        <v>15.322559999999999</v>
      </c>
      <c r="AC297" s="472"/>
    </row>
    <row r="298" spans="1:29" s="88" customFormat="1" ht="38.25" customHeight="1">
      <c r="A298" s="6"/>
      <c r="B298" s="58" t="s">
        <v>351</v>
      </c>
      <c r="C298" s="93">
        <v>5</v>
      </c>
      <c r="D298" s="102">
        <v>6.78</v>
      </c>
      <c r="E298" s="93">
        <v>5</v>
      </c>
      <c r="F298" s="102">
        <v>6.78</v>
      </c>
      <c r="G298" s="47">
        <f t="shared" si="131"/>
        <v>1</v>
      </c>
      <c r="H298" s="48">
        <f t="shared" si="131"/>
        <v>1</v>
      </c>
      <c r="I298" s="49">
        <f t="shared" si="169"/>
        <v>0</v>
      </c>
      <c r="J298" s="50">
        <f t="shared" si="169"/>
        <v>0</v>
      </c>
      <c r="K298" s="93"/>
      <c r="L298" s="93"/>
      <c r="M298" s="93"/>
      <c r="N298" s="102"/>
      <c r="O298" s="51">
        <v>0.12769</v>
      </c>
      <c r="P298" s="65">
        <v>8</v>
      </c>
      <c r="Q298" s="41">
        <f t="shared" si="166"/>
        <v>12.258240000000001</v>
      </c>
      <c r="R298" s="42">
        <f t="shared" si="167"/>
        <v>8</v>
      </c>
      <c r="S298" s="43">
        <f t="shared" si="167"/>
        <v>12.258240000000001</v>
      </c>
      <c r="T298" s="470"/>
      <c r="U298" s="470"/>
      <c r="V298" s="470"/>
      <c r="W298" s="517"/>
      <c r="X298" s="423">
        <v>0.12769</v>
      </c>
      <c r="Y298" s="471">
        <v>8</v>
      </c>
      <c r="Z298" s="424">
        <f t="shared" si="170"/>
        <v>12.258240000000001</v>
      </c>
      <c r="AA298" s="406">
        <f t="shared" si="161"/>
        <v>8</v>
      </c>
      <c r="AB298" s="484">
        <f t="shared" si="133"/>
        <v>12.258240000000001</v>
      </c>
      <c r="AC298" s="472"/>
    </row>
    <row r="299" spans="1:29" s="88" customFormat="1" ht="39" customHeight="1">
      <c r="A299" s="6"/>
      <c r="B299" s="58" t="s">
        <v>352</v>
      </c>
      <c r="C299" s="93">
        <v>13</v>
      </c>
      <c r="D299" s="102">
        <v>22.04</v>
      </c>
      <c r="E299" s="93">
        <v>13</v>
      </c>
      <c r="F299" s="102">
        <v>22.04</v>
      </c>
      <c r="G299" s="47">
        <f t="shared" si="131"/>
        <v>1</v>
      </c>
      <c r="H299" s="48">
        <f t="shared" si="131"/>
        <v>1</v>
      </c>
      <c r="I299" s="49">
        <f t="shared" si="169"/>
        <v>0</v>
      </c>
      <c r="J299" s="50">
        <f t="shared" si="169"/>
        <v>0</v>
      </c>
      <c r="K299" s="93"/>
      <c r="L299" s="93"/>
      <c r="M299" s="93"/>
      <c r="N299" s="102"/>
      <c r="O299" s="51">
        <v>0.15961</v>
      </c>
      <c r="P299" s="65">
        <v>13</v>
      </c>
      <c r="Q299" s="41">
        <f t="shared" si="166"/>
        <v>24.899160000000002</v>
      </c>
      <c r="R299" s="42">
        <f t="shared" si="167"/>
        <v>13</v>
      </c>
      <c r="S299" s="43">
        <f t="shared" si="167"/>
        <v>24.899160000000002</v>
      </c>
      <c r="T299" s="470"/>
      <c r="U299" s="470"/>
      <c r="V299" s="470"/>
      <c r="W299" s="517"/>
      <c r="X299" s="423">
        <v>0.15961</v>
      </c>
      <c r="Y299" s="471">
        <v>13</v>
      </c>
      <c r="Z299" s="424">
        <f t="shared" si="170"/>
        <v>24.899160000000002</v>
      </c>
      <c r="AA299" s="406">
        <f t="shared" si="161"/>
        <v>13</v>
      </c>
      <c r="AB299" s="484">
        <f t="shared" si="133"/>
        <v>24.899160000000002</v>
      </c>
      <c r="AC299" s="472"/>
    </row>
    <row r="300" spans="1:29" s="88" customFormat="1" ht="27.75" customHeight="1">
      <c r="A300" s="6">
        <v>12.02</v>
      </c>
      <c r="B300" s="58" t="s">
        <v>183</v>
      </c>
      <c r="C300" s="93">
        <v>0</v>
      </c>
      <c r="D300" s="102">
        <v>0</v>
      </c>
      <c r="E300" s="93">
        <v>0</v>
      </c>
      <c r="F300" s="102">
        <v>0</v>
      </c>
      <c r="G300" s="47"/>
      <c r="H300" s="48"/>
      <c r="I300" s="49">
        <f t="shared" si="169"/>
        <v>0</v>
      </c>
      <c r="J300" s="50">
        <f t="shared" si="169"/>
        <v>0</v>
      </c>
      <c r="K300" s="93"/>
      <c r="L300" s="93"/>
      <c r="M300" s="93"/>
      <c r="N300" s="102"/>
      <c r="O300" s="51">
        <v>1</v>
      </c>
      <c r="P300" s="65"/>
      <c r="Q300" s="41">
        <f>O300*P300</f>
        <v>0</v>
      </c>
      <c r="R300" s="42">
        <f t="shared" si="167"/>
        <v>0</v>
      </c>
      <c r="S300" s="43">
        <f t="shared" si="167"/>
        <v>0</v>
      </c>
      <c r="T300" s="470"/>
      <c r="U300" s="470"/>
      <c r="V300" s="470"/>
      <c r="W300" s="517"/>
      <c r="X300" s="423">
        <v>1</v>
      </c>
      <c r="Y300" s="471"/>
      <c r="Z300" s="424">
        <f>X300*Y300</f>
        <v>0</v>
      </c>
      <c r="AA300" s="406">
        <f t="shared" si="161"/>
        <v>0</v>
      </c>
      <c r="AB300" s="484">
        <f t="shared" si="133"/>
        <v>0</v>
      </c>
      <c r="AC300" s="472"/>
    </row>
    <row r="301" spans="1:29" s="88" customFormat="1" ht="31.5">
      <c r="A301" s="6">
        <f>+A300+0.01</f>
        <v>12.03</v>
      </c>
      <c r="B301" s="58" t="s">
        <v>315</v>
      </c>
      <c r="C301" s="93">
        <v>0</v>
      </c>
      <c r="D301" s="102">
        <v>0</v>
      </c>
      <c r="E301" s="93">
        <v>0</v>
      </c>
      <c r="F301" s="102">
        <v>0</v>
      </c>
      <c r="G301" s="47"/>
      <c r="H301" s="48"/>
      <c r="I301" s="49">
        <f t="shared" si="169"/>
        <v>0</v>
      </c>
      <c r="J301" s="50">
        <f t="shared" si="169"/>
        <v>0</v>
      </c>
      <c r="K301" s="93"/>
      <c r="L301" s="93"/>
      <c r="M301" s="93"/>
      <c r="N301" s="102"/>
      <c r="O301" s="51">
        <v>1</v>
      </c>
      <c r="P301" s="65">
        <v>5</v>
      </c>
      <c r="Q301" s="41">
        <f t="shared" ref="Q301:Q305" si="171">O301*P301</f>
        <v>5</v>
      </c>
      <c r="R301" s="42">
        <f t="shared" si="167"/>
        <v>5</v>
      </c>
      <c r="S301" s="43">
        <f t="shared" si="167"/>
        <v>5</v>
      </c>
      <c r="T301" s="470"/>
      <c r="U301" s="470"/>
      <c r="V301" s="470"/>
      <c r="W301" s="517"/>
      <c r="X301" s="423">
        <v>1</v>
      </c>
      <c r="Y301" s="471">
        <v>0</v>
      </c>
      <c r="Z301" s="424">
        <f t="shared" ref="Z301:Z305" si="172">X301*Y301</f>
        <v>0</v>
      </c>
      <c r="AA301" s="406">
        <f t="shared" si="161"/>
        <v>0</v>
      </c>
      <c r="AB301" s="484">
        <f t="shared" si="133"/>
        <v>0</v>
      </c>
      <c r="AC301" s="472"/>
    </row>
    <row r="302" spans="1:29" s="88" customFormat="1" ht="18">
      <c r="A302" s="6">
        <f t="shared" ref="A302:A305" si="173">+A301+0.01</f>
        <v>12.04</v>
      </c>
      <c r="B302" s="7" t="s">
        <v>184</v>
      </c>
      <c r="C302" s="8">
        <v>8</v>
      </c>
      <c r="D302" s="13">
        <v>4</v>
      </c>
      <c r="E302" s="8">
        <v>8</v>
      </c>
      <c r="F302" s="13">
        <v>4</v>
      </c>
      <c r="G302" s="47">
        <f t="shared" si="131"/>
        <v>1</v>
      </c>
      <c r="H302" s="48">
        <f t="shared" si="131"/>
        <v>1</v>
      </c>
      <c r="I302" s="49">
        <f t="shared" si="169"/>
        <v>0</v>
      </c>
      <c r="J302" s="50">
        <f t="shared" si="169"/>
        <v>0</v>
      </c>
      <c r="K302" s="8"/>
      <c r="L302" s="8"/>
      <c r="M302" s="8"/>
      <c r="N302" s="13"/>
      <c r="O302" s="51">
        <v>0.5</v>
      </c>
      <c r="P302" s="8">
        <v>8</v>
      </c>
      <c r="Q302" s="41">
        <f t="shared" si="171"/>
        <v>4</v>
      </c>
      <c r="R302" s="42">
        <f t="shared" si="167"/>
        <v>8</v>
      </c>
      <c r="S302" s="43">
        <f t="shared" si="167"/>
        <v>4</v>
      </c>
      <c r="T302" s="405"/>
      <c r="U302" s="405"/>
      <c r="V302" s="405"/>
      <c r="W302" s="484"/>
      <c r="X302" s="423">
        <v>0.5</v>
      </c>
      <c r="Y302" s="405">
        <v>8</v>
      </c>
      <c r="Z302" s="424">
        <f t="shared" si="172"/>
        <v>4</v>
      </c>
      <c r="AA302" s="406">
        <f t="shared" si="161"/>
        <v>8</v>
      </c>
      <c r="AB302" s="484">
        <f t="shared" si="133"/>
        <v>4</v>
      </c>
      <c r="AC302" s="404"/>
    </row>
    <row r="303" spans="1:29" s="9" customFormat="1" ht="18">
      <c r="A303" s="6">
        <f t="shared" si="173"/>
        <v>12.049999999999999</v>
      </c>
      <c r="B303" s="74" t="s">
        <v>185</v>
      </c>
      <c r="C303" s="93">
        <v>5</v>
      </c>
      <c r="D303" s="102">
        <v>1.5</v>
      </c>
      <c r="E303" s="93">
        <v>5</v>
      </c>
      <c r="F303" s="102">
        <v>1.5</v>
      </c>
      <c r="G303" s="47">
        <f t="shared" ref="G303:H366" si="174">E303/C303</f>
        <v>1</v>
      </c>
      <c r="H303" s="48">
        <f t="shared" si="174"/>
        <v>1</v>
      </c>
      <c r="I303" s="49">
        <f t="shared" si="169"/>
        <v>0</v>
      </c>
      <c r="J303" s="50">
        <f t="shared" si="169"/>
        <v>0</v>
      </c>
      <c r="K303" s="93"/>
      <c r="L303" s="93"/>
      <c r="M303" s="93"/>
      <c r="N303" s="102"/>
      <c r="O303" s="51">
        <v>0.3</v>
      </c>
      <c r="P303" s="65">
        <v>8</v>
      </c>
      <c r="Q303" s="41">
        <f t="shared" si="171"/>
        <v>2.4</v>
      </c>
      <c r="R303" s="42">
        <f t="shared" si="167"/>
        <v>8</v>
      </c>
      <c r="S303" s="43">
        <f t="shared" si="167"/>
        <v>2.4</v>
      </c>
      <c r="T303" s="470"/>
      <c r="U303" s="470"/>
      <c r="V303" s="470"/>
      <c r="W303" s="517"/>
      <c r="X303" s="423">
        <v>0.3</v>
      </c>
      <c r="Y303" s="471">
        <v>8</v>
      </c>
      <c r="Z303" s="424">
        <f t="shared" si="172"/>
        <v>2.4</v>
      </c>
      <c r="AA303" s="406">
        <f t="shared" si="161"/>
        <v>8</v>
      </c>
      <c r="AB303" s="484">
        <f t="shared" si="133"/>
        <v>2.4</v>
      </c>
      <c r="AC303" s="472"/>
    </row>
    <row r="304" spans="1:29" s="88" customFormat="1" ht="18">
      <c r="A304" s="6">
        <f t="shared" si="173"/>
        <v>12.059999999999999</v>
      </c>
      <c r="B304" s="58" t="s">
        <v>186</v>
      </c>
      <c r="C304" s="93"/>
      <c r="D304" s="102"/>
      <c r="E304" s="93"/>
      <c r="F304" s="102"/>
      <c r="G304" s="47"/>
      <c r="H304" s="48"/>
      <c r="I304" s="49">
        <f t="shared" si="169"/>
        <v>0</v>
      </c>
      <c r="J304" s="50">
        <f t="shared" si="169"/>
        <v>0</v>
      </c>
      <c r="K304" s="93"/>
      <c r="L304" s="93"/>
      <c r="M304" s="93"/>
      <c r="N304" s="102"/>
      <c r="O304" s="51">
        <v>0.1</v>
      </c>
      <c r="P304" s="65">
        <v>8</v>
      </c>
      <c r="Q304" s="41">
        <f t="shared" si="171"/>
        <v>0.8</v>
      </c>
      <c r="R304" s="42">
        <f t="shared" si="167"/>
        <v>8</v>
      </c>
      <c r="S304" s="43">
        <f t="shared" si="167"/>
        <v>0.8</v>
      </c>
      <c r="T304" s="470"/>
      <c r="U304" s="470"/>
      <c r="V304" s="470"/>
      <c r="W304" s="517"/>
      <c r="X304" s="423">
        <v>0.1</v>
      </c>
      <c r="Y304" s="471">
        <v>0</v>
      </c>
      <c r="Z304" s="424">
        <f t="shared" si="172"/>
        <v>0</v>
      </c>
      <c r="AA304" s="406">
        <f t="shared" si="161"/>
        <v>0</v>
      </c>
      <c r="AB304" s="484">
        <f t="shared" si="133"/>
        <v>0</v>
      </c>
      <c r="AC304" s="472"/>
    </row>
    <row r="305" spans="1:29" s="88" customFormat="1" ht="30.75" customHeight="1">
      <c r="A305" s="6">
        <f t="shared" si="173"/>
        <v>12.069999999999999</v>
      </c>
      <c r="B305" s="12" t="s">
        <v>187</v>
      </c>
      <c r="C305" s="8"/>
      <c r="D305" s="13"/>
      <c r="E305" s="8"/>
      <c r="F305" s="13"/>
      <c r="G305" s="47"/>
      <c r="H305" s="48"/>
      <c r="I305" s="49">
        <f t="shared" si="169"/>
        <v>0</v>
      </c>
      <c r="J305" s="50">
        <f t="shared" si="169"/>
        <v>0</v>
      </c>
      <c r="K305" s="8"/>
      <c r="L305" s="8"/>
      <c r="M305" s="8"/>
      <c r="N305" s="13"/>
      <c r="O305" s="51">
        <v>0.1</v>
      </c>
      <c r="P305" s="8">
        <v>5</v>
      </c>
      <c r="Q305" s="41">
        <f t="shared" si="171"/>
        <v>0.5</v>
      </c>
      <c r="R305" s="42">
        <f t="shared" si="167"/>
        <v>5</v>
      </c>
      <c r="S305" s="43">
        <f t="shared" si="167"/>
        <v>0.5</v>
      </c>
      <c r="T305" s="405"/>
      <c r="U305" s="405"/>
      <c r="V305" s="405"/>
      <c r="W305" s="484"/>
      <c r="X305" s="423">
        <v>0.1</v>
      </c>
      <c r="Y305" s="405">
        <v>0</v>
      </c>
      <c r="Z305" s="424">
        <f t="shared" si="172"/>
        <v>0</v>
      </c>
      <c r="AA305" s="406">
        <f t="shared" si="161"/>
        <v>0</v>
      </c>
      <c r="AB305" s="484">
        <f t="shared" si="133"/>
        <v>0</v>
      </c>
      <c r="AC305" s="407"/>
    </row>
    <row r="306" spans="1:29" s="88" customFormat="1" ht="92.25" customHeight="1">
      <c r="A306" s="6">
        <v>12.08</v>
      </c>
      <c r="B306" s="56" t="s">
        <v>341</v>
      </c>
      <c r="C306" s="8"/>
      <c r="D306" s="13"/>
      <c r="E306" s="8"/>
      <c r="F306" s="13"/>
      <c r="G306" s="47"/>
      <c r="H306" s="48"/>
      <c r="I306" s="49"/>
      <c r="J306" s="50"/>
      <c r="K306" s="8"/>
      <c r="L306" s="8"/>
      <c r="M306" s="8"/>
      <c r="N306" s="13"/>
      <c r="O306" s="60">
        <v>2.0039999999999999E-2</v>
      </c>
      <c r="P306" s="8">
        <v>77</v>
      </c>
      <c r="Q306" s="55">
        <f>O306*P306*12</f>
        <v>18.516960000000001</v>
      </c>
      <c r="R306" s="42">
        <f t="shared" ref="R306:R307" si="175">K306+M306+P306</f>
        <v>77</v>
      </c>
      <c r="S306" s="43">
        <f t="shared" ref="S306:S307" si="176">L306+N306+Q306</f>
        <v>18.516960000000001</v>
      </c>
      <c r="T306" s="405"/>
      <c r="U306" s="405"/>
      <c r="V306" s="405"/>
      <c r="W306" s="484"/>
      <c r="X306" s="456">
        <v>2.0039999999999999E-2</v>
      </c>
      <c r="Y306" s="405">
        <v>0</v>
      </c>
      <c r="Z306" s="458">
        <f>X306*Y306*12</f>
        <v>0</v>
      </c>
      <c r="AA306" s="406">
        <f t="shared" si="161"/>
        <v>0</v>
      </c>
      <c r="AB306" s="484">
        <f t="shared" si="133"/>
        <v>0</v>
      </c>
      <c r="AC306" s="407"/>
    </row>
    <row r="307" spans="1:29" s="88" customFormat="1" ht="96.75" customHeight="1">
      <c r="A307" s="6">
        <v>12.09</v>
      </c>
      <c r="B307" s="56" t="s">
        <v>342</v>
      </c>
      <c r="C307" s="8"/>
      <c r="D307" s="13"/>
      <c r="E307" s="8"/>
      <c r="F307" s="13"/>
      <c r="G307" s="47"/>
      <c r="H307" s="48"/>
      <c r="I307" s="49"/>
      <c r="J307" s="50"/>
      <c r="K307" s="8"/>
      <c r="L307" s="8"/>
      <c r="M307" s="8"/>
      <c r="N307" s="13"/>
      <c r="O307" s="60">
        <v>2.0039999999999999E-2</v>
      </c>
      <c r="P307" s="8">
        <v>53</v>
      </c>
      <c r="Q307" s="55">
        <f>O307*P307*12*2</f>
        <v>25.490879999999997</v>
      </c>
      <c r="R307" s="42">
        <f t="shared" si="175"/>
        <v>53</v>
      </c>
      <c r="S307" s="43">
        <f t="shared" si="176"/>
        <v>25.490879999999997</v>
      </c>
      <c r="T307" s="405"/>
      <c r="U307" s="405"/>
      <c r="V307" s="405"/>
      <c r="W307" s="484"/>
      <c r="X307" s="456">
        <v>2.0039999999999999E-2</v>
      </c>
      <c r="Y307" s="405">
        <v>0</v>
      </c>
      <c r="Z307" s="458">
        <f>X307*Y307*12*2</f>
        <v>0</v>
      </c>
      <c r="AA307" s="406">
        <f t="shared" si="161"/>
        <v>0</v>
      </c>
      <c r="AB307" s="484">
        <f t="shared" si="133"/>
        <v>0</v>
      </c>
      <c r="AC307" s="407"/>
    </row>
    <row r="308" spans="1:29" s="216" customFormat="1" ht="18">
      <c r="A308" s="203"/>
      <c r="B308" s="192" t="s">
        <v>107</v>
      </c>
      <c r="C308" s="210">
        <f>C302</f>
        <v>8</v>
      </c>
      <c r="D308" s="211">
        <f>SUM(D294:D307)</f>
        <v>129.4</v>
      </c>
      <c r="E308" s="210">
        <f>E302</f>
        <v>8</v>
      </c>
      <c r="F308" s="211">
        <f>SUM(F294:F307)</f>
        <v>129.4</v>
      </c>
      <c r="G308" s="214">
        <f t="shared" si="174"/>
        <v>1</v>
      </c>
      <c r="H308" s="215">
        <f t="shared" si="174"/>
        <v>1</v>
      </c>
      <c r="I308" s="210">
        <f t="shared" ref="I308:O308" si="177">SUM(I294:I307)</f>
        <v>0</v>
      </c>
      <c r="J308" s="211">
        <f t="shared" si="177"/>
        <v>0</v>
      </c>
      <c r="K308" s="211">
        <f t="shared" si="177"/>
        <v>0</v>
      </c>
      <c r="L308" s="211">
        <f t="shared" si="177"/>
        <v>0</v>
      </c>
      <c r="M308" s="211">
        <f t="shared" si="177"/>
        <v>0</v>
      </c>
      <c r="N308" s="211">
        <f t="shared" si="177"/>
        <v>0</v>
      </c>
      <c r="O308" s="212">
        <f t="shared" si="177"/>
        <v>4.1746199999999991</v>
      </c>
      <c r="P308" s="211">
        <v>8</v>
      </c>
      <c r="Q308" s="211">
        <f>SUM(Q294:Q307)</f>
        <v>277.93564000000003</v>
      </c>
      <c r="R308" s="211">
        <f>P308</f>
        <v>8</v>
      </c>
      <c r="S308" s="211">
        <f>SUM(S294:S307)</f>
        <v>277.93564000000003</v>
      </c>
      <c r="T308" s="475"/>
      <c r="U308" s="475">
        <f t="shared" ref="U308:W308" si="178">SUM(U294:U307)</f>
        <v>0</v>
      </c>
      <c r="V308" s="475"/>
      <c r="W308" s="475">
        <f t="shared" si="178"/>
        <v>0</v>
      </c>
      <c r="X308" s="476"/>
      <c r="Y308" s="211">
        <v>8</v>
      </c>
      <c r="Z308" s="475">
        <f>SUM(Z294:Z307)</f>
        <v>215.37640000000002</v>
      </c>
      <c r="AA308" s="211">
        <f>Y308</f>
        <v>8</v>
      </c>
      <c r="AB308" s="484">
        <f t="shared" si="133"/>
        <v>215.37640000000002</v>
      </c>
      <c r="AC308" s="422"/>
    </row>
    <row r="309" spans="1:29" s="147" customFormat="1" ht="31.5">
      <c r="A309" s="143">
        <v>13</v>
      </c>
      <c r="B309" s="144" t="s">
        <v>188</v>
      </c>
      <c r="C309" s="145">
        <v>0</v>
      </c>
      <c r="D309" s="162">
        <v>0</v>
      </c>
      <c r="E309" s="145"/>
      <c r="F309" s="162"/>
      <c r="G309" s="151"/>
      <c r="H309" s="152"/>
      <c r="I309" s="159"/>
      <c r="J309" s="145"/>
      <c r="K309" s="145"/>
      <c r="L309" s="145"/>
      <c r="M309" s="145"/>
      <c r="N309" s="162"/>
      <c r="O309" s="163"/>
      <c r="P309" s="145"/>
      <c r="Q309" s="162"/>
      <c r="R309" s="154">
        <f t="shared" si="167"/>
        <v>0</v>
      </c>
      <c r="S309" s="155">
        <f t="shared" si="167"/>
        <v>0</v>
      </c>
      <c r="T309" s="439"/>
      <c r="U309" s="439"/>
      <c r="V309" s="439"/>
      <c r="W309" s="448"/>
      <c r="X309" s="423"/>
      <c r="Y309" s="439"/>
      <c r="Z309" s="448"/>
      <c r="AA309" s="406"/>
      <c r="AB309" s="484"/>
      <c r="AC309" s="403"/>
    </row>
    <row r="310" spans="1:29" s="9" customFormat="1" ht="51" customHeight="1">
      <c r="A310" s="6">
        <v>13.01</v>
      </c>
      <c r="B310" s="7" t="s">
        <v>307</v>
      </c>
      <c r="C310" s="8"/>
      <c r="D310" s="13"/>
      <c r="E310" s="8"/>
      <c r="F310" s="13"/>
      <c r="G310" s="47" t="e">
        <f t="shared" si="174"/>
        <v>#DIV/0!</v>
      </c>
      <c r="H310" s="48" t="e">
        <f t="shared" si="174"/>
        <v>#DIV/0!</v>
      </c>
      <c r="I310" s="49">
        <f t="shared" ref="I310:J317" si="179">C310-E310</f>
        <v>0</v>
      </c>
      <c r="J310" s="50">
        <f t="shared" si="179"/>
        <v>0</v>
      </c>
      <c r="K310" s="8"/>
      <c r="L310" s="8"/>
      <c r="M310" s="8"/>
      <c r="N310" s="13"/>
      <c r="O310" s="51">
        <v>0.22084000000000001</v>
      </c>
      <c r="P310" s="8">
        <v>16</v>
      </c>
      <c r="Q310" s="41">
        <f>O310*P310*12</f>
        <v>42.40128</v>
      </c>
      <c r="R310" s="42">
        <f t="shared" si="167"/>
        <v>16</v>
      </c>
      <c r="S310" s="43">
        <f t="shared" si="167"/>
        <v>42.40128</v>
      </c>
      <c r="T310" s="405"/>
      <c r="U310" s="405"/>
      <c r="V310" s="405"/>
      <c r="W310" s="484"/>
      <c r="X310" s="423">
        <v>0.22084000000000001</v>
      </c>
      <c r="Y310" s="405">
        <v>16</v>
      </c>
      <c r="Z310" s="424">
        <f>X310*Y310*12</f>
        <v>42.40128</v>
      </c>
      <c r="AA310" s="406">
        <f t="shared" ref="AA310:AB324" si="180">T310+V310+Y310</f>
        <v>16</v>
      </c>
      <c r="AB310" s="484">
        <f t="shared" si="180"/>
        <v>42.40128</v>
      </c>
      <c r="AC310" s="404"/>
    </row>
    <row r="311" spans="1:29" s="9" customFormat="1" ht="47.25" customHeight="1">
      <c r="A311" s="6">
        <v>13.02</v>
      </c>
      <c r="B311" s="7" t="s">
        <v>308</v>
      </c>
      <c r="C311" s="8">
        <v>51</v>
      </c>
      <c r="D311" s="13">
        <v>105.18</v>
      </c>
      <c r="E311" s="8">
        <v>51</v>
      </c>
      <c r="F311" s="13">
        <v>105.18</v>
      </c>
      <c r="G311" s="47">
        <f t="shared" si="174"/>
        <v>1</v>
      </c>
      <c r="H311" s="48">
        <f t="shared" si="174"/>
        <v>1</v>
      </c>
      <c r="I311" s="49">
        <f t="shared" si="179"/>
        <v>0</v>
      </c>
      <c r="J311" s="50">
        <f t="shared" si="179"/>
        <v>0</v>
      </c>
      <c r="K311" s="8"/>
      <c r="L311" s="8"/>
      <c r="M311" s="8"/>
      <c r="N311" s="13"/>
      <c r="O311" s="51">
        <v>0.19420999999999999</v>
      </c>
      <c r="P311" s="8">
        <v>35</v>
      </c>
      <c r="Q311" s="41">
        <f>O311*P311*12</f>
        <v>81.56819999999999</v>
      </c>
      <c r="R311" s="42">
        <f t="shared" si="167"/>
        <v>35</v>
      </c>
      <c r="S311" s="43">
        <f t="shared" si="167"/>
        <v>81.56819999999999</v>
      </c>
      <c r="T311" s="405"/>
      <c r="U311" s="405"/>
      <c r="V311" s="405"/>
      <c r="W311" s="484"/>
      <c r="X311" s="423">
        <v>0.19420999999999999</v>
      </c>
      <c r="Y311" s="405">
        <v>35</v>
      </c>
      <c r="Z311" s="424">
        <f>X311*Y311*12</f>
        <v>81.56819999999999</v>
      </c>
      <c r="AA311" s="406">
        <f t="shared" si="180"/>
        <v>35</v>
      </c>
      <c r="AB311" s="484">
        <f t="shared" si="180"/>
        <v>81.56819999999999</v>
      </c>
      <c r="AC311" s="404"/>
    </row>
    <row r="312" spans="1:29" s="88" customFormat="1" ht="21" customHeight="1">
      <c r="A312" s="6">
        <v>13.03</v>
      </c>
      <c r="B312" s="58" t="s">
        <v>183</v>
      </c>
      <c r="C312" s="93"/>
      <c r="D312" s="102"/>
      <c r="E312" s="93"/>
      <c r="F312" s="102"/>
      <c r="G312" s="47"/>
      <c r="H312" s="48"/>
      <c r="I312" s="49">
        <f t="shared" si="179"/>
        <v>0</v>
      </c>
      <c r="J312" s="50">
        <f t="shared" si="179"/>
        <v>0</v>
      </c>
      <c r="K312" s="93"/>
      <c r="L312" s="93"/>
      <c r="M312" s="93"/>
      <c r="N312" s="102"/>
      <c r="O312" s="51">
        <v>0.1</v>
      </c>
      <c r="P312" s="93"/>
      <c r="Q312" s="41">
        <f>O312*P312</f>
        <v>0</v>
      </c>
      <c r="R312" s="42">
        <f t="shared" ref="R312:S378" si="181">K312+M312+P312</f>
        <v>0</v>
      </c>
      <c r="S312" s="43">
        <f t="shared" si="181"/>
        <v>0</v>
      </c>
      <c r="T312" s="470"/>
      <c r="U312" s="470"/>
      <c r="V312" s="470"/>
      <c r="W312" s="517"/>
      <c r="X312" s="423">
        <v>0.1</v>
      </c>
      <c r="Y312" s="470"/>
      <c r="Z312" s="424">
        <f>X312*Y312</f>
        <v>0</v>
      </c>
      <c r="AA312" s="406">
        <f t="shared" si="180"/>
        <v>0</v>
      </c>
      <c r="AB312" s="484">
        <f t="shared" si="180"/>
        <v>0</v>
      </c>
      <c r="AC312" s="472"/>
    </row>
    <row r="313" spans="1:29" s="88" customFormat="1" ht="42.75" customHeight="1">
      <c r="A313" s="6">
        <f t="shared" ref="A313:A317" si="182">+A312+0.01</f>
        <v>13.04</v>
      </c>
      <c r="B313" s="58" t="s">
        <v>314</v>
      </c>
      <c r="C313" s="93"/>
      <c r="D313" s="102"/>
      <c r="E313" s="93"/>
      <c r="F313" s="102"/>
      <c r="G313" s="47"/>
      <c r="H313" s="48"/>
      <c r="I313" s="49">
        <f t="shared" si="179"/>
        <v>0</v>
      </c>
      <c r="J313" s="50">
        <f t="shared" si="179"/>
        <v>0</v>
      </c>
      <c r="K313" s="93"/>
      <c r="L313" s="93"/>
      <c r="M313" s="93"/>
      <c r="N313" s="102"/>
      <c r="O313" s="51">
        <v>0.1</v>
      </c>
      <c r="P313" s="93">
        <v>51</v>
      </c>
      <c r="Q313" s="41">
        <f t="shared" ref="Q313:Q317" si="183">O313*P313</f>
        <v>5.1000000000000005</v>
      </c>
      <c r="R313" s="42">
        <f t="shared" si="181"/>
        <v>51</v>
      </c>
      <c r="S313" s="43">
        <f t="shared" si="181"/>
        <v>5.1000000000000005</v>
      </c>
      <c r="T313" s="470"/>
      <c r="U313" s="470"/>
      <c r="V313" s="470"/>
      <c r="W313" s="517"/>
      <c r="X313" s="423">
        <v>0.1</v>
      </c>
      <c r="Y313" s="470">
        <v>0</v>
      </c>
      <c r="Z313" s="424">
        <f t="shared" ref="Z313:Z317" si="184">X313*Y313</f>
        <v>0</v>
      </c>
      <c r="AA313" s="406">
        <f t="shared" si="180"/>
        <v>0</v>
      </c>
      <c r="AB313" s="484">
        <f t="shared" si="180"/>
        <v>0</v>
      </c>
      <c r="AC313" s="472"/>
    </row>
    <row r="314" spans="1:29" s="88" customFormat="1" ht="18">
      <c r="A314" s="6">
        <f t="shared" si="182"/>
        <v>13.049999999999999</v>
      </c>
      <c r="B314" s="7" t="s">
        <v>184</v>
      </c>
      <c r="C314" s="8">
        <v>51</v>
      </c>
      <c r="D314" s="13">
        <v>5.0999999999999996</v>
      </c>
      <c r="E314" s="8">
        <v>51</v>
      </c>
      <c r="F314" s="13">
        <v>5.0999999999999996</v>
      </c>
      <c r="G314" s="47">
        <f t="shared" si="174"/>
        <v>1</v>
      </c>
      <c r="H314" s="48">
        <f t="shared" si="174"/>
        <v>1</v>
      </c>
      <c r="I314" s="49">
        <f t="shared" si="179"/>
        <v>0</v>
      </c>
      <c r="J314" s="50">
        <f t="shared" si="179"/>
        <v>0</v>
      </c>
      <c r="K314" s="8"/>
      <c r="L314" s="8"/>
      <c r="M314" s="8"/>
      <c r="N314" s="13"/>
      <c r="O314" s="51">
        <v>0.1</v>
      </c>
      <c r="P314" s="8">
        <v>51</v>
      </c>
      <c r="Q314" s="41">
        <f t="shared" si="183"/>
        <v>5.1000000000000005</v>
      </c>
      <c r="R314" s="42">
        <f t="shared" si="181"/>
        <v>51</v>
      </c>
      <c r="S314" s="43">
        <f t="shared" si="181"/>
        <v>5.1000000000000005</v>
      </c>
      <c r="T314" s="405"/>
      <c r="U314" s="405"/>
      <c r="V314" s="405"/>
      <c r="W314" s="484"/>
      <c r="X314" s="423">
        <v>0.1</v>
      </c>
      <c r="Y314" s="405">
        <v>51</v>
      </c>
      <c r="Z314" s="424">
        <f t="shared" si="184"/>
        <v>5.1000000000000005</v>
      </c>
      <c r="AA314" s="406">
        <f t="shared" si="180"/>
        <v>51</v>
      </c>
      <c r="AB314" s="484">
        <f t="shared" si="180"/>
        <v>5.1000000000000005</v>
      </c>
      <c r="AC314" s="404"/>
    </row>
    <row r="315" spans="1:29" s="9" customFormat="1" ht="22.5" customHeight="1">
      <c r="A315" s="6">
        <f t="shared" si="182"/>
        <v>13.059999999999999</v>
      </c>
      <c r="B315" s="58" t="s">
        <v>189</v>
      </c>
      <c r="C315" s="93">
        <v>51</v>
      </c>
      <c r="D315" s="102">
        <v>6.12</v>
      </c>
      <c r="E315" s="93">
        <v>51</v>
      </c>
      <c r="F315" s="102">
        <v>6.12</v>
      </c>
      <c r="G315" s="47">
        <f t="shared" si="174"/>
        <v>1</v>
      </c>
      <c r="H315" s="48">
        <f t="shared" si="174"/>
        <v>1</v>
      </c>
      <c r="I315" s="49">
        <f t="shared" si="179"/>
        <v>0</v>
      </c>
      <c r="J315" s="50">
        <f t="shared" si="179"/>
        <v>0</v>
      </c>
      <c r="K315" s="93"/>
      <c r="L315" s="93"/>
      <c r="M315" s="93"/>
      <c r="N315" s="102"/>
      <c r="O315" s="51">
        <f>0.01*12</f>
        <v>0.12</v>
      </c>
      <c r="P315" s="93">
        <v>51</v>
      </c>
      <c r="Q315" s="41">
        <f t="shared" si="183"/>
        <v>6.12</v>
      </c>
      <c r="R315" s="42">
        <f t="shared" si="181"/>
        <v>51</v>
      </c>
      <c r="S315" s="43">
        <f t="shared" si="181"/>
        <v>6.12</v>
      </c>
      <c r="T315" s="470"/>
      <c r="U315" s="470"/>
      <c r="V315" s="470"/>
      <c r="W315" s="517"/>
      <c r="X315" s="423">
        <f>0.01*12</f>
        <v>0.12</v>
      </c>
      <c r="Y315" s="470">
        <v>51</v>
      </c>
      <c r="Z315" s="424">
        <f t="shared" si="184"/>
        <v>6.12</v>
      </c>
      <c r="AA315" s="406">
        <f t="shared" si="180"/>
        <v>51</v>
      </c>
      <c r="AB315" s="484">
        <f t="shared" si="180"/>
        <v>6.12</v>
      </c>
      <c r="AC315" s="472"/>
    </row>
    <row r="316" spans="1:29" s="88" customFormat="1" ht="18">
      <c r="A316" s="6">
        <f t="shared" si="182"/>
        <v>13.069999999999999</v>
      </c>
      <c r="B316" s="58" t="s">
        <v>186</v>
      </c>
      <c r="C316" s="93"/>
      <c r="D316" s="102"/>
      <c r="E316" s="93"/>
      <c r="F316" s="102"/>
      <c r="G316" s="47"/>
      <c r="H316" s="48"/>
      <c r="I316" s="49">
        <f t="shared" si="179"/>
        <v>0</v>
      </c>
      <c r="J316" s="50">
        <f t="shared" si="179"/>
        <v>0</v>
      </c>
      <c r="K316" s="93"/>
      <c r="L316" s="93"/>
      <c r="M316" s="93"/>
      <c r="N316" s="102"/>
      <c r="O316" s="51">
        <v>0.03</v>
      </c>
      <c r="P316" s="93">
        <v>51</v>
      </c>
      <c r="Q316" s="41">
        <f t="shared" si="183"/>
        <v>1.53</v>
      </c>
      <c r="R316" s="42">
        <f t="shared" si="181"/>
        <v>51</v>
      </c>
      <c r="S316" s="43">
        <f t="shared" si="181"/>
        <v>1.53</v>
      </c>
      <c r="T316" s="470"/>
      <c r="U316" s="470"/>
      <c r="V316" s="470"/>
      <c r="W316" s="517"/>
      <c r="X316" s="423">
        <v>0.03</v>
      </c>
      <c r="Y316" s="470">
        <v>0</v>
      </c>
      <c r="Z316" s="424">
        <f t="shared" si="184"/>
        <v>0</v>
      </c>
      <c r="AA316" s="406">
        <f t="shared" si="180"/>
        <v>0</v>
      </c>
      <c r="AB316" s="484">
        <f t="shared" si="180"/>
        <v>0</v>
      </c>
      <c r="AC316" s="472"/>
    </row>
    <row r="317" spans="1:29" s="88" customFormat="1" ht="18">
      <c r="A317" s="6">
        <f t="shared" si="182"/>
        <v>13.079999999999998</v>
      </c>
      <c r="B317" s="12" t="s">
        <v>187</v>
      </c>
      <c r="C317" s="8"/>
      <c r="D317" s="13"/>
      <c r="E317" s="8"/>
      <c r="F317" s="13"/>
      <c r="G317" s="47"/>
      <c r="H317" s="48"/>
      <c r="I317" s="49">
        <f t="shared" si="179"/>
        <v>0</v>
      </c>
      <c r="J317" s="50">
        <f t="shared" si="179"/>
        <v>0</v>
      </c>
      <c r="K317" s="8"/>
      <c r="L317" s="8"/>
      <c r="M317" s="8"/>
      <c r="N317" s="13"/>
      <c r="O317" s="51">
        <v>0.02</v>
      </c>
      <c r="P317" s="8">
        <v>51</v>
      </c>
      <c r="Q317" s="41">
        <f t="shared" si="183"/>
        <v>1.02</v>
      </c>
      <c r="R317" s="42">
        <f t="shared" si="181"/>
        <v>51</v>
      </c>
      <c r="S317" s="43">
        <f t="shared" si="181"/>
        <v>1.02</v>
      </c>
      <c r="T317" s="405"/>
      <c r="U317" s="405"/>
      <c r="V317" s="405"/>
      <c r="W317" s="484"/>
      <c r="X317" s="423">
        <v>0.02</v>
      </c>
      <c r="Y317" s="405">
        <v>0</v>
      </c>
      <c r="Z317" s="424">
        <f t="shared" si="184"/>
        <v>0</v>
      </c>
      <c r="AA317" s="406">
        <f t="shared" si="180"/>
        <v>0</v>
      </c>
      <c r="AB317" s="484">
        <f t="shared" si="180"/>
        <v>0</v>
      </c>
      <c r="AC317" s="407"/>
    </row>
    <row r="318" spans="1:29" s="88" customFormat="1" ht="31.5">
      <c r="A318" s="6">
        <v>13.09</v>
      </c>
      <c r="B318" s="56" t="s">
        <v>339</v>
      </c>
      <c r="C318" s="8"/>
      <c r="D318" s="13"/>
      <c r="E318" s="8"/>
      <c r="F318" s="13"/>
      <c r="G318" s="47"/>
      <c r="H318" s="48"/>
      <c r="I318" s="49"/>
      <c r="J318" s="50"/>
      <c r="K318" s="8"/>
      <c r="L318" s="8"/>
      <c r="M318" s="8"/>
      <c r="N318" s="13"/>
      <c r="O318" s="60">
        <v>2.0039999999999999E-2</v>
      </c>
      <c r="P318" s="8">
        <v>51</v>
      </c>
      <c r="Q318" s="55">
        <f>O318*P318*12</f>
        <v>12.264479999999999</v>
      </c>
      <c r="R318" s="42">
        <f t="shared" ref="R318:R319" si="185">K318+M318+P318</f>
        <v>51</v>
      </c>
      <c r="S318" s="43">
        <f t="shared" ref="S318:S319" si="186">L318+N318+Q318</f>
        <v>12.264479999999999</v>
      </c>
      <c r="T318" s="405"/>
      <c r="U318" s="405"/>
      <c r="V318" s="405"/>
      <c r="W318" s="484"/>
      <c r="X318" s="456">
        <v>2.0039999999999999E-2</v>
      </c>
      <c r="Y318" s="405">
        <v>0</v>
      </c>
      <c r="Z318" s="458">
        <f>X318*Y318*12</f>
        <v>0</v>
      </c>
      <c r="AA318" s="406">
        <f t="shared" si="180"/>
        <v>0</v>
      </c>
      <c r="AB318" s="484">
        <f t="shared" si="180"/>
        <v>0</v>
      </c>
      <c r="AC318" s="407"/>
    </row>
    <row r="319" spans="1:29" s="88" customFormat="1" ht="47.25">
      <c r="A319" s="6">
        <v>13.1</v>
      </c>
      <c r="B319" s="56" t="s">
        <v>340</v>
      </c>
      <c r="C319" s="8"/>
      <c r="D319" s="13"/>
      <c r="E319" s="8"/>
      <c r="F319" s="13"/>
      <c r="G319" s="47"/>
      <c r="H319" s="48"/>
      <c r="I319" s="49"/>
      <c r="J319" s="50"/>
      <c r="K319" s="8"/>
      <c r="L319" s="8"/>
      <c r="M319" s="8"/>
      <c r="N319" s="13"/>
      <c r="O319" s="60">
        <v>2.0039999999999999E-2</v>
      </c>
      <c r="P319" s="8">
        <v>51</v>
      </c>
      <c r="Q319" s="55">
        <f>O319*P319*12*2</f>
        <v>24.528959999999998</v>
      </c>
      <c r="R319" s="42">
        <f t="shared" si="185"/>
        <v>51</v>
      </c>
      <c r="S319" s="43">
        <f t="shared" si="186"/>
        <v>24.528959999999998</v>
      </c>
      <c r="T319" s="405"/>
      <c r="U319" s="405"/>
      <c r="V319" s="405"/>
      <c r="W319" s="484"/>
      <c r="X319" s="456">
        <v>2.0039999999999999E-2</v>
      </c>
      <c r="Y319" s="405">
        <v>0</v>
      </c>
      <c r="Z319" s="458">
        <f>X319*Y319*12*2</f>
        <v>0</v>
      </c>
      <c r="AA319" s="406">
        <f t="shared" si="180"/>
        <v>0</v>
      </c>
      <c r="AB319" s="484">
        <f t="shared" si="180"/>
        <v>0</v>
      </c>
      <c r="AC319" s="407"/>
    </row>
    <row r="320" spans="1:29" s="216" customFormat="1" ht="18">
      <c r="A320" s="203"/>
      <c r="B320" s="192" t="s">
        <v>107</v>
      </c>
      <c r="C320" s="198">
        <f>C314</f>
        <v>51</v>
      </c>
      <c r="D320" s="199">
        <f>SUM(D310:D319)</f>
        <v>116.4</v>
      </c>
      <c r="E320" s="198">
        <f>E314</f>
        <v>51</v>
      </c>
      <c r="F320" s="199">
        <f>SUM(F310:F319)</f>
        <v>116.4</v>
      </c>
      <c r="G320" s="214">
        <f>E320/C320</f>
        <v>1</v>
      </c>
      <c r="H320" s="215">
        <f t="shared" si="174"/>
        <v>1</v>
      </c>
      <c r="I320" s="198">
        <f t="shared" ref="I320:O320" si="187">SUM(I310:I319)</f>
        <v>0</v>
      </c>
      <c r="J320" s="199">
        <f t="shared" si="187"/>
        <v>0</v>
      </c>
      <c r="K320" s="199">
        <f t="shared" si="187"/>
        <v>0</v>
      </c>
      <c r="L320" s="199">
        <f t="shared" si="187"/>
        <v>0</v>
      </c>
      <c r="M320" s="199">
        <f t="shared" si="187"/>
        <v>0</v>
      </c>
      <c r="N320" s="199">
        <f t="shared" si="187"/>
        <v>0</v>
      </c>
      <c r="O320" s="200">
        <f t="shared" si="187"/>
        <v>0.9251299999999999</v>
      </c>
      <c r="P320" s="198">
        <v>51</v>
      </c>
      <c r="Q320" s="199">
        <f>SUM(Q310:Q319)</f>
        <v>179.63292000000001</v>
      </c>
      <c r="R320" s="198">
        <v>51</v>
      </c>
      <c r="S320" s="199">
        <f>SUM(S310:S319)</f>
        <v>179.63292000000001</v>
      </c>
      <c r="T320" s="446"/>
      <c r="U320" s="446">
        <f t="shared" ref="U320:X320" si="188">SUM(U310:U319)</f>
        <v>0</v>
      </c>
      <c r="V320" s="446"/>
      <c r="W320" s="446">
        <f t="shared" si="188"/>
        <v>0</v>
      </c>
      <c r="X320" s="200">
        <f t="shared" si="188"/>
        <v>0.9251299999999999</v>
      </c>
      <c r="Y320" s="198">
        <v>51</v>
      </c>
      <c r="Z320" s="446">
        <f>SUM(Z310:Z319)</f>
        <v>135.18948</v>
      </c>
      <c r="AA320" s="198">
        <f>Y320</f>
        <v>51</v>
      </c>
      <c r="AB320" s="446">
        <f>SUM(AB310:AB319)</f>
        <v>135.18948</v>
      </c>
      <c r="AC320" s="422"/>
    </row>
    <row r="321" spans="1:29" s="147" customFormat="1" ht="47.25" customHeight="1">
      <c r="A321" s="143">
        <v>14</v>
      </c>
      <c r="B321" s="144" t="s">
        <v>343</v>
      </c>
      <c r="C321" s="145"/>
      <c r="D321" s="162"/>
      <c r="E321" s="145"/>
      <c r="F321" s="162"/>
      <c r="G321" s="151"/>
      <c r="H321" s="152"/>
      <c r="I321" s="159"/>
      <c r="J321" s="145"/>
      <c r="K321" s="145"/>
      <c r="L321" s="145"/>
      <c r="M321" s="145"/>
      <c r="N321" s="162"/>
      <c r="O321" s="153"/>
      <c r="P321" s="145"/>
      <c r="Q321" s="162"/>
      <c r="R321" s="154">
        <f t="shared" si="181"/>
        <v>0</v>
      </c>
      <c r="S321" s="155">
        <f t="shared" si="181"/>
        <v>0</v>
      </c>
      <c r="T321" s="439"/>
      <c r="U321" s="439"/>
      <c r="V321" s="439"/>
      <c r="W321" s="448"/>
      <c r="X321" s="440"/>
      <c r="Y321" s="439"/>
      <c r="Z321" s="448"/>
      <c r="AA321" s="406"/>
      <c r="AB321" s="484"/>
      <c r="AC321" s="403"/>
    </row>
    <row r="322" spans="1:29" s="9" customFormat="1" ht="70.5" customHeight="1">
      <c r="A322" s="6">
        <v>14.01</v>
      </c>
      <c r="B322" s="7" t="s">
        <v>346</v>
      </c>
      <c r="C322" s="8"/>
      <c r="D322" s="13"/>
      <c r="E322" s="8"/>
      <c r="F322" s="13"/>
      <c r="G322" s="47"/>
      <c r="H322" s="48"/>
      <c r="I322" s="49">
        <f t="shared" ref="I322:J324" si="189">C322-E322</f>
        <v>0</v>
      </c>
      <c r="J322" s="50">
        <f t="shared" si="189"/>
        <v>0</v>
      </c>
      <c r="K322" s="8"/>
      <c r="L322" s="8"/>
      <c r="M322" s="8"/>
      <c r="N322" s="13"/>
      <c r="O322" s="64"/>
      <c r="P322" s="8"/>
      <c r="Q322" s="41">
        <f t="shared" ref="Q322" si="190">O322*P322</f>
        <v>0</v>
      </c>
      <c r="R322" s="42">
        <f t="shared" si="181"/>
        <v>0</v>
      </c>
      <c r="S322" s="43">
        <f t="shared" si="181"/>
        <v>0</v>
      </c>
      <c r="T322" s="405"/>
      <c r="U322" s="405"/>
      <c r="V322" s="405"/>
      <c r="W322" s="484"/>
      <c r="X322" s="426"/>
      <c r="Y322" s="405"/>
      <c r="Z322" s="424">
        <f t="shared" ref="Z322" si="191">X322*Y322</f>
        <v>0</v>
      </c>
      <c r="AA322" s="406">
        <f t="shared" ref="AA322:AA324" si="192">T322+V322+Y322</f>
        <v>0</v>
      </c>
      <c r="AB322" s="484">
        <f t="shared" si="180"/>
        <v>0</v>
      </c>
      <c r="AC322" s="404"/>
    </row>
    <row r="323" spans="1:29" s="9" customFormat="1" ht="26.25" customHeight="1">
      <c r="A323" s="6"/>
      <c r="B323" s="7" t="s">
        <v>345</v>
      </c>
      <c r="C323" s="8"/>
      <c r="D323" s="13"/>
      <c r="E323" s="8"/>
      <c r="F323" s="13"/>
      <c r="G323" s="47"/>
      <c r="H323" s="48"/>
      <c r="I323" s="49">
        <f t="shared" si="189"/>
        <v>0</v>
      </c>
      <c r="J323" s="50">
        <f t="shared" si="189"/>
        <v>0</v>
      </c>
      <c r="K323" s="8"/>
      <c r="L323" s="8"/>
      <c r="M323" s="8"/>
      <c r="N323" s="13"/>
      <c r="O323" s="64"/>
      <c r="P323" s="8">
        <v>101</v>
      </c>
      <c r="Q323" s="41">
        <v>50</v>
      </c>
      <c r="R323" s="42">
        <f t="shared" si="181"/>
        <v>101</v>
      </c>
      <c r="S323" s="43">
        <f t="shared" si="181"/>
        <v>50</v>
      </c>
      <c r="T323" s="405"/>
      <c r="U323" s="405"/>
      <c r="V323" s="405"/>
      <c r="W323" s="484"/>
      <c r="X323" s="426">
        <v>0.20833299999999999</v>
      </c>
      <c r="Y323" s="405">
        <v>101</v>
      </c>
      <c r="Z323" s="424">
        <f>X323*Y323</f>
        <v>21.041632999999997</v>
      </c>
      <c r="AA323" s="406">
        <f t="shared" si="192"/>
        <v>101</v>
      </c>
      <c r="AB323" s="484">
        <f t="shared" si="180"/>
        <v>21.041632999999997</v>
      </c>
      <c r="AC323" s="404"/>
    </row>
    <row r="324" spans="1:29" s="9" customFormat="1" ht="24.75" customHeight="1">
      <c r="A324" s="6"/>
      <c r="B324" s="7" t="s">
        <v>344</v>
      </c>
      <c r="C324" s="8">
        <v>12</v>
      </c>
      <c r="D324" s="13">
        <v>49.38</v>
      </c>
      <c r="E324" s="8">
        <v>12</v>
      </c>
      <c r="F324" s="13">
        <v>49.38</v>
      </c>
      <c r="G324" s="47">
        <f t="shared" ref="G324" si="193">E324/C324</f>
        <v>1</v>
      </c>
      <c r="H324" s="48">
        <f t="shared" ref="H324:H325" si="194">F324/D324</f>
        <v>1</v>
      </c>
      <c r="I324" s="49">
        <f t="shared" si="189"/>
        <v>0</v>
      </c>
      <c r="J324" s="50">
        <f t="shared" si="189"/>
        <v>0</v>
      </c>
      <c r="K324" s="8"/>
      <c r="L324" s="8"/>
      <c r="M324" s="8"/>
      <c r="N324" s="13"/>
      <c r="O324" s="64">
        <v>7.1428000000000003</v>
      </c>
      <c r="P324" s="8"/>
      <c r="Q324" s="41">
        <f>O324*P324</f>
        <v>0</v>
      </c>
      <c r="R324" s="42">
        <f t="shared" si="181"/>
        <v>0</v>
      </c>
      <c r="S324" s="43">
        <f t="shared" si="181"/>
        <v>0</v>
      </c>
      <c r="T324" s="405"/>
      <c r="U324" s="405"/>
      <c r="V324" s="405"/>
      <c r="W324" s="484"/>
      <c r="X324" s="426">
        <v>7.1428000000000003</v>
      </c>
      <c r="Y324" s="405">
        <v>0</v>
      </c>
      <c r="Z324" s="424">
        <f>X324*Y324</f>
        <v>0</v>
      </c>
      <c r="AA324" s="406">
        <f t="shared" si="192"/>
        <v>0</v>
      </c>
      <c r="AB324" s="484">
        <f t="shared" si="180"/>
        <v>0</v>
      </c>
      <c r="AC324" s="404"/>
    </row>
    <row r="325" spans="1:29" s="216" customFormat="1" ht="18">
      <c r="A325" s="203"/>
      <c r="B325" s="192" t="s">
        <v>105</v>
      </c>
      <c r="C325" s="198">
        <f>SUM(C322:C324)</f>
        <v>12</v>
      </c>
      <c r="D325" s="199">
        <f t="shared" ref="D325:S325" si="195">SUM(D322:D324)</f>
        <v>49.38</v>
      </c>
      <c r="E325" s="198">
        <f t="shared" si="195"/>
        <v>12</v>
      </c>
      <c r="F325" s="199">
        <f t="shared" si="195"/>
        <v>49.38</v>
      </c>
      <c r="G325" s="214">
        <f>E325/C325</f>
        <v>1</v>
      </c>
      <c r="H325" s="215">
        <f t="shared" si="194"/>
        <v>1</v>
      </c>
      <c r="I325" s="198">
        <f t="shared" si="195"/>
        <v>0</v>
      </c>
      <c r="J325" s="199">
        <f t="shared" si="195"/>
        <v>0</v>
      </c>
      <c r="K325" s="199">
        <f t="shared" si="195"/>
        <v>0</v>
      </c>
      <c r="L325" s="199">
        <f t="shared" si="195"/>
        <v>0</v>
      </c>
      <c r="M325" s="199">
        <f t="shared" si="195"/>
        <v>0</v>
      </c>
      <c r="N325" s="199">
        <f t="shared" si="195"/>
        <v>0</v>
      </c>
      <c r="O325" s="200">
        <f t="shared" si="195"/>
        <v>7.1428000000000003</v>
      </c>
      <c r="P325" s="199">
        <f t="shared" si="195"/>
        <v>101</v>
      </c>
      <c r="Q325" s="199">
        <f t="shared" si="195"/>
        <v>50</v>
      </c>
      <c r="R325" s="199">
        <f t="shared" si="195"/>
        <v>101</v>
      </c>
      <c r="S325" s="199">
        <f t="shared" si="195"/>
        <v>50</v>
      </c>
      <c r="T325" s="446"/>
      <c r="U325" s="446">
        <f t="shared" ref="U325:AB325" si="196">SUM(U322:U324)</f>
        <v>0</v>
      </c>
      <c r="V325" s="446"/>
      <c r="W325" s="446">
        <f t="shared" si="196"/>
        <v>0</v>
      </c>
      <c r="X325" s="449"/>
      <c r="Y325" s="445">
        <f t="shared" si="196"/>
        <v>101</v>
      </c>
      <c r="Z325" s="446">
        <f t="shared" si="196"/>
        <v>21.041632999999997</v>
      </c>
      <c r="AA325" s="445">
        <f t="shared" si="196"/>
        <v>101</v>
      </c>
      <c r="AB325" s="446">
        <f t="shared" si="196"/>
        <v>21.041632999999997</v>
      </c>
      <c r="AC325" s="422"/>
    </row>
    <row r="326" spans="1:29" s="147" customFormat="1" ht="18">
      <c r="A326" s="143">
        <v>15</v>
      </c>
      <c r="B326" s="144" t="s">
        <v>190</v>
      </c>
      <c r="C326" s="145"/>
      <c r="D326" s="162"/>
      <c r="E326" s="145"/>
      <c r="F326" s="162"/>
      <c r="G326" s="151"/>
      <c r="H326" s="152"/>
      <c r="I326" s="159"/>
      <c r="J326" s="145"/>
      <c r="K326" s="145"/>
      <c r="L326" s="145"/>
      <c r="M326" s="145"/>
      <c r="N326" s="162"/>
      <c r="O326" s="153"/>
      <c r="P326" s="145"/>
      <c r="Q326" s="162"/>
      <c r="R326" s="154">
        <f t="shared" si="181"/>
        <v>0</v>
      </c>
      <c r="S326" s="155">
        <f t="shared" si="181"/>
        <v>0</v>
      </c>
      <c r="T326" s="439"/>
      <c r="U326" s="439"/>
      <c r="V326" s="439"/>
      <c r="W326" s="448"/>
      <c r="X326" s="440"/>
      <c r="Y326" s="439"/>
      <c r="Z326" s="448"/>
      <c r="AA326" s="406"/>
      <c r="AB326" s="484"/>
      <c r="AC326" s="403"/>
    </row>
    <row r="327" spans="1:29" s="88" customFormat="1" ht="18">
      <c r="A327" s="6">
        <v>15.01</v>
      </c>
      <c r="B327" s="7" t="s">
        <v>191</v>
      </c>
      <c r="C327" s="8">
        <v>201</v>
      </c>
      <c r="D327" s="13">
        <v>6.03</v>
      </c>
      <c r="E327" s="8">
        <v>201</v>
      </c>
      <c r="F327" s="13">
        <v>6.03</v>
      </c>
      <c r="G327" s="47">
        <f t="shared" ref="G327:G328" si="197">E327/C327</f>
        <v>1</v>
      </c>
      <c r="H327" s="48">
        <f t="shared" ref="H327:H329" si="198">F327/D327</f>
        <v>1</v>
      </c>
      <c r="I327" s="49">
        <f t="shared" ref="I327:J328" si="199">C327-E327</f>
        <v>0</v>
      </c>
      <c r="J327" s="50">
        <f t="shared" si="199"/>
        <v>0</v>
      </c>
      <c r="K327" s="8"/>
      <c r="L327" s="8"/>
      <c r="M327" s="8"/>
      <c r="N327" s="13"/>
      <c r="O327" s="51">
        <v>0.03</v>
      </c>
      <c r="P327" s="8">
        <v>0</v>
      </c>
      <c r="Q327" s="41">
        <f t="shared" ref="Q327" si="200">O327*P327</f>
        <v>0</v>
      </c>
      <c r="R327" s="42">
        <f t="shared" si="181"/>
        <v>0</v>
      </c>
      <c r="S327" s="43">
        <f t="shared" si="181"/>
        <v>0</v>
      </c>
      <c r="T327" s="405"/>
      <c r="U327" s="405"/>
      <c r="V327" s="405"/>
      <c r="W327" s="484"/>
      <c r="X327" s="423">
        <v>0.03</v>
      </c>
      <c r="Y327" s="405">
        <v>0</v>
      </c>
      <c r="Z327" s="424">
        <f t="shared" ref="Z327" si="201">X327*Y327</f>
        <v>0</v>
      </c>
      <c r="AA327" s="406">
        <f t="shared" ref="AA327:AB392" si="202">T327+V327+Y327</f>
        <v>0</v>
      </c>
      <c r="AB327" s="484">
        <f t="shared" si="202"/>
        <v>0</v>
      </c>
      <c r="AC327" s="404"/>
    </row>
    <row r="328" spans="1:29" s="88" customFormat="1" ht="18">
      <c r="A328" s="6">
        <v>15.02</v>
      </c>
      <c r="B328" s="7" t="s">
        <v>192</v>
      </c>
      <c r="C328" s="8">
        <v>95</v>
      </c>
      <c r="D328" s="13">
        <v>9.5</v>
      </c>
      <c r="E328" s="8">
        <v>95</v>
      </c>
      <c r="F328" s="13">
        <v>9.5</v>
      </c>
      <c r="G328" s="47">
        <f t="shared" si="197"/>
        <v>1</v>
      </c>
      <c r="H328" s="48">
        <f t="shared" si="198"/>
        <v>1</v>
      </c>
      <c r="I328" s="49">
        <f t="shared" si="199"/>
        <v>0</v>
      </c>
      <c r="J328" s="50">
        <f t="shared" si="199"/>
        <v>0</v>
      </c>
      <c r="K328" s="8"/>
      <c r="L328" s="8"/>
      <c r="M328" s="8"/>
      <c r="N328" s="13"/>
      <c r="O328" s="51">
        <v>0.1</v>
      </c>
      <c r="P328" s="8">
        <v>22</v>
      </c>
      <c r="Q328" s="41">
        <f>O328*P328</f>
        <v>2.2000000000000002</v>
      </c>
      <c r="R328" s="42">
        <f t="shared" si="181"/>
        <v>22</v>
      </c>
      <c r="S328" s="43">
        <f t="shared" si="181"/>
        <v>2.2000000000000002</v>
      </c>
      <c r="T328" s="405"/>
      <c r="U328" s="405"/>
      <c r="V328" s="405"/>
      <c r="W328" s="484"/>
      <c r="X328" s="423">
        <v>0.1</v>
      </c>
      <c r="Y328" s="405">
        <v>22</v>
      </c>
      <c r="Z328" s="424">
        <f>X328*Y328</f>
        <v>2.2000000000000002</v>
      </c>
      <c r="AA328" s="406">
        <f t="shared" si="202"/>
        <v>22</v>
      </c>
      <c r="AB328" s="484">
        <f t="shared" si="202"/>
        <v>2.2000000000000002</v>
      </c>
      <c r="AC328" s="404"/>
    </row>
    <row r="329" spans="1:29" s="216" customFormat="1" ht="18">
      <c r="A329" s="203"/>
      <c r="B329" s="192" t="s">
        <v>105</v>
      </c>
      <c r="C329" s="198">
        <f>SUM(C327:C328)</f>
        <v>296</v>
      </c>
      <c r="D329" s="199">
        <f t="shared" ref="D329:S329" si="203">SUM(D327:D328)</f>
        <v>15.530000000000001</v>
      </c>
      <c r="E329" s="198">
        <f t="shared" si="203"/>
        <v>296</v>
      </c>
      <c r="F329" s="199">
        <f t="shared" si="203"/>
        <v>15.530000000000001</v>
      </c>
      <c r="G329" s="214">
        <f>E329/C329</f>
        <v>1</v>
      </c>
      <c r="H329" s="215">
        <f t="shared" si="198"/>
        <v>1</v>
      </c>
      <c r="I329" s="198">
        <f t="shared" si="203"/>
        <v>0</v>
      </c>
      <c r="J329" s="199">
        <f t="shared" si="203"/>
        <v>0</v>
      </c>
      <c r="K329" s="199">
        <f t="shared" si="203"/>
        <v>0</v>
      </c>
      <c r="L329" s="199">
        <f t="shared" si="203"/>
        <v>0</v>
      </c>
      <c r="M329" s="199">
        <f t="shared" si="203"/>
        <v>0</v>
      </c>
      <c r="N329" s="199">
        <f t="shared" si="203"/>
        <v>0</v>
      </c>
      <c r="O329" s="200">
        <f t="shared" si="203"/>
        <v>0.13</v>
      </c>
      <c r="P329" s="199">
        <f t="shared" si="203"/>
        <v>22</v>
      </c>
      <c r="Q329" s="199">
        <f t="shared" si="203"/>
        <v>2.2000000000000002</v>
      </c>
      <c r="R329" s="199">
        <f t="shared" si="203"/>
        <v>22</v>
      </c>
      <c r="S329" s="199">
        <f t="shared" si="203"/>
        <v>2.2000000000000002</v>
      </c>
      <c r="T329" s="446"/>
      <c r="U329" s="446">
        <f t="shared" ref="U329:AB329" si="204">SUM(U327:U328)</f>
        <v>0</v>
      </c>
      <c r="V329" s="446"/>
      <c r="W329" s="446">
        <f t="shared" si="204"/>
        <v>0</v>
      </c>
      <c r="X329" s="449"/>
      <c r="Y329" s="199">
        <f t="shared" ref="Y329" si="205">SUM(Y327:Y328)</f>
        <v>22</v>
      </c>
      <c r="Z329" s="446">
        <f t="shared" si="204"/>
        <v>2.2000000000000002</v>
      </c>
      <c r="AA329" s="199">
        <f t="shared" si="204"/>
        <v>22</v>
      </c>
      <c r="AB329" s="446">
        <f t="shared" si="204"/>
        <v>2.2000000000000002</v>
      </c>
      <c r="AC329" s="422"/>
    </row>
    <row r="330" spans="1:29" s="172" customFormat="1" ht="18">
      <c r="A330" s="164" t="s">
        <v>193</v>
      </c>
      <c r="B330" s="165" t="s">
        <v>194</v>
      </c>
      <c r="C330" s="166"/>
      <c r="D330" s="173"/>
      <c r="E330" s="166"/>
      <c r="F330" s="173"/>
      <c r="G330" s="167"/>
      <c r="H330" s="168"/>
      <c r="I330" s="174"/>
      <c r="J330" s="166"/>
      <c r="K330" s="166"/>
      <c r="L330" s="166"/>
      <c r="M330" s="166"/>
      <c r="N330" s="173"/>
      <c r="O330" s="169"/>
      <c r="P330" s="166"/>
      <c r="Q330" s="173"/>
      <c r="R330" s="170">
        <f t="shared" si="181"/>
        <v>0</v>
      </c>
      <c r="S330" s="171">
        <f t="shared" si="181"/>
        <v>0</v>
      </c>
      <c r="T330" s="439"/>
      <c r="U330" s="439"/>
      <c r="V330" s="439"/>
      <c r="W330" s="448"/>
      <c r="X330" s="440"/>
      <c r="Y330" s="439"/>
      <c r="Z330" s="448"/>
      <c r="AA330" s="406"/>
      <c r="AB330" s="484"/>
      <c r="AC330" s="403"/>
    </row>
    <row r="331" spans="1:29" s="147" customFormat="1" ht="18">
      <c r="A331" s="143">
        <v>16</v>
      </c>
      <c r="B331" s="144" t="s">
        <v>195</v>
      </c>
      <c r="C331" s="145"/>
      <c r="D331" s="162"/>
      <c r="E331" s="145"/>
      <c r="F331" s="162"/>
      <c r="G331" s="151"/>
      <c r="H331" s="152"/>
      <c r="I331" s="159"/>
      <c r="J331" s="145"/>
      <c r="K331" s="145"/>
      <c r="L331" s="145"/>
      <c r="M331" s="145"/>
      <c r="N331" s="162"/>
      <c r="O331" s="153"/>
      <c r="P331" s="145"/>
      <c r="Q331" s="162"/>
      <c r="R331" s="154">
        <f t="shared" si="181"/>
        <v>0</v>
      </c>
      <c r="S331" s="155">
        <f t="shared" si="181"/>
        <v>0</v>
      </c>
      <c r="T331" s="439"/>
      <c r="U331" s="439"/>
      <c r="V331" s="439"/>
      <c r="W331" s="448"/>
      <c r="X331" s="440"/>
      <c r="Y331" s="439"/>
      <c r="Z331" s="448"/>
      <c r="AA331" s="406"/>
      <c r="AB331" s="484"/>
      <c r="AC331" s="403"/>
    </row>
    <row r="332" spans="1:29" s="88" customFormat="1" ht="18">
      <c r="A332" s="6">
        <v>16.010000000000002</v>
      </c>
      <c r="B332" s="7" t="s">
        <v>196</v>
      </c>
      <c r="C332" s="8"/>
      <c r="D332" s="13"/>
      <c r="E332" s="8"/>
      <c r="F332" s="13"/>
      <c r="G332" s="47"/>
      <c r="H332" s="48"/>
      <c r="I332" s="75"/>
      <c r="J332" s="8"/>
      <c r="K332" s="8"/>
      <c r="L332" s="8"/>
      <c r="M332" s="8"/>
      <c r="N332" s="13"/>
      <c r="O332" s="64"/>
      <c r="P332" s="8"/>
      <c r="Q332" s="13"/>
      <c r="R332" s="42">
        <f t="shared" si="181"/>
        <v>0</v>
      </c>
      <c r="S332" s="43">
        <f t="shared" si="181"/>
        <v>0</v>
      </c>
      <c r="T332" s="405"/>
      <c r="U332" s="405"/>
      <c r="V332" s="405"/>
      <c r="W332" s="484"/>
      <c r="X332" s="426"/>
      <c r="Y332" s="405"/>
      <c r="Z332" s="484"/>
      <c r="AA332" s="406"/>
      <c r="AB332" s="484"/>
      <c r="AC332" s="404"/>
    </row>
    <row r="333" spans="1:29" s="91" customFormat="1" ht="18">
      <c r="A333" s="6"/>
      <c r="B333" s="7" t="s">
        <v>124</v>
      </c>
      <c r="C333" s="8">
        <v>552</v>
      </c>
      <c r="D333" s="13">
        <v>2.76</v>
      </c>
      <c r="E333" s="8">
        <v>552</v>
      </c>
      <c r="F333" s="13">
        <v>2.76</v>
      </c>
      <c r="G333" s="47">
        <f t="shared" ref="G333:G334" si="206">E333/C333</f>
        <v>1</v>
      </c>
      <c r="H333" s="48">
        <f t="shared" ref="H333:H334" si="207">F333/D333</f>
        <v>1</v>
      </c>
      <c r="I333" s="49">
        <f t="shared" ref="I333:J335" si="208">C333-E333</f>
        <v>0</v>
      </c>
      <c r="J333" s="50">
        <f t="shared" si="208"/>
        <v>0</v>
      </c>
      <c r="K333" s="8"/>
      <c r="L333" s="8"/>
      <c r="M333" s="8"/>
      <c r="N333" s="13"/>
      <c r="O333" s="51">
        <v>5.0000000000000001E-3</v>
      </c>
      <c r="P333" s="8">
        <v>553</v>
      </c>
      <c r="Q333" s="41">
        <f t="shared" ref="Q333:Q335" si="209">O333*P333</f>
        <v>2.7650000000000001</v>
      </c>
      <c r="R333" s="42">
        <f t="shared" si="181"/>
        <v>553</v>
      </c>
      <c r="S333" s="43">
        <f t="shared" si="181"/>
        <v>2.7650000000000001</v>
      </c>
      <c r="T333" s="405"/>
      <c r="U333" s="405"/>
      <c r="V333" s="405"/>
      <c r="W333" s="484"/>
      <c r="X333" s="423">
        <v>5.0000000000000001E-3</v>
      </c>
      <c r="Y333" s="405">
        <v>553</v>
      </c>
      <c r="Z333" s="424">
        <f t="shared" ref="Z333:Z335" si="210">X333*Y333</f>
        <v>2.7650000000000001</v>
      </c>
      <c r="AA333" s="406">
        <f t="shared" ref="AA333:AA335" si="211">T333+V333+Y333</f>
        <v>553</v>
      </c>
      <c r="AB333" s="484">
        <f t="shared" si="202"/>
        <v>2.7650000000000001</v>
      </c>
      <c r="AC333" s="404"/>
    </row>
    <row r="334" spans="1:29" s="91" customFormat="1" ht="18">
      <c r="A334" s="6"/>
      <c r="B334" s="7" t="s">
        <v>173</v>
      </c>
      <c r="C334" s="8">
        <v>1134</v>
      </c>
      <c r="D334" s="13">
        <v>5.67</v>
      </c>
      <c r="E334" s="8">
        <v>1134</v>
      </c>
      <c r="F334" s="13">
        <v>5.67</v>
      </c>
      <c r="G334" s="47">
        <f t="shared" si="206"/>
        <v>1</v>
      </c>
      <c r="H334" s="48">
        <f t="shared" si="207"/>
        <v>1</v>
      </c>
      <c r="I334" s="49">
        <f t="shared" si="208"/>
        <v>0</v>
      </c>
      <c r="J334" s="50">
        <f t="shared" si="208"/>
        <v>0</v>
      </c>
      <c r="K334" s="8"/>
      <c r="L334" s="8"/>
      <c r="M334" s="8"/>
      <c r="N334" s="13"/>
      <c r="O334" s="51">
        <v>5.0000000000000001E-3</v>
      </c>
      <c r="P334" s="75">
        <v>1181</v>
      </c>
      <c r="Q334" s="41">
        <f t="shared" si="209"/>
        <v>5.9050000000000002</v>
      </c>
      <c r="R334" s="42">
        <f t="shared" si="181"/>
        <v>1181</v>
      </c>
      <c r="S334" s="43">
        <f t="shared" si="181"/>
        <v>5.9050000000000002</v>
      </c>
      <c r="T334" s="405"/>
      <c r="U334" s="405"/>
      <c r="V334" s="405"/>
      <c r="W334" s="484"/>
      <c r="X334" s="423">
        <v>5.0000000000000001E-3</v>
      </c>
      <c r="Y334" s="478">
        <v>1181</v>
      </c>
      <c r="Z334" s="424">
        <f t="shared" si="210"/>
        <v>5.9050000000000002</v>
      </c>
      <c r="AA334" s="406">
        <f t="shared" si="211"/>
        <v>1181</v>
      </c>
      <c r="AB334" s="484">
        <f t="shared" si="202"/>
        <v>5.9050000000000002</v>
      </c>
      <c r="AC334" s="404"/>
    </row>
    <row r="335" spans="1:29" s="91" customFormat="1" ht="18">
      <c r="A335" s="6">
        <v>16.02</v>
      </c>
      <c r="B335" s="7" t="s">
        <v>197</v>
      </c>
      <c r="C335" s="8">
        <v>1324</v>
      </c>
      <c r="D335" s="13">
        <v>6.62</v>
      </c>
      <c r="E335" s="8">
        <v>1324</v>
      </c>
      <c r="F335" s="13">
        <v>6.62</v>
      </c>
      <c r="G335" s="47">
        <f t="shared" ref="G335" si="212">E335/C335</f>
        <v>1</v>
      </c>
      <c r="H335" s="48">
        <f t="shared" ref="H335:H336" si="213">F335/D335</f>
        <v>1</v>
      </c>
      <c r="I335" s="49">
        <f t="shared" si="208"/>
        <v>0</v>
      </c>
      <c r="J335" s="50">
        <f t="shared" si="208"/>
        <v>0</v>
      </c>
      <c r="K335" s="8"/>
      <c r="L335" s="8"/>
      <c r="M335" s="8"/>
      <c r="N335" s="13"/>
      <c r="O335" s="64">
        <v>5.0000000000000001E-3</v>
      </c>
      <c r="P335" s="75">
        <v>1135</v>
      </c>
      <c r="Q335" s="41">
        <f t="shared" si="209"/>
        <v>5.6749999999999998</v>
      </c>
      <c r="R335" s="42">
        <f t="shared" si="181"/>
        <v>1135</v>
      </c>
      <c r="S335" s="43">
        <f t="shared" si="181"/>
        <v>5.6749999999999998</v>
      </c>
      <c r="T335" s="405"/>
      <c r="U335" s="405"/>
      <c r="V335" s="405"/>
      <c r="W335" s="484"/>
      <c r="X335" s="426">
        <v>5.0000000000000001E-3</v>
      </c>
      <c r="Y335" s="478">
        <v>1135</v>
      </c>
      <c r="Z335" s="424">
        <f t="shared" si="210"/>
        <v>5.6749999999999998</v>
      </c>
      <c r="AA335" s="406">
        <f t="shared" si="211"/>
        <v>1135</v>
      </c>
      <c r="AB335" s="484">
        <f t="shared" si="202"/>
        <v>5.6749999999999998</v>
      </c>
      <c r="AC335" s="404"/>
    </row>
    <row r="336" spans="1:29" s="216" customFormat="1" ht="18">
      <c r="A336" s="203"/>
      <c r="B336" s="192" t="s">
        <v>107</v>
      </c>
      <c r="C336" s="198">
        <f>SUM(C332:C335)</f>
        <v>3010</v>
      </c>
      <c r="D336" s="199">
        <f t="shared" ref="D336:S336" si="214">SUM(D332:D335)</f>
        <v>15.05</v>
      </c>
      <c r="E336" s="198">
        <f t="shared" si="214"/>
        <v>3010</v>
      </c>
      <c r="F336" s="199">
        <f t="shared" si="214"/>
        <v>15.05</v>
      </c>
      <c r="G336" s="214">
        <f>E336/C336</f>
        <v>1</v>
      </c>
      <c r="H336" s="215">
        <f t="shared" si="213"/>
        <v>1</v>
      </c>
      <c r="I336" s="198">
        <f t="shared" si="214"/>
        <v>0</v>
      </c>
      <c r="J336" s="199">
        <f t="shared" si="214"/>
        <v>0</v>
      </c>
      <c r="K336" s="199">
        <f t="shared" si="214"/>
        <v>0</v>
      </c>
      <c r="L336" s="199">
        <f t="shared" si="214"/>
        <v>0</v>
      </c>
      <c r="M336" s="199">
        <f t="shared" si="214"/>
        <v>0</v>
      </c>
      <c r="N336" s="199">
        <f t="shared" si="214"/>
        <v>0</v>
      </c>
      <c r="O336" s="200">
        <f t="shared" si="214"/>
        <v>1.4999999999999999E-2</v>
      </c>
      <c r="P336" s="199">
        <f t="shared" si="214"/>
        <v>2869</v>
      </c>
      <c r="Q336" s="199">
        <f t="shared" si="214"/>
        <v>14.344999999999999</v>
      </c>
      <c r="R336" s="199">
        <f t="shared" si="214"/>
        <v>2869</v>
      </c>
      <c r="S336" s="199">
        <f t="shared" si="214"/>
        <v>14.344999999999999</v>
      </c>
      <c r="T336" s="446"/>
      <c r="U336" s="446">
        <f t="shared" ref="U336:AB336" si="215">SUM(U332:U335)</f>
        <v>0</v>
      </c>
      <c r="V336" s="446"/>
      <c r="W336" s="446">
        <f t="shared" si="215"/>
        <v>0</v>
      </c>
      <c r="X336" s="449"/>
      <c r="Y336" s="199">
        <f t="shared" ref="Y336" si="216">SUM(Y332:Y335)</f>
        <v>2869</v>
      </c>
      <c r="Z336" s="446">
        <f t="shared" si="215"/>
        <v>14.344999999999999</v>
      </c>
      <c r="AA336" s="199">
        <f t="shared" si="215"/>
        <v>2869</v>
      </c>
      <c r="AB336" s="446">
        <f t="shared" si="215"/>
        <v>14.344999999999999</v>
      </c>
      <c r="AC336" s="422"/>
    </row>
    <row r="337" spans="1:29" s="147" customFormat="1" ht="18">
      <c r="A337" s="143">
        <v>17</v>
      </c>
      <c r="B337" s="144" t="s">
        <v>198</v>
      </c>
      <c r="C337" s="145"/>
      <c r="D337" s="162"/>
      <c r="E337" s="145"/>
      <c r="F337" s="162"/>
      <c r="G337" s="151"/>
      <c r="H337" s="152"/>
      <c r="I337" s="159"/>
      <c r="J337" s="145"/>
      <c r="K337" s="145"/>
      <c r="L337" s="145"/>
      <c r="M337" s="145"/>
      <c r="N337" s="162"/>
      <c r="O337" s="153"/>
      <c r="P337" s="145"/>
      <c r="Q337" s="162"/>
      <c r="R337" s="154">
        <f t="shared" si="181"/>
        <v>0</v>
      </c>
      <c r="S337" s="155">
        <f t="shared" si="181"/>
        <v>0</v>
      </c>
      <c r="T337" s="439"/>
      <c r="U337" s="439"/>
      <c r="V337" s="439"/>
      <c r="W337" s="448"/>
      <c r="X337" s="440"/>
      <c r="Y337" s="439"/>
      <c r="Z337" s="448"/>
      <c r="AA337" s="406"/>
      <c r="AB337" s="484"/>
      <c r="AC337" s="403"/>
    </row>
    <row r="338" spans="1:29" s="88" customFormat="1" ht="18">
      <c r="A338" s="6">
        <v>17.010000000000002</v>
      </c>
      <c r="B338" s="7" t="s">
        <v>196</v>
      </c>
      <c r="C338" s="8">
        <v>452</v>
      </c>
      <c r="D338" s="13">
        <v>22.6</v>
      </c>
      <c r="E338" s="8">
        <v>452</v>
      </c>
      <c r="F338" s="13">
        <v>22.6</v>
      </c>
      <c r="G338" s="47">
        <f t="shared" si="174"/>
        <v>1</v>
      </c>
      <c r="H338" s="48">
        <f t="shared" si="174"/>
        <v>1</v>
      </c>
      <c r="I338" s="49">
        <f t="shared" ref="I338:J339" si="217">C338-E338</f>
        <v>0</v>
      </c>
      <c r="J338" s="50">
        <f t="shared" si="217"/>
        <v>0</v>
      </c>
      <c r="K338" s="8"/>
      <c r="L338" s="8"/>
      <c r="M338" s="8"/>
      <c r="N338" s="13"/>
      <c r="O338" s="51">
        <v>0.05</v>
      </c>
      <c r="P338" s="8">
        <v>454</v>
      </c>
      <c r="Q338" s="13">
        <f t="shared" ref="Q338:Q339" si="218">O338*P338</f>
        <v>22.700000000000003</v>
      </c>
      <c r="R338" s="42">
        <f t="shared" si="181"/>
        <v>454</v>
      </c>
      <c r="S338" s="43">
        <f t="shared" si="181"/>
        <v>22.700000000000003</v>
      </c>
      <c r="T338" s="405"/>
      <c r="U338" s="405"/>
      <c r="V338" s="405"/>
      <c r="W338" s="484"/>
      <c r="X338" s="423">
        <v>0.05</v>
      </c>
      <c r="Y338" s="405">
        <v>454</v>
      </c>
      <c r="Z338" s="484">
        <f t="shared" ref="Z338:Z339" si="219">X338*Y338</f>
        <v>22.700000000000003</v>
      </c>
      <c r="AA338" s="406">
        <f t="shared" ref="AA338:AA339" si="220">T338+V338+Y338</f>
        <v>454</v>
      </c>
      <c r="AB338" s="484">
        <f t="shared" si="202"/>
        <v>22.700000000000003</v>
      </c>
      <c r="AC338" s="404"/>
    </row>
    <row r="339" spans="1:29" s="88" customFormat="1" ht="18">
      <c r="A339" s="6">
        <v>17.02</v>
      </c>
      <c r="B339" s="7" t="s">
        <v>192</v>
      </c>
      <c r="C339" s="8">
        <v>240</v>
      </c>
      <c r="D339" s="13">
        <v>16.8</v>
      </c>
      <c r="E339" s="8">
        <v>240</v>
      </c>
      <c r="F339" s="13">
        <v>16.8</v>
      </c>
      <c r="G339" s="47">
        <f t="shared" si="174"/>
        <v>1</v>
      </c>
      <c r="H339" s="48">
        <f t="shared" si="174"/>
        <v>1</v>
      </c>
      <c r="I339" s="49">
        <f t="shared" si="217"/>
        <v>0</v>
      </c>
      <c r="J339" s="50">
        <f t="shared" si="217"/>
        <v>0</v>
      </c>
      <c r="K339" s="8"/>
      <c r="L339" s="8"/>
      <c r="M339" s="8"/>
      <c r="N339" s="13"/>
      <c r="O339" s="51">
        <v>7.0000000000000007E-2</v>
      </c>
      <c r="P339" s="8">
        <v>240</v>
      </c>
      <c r="Q339" s="13">
        <f t="shared" si="218"/>
        <v>16.8</v>
      </c>
      <c r="R339" s="42">
        <f t="shared" si="181"/>
        <v>240</v>
      </c>
      <c r="S339" s="43">
        <f t="shared" si="181"/>
        <v>16.8</v>
      </c>
      <c r="T339" s="405"/>
      <c r="U339" s="405"/>
      <c r="V339" s="405"/>
      <c r="W339" s="484"/>
      <c r="X339" s="423">
        <v>7.0000000000000007E-2</v>
      </c>
      <c r="Y339" s="405">
        <v>240</v>
      </c>
      <c r="Z339" s="484">
        <f t="shared" si="219"/>
        <v>16.8</v>
      </c>
      <c r="AA339" s="406">
        <f t="shared" si="220"/>
        <v>240</v>
      </c>
      <c r="AB339" s="484">
        <f t="shared" si="202"/>
        <v>16.8</v>
      </c>
      <c r="AC339" s="404"/>
    </row>
    <row r="340" spans="1:29" s="87" customFormat="1" ht="18">
      <c r="A340" s="176"/>
      <c r="B340" s="192" t="s">
        <v>107</v>
      </c>
      <c r="C340" s="198">
        <f>SUM(C338:C339)</f>
        <v>692</v>
      </c>
      <c r="D340" s="199">
        <f t="shared" ref="D340:S340" si="221">SUM(D338:D339)</f>
        <v>39.400000000000006</v>
      </c>
      <c r="E340" s="198">
        <f t="shared" si="221"/>
        <v>692</v>
      </c>
      <c r="F340" s="199">
        <f t="shared" si="221"/>
        <v>39.400000000000006</v>
      </c>
      <c r="G340" s="134">
        <f>E340/C340</f>
        <v>1</v>
      </c>
      <c r="H340" s="135">
        <f t="shared" si="174"/>
        <v>1</v>
      </c>
      <c r="I340" s="198">
        <f t="shared" si="221"/>
        <v>0</v>
      </c>
      <c r="J340" s="199">
        <f t="shared" si="221"/>
        <v>0</v>
      </c>
      <c r="K340" s="199">
        <f t="shared" si="221"/>
        <v>0</v>
      </c>
      <c r="L340" s="199">
        <f t="shared" si="221"/>
        <v>0</v>
      </c>
      <c r="M340" s="199">
        <f t="shared" si="221"/>
        <v>0</v>
      </c>
      <c r="N340" s="199">
        <f t="shared" si="221"/>
        <v>0</v>
      </c>
      <c r="O340" s="200">
        <f t="shared" si="221"/>
        <v>0.12000000000000001</v>
      </c>
      <c r="P340" s="199">
        <f t="shared" si="221"/>
        <v>694</v>
      </c>
      <c r="Q340" s="199">
        <f t="shared" si="221"/>
        <v>39.5</v>
      </c>
      <c r="R340" s="199">
        <f t="shared" si="221"/>
        <v>694</v>
      </c>
      <c r="S340" s="199">
        <f t="shared" si="221"/>
        <v>39.5</v>
      </c>
      <c r="T340" s="446"/>
      <c r="U340" s="446">
        <f t="shared" ref="U340:W340" si="222">SUM(U338:U339)</f>
        <v>0</v>
      </c>
      <c r="V340" s="446"/>
      <c r="W340" s="446">
        <f t="shared" si="222"/>
        <v>0</v>
      </c>
      <c r="X340" s="449"/>
      <c r="Y340" s="445">
        <f>SUM(Y338:Y339)</f>
        <v>694</v>
      </c>
      <c r="Z340" s="446">
        <f>SUM(Z338:Z339)</f>
        <v>39.5</v>
      </c>
      <c r="AA340" s="445">
        <f>SUM(AA338:AA339)</f>
        <v>694</v>
      </c>
      <c r="AB340" s="446">
        <f>SUM(AB338:AB339)</f>
        <v>39.5</v>
      </c>
      <c r="AC340" s="422"/>
    </row>
    <row r="341" spans="1:29" s="147" customFormat="1" ht="45.75" customHeight="1">
      <c r="A341" s="143">
        <v>18</v>
      </c>
      <c r="B341" s="144" t="s">
        <v>199</v>
      </c>
      <c r="C341" s="145"/>
      <c r="D341" s="162"/>
      <c r="E341" s="145"/>
      <c r="F341" s="162"/>
      <c r="G341" s="151"/>
      <c r="H341" s="152"/>
      <c r="I341" s="159"/>
      <c r="J341" s="145"/>
      <c r="K341" s="145"/>
      <c r="L341" s="145"/>
      <c r="M341" s="145"/>
      <c r="N341" s="162"/>
      <c r="O341" s="153"/>
      <c r="P341" s="145"/>
      <c r="Q341" s="162"/>
      <c r="R341" s="154">
        <f t="shared" si="181"/>
        <v>0</v>
      </c>
      <c r="S341" s="155">
        <f t="shared" si="181"/>
        <v>0</v>
      </c>
      <c r="T341" s="439"/>
      <c r="U341" s="439"/>
      <c r="V341" s="439"/>
      <c r="W341" s="448"/>
      <c r="X341" s="440"/>
      <c r="Y341" s="439"/>
      <c r="Z341" s="448"/>
      <c r="AA341" s="406">
        <f t="shared" ref="AA341:AA343" si="223">T341+V341+Y341</f>
        <v>0</v>
      </c>
      <c r="AB341" s="484">
        <f t="shared" si="202"/>
        <v>0</v>
      </c>
      <c r="AC341" s="403"/>
    </row>
    <row r="342" spans="1:29" ht="18">
      <c r="A342" s="6">
        <v>18.010000000000002</v>
      </c>
      <c r="B342" s="7" t="s">
        <v>200</v>
      </c>
      <c r="C342" s="8"/>
      <c r="D342" s="13"/>
      <c r="E342" s="8"/>
      <c r="F342" s="13"/>
      <c r="G342" s="47"/>
      <c r="H342" s="48"/>
      <c r="I342" s="49">
        <f t="shared" ref="I342:J343" si="224">C342-E342</f>
        <v>0</v>
      </c>
      <c r="J342" s="50">
        <f t="shared" si="224"/>
        <v>0</v>
      </c>
      <c r="K342" s="8"/>
      <c r="L342" s="8"/>
      <c r="M342" s="8"/>
      <c r="N342" s="13"/>
      <c r="O342" s="64">
        <v>7.0000000000000001E-3</v>
      </c>
      <c r="P342" s="8">
        <v>675</v>
      </c>
      <c r="Q342" s="41">
        <f>O342*P342</f>
        <v>4.7250000000000005</v>
      </c>
      <c r="R342" s="42">
        <f t="shared" si="181"/>
        <v>675</v>
      </c>
      <c r="S342" s="43">
        <f t="shared" si="181"/>
        <v>4.7250000000000005</v>
      </c>
      <c r="T342" s="405"/>
      <c r="U342" s="405"/>
      <c r="V342" s="405"/>
      <c r="W342" s="484"/>
      <c r="X342" s="426">
        <v>7.0000000000000001E-3</v>
      </c>
      <c r="Y342" s="405">
        <v>0</v>
      </c>
      <c r="Z342" s="424">
        <f>X342*Y342</f>
        <v>0</v>
      </c>
      <c r="AA342" s="406">
        <f>T342+V342+Y342</f>
        <v>0</v>
      </c>
      <c r="AB342" s="484">
        <f>U342+W342+Z342</f>
        <v>0</v>
      </c>
      <c r="AC342" s="404"/>
    </row>
    <row r="343" spans="1:29" ht="18">
      <c r="A343" s="6">
        <f>+A342+0.01</f>
        <v>18.020000000000003</v>
      </c>
      <c r="B343" s="7" t="s">
        <v>201</v>
      </c>
      <c r="C343" s="8"/>
      <c r="D343" s="13"/>
      <c r="E343" s="8"/>
      <c r="F343" s="13"/>
      <c r="G343" s="47"/>
      <c r="H343" s="48"/>
      <c r="I343" s="49">
        <f t="shared" si="224"/>
        <v>0</v>
      </c>
      <c r="J343" s="50">
        <f t="shared" si="224"/>
        <v>0</v>
      </c>
      <c r="K343" s="8"/>
      <c r="L343" s="8"/>
      <c r="M343" s="8"/>
      <c r="N343" s="13"/>
      <c r="O343" s="64"/>
      <c r="P343" s="8"/>
      <c r="Q343" s="41"/>
      <c r="R343" s="42">
        <f t="shared" si="181"/>
        <v>0</v>
      </c>
      <c r="S343" s="43">
        <f t="shared" si="181"/>
        <v>0</v>
      </c>
      <c r="T343" s="405"/>
      <c r="U343" s="405"/>
      <c r="V343" s="405"/>
      <c r="W343" s="484"/>
      <c r="X343" s="426"/>
      <c r="Y343" s="405"/>
      <c r="Z343" s="424"/>
      <c r="AA343" s="406">
        <f t="shared" si="223"/>
        <v>0</v>
      </c>
      <c r="AB343" s="484">
        <f t="shared" si="202"/>
        <v>0</v>
      </c>
      <c r="AC343" s="404"/>
    </row>
    <row r="344" spans="1:29" s="216" customFormat="1" ht="18">
      <c r="A344" s="203"/>
      <c r="B344" s="192" t="s">
        <v>107</v>
      </c>
      <c r="C344" s="198">
        <f>SUM(C342:C343)</f>
        <v>0</v>
      </c>
      <c r="D344" s="199">
        <f t="shared" ref="D344:S344" si="225">SUM(D342:D343)</f>
        <v>0</v>
      </c>
      <c r="E344" s="198">
        <f t="shared" si="225"/>
        <v>0</v>
      </c>
      <c r="F344" s="199">
        <f t="shared" si="225"/>
        <v>0</v>
      </c>
      <c r="G344" s="214"/>
      <c r="H344" s="215"/>
      <c r="I344" s="198">
        <f t="shared" si="225"/>
        <v>0</v>
      </c>
      <c r="J344" s="199">
        <f t="shared" si="225"/>
        <v>0</v>
      </c>
      <c r="K344" s="199">
        <f t="shared" si="225"/>
        <v>0</v>
      </c>
      <c r="L344" s="199">
        <f t="shared" si="225"/>
        <v>0</v>
      </c>
      <c r="M344" s="199">
        <f t="shared" si="225"/>
        <v>0</v>
      </c>
      <c r="N344" s="199">
        <f t="shared" si="225"/>
        <v>0</v>
      </c>
      <c r="O344" s="200">
        <f t="shared" si="225"/>
        <v>7.0000000000000001E-3</v>
      </c>
      <c r="P344" s="199">
        <f t="shared" si="225"/>
        <v>675</v>
      </c>
      <c r="Q344" s="199">
        <f t="shared" si="225"/>
        <v>4.7250000000000005</v>
      </c>
      <c r="R344" s="199">
        <f t="shared" si="225"/>
        <v>675</v>
      </c>
      <c r="S344" s="199">
        <f t="shared" si="225"/>
        <v>4.7250000000000005</v>
      </c>
      <c r="T344" s="446"/>
      <c r="U344" s="446">
        <f t="shared" ref="U344:Z344" si="226">SUM(U342:U343)</f>
        <v>0</v>
      </c>
      <c r="V344" s="446"/>
      <c r="W344" s="446">
        <f t="shared" si="226"/>
        <v>0</v>
      </c>
      <c r="X344" s="449"/>
      <c r="Y344" s="446"/>
      <c r="Z344" s="446">
        <f t="shared" si="226"/>
        <v>0</v>
      </c>
      <c r="AA344" s="446"/>
      <c r="AB344" s="484">
        <f t="shared" si="202"/>
        <v>0</v>
      </c>
      <c r="AC344" s="422"/>
    </row>
    <row r="345" spans="1:29" s="147" customFormat="1" ht="18">
      <c r="A345" s="143">
        <v>19</v>
      </c>
      <c r="B345" s="144" t="s">
        <v>202</v>
      </c>
      <c r="C345" s="145"/>
      <c r="D345" s="162"/>
      <c r="E345" s="145"/>
      <c r="F345" s="162"/>
      <c r="G345" s="151"/>
      <c r="H345" s="152"/>
      <c r="I345" s="159"/>
      <c r="J345" s="145"/>
      <c r="K345" s="145"/>
      <c r="L345" s="145"/>
      <c r="M345" s="145"/>
      <c r="N345" s="162"/>
      <c r="O345" s="153"/>
      <c r="P345" s="145"/>
      <c r="Q345" s="162"/>
      <c r="R345" s="154">
        <f t="shared" si="181"/>
        <v>0</v>
      </c>
      <c r="S345" s="155">
        <f t="shared" si="181"/>
        <v>0</v>
      </c>
      <c r="T345" s="439"/>
      <c r="U345" s="439"/>
      <c r="V345" s="439"/>
      <c r="W345" s="448"/>
      <c r="X345" s="440"/>
      <c r="Y345" s="439"/>
      <c r="Z345" s="448"/>
      <c r="AA345" s="406">
        <f t="shared" ref="AA345:AA346" si="227">T345+V345+Y345</f>
        <v>0</v>
      </c>
      <c r="AB345" s="484">
        <f t="shared" si="202"/>
        <v>0</v>
      </c>
      <c r="AC345" s="403"/>
    </row>
    <row r="346" spans="1:29" ht="28.5" customHeight="1">
      <c r="A346" s="6">
        <v>19.010000000000002</v>
      </c>
      <c r="B346" s="7" t="s">
        <v>203</v>
      </c>
      <c r="C346" s="8">
        <v>673</v>
      </c>
      <c r="D346" s="13">
        <v>50.48</v>
      </c>
      <c r="E346" s="8">
        <v>673</v>
      </c>
      <c r="F346" s="13">
        <v>50.475000000000001</v>
      </c>
      <c r="G346" s="47">
        <f t="shared" si="174"/>
        <v>1</v>
      </c>
      <c r="H346" s="48">
        <f t="shared" si="174"/>
        <v>0.99990095087163244</v>
      </c>
      <c r="I346" s="49">
        <f t="shared" ref="I346:J346" si="228">C346-E346</f>
        <v>0</v>
      </c>
      <c r="J346" s="50">
        <f t="shared" si="228"/>
        <v>4.9999999999954525E-3</v>
      </c>
      <c r="K346" s="8"/>
      <c r="L346" s="8"/>
      <c r="M346" s="8"/>
      <c r="N346" s="13"/>
      <c r="O346" s="64">
        <v>7.4999999999999997E-2</v>
      </c>
      <c r="P346" s="8">
        <v>675</v>
      </c>
      <c r="Q346" s="41">
        <f t="shared" ref="Q346" si="229">O346*P346</f>
        <v>50.625</v>
      </c>
      <c r="R346" s="42">
        <f t="shared" si="181"/>
        <v>675</v>
      </c>
      <c r="S346" s="43">
        <f t="shared" si="181"/>
        <v>50.625</v>
      </c>
      <c r="T346" s="405"/>
      <c r="U346" s="405"/>
      <c r="V346" s="405"/>
      <c r="W346" s="484"/>
      <c r="X346" s="426">
        <v>7.4999999999999997E-2</v>
      </c>
      <c r="Y346" s="405">
        <v>675</v>
      </c>
      <c r="Z346" s="424">
        <f t="shared" ref="Z346" si="230">X346*Y346</f>
        <v>50.625</v>
      </c>
      <c r="AA346" s="406">
        <f t="shared" si="227"/>
        <v>675</v>
      </c>
      <c r="AB346" s="484">
        <f t="shared" si="202"/>
        <v>50.625</v>
      </c>
      <c r="AC346" s="404"/>
    </row>
    <row r="347" spans="1:29" s="216" customFormat="1" ht="18">
      <c r="A347" s="203"/>
      <c r="B347" s="192" t="s">
        <v>107</v>
      </c>
      <c r="C347" s="133">
        <f>C346</f>
        <v>673</v>
      </c>
      <c r="D347" s="142">
        <f t="shared" ref="D347:S347" si="231">D346</f>
        <v>50.48</v>
      </c>
      <c r="E347" s="133">
        <f t="shared" si="231"/>
        <v>673</v>
      </c>
      <c r="F347" s="142">
        <f t="shared" si="231"/>
        <v>50.475000000000001</v>
      </c>
      <c r="G347" s="214">
        <f t="shared" si="174"/>
        <v>1</v>
      </c>
      <c r="H347" s="215">
        <f t="shared" si="174"/>
        <v>0.99990095087163244</v>
      </c>
      <c r="I347" s="141">
        <f t="shared" si="231"/>
        <v>0</v>
      </c>
      <c r="J347" s="142">
        <f t="shared" si="231"/>
        <v>4.9999999999954525E-3</v>
      </c>
      <c r="K347" s="142">
        <f t="shared" si="231"/>
        <v>0</v>
      </c>
      <c r="L347" s="142">
        <f t="shared" si="231"/>
        <v>0</v>
      </c>
      <c r="M347" s="142">
        <f t="shared" si="231"/>
        <v>0</v>
      </c>
      <c r="N347" s="142">
        <f t="shared" si="231"/>
        <v>0</v>
      </c>
      <c r="O347" s="136">
        <f t="shared" si="231"/>
        <v>7.4999999999999997E-2</v>
      </c>
      <c r="P347" s="142">
        <f t="shared" si="231"/>
        <v>675</v>
      </c>
      <c r="Q347" s="142">
        <f t="shared" si="231"/>
        <v>50.625</v>
      </c>
      <c r="R347" s="142">
        <f t="shared" si="231"/>
        <v>675</v>
      </c>
      <c r="S347" s="142">
        <f t="shared" si="231"/>
        <v>50.625</v>
      </c>
      <c r="T347" s="448"/>
      <c r="U347" s="448">
        <f t="shared" ref="U347:AB347" si="232">U346</f>
        <v>0</v>
      </c>
      <c r="V347" s="448"/>
      <c r="W347" s="448">
        <f t="shared" si="232"/>
        <v>0</v>
      </c>
      <c r="X347" s="440"/>
      <c r="Y347" s="447">
        <f t="shared" si="232"/>
        <v>675</v>
      </c>
      <c r="Z347" s="448">
        <f t="shared" si="232"/>
        <v>50.625</v>
      </c>
      <c r="AA347" s="447">
        <f t="shared" si="232"/>
        <v>675</v>
      </c>
      <c r="AB347" s="448">
        <f t="shared" si="232"/>
        <v>50.625</v>
      </c>
      <c r="AC347" s="422"/>
    </row>
    <row r="348" spans="1:29" ht="47.25" customHeight="1">
      <c r="A348" s="6" t="s">
        <v>204</v>
      </c>
      <c r="B348" s="36" t="s">
        <v>205</v>
      </c>
      <c r="C348" s="26"/>
      <c r="D348" s="27"/>
      <c r="E348" s="26"/>
      <c r="F348" s="27"/>
      <c r="G348" s="47"/>
      <c r="H348" s="48"/>
      <c r="I348" s="53"/>
      <c r="J348" s="26"/>
      <c r="K348" s="26"/>
      <c r="L348" s="26"/>
      <c r="M348" s="26"/>
      <c r="N348" s="27"/>
      <c r="O348" s="112"/>
      <c r="P348" s="26"/>
      <c r="Q348" s="27"/>
      <c r="R348" s="42">
        <f t="shared" si="181"/>
        <v>0</v>
      </c>
      <c r="S348" s="43">
        <f t="shared" si="181"/>
        <v>0</v>
      </c>
      <c r="T348" s="439"/>
      <c r="U348" s="439"/>
      <c r="V348" s="439"/>
      <c r="W348" s="448"/>
      <c r="X348" s="440"/>
      <c r="Y348" s="439"/>
      <c r="Z348" s="448"/>
      <c r="AA348" s="406"/>
      <c r="AB348" s="484"/>
      <c r="AC348" s="403"/>
    </row>
    <row r="349" spans="1:29" s="147" customFormat="1" ht="18">
      <c r="A349" s="143">
        <v>20</v>
      </c>
      <c r="B349" s="144" t="s">
        <v>206</v>
      </c>
      <c r="C349" s="145"/>
      <c r="D349" s="162"/>
      <c r="E349" s="145"/>
      <c r="F349" s="162"/>
      <c r="G349" s="151"/>
      <c r="H349" s="152"/>
      <c r="I349" s="159"/>
      <c r="J349" s="145"/>
      <c r="K349" s="145"/>
      <c r="L349" s="145"/>
      <c r="M349" s="145"/>
      <c r="N349" s="162"/>
      <c r="O349" s="153"/>
      <c r="P349" s="145"/>
      <c r="Q349" s="162"/>
      <c r="R349" s="154">
        <f t="shared" si="181"/>
        <v>0</v>
      </c>
      <c r="S349" s="155">
        <f t="shared" si="181"/>
        <v>0</v>
      </c>
      <c r="T349" s="439"/>
      <c r="U349" s="439"/>
      <c r="V349" s="439"/>
      <c r="W349" s="448"/>
      <c r="X349" s="440"/>
      <c r="Y349" s="439"/>
      <c r="Z349" s="448"/>
      <c r="AA349" s="406">
        <f t="shared" ref="AA349:AA350" si="233">T349+V349+Y349</f>
        <v>0</v>
      </c>
      <c r="AB349" s="484">
        <f t="shared" si="202"/>
        <v>0</v>
      </c>
      <c r="AC349" s="403"/>
    </row>
    <row r="350" spans="1:29" ht="32.25" customHeight="1">
      <c r="A350" s="95">
        <v>20.010000000000002</v>
      </c>
      <c r="B350" s="7" t="s">
        <v>207</v>
      </c>
      <c r="C350" s="8">
        <v>711</v>
      </c>
      <c r="D350" s="13">
        <v>21.33</v>
      </c>
      <c r="E350" s="8">
        <v>711</v>
      </c>
      <c r="F350" s="13">
        <v>21.33</v>
      </c>
      <c r="G350" s="47">
        <f>E350/C350</f>
        <v>1</v>
      </c>
      <c r="H350" s="48">
        <f t="shared" si="174"/>
        <v>1</v>
      </c>
      <c r="I350" s="49">
        <f>C350-E350</f>
        <v>0</v>
      </c>
      <c r="J350" s="50">
        <f t="shared" ref="J350" si="234">D350-F350</f>
        <v>0</v>
      </c>
      <c r="K350" s="8"/>
      <c r="L350" s="8"/>
      <c r="M350" s="8"/>
      <c r="N350" s="13"/>
      <c r="O350" s="51">
        <v>0.03</v>
      </c>
      <c r="P350" s="8">
        <v>616</v>
      </c>
      <c r="Q350" s="41">
        <f t="shared" ref="Q350" si="235">O350*P350</f>
        <v>18.48</v>
      </c>
      <c r="R350" s="42">
        <f t="shared" si="181"/>
        <v>616</v>
      </c>
      <c r="S350" s="43">
        <f t="shared" si="181"/>
        <v>18.48</v>
      </c>
      <c r="T350" s="405"/>
      <c r="U350" s="405"/>
      <c r="V350" s="405"/>
      <c r="W350" s="484"/>
      <c r="X350" s="423">
        <v>0.03</v>
      </c>
      <c r="Y350" s="405">
        <v>559</v>
      </c>
      <c r="Z350" s="424">
        <f t="shared" ref="Z350" si="236">X350*Y350</f>
        <v>16.77</v>
      </c>
      <c r="AA350" s="406">
        <f t="shared" si="233"/>
        <v>559</v>
      </c>
      <c r="AB350" s="484">
        <f t="shared" si="202"/>
        <v>16.77</v>
      </c>
      <c r="AC350" s="404"/>
    </row>
    <row r="351" spans="1:29" s="216" customFormat="1" ht="18">
      <c r="A351" s="203"/>
      <c r="B351" s="192" t="s">
        <v>107</v>
      </c>
      <c r="C351" s="133">
        <f>C350</f>
        <v>711</v>
      </c>
      <c r="D351" s="142">
        <f t="shared" ref="D351:S351" si="237">D350</f>
        <v>21.33</v>
      </c>
      <c r="E351" s="133">
        <f t="shared" si="237"/>
        <v>711</v>
      </c>
      <c r="F351" s="142">
        <f t="shared" si="237"/>
        <v>21.33</v>
      </c>
      <c r="G351" s="214">
        <f t="shared" si="174"/>
        <v>1</v>
      </c>
      <c r="H351" s="215">
        <f t="shared" si="174"/>
        <v>1</v>
      </c>
      <c r="I351" s="141">
        <f t="shared" si="237"/>
        <v>0</v>
      </c>
      <c r="J351" s="142">
        <f t="shared" si="237"/>
        <v>0</v>
      </c>
      <c r="K351" s="142">
        <f t="shared" si="237"/>
        <v>0</v>
      </c>
      <c r="L351" s="142">
        <f t="shared" si="237"/>
        <v>0</v>
      </c>
      <c r="M351" s="142">
        <f t="shared" si="237"/>
        <v>0</v>
      </c>
      <c r="N351" s="142">
        <f t="shared" si="237"/>
        <v>0</v>
      </c>
      <c r="O351" s="136">
        <f t="shared" si="237"/>
        <v>0.03</v>
      </c>
      <c r="P351" s="142">
        <f t="shared" si="237"/>
        <v>616</v>
      </c>
      <c r="Q351" s="142">
        <f t="shared" si="237"/>
        <v>18.48</v>
      </c>
      <c r="R351" s="142">
        <f t="shared" si="237"/>
        <v>616</v>
      </c>
      <c r="S351" s="142">
        <f t="shared" si="237"/>
        <v>18.48</v>
      </c>
      <c r="T351" s="448"/>
      <c r="U351" s="448">
        <f t="shared" ref="U351:AB351" si="238">U350</f>
        <v>0</v>
      </c>
      <c r="V351" s="448"/>
      <c r="W351" s="448">
        <f t="shared" si="238"/>
        <v>0</v>
      </c>
      <c r="X351" s="440"/>
      <c r="Y351" s="448"/>
      <c r="Z351" s="448">
        <f t="shared" si="238"/>
        <v>16.77</v>
      </c>
      <c r="AA351" s="448"/>
      <c r="AB351" s="448">
        <f t="shared" si="238"/>
        <v>16.77</v>
      </c>
      <c r="AC351" s="422"/>
    </row>
    <row r="352" spans="1:29" ht="43.5" customHeight="1">
      <c r="A352" s="37">
        <v>21</v>
      </c>
      <c r="B352" s="36" t="s">
        <v>208</v>
      </c>
      <c r="C352" s="26"/>
      <c r="D352" s="27"/>
      <c r="E352" s="26"/>
      <c r="F352" s="27"/>
      <c r="G352" s="47"/>
      <c r="H352" s="48"/>
      <c r="I352" s="53"/>
      <c r="J352" s="26"/>
      <c r="K352" s="26"/>
      <c r="L352" s="26"/>
      <c r="M352" s="26"/>
      <c r="N352" s="27"/>
      <c r="O352" s="112"/>
      <c r="P352" s="26"/>
      <c r="Q352" s="27"/>
      <c r="R352" s="42">
        <f t="shared" si="181"/>
        <v>0</v>
      </c>
      <c r="S352" s="43">
        <f t="shared" si="181"/>
        <v>0</v>
      </c>
      <c r="T352" s="439"/>
      <c r="U352" s="439"/>
      <c r="V352" s="439"/>
      <c r="W352" s="448"/>
      <c r="X352" s="440"/>
      <c r="Y352" s="439"/>
      <c r="Z352" s="448"/>
      <c r="AA352" s="406"/>
      <c r="AB352" s="484"/>
      <c r="AC352" s="403"/>
    </row>
    <row r="353" spans="1:29" ht="18">
      <c r="A353" s="6">
        <v>21.01</v>
      </c>
      <c r="B353" s="7" t="s">
        <v>209</v>
      </c>
      <c r="C353" s="8">
        <v>1</v>
      </c>
      <c r="D353" s="13">
        <v>12.5</v>
      </c>
      <c r="E353" s="8">
        <v>1</v>
      </c>
      <c r="F353" s="13">
        <v>12.5</v>
      </c>
      <c r="G353" s="47">
        <f t="shared" si="174"/>
        <v>1</v>
      </c>
      <c r="H353" s="48">
        <f t="shared" si="174"/>
        <v>1</v>
      </c>
      <c r="I353" s="49">
        <f t="shared" ref="I353:J356" si="239">C353-E353</f>
        <v>0</v>
      </c>
      <c r="J353" s="50">
        <f t="shared" si="239"/>
        <v>0</v>
      </c>
      <c r="K353" s="8"/>
      <c r="L353" s="8"/>
      <c r="M353" s="8"/>
      <c r="N353" s="13"/>
      <c r="O353" s="51"/>
      <c r="P353" s="8"/>
      <c r="Q353" s="41">
        <v>16.66</v>
      </c>
      <c r="R353" s="42">
        <f t="shared" si="181"/>
        <v>0</v>
      </c>
      <c r="S353" s="43">
        <f>L353+N353+Q353</f>
        <v>16.66</v>
      </c>
      <c r="T353" s="405"/>
      <c r="U353" s="405"/>
      <c r="V353" s="405"/>
      <c r="W353" s="484"/>
      <c r="X353" s="423"/>
      <c r="Y353" s="405"/>
      <c r="Z353" s="424">
        <v>12.5</v>
      </c>
      <c r="AA353" s="406">
        <f t="shared" ref="AA353:AA356" si="240">T353+V353+Y353</f>
        <v>0</v>
      </c>
      <c r="AB353" s="484">
        <f t="shared" si="202"/>
        <v>12.5</v>
      </c>
      <c r="AC353" s="404"/>
    </row>
    <row r="354" spans="1:29" ht="18">
      <c r="A354" s="6">
        <v>21.02</v>
      </c>
      <c r="B354" s="7" t="s">
        <v>210</v>
      </c>
      <c r="C354" s="8">
        <v>1</v>
      </c>
      <c r="D354" s="13">
        <v>12.5</v>
      </c>
      <c r="E354" s="8">
        <v>1</v>
      </c>
      <c r="F354" s="13">
        <v>12.5</v>
      </c>
      <c r="G354" s="47">
        <f t="shared" si="174"/>
        <v>1</v>
      </c>
      <c r="H354" s="48">
        <f t="shared" si="174"/>
        <v>1</v>
      </c>
      <c r="I354" s="49">
        <f t="shared" si="239"/>
        <v>0</v>
      </c>
      <c r="J354" s="50">
        <f t="shared" si="239"/>
        <v>0</v>
      </c>
      <c r="K354" s="8"/>
      <c r="L354" s="8"/>
      <c r="M354" s="8"/>
      <c r="N354" s="13"/>
      <c r="O354" s="51"/>
      <c r="P354" s="8"/>
      <c r="Q354" s="41">
        <v>16.670000000000002</v>
      </c>
      <c r="R354" s="42">
        <f t="shared" si="181"/>
        <v>0</v>
      </c>
      <c r="S354" s="43">
        <f>L354+N354+Q354</f>
        <v>16.670000000000002</v>
      </c>
      <c r="T354" s="405"/>
      <c r="U354" s="405"/>
      <c r="V354" s="405"/>
      <c r="W354" s="484"/>
      <c r="X354" s="423"/>
      <c r="Y354" s="405"/>
      <c r="Z354" s="424">
        <v>12.5</v>
      </c>
      <c r="AA354" s="406">
        <f t="shared" si="240"/>
        <v>0</v>
      </c>
      <c r="AB354" s="484">
        <f t="shared" si="202"/>
        <v>12.5</v>
      </c>
      <c r="AC354" s="404"/>
    </row>
    <row r="355" spans="1:29" ht="31.5">
      <c r="A355" s="6">
        <f t="shared" ref="A355:A356" si="241">+A354+0.01</f>
        <v>21.03</v>
      </c>
      <c r="B355" s="7" t="s">
        <v>211</v>
      </c>
      <c r="C355" s="8">
        <v>1</v>
      </c>
      <c r="D355" s="13">
        <v>12.5</v>
      </c>
      <c r="E355" s="8">
        <v>1</v>
      </c>
      <c r="F355" s="13">
        <v>12.5</v>
      </c>
      <c r="G355" s="47">
        <f t="shared" si="174"/>
        <v>1</v>
      </c>
      <c r="H355" s="48">
        <f t="shared" si="174"/>
        <v>1</v>
      </c>
      <c r="I355" s="49">
        <f t="shared" si="239"/>
        <v>0</v>
      </c>
      <c r="J355" s="50">
        <f t="shared" si="239"/>
        <v>0</v>
      </c>
      <c r="K355" s="8"/>
      <c r="L355" s="8"/>
      <c r="M355" s="8"/>
      <c r="N355" s="13"/>
      <c r="O355" s="51"/>
      <c r="P355" s="8"/>
      <c r="Q355" s="41">
        <v>16.670000000000002</v>
      </c>
      <c r="R355" s="42">
        <f t="shared" si="181"/>
        <v>0</v>
      </c>
      <c r="S355" s="43">
        <f>L355+N355+Q355</f>
        <v>16.670000000000002</v>
      </c>
      <c r="T355" s="405"/>
      <c r="U355" s="405"/>
      <c r="V355" s="405"/>
      <c r="W355" s="484"/>
      <c r="X355" s="423"/>
      <c r="Y355" s="405">
        <v>0</v>
      </c>
      <c r="Z355" s="424">
        <v>12.5</v>
      </c>
      <c r="AA355" s="406">
        <f t="shared" si="240"/>
        <v>0</v>
      </c>
      <c r="AB355" s="484">
        <f t="shared" si="202"/>
        <v>12.5</v>
      </c>
      <c r="AC355" s="404"/>
    </row>
    <row r="356" spans="1:29" ht="31.5">
      <c r="A356" s="6">
        <f t="shared" si="241"/>
        <v>21.040000000000003</v>
      </c>
      <c r="B356" s="7" t="s">
        <v>212</v>
      </c>
      <c r="C356" s="8">
        <v>1</v>
      </c>
      <c r="D356" s="13">
        <v>12.5</v>
      </c>
      <c r="E356" s="8">
        <v>1</v>
      </c>
      <c r="F356" s="13">
        <v>12.5</v>
      </c>
      <c r="G356" s="47">
        <f t="shared" si="174"/>
        <v>1</v>
      </c>
      <c r="H356" s="48">
        <f t="shared" si="174"/>
        <v>1</v>
      </c>
      <c r="I356" s="49">
        <f t="shared" si="239"/>
        <v>0</v>
      </c>
      <c r="J356" s="50">
        <f t="shared" si="239"/>
        <v>0</v>
      </c>
      <c r="K356" s="8"/>
      <c r="L356" s="8"/>
      <c r="M356" s="8"/>
      <c r="N356" s="13"/>
      <c r="O356" s="51"/>
      <c r="P356" s="8"/>
      <c r="Q356" s="41">
        <v>16.670000000000002</v>
      </c>
      <c r="R356" s="42">
        <f t="shared" si="181"/>
        <v>0</v>
      </c>
      <c r="S356" s="43">
        <f>L356+N356+Q356</f>
        <v>16.670000000000002</v>
      </c>
      <c r="T356" s="405"/>
      <c r="U356" s="405"/>
      <c r="V356" s="405"/>
      <c r="W356" s="484"/>
      <c r="X356" s="423"/>
      <c r="Y356" s="405">
        <v>0</v>
      </c>
      <c r="Z356" s="424">
        <v>12.5</v>
      </c>
      <c r="AA356" s="406">
        <f t="shared" si="240"/>
        <v>0</v>
      </c>
      <c r="AB356" s="484">
        <f t="shared" si="202"/>
        <v>12.5</v>
      </c>
      <c r="AC356" s="404"/>
    </row>
    <row r="357" spans="1:29" s="216" customFormat="1" ht="18">
      <c r="A357" s="203"/>
      <c r="B357" s="192" t="s">
        <v>107</v>
      </c>
      <c r="C357" s="198">
        <f>SUM(C353:C356)</f>
        <v>4</v>
      </c>
      <c r="D357" s="199">
        <f t="shared" ref="D357:S357" si="242">SUM(D353:D356)</f>
        <v>50</v>
      </c>
      <c r="E357" s="198">
        <f>SUM(E353:E356)</f>
        <v>4</v>
      </c>
      <c r="F357" s="199">
        <f t="shared" si="242"/>
        <v>50</v>
      </c>
      <c r="G357" s="214">
        <f t="shared" si="174"/>
        <v>1</v>
      </c>
      <c r="H357" s="215">
        <f t="shared" si="174"/>
        <v>1</v>
      </c>
      <c r="I357" s="198">
        <f t="shared" si="242"/>
        <v>0</v>
      </c>
      <c r="J357" s="199">
        <f t="shared" si="242"/>
        <v>0</v>
      </c>
      <c r="K357" s="199">
        <f t="shared" si="242"/>
        <v>0</v>
      </c>
      <c r="L357" s="199">
        <f t="shared" si="242"/>
        <v>0</v>
      </c>
      <c r="M357" s="199">
        <f t="shared" si="242"/>
        <v>0</v>
      </c>
      <c r="N357" s="199">
        <f t="shared" si="242"/>
        <v>0</v>
      </c>
      <c r="O357" s="200">
        <f>SUM(O353:O356)</f>
        <v>0</v>
      </c>
      <c r="P357" s="199">
        <f t="shared" si="242"/>
        <v>0</v>
      </c>
      <c r="Q357" s="199">
        <f t="shared" si="242"/>
        <v>66.67</v>
      </c>
      <c r="R357" s="199">
        <f t="shared" si="242"/>
        <v>0</v>
      </c>
      <c r="S357" s="199">
        <f t="shared" si="242"/>
        <v>66.67</v>
      </c>
      <c r="T357" s="446"/>
      <c r="U357" s="446">
        <f t="shared" ref="U357:W357" si="243">SUM(U353:U356)</f>
        <v>0</v>
      </c>
      <c r="V357" s="446"/>
      <c r="W357" s="446">
        <f t="shared" si="243"/>
        <v>0</v>
      </c>
      <c r="X357" s="449"/>
      <c r="Y357" s="446"/>
      <c r="Z357" s="446">
        <f t="shared" ref="Z357:AB357" si="244">SUM(Z353:Z356)</f>
        <v>50</v>
      </c>
      <c r="AA357" s="446"/>
      <c r="AB357" s="446">
        <f t="shared" si="244"/>
        <v>50</v>
      </c>
      <c r="AC357" s="422"/>
    </row>
    <row r="358" spans="1:29" s="147" customFormat="1" ht="18">
      <c r="A358" s="143">
        <v>22</v>
      </c>
      <c r="B358" s="144" t="s">
        <v>213</v>
      </c>
      <c r="C358" s="145"/>
      <c r="D358" s="162"/>
      <c r="E358" s="145"/>
      <c r="F358" s="162"/>
      <c r="G358" s="151"/>
      <c r="H358" s="152"/>
      <c r="I358" s="159"/>
      <c r="J358" s="145"/>
      <c r="K358" s="145"/>
      <c r="L358" s="145"/>
      <c r="M358" s="145"/>
      <c r="N358" s="162"/>
      <c r="O358" s="153"/>
      <c r="P358" s="145"/>
      <c r="Q358" s="162"/>
      <c r="R358" s="154">
        <f t="shared" si="181"/>
        <v>0</v>
      </c>
      <c r="S358" s="155">
        <f>L358+N358+Q358</f>
        <v>0</v>
      </c>
      <c r="T358" s="439"/>
      <c r="U358" s="439"/>
      <c r="V358" s="439"/>
      <c r="W358" s="448"/>
      <c r="X358" s="440"/>
      <c r="Y358" s="439"/>
      <c r="Z358" s="448"/>
      <c r="AA358" s="406">
        <f t="shared" ref="AA358:AA360" si="245">T358+V358+Y358</f>
        <v>0</v>
      </c>
      <c r="AB358" s="484">
        <f t="shared" si="202"/>
        <v>0</v>
      </c>
      <c r="AC358" s="403"/>
    </row>
    <row r="359" spans="1:29" ht="18">
      <c r="A359" s="6">
        <v>22.01</v>
      </c>
      <c r="B359" s="7" t="s">
        <v>214</v>
      </c>
      <c r="C359" s="8"/>
      <c r="D359" s="13"/>
      <c r="E359" s="8"/>
      <c r="F359" s="13"/>
      <c r="G359" s="47"/>
      <c r="H359" s="48"/>
      <c r="I359" s="49">
        <f t="shared" ref="I359:J360" si="246">C359-E359</f>
        <v>0</v>
      </c>
      <c r="J359" s="50">
        <f t="shared" si="246"/>
        <v>0</v>
      </c>
      <c r="K359" s="8"/>
      <c r="L359" s="8"/>
      <c r="M359" s="8"/>
      <c r="N359" s="13"/>
      <c r="O359" s="51">
        <v>6.0000000000000001E-3</v>
      </c>
      <c r="P359" s="8"/>
      <c r="Q359" s="41">
        <f t="shared" ref="Q359:Q360" si="247">O359*P359</f>
        <v>0</v>
      </c>
      <c r="R359" s="42">
        <f t="shared" si="181"/>
        <v>0</v>
      </c>
      <c r="S359" s="43">
        <f t="shared" si="181"/>
        <v>0</v>
      </c>
      <c r="T359" s="405"/>
      <c r="U359" s="405"/>
      <c r="V359" s="405"/>
      <c r="W359" s="484"/>
      <c r="X359" s="423">
        <v>6.0000000000000001E-3</v>
      </c>
      <c r="Y359" s="405"/>
      <c r="Z359" s="424">
        <f t="shared" ref="Z359:Z360" si="248">X359*Y359</f>
        <v>0</v>
      </c>
      <c r="AA359" s="406">
        <f t="shared" si="245"/>
        <v>0</v>
      </c>
      <c r="AB359" s="484">
        <f t="shared" si="202"/>
        <v>0</v>
      </c>
      <c r="AC359" s="404"/>
    </row>
    <row r="360" spans="1:29" ht="18">
      <c r="A360" s="6">
        <v>22.02</v>
      </c>
      <c r="B360" s="7" t="s">
        <v>215</v>
      </c>
      <c r="C360" s="8">
        <v>2652</v>
      </c>
      <c r="D360" s="13">
        <v>7.9560000000000004</v>
      </c>
      <c r="E360" s="8">
        <v>2652</v>
      </c>
      <c r="F360" s="13">
        <v>7.9560000000000004</v>
      </c>
      <c r="G360" s="47">
        <f t="shared" si="174"/>
        <v>1</v>
      </c>
      <c r="H360" s="48">
        <f t="shared" si="174"/>
        <v>1</v>
      </c>
      <c r="I360" s="49">
        <f t="shared" si="246"/>
        <v>0</v>
      </c>
      <c r="J360" s="50">
        <f t="shared" si="246"/>
        <v>0</v>
      </c>
      <c r="K360" s="8"/>
      <c r="L360" s="8"/>
      <c r="M360" s="8"/>
      <c r="N360" s="13"/>
      <c r="O360" s="51">
        <v>6.0000000000000001E-3</v>
      </c>
      <c r="P360" s="8">
        <v>2760</v>
      </c>
      <c r="Q360" s="41">
        <f t="shared" si="247"/>
        <v>16.559999999999999</v>
      </c>
      <c r="R360" s="42">
        <f t="shared" si="181"/>
        <v>2760</v>
      </c>
      <c r="S360" s="43">
        <f t="shared" si="181"/>
        <v>16.559999999999999</v>
      </c>
      <c r="T360" s="405"/>
      <c r="U360" s="405"/>
      <c r="V360" s="405"/>
      <c r="W360" s="484"/>
      <c r="X360" s="423">
        <v>3.0000000000000001E-3</v>
      </c>
      <c r="Y360" s="405">
        <v>2664</v>
      </c>
      <c r="Z360" s="424">
        <f t="shared" si="248"/>
        <v>7.992</v>
      </c>
      <c r="AA360" s="406">
        <f t="shared" si="245"/>
        <v>2664</v>
      </c>
      <c r="AB360" s="484">
        <f t="shared" si="202"/>
        <v>7.992</v>
      </c>
      <c r="AC360" s="404"/>
    </row>
    <row r="361" spans="1:29" s="216" customFormat="1" ht="18">
      <c r="A361" s="203"/>
      <c r="B361" s="181" t="s">
        <v>105</v>
      </c>
      <c r="C361" s="198">
        <f>SUM(C359:C360)</f>
        <v>2652</v>
      </c>
      <c r="D361" s="199">
        <f t="shared" ref="D361:S361" si="249">SUM(D359:D360)</f>
        <v>7.9560000000000004</v>
      </c>
      <c r="E361" s="198">
        <f t="shared" si="249"/>
        <v>2652</v>
      </c>
      <c r="F361" s="199">
        <f t="shared" si="249"/>
        <v>7.9560000000000004</v>
      </c>
      <c r="G361" s="214">
        <f t="shared" si="174"/>
        <v>1</v>
      </c>
      <c r="H361" s="215">
        <f t="shared" si="174"/>
        <v>1</v>
      </c>
      <c r="I361" s="198">
        <f t="shared" si="249"/>
        <v>0</v>
      </c>
      <c r="J361" s="199">
        <f t="shared" si="249"/>
        <v>0</v>
      </c>
      <c r="K361" s="199">
        <f t="shared" si="249"/>
        <v>0</v>
      </c>
      <c r="L361" s="199">
        <f t="shared" si="249"/>
        <v>0</v>
      </c>
      <c r="M361" s="199">
        <f t="shared" si="249"/>
        <v>0</v>
      </c>
      <c r="N361" s="199">
        <f t="shared" si="249"/>
        <v>0</v>
      </c>
      <c r="O361" s="200">
        <f t="shared" si="249"/>
        <v>1.2E-2</v>
      </c>
      <c r="P361" s="199">
        <v>2760</v>
      </c>
      <c r="Q361" s="199">
        <f t="shared" si="249"/>
        <v>16.559999999999999</v>
      </c>
      <c r="R361" s="199">
        <f t="shared" si="249"/>
        <v>2760</v>
      </c>
      <c r="S361" s="199">
        <f t="shared" si="249"/>
        <v>16.559999999999999</v>
      </c>
      <c r="T361" s="446"/>
      <c r="U361" s="446">
        <f t="shared" ref="U361:W361" si="250">SUM(U359:U360)</f>
        <v>0</v>
      </c>
      <c r="V361" s="446"/>
      <c r="W361" s="446">
        <f t="shared" si="250"/>
        <v>0</v>
      </c>
      <c r="X361" s="449"/>
      <c r="Y361" s="446"/>
      <c r="Z361" s="446">
        <f t="shared" ref="Z361:AB361" si="251">SUM(Z359:Z360)</f>
        <v>7.992</v>
      </c>
      <c r="AA361" s="446"/>
      <c r="AB361" s="446">
        <f t="shared" si="251"/>
        <v>7.992</v>
      </c>
      <c r="AC361" s="412"/>
    </row>
    <row r="362" spans="1:29" ht="18">
      <c r="A362" s="260" t="s">
        <v>204</v>
      </c>
      <c r="B362" s="36" t="s">
        <v>216</v>
      </c>
      <c r="C362" s="26"/>
      <c r="D362" s="27"/>
      <c r="E362" s="26"/>
      <c r="F362" s="27"/>
      <c r="G362" s="47"/>
      <c r="H362" s="48"/>
      <c r="I362" s="53"/>
      <c r="J362" s="26"/>
      <c r="K362" s="26"/>
      <c r="L362" s="26"/>
      <c r="M362" s="26"/>
      <c r="N362" s="27"/>
      <c r="O362" s="112"/>
      <c r="P362" s="26"/>
      <c r="Q362" s="27"/>
      <c r="R362" s="42">
        <f t="shared" si="181"/>
        <v>0</v>
      </c>
      <c r="S362" s="43">
        <f t="shared" si="181"/>
        <v>0</v>
      </c>
      <c r="T362" s="439"/>
      <c r="U362" s="439"/>
      <c r="V362" s="439"/>
      <c r="W362" s="448"/>
      <c r="X362" s="440"/>
      <c r="Y362" s="439"/>
      <c r="Z362" s="448"/>
      <c r="AA362" s="406"/>
      <c r="AB362" s="484"/>
      <c r="AC362" s="403"/>
    </row>
    <row r="363" spans="1:29" s="147" customFormat="1" ht="18">
      <c r="A363" s="143">
        <v>23</v>
      </c>
      <c r="B363" s="144" t="s">
        <v>217</v>
      </c>
      <c r="C363" s="145"/>
      <c r="D363" s="162"/>
      <c r="E363" s="145"/>
      <c r="F363" s="162"/>
      <c r="G363" s="151"/>
      <c r="H363" s="152"/>
      <c r="I363" s="159"/>
      <c r="J363" s="145"/>
      <c r="K363" s="145"/>
      <c r="L363" s="145"/>
      <c r="M363" s="145"/>
      <c r="N363" s="162"/>
      <c r="O363" s="153"/>
      <c r="P363" s="145"/>
      <c r="Q363" s="162"/>
      <c r="R363" s="154">
        <f t="shared" si="181"/>
        <v>0</v>
      </c>
      <c r="S363" s="155">
        <f t="shared" si="181"/>
        <v>0</v>
      </c>
      <c r="T363" s="439"/>
      <c r="U363" s="439"/>
      <c r="V363" s="439"/>
      <c r="W363" s="448"/>
      <c r="X363" s="440"/>
      <c r="Y363" s="439"/>
      <c r="Z363" s="448"/>
      <c r="AA363" s="406"/>
      <c r="AB363" s="484"/>
      <c r="AC363" s="403"/>
    </row>
    <row r="364" spans="1:29" s="87" customFormat="1" ht="18">
      <c r="A364" s="6">
        <v>23.01</v>
      </c>
      <c r="B364" s="7" t="s">
        <v>218</v>
      </c>
      <c r="C364" s="8">
        <v>3</v>
      </c>
      <c r="D364" s="13">
        <v>51.341999999999999</v>
      </c>
      <c r="E364" s="8">
        <v>3</v>
      </c>
      <c r="F364" s="13">
        <v>51.341999999999999</v>
      </c>
      <c r="G364" s="47"/>
      <c r="H364" s="48"/>
      <c r="I364" s="49">
        <f t="shared" ref="I364:J400" si="252">C364-E364</f>
        <v>0</v>
      </c>
      <c r="J364" s="50">
        <f t="shared" si="252"/>
        <v>0</v>
      </c>
      <c r="K364" s="26"/>
      <c r="L364" s="26"/>
      <c r="M364" s="26"/>
      <c r="N364" s="27"/>
      <c r="O364" s="69"/>
      <c r="P364" s="8"/>
      <c r="Q364" s="41">
        <f t="shared" ref="Q364:Q387" si="253">O364*P364</f>
        <v>0</v>
      </c>
      <c r="R364" s="42">
        <f t="shared" si="181"/>
        <v>0</v>
      </c>
      <c r="S364" s="43">
        <f t="shared" si="181"/>
        <v>0</v>
      </c>
      <c r="T364" s="439"/>
      <c r="U364" s="439"/>
      <c r="V364" s="439"/>
      <c r="W364" s="448"/>
      <c r="X364" s="480"/>
      <c r="Y364" s="405"/>
      <c r="Z364" s="424">
        <f t="shared" ref="Z364:Z382" si="254">X364*Y364</f>
        <v>0</v>
      </c>
      <c r="AA364" s="406">
        <f t="shared" ref="AA364:AB424" si="255">T364+V364+Y364</f>
        <v>0</v>
      </c>
      <c r="AB364" s="484">
        <f t="shared" si="202"/>
        <v>0</v>
      </c>
      <c r="AC364" s="403"/>
    </row>
    <row r="365" spans="1:29" s="87" customFormat="1" ht="18">
      <c r="A365" s="6">
        <f t="shared" ref="A365:A370" si="256">+A364+0.01</f>
        <v>23.020000000000003</v>
      </c>
      <c r="B365" s="7" t="s">
        <v>219</v>
      </c>
      <c r="C365" s="26">
        <v>0</v>
      </c>
      <c r="D365" s="27">
        <v>0</v>
      </c>
      <c r="E365" s="26">
        <v>0</v>
      </c>
      <c r="F365" s="27">
        <v>0</v>
      </c>
      <c r="G365" s="47"/>
      <c r="H365" s="48"/>
      <c r="I365" s="49">
        <f t="shared" si="252"/>
        <v>0</v>
      </c>
      <c r="J365" s="50">
        <f t="shared" si="252"/>
        <v>0</v>
      </c>
      <c r="K365" s="26"/>
      <c r="L365" s="26"/>
      <c r="M365" s="26"/>
      <c r="N365" s="27"/>
      <c r="O365" s="69"/>
      <c r="P365" s="8"/>
      <c r="Q365" s="41">
        <f t="shared" si="253"/>
        <v>0</v>
      </c>
      <c r="R365" s="42">
        <f t="shared" si="181"/>
        <v>0</v>
      </c>
      <c r="S365" s="43">
        <f t="shared" si="181"/>
        <v>0</v>
      </c>
      <c r="T365" s="439"/>
      <c r="U365" s="439"/>
      <c r="V365" s="439"/>
      <c r="W365" s="448"/>
      <c r="X365" s="480"/>
      <c r="Y365" s="405"/>
      <c r="Z365" s="424">
        <f t="shared" si="254"/>
        <v>0</v>
      </c>
      <c r="AA365" s="406">
        <f t="shared" si="255"/>
        <v>0</v>
      </c>
      <c r="AB365" s="484">
        <f t="shared" si="202"/>
        <v>0</v>
      </c>
      <c r="AC365" s="403"/>
    </row>
    <row r="366" spans="1:29" ht="18">
      <c r="A366" s="6">
        <f t="shared" si="256"/>
        <v>23.030000000000005</v>
      </c>
      <c r="B366" s="7" t="s">
        <v>220</v>
      </c>
      <c r="C366" s="8">
        <v>2</v>
      </c>
      <c r="D366" s="13">
        <v>28.34</v>
      </c>
      <c r="E366" s="8"/>
      <c r="F366" s="13"/>
      <c r="G366" s="47">
        <f t="shared" si="174"/>
        <v>0</v>
      </c>
      <c r="H366" s="48">
        <f t="shared" si="174"/>
        <v>0</v>
      </c>
      <c r="I366" s="49">
        <f t="shared" si="252"/>
        <v>2</v>
      </c>
      <c r="J366" s="50">
        <f t="shared" si="252"/>
        <v>28.34</v>
      </c>
      <c r="K366" s="8"/>
      <c r="L366" s="8"/>
      <c r="M366" s="8"/>
      <c r="N366" s="13"/>
      <c r="O366" s="51"/>
      <c r="P366" s="8"/>
      <c r="Q366" s="41">
        <f t="shared" si="253"/>
        <v>0</v>
      </c>
      <c r="R366" s="42">
        <f t="shared" si="181"/>
        <v>0</v>
      </c>
      <c r="S366" s="43">
        <f t="shared" si="181"/>
        <v>0</v>
      </c>
      <c r="T366" s="405"/>
      <c r="U366" s="405"/>
      <c r="V366" s="405"/>
      <c r="W366" s="484"/>
      <c r="X366" s="423"/>
      <c r="Y366" s="405"/>
      <c r="Z366" s="424">
        <f t="shared" si="254"/>
        <v>0</v>
      </c>
      <c r="AA366" s="406">
        <f t="shared" si="255"/>
        <v>0</v>
      </c>
      <c r="AB366" s="484">
        <f t="shared" si="202"/>
        <v>0</v>
      </c>
      <c r="AC366" s="404"/>
    </row>
    <row r="367" spans="1:29" ht="18">
      <c r="A367" s="6">
        <f t="shared" si="256"/>
        <v>23.040000000000006</v>
      </c>
      <c r="B367" s="7" t="s">
        <v>221</v>
      </c>
      <c r="C367" s="8">
        <v>0</v>
      </c>
      <c r="D367" s="13">
        <v>0</v>
      </c>
      <c r="E367" s="8">
        <v>0</v>
      </c>
      <c r="F367" s="13">
        <v>0</v>
      </c>
      <c r="G367" s="47"/>
      <c r="H367" s="48"/>
      <c r="I367" s="49">
        <f t="shared" si="252"/>
        <v>0</v>
      </c>
      <c r="J367" s="50">
        <f t="shared" si="252"/>
        <v>0</v>
      </c>
      <c r="K367" s="8"/>
      <c r="L367" s="8"/>
      <c r="M367" s="8"/>
      <c r="N367" s="13"/>
      <c r="O367" s="51"/>
      <c r="P367" s="8"/>
      <c r="Q367" s="41">
        <f t="shared" si="253"/>
        <v>0</v>
      </c>
      <c r="R367" s="42">
        <f t="shared" si="181"/>
        <v>0</v>
      </c>
      <c r="S367" s="43">
        <f t="shared" si="181"/>
        <v>0</v>
      </c>
      <c r="T367" s="405"/>
      <c r="U367" s="405"/>
      <c r="V367" s="405"/>
      <c r="W367" s="484"/>
      <c r="X367" s="423"/>
      <c r="Y367" s="405"/>
      <c r="Z367" s="424">
        <f t="shared" si="254"/>
        <v>0</v>
      </c>
      <c r="AA367" s="406">
        <f t="shared" si="255"/>
        <v>0</v>
      </c>
      <c r="AB367" s="484">
        <f t="shared" si="202"/>
        <v>0</v>
      </c>
      <c r="AC367" s="404"/>
    </row>
    <row r="368" spans="1:29" ht="18">
      <c r="A368" s="6">
        <f t="shared" si="256"/>
        <v>23.050000000000008</v>
      </c>
      <c r="B368" s="7" t="s">
        <v>141</v>
      </c>
      <c r="C368" s="8">
        <v>0</v>
      </c>
      <c r="D368" s="13">
        <v>0</v>
      </c>
      <c r="E368" s="8">
        <v>0</v>
      </c>
      <c r="F368" s="13">
        <v>0</v>
      </c>
      <c r="G368" s="47"/>
      <c r="H368" s="48"/>
      <c r="I368" s="49">
        <f t="shared" si="252"/>
        <v>0</v>
      </c>
      <c r="J368" s="50">
        <f t="shared" si="252"/>
        <v>0</v>
      </c>
      <c r="K368" s="8"/>
      <c r="L368" s="8"/>
      <c r="M368" s="8"/>
      <c r="N368" s="13"/>
      <c r="O368" s="51">
        <v>21.6</v>
      </c>
      <c r="P368" s="8">
        <v>8</v>
      </c>
      <c r="Q368" s="41">
        <f t="shared" si="253"/>
        <v>172.8</v>
      </c>
      <c r="R368" s="42">
        <f t="shared" si="181"/>
        <v>8</v>
      </c>
      <c r="S368" s="43">
        <f t="shared" si="181"/>
        <v>172.8</v>
      </c>
      <c r="T368" s="405"/>
      <c r="U368" s="405"/>
      <c r="V368" s="405"/>
      <c r="W368" s="484"/>
      <c r="X368" s="423">
        <v>21.6</v>
      </c>
      <c r="Y368" s="405">
        <v>0</v>
      </c>
      <c r="Z368" s="424">
        <f t="shared" si="254"/>
        <v>0</v>
      </c>
      <c r="AA368" s="406">
        <f t="shared" si="255"/>
        <v>0</v>
      </c>
      <c r="AB368" s="484">
        <f t="shared" si="202"/>
        <v>0</v>
      </c>
      <c r="AC368" s="404"/>
    </row>
    <row r="369" spans="1:29" ht="30" customHeight="1">
      <c r="A369" s="6">
        <f t="shared" si="256"/>
        <v>23.060000000000009</v>
      </c>
      <c r="B369" s="7" t="s">
        <v>222</v>
      </c>
      <c r="C369" s="8">
        <v>0</v>
      </c>
      <c r="D369" s="13">
        <v>0</v>
      </c>
      <c r="E369" s="8">
        <v>0</v>
      </c>
      <c r="F369" s="13">
        <v>0</v>
      </c>
      <c r="G369" s="47"/>
      <c r="H369" s="48"/>
      <c r="I369" s="49">
        <f t="shared" si="252"/>
        <v>0</v>
      </c>
      <c r="J369" s="50">
        <f t="shared" si="252"/>
        <v>0</v>
      </c>
      <c r="K369" s="8"/>
      <c r="L369" s="8"/>
      <c r="M369" s="8"/>
      <c r="N369" s="13"/>
      <c r="O369" s="51"/>
      <c r="P369" s="8"/>
      <c r="Q369" s="41">
        <f t="shared" si="253"/>
        <v>0</v>
      </c>
      <c r="R369" s="42">
        <f t="shared" si="181"/>
        <v>0</v>
      </c>
      <c r="S369" s="43">
        <f t="shared" si="181"/>
        <v>0</v>
      </c>
      <c r="T369" s="405"/>
      <c r="U369" s="405"/>
      <c r="V369" s="405"/>
      <c r="W369" s="484"/>
      <c r="X369" s="423"/>
      <c r="Y369" s="405"/>
      <c r="Z369" s="424">
        <f t="shared" si="254"/>
        <v>0</v>
      </c>
      <c r="AA369" s="406">
        <f t="shared" si="255"/>
        <v>0</v>
      </c>
      <c r="AB369" s="484">
        <f t="shared" si="202"/>
        <v>0</v>
      </c>
      <c r="AC369" s="404"/>
    </row>
    <row r="370" spans="1:29" ht="28.5" customHeight="1">
      <c r="A370" s="6">
        <f t="shared" si="256"/>
        <v>23.070000000000011</v>
      </c>
      <c r="B370" s="7" t="s">
        <v>22</v>
      </c>
      <c r="C370" s="8">
        <v>12</v>
      </c>
      <c r="D370" s="13">
        <v>124.18</v>
      </c>
      <c r="E370" s="8">
        <v>5</v>
      </c>
      <c r="F370" s="13">
        <v>51.74</v>
      </c>
      <c r="G370" s="47"/>
      <c r="H370" s="48"/>
      <c r="I370" s="49">
        <f t="shared" si="252"/>
        <v>7</v>
      </c>
      <c r="J370" s="50">
        <f t="shared" si="252"/>
        <v>72.44</v>
      </c>
      <c r="K370" s="8">
        <v>7</v>
      </c>
      <c r="L370" s="8">
        <v>72.44</v>
      </c>
      <c r="M370" s="8"/>
      <c r="N370" s="13"/>
      <c r="O370" s="51"/>
      <c r="P370" s="8"/>
      <c r="Q370" s="41">
        <f t="shared" si="253"/>
        <v>0</v>
      </c>
      <c r="R370" s="42">
        <f t="shared" ref="R370" si="257">K370+M370+P370</f>
        <v>7</v>
      </c>
      <c r="S370" s="43">
        <f t="shared" ref="S370" si="258">L370+N370+Q370</f>
        <v>72.44</v>
      </c>
      <c r="T370" s="8">
        <v>7</v>
      </c>
      <c r="U370" s="8">
        <v>72.44</v>
      </c>
      <c r="V370" s="405"/>
      <c r="W370" s="484"/>
      <c r="X370" s="423"/>
      <c r="Y370" s="405"/>
      <c r="Z370" s="424">
        <f t="shared" si="254"/>
        <v>0</v>
      </c>
      <c r="AA370" s="406">
        <f t="shared" ref="AA370" si="259">T370+V370+Y370</f>
        <v>7</v>
      </c>
      <c r="AB370" s="484">
        <f t="shared" ref="AB370" si="260">U370+W370+Z370</f>
        <v>72.44</v>
      </c>
      <c r="AC370" s="404"/>
    </row>
    <row r="371" spans="1:29" ht="30" customHeight="1">
      <c r="A371" s="6">
        <f>+A370+0.01</f>
        <v>23.080000000000013</v>
      </c>
      <c r="B371" s="7" t="s">
        <v>223</v>
      </c>
      <c r="C371" s="8">
        <v>0</v>
      </c>
      <c r="D371" s="13">
        <v>0</v>
      </c>
      <c r="E371" s="8">
        <v>0</v>
      </c>
      <c r="F371" s="13">
        <v>0</v>
      </c>
      <c r="G371" s="47"/>
      <c r="H371" s="48"/>
      <c r="I371" s="49">
        <f t="shared" si="252"/>
        <v>0</v>
      </c>
      <c r="J371" s="50">
        <f t="shared" si="252"/>
        <v>0</v>
      </c>
      <c r="K371" s="8"/>
      <c r="L371" s="8"/>
      <c r="M371" s="8"/>
      <c r="N371" s="13"/>
      <c r="O371" s="51">
        <v>7.2</v>
      </c>
      <c r="P371" s="8"/>
      <c r="Q371" s="41">
        <f t="shared" si="253"/>
        <v>0</v>
      </c>
      <c r="R371" s="42">
        <f t="shared" si="181"/>
        <v>0</v>
      </c>
      <c r="S371" s="43">
        <f t="shared" si="181"/>
        <v>0</v>
      </c>
      <c r="T371" s="405"/>
      <c r="U371" s="405"/>
      <c r="V371" s="405"/>
      <c r="W371" s="484"/>
      <c r="X371" s="423">
        <v>7.2</v>
      </c>
      <c r="Y371" s="405"/>
      <c r="Z371" s="424">
        <f t="shared" si="254"/>
        <v>0</v>
      </c>
      <c r="AA371" s="406">
        <f t="shared" si="255"/>
        <v>0</v>
      </c>
      <c r="AB371" s="484">
        <f t="shared" si="202"/>
        <v>0</v>
      </c>
      <c r="AC371" s="404"/>
    </row>
    <row r="372" spans="1:29" ht="30.75" customHeight="1">
      <c r="A372" s="6">
        <v>5</v>
      </c>
      <c r="B372" s="7" t="s">
        <v>347</v>
      </c>
      <c r="C372" s="8">
        <v>18</v>
      </c>
      <c r="D372" s="13">
        <v>66.765000000000001</v>
      </c>
      <c r="E372" s="8">
        <v>18</v>
      </c>
      <c r="F372" s="13">
        <v>66.765000000000001</v>
      </c>
      <c r="G372" s="47">
        <f t="shared" ref="G372:H444" si="261">E372/C372</f>
        <v>1</v>
      </c>
      <c r="H372" s="48">
        <f t="shared" si="261"/>
        <v>1</v>
      </c>
      <c r="I372" s="49">
        <f t="shared" si="252"/>
        <v>0</v>
      </c>
      <c r="J372" s="50">
        <f t="shared" si="252"/>
        <v>0</v>
      </c>
      <c r="K372" s="8"/>
      <c r="L372" s="8"/>
      <c r="M372" s="8"/>
      <c r="N372" s="13"/>
      <c r="O372" s="51">
        <v>7.2</v>
      </c>
      <c r="P372" s="8">
        <v>6</v>
      </c>
      <c r="Q372" s="41">
        <f t="shared" si="253"/>
        <v>43.2</v>
      </c>
      <c r="R372" s="42">
        <f t="shared" si="181"/>
        <v>6</v>
      </c>
      <c r="S372" s="43">
        <f t="shared" si="181"/>
        <v>43.2</v>
      </c>
      <c r="T372" s="405"/>
      <c r="U372" s="405"/>
      <c r="V372" s="405"/>
      <c r="W372" s="484"/>
      <c r="X372" s="423">
        <v>7.2</v>
      </c>
      <c r="Y372" s="405">
        <v>6</v>
      </c>
      <c r="Z372" s="424">
        <f t="shared" si="254"/>
        <v>43.2</v>
      </c>
      <c r="AA372" s="406">
        <f t="shared" si="255"/>
        <v>6</v>
      </c>
      <c r="AB372" s="484">
        <f t="shared" si="202"/>
        <v>43.2</v>
      </c>
      <c r="AC372" s="404"/>
    </row>
    <row r="373" spans="1:29" ht="32.25" customHeight="1">
      <c r="A373" s="6">
        <f t="shared" ref="A373:A386" si="262">+A372+0.01</f>
        <v>5.01</v>
      </c>
      <c r="B373" s="7" t="s">
        <v>294</v>
      </c>
      <c r="C373" s="8">
        <v>0</v>
      </c>
      <c r="D373" s="13">
        <v>0</v>
      </c>
      <c r="E373" s="8">
        <v>0</v>
      </c>
      <c r="F373" s="13">
        <v>0</v>
      </c>
      <c r="G373" s="47"/>
      <c r="H373" s="48"/>
      <c r="I373" s="49"/>
      <c r="J373" s="50"/>
      <c r="K373" s="8"/>
      <c r="L373" s="8"/>
      <c r="M373" s="8"/>
      <c r="N373" s="13"/>
      <c r="O373" s="51">
        <v>7.2</v>
      </c>
      <c r="P373" s="8"/>
      <c r="Q373" s="41">
        <f t="shared" si="253"/>
        <v>0</v>
      </c>
      <c r="R373" s="42">
        <f t="shared" si="181"/>
        <v>0</v>
      </c>
      <c r="S373" s="43">
        <f t="shared" si="181"/>
        <v>0</v>
      </c>
      <c r="T373" s="405"/>
      <c r="U373" s="405"/>
      <c r="V373" s="405"/>
      <c r="W373" s="484"/>
      <c r="X373" s="423">
        <v>7.2</v>
      </c>
      <c r="Y373" s="405"/>
      <c r="Z373" s="424">
        <f t="shared" si="254"/>
        <v>0</v>
      </c>
      <c r="AA373" s="406">
        <f t="shared" si="255"/>
        <v>0</v>
      </c>
      <c r="AB373" s="484">
        <f t="shared" si="202"/>
        <v>0</v>
      </c>
      <c r="AC373" s="404"/>
    </row>
    <row r="374" spans="1:29" ht="30.75" customHeight="1">
      <c r="A374" s="6">
        <f t="shared" si="262"/>
        <v>5.0199999999999996</v>
      </c>
      <c r="B374" s="7" t="s">
        <v>348</v>
      </c>
      <c r="C374" s="8">
        <v>0</v>
      </c>
      <c r="D374" s="13">
        <v>0</v>
      </c>
      <c r="E374" s="8">
        <v>0</v>
      </c>
      <c r="F374" s="13">
        <v>0</v>
      </c>
      <c r="G374" s="47"/>
      <c r="H374" s="48"/>
      <c r="I374" s="49">
        <f t="shared" si="252"/>
        <v>0</v>
      </c>
      <c r="J374" s="50">
        <f t="shared" si="252"/>
        <v>0</v>
      </c>
      <c r="K374" s="8"/>
      <c r="L374" s="8"/>
      <c r="M374" s="8"/>
      <c r="N374" s="13"/>
      <c r="O374" s="51">
        <v>7.2</v>
      </c>
      <c r="P374" s="8">
        <v>204</v>
      </c>
      <c r="Q374" s="41">
        <f t="shared" si="253"/>
        <v>1468.8</v>
      </c>
      <c r="R374" s="42">
        <f t="shared" si="181"/>
        <v>204</v>
      </c>
      <c r="S374" s="43">
        <f t="shared" si="181"/>
        <v>1468.8</v>
      </c>
      <c r="T374" s="405"/>
      <c r="U374" s="405"/>
      <c r="V374" s="405"/>
      <c r="W374" s="484"/>
      <c r="X374" s="423">
        <v>7.2</v>
      </c>
      <c r="Y374" s="405">
        <v>98</v>
      </c>
      <c r="Z374" s="424">
        <f t="shared" si="254"/>
        <v>705.6</v>
      </c>
      <c r="AA374" s="406">
        <f t="shared" si="255"/>
        <v>98</v>
      </c>
      <c r="AB374" s="484">
        <f t="shared" si="202"/>
        <v>705.6</v>
      </c>
      <c r="AC374" s="404"/>
    </row>
    <row r="375" spans="1:29" ht="33.75" customHeight="1">
      <c r="A375" s="6">
        <f t="shared" si="262"/>
        <v>5.0299999999999994</v>
      </c>
      <c r="B375" s="7" t="s">
        <v>295</v>
      </c>
      <c r="C375" s="8">
        <v>0</v>
      </c>
      <c r="D375" s="13">
        <v>0</v>
      </c>
      <c r="E375" s="8">
        <v>0</v>
      </c>
      <c r="F375" s="13">
        <v>0</v>
      </c>
      <c r="G375" s="47"/>
      <c r="H375" s="48"/>
      <c r="I375" s="49"/>
      <c r="J375" s="50"/>
      <c r="K375" s="8"/>
      <c r="L375" s="8"/>
      <c r="M375" s="8"/>
      <c r="N375" s="13"/>
      <c r="O375" s="51">
        <v>7.2</v>
      </c>
      <c r="P375" s="8"/>
      <c r="Q375" s="41">
        <f t="shared" si="253"/>
        <v>0</v>
      </c>
      <c r="R375" s="42">
        <f t="shared" si="181"/>
        <v>0</v>
      </c>
      <c r="S375" s="43">
        <f t="shared" si="181"/>
        <v>0</v>
      </c>
      <c r="T375" s="405"/>
      <c r="U375" s="405"/>
      <c r="V375" s="405"/>
      <c r="W375" s="484"/>
      <c r="X375" s="423">
        <v>7.2</v>
      </c>
      <c r="Y375" s="405"/>
      <c r="Z375" s="424">
        <f t="shared" si="254"/>
        <v>0</v>
      </c>
      <c r="AA375" s="406">
        <f t="shared" si="255"/>
        <v>0</v>
      </c>
      <c r="AB375" s="484">
        <f t="shared" si="202"/>
        <v>0</v>
      </c>
      <c r="AC375" s="404"/>
    </row>
    <row r="376" spans="1:29" ht="42.75" customHeight="1">
      <c r="A376" s="6">
        <f t="shared" si="262"/>
        <v>5.0399999999999991</v>
      </c>
      <c r="B376" s="7" t="s">
        <v>224</v>
      </c>
      <c r="C376" s="8">
        <v>0</v>
      </c>
      <c r="D376" s="13">
        <v>0</v>
      </c>
      <c r="E376" s="8">
        <v>0</v>
      </c>
      <c r="F376" s="13">
        <v>0</v>
      </c>
      <c r="G376" s="47"/>
      <c r="H376" s="48"/>
      <c r="I376" s="49">
        <f t="shared" si="252"/>
        <v>0</v>
      </c>
      <c r="J376" s="50">
        <f t="shared" si="252"/>
        <v>0</v>
      </c>
      <c r="K376" s="8"/>
      <c r="L376" s="8"/>
      <c r="M376" s="8"/>
      <c r="N376" s="13"/>
      <c r="O376" s="51"/>
      <c r="P376" s="8"/>
      <c r="Q376" s="41">
        <f t="shared" si="253"/>
        <v>0</v>
      </c>
      <c r="R376" s="42">
        <f t="shared" si="181"/>
        <v>0</v>
      </c>
      <c r="S376" s="43">
        <f t="shared" si="181"/>
        <v>0</v>
      </c>
      <c r="T376" s="405"/>
      <c r="U376" s="405"/>
      <c r="V376" s="405"/>
      <c r="W376" s="484"/>
      <c r="X376" s="423"/>
      <c r="Y376" s="405"/>
      <c r="Z376" s="424">
        <f t="shared" si="254"/>
        <v>0</v>
      </c>
      <c r="AA376" s="406">
        <f t="shared" si="255"/>
        <v>0</v>
      </c>
      <c r="AB376" s="484">
        <f t="shared" si="202"/>
        <v>0</v>
      </c>
      <c r="AC376" s="404"/>
    </row>
    <row r="377" spans="1:29" ht="42.75" customHeight="1">
      <c r="A377" s="6">
        <f t="shared" si="262"/>
        <v>5.0499999999999989</v>
      </c>
      <c r="B377" s="7" t="s">
        <v>225</v>
      </c>
      <c r="C377" s="8">
        <v>0</v>
      </c>
      <c r="D377" s="13">
        <v>0</v>
      </c>
      <c r="E377" s="8">
        <v>0</v>
      </c>
      <c r="F377" s="13">
        <v>0</v>
      </c>
      <c r="G377" s="47"/>
      <c r="H377" s="48"/>
      <c r="I377" s="49">
        <f t="shared" si="252"/>
        <v>0</v>
      </c>
      <c r="J377" s="50">
        <f t="shared" si="252"/>
        <v>0</v>
      </c>
      <c r="K377" s="8"/>
      <c r="L377" s="8"/>
      <c r="M377" s="8"/>
      <c r="N377" s="13"/>
      <c r="O377" s="51"/>
      <c r="P377" s="8"/>
      <c r="Q377" s="41">
        <f t="shared" si="253"/>
        <v>0</v>
      </c>
      <c r="R377" s="42">
        <f t="shared" si="181"/>
        <v>0</v>
      </c>
      <c r="S377" s="43">
        <f t="shared" si="181"/>
        <v>0</v>
      </c>
      <c r="T377" s="405"/>
      <c r="U377" s="405"/>
      <c r="V377" s="405"/>
      <c r="W377" s="484"/>
      <c r="X377" s="423"/>
      <c r="Y377" s="405"/>
      <c r="Z377" s="424">
        <f t="shared" si="254"/>
        <v>0</v>
      </c>
      <c r="AA377" s="406">
        <f t="shared" si="255"/>
        <v>0</v>
      </c>
      <c r="AB377" s="484">
        <f t="shared" si="202"/>
        <v>0</v>
      </c>
      <c r="AC377" s="404"/>
    </row>
    <row r="378" spans="1:29" s="91" customFormat="1" ht="18">
      <c r="A378" s="6">
        <f t="shared" si="262"/>
        <v>5.0599999999999987</v>
      </c>
      <c r="B378" s="7" t="s">
        <v>226</v>
      </c>
      <c r="C378" s="8">
        <v>0</v>
      </c>
      <c r="D378" s="13">
        <v>0</v>
      </c>
      <c r="E378" s="8">
        <v>0</v>
      </c>
      <c r="F378" s="13">
        <v>0</v>
      </c>
      <c r="G378" s="47"/>
      <c r="H378" s="48"/>
      <c r="I378" s="49">
        <f t="shared" si="252"/>
        <v>0</v>
      </c>
      <c r="J378" s="50">
        <f t="shared" si="252"/>
        <v>0</v>
      </c>
      <c r="K378" s="8"/>
      <c r="L378" s="8"/>
      <c r="M378" s="8"/>
      <c r="N378" s="13"/>
      <c r="O378" s="51"/>
      <c r="P378" s="8"/>
      <c r="Q378" s="41">
        <f t="shared" si="253"/>
        <v>0</v>
      </c>
      <c r="R378" s="42">
        <f t="shared" si="181"/>
        <v>0</v>
      </c>
      <c r="S378" s="43">
        <f t="shared" si="181"/>
        <v>0</v>
      </c>
      <c r="T378" s="405"/>
      <c r="U378" s="405"/>
      <c r="V378" s="405"/>
      <c r="W378" s="484"/>
      <c r="X378" s="423"/>
      <c r="Y378" s="405"/>
      <c r="Z378" s="424">
        <f t="shared" si="254"/>
        <v>0</v>
      </c>
      <c r="AA378" s="406">
        <f t="shared" si="255"/>
        <v>0</v>
      </c>
      <c r="AB378" s="484">
        <f t="shared" si="202"/>
        <v>0</v>
      </c>
      <c r="AC378" s="404"/>
    </row>
    <row r="379" spans="1:29" ht="18">
      <c r="A379" s="6">
        <f t="shared" si="262"/>
        <v>5.0699999999999985</v>
      </c>
      <c r="B379" s="7" t="s">
        <v>290</v>
      </c>
      <c r="C379" s="8">
        <v>0</v>
      </c>
      <c r="D379" s="13">
        <v>0</v>
      </c>
      <c r="E379" s="8">
        <v>0</v>
      </c>
      <c r="F379" s="13">
        <v>0</v>
      </c>
      <c r="G379" s="47"/>
      <c r="H379" s="48"/>
      <c r="I379" s="49">
        <f t="shared" si="252"/>
        <v>0</v>
      </c>
      <c r="J379" s="50">
        <f t="shared" si="252"/>
        <v>0</v>
      </c>
      <c r="K379" s="8"/>
      <c r="L379" s="8"/>
      <c r="M379" s="8"/>
      <c r="N379" s="13"/>
      <c r="O379" s="51"/>
      <c r="P379" s="8"/>
      <c r="Q379" s="41">
        <f t="shared" si="253"/>
        <v>0</v>
      </c>
      <c r="R379" s="42">
        <f t="shared" ref="R379:S423" si="263">K379+M379+P379</f>
        <v>0</v>
      </c>
      <c r="S379" s="43">
        <f t="shared" si="263"/>
        <v>0</v>
      </c>
      <c r="T379" s="405"/>
      <c r="U379" s="405"/>
      <c r="V379" s="405"/>
      <c r="W379" s="484"/>
      <c r="X379" s="423"/>
      <c r="Y379" s="405"/>
      <c r="Z379" s="424">
        <f t="shared" si="254"/>
        <v>0</v>
      </c>
      <c r="AA379" s="406">
        <f t="shared" si="255"/>
        <v>0</v>
      </c>
      <c r="AB379" s="484">
        <f t="shared" si="202"/>
        <v>0</v>
      </c>
      <c r="AC379" s="404"/>
    </row>
    <row r="380" spans="1:29" ht="18">
      <c r="A380" s="6">
        <f t="shared" si="262"/>
        <v>5.0799999999999983</v>
      </c>
      <c r="B380" s="7" t="s">
        <v>227</v>
      </c>
      <c r="C380" s="8">
        <v>0</v>
      </c>
      <c r="D380" s="13">
        <v>0</v>
      </c>
      <c r="E380" s="8">
        <v>0</v>
      </c>
      <c r="F380" s="13">
        <v>0</v>
      </c>
      <c r="G380" s="47"/>
      <c r="H380" s="48"/>
      <c r="I380" s="49">
        <f t="shared" si="252"/>
        <v>0</v>
      </c>
      <c r="J380" s="50">
        <f t="shared" si="252"/>
        <v>0</v>
      </c>
      <c r="K380" s="8"/>
      <c r="L380" s="8"/>
      <c r="M380" s="8"/>
      <c r="N380" s="13"/>
      <c r="O380" s="51">
        <v>2.09</v>
      </c>
      <c r="P380" s="8">
        <v>50</v>
      </c>
      <c r="Q380" s="41">
        <f t="shared" si="253"/>
        <v>104.5</v>
      </c>
      <c r="R380" s="42">
        <f t="shared" si="263"/>
        <v>50</v>
      </c>
      <c r="S380" s="43">
        <f t="shared" si="263"/>
        <v>104.5</v>
      </c>
      <c r="T380" s="405"/>
      <c r="U380" s="405"/>
      <c r="V380" s="405"/>
      <c r="W380" s="484"/>
      <c r="X380" s="423">
        <v>2.09</v>
      </c>
      <c r="Y380" s="405">
        <v>0</v>
      </c>
      <c r="Z380" s="424">
        <f t="shared" si="254"/>
        <v>0</v>
      </c>
      <c r="AA380" s="406">
        <f t="shared" si="255"/>
        <v>0</v>
      </c>
      <c r="AB380" s="484">
        <f t="shared" si="202"/>
        <v>0</v>
      </c>
      <c r="AC380" s="404"/>
    </row>
    <row r="381" spans="1:29" s="91" customFormat="1" ht="18">
      <c r="A381" s="6">
        <f t="shared" si="262"/>
        <v>5.0899999999999981</v>
      </c>
      <c r="B381" s="7" t="s">
        <v>228</v>
      </c>
      <c r="C381" s="8">
        <v>0</v>
      </c>
      <c r="D381" s="13">
        <v>0</v>
      </c>
      <c r="E381" s="8">
        <v>0</v>
      </c>
      <c r="F381" s="13">
        <v>0</v>
      </c>
      <c r="G381" s="47"/>
      <c r="H381" s="48"/>
      <c r="I381" s="49">
        <f t="shared" si="252"/>
        <v>0</v>
      </c>
      <c r="J381" s="50">
        <f t="shared" si="252"/>
        <v>0</v>
      </c>
      <c r="K381" s="8"/>
      <c r="L381" s="8"/>
      <c r="M381" s="8"/>
      <c r="N381" s="13"/>
      <c r="O381" s="51">
        <v>1.1100000000000001</v>
      </c>
      <c r="P381" s="8"/>
      <c r="Q381" s="41">
        <f t="shared" si="253"/>
        <v>0</v>
      </c>
      <c r="R381" s="42">
        <f t="shared" si="263"/>
        <v>0</v>
      </c>
      <c r="S381" s="43">
        <f t="shared" si="263"/>
        <v>0</v>
      </c>
      <c r="T381" s="405"/>
      <c r="U381" s="405"/>
      <c r="V381" s="405"/>
      <c r="W381" s="484"/>
      <c r="X381" s="423">
        <v>1.1100000000000001</v>
      </c>
      <c r="Y381" s="405"/>
      <c r="Z381" s="424">
        <f t="shared" si="254"/>
        <v>0</v>
      </c>
      <c r="AA381" s="406">
        <f t="shared" si="255"/>
        <v>0</v>
      </c>
      <c r="AB381" s="484">
        <f t="shared" si="202"/>
        <v>0</v>
      </c>
      <c r="AC381" s="404"/>
    </row>
    <row r="382" spans="1:29" s="9" customFormat="1" ht="38.25" customHeight="1">
      <c r="A382" s="6">
        <f t="shared" si="262"/>
        <v>5.0999999999999979</v>
      </c>
      <c r="B382" s="7" t="s">
        <v>317</v>
      </c>
      <c r="C382" s="8">
        <v>0</v>
      </c>
      <c r="D382" s="13">
        <v>0</v>
      </c>
      <c r="E382" s="8">
        <v>0</v>
      </c>
      <c r="F382" s="13">
        <v>0</v>
      </c>
      <c r="G382" s="47"/>
      <c r="H382" s="48"/>
      <c r="I382" s="49">
        <f t="shared" si="252"/>
        <v>0</v>
      </c>
      <c r="J382" s="50">
        <f t="shared" si="252"/>
        <v>0</v>
      </c>
      <c r="K382" s="8"/>
      <c r="L382" s="8"/>
      <c r="M382" s="8"/>
      <c r="N382" s="13"/>
      <c r="O382" s="51">
        <v>1.6E-2</v>
      </c>
      <c r="P382" s="8">
        <v>4188</v>
      </c>
      <c r="Q382" s="41">
        <v>67.007999999999996</v>
      </c>
      <c r="R382" s="42">
        <f t="shared" si="263"/>
        <v>4188</v>
      </c>
      <c r="S382" s="43">
        <f t="shared" si="263"/>
        <v>67.007999999999996</v>
      </c>
      <c r="T382" s="405"/>
      <c r="U382" s="405"/>
      <c r="V382" s="405"/>
      <c r="W382" s="484"/>
      <c r="X382" s="423">
        <v>1.6E-2</v>
      </c>
      <c r="Y382" s="405">
        <v>0</v>
      </c>
      <c r="Z382" s="424">
        <f t="shared" si="254"/>
        <v>0</v>
      </c>
      <c r="AA382" s="406">
        <f t="shared" si="255"/>
        <v>0</v>
      </c>
      <c r="AB382" s="484">
        <f t="shared" si="202"/>
        <v>0</v>
      </c>
      <c r="AC382" s="404"/>
    </row>
    <row r="383" spans="1:29" ht="24.75" customHeight="1">
      <c r="A383" s="6">
        <f t="shared" si="262"/>
        <v>5.1099999999999977</v>
      </c>
      <c r="B383" s="61" t="s">
        <v>229</v>
      </c>
      <c r="C383" s="8">
        <v>0</v>
      </c>
      <c r="D383" s="13">
        <v>0</v>
      </c>
      <c r="E383" s="8">
        <v>0</v>
      </c>
      <c r="F383" s="13">
        <v>0</v>
      </c>
      <c r="G383" s="47"/>
      <c r="H383" s="48"/>
      <c r="I383" s="49">
        <f t="shared" si="252"/>
        <v>0</v>
      </c>
      <c r="J383" s="50">
        <f t="shared" si="252"/>
        <v>0</v>
      </c>
      <c r="K383" s="62"/>
      <c r="L383" s="62"/>
      <c r="M383" s="62"/>
      <c r="N383" s="63"/>
      <c r="O383" s="69"/>
      <c r="P383" s="62"/>
      <c r="Q383" s="41">
        <f t="shared" si="253"/>
        <v>0</v>
      </c>
      <c r="R383" s="42">
        <f t="shared" si="263"/>
        <v>0</v>
      </c>
      <c r="S383" s="43">
        <f t="shared" si="263"/>
        <v>0</v>
      </c>
      <c r="T383" s="409"/>
      <c r="U383" s="409"/>
      <c r="V383" s="409"/>
      <c r="W383" s="483"/>
      <c r="X383" s="480"/>
      <c r="Y383" s="409"/>
      <c r="Z383" s="424">
        <f t="shared" ref="Z383:Z387" si="264">X383*Y383</f>
        <v>0</v>
      </c>
      <c r="AA383" s="406">
        <f t="shared" si="255"/>
        <v>0</v>
      </c>
      <c r="AB383" s="484">
        <f t="shared" si="202"/>
        <v>0</v>
      </c>
      <c r="AC383" s="408"/>
    </row>
    <row r="384" spans="1:29" ht="48.75" customHeight="1">
      <c r="A384" s="6">
        <f t="shared" si="262"/>
        <v>5.1199999999999974</v>
      </c>
      <c r="B384" s="56" t="s">
        <v>230</v>
      </c>
      <c r="C384" s="65">
        <v>31</v>
      </c>
      <c r="D384" s="66">
        <v>86.8</v>
      </c>
      <c r="E384" s="65"/>
      <c r="F384" s="66"/>
      <c r="G384" s="47"/>
      <c r="H384" s="48"/>
      <c r="I384" s="49">
        <f t="shared" si="252"/>
        <v>31</v>
      </c>
      <c r="J384" s="50">
        <f t="shared" si="252"/>
        <v>86.8</v>
      </c>
      <c r="K384" s="65"/>
      <c r="L384" s="65"/>
      <c r="M384" s="65"/>
      <c r="N384" s="66"/>
      <c r="O384" s="60"/>
      <c r="P384" s="65"/>
      <c r="Q384" s="41">
        <f t="shared" si="253"/>
        <v>0</v>
      </c>
      <c r="R384" s="42">
        <f t="shared" si="263"/>
        <v>0</v>
      </c>
      <c r="S384" s="43">
        <f t="shared" si="263"/>
        <v>0</v>
      </c>
      <c r="T384" s="471"/>
      <c r="U384" s="471"/>
      <c r="V384" s="471"/>
      <c r="W384" s="518"/>
      <c r="X384" s="456"/>
      <c r="Y384" s="471"/>
      <c r="Z384" s="424">
        <f t="shared" si="264"/>
        <v>0</v>
      </c>
      <c r="AA384" s="406">
        <f t="shared" si="255"/>
        <v>0</v>
      </c>
      <c r="AB384" s="484">
        <f t="shared" si="202"/>
        <v>0</v>
      </c>
      <c r="AC384" s="482"/>
    </row>
    <row r="385" spans="1:29" ht="41.25" customHeight="1">
      <c r="A385" s="6">
        <f t="shared" si="262"/>
        <v>5.1299999999999972</v>
      </c>
      <c r="B385" s="56" t="s">
        <v>231</v>
      </c>
      <c r="C385" s="8">
        <v>0</v>
      </c>
      <c r="D385" s="13">
        <v>0</v>
      </c>
      <c r="E385" s="8">
        <v>0</v>
      </c>
      <c r="F385" s="13">
        <v>0</v>
      </c>
      <c r="G385" s="47"/>
      <c r="H385" s="48"/>
      <c r="I385" s="49">
        <f t="shared" si="252"/>
        <v>0</v>
      </c>
      <c r="J385" s="50">
        <f t="shared" si="252"/>
        <v>0</v>
      </c>
      <c r="K385" s="65"/>
      <c r="L385" s="65"/>
      <c r="M385" s="65"/>
      <c r="N385" s="66"/>
      <c r="O385" s="60"/>
      <c r="P385" s="65"/>
      <c r="Q385" s="41">
        <f t="shared" si="253"/>
        <v>0</v>
      </c>
      <c r="R385" s="42">
        <f t="shared" si="263"/>
        <v>0</v>
      </c>
      <c r="S385" s="43">
        <f t="shared" si="263"/>
        <v>0</v>
      </c>
      <c r="T385" s="471"/>
      <c r="U385" s="471"/>
      <c r="V385" s="471"/>
      <c r="W385" s="518"/>
      <c r="X385" s="456"/>
      <c r="Y385" s="471"/>
      <c r="Z385" s="424">
        <f t="shared" si="264"/>
        <v>0</v>
      </c>
      <c r="AA385" s="406">
        <f t="shared" si="255"/>
        <v>0</v>
      </c>
      <c r="AB385" s="484">
        <f t="shared" si="202"/>
        <v>0</v>
      </c>
      <c r="AC385" s="482"/>
    </row>
    <row r="386" spans="1:29" ht="39" customHeight="1">
      <c r="A386" s="6">
        <f t="shared" si="262"/>
        <v>5.139999999999997</v>
      </c>
      <c r="B386" s="56" t="s">
        <v>232</v>
      </c>
      <c r="C386" s="8">
        <v>0</v>
      </c>
      <c r="D386" s="13">
        <v>0</v>
      </c>
      <c r="E386" s="8">
        <v>0</v>
      </c>
      <c r="F386" s="13">
        <v>0</v>
      </c>
      <c r="G386" s="47"/>
      <c r="H386" s="48"/>
      <c r="I386" s="49">
        <f t="shared" si="252"/>
        <v>0</v>
      </c>
      <c r="J386" s="50">
        <f t="shared" si="252"/>
        <v>0</v>
      </c>
      <c r="K386" s="65"/>
      <c r="L386" s="65"/>
      <c r="M386" s="65"/>
      <c r="N386" s="66"/>
      <c r="O386" s="60"/>
      <c r="P386" s="65"/>
      <c r="Q386" s="41">
        <f t="shared" si="253"/>
        <v>0</v>
      </c>
      <c r="R386" s="42">
        <f t="shared" si="263"/>
        <v>0</v>
      </c>
      <c r="S386" s="43">
        <f t="shared" si="263"/>
        <v>0</v>
      </c>
      <c r="T386" s="471"/>
      <c r="U386" s="471"/>
      <c r="V386" s="471"/>
      <c r="W386" s="518"/>
      <c r="X386" s="456"/>
      <c r="Y386" s="471"/>
      <c r="Z386" s="424">
        <f t="shared" si="264"/>
        <v>0</v>
      </c>
      <c r="AA386" s="406">
        <f t="shared" si="255"/>
        <v>0</v>
      </c>
      <c r="AB386" s="484">
        <f t="shared" si="202"/>
        <v>0</v>
      </c>
      <c r="AC386" s="482"/>
    </row>
    <row r="387" spans="1:29" ht="18">
      <c r="A387" s="6">
        <v>23.24</v>
      </c>
      <c r="B387" s="61" t="s">
        <v>233</v>
      </c>
      <c r="C387" s="8">
        <v>0</v>
      </c>
      <c r="D387" s="13">
        <v>0</v>
      </c>
      <c r="E387" s="8">
        <v>0</v>
      </c>
      <c r="F387" s="13">
        <v>0</v>
      </c>
      <c r="G387" s="47"/>
      <c r="H387" s="48"/>
      <c r="I387" s="49">
        <f t="shared" si="252"/>
        <v>0</v>
      </c>
      <c r="J387" s="50">
        <f t="shared" si="252"/>
        <v>0</v>
      </c>
      <c r="K387" s="62"/>
      <c r="L387" s="62"/>
      <c r="M387" s="62"/>
      <c r="N387" s="63"/>
      <c r="O387" s="69">
        <v>0.44</v>
      </c>
      <c r="P387" s="62">
        <v>32</v>
      </c>
      <c r="Q387" s="41">
        <f t="shared" si="253"/>
        <v>14.08</v>
      </c>
      <c r="R387" s="42">
        <f t="shared" si="263"/>
        <v>32</v>
      </c>
      <c r="S387" s="43">
        <f t="shared" si="263"/>
        <v>14.08</v>
      </c>
      <c r="T387" s="409"/>
      <c r="U387" s="409"/>
      <c r="V387" s="409"/>
      <c r="W387" s="483"/>
      <c r="X387" s="480">
        <v>0.44</v>
      </c>
      <c r="Y387" s="409">
        <v>0</v>
      </c>
      <c r="Z387" s="424">
        <f t="shared" si="264"/>
        <v>0</v>
      </c>
      <c r="AA387" s="406">
        <f t="shared" si="255"/>
        <v>0</v>
      </c>
      <c r="AB387" s="484">
        <f t="shared" si="202"/>
        <v>0</v>
      </c>
      <c r="AC387" s="408"/>
    </row>
    <row r="388" spans="1:29" ht="23.25" customHeight="1">
      <c r="A388" s="6">
        <v>23.25</v>
      </c>
      <c r="B388" s="61" t="s">
        <v>234</v>
      </c>
      <c r="C388" s="8">
        <v>0</v>
      </c>
      <c r="D388" s="13">
        <v>0</v>
      </c>
      <c r="E388" s="8">
        <v>0</v>
      </c>
      <c r="F388" s="13">
        <v>0</v>
      </c>
      <c r="G388" s="47"/>
      <c r="H388" s="48"/>
      <c r="I388" s="49">
        <f t="shared" si="252"/>
        <v>0</v>
      </c>
      <c r="J388" s="50">
        <f t="shared" si="252"/>
        <v>0</v>
      </c>
      <c r="K388" s="62"/>
      <c r="L388" s="62"/>
      <c r="M388" s="62"/>
      <c r="N388" s="63"/>
      <c r="O388" s="69">
        <v>0.15</v>
      </c>
      <c r="P388" s="62"/>
      <c r="Q388" s="41">
        <f>O388*P388</f>
        <v>0</v>
      </c>
      <c r="R388" s="42">
        <f t="shared" si="263"/>
        <v>0</v>
      </c>
      <c r="S388" s="43">
        <f t="shared" si="263"/>
        <v>0</v>
      </c>
      <c r="T388" s="409"/>
      <c r="U388" s="409"/>
      <c r="V388" s="409"/>
      <c r="W388" s="483"/>
      <c r="X388" s="480">
        <v>0.15</v>
      </c>
      <c r="Y388" s="409">
        <v>0</v>
      </c>
      <c r="Z388" s="424">
        <f>X388*Y388</f>
        <v>0</v>
      </c>
      <c r="AA388" s="406">
        <f t="shared" si="255"/>
        <v>0</v>
      </c>
      <c r="AB388" s="484">
        <f t="shared" si="202"/>
        <v>0</v>
      </c>
      <c r="AC388" s="408"/>
    </row>
    <row r="389" spans="1:29" s="91" customFormat="1" ht="23.25" customHeight="1">
      <c r="A389" s="6">
        <v>23.26</v>
      </c>
      <c r="B389" s="7" t="s">
        <v>235</v>
      </c>
      <c r="C389" s="8">
        <v>0</v>
      </c>
      <c r="D389" s="13">
        <v>0</v>
      </c>
      <c r="E389" s="8">
        <v>0</v>
      </c>
      <c r="F389" s="13">
        <v>0</v>
      </c>
      <c r="G389" s="47"/>
      <c r="H389" s="48"/>
      <c r="I389" s="49">
        <f t="shared" si="252"/>
        <v>0</v>
      </c>
      <c r="J389" s="50">
        <f t="shared" si="252"/>
        <v>0</v>
      </c>
      <c r="K389" s="62"/>
      <c r="L389" s="62"/>
      <c r="M389" s="62"/>
      <c r="N389" s="63"/>
      <c r="O389" s="118">
        <v>5.0000000000000001E-3</v>
      </c>
      <c r="P389" s="303">
        <v>8515</v>
      </c>
      <c r="Q389" s="63">
        <f>P389*O389</f>
        <v>42.575000000000003</v>
      </c>
      <c r="R389" s="42">
        <f t="shared" si="263"/>
        <v>8515</v>
      </c>
      <c r="S389" s="43">
        <f>L389+N389+Q389</f>
        <v>42.575000000000003</v>
      </c>
      <c r="T389" s="409"/>
      <c r="U389" s="409"/>
      <c r="V389" s="409"/>
      <c r="W389" s="483"/>
      <c r="X389" s="466">
        <v>5.0000000000000001E-3</v>
      </c>
      <c r="Y389" s="524">
        <v>0</v>
      </c>
      <c r="Z389" s="483">
        <f>X389*Y389</f>
        <v>0</v>
      </c>
      <c r="AA389" s="406">
        <f t="shared" si="255"/>
        <v>0</v>
      </c>
      <c r="AB389" s="484">
        <f t="shared" si="202"/>
        <v>0</v>
      </c>
      <c r="AC389" s="408"/>
    </row>
    <row r="390" spans="1:29" s="91" customFormat="1" ht="23.25" customHeight="1">
      <c r="A390" s="52">
        <v>23.27</v>
      </c>
      <c r="B390" s="7" t="s">
        <v>236</v>
      </c>
      <c r="C390" s="62">
        <v>6</v>
      </c>
      <c r="D390" s="63">
        <v>7.1550000000000002</v>
      </c>
      <c r="E390" s="62">
        <v>6</v>
      </c>
      <c r="F390" s="63">
        <v>7.1550000000000002</v>
      </c>
      <c r="G390" s="47">
        <f t="shared" si="261"/>
        <v>1</v>
      </c>
      <c r="H390" s="48">
        <f t="shared" si="261"/>
        <v>1</v>
      </c>
      <c r="I390" s="49">
        <f t="shared" si="252"/>
        <v>0</v>
      </c>
      <c r="J390" s="50">
        <f t="shared" si="252"/>
        <v>0</v>
      </c>
      <c r="K390" s="62"/>
      <c r="L390" s="63"/>
      <c r="M390" s="62"/>
      <c r="N390" s="63"/>
      <c r="O390" s="118"/>
      <c r="P390" s="62">
        <v>4</v>
      </c>
      <c r="Q390" s="63">
        <v>4.3445400000000003</v>
      </c>
      <c r="R390" s="42">
        <f t="shared" si="263"/>
        <v>4</v>
      </c>
      <c r="S390" s="43">
        <f>L390+N390+Q390</f>
        <v>4.3445400000000003</v>
      </c>
      <c r="T390" s="409"/>
      <c r="U390" s="483"/>
      <c r="V390" s="409"/>
      <c r="W390" s="483"/>
      <c r="X390" s="466"/>
      <c r="Y390" s="409">
        <v>1</v>
      </c>
      <c r="Z390" s="483">
        <v>1.044</v>
      </c>
      <c r="AA390" s="406">
        <f t="shared" si="255"/>
        <v>1</v>
      </c>
      <c r="AB390" s="484">
        <f t="shared" si="202"/>
        <v>1.044</v>
      </c>
      <c r="AC390" s="408"/>
    </row>
    <row r="391" spans="1:29" s="91" customFormat="1" ht="30" customHeight="1">
      <c r="A391" s="6">
        <v>23.28</v>
      </c>
      <c r="B391" s="7" t="s">
        <v>237</v>
      </c>
      <c r="C391" s="62">
        <v>4</v>
      </c>
      <c r="D391" s="63">
        <v>4.5049999999999999</v>
      </c>
      <c r="E391" s="62">
        <v>4</v>
      </c>
      <c r="F391" s="63">
        <v>4.5049999999999999</v>
      </c>
      <c r="G391" s="47">
        <f t="shared" si="261"/>
        <v>1</v>
      </c>
      <c r="H391" s="48">
        <f t="shared" si="261"/>
        <v>1</v>
      </c>
      <c r="I391" s="49">
        <f t="shared" si="252"/>
        <v>0</v>
      </c>
      <c r="J391" s="50">
        <f t="shared" si="252"/>
        <v>0</v>
      </c>
      <c r="K391" s="62"/>
      <c r="L391" s="63"/>
      <c r="M391" s="62"/>
      <c r="N391" s="63"/>
      <c r="O391" s="118"/>
      <c r="P391" s="62">
        <v>11</v>
      </c>
      <c r="Q391" s="63">
        <v>16.340900000000001</v>
      </c>
      <c r="R391" s="42">
        <f t="shared" si="263"/>
        <v>11</v>
      </c>
      <c r="S391" s="43">
        <f>L391+N391+Q391</f>
        <v>16.340900000000001</v>
      </c>
      <c r="T391" s="409"/>
      <c r="U391" s="483"/>
      <c r="V391" s="409"/>
      <c r="W391" s="483"/>
      <c r="X391" s="466"/>
      <c r="Y391" s="409">
        <v>3</v>
      </c>
      <c r="Z391" s="483">
        <v>4.4939999999999998</v>
      </c>
      <c r="AA391" s="406">
        <f t="shared" si="255"/>
        <v>3</v>
      </c>
      <c r="AB391" s="484">
        <f t="shared" si="202"/>
        <v>4.4939999999999998</v>
      </c>
      <c r="AC391" s="408"/>
    </row>
    <row r="392" spans="1:29" s="9" customFormat="1" ht="23.25" customHeight="1">
      <c r="A392" s="6">
        <v>23.29</v>
      </c>
      <c r="B392" s="7" t="s">
        <v>319</v>
      </c>
      <c r="C392" s="62"/>
      <c r="D392" s="63"/>
      <c r="E392" s="62"/>
      <c r="F392" s="63"/>
      <c r="G392" s="47"/>
      <c r="H392" s="48"/>
      <c r="I392" s="49"/>
      <c r="J392" s="50"/>
      <c r="K392" s="62"/>
      <c r="L392" s="63"/>
      <c r="M392" s="62"/>
      <c r="N392" s="63"/>
      <c r="O392" s="118"/>
      <c r="P392" s="62"/>
      <c r="Q392" s="63"/>
      <c r="R392" s="42">
        <f t="shared" si="263"/>
        <v>0</v>
      </c>
      <c r="S392" s="43">
        <f t="shared" ref="S392:S394" si="265">L392+N392+Q392</f>
        <v>0</v>
      </c>
      <c r="T392" s="409"/>
      <c r="U392" s="483"/>
      <c r="V392" s="409"/>
      <c r="W392" s="483"/>
      <c r="X392" s="466"/>
      <c r="Y392" s="409"/>
      <c r="Z392" s="483"/>
      <c r="AA392" s="406">
        <f t="shared" si="255"/>
        <v>0</v>
      </c>
      <c r="AB392" s="484">
        <f t="shared" si="202"/>
        <v>0</v>
      </c>
      <c r="AC392" s="408"/>
    </row>
    <row r="393" spans="1:29" s="91" customFormat="1" ht="23.25" customHeight="1">
      <c r="A393" s="6">
        <v>23.3</v>
      </c>
      <c r="B393" s="7" t="s">
        <v>296</v>
      </c>
      <c r="C393" s="62"/>
      <c r="D393" s="63"/>
      <c r="E393" s="62"/>
      <c r="F393" s="63"/>
      <c r="G393" s="47"/>
      <c r="H393" s="48"/>
      <c r="I393" s="49"/>
      <c r="J393" s="50"/>
      <c r="K393" s="62"/>
      <c r="L393" s="62"/>
      <c r="M393" s="62"/>
      <c r="N393" s="63"/>
      <c r="O393" s="118"/>
      <c r="P393" s="62"/>
      <c r="Q393" s="63"/>
      <c r="R393" s="42">
        <f t="shared" si="263"/>
        <v>0</v>
      </c>
      <c r="S393" s="43">
        <f t="shared" si="265"/>
        <v>0</v>
      </c>
      <c r="T393" s="409"/>
      <c r="U393" s="409"/>
      <c r="V393" s="409"/>
      <c r="W393" s="483"/>
      <c r="X393" s="466"/>
      <c r="Y393" s="409"/>
      <c r="Z393" s="483"/>
      <c r="AA393" s="406">
        <f t="shared" si="255"/>
        <v>0</v>
      </c>
      <c r="AB393" s="484">
        <f t="shared" si="255"/>
        <v>0</v>
      </c>
      <c r="AC393" s="408"/>
    </row>
    <row r="394" spans="1:29" ht="31.5">
      <c r="A394" s="6">
        <v>23.31</v>
      </c>
      <c r="B394" s="38" t="s">
        <v>238</v>
      </c>
      <c r="C394" s="8">
        <v>0</v>
      </c>
      <c r="D394" s="13">
        <v>0</v>
      </c>
      <c r="E394" s="39"/>
      <c r="F394" s="40"/>
      <c r="G394" s="47"/>
      <c r="H394" s="48"/>
      <c r="I394" s="49">
        <f t="shared" si="252"/>
        <v>0</v>
      </c>
      <c r="J394" s="50">
        <f t="shared" si="252"/>
        <v>0</v>
      </c>
      <c r="K394" s="39"/>
      <c r="L394" s="39"/>
      <c r="M394" s="39"/>
      <c r="N394" s="40"/>
      <c r="O394" s="115"/>
      <c r="P394" s="39"/>
      <c r="Q394" s="40"/>
      <c r="R394" s="42">
        <f t="shared" si="263"/>
        <v>0</v>
      </c>
      <c r="S394" s="43">
        <f t="shared" si="265"/>
        <v>0</v>
      </c>
      <c r="T394" s="467"/>
      <c r="U394" s="467"/>
      <c r="V394" s="467"/>
      <c r="W394" s="498"/>
      <c r="X394" s="468"/>
      <c r="Y394" s="467"/>
      <c r="Z394" s="498"/>
      <c r="AA394" s="406">
        <f t="shared" si="255"/>
        <v>0</v>
      </c>
      <c r="AB394" s="484">
        <f t="shared" si="255"/>
        <v>0</v>
      </c>
      <c r="AC394" s="410"/>
    </row>
    <row r="395" spans="1:29" ht="66.75" customHeight="1">
      <c r="A395" s="6"/>
      <c r="B395" s="61" t="s">
        <v>239</v>
      </c>
      <c r="C395" s="8">
        <v>0</v>
      </c>
      <c r="D395" s="13">
        <v>0</v>
      </c>
      <c r="E395" s="62"/>
      <c r="F395" s="63"/>
      <c r="G395" s="47"/>
      <c r="H395" s="48"/>
      <c r="I395" s="49">
        <f t="shared" si="252"/>
        <v>0</v>
      </c>
      <c r="J395" s="50">
        <f t="shared" si="252"/>
        <v>0</v>
      </c>
      <c r="K395" s="62"/>
      <c r="L395" s="62"/>
      <c r="M395" s="62"/>
      <c r="N395" s="63"/>
      <c r="O395" s="51"/>
      <c r="P395" s="62"/>
      <c r="Q395" s="41">
        <f t="shared" ref="Q395" si="266">O395*P395</f>
        <v>0</v>
      </c>
      <c r="R395" s="42">
        <f t="shared" si="263"/>
        <v>0</v>
      </c>
      <c r="S395" s="43">
        <f t="shared" si="263"/>
        <v>0</v>
      </c>
      <c r="T395" s="409"/>
      <c r="U395" s="409"/>
      <c r="V395" s="409"/>
      <c r="W395" s="483"/>
      <c r="X395" s="423"/>
      <c r="Y395" s="409"/>
      <c r="Z395" s="424">
        <f t="shared" ref="Z395" si="267">X395*Y395</f>
        <v>0</v>
      </c>
      <c r="AA395" s="406">
        <f t="shared" si="255"/>
        <v>0</v>
      </c>
      <c r="AB395" s="484">
        <f t="shared" si="255"/>
        <v>0</v>
      </c>
      <c r="AC395" s="408"/>
    </row>
    <row r="396" spans="1:29" ht="33" customHeight="1">
      <c r="A396" s="6"/>
      <c r="B396" s="61" t="s">
        <v>240</v>
      </c>
      <c r="C396" s="8">
        <v>0</v>
      </c>
      <c r="D396" s="13">
        <v>0</v>
      </c>
      <c r="E396" s="62"/>
      <c r="F396" s="63"/>
      <c r="G396" s="47"/>
      <c r="H396" s="48"/>
      <c r="I396" s="49">
        <f t="shared" si="252"/>
        <v>0</v>
      </c>
      <c r="J396" s="50">
        <f t="shared" si="252"/>
        <v>0</v>
      </c>
      <c r="K396" s="62"/>
      <c r="L396" s="62"/>
      <c r="M396" s="62"/>
      <c r="N396" s="63"/>
      <c r="O396" s="51"/>
      <c r="P396" s="62"/>
      <c r="Q396" s="63">
        <f>O396*P396</f>
        <v>0</v>
      </c>
      <c r="R396" s="42">
        <f t="shared" si="263"/>
        <v>0</v>
      </c>
      <c r="S396" s="43">
        <f t="shared" si="263"/>
        <v>0</v>
      </c>
      <c r="T396" s="409"/>
      <c r="U396" s="409"/>
      <c r="V396" s="409"/>
      <c r="W396" s="483"/>
      <c r="X396" s="423"/>
      <c r="Y396" s="409"/>
      <c r="Z396" s="483">
        <f>X396*Y396</f>
        <v>0</v>
      </c>
      <c r="AA396" s="406">
        <f t="shared" si="255"/>
        <v>0</v>
      </c>
      <c r="AB396" s="484">
        <f t="shared" si="255"/>
        <v>0</v>
      </c>
      <c r="AC396" s="408"/>
    </row>
    <row r="397" spans="1:29" ht="36.75" customHeight="1">
      <c r="A397" s="6"/>
      <c r="B397" s="61" t="s">
        <v>241</v>
      </c>
      <c r="C397" s="8">
        <v>0</v>
      </c>
      <c r="D397" s="13">
        <v>0</v>
      </c>
      <c r="E397" s="62"/>
      <c r="F397" s="63"/>
      <c r="G397" s="47"/>
      <c r="H397" s="48"/>
      <c r="I397" s="49">
        <f t="shared" si="252"/>
        <v>0</v>
      </c>
      <c r="J397" s="50">
        <f t="shared" si="252"/>
        <v>0</v>
      </c>
      <c r="K397" s="62"/>
      <c r="L397" s="62"/>
      <c r="M397" s="62"/>
      <c r="N397" s="63"/>
      <c r="O397" s="118"/>
      <c r="P397" s="62">
        <v>2</v>
      </c>
      <c r="Q397" s="63">
        <v>6.1</v>
      </c>
      <c r="R397" s="42">
        <f t="shared" si="263"/>
        <v>2</v>
      </c>
      <c r="S397" s="43">
        <f t="shared" si="263"/>
        <v>6.1</v>
      </c>
      <c r="T397" s="409"/>
      <c r="U397" s="409"/>
      <c r="V397" s="409"/>
      <c r="W397" s="483"/>
      <c r="X397" s="466"/>
      <c r="Y397" s="409">
        <v>2</v>
      </c>
      <c r="Z397" s="483">
        <v>6.1</v>
      </c>
      <c r="AA397" s="406">
        <f t="shared" si="255"/>
        <v>2</v>
      </c>
      <c r="AB397" s="484">
        <f t="shared" si="255"/>
        <v>6.1</v>
      </c>
      <c r="AC397" s="408"/>
    </row>
    <row r="398" spans="1:29" s="9" customFormat="1" ht="20.25" customHeight="1">
      <c r="A398" s="6"/>
      <c r="B398" s="61" t="s">
        <v>320</v>
      </c>
      <c r="C398" s="8"/>
      <c r="D398" s="13"/>
      <c r="E398" s="62"/>
      <c r="F398" s="63"/>
      <c r="G398" s="47"/>
      <c r="H398" s="48"/>
      <c r="I398" s="49"/>
      <c r="J398" s="50"/>
      <c r="K398" s="62"/>
      <c r="L398" s="62"/>
      <c r="M398" s="62"/>
      <c r="N398" s="63"/>
      <c r="O398" s="118"/>
      <c r="P398" s="62">
        <v>2</v>
      </c>
      <c r="Q398" s="63">
        <v>4.7838000000000003</v>
      </c>
      <c r="R398" s="42">
        <f t="shared" si="263"/>
        <v>2</v>
      </c>
      <c r="S398" s="43">
        <f t="shared" si="263"/>
        <v>4.7838000000000003</v>
      </c>
      <c r="T398" s="409"/>
      <c r="U398" s="409"/>
      <c r="V398" s="409"/>
      <c r="W398" s="483"/>
      <c r="X398" s="466"/>
      <c r="Y398" s="409">
        <v>2</v>
      </c>
      <c r="Z398" s="483">
        <v>4.7838000000000003</v>
      </c>
      <c r="AA398" s="406">
        <f t="shared" si="255"/>
        <v>2</v>
      </c>
      <c r="AB398" s="484">
        <f t="shared" si="255"/>
        <v>4.7838000000000003</v>
      </c>
      <c r="AC398" s="408"/>
    </row>
    <row r="399" spans="1:29" s="91" customFormat="1" ht="43.5" customHeight="1">
      <c r="A399" s="6"/>
      <c r="B399" s="61" t="s">
        <v>321</v>
      </c>
      <c r="C399" s="8">
        <v>0</v>
      </c>
      <c r="D399" s="13">
        <v>0</v>
      </c>
      <c r="E399" s="62"/>
      <c r="F399" s="63"/>
      <c r="G399" s="47"/>
      <c r="H399" s="48"/>
      <c r="I399" s="49">
        <f t="shared" si="252"/>
        <v>0</v>
      </c>
      <c r="J399" s="50">
        <f t="shared" si="252"/>
        <v>0</v>
      </c>
      <c r="K399" s="62"/>
      <c r="L399" s="62"/>
      <c r="M399" s="62"/>
      <c r="N399" s="63"/>
      <c r="O399" s="118"/>
      <c r="P399" s="62"/>
      <c r="Q399" s="63"/>
      <c r="R399" s="42">
        <f t="shared" si="263"/>
        <v>0</v>
      </c>
      <c r="S399" s="43">
        <f t="shared" si="263"/>
        <v>0</v>
      </c>
      <c r="T399" s="409"/>
      <c r="U399" s="409"/>
      <c r="V399" s="409"/>
      <c r="W399" s="483"/>
      <c r="X399" s="466"/>
      <c r="Y399" s="409"/>
      <c r="Z399" s="483"/>
      <c r="AA399" s="406">
        <f t="shared" si="255"/>
        <v>0</v>
      </c>
      <c r="AB399" s="484">
        <f t="shared" si="255"/>
        <v>0</v>
      </c>
      <c r="AC399" s="408"/>
    </row>
    <row r="400" spans="1:29" s="91" customFormat="1" ht="62.25" customHeight="1">
      <c r="A400" s="6">
        <v>23.32</v>
      </c>
      <c r="B400" s="61" t="s">
        <v>242</v>
      </c>
      <c r="C400" s="8">
        <v>0</v>
      </c>
      <c r="D400" s="13">
        <v>0</v>
      </c>
      <c r="E400" s="62"/>
      <c r="F400" s="63"/>
      <c r="G400" s="47"/>
      <c r="H400" s="48"/>
      <c r="I400" s="49">
        <f t="shared" si="252"/>
        <v>0</v>
      </c>
      <c r="J400" s="50">
        <f t="shared" si="252"/>
        <v>0</v>
      </c>
      <c r="K400" s="62"/>
      <c r="L400" s="62"/>
      <c r="M400" s="62"/>
      <c r="N400" s="63"/>
      <c r="O400" s="118"/>
      <c r="P400" s="62"/>
      <c r="Q400" s="63"/>
      <c r="R400" s="42">
        <f t="shared" si="263"/>
        <v>0</v>
      </c>
      <c r="S400" s="43">
        <f t="shared" si="263"/>
        <v>0</v>
      </c>
      <c r="T400" s="409"/>
      <c r="U400" s="409"/>
      <c r="V400" s="409"/>
      <c r="W400" s="483"/>
      <c r="X400" s="466"/>
      <c r="Y400" s="409"/>
      <c r="Z400" s="483"/>
      <c r="AA400" s="406">
        <f t="shared" si="255"/>
        <v>0</v>
      </c>
      <c r="AB400" s="484">
        <f t="shared" si="255"/>
        <v>0</v>
      </c>
      <c r="AC400" s="408"/>
    </row>
    <row r="401" spans="1:30" s="9" customFormat="1" ht="48.75" customHeight="1">
      <c r="A401" s="6">
        <v>23.33</v>
      </c>
      <c r="B401" s="61" t="s">
        <v>288</v>
      </c>
      <c r="C401" s="8">
        <v>0</v>
      </c>
      <c r="D401" s="13">
        <v>0</v>
      </c>
      <c r="E401" s="62"/>
      <c r="F401" s="63"/>
      <c r="G401" s="47"/>
      <c r="H401" s="48"/>
      <c r="I401" s="49"/>
      <c r="J401" s="50"/>
      <c r="K401" s="62"/>
      <c r="L401" s="62"/>
      <c r="M401" s="62"/>
      <c r="N401" s="63"/>
      <c r="O401" s="51"/>
      <c r="P401" s="62">
        <v>7</v>
      </c>
      <c r="Q401" s="63">
        <v>1.8432599999999999</v>
      </c>
      <c r="R401" s="42">
        <f t="shared" si="263"/>
        <v>7</v>
      </c>
      <c r="S401" s="43">
        <f t="shared" si="263"/>
        <v>1.8432599999999999</v>
      </c>
      <c r="T401" s="409"/>
      <c r="U401" s="409"/>
      <c r="V401" s="409"/>
      <c r="W401" s="483"/>
      <c r="X401" s="423"/>
      <c r="Y401" s="409">
        <v>0</v>
      </c>
      <c r="Z401" s="483">
        <v>0</v>
      </c>
      <c r="AA401" s="406">
        <f t="shared" si="255"/>
        <v>0</v>
      </c>
      <c r="AB401" s="484">
        <f t="shared" si="255"/>
        <v>0</v>
      </c>
      <c r="AC401" s="408"/>
    </row>
    <row r="402" spans="1:30" s="9" customFormat="1" ht="43.5" customHeight="1">
      <c r="A402" s="124">
        <v>23.34</v>
      </c>
      <c r="B402" s="61" t="s">
        <v>289</v>
      </c>
      <c r="C402" s="8">
        <v>0</v>
      </c>
      <c r="D402" s="13">
        <v>0</v>
      </c>
      <c r="E402" s="62"/>
      <c r="F402" s="63"/>
      <c r="G402" s="47"/>
      <c r="H402" s="48"/>
      <c r="I402" s="49"/>
      <c r="J402" s="50"/>
      <c r="K402" s="62"/>
      <c r="L402" s="62"/>
      <c r="M402" s="62"/>
      <c r="N402" s="63"/>
      <c r="O402" s="51"/>
      <c r="P402" s="62">
        <v>10</v>
      </c>
      <c r="Q402" s="63">
        <v>2.77887</v>
      </c>
      <c r="R402" s="42">
        <f t="shared" si="263"/>
        <v>10</v>
      </c>
      <c r="S402" s="43">
        <f t="shared" si="263"/>
        <v>2.77887</v>
      </c>
      <c r="T402" s="409"/>
      <c r="U402" s="409"/>
      <c r="V402" s="409"/>
      <c r="W402" s="483"/>
      <c r="X402" s="423"/>
      <c r="Y402" s="409">
        <v>0</v>
      </c>
      <c r="Z402" s="483">
        <v>0</v>
      </c>
      <c r="AA402" s="406">
        <f t="shared" si="255"/>
        <v>0</v>
      </c>
      <c r="AB402" s="484">
        <f t="shared" si="255"/>
        <v>0</v>
      </c>
      <c r="AC402" s="408"/>
    </row>
    <row r="403" spans="1:30" s="9" customFormat="1" ht="39.75" customHeight="1">
      <c r="A403" s="124">
        <v>23.35</v>
      </c>
      <c r="B403" s="61" t="s">
        <v>291</v>
      </c>
      <c r="C403" s="62"/>
      <c r="D403" s="63"/>
      <c r="E403" s="62"/>
      <c r="F403" s="63"/>
      <c r="G403" s="47"/>
      <c r="H403" s="48"/>
      <c r="I403" s="49"/>
      <c r="J403" s="50"/>
      <c r="K403" s="62"/>
      <c r="L403" s="62"/>
      <c r="M403" s="62"/>
      <c r="N403" s="63"/>
      <c r="O403" s="51"/>
      <c r="P403" s="62"/>
      <c r="Q403" s="63"/>
      <c r="R403" s="42"/>
      <c r="S403" s="43"/>
      <c r="T403" s="409"/>
      <c r="U403" s="409"/>
      <c r="V403" s="409"/>
      <c r="W403" s="483"/>
      <c r="X403" s="423"/>
      <c r="Y403" s="409"/>
      <c r="Z403" s="483"/>
      <c r="AA403" s="406"/>
      <c r="AB403" s="484">
        <f t="shared" si="255"/>
        <v>0</v>
      </c>
      <c r="AC403" s="408"/>
    </row>
    <row r="404" spans="1:30" s="9" customFormat="1" ht="30" customHeight="1">
      <c r="A404" s="124">
        <v>23.36</v>
      </c>
      <c r="B404" s="61" t="s">
        <v>309</v>
      </c>
      <c r="C404" s="62"/>
      <c r="D404" s="63"/>
      <c r="E404" s="62"/>
      <c r="F404" s="63"/>
      <c r="G404" s="47"/>
      <c r="H404" s="48"/>
      <c r="I404" s="49"/>
      <c r="J404" s="50"/>
      <c r="K404" s="62"/>
      <c r="L404" s="62"/>
      <c r="M404" s="62"/>
      <c r="N404" s="63"/>
      <c r="O404" s="51">
        <v>0.2</v>
      </c>
      <c r="P404" s="62">
        <v>30</v>
      </c>
      <c r="Q404" s="41">
        <f>O404*P404</f>
        <v>6</v>
      </c>
      <c r="R404" s="42">
        <f t="shared" ref="R404:S404" si="268">K404+M404+P404</f>
        <v>30</v>
      </c>
      <c r="S404" s="43">
        <f t="shared" si="268"/>
        <v>6</v>
      </c>
      <c r="T404" s="409"/>
      <c r="U404" s="409"/>
      <c r="V404" s="409"/>
      <c r="W404" s="483"/>
      <c r="X404" s="423">
        <v>0.2</v>
      </c>
      <c r="Y404" s="409">
        <v>0</v>
      </c>
      <c r="Z404" s="424">
        <f>X404*Y404</f>
        <v>0</v>
      </c>
      <c r="AA404" s="406">
        <f t="shared" ref="AA404" si="269">T404+V404+Y404</f>
        <v>0</v>
      </c>
      <c r="AB404" s="484">
        <f t="shared" si="255"/>
        <v>0</v>
      </c>
      <c r="AC404" s="408"/>
    </row>
    <row r="405" spans="1:30" s="9" customFormat="1" ht="33.75" customHeight="1">
      <c r="A405" s="219">
        <v>23.37</v>
      </c>
      <c r="B405" s="12" t="s">
        <v>292</v>
      </c>
      <c r="C405" s="62"/>
      <c r="D405" s="63"/>
      <c r="E405" s="62"/>
      <c r="F405" s="63"/>
      <c r="G405" s="47"/>
      <c r="H405" s="48"/>
      <c r="I405" s="49"/>
      <c r="J405" s="50"/>
      <c r="K405" s="62"/>
      <c r="L405" s="62"/>
      <c r="M405" s="62"/>
      <c r="N405" s="63"/>
      <c r="O405" s="51"/>
      <c r="P405" s="62"/>
      <c r="Q405" s="63"/>
      <c r="R405" s="42"/>
      <c r="S405" s="43"/>
      <c r="T405" s="409"/>
      <c r="U405" s="409"/>
      <c r="V405" s="409"/>
      <c r="W405" s="483"/>
      <c r="X405" s="423"/>
      <c r="Y405" s="409"/>
      <c r="Z405" s="483"/>
      <c r="AA405" s="406"/>
      <c r="AB405" s="484">
        <f t="shared" si="255"/>
        <v>0</v>
      </c>
      <c r="AC405" s="408"/>
    </row>
    <row r="406" spans="1:30" s="216" customFormat="1" ht="18">
      <c r="A406" s="203"/>
      <c r="B406" s="192" t="s">
        <v>105</v>
      </c>
      <c r="C406" s="198">
        <f>SUM(C364:C405)</f>
        <v>76</v>
      </c>
      <c r="D406" s="199">
        <f>SUM(D364:D405)</f>
        <v>369.08699999999999</v>
      </c>
      <c r="E406" s="198">
        <f t="shared" ref="E406" si="270">SUM(E364:E405)</f>
        <v>36</v>
      </c>
      <c r="F406" s="199">
        <f>SUM(F364:F405)</f>
        <v>181.50699999999998</v>
      </c>
      <c r="G406" s="214">
        <f t="shared" ref="G406:H406" si="271">E406/C406</f>
        <v>0.47368421052631576</v>
      </c>
      <c r="H406" s="215">
        <f t="shared" si="271"/>
        <v>0.49177294242278918</v>
      </c>
      <c r="I406" s="198">
        <f t="shared" ref="I406:L406" si="272">SUM(I364:I405)</f>
        <v>40</v>
      </c>
      <c r="J406" s="199">
        <f t="shared" si="272"/>
        <v>187.57999999999998</v>
      </c>
      <c r="K406" s="198">
        <f t="shared" si="272"/>
        <v>7</v>
      </c>
      <c r="L406" s="199">
        <f t="shared" si="272"/>
        <v>72.44</v>
      </c>
      <c r="M406" s="198">
        <f>SUM(M364:M405)</f>
        <v>0</v>
      </c>
      <c r="N406" s="199">
        <f t="shared" ref="N406:P406" si="273">SUM(N364:N405)</f>
        <v>0</v>
      </c>
      <c r="O406" s="200"/>
      <c r="P406" s="198">
        <f t="shared" si="273"/>
        <v>13069</v>
      </c>
      <c r="Q406" s="199">
        <f>SUM(Q364:Q405)</f>
        <v>1955.15437</v>
      </c>
      <c r="R406" s="198">
        <f>SUM(R364:R405)</f>
        <v>13076</v>
      </c>
      <c r="S406" s="199">
        <f>SUM(S364:S405)</f>
        <v>2027.59437</v>
      </c>
      <c r="T406" s="445"/>
      <c r="U406" s="446">
        <f t="shared" ref="U406" si="274">SUM(U364:U405)</f>
        <v>72.44</v>
      </c>
      <c r="V406" s="445"/>
      <c r="W406" s="446">
        <f t="shared" ref="W406" si="275">SUM(W364:W405)</f>
        <v>0</v>
      </c>
      <c r="X406" s="449"/>
      <c r="Y406" s="445"/>
      <c r="Z406" s="446">
        <f>SUM(Z364:Z405)</f>
        <v>765.22180000000014</v>
      </c>
      <c r="AA406" s="445"/>
      <c r="AB406" s="446">
        <f>SUM(AB364:AB405)</f>
        <v>837.66180000000008</v>
      </c>
      <c r="AC406" s="422"/>
    </row>
    <row r="407" spans="1:30" ht="31.5">
      <c r="A407" s="260" t="s">
        <v>243</v>
      </c>
      <c r="B407" s="36" t="s">
        <v>244</v>
      </c>
      <c r="C407" s="26">
        <v>0</v>
      </c>
      <c r="D407" s="27">
        <v>0</v>
      </c>
      <c r="E407" s="26"/>
      <c r="F407" s="27"/>
      <c r="G407" s="47"/>
      <c r="H407" s="48"/>
      <c r="I407" s="53"/>
      <c r="J407" s="26"/>
      <c r="K407" s="26"/>
      <c r="L407" s="26"/>
      <c r="M407" s="26"/>
      <c r="N407" s="27"/>
      <c r="O407" s="112"/>
      <c r="P407" s="26"/>
      <c r="Q407" s="27"/>
      <c r="R407" s="42">
        <f t="shared" si="263"/>
        <v>0</v>
      </c>
      <c r="S407" s="43">
        <f t="shared" si="263"/>
        <v>0</v>
      </c>
      <c r="T407" s="439"/>
      <c r="U407" s="439"/>
      <c r="V407" s="439"/>
      <c r="W407" s="448"/>
      <c r="X407" s="440"/>
      <c r="Y407" s="439"/>
      <c r="Z407" s="448"/>
      <c r="AA407" s="406"/>
      <c r="AB407" s="484"/>
      <c r="AC407" s="403"/>
    </row>
    <row r="408" spans="1:30" s="147" customFormat="1" ht="18">
      <c r="A408" s="143">
        <v>24</v>
      </c>
      <c r="B408" s="144" t="s">
        <v>245</v>
      </c>
      <c r="C408" s="145">
        <v>0</v>
      </c>
      <c r="D408" s="162">
        <v>0</v>
      </c>
      <c r="E408" s="145"/>
      <c r="F408" s="162"/>
      <c r="G408" s="151"/>
      <c r="H408" s="152"/>
      <c r="I408" s="159"/>
      <c r="J408" s="145"/>
      <c r="K408" s="145"/>
      <c r="L408" s="145"/>
      <c r="M408" s="145"/>
      <c r="N408" s="162"/>
      <c r="O408" s="153"/>
      <c r="P408" s="145"/>
      <c r="Q408" s="162"/>
      <c r="R408" s="154">
        <f t="shared" si="263"/>
        <v>0</v>
      </c>
      <c r="S408" s="155">
        <f t="shared" si="263"/>
        <v>0</v>
      </c>
      <c r="T408" s="439"/>
      <c r="U408" s="439"/>
      <c r="V408" s="439"/>
      <c r="W408" s="448"/>
      <c r="X408" s="440"/>
      <c r="Y408" s="439"/>
      <c r="Z408" s="448"/>
      <c r="AA408" s="406"/>
      <c r="AB408" s="484"/>
      <c r="AC408" s="403"/>
    </row>
    <row r="409" spans="1:30" ht="18">
      <c r="A409" s="6">
        <v>24.01</v>
      </c>
      <c r="B409" s="7" t="s">
        <v>246</v>
      </c>
      <c r="C409" s="8"/>
      <c r="D409" s="13">
        <v>0</v>
      </c>
      <c r="E409" s="8"/>
      <c r="F409" s="13"/>
      <c r="G409" s="47"/>
      <c r="H409" s="48"/>
      <c r="I409" s="75"/>
      <c r="J409" s="8"/>
      <c r="K409" s="8"/>
      <c r="L409" s="8"/>
      <c r="M409" s="8"/>
      <c r="N409" s="13"/>
      <c r="O409" s="64"/>
      <c r="P409" s="8"/>
      <c r="Q409" s="13"/>
      <c r="R409" s="42">
        <f t="shared" si="263"/>
        <v>0</v>
      </c>
      <c r="S409" s="43"/>
      <c r="T409" s="405"/>
      <c r="U409" s="405"/>
      <c r="V409" s="405"/>
      <c r="W409" s="484"/>
      <c r="X409" s="426"/>
      <c r="Y409" s="405"/>
      <c r="Z409" s="484"/>
      <c r="AA409" s="406">
        <f t="shared" ref="AA409:AA412" si="276">T409+V409+Y409</f>
        <v>0</v>
      </c>
      <c r="AB409" s="484">
        <f t="shared" si="255"/>
        <v>0</v>
      </c>
      <c r="AC409" s="404"/>
    </row>
    <row r="410" spans="1:30" ht="18">
      <c r="A410" s="6"/>
      <c r="B410" s="7" t="s">
        <v>247</v>
      </c>
      <c r="C410" s="8"/>
      <c r="D410" s="13">
        <v>90</v>
      </c>
      <c r="E410" s="8"/>
      <c r="F410" s="13">
        <v>90</v>
      </c>
      <c r="G410" s="47"/>
      <c r="H410" s="48">
        <f>F410/D410</f>
        <v>1</v>
      </c>
      <c r="I410" s="49">
        <f t="shared" ref="I410:J412" si="277">C410-E410</f>
        <v>0</v>
      </c>
      <c r="J410" s="50">
        <f t="shared" si="277"/>
        <v>0</v>
      </c>
      <c r="K410" s="8"/>
      <c r="L410" s="8"/>
      <c r="M410" s="8"/>
      <c r="N410" s="13"/>
      <c r="O410" s="64"/>
      <c r="P410" s="405">
        <v>1</v>
      </c>
      <c r="Q410" s="13">
        <v>140</v>
      </c>
      <c r="R410" s="42">
        <f t="shared" si="263"/>
        <v>1</v>
      </c>
      <c r="S410" s="43">
        <f>L410+N410+Q410</f>
        <v>140</v>
      </c>
      <c r="T410" s="405"/>
      <c r="U410" s="405"/>
      <c r="V410" s="405"/>
      <c r="W410" s="484"/>
      <c r="X410" s="426"/>
      <c r="Y410" s="405">
        <v>1</v>
      </c>
      <c r="Z410" s="484">
        <v>93</v>
      </c>
      <c r="AA410" s="406">
        <f t="shared" si="276"/>
        <v>1</v>
      </c>
      <c r="AB410" s="484">
        <f t="shared" si="255"/>
        <v>93</v>
      </c>
      <c r="AC410" s="404"/>
    </row>
    <row r="411" spans="1:30" ht="31.5">
      <c r="A411" s="6"/>
      <c r="B411" s="61" t="s">
        <v>248</v>
      </c>
      <c r="C411" s="62"/>
      <c r="D411" s="63">
        <v>0</v>
      </c>
      <c r="E411" s="62"/>
      <c r="F411" s="63"/>
      <c r="G411" s="47"/>
      <c r="H411" s="48" t="e">
        <f t="shared" si="261"/>
        <v>#DIV/0!</v>
      </c>
      <c r="I411" s="49">
        <f t="shared" si="277"/>
        <v>0</v>
      </c>
      <c r="J411" s="50">
        <f t="shared" si="277"/>
        <v>0</v>
      </c>
      <c r="K411" s="62"/>
      <c r="L411" s="62"/>
      <c r="M411" s="62"/>
      <c r="N411" s="63"/>
      <c r="O411" s="118"/>
      <c r="P411" s="62"/>
      <c r="Q411" s="63"/>
      <c r="R411" s="42">
        <f t="shared" si="263"/>
        <v>0</v>
      </c>
      <c r="S411" s="43">
        <f t="shared" si="263"/>
        <v>0</v>
      </c>
      <c r="T411" s="409"/>
      <c r="U411" s="409"/>
      <c r="V411" s="409"/>
      <c r="W411" s="483"/>
      <c r="X411" s="466"/>
      <c r="Y411" s="409"/>
      <c r="Z411" s="483"/>
      <c r="AA411" s="406">
        <f t="shared" si="276"/>
        <v>0</v>
      </c>
      <c r="AB411" s="484">
        <f t="shared" si="255"/>
        <v>0</v>
      </c>
      <c r="AC411" s="408"/>
    </row>
    <row r="412" spans="1:30" ht="31.5">
      <c r="A412" s="6"/>
      <c r="B412" s="7" t="s">
        <v>249</v>
      </c>
      <c r="C412" s="8"/>
      <c r="D412" s="13">
        <v>0</v>
      </c>
      <c r="E412" s="8"/>
      <c r="F412" s="13"/>
      <c r="G412" s="47"/>
      <c r="H412" s="48"/>
      <c r="I412" s="49">
        <f t="shared" si="277"/>
        <v>0</v>
      </c>
      <c r="J412" s="50">
        <f t="shared" si="277"/>
        <v>0</v>
      </c>
      <c r="K412" s="8"/>
      <c r="L412" s="8"/>
      <c r="M412" s="8"/>
      <c r="N412" s="13"/>
      <c r="O412" s="64"/>
      <c r="P412" s="8"/>
      <c r="Q412" s="13"/>
      <c r="R412" s="42">
        <f t="shared" si="263"/>
        <v>0</v>
      </c>
      <c r="S412" s="43">
        <f t="shared" si="263"/>
        <v>0</v>
      </c>
      <c r="T412" s="405"/>
      <c r="U412" s="405"/>
      <c r="V412" s="405"/>
      <c r="W412" s="484"/>
      <c r="X412" s="426"/>
      <c r="Y412" s="405"/>
      <c r="Z412" s="484"/>
      <c r="AA412" s="406">
        <f t="shared" si="276"/>
        <v>0</v>
      </c>
      <c r="AB412" s="484">
        <f t="shared" si="255"/>
        <v>0</v>
      </c>
      <c r="AC412" s="404"/>
      <c r="AD412" s="72">
        <f>AB410+AB411+AB412</f>
        <v>93</v>
      </c>
    </row>
    <row r="413" spans="1:30" s="216" customFormat="1" ht="18">
      <c r="A413" s="203"/>
      <c r="B413" s="192" t="s">
        <v>107</v>
      </c>
      <c r="C413" s="198">
        <f>SUM(C410:C412)</f>
        <v>0</v>
      </c>
      <c r="D413" s="199">
        <f t="shared" ref="D413:P413" si="278">SUM(D410:D412)</f>
        <v>90</v>
      </c>
      <c r="E413" s="198">
        <f t="shared" si="278"/>
        <v>0</v>
      </c>
      <c r="F413" s="199">
        <f t="shared" si="278"/>
        <v>90</v>
      </c>
      <c r="G413" s="214" t="e">
        <f t="shared" si="261"/>
        <v>#DIV/0!</v>
      </c>
      <c r="H413" s="215">
        <f t="shared" si="261"/>
        <v>1</v>
      </c>
      <c r="I413" s="198">
        <f>SUM(I410:I412)</f>
        <v>0</v>
      </c>
      <c r="J413" s="199">
        <f t="shared" si="278"/>
        <v>0</v>
      </c>
      <c r="K413" s="199">
        <f t="shared" si="278"/>
        <v>0</v>
      </c>
      <c r="L413" s="199">
        <f t="shared" si="278"/>
        <v>0</v>
      </c>
      <c r="M413" s="199">
        <f t="shared" si="278"/>
        <v>0</v>
      </c>
      <c r="N413" s="199">
        <f t="shared" si="278"/>
        <v>0</v>
      </c>
      <c r="O413" s="200">
        <f t="shared" si="278"/>
        <v>0</v>
      </c>
      <c r="P413" s="199">
        <f t="shared" si="278"/>
        <v>1</v>
      </c>
      <c r="Q413" s="199">
        <f>SUM(Q409:Q412)</f>
        <v>140</v>
      </c>
      <c r="R413" s="199">
        <f>SUM(R410:R412)</f>
        <v>1</v>
      </c>
      <c r="S413" s="199">
        <f>SUM(S410:S412)</f>
        <v>140</v>
      </c>
      <c r="T413" s="446"/>
      <c r="U413" s="446">
        <f t="shared" ref="U413:W413" si="279">SUM(U410:U412)</f>
        <v>0</v>
      </c>
      <c r="V413" s="446"/>
      <c r="W413" s="446">
        <f t="shared" si="279"/>
        <v>0</v>
      </c>
      <c r="X413" s="449"/>
      <c r="Y413" s="446"/>
      <c r="Z413" s="446">
        <f>SUM(Z409:Z412)</f>
        <v>93</v>
      </c>
      <c r="AA413" s="446"/>
      <c r="AB413" s="446">
        <f>SUM(AB409:AB412)</f>
        <v>93</v>
      </c>
      <c r="AC413" s="422"/>
    </row>
    <row r="414" spans="1:30" ht="87" customHeight="1">
      <c r="A414" s="6">
        <v>24.02</v>
      </c>
      <c r="B414" s="7" t="s">
        <v>250</v>
      </c>
      <c r="C414" s="8"/>
      <c r="D414" s="13"/>
      <c r="E414" s="8"/>
      <c r="F414" s="13"/>
      <c r="G414" s="47"/>
      <c r="H414" s="48"/>
      <c r="I414" s="49">
        <f t="shared" ref="I414:J418" si="280">C414-E414</f>
        <v>0</v>
      </c>
      <c r="J414" s="50">
        <f t="shared" si="280"/>
        <v>0</v>
      </c>
      <c r="K414" s="8"/>
      <c r="L414" s="8"/>
      <c r="M414" s="8"/>
      <c r="N414" s="13"/>
      <c r="O414" s="64"/>
      <c r="P414" s="8"/>
      <c r="Q414" s="13"/>
      <c r="R414" s="42">
        <f t="shared" si="263"/>
        <v>0</v>
      </c>
      <c r="S414" s="43">
        <f t="shared" si="263"/>
        <v>0</v>
      </c>
      <c r="T414" s="405"/>
      <c r="U414" s="405"/>
      <c r="V414" s="405"/>
      <c r="W414" s="484"/>
      <c r="X414" s="426"/>
      <c r="Y414" s="405"/>
      <c r="Z414" s="484"/>
      <c r="AA414" s="406"/>
      <c r="AB414" s="484"/>
      <c r="AC414" s="404"/>
    </row>
    <row r="415" spans="1:30" ht="18">
      <c r="A415" s="6"/>
      <c r="B415" s="7" t="s">
        <v>124</v>
      </c>
      <c r="C415" s="8"/>
      <c r="D415" s="13">
        <v>6.7</v>
      </c>
      <c r="E415" s="8"/>
      <c r="F415" s="13">
        <v>6.7</v>
      </c>
      <c r="G415" s="47"/>
      <c r="H415" s="48">
        <f t="shared" si="261"/>
        <v>1</v>
      </c>
      <c r="I415" s="49">
        <f t="shared" si="280"/>
        <v>0</v>
      </c>
      <c r="J415" s="50">
        <f t="shared" si="280"/>
        <v>0</v>
      </c>
      <c r="K415" s="8"/>
      <c r="L415" s="8"/>
      <c r="M415" s="8"/>
      <c r="N415" s="13"/>
      <c r="O415" s="64"/>
      <c r="P415" s="8"/>
      <c r="Q415" s="41">
        <v>42.61</v>
      </c>
      <c r="R415" s="42"/>
      <c r="S415" s="43">
        <f t="shared" si="263"/>
        <v>42.61</v>
      </c>
      <c r="T415" s="405"/>
      <c r="U415" s="405"/>
      <c r="V415" s="405"/>
      <c r="W415" s="484"/>
      <c r="X415" s="426">
        <v>6.9459999999999994E-2</v>
      </c>
      <c r="Y415" s="405">
        <v>454</v>
      </c>
      <c r="Z415" s="424">
        <v>33.229999999999997</v>
      </c>
      <c r="AA415" s="406"/>
      <c r="AB415" s="484">
        <f t="shared" si="255"/>
        <v>33.229999999999997</v>
      </c>
      <c r="AC415" s="404"/>
    </row>
    <row r="416" spans="1:30" ht="18">
      <c r="A416" s="6"/>
      <c r="B416" s="7" t="s">
        <v>173</v>
      </c>
      <c r="C416" s="8"/>
      <c r="D416" s="13">
        <v>6.94</v>
      </c>
      <c r="E416" s="8"/>
      <c r="F416" s="13">
        <v>6.94</v>
      </c>
      <c r="G416" s="47"/>
      <c r="H416" s="48">
        <f t="shared" si="261"/>
        <v>1</v>
      </c>
      <c r="I416" s="49">
        <f t="shared" si="280"/>
        <v>0</v>
      </c>
      <c r="J416" s="50">
        <f t="shared" si="280"/>
        <v>0</v>
      </c>
      <c r="K416" s="8"/>
      <c r="L416" s="8"/>
      <c r="M416" s="8"/>
      <c r="N416" s="13"/>
      <c r="O416" s="64"/>
      <c r="P416" s="8"/>
      <c r="Q416" s="41">
        <v>41.34</v>
      </c>
      <c r="R416" s="42"/>
      <c r="S416" s="43">
        <f t="shared" si="263"/>
        <v>41.34</v>
      </c>
      <c r="T416" s="405"/>
      <c r="U416" s="405"/>
      <c r="V416" s="405"/>
      <c r="W416" s="484"/>
      <c r="X416" s="426"/>
      <c r="Y416" s="405">
        <v>454</v>
      </c>
      <c r="Z416" s="424">
        <v>34</v>
      </c>
      <c r="AA416" s="406"/>
      <c r="AB416" s="484">
        <f t="shared" si="255"/>
        <v>34</v>
      </c>
      <c r="AC416" s="404"/>
    </row>
    <row r="417" spans="1:30" ht="18">
      <c r="A417" s="6"/>
      <c r="B417" s="7" t="s">
        <v>174</v>
      </c>
      <c r="C417" s="8"/>
      <c r="D417" s="13">
        <v>16.079999999999998</v>
      </c>
      <c r="E417" s="8"/>
      <c r="F417" s="13">
        <v>16.079999999999998</v>
      </c>
      <c r="G417" s="47"/>
      <c r="H417" s="48">
        <f t="shared" si="261"/>
        <v>1</v>
      </c>
      <c r="I417" s="49">
        <f t="shared" si="280"/>
        <v>0</v>
      </c>
      <c r="J417" s="50">
        <f t="shared" si="280"/>
        <v>0</v>
      </c>
      <c r="K417" s="8"/>
      <c r="L417" s="8"/>
      <c r="M417" s="8"/>
      <c r="N417" s="13"/>
      <c r="O417" s="64"/>
      <c r="P417" s="8"/>
      <c r="Q417" s="41">
        <v>32.86</v>
      </c>
      <c r="R417" s="42"/>
      <c r="S417" s="43">
        <f t="shared" si="263"/>
        <v>32.86</v>
      </c>
      <c r="T417" s="405"/>
      <c r="U417" s="405"/>
      <c r="V417" s="405"/>
      <c r="W417" s="484"/>
      <c r="X417" s="426"/>
      <c r="Y417" s="405">
        <v>241</v>
      </c>
      <c r="Z417" s="424">
        <v>22.5</v>
      </c>
      <c r="AA417" s="406"/>
      <c r="AB417" s="484">
        <f t="shared" si="255"/>
        <v>22.5</v>
      </c>
      <c r="AC417" s="404"/>
      <c r="AD417" s="72">
        <f>AB415+AB416+AB417</f>
        <v>89.72999999999999</v>
      </c>
    </row>
    <row r="418" spans="1:30" ht="37.5" customHeight="1">
      <c r="A418" s="6">
        <v>24.03</v>
      </c>
      <c r="B418" s="7" t="s">
        <v>251</v>
      </c>
      <c r="C418" s="8"/>
      <c r="D418" s="13">
        <v>8.75</v>
      </c>
      <c r="E418" s="8"/>
      <c r="F418" s="13">
        <v>8.75</v>
      </c>
      <c r="G418" s="47"/>
      <c r="H418" s="48">
        <f t="shared" si="261"/>
        <v>1</v>
      </c>
      <c r="I418" s="49">
        <f t="shared" si="280"/>
        <v>0</v>
      </c>
      <c r="J418" s="50">
        <f t="shared" si="280"/>
        <v>0</v>
      </c>
      <c r="K418" s="8"/>
      <c r="L418" s="8"/>
      <c r="M418" s="8"/>
      <c r="N418" s="13"/>
      <c r="O418" s="64"/>
      <c r="P418" s="8"/>
      <c r="Q418" s="41">
        <v>25.2</v>
      </c>
      <c r="R418" s="42"/>
      <c r="S418" s="43">
        <f t="shared" si="263"/>
        <v>25.2</v>
      </c>
      <c r="T418" s="405"/>
      <c r="U418" s="405"/>
      <c r="V418" s="405"/>
      <c r="W418" s="484"/>
      <c r="X418" s="426"/>
      <c r="Y418" s="405"/>
      <c r="Z418" s="424">
        <v>8</v>
      </c>
      <c r="AA418" s="406"/>
      <c r="AB418" s="484">
        <f t="shared" si="255"/>
        <v>8</v>
      </c>
      <c r="AC418" s="404"/>
    </row>
    <row r="419" spans="1:30" s="216" customFormat="1" ht="18">
      <c r="A419" s="203"/>
      <c r="B419" s="192" t="s">
        <v>107</v>
      </c>
      <c r="C419" s="210">
        <v>0</v>
      </c>
      <c r="D419" s="211">
        <f t="shared" ref="D419:F419" si="281">SUM(D414:D418)</f>
        <v>38.47</v>
      </c>
      <c r="E419" s="210"/>
      <c r="F419" s="211">
        <f t="shared" si="281"/>
        <v>38.47</v>
      </c>
      <c r="G419" s="214" t="e">
        <f t="shared" si="261"/>
        <v>#DIV/0!</v>
      </c>
      <c r="H419" s="215">
        <f t="shared" si="261"/>
        <v>1</v>
      </c>
      <c r="I419" s="210">
        <f t="shared" ref="I419:S419" si="282">SUM(I414:I418)</f>
        <v>0</v>
      </c>
      <c r="J419" s="211">
        <f t="shared" si="282"/>
        <v>0</v>
      </c>
      <c r="K419" s="211">
        <f t="shared" si="282"/>
        <v>0</v>
      </c>
      <c r="L419" s="211">
        <f t="shared" si="282"/>
        <v>0</v>
      </c>
      <c r="M419" s="211">
        <f t="shared" si="282"/>
        <v>0</v>
      </c>
      <c r="N419" s="211">
        <f t="shared" si="282"/>
        <v>0</v>
      </c>
      <c r="O419" s="212">
        <f t="shared" si="282"/>
        <v>0</v>
      </c>
      <c r="P419" s="211">
        <f t="shared" si="282"/>
        <v>0</v>
      </c>
      <c r="Q419" s="211">
        <f>SUM(Q414:Q418)</f>
        <v>142.01</v>
      </c>
      <c r="R419" s="211">
        <f t="shared" si="282"/>
        <v>0</v>
      </c>
      <c r="S419" s="211">
        <f t="shared" si="282"/>
        <v>142.01</v>
      </c>
      <c r="T419" s="475"/>
      <c r="U419" s="475">
        <f t="shared" ref="U419:W419" si="283">SUM(U414:U418)</f>
        <v>0</v>
      </c>
      <c r="V419" s="475"/>
      <c r="W419" s="475">
        <f t="shared" si="283"/>
        <v>0</v>
      </c>
      <c r="X419" s="476"/>
      <c r="Y419" s="475"/>
      <c r="Z419" s="475">
        <f>SUM(Z414:Z418)</f>
        <v>97.72999999999999</v>
      </c>
      <c r="AA419" s="475"/>
      <c r="AB419" s="475">
        <f>SUM(AB414:AB418)</f>
        <v>97.72999999999999</v>
      </c>
      <c r="AC419" s="422"/>
    </row>
    <row r="420" spans="1:30" s="216" customFormat="1" ht="18">
      <c r="A420" s="203"/>
      <c r="B420" s="192" t="s">
        <v>252</v>
      </c>
      <c r="C420" s="213"/>
      <c r="D420" s="199">
        <f>D419+D413+D406+D361+D357+D351+D347+D344+D340+D336+D329+D325+D320+D308+D291+D265+D219+D215+D208+D194+D150+D148+D111</f>
        <v>3548.5729999999999</v>
      </c>
      <c r="E420" s="198"/>
      <c r="F420" s="199">
        <f>F419+F413+F406+F361+F357+F351+F347+F344+F340+F336+F329+F325+F320+F308+F291+F265+F219+F215+F208+F194+F150+F148+F111</f>
        <v>3335.3679999999999</v>
      </c>
      <c r="G420" s="214" t="e">
        <f t="shared" si="261"/>
        <v>#DIV/0!</v>
      </c>
      <c r="H420" s="215">
        <f t="shared" si="261"/>
        <v>0.9399181022906955</v>
      </c>
      <c r="I420" s="198">
        <f t="shared" ref="I420:S420" si="284">I419+I413+I406+I361+I357+I351+I347+I344+I340+I336+I329+I325+I320+I308+I291+I265+I219+I215+I208+I194+I150+I148+I111</f>
        <v>467</v>
      </c>
      <c r="J420" s="199">
        <f t="shared" si="284"/>
        <v>213.20499999999998</v>
      </c>
      <c r="K420" s="199">
        <f t="shared" si="284"/>
        <v>7</v>
      </c>
      <c r="L420" s="199">
        <f t="shared" si="284"/>
        <v>72.44</v>
      </c>
      <c r="M420" s="199">
        <f t="shared" si="284"/>
        <v>0</v>
      </c>
      <c r="N420" s="199">
        <f t="shared" si="284"/>
        <v>0</v>
      </c>
      <c r="O420" s="200">
        <f t="shared" si="284"/>
        <v>23.989929999999994</v>
      </c>
      <c r="P420" s="199">
        <f t="shared" si="284"/>
        <v>142105</v>
      </c>
      <c r="Q420" s="199">
        <f t="shared" si="284"/>
        <v>6375.1185100000002</v>
      </c>
      <c r="R420" s="199">
        <f t="shared" si="284"/>
        <v>142112</v>
      </c>
      <c r="S420" s="199">
        <f t="shared" si="284"/>
        <v>6447.5585099999998</v>
      </c>
      <c r="T420" s="446"/>
      <c r="U420" s="446">
        <f t="shared" ref="U420:Z420" si="285">U419+U413+U406+U361+U357+U351+U347+U344+U340+U336+U329+U325+U320+U308+U291+U265+U219+U215+U208+U194+U150+U148+U111</f>
        <v>72.44</v>
      </c>
      <c r="V420" s="446"/>
      <c r="W420" s="446">
        <f t="shared" si="285"/>
        <v>0</v>
      </c>
      <c r="X420" s="449"/>
      <c r="Y420" s="446"/>
      <c r="Z420" s="446">
        <f t="shared" si="285"/>
        <v>4348.0191330000007</v>
      </c>
      <c r="AA420" s="446"/>
      <c r="AB420" s="446">
        <f t="shared" ref="AB420" si="286">AB419+AB413+AB406+AB361+AB357+AB351+AB347+AB344+AB340+AB336+AB329+AB325+AB320+AB308+AB291+AB265+AB219+AB215+AB208+AB194+AB150+AB148+AB111</f>
        <v>4420.4591330000003</v>
      </c>
      <c r="AC420" s="422"/>
    </row>
    <row r="421" spans="1:30" s="147" customFormat="1" ht="25.5" customHeight="1">
      <c r="A421" s="175">
        <v>25</v>
      </c>
      <c r="B421" s="144" t="s">
        <v>253</v>
      </c>
      <c r="C421" s="145"/>
      <c r="D421" s="162"/>
      <c r="E421" s="145"/>
      <c r="F421" s="162"/>
      <c r="G421" s="151"/>
      <c r="H421" s="152"/>
      <c r="I421" s="159"/>
      <c r="J421" s="145"/>
      <c r="K421" s="145"/>
      <c r="L421" s="145"/>
      <c r="M421" s="145"/>
      <c r="N421" s="162"/>
      <c r="O421" s="153"/>
      <c r="P421" s="145"/>
      <c r="Q421" s="162"/>
      <c r="R421" s="154">
        <f t="shared" si="263"/>
        <v>0</v>
      </c>
      <c r="S421" s="155">
        <f t="shared" si="263"/>
        <v>0</v>
      </c>
      <c r="T421" s="439"/>
      <c r="U421" s="439"/>
      <c r="V421" s="439"/>
      <c r="W421" s="448"/>
      <c r="X421" s="440"/>
      <c r="Y421" s="439"/>
      <c r="Z421" s="448"/>
      <c r="AA421" s="406"/>
      <c r="AB421" s="484"/>
      <c r="AC421" s="403"/>
    </row>
    <row r="422" spans="1:30" ht="25.5" customHeight="1">
      <c r="A422" s="6">
        <v>25.01</v>
      </c>
      <c r="B422" s="7" t="s">
        <v>254</v>
      </c>
      <c r="C422" s="8"/>
      <c r="D422" s="13"/>
      <c r="E422" s="8"/>
      <c r="F422" s="13"/>
      <c r="G422" s="47"/>
      <c r="H422" s="48"/>
      <c r="I422" s="49">
        <f t="shared" ref="I422:J423" si="287">C422-E422</f>
        <v>0</v>
      </c>
      <c r="J422" s="50">
        <f t="shared" si="287"/>
        <v>0</v>
      </c>
      <c r="K422" s="8"/>
      <c r="L422" s="8"/>
      <c r="M422" s="8"/>
      <c r="N422" s="13"/>
      <c r="O422" s="64"/>
      <c r="P422" s="8"/>
      <c r="Q422" s="13"/>
      <c r="R422" s="42">
        <f t="shared" si="263"/>
        <v>0</v>
      </c>
      <c r="S422" s="43">
        <f t="shared" si="263"/>
        <v>0</v>
      </c>
      <c r="T422" s="405"/>
      <c r="U422" s="405"/>
      <c r="V422" s="405"/>
      <c r="W422" s="484"/>
      <c r="X422" s="426"/>
      <c r="Y422" s="405"/>
      <c r="Z422" s="484"/>
      <c r="AA422" s="406">
        <f t="shared" ref="AA422:AA423" si="288">T422+V422+Y422</f>
        <v>0</v>
      </c>
      <c r="AB422" s="484">
        <f t="shared" si="255"/>
        <v>0</v>
      </c>
      <c r="AC422" s="404"/>
    </row>
    <row r="423" spans="1:30" ht="25.5" customHeight="1">
      <c r="A423" s="6">
        <v>25.02</v>
      </c>
      <c r="B423" s="7" t="s">
        <v>255</v>
      </c>
      <c r="C423" s="8"/>
      <c r="D423" s="13"/>
      <c r="E423" s="8"/>
      <c r="F423" s="13"/>
      <c r="G423" s="47"/>
      <c r="H423" s="48"/>
      <c r="I423" s="49">
        <f t="shared" si="287"/>
        <v>0</v>
      </c>
      <c r="J423" s="50">
        <f t="shared" si="287"/>
        <v>0</v>
      </c>
      <c r="K423" s="8"/>
      <c r="L423" s="8"/>
      <c r="M423" s="8"/>
      <c r="N423" s="13"/>
      <c r="O423" s="64"/>
      <c r="P423" s="8"/>
      <c r="Q423" s="13"/>
      <c r="R423" s="42">
        <f t="shared" si="263"/>
        <v>0</v>
      </c>
      <c r="S423" s="43">
        <f t="shared" si="263"/>
        <v>0</v>
      </c>
      <c r="T423" s="405"/>
      <c r="U423" s="405"/>
      <c r="V423" s="405"/>
      <c r="W423" s="484"/>
      <c r="X423" s="426"/>
      <c r="Y423" s="405"/>
      <c r="Z423" s="484"/>
      <c r="AA423" s="406">
        <f t="shared" si="288"/>
        <v>0</v>
      </c>
      <c r="AB423" s="484">
        <f t="shared" si="255"/>
        <v>0</v>
      </c>
      <c r="AC423" s="404"/>
    </row>
    <row r="424" spans="1:30" s="216" customFormat="1" ht="18">
      <c r="A424" s="203"/>
      <c r="B424" s="192" t="s">
        <v>107</v>
      </c>
      <c r="C424" s="210"/>
      <c r="D424" s="211">
        <f>SUM(D422:D423)</f>
        <v>0</v>
      </c>
      <c r="E424" s="210"/>
      <c r="F424" s="211">
        <f t="shared" ref="F424" si="289">SUM(F422:F423)</f>
        <v>0</v>
      </c>
      <c r="G424" s="214"/>
      <c r="H424" s="215"/>
      <c r="I424" s="210">
        <f t="shared" ref="I424:S424" si="290">SUM(I422:I423)</f>
        <v>0</v>
      </c>
      <c r="J424" s="211">
        <f t="shared" si="290"/>
        <v>0</v>
      </c>
      <c r="K424" s="211">
        <f t="shared" si="290"/>
        <v>0</v>
      </c>
      <c r="L424" s="211">
        <f t="shared" si="290"/>
        <v>0</v>
      </c>
      <c r="M424" s="211">
        <f t="shared" si="290"/>
        <v>0</v>
      </c>
      <c r="N424" s="211">
        <f t="shared" si="290"/>
        <v>0</v>
      </c>
      <c r="O424" s="212">
        <f t="shared" si="290"/>
        <v>0</v>
      </c>
      <c r="P424" s="211">
        <f t="shared" si="290"/>
        <v>0</v>
      </c>
      <c r="Q424" s="211">
        <f t="shared" si="290"/>
        <v>0</v>
      </c>
      <c r="R424" s="211">
        <f t="shared" si="290"/>
        <v>0</v>
      </c>
      <c r="S424" s="211">
        <f t="shared" si="290"/>
        <v>0</v>
      </c>
      <c r="T424" s="475"/>
      <c r="U424" s="475">
        <f t="shared" ref="U424:Z424" si="291">SUM(U422:U423)</f>
        <v>0</v>
      </c>
      <c r="V424" s="475"/>
      <c r="W424" s="475">
        <f t="shared" si="291"/>
        <v>0</v>
      </c>
      <c r="X424" s="476"/>
      <c r="Y424" s="475"/>
      <c r="Z424" s="475">
        <f t="shared" si="291"/>
        <v>0</v>
      </c>
      <c r="AA424" s="475"/>
      <c r="AB424" s="484">
        <f t="shared" si="255"/>
        <v>0</v>
      </c>
      <c r="AC424" s="422"/>
    </row>
    <row r="425" spans="1:30" s="216" customFormat="1" ht="18">
      <c r="A425" s="203"/>
      <c r="B425" s="192" t="s">
        <v>256</v>
      </c>
      <c r="C425" s="199">
        <v>125381</v>
      </c>
      <c r="D425" s="199">
        <f>D424+D420</f>
        <v>3548.5729999999999</v>
      </c>
      <c r="E425" s="199"/>
      <c r="F425" s="199">
        <f>F424+F420</f>
        <v>3335.3679999999999</v>
      </c>
      <c r="G425" s="214"/>
      <c r="H425" s="215">
        <f t="shared" si="261"/>
        <v>0.9399181022906955</v>
      </c>
      <c r="I425" s="198">
        <f t="shared" ref="I425:R425" si="292">I424+I420</f>
        <v>467</v>
      </c>
      <c r="J425" s="199">
        <f t="shared" si="292"/>
        <v>213.20499999999998</v>
      </c>
      <c r="K425" s="199">
        <f t="shared" si="292"/>
        <v>7</v>
      </c>
      <c r="L425" s="199">
        <f t="shared" si="292"/>
        <v>72.44</v>
      </c>
      <c r="M425" s="199">
        <f t="shared" si="292"/>
        <v>0</v>
      </c>
      <c r="N425" s="199">
        <f t="shared" si="292"/>
        <v>0</v>
      </c>
      <c r="O425" s="200">
        <f t="shared" si="292"/>
        <v>23.989929999999994</v>
      </c>
      <c r="P425" s="199">
        <f t="shared" si="292"/>
        <v>142105</v>
      </c>
      <c r="Q425" s="199">
        <f t="shared" si="292"/>
        <v>6375.1185100000002</v>
      </c>
      <c r="R425" s="199">
        <f t="shared" si="292"/>
        <v>142112</v>
      </c>
      <c r="S425" s="199">
        <f>S424+S420</f>
        <v>6447.5585099999998</v>
      </c>
      <c r="T425" s="446"/>
      <c r="U425" s="446">
        <f t="shared" ref="U425:AB425" si="293">U424+U420</f>
        <v>72.44</v>
      </c>
      <c r="V425" s="446"/>
      <c r="W425" s="446">
        <f t="shared" si="293"/>
        <v>0</v>
      </c>
      <c r="X425" s="449"/>
      <c r="Y425" s="446"/>
      <c r="Z425" s="446">
        <f t="shared" si="293"/>
        <v>4348.0191330000007</v>
      </c>
      <c r="AA425" s="446"/>
      <c r="AB425" s="446">
        <f t="shared" si="293"/>
        <v>4420.4591330000003</v>
      </c>
      <c r="AC425" s="422"/>
    </row>
    <row r="426" spans="1:30" s="147" customFormat="1" ht="54" customHeight="1">
      <c r="A426" s="175">
        <v>26</v>
      </c>
      <c r="B426" s="144" t="s">
        <v>257</v>
      </c>
      <c r="C426" s="145">
        <v>0</v>
      </c>
      <c r="D426" s="162">
        <v>0</v>
      </c>
      <c r="E426" s="145"/>
      <c r="F426" s="162"/>
      <c r="G426" s="151"/>
      <c r="H426" s="152"/>
      <c r="I426" s="159"/>
      <c r="J426" s="145"/>
      <c r="K426" s="145"/>
      <c r="L426" s="145"/>
      <c r="M426" s="145"/>
      <c r="N426" s="162"/>
      <c r="O426" s="153"/>
      <c r="P426" s="145"/>
      <c r="Q426" s="162"/>
      <c r="R426" s="154">
        <f t="shared" ref="R426:S460" si="294">K426+M426+P426</f>
        <v>0</v>
      </c>
      <c r="S426" s="155">
        <f t="shared" si="294"/>
        <v>0</v>
      </c>
      <c r="T426" s="439"/>
      <c r="U426" s="439"/>
      <c r="V426" s="439"/>
      <c r="W426" s="448"/>
      <c r="X426" s="440"/>
      <c r="Y426" s="439"/>
      <c r="Z426" s="448"/>
      <c r="AA426" s="406"/>
      <c r="AB426" s="484"/>
      <c r="AC426" s="403"/>
    </row>
    <row r="427" spans="1:30" s="87" customFormat="1" ht="18">
      <c r="A427" s="6"/>
      <c r="B427" s="36" t="s">
        <v>258</v>
      </c>
      <c r="C427" s="8">
        <v>0</v>
      </c>
      <c r="D427" s="13">
        <v>0</v>
      </c>
      <c r="E427" s="26"/>
      <c r="F427" s="27"/>
      <c r="G427" s="47"/>
      <c r="H427" s="48"/>
      <c r="I427" s="53"/>
      <c r="J427" s="26"/>
      <c r="K427" s="26"/>
      <c r="L427" s="26"/>
      <c r="M427" s="26"/>
      <c r="N427" s="27"/>
      <c r="O427" s="112"/>
      <c r="P427" s="26"/>
      <c r="Q427" s="27"/>
      <c r="R427" s="42">
        <f t="shared" si="294"/>
        <v>0</v>
      </c>
      <c r="S427" s="43">
        <f t="shared" si="294"/>
        <v>0</v>
      </c>
      <c r="T427" s="439"/>
      <c r="U427" s="439"/>
      <c r="V427" s="439"/>
      <c r="W427" s="448"/>
      <c r="X427" s="440"/>
      <c r="Y427" s="439"/>
      <c r="Z427" s="448"/>
      <c r="AA427" s="406"/>
      <c r="AB427" s="484"/>
      <c r="AC427" s="403"/>
    </row>
    <row r="428" spans="1:30" ht="18">
      <c r="A428" s="262"/>
      <c r="B428" s="36" t="s">
        <v>259</v>
      </c>
      <c r="C428" s="8">
        <v>0</v>
      </c>
      <c r="D428" s="13">
        <v>0</v>
      </c>
      <c r="E428" s="26"/>
      <c r="F428" s="27"/>
      <c r="G428" s="47"/>
      <c r="H428" s="48"/>
      <c r="I428" s="53"/>
      <c r="J428" s="26"/>
      <c r="K428" s="26"/>
      <c r="L428" s="26"/>
      <c r="M428" s="26"/>
      <c r="N428" s="27"/>
      <c r="O428" s="112"/>
      <c r="P428" s="26"/>
      <c r="Q428" s="27"/>
      <c r="R428" s="42">
        <f t="shared" si="294"/>
        <v>0</v>
      </c>
      <c r="S428" s="43">
        <f t="shared" si="294"/>
        <v>0</v>
      </c>
      <c r="T428" s="439"/>
      <c r="U428" s="439"/>
      <c r="V428" s="439"/>
      <c r="W428" s="448"/>
      <c r="X428" s="440"/>
      <c r="Y428" s="439"/>
      <c r="Z428" s="448"/>
      <c r="AA428" s="406"/>
      <c r="AB428" s="484"/>
      <c r="AC428" s="403"/>
    </row>
    <row r="429" spans="1:30" ht="28.5" customHeight="1">
      <c r="A429" s="6">
        <v>26.01</v>
      </c>
      <c r="B429" s="12" t="s">
        <v>260</v>
      </c>
      <c r="C429" s="8">
        <v>0</v>
      </c>
      <c r="D429" s="13">
        <v>0</v>
      </c>
      <c r="E429" s="8"/>
      <c r="F429" s="13"/>
      <c r="G429" s="47"/>
      <c r="H429" s="48"/>
      <c r="I429" s="49">
        <f t="shared" ref="I429:J437" si="295">C429-E429</f>
        <v>0</v>
      </c>
      <c r="J429" s="50">
        <f t="shared" si="295"/>
        <v>0</v>
      </c>
      <c r="K429" s="8"/>
      <c r="L429" s="8"/>
      <c r="M429" s="8"/>
      <c r="N429" s="13"/>
      <c r="O429" s="64"/>
      <c r="P429" s="8"/>
      <c r="Q429" s="13"/>
      <c r="R429" s="42">
        <f t="shared" si="294"/>
        <v>0</v>
      </c>
      <c r="S429" s="43">
        <f t="shared" si="294"/>
        <v>0</v>
      </c>
      <c r="T429" s="405"/>
      <c r="U429" s="405"/>
      <c r="V429" s="405"/>
      <c r="W429" s="484"/>
      <c r="X429" s="426"/>
      <c r="Y429" s="405"/>
      <c r="Z429" s="484"/>
      <c r="AA429" s="406">
        <f t="shared" ref="AA429:AB460" si="296">T429+V429+Y429</f>
        <v>0</v>
      </c>
      <c r="AB429" s="484">
        <f t="shared" si="296"/>
        <v>0</v>
      </c>
      <c r="AC429" s="407"/>
    </row>
    <row r="430" spans="1:30" ht="36" customHeight="1">
      <c r="A430" s="6">
        <f>+A429+0.01</f>
        <v>26.020000000000003</v>
      </c>
      <c r="B430" s="12" t="s">
        <v>261</v>
      </c>
      <c r="C430" s="8">
        <v>0</v>
      </c>
      <c r="D430" s="13">
        <v>0</v>
      </c>
      <c r="E430" s="8"/>
      <c r="F430" s="13"/>
      <c r="G430" s="47"/>
      <c r="H430" s="48"/>
      <c r="I430" s="49">
        <f t="shared" si="295"/>
        <v>0</v>
      </c>
      <c r="J430" s="50">
        <f t="shared" si="295"/>
        <v>0</v>
      </c>
      <c r="K430" s="8"/>
      <c r="L430" s="8"/>
      <c r="M430" s="8"/>
      <c r="N430" s="13"/>
      <c r="O430" s="64"/>
      <c r="P430" s="8"/>
      <c r="Q430" s="13"/>
      <c r="R430" s="42">
        <f t="shared" si="294"/>
        <v>0</v>
      </c>
      <c r="S430" s="43">
        <f t="shared" si="294"/>
        <v>0</v>
      </c>
      <c r="T430" s="405"/>
      <c r="U430" s="405"/>
      <c r="V430" s="405"/>
      <c r="W430" s="484"/>
      <c r="X430" s="426"/>
      <c r="Y430" s="405"/>
      <c r="Z430" s="484"/>
      <c r="AA430" s="406">
        <f t="shared" si="296"/>
        <v>0</v>
      </c>
      <c r="AB430" s="484">
        <f t="shared" si="296"/>
        <v>0</v>
      </c>
      <c r="AC430" s="407"/>
    </row>
    <row r="431" spans="1:30" s="91" customFormat="1" ht="28.5" customHeight="1">
      <c r="A431" s="6">
        <f t="shared" ref="A431:A437" si="297">+A430+0.01</f>
        <v>26.030000000000005</v>
      </c>
      <c r="B431" s="12" t="s">
        <v>262</v>
      </c>
      <c r="C431" s="8">
        <v>0</v>
      </c>
      <c r="D431" s="13">
        <v>0</v>
      </c>
      <c r="E431" s="8"/>
      <c r="F431" s="13"/>
      <c r="G431" s="47"/>
      <c r="H431" s="48"/>
      <c r="I431" s="49">
        <f t="shared" si="295"/>
        <v>0</v>
      </c>
      <c r="J431" s="50">
        <f t="shared" si="295"/>
        <v>0</v>
      </c>
      <c r="K431" s="8"/>
      <c r="L431" s="8"/>
      <c r="M431" s="8"/>
      <c r="N431" s="13"/>
      <c r="O431" s="64"/>
      <c r="P431" s="8"/>
      <c r="Q431" s="13"/>
      <c r="R431" s="42">
        <f t="shared" si="294"/>
        <v>0</v>
      </c>
      <c r="S431" s="43">
        <f t="shared" si="294"/>
        <v>0</v>
      </c>
      <c r="T431" s="405"/>
      <c r="U431" s="405"/>
      <c r="V431" s="405"/>
      <c r="W431" s="484"/>
      <c r="X431" s="426"/>
      <c r="Y431" s="405"/>
      <c r="Z431" s="484"/>
      <c r="AA431" s="406">
        <f t="shared" si="296"/>
        <v>0</v>
      </c>
      <c r="AB431" s="484">
        <f t="shared" si="296"/>
        <v>0</v>
      </c>
      <c r="AC431" s="407"/>
    </row>
    <row r="432" spans="1:30" s="91" customFormat="1" ht="31.5" customHeight="1">
      <c r="A432" s="6">
        <f t="shared" si="297"/>
        <v>26.040000000000006</v>
      </c>
      <c r="B432" s="12" t="s">
        <v>263</v>
      </c>
      <c r="C432" s="8">
        <v>0</v>
      </c>
      <c r="D432" s="13">
        <v>0</v>
      </c>
      <c r="E432" s="8"/>
      <c r="F432" s="13"/>
      <c r="G432" s="47"/>
      <c r="H432" s="48"/>
      <c r="I432" s="49">
        <f t="shared" si="295"/>
        <v>0</v>
      </c>
      <c r="J432" s="50">
        <f t="shared" si="295"/>
        <v>0</v>
      </c>
      <c r="K432" s="8"/>
      <c r="L432" s="8"/>
      <c r="M432" s="8"/>
      <c r="N432" s="13"/>
      <c r="O432" s="64"/>
      <c r="P432" s="8"/>
      <c r="Q432" s="13"/>
      <c r="R432" s="42">
        <f t="shared" si="294"/>
        <v>0</v>
      </c>
      <c r="S432" s="43">
        <f t="shared" si="294"/>
        <v>0</v>
      </c>
      <c r="T432" s="405"/>
      <c r="U432" s="405"/>
      <c r="V432" s="405"/>
      <c r="W432" s="484"/>
      <c r="X432" s="426"/>
      <c r="Y432" s="405"/>
      <c r="Z432" s="484"/>
      <c r="AA432" s="406">
        <f t="shared" si="296"/>
        <v>0</v>
      </c>
      <c r="AB432" s="484">
        <f t="shared" si="296"/>
        <v>0</v>
      </c>
      <c r="AC432" s="407"/>
    </row>
    <row r="433" spans="1:29" s="91" customFormat="1" ht="29.25" customHeight="1">
      <c r="A433" s="6">
        <f t="shared" si="297"/>
        <v>26.050000000000008</v>
      </c>
      <c r="B433" s="12" t="s">
        <v>264</v>
      </c>
      <c r="C433" s="8">
        <v>0</v>
      </c>
      <c r="D433" s="13">
        <v>0</v>
      </c>
      <c r="E433" s="8"/>
      <c r="F433" s="13"/>
      <c r="G433" s="47"/>
      <c r="H433" s="48"/>
      <c r="I433" s="49">
        <f t="shared" si="295"/>
        <v>0</v>
      </c>
      <c r="J433" s="50">
        <f t="shared" si="295"/>
        <v>0</v>
      </c>
      <c r="K433" s="8"/>
      <c r="L433" s="8"/>
      <c r="M433" s="8"/>
      <c r="N433" s="13"/>
      <c r="O433" s="64"/>
      <c r="P433" s="8"/>
      <c r="Q433" s="41">
        <f t="shared" ref="Q433:Q435" si="298">O433*P433</f>
        <v>0</v>
      </c>
      <c r="R433" s="42">
        <f t="shared" si="294"/>
        <v>0</v>
      </c>
      <c r="S433" s="43">
        <f t="shared" si="294"/>
        <v>0</v>
      </c>
      <c r="T433" s="405"/>
      <c r="U433" s="405"/>
      <c r="V433" s="405"/>
      <c r="W433" s="484"/>
      <c r="X433" s="426"/>
      <c r="Y433" s="405"/>
      <c r="Z433" s="424">
        <f t="shared" ref="Z433:Z435" si="299">X433*Y433</f>
        <v>0</v>
      </c>
      <c r="AA433" s="406">
        <f t="shared" si="296"/>
        <v>0</v>
      </c>
      <c r="AB433" s="484">
        <f t="shared" si="296"/>
        <v>0</v>
      </c>
      <c r="AC433" s="407"/>
    </row>
    <row r="434" spans="1:29" ht="33.75" customHeight="1">
      <c r="A434" s="6">
        <f t="shared" si="297"/>
        <v>26.060000000000009</v>
      </c>
      <c r="B434" s="12" t="s">
        <v>67</v>
      </c>
      <c r="C434" s="8">
        <v>0</v>
      </c>
      <c r="D434" s="13">
        <v>0</v>
      </c>
      <c r="E434" s="8"/>
      <c r="F434" s="13"/>
      <c r="G434" s="47"/>
      <c r="H434" s="48"/>
      <c r="I434" s="49">
        <f t="shared" si="295"/>
        <v>0</v>
      </c>
      <c r="J434" s="50">
        <f t="shared" si="295"/>
        <v>0</v>
      </c>
      <c r="K434" s="8"/>
      <c r="L434" s="8"/>
      <c r="M434" s="8"/>
      <c r="N434" s="13"/>
      <c r="O434" s="64">
        <v>2.5</v>
      </c>
      <c r="P434" s="8"/>
      <c r="Q434" s="41">
        <f t="shared" si="298"/>
        <v>0</v>
      </c>
      <c r="R434" s="42">
        <f t="shared" si="294"/>
        <v>0</v>
      </c>
      <c r="S434" s="43">
        <f t="shared" si="294"/>
        <v>0</v>
      </c>
      <c r="T434" s="405"/>
      <c r="U434" s="405"/>
      <c r="V434" s="405"/>
      <c r="W434" s="484"/>
      <c r="X434" s="426">
        <v>2.5</v>
      </c>
      <c r="Y434" s="405"/>
      <c r="Z434" s="424">
        <f t="shared" si="299"/>
        <v>0</v>
      </c>
      <c r="AA434" s="406">
        <f t="shared" si="296"/>
        <v>0</v>
      </c>
      <c r="AB434" s="484">
        <f t="shared" si="296"/>
        <v>0</v>
      </c>
      <c r="AC434" s="407"/>
    </row>
    <row r="435" spans="1:29" ht="36.75" customHeight="1">
      <c r="A435" s="6">
        <f t="shared" si="297"/>
        <v>26.070000000000011</v>
      </c>
      <c r="B435" s="12" t="s">
        <v>31</v>
      </c>
      <c r="C435" s="8">
        <v>0</v>
      </c>
      <c r="D435" s="13">
        <v>0</v>
      </c>
      <c r="E435" s="8"/>
      <c r="F435" s="13"/>
      <c r="G435" s="47"/>
      <c r="H435" s="48"/>
      <c r="I435" s="49">
        <f t="shared" si="295"/>
        <v>0</v>
      </c>
      <c r="J435" s="50">
        <f t="shared" si="295"/>
        <v>0</v>
      </c>
      <c r="K435" s="8"/>
      <c r="L435" s="8"/>
      <c r="M435" s="8"/>
      <c r="N435" s="13"/>
      <c r="O435" s="64">
        <v>3</v>
      </c>
      <c r="P435" s="8"/>
      <c r="Q435" s="41">
        <f t="shared" si="298"/>
        <v>0</v>
      </c>
      <c r="R435" s="42">
        <f t="shared" si="294"/>
        <v>0</v>
      </c>
      <c r="S435" s="43">
        <f t="shared" si="294"/>
        <v>0</v>
      </c>
      <c r="T435" s="405"/>
      <c r="U435" s="405"/>
      <c r="V435" s="405"/>
      <c r="W435" s="484"/>
      <c r="X435" s="426">
        <v>3</v>
      </c>
      <c r="Y435" s="405"/>
      <c r="Z435" s="424">
        <f t="shared" si="299"/>
        <v>0</v>
      </c>
      <c r="AA435" s="406">
        <f t="shared" si="296"/>
        <v>0</v>
      </c>
      <c r="AB435" s="484">
        <f t="shared" si="296"/>
        <v>0</v>
      </c>
      <c r="AC435" s="407"/>
    </row>
    <row r="436" spans="1:29" ht="29.25" customHeight="1">
      <c r="A436" s="6">
        <f t="shared" si="297"/>
        <v>26.080000000000013</v>
      </c>
      <c r="B436" s="12" t="s">
        <v>265</v>
      </c>
      <c r="C436" s="8">
        <v>0</v>
      </c>
      <c r="D436" s="13">
        <v>0</v>
      </c>
      <c r="E436" s="8"/>
      <c r="F436" s="13"/>
      <c r="G436" s="47"/>
      <c r="H436" s="48"/>
      <c r="I436" s="49">
        <f t="shared" si="295"/>
        <v>0</v>
      </c>
      <c r="J436" s="50">
        <f t="shared" si="295"/>
        <v>0</v>
      </c>
      <c r="K436" s="8"/>
      <c r="L436" s="8"/>
      <c r="M436" s="8"/>
      <c r="N436" s="13"/>
      <c r="O436" s="64">
        <v>0.375</v>
      </c>
      <c r="P436" s="8"/>
      <c r="Q436" s="41">
        <f>O436*P436</f>
        <v>0</v>
      </c>
      <c r="R436" s="42">
        <f t="shared" si="294"/>
        <v>0</v>
      </c>
      <c r="S436" s="43">
        <f t="shared" si="294"/>
        <v>0</v>
      </c>
      <c r="T436" s="405"/>
      <c r="U436" s="405"/>
      <c r="V436" s="405"/>
      <c r="W436" s="484"/>
      <c r="X436" s="426">
        <v>0.375</v>
      </c>
      <c r="Y436" s="405"/>
      <c r="Z436" s="424">
        <f>X436*Y436</f>
        <v>0</v>
      </c>
      <c r="AA436" s="406">
        <f t="shared" si="296"/>
        <v>0</v>
      </c>
      <c r="AB436" s="484">
        <f t="shared" si="296"/>
        <v>0</v>
      </c>
      <c r="AC436" s="407"/>
    </row>
    <row r="437" spans="1:29" ht="32.25" customHeight="1">
      <c r="A437" s="6">
        <f t="shared" si="297"/>
        <v>26.090000000000014</v>
      </c>
      <c r="B437" s="12" t="s">
        <v>33</v>
      </c>
      <c r="C437" s="8">
        <v>0</v>
      </c>
      <c r="D437" s="13">
        <v>0</v>
      </c>
      <c r="E437" s="8"/>
      <c r="F437" s="13"/>
      <c r="G437" s="47"/>
      <c r="H437" s="48"/>
      <c r="I437" s="49">
        <f t="shared" si="295"/>
        <v>0</v>
      </c>
      <c r="J437" s="50">
        <f t="shared" si="295"/>
        <v>0</v>
      </c>
      <c r="K437" s="8"/>
      <c r="L437" s="8"/>
      <c r="M437" s="8"/>
      <c r="N437" s="13"/>
      <c r="O437" s="64"/>
      <c r="P437" s="8"/>
      <c r="Q437" s="13"/>
      <c r="R437" s="42">
        <f t="shared" si="294"/>
        <v>0</v>
      </c>
      <c r="S437" s="43">
        <f t="shared" si="294"/>
        <v>0</v>
      </c>
      <c r="T437" s="405"/>
      <c r="U437" s="405"/>
      <c r="V437" s="405"/>
      <c r="W437" s="484"/>
      <c r="X437" s="426"/>
      <c r="Y437" s="405"/>
      <c r="Z437" s="484"/>
      <c r="AA437" s="406">
        <f t="shared" si="296"/>
        <v>0</v>
      </c>
      <c r="AB437" s="484">
        <f t="shared" si="296"/>
        <v>0</v>
      </c>
      <c r="AC437" s="407"/>
    </row>
    <row r="438" spans="1:29" ht="36.75" customHeight="1">
      <c r="A438" s="6"/>
      <c r="B438" s="25" t="s">
        <v>266</v>
      </c>
      <c r="C438" s="8">
        <v>0</v>
      </c>
      <c r="D438" s="13">
        <v>0</v>
      </c>
      <c r="E438" s="67">
        <f t="shared" ref="E438:S438" si="300">SUM(E429:E437)</f>
        <v>0</v>
      </c>
      <c r="F438" s="68">
        <f t="shared" si="300"/>
        <v>0</v>
      </c>
      <c r="G438" s="47"/>
      <c r="H438" s="48"/>
      <c r="I438" s="67">
        <f t="shared" si="300"/>
        <v>0</v>
      </c>
      <c r="J438" s="68">
        <f t="shared" si="300"/>
        <v>0</v>
      </c>
      <c r="K438" s="68">
        <f t="shared" si="300"/>
        <v>0</v>
      </c>
      <c r="L438" s="68">
        <f t="shared" si="300"/>
        <v>0</v>
      </c>
      <c r="M438" s="68">
        <f t="shared" si="300"/>
        <v>0</v>
      </c>
      <c r="N438" s="68">
        <f t="shared" si="300"/>
        <v>0</v>
      </c>
      <c r="O438" s="119">
        <f t="shared" si="300"/>
        <v>5.875</v>
      </c>
      <c r="P438" s="68">
        <f t="shared" si="300"/>
        <v>0</v>
      </c>
      <c r="Q438" s="68">
        <f t="shared" si="300"/>
        <v>0</v>
      </c>
      <c r="R438" s="68">
        <f t="shared" si="300"/>
        <v>0</v>
      </c>
      <c r="S438" s="68">
        <f t="shared" si="300"/>
        <v>0</v>
      </c>
      <c r="T438" s="475"/>
      <c r="U438" s="475">
        <f t="shared" ref="U438:AB438" si="301">SUM(U429:U437)</f>
        <v>0</v>
      </c>
      <c r="V438" s="475"/>
      <c r="W438" s="475">
        <f t="shared" si="301"/>
        <v>0</v>
      </c>
      <c r="X438" s="476"/>
      <c r="Y438" s="475"/>
      <c r="Z438" s="475">
        <f t="shared" si="301"/>
        <v>0</v>
      </c>
      <c r="AA438" s="475"/>
      <c r="AB438" s="475">
        <f t="shared" si="301"/>
        <v>0</v>
      </c>
      <c r="AC438" s="416"/>
    </row>
    <row r="439" spans="1:29" ht="29.25" customHeight="1">
      <c r="A439" s="262"/>
      <c r="B439" s="36" t="s">
        <v>267</v>
      </c>
      <c r="C439" s="8">
        <v>0</v>
      </c>
      <c r="D439" s="13">
        <v>0</v>
      </c>
      <c r="E439" s="26"/>
      <c r="F439" s="27"/>
      <c r="G439" s="47"/>
      <c r="H439" s="48"/>
      <c r="I439" s="53"/>
      <c r="J439" s="26"/>
      <c r="K439" s="26"/>
      <c r="L439" s="26"/>
      <c r="M439" s="26"/>
      <c r="N439" s="27"/>
      <c r="O439" s="112"/>
      <c r="P439" s="26"/>
      <c r="Q439" s="27"/>
      <c r="R439" s="42">
        <f t="shared" si="294"/>
        <v>0</v>
      </c>
      <c r="S439" s="43">
        <f t="shared" si="294"/>
        <v>0</v>
      </c>
      <c r="T439" s="439"/>
      <c r="U439" s="439"/>
      <c r="V439" s="439"/>
      <c r="W439" s="448"/>
      <c r="X439" s="440"/>
      <c r="Y439" s="439"/>
      <c r="Z439" s="448"/>
      <c r="AA439" s="406"/>
      <c r="AB439" s="484"/>
      <c r="AC439" s="403"/>
    </row>
    <row r="440" spans="1:29" ht="36.75" customHeight="1">
      <c r="A440" s="46">
        <f>+A437+0.01</f>
        <v>26.100000000000016</v>
      </c>
      <c r="B440" s="18" t="s">
        <v>268</v>
      </c>
      <c r="C440" s="45">
        <v>150</v>
      </c>
      <c r="D440" s="46">
        <v>27</v>
      </c>
      <c r="E440" s="45">
        <v>150</v>
      </c>
      <c r="F440" s="46">
        <v>27</v>
      </c>
      <c r="G440" s="47">
        <f t="shared" si="261"/>
        <v>1</v>
      </c>
      <c r="H440" s="48">
        <f t="shared" si="261"/>
        <v>1</v>
      </c>
      <c r="I440" s="49">
        <f t="shared" ref="I440:J460" si="302">C440-E440</f>
        <v>0</v>
      </c>
      <c r="J440" s="50">
        <f t="shared" si="302"/>
        <v>0</v>
      </c>
      <c r="K440" s="45"/>
      <c r="L440" s="45"/>
      <c r="M440" s="45"/>
      <c r="N440" s="46"/>
      <c r="O440" s="51">
        <v>1.4999999999999999E-2</v>
      </c>
      <c r="P440" s="45">
        <v>150</v>
      </c>
      <c r="Q440" s="41">
        <f>O440*P440*12</f>
        <v>27</v>
      </c>
      <c r="R440" s="42">
        <f t="shared" si="294"/>
        <v>150</v>
      </c>
      <c r="S440" s="43">
        <f t="shared" si="294"/>
        <v>27</v>
      </c>
      <c r="T440" s="431"/>
      <c r="U440" s="431"/>
      <c r="V440" s="431"/>
      <c r="W440" s="510"/>
      <c r="X440" s="423">
        <v>1.4999999999999999E-2</v>
      </c>
      <c r="Y440" s="431">
        <v>150</v>
      </c>
      <c r="Z440" s="424">
        <f>X440*Y440*12</f>
        <v>27</v>
      </c>
      <c r="AA440" s="406">
        <f t="shared" ref="AA440:AA460" si="303">T440+V440+Y440</f>
        <v>150</v>
      </c>
      <c r="AB440" s="484">
        <f t="shared" si="296"/>
        <v>27</v>
      </c>
      <c r="AC440" s="432"/>
    </row>
    <row r="441" spans="1:29" ht="31.5" customHeight="1">
      <c r="A441" s="46">
        <f t="shared" ref="A441:A443" si="304">+A440+0.01</f>
        <v>26.110000000000017</v>
      </c>
      <c r="B441" s="18" t="s">
        <v>269</v>
      </c>
      <c r="C441" s="45">
        <v>150</v>
      </c>
      <c r="D441" s="46">
        <v>1.8</v>
      </c>
      <c r="E441" s="45">
        <v>150</v>
      </c>
      <c r="F441" s="46">
        <v>1.8</v>
      </c>
      <c r="G441" s="47">
        <f t="shared" si="261"/>
        <v>1</v>
      </c>
      <c r="H441" s="48">
        <f t="shared" si="261"/>
        <v>1</v>
      </c>
      <c r="I441" s="49">
        <f t="shared" si="302"/>
        <v>0</v>
      </c>
      <c r="J441" s="50">
        <f t="shared" si="302"/>
        <v>0</v>
      </c>
      <c r="K441" s="45"/>
      <c r="L441" s="45"/>
      <c r="M441" s="45"/>
      <c r="N441" s="46"/>
      <c r="O441" s="51">
        <v>1E-3</v>
      </c>
      <c r="P441" s="45">
        <v>150</v>
      </c>
      <c r="Q441" s="41">
        <f>O441*P441*12</f>
        <v>1.7999999999999998</v>
      </c>
      <c r="R441" s="42">
        <f t="shared" si="294"/>
        <v>150</v>
      </c>
      <c r="S441" s="43">
        <f t="shared" si="294"/>
        <v>1.7999999999999998</v>
      </c>
      <c r="T441" s="431"/>
      <c r="U441" s="431"/>
      <c r="V441" s="431"/>
      <c r="W441" s="510"/>
      <c r="X441" s="423">
        <v>1E-3</v>
      </c>
      <c r="Y441" s="431">
        <v>150</v>
      </c>
      <c r="Z441" s="424">
        <f>X441*Y441*12</f>
        <v>1.7999999999999998</v>
      </c>
      <c r="AA441" s="406">
        <f t="shared" si="303"/>
        <v>150</v>
      </c>
      <c r="AB441" s="484">
        <f t="shared" si="296"/>
        <v>1.7999999999999998</v>
      </c>
      <c r="AC441" s="432"/>
    </row>
    <row r="442" spans="1:29" ht="61.5" customHeight="1">
      <c r="A442" s="46">
        <f t="shared" si="304"/>
        <v>26.120000000000019</v>
      </c>
      <c r="B442" s="18" t="s">
        <v>270</v>
      </c>
      <c r="C442" s="45">
        <v>150</v>
      </c>
      <c r="D442" s="46">
        <v>1.5</v>
      </c>
      <c r="E442" s="45">
        <v>150</v>
      </c>
      <c r="F442" s="46">
        <v>1.5</v>
      </c>
      <c r="G442" s="47">
        <f t="shared" si="261"/>
        <v>1</v>
      </c>
      <c r="H442" s="48">
        <f t="shared" si="261"/>
        <v>1</v>
      </c>
      <c r="I442" s="49">
        <f t="shared" si="302"/>
        <v>0</v>
      </c>
      <c r="J442" s="50">
        <f t="shared" si="302"/>
        <v>0</v>
      </c>
      <c r="K442" s="45"/>
      <c r="L442" s="45"/>
      <c r="M442" s="45"/>
      <c r="N442" s="46"/>
      <c r="O442" s="51">
        <v>0.01</v>
      </c>
      <c r="P442" s="45">
        <v>150</v>
      </c>
      <c r="Q442" s="41">
        <f>O442*P442</f>
        <v>1.5</v>
      </c>
      <c r="R442" s="42">
        <f t="shared" si="294"/>
        <v>150</v>
      </c>
      <c r="S442" s="43">
        <f t="shared" si="294"/>
        <v>1.5</v>
      </c>
      <c r="T442" s="431"/>
      <c r="U442" s="431"/>
      <c r="V442" s="431"/>
      <c r="W442" s="510"/>
      <c r="X442" s="423">
        <v>0.01</v>
      </c>
      <c r="Y442" s="431">
        <v>150</v>
      </c>
      <c r="Z442" s="424">
        <f>X442*Y442</f>
        <v>1.5</v>
      </c>
      <c r="AA442" s="406">
        <f t="shared" si="303"/>
        <v>150</v>
      </c>
      <c r="AB442" s="484">
        <f t="shared" si="296"/>
        <v>1.5</v>
      </c>
      <c r="AC442" s="432"/>
    </row>
    <row r="443" spans="1:29" ht="24" customHeight="1">
      <c r="A443" s="46">
        <f t="shared" si="304"/>
        <v>26.13000000000002</v>
      </c>
      <c r="B443" s="18" t="s">
        <v>39</v>
      </c>
      <c r="C443" s="45">
        <v>0</v>
      </c>
      <c r="D443" s="46">
        <v>0</v>
      </c>
      <c r="E443" s="45">
        <v>0</v>
      </c>
      <c r="F443" s="46">
        <v>0</v>
      </c>
      <c r="G443" s="47"/>
      <c r="H443" s="48"/>
      <c r="I443" s="49">
        <f t="shared" si="302"/>
        <v>0</v>
      </c>
      <c r="J443" s="50">
        <f t="shared" si="302"/>
        <v>0</v>
      </c>
      <c r="K443" s="45"/>
      <c r="L443" s="45"/>
      <c r="M443" s="45"/>
      <c r="N443" s="46"/>
      <c r="O443" s="117"/>
      <c r="P443" s="45"/>
      <c r="Q443" s="46"/>
      <c r="R443" s="42">
        <f t="shared" si="294"/>
        <v>0</v>
      </c>
      <c r="S443" s="43">
        <f t="shared" si="294"/>
        <v>0</v>
      </c>
      <c r="T443" s="431"/>
      <c r="U443" s="431"/>
      <c r="V443" s="431"/>
      <c r="W443" s="510"/>
      <c r="X443" s="433"/>
      <c r="Y443" s="431"/>
      <c r="Z443" s="510"/>
      <c r="AA443" s="406">
        <f t="shared" si="303"/>
        <v>0</v>
      </c>
      <c r="AB443" s="484">
        <f t="shared" si="296"/>
        <v>0</v>
      </c>
      <c r="AC443" s="432"/>
    </row>
    <row r="444" spans="1:29" ht="34.5" customHeight="1">
      <c r="A444" s="6" t="s">
        <v>40</v>
      </c>
      <c r="B444" s="35" t="s">
        <v>75</v>
      </c>
      <c r="C444" s="90">
        <v>2</v>
      </c>
      <c r="D444" s="96">
        <v>6</v>
      </c>
      <c r="E444" s="90">
        <v>2</v>
      </c>
      <c r="F444" s="96">
        <v>6</v>
      </c>
      <c r="G444" s="47">
        <f t="shared" si="261"/>
        <v>1</v>
      </c>
      <c r="H444" s="48">
        <f t="shared" si="261"/>
        <v>1</v>
      </c>
      <c r="I444" s="49">
        <f t="shared" si="302"/>
        <v>0</v>
      </c>
      <c r="J444" s="50">
        <f t="shared" si="302"/>
        <v>0</v>
      </c>
      <c r="K444" s="90"/>
      <c r="L444" s="90"/>
      <c r="M444" s="90"/>
      <c r="N444" s="96"/>
      <c r="O444" s="120">
        <v>0.25</v>
      </c>
      <c r="P444" s="90">
        <v>2</v>
      </c>
      <c r="Q444" s="41">
        <f>O444*P444*12</f>
        <v>6</v>
      </c>
      <c r="R444" s="42">
        <f t="shared" si="294"/>
        <v>2</v>
      </c>
      <c r="S444" s="43">
        <f t="shared" si="294"/>
        <v>6</v>
      </c>
      <c r="T444" s="434"/>
      <c r="U444" s="434"/>
      <c r="V444" s="434"/>
      <c r="W444" s="511"/>
      <c r="X444" s="486">
        <v>0.25</v>
      </c>
      <c r="Y444" s="434">
        <v>2</v>
      </c>
      <c r="Z444" s="424">
        <f>X444*Y444*12</f>
        <v>6</v>
      </c>
      <c r="AA444" s="406">
        <f t="shared" si="303"/>
        <v>2</v>
      </c>
      <c r="AB444" s="484">
        <f t="shared" si="296"/>
        <v>6</v>
      </c>
      <c r="AC444" s="436"/>
    </row>
    <row r="445" spans="1:29" ht="61.5" customHeight="1">
      <c r="A445" s="6" t="s">
        <v>42</v>
      </c>
      <c r="B445" s="12" t="s">
        <v>271</v>
      </c>
      <c r="C445" s="8">
        <v>0</v>
      </c>
      <c r="D445" s="13">
        <v>0</v>
      </c>
      <c r="E445" s="8">
        <v>0</v>
      </c>
      <c r="F445" s="13">
        <v>0</v>
      </c>
      <c r="G445" s="47"/>
      <c r="H445" s="48"/>
      <c r="I445" s="49">
        <f t="shared" si="302"/>
        <v>0</v>
      </c>
      <c r="J445" s="50">
        <f t="shared" si="302"/>
        <v>0</v>
      </c>
      <c r="K445" s="8"/>
      <c r="L445" s="8"/>
      <c r="M445" s="8"/>
      <c r="N445" s="13"/>
      <c r="O445" s="64"/>
      <c r="P445" s="8"/>
      <c r="Q445" s="41"/>
      <c r="R445" s="42">
        <f t="shared" si="294"/>
        <v>0</v>
      </c>
      <c r="S445" s="43">
        <f t="shared" si="294"/>
        <v>0</v>
      </c>
      <c r="T445" s="405"/>
      <c r="U445" s="405"/>
      <c r="V445" s="405"/>
      <c r="W445" s="484"/>
      <c r="X445" s="426"/>
      <c r="Y445" s="405"/>
      <c r="Z445" s="424"/>
      <c r="AA445" s="406">
        <f t="shared" si="303"/>
        <v>0</v>
      </c>
      <c r="AB445" s="484">
        <f t="shared" si="296"/>
        <v>0</v>
      </c>
      <c r="AC445" s="407"/>
    </row>
    <row r="446" spans="1:29" ht="61.5" customHeight="1">
      <c r="A446" s="6" t="s">
        <v>44</v>
      </c>
      <c r="B446" s="12" t="s">
        <v>272</v>
      </c>
      <c r="C446" s="8">
        <v>6</v>
      </c>
      <c r="D446" s="13">
        <v>3.6</v>
      </c>
      <c r="E446" s="8">
        <v>6</v>
      </c>
      <c r="F446" s="13">
        <v>3.6</v>
      </c>
      <c r="G446" s="47">
        <f t="shared" ref="G446:H462" si="305">E446/C446</f>
        <v>1</v>
      </c>
      <c r="H446" s="48">
        <f t="shared" si="305"/>
        <v>1</v>
      </c>
      <c r="I446" s="49">
        <f t="shared" si="302"/>
        <v>0</v>
      </c>
      <c r="J446" s="50">
        <f t="shared" si="302"/>
        <v>0</v>
      </c>
      <c r="K446" s="8"/>
      <c r="L446" s="8"/>
      <c r="M446" s="8"/>
      <c r="N446" s="13"/>
      <c r="O446" s="64">
        <v>0.05</v>
      </c>
      <c r="P446" s="8">
        <v>6</v>
      </c>
      <c r="Q446" s="41">
        <f>O446*P446*12</f>
        <v>3.6000000000000005</v>
      </c>
      <c r="R446" s="42">
        <f t="shared" si="294"/>
        <v>6</v>
      </c>
      <c r="S446" s="43">
        <f t="shared" si="294"/>
        <v>3.6000000000000005</v>
      </c>
      <c r="T446" s="405"/>
      <c r="U446" s="405"/>
      <c r="V446" s="405"/>
      <c r="W446" s="484"/>
      <c r="X446" s="426">
        <v>0.15</v>
      </c>
      <c r="Y446" s="405">
        <v>2</v>
      </c>
      <c r="Z446" s="424">
        <f>X446*Y446*12</f>
        <v>3.5999999999999996</v>
      </c>
      <c r="AA446" s="406">
        <f t="shared" si="303"/>
        <v>2</v>
      </c>
      <c r="AB446" s="484">
        <f t="shared" si="296"/>
        <v>3.5999999999999996</v>
      </c>
      <c r="AC446" s="407"/>
    </row>
    <row r="447" spans="1:29" ht="61.5" customHeight="1">
      <c r="A447" s="6" t="s">
        <v>46</v>
      </c>
      <c r="B447" s="12" t="s">
        <v>273</v>
      </c>
      <c r="C447" s="8">
        <v>2</v>
      </c>
      <c r="D447" s="13">
        <v>2.4</v>
      </c>
      <c r="E447" s="8">
        <v>2</v>
      </c>
      <c r="F447" s="13">
        <v>2.4</v>
      </c>
      <c r="G447" s="47">
        <f t="shared" si="305"/>
        <v>1</v>
      </c>
      <c r="H447" s="48">
        <f t="shared" si="305"/>
        <v>1</v>
      </c>
      <c r="I447" s="49">
        <f t="shared" si="302"/>
        <v>0</v>
      </c>
      <c r="J447" s="50">
        <f t="shared" si="302"/>
        <v>0</v>
      </c>
      <c r="K447" s="8"/>
      <c r="L447" s="8"/>
      <c r="M447" s="8"/>
      <c r="N447" s="13"/>
      <c r="O447" s="64">
        <v>0.1</v>
      </c>
      <c r="P447" s="8">
        <v>2</v>
      </c>
      <c r="Q447" s="41">
        <f>O447*P447*12</f>
        <v>2.4000000000000004</v>
      </c>
      <c r="R447" s="42">
        <f t="shared" si="294"/>
        <v>2</v>
      </c>
      <c r="S447" s="43">
        <f t="shared" si="294"/>
        <v>2.4000000000000004</v>
      </c>
      <c r="T447" s="405"/>
      <c r="U447" s="405"/>
      <c r="V447" s="405"/>
      <c r="W447" s="484"/>
      <c r="X447" s="426">
        <v>0.1</v>
      </c>
      <c r="Y447" s="405">
        <v>2</v>
      </c>
      <c r="Z447" s="424">
        <f>X447*Y447*12</f>
        <v>2.4000000000000004</v>
      </c>
      <c r="AA447" s="406">
        <f t="shared" si="303"/>
        <v>2</v>
      </c>
      <c r="AB447" s="484">
        <f t="shared" si="296"/>
        <v>2.4000000000000004</v>
      </c>
      <c r="AC447" s="407"/>
    </row>
    <row r="448" spans="1:29" ht="61.5" customHeight="1">
      <c r="A448" s="6" t="s">
        <v>48</v>
      </c>
      <c r="B448" s="12" t="s">
        <v>274</v>
      </c>
      <c r="C448" s="8">
        <v>4</v>
      </c>
      <c r="D448" s="13">
        <v>2.4</v>
      </c>
      <c r="E448" s="8">
        <v>4</v>
      </c>
      <c r="F448" s="13">
        <v>2.4</v>
      </c>
      <c r="G448" s="47">
        <f t="shared" si="305"/>
        <v>1</v>
      </c>
      <c r="H448" s="48">
        <f t="shared" si="305"/>
        <v>1</v>
      </c>
      <c r="I448" s="49">
        <f t="shared" si="302"/>
        <v>0</v>
      </c>
      <c r="J448" s="50">
        <f t="shared" si="302"/>
        <v>0</v>
      </c>
      <c r="K448" s="8"/>
      <c r="L448" s="8"/>
      <c r="M448" s="8"/>
      <c r="N448" s="13"/>
      <c r="O448" s="64">
        <v>0.05</v>
      </c>
      <c r="P448" s="8">
        <v>4</v>
      </c>
      <c r="Q448" s="41">
        <f>O448*P448*12</f>
        <v>2.4000000000000004</v>
      </c>
      <c r="R448" s="42">
        <f t="shared" si="294"/>
        <v>4</v>
      </c>
      <c r="S448" s="43">
        <f t="shared" si="294"/>
        <v>2.4000000000000004</v>
      </c>
      <c r="T448" s="405"/>
      <c r="U448" s="405"/>
      <c r="V448" s="405"/>
      <c r="W448" s="484"/>
      <c r="X448" s="426">
        <v>0.1</v>
      </c>
      <c r="Y448" s="405">
        <v>2</v>
      </c>
      <c r="Z448" s="424">
        <f>X448*Y448*12</f>
        <v>2.4000000000000004</v>
      </c>
      <c r="AA448" s="406">
        <f t="shared" si="303"/>
        <v>2</v>
      </c>
      <c r="AB448" s="484">
        <f t="shared" si="296"/>
        <v>2.4000000000000004</v>
      </c>
      <c r="AC448" s="407"/>
    </row>
    <row r="449" spans="1:29" ht="61.5" customHeight="1">
      <c r="A449" s="6" t="s">
        <v>50</v>
      </c>
      <c r="B449" s="12" t="s">
        <v>275</v>
      </c>
      <c r="C449" s="8">
        <v>2</v>
      </c>
      <c r="D449" s="13">
        <v>1.44</v>
      </c>
      <c r="E449" s="8">
        <v>2</v>
      </c>
      <c r="F449" s="13">
        <v>1.44</v>
      </c>
      <c r="G449" s="47">
        <f t="shared" si="305"/>
        <v>1</v>
      </c>
      <c r="H449" s="48">
        <f t="shared" si="305"/>
        <v>1</v>
      </c>
      <c r="I449" s="49">
        <f t="shared" si="302"/>
        <v>0</v>
      </c>
      <c r="J449" s="50">
        <f t="shared" si="302"/>
        <v>0</v>
      </c>
      <c r="K449" s="8"/>
      <c r="L449" s="8"/>
      <c r="M449" s="8"/>
      <c r="N449" s="13"/>
      <c r="O449" s="64">
        <v>0.06</v>
      </c>
      <c r="P449" s="8">
        <v>2</v>
      </c>
      <c r="Q449" s="41">
        <f>O449*P449*12</f>
        <v>1.44</v>
      </c>
      <c r="R449" s="42">
        <f t="shared" si="294"/>
        <v>2</v>
      </c>
      <c r="S449" s="43">
        <f t="shared" si="294"/>
        <v>1.44</v>
      </c>
      <c r="T449" s="405"/>
      <c r="U449" s="405"/>
      <c r="V449" s="405"/>
      <c r="W449" s="484"/>
      <c r="X449" s="426">
        <v>0.06</v>
      </c>
      <c r="Y449" s="405">
        <v>2</v>
      </c>
      <c r="Z449" s="424">
        <f>X449*Y449*12</f>
        <v>1.44</v>
      </c>
      <c r="AA449" s="406">
        <f t="shared" si="303"/>
        <v>2</v>
      </c>
      <c r="AB449" s="484">
        <f t="shared" si="296"/>
        <v>1.44</v>
      </c>
      <c r="AC449" s="407"/>
    </row>
    <row r="450" spans="1:29" s="9" customFormat="1" ht="61.5" customHeight="1">
      <c r="A450" s="6" t="s">
        <v>81</v>
      </c>
      <c r="B450" s="12" t="s">
        <v>276</v>
      </c>
      <c r="C450" s="8">
        <v>3</v>
      </c>
      <c r="D450" s="13">
        <v>1.62</v>
      </c>
      <c r="E450" s="8">
        <v>3</v>
      </c>
      <c r="F450" s="13">
        <v>1.62</v>
      </c>
      <c r="G450" s="47">
        <f t="shared" si="305"/>
        <v>1</v>
      </c>
      <c r="H450" s="48">
        <f t="shared" si="305"/>
        <v>1</v>
      </c>
      <c r="I450" s="49">
        <f t="shared" si="302"/>
        <v>0</v>
      </c>
      <c r="J450" s="50">
        <f t="shared" si="302"/>
        <v>0</v>
      </c>
      <c r="K450" s="8"/>
      <c r="L450" s="8"/>
      <c r="M450" s="8"/>
      <c r="N450" s="13"/>
      <c r="O450" s="64">
        <v>4.4999999999999998E-2</v>
      </c>
      <c r="P450" s="8">
        <v>3</v>
      </c>
      <c r="Q450" s="41">
        <f>O450*P450*12</f>
        <v>1.62</v>
      </c>
      <c r="R450" s="42">
        <f t="shared" si="294"/>
        <v>3</v>
      </c>
      <c r="S450" s="43">
        <f t="shared" si="294"/>
        <v>1.62</v>
      </c>
      <c r="T450" s="405"/>
      <c r="U450" s="405"/>
      <c r="V450" s="405"/>
      <c r="W450" s="484"/>
      <c r="X450" s="426">
        <v>4.4999999999999998E-2</v>
      </c>
      <c r="Y450" s="405">
        <v>3</v>
      </c>
      <c r="Z450" s="424">
        <f>X450*Y450*12</f>
        <v>1.62</v>
      </c>
      <c r="AA450" s="406">
        <f t="shared" si="303"/>
        <v>3</v>
      </c>
      <c r="AB450" s="484">
        <f t="shared" si="296"/>
        <v>1.62</v>
      </c>
      <c r="AC450" s="407"/>
    </row>
    <row r="451" spans="1:29" ht="61.5" customHeight="1">
      <c r="A451" s="46">
        <f>+A443+0.01</f>
        <v>26.140000000000022</v>
      </c>
      <c r="B451" s="12" t="s">
        <v>277</v>
      </c>
      <c r="C451" s="45">
        <v>150</v>
      </c>
      <c r="D451" s="13">
        <v>1.5</v>
      </c>
      <c r="E451" s="45">
        <v>150</v>
      </c>
      <c r="F451" s="13">
        <v>1.5</v>
      </c>
      <c r="G451" s="47">
        <f t="shared" si="305"/>
        <v>1</v>
      </c>
      <c r="H451" s="48">
        <f t="shared" si="305"/>
        <v>1</v>
      </c>
      <c r="I451" s="49">
        <f t="shared" si="302"/>
        <v>0</v>
      </c>
      <c r="J451" s="50">
        <f t="shared" si="302"/>
        <v>0</v>
      </c>
      <c r="K451" s="8"/>
      <c r="L451" s="8"/>
      <c r="M451" s="8"/>
      <c r="N451" s="13"/>
      <c r="O451" s="51">
        <v>0.01</v>
      </c>
      <c r="P451" s="8">
        <v>150</v>
      </c>
      <c r="Q451" s="41">
        <f>O451*P451</f>
        <v>1.5</v>
      </c>
      <c r="R451" s="42">
        <f t="shared" si="294"/>
        <v>150</v>
      </c>
      <c r="S451" s="43">
        <f t="shared" si="294"/>
        <v>1.5</v>
      </c>
      <c r="T451" s="405"/>
      <c r="U451" s="405"/>
      <c r="V451" s="405"/>
      <c r="W451" s="484"/>
      <c r="X451" s="423">
        <v>0.01</v>
      </c>
      <c r="Y451" s="405">
        <v>150</v>
      </c>
      <c r="Z451" s="424">
        <f>X451*Y451</f>
        <v>1.5</v>
      </c>
      <c r="AA451" s="406">
        <f t="shared" si="303"/>
        <v>150</v>
      </c>
      <c r="AB451" s="484">
        <f t="shared" si="296"/>
        <v>1.5</v>
      </c>
      <c r="AC451" s="407"/>
    </row>
    <row r="452" spans="1:29" ht="61.5" customHeight="1">
      <c r="A452" s="46">
        <f t="shared" ref="A452:A460" si="306">+A451+0.01</f>
        <v>26.150000000000023</v>
      </c>
      <c r="B452" s="12" t="s">
        <v>278</v>
      </c>
      <c r="C452" s="45">
        <v>150</v>
      </c>
      <c r="D452" s="13">
        <v>1.5</v>
      </c>
      <c r="E452" s="45">
        <v>150</v>
      </c>
      <c r="F452" s="13">
        <v>1.5</v>
      </c>
      <c r="G452" s="47">
        <f t="shared" si="305"/>
        <v>1</v>
      </c>
      <c r="H452" s="48">
        <f t="shared" si="305"/>
        <v>1</v>
      </c>
      <c r="I452" s="49">
        <f t="shared" si="302"/>
        <v>0</v>
      </c>
      <c r="J452" s="50">
        <f t="shared" si="302"/>
        <v>0</v>
      </c>
      <c r="K452" s="8"/>
      <c r="L452" s="8"/>
      <c r="M452" s="8"/>
      <c r="N452" s="13"/>
      <c r="O452" s="51">
        <v>0.01</v>
      </c>
      <c r="P452" s="8">
        <v>150</v>
      </c>
      <c r="Q452" s="41">
        <f t="shared" ref="Q452:Q460" si="307">O452*P452</f>
        <v>1.5</v>
      </c>
      <c r="R452" s="42">
        <f t="shared" si="294"/>
        <v>150</v>
      </c>
      <c r="S452" s="43">
        <f t="shared" si="294"/>
        <v>1.5</v>
      </c>
      <c r="T452" s="405"/>
      <c r="U452" s="405"/>
      <c r="V452" s="405"/>
      <c r="W452" s="484"/>
      <c r="X452" s="423">
        <v>0.01</v>
      </c>
      <c r="Y452" s="405">
        <v>150</v>
      </c>
      <c r="Z452" s="424">
        <f t="shared" ref="Z452:Z457" si="308">X452*Y452</f>
        <v>1.5</v>
      </c>
      <c r="AA452" s="406">
        <f t="shared" si="303"/>
        <v>150</v>
      </c>
      <c r="AB452" s="484">
        <f t="shared" si="296"/>
        <v>1.5</v>
      </c>
      <c r="AC452" s="407"/>
    </row>
    <row r="453" spans="1:29" ht="61.5" customHeight="1">
      <c r="A453" s="46">
        <f t="shared" si="306"/>
        <v>26.160000000000025</v>
      </c>
      <c r="B453" s="12" t="s">
        <v>85</v>
      </c>
      <c r="C453" s="45">
        <v>150</v>
      </c>
      <c r="D453" s="13">
        <v>1.88</v>
      </c>
      <c r="E453" s="45">
        <v>150</v>
      </c>
      <c r="F453" s="13">
        <v>1.88</v>
      </c>
      <c r="G453" s="47">
        <f t="shared" si="305"/>
        <v>1</v>
      </c>
      <c r="H453" s="48">
        <f t="shared" si="305"/>
        <v>1</v>
      </c>
      <c r="I453" s="49">
        <f t="shared" si="302"/>
        <v>0</v>
      </c>
      <c r="J453" s="50">
        <f t="shared" si="302"/>
        <v>0</v>
      </c>
      <c r="K453" s="8"/>
      <c r="L453" s="8"/>
      <c r="M453" s="8"/>
      <c r="N453" s="13"/>
      <c r="O453" s="51">
        <v>1.2500000000000001E-2</v>
      </c>
      <c r="P453" s="8">
        <v>150</v>
      </c>
      <c r="Q453" s="41">
        <f t="shared" si="307"/>
        <v>1.875</v>
      </c>
      <c r="R453" s="42">
        <f t="shared" si="294"/>
        <v>150</v>
      </c>
      <c r="S453" s="43">
        <f t="shared" si="294"/>
        <v>1.875</v>
      </c>
      <c r="T453" s="405"/>
      <c r="U453" s="405"/>
      <c r="V453" s="405"/>
      <c r="W453" s="484"/>
      <c r="X453" s="423">
        <v>1.2500000000000001E-2</v>
      </c>
      <c r="Y453" s="405">
        <v>150</v>
      </c>
      <c r="Z453" s="424">
        <f t="shared" si="308"/>
        <v>1.875</v>
      </c>
      <c r="AA453" s="406">
        <f t="shared" si="303"/>
        <v>150</v>
      </c>
      <c r="AB453" s="484">
        <f t="shared" si="296"/>
        <v>1.875</v>
      </c>
      <c r="AC453" s="407"/>
    </row>
    <row r="454" spans="1:29" ht="61.5" customHeight="1">
      <c r="A454" s="46">
        <f t="shared" si="306"/>
        <v>26.170000000000027</v>
      </c>
      <c r="B454" s="12" t="s">
        <v>279</v>
      </c>
      <c r="C454" s="45">
        <v>150</v>
      </c>
      <c r="D454" s="13">
        <v>1.1299999999999999</v>
      </c>
      <c r="E454" s="45">
        <v>150</v>
      </c>
      <c r="F454" s="13">
        <v>1.1299999999999999</v>
      </c>
      <c r="G454" s="47">
        <f t="shared" si="305"/>
        <v>1</v>
      </c>
      <c r="H454" s="48">
        <f t="shared" si="305"/>
        <v>1</v>
      </c>
      <c r="I454" s="49">
        <f t="shared" si="302"/>
        <v>0</v>
      </c>
      <c r="J454" s="50">
        <f t="shared" si="302"/>
        <v>0</v>
      </c>
      <c r="K454" s="8"/>
      <c r="L454" s="8"/>
      <c r="M454" s="8"/>
      <c r="N454" s="13"/>
      <c r="O454" s="51">
        <v>7.4999999999999997E-3</v>
      </c>
      <c r="P454" s="8">
        <v>150</v>
      </c>
      <c r="Q454" s="41">
        <f t="shared" si="307"/>
        <v>1.125</v>
      </c>
      <c r="R454" s="42">
        <f t="shared" si="294"/>
        <v>150</v>
      </c>
      <c r="S454" s="43">
        <f t="shared" si="294"/>
        <v>1.125</v>
      </c>
      <c r="T454" s="405"/>
      <c r="U454" s="405"/>
      <c r="V454" s="405"/>
      <c r="W454" s="484"/>
      <c r="X454" s="423">
        <v>7.4999999999999997E-3</v>
      </c>
      <c r="Y454" s="405">
        <v>150</v>
      </c>
      <c r="Z454" s="424">
        <f t="shared" si="308"/>
        <v>1.125</v>
      </c>
      <c r="AA454" s="406">
        <f t="shared" si="303"/>
        <v>150</v>
      </c>
      <c r="AB454" s="484">
        <f t="shared" si="296"/>
        <v>1.125</v>
      </c>
      <c r="AC454" s="407"/>
    </row>
    <row r="455" spans="1:29" ht="61.5" customHeight="1">
      <c r="A455" s="46">
        <f t="shared" si="306"/>
        <v>26.180000000000028</v>
      </c>
      <c r="B455" s="12" t="s">
        <v>280</v>
      </c>
      <c r="C455" s="45">
        <v>150</v>
      </c>
      <c r="D455" s="13">
        <v>1.1299999999999999</v>
      </c>
      <c r="E455" s="45">
        <v>150</v>
      </c>
      <c r="F455" s="13">
        <v>1.1299999999999999</v>
      </c>
      <c r="G455" s="47">
        <f t="shared" si="305"/>
        <v>1</v>
      </c>
      <c r="H455" s="48">
        <f t="shared" si="305"/>
        <v>1</v>
      </c>
      <c r="I455" s="49">
        <f t="shared" si="302"/>
        <v>0</v>
      </c>
      <c r="J455" s="50">
        <f t="shared" si="302"/>
        <v>0</v>
      </c>
      <c r="K455" s="8"/>
      <c r="L455" s="8"/>
      <c r="M455" s="8"/>
      <c r="N455" s="13"/>
      <c r="O455" s="51">
        <v>7.4999999999999997E-3</v>
      </c>
      <c r="P455" s="8">
        <v>150</v>
      </c>
      <c r="Q455" s="41">
        <f t="shared" si="307"/>
        <v>1.125</v>
      </c>
      <c r="R455" s="42">
        <f t="shared" si="294"/>
        <v>150</v>
      </c>
      <c r="S455" s="43">
        <f t="shared" si="294"/>
        <v>1.125</v>
      </c>
      <c r="T455" s="405"/>
      <c r="U455" s="405"/>
      <c r="V455" s="405"/>
      <c r="W455" s="484"/>
      <c r="X455" s="423">
        <v>7.4999999999999997E-3</v>
      </c>
      <c r="Y455" s="405">
        <v>150</v>
      </c>
      <c r="Z455" s="424">
        <f t="shared" si="308"/>
        <v>1.125</v>
      </c>
      <c r="AA455" s="406">
        <f t="shared" si="303"/>
        <v>150</v>
      </c>
      <c r="AB455" s="484">
        <f t="shared" si="296"/>
        <v>1.125</v>
      </c>
      <c r="AC455" s="407"/>
    </row>
    <row r="456" spans="1:29" ht="61.5" customHeight="1">
      <c r="A456" s="46">
        <f t="shared" si="306"/>
        <v>26.19000000000003</v>
      </c>
      <c r="B456" s="12" t="s">
        <v>281</v>
      </c>
      <c r="C456" s="45">
        <v>150</v>
      </c>
      <c r="D456" s="13">
        <v>0.45</v>
      </c>
      <c r="E456" s="45">
        <v>150</v>
      </c>
      <c r="F456" s="13">
        <v>0.45</v>
      </c>
      <c r="G456" s="47">
        <f t="shared" si="305"/>
        <v>1</v>
      </c>
      <c r="H456" s="48">
        <f t="shared" si="305"/>
        <v>1</v>
      </c>
      <c r="I456" s="49">
        <f t="shared" si="302"/>
        <v>0</v>
      </c>
      <c r="J456" s="50">
        <f t="shared" si="302"/>
        <v>0</v>
      </c>
      <c r="K456" s="8"/>
      <c r="L456" s="8"/>
      <c r="M456" s="8"/>
      <c r="N456" s="13"/>
      <c r="O456" s="51">
        <v>3.0000000000000001E-3</v>
      </c>
      <c r="P456" s="8">
        <v>150</v>
      </c>
      <c r="Q456" s="41">
        <f t="shared" si="307"/>
        <v>0.45</v>
      </c>
      <c r="R456" s="42">
        <f t="shared" si="294"/>
        <v>150</v>
      </c>
      <c r="S456" s="43">
        <f t="shared" si="294"/>
        <v>0.45</v>
      </c>
      <c r="T456" s="405"/>
      <c r="U456" s="405"/>
      <c r="V456" s="405"/>
      <c r="W456" s="484"/>
      <c r="X456" s="423">
        <v>3.0000000000000001E-3</v>
      </c>
      <c r="Y456" s="405">
        <v>150</v>
      </c>
      <c r="Z456" s="424">
        <f t="shared" si="308"/>
        <v>0.45</v>
      </c>
      <c r="AA456" s="406">
        <f t="shared" si="303"/>
        <v>150</v>
      </c>
      <c r="AB456" s="484">
        <f t="shared" si="296"/>
        <v>0.45</v>
      </c>
      <c r="AC456" s="407"/>
    </row>
    <row r="457" spans="1:29" ht="61.5" customHeight="1">
      <c r="A457" s="46">
        <f t="shared" si="306"/>
        <v>26.200000000000031</v>
      </c>
      <c r="B457" s="12" t="s">
        <v>282</v>
      </c>
      <c r="C457" s="45">
        <v>150</v>
      </c>
      <c r="D457" s="13">
        <v>0.45</v>
      </c>
      <c r="E457" s="45">
        <v>150</v>
      </c>
      <c r="F457" s="13">
        <v>0.45</v>
      </c>
      <c r="G457" s="47">
        <f t="shared" si="305"/>
        <v>1</v>
      </c>
      <c r="H457" s="48">
        <f t="shared" si="305"/>
        <v>1</v>
      </c>
      <c r="I457" s="49">
        <f t="shared" si="302"/>
        <v>0</v>
      </c>
      <c r="J457" s="50">
        <f t="shared" si="302"/>
        <v>0</v>
      </c>
      <c r="K457" s="8"/>
      <c r="L457" s="8"/>
      <c r="M457" s="8"/>
      <c r="N457" s="13"/>
      <c r="O457" s="51">
        <v>3.0000000000000001E-3</v>
      </c>
      <c r="P457" s="8">
        <v>150</v>
      </c>
      <c r="Q457" s="41">
        <f t="shared" si="307"/>
        <v>0.45</v>
      </c>
      <c r="R457" s="42">
        <f t="shared" si="294"/>
        <v>150</v>
      </c>
      <c r="S457" s="43">
        <f t="shared" si="294"/>
        <v>0.45</v>
      </c>
      <c r="T457" s="405"/>
      <c r="U457" s="405"/>
      <c r="V457" s="405"/>
      <c r="W457" s="484"/>
      <c r="X457" s="423">
        <v>3.0000000000000001E-3</v>
      </c>
      <c r="Y457" s="405">
        <v>150</v>
      </c>
      <c r="Z457" s="424">
        <f t="shared" si="308"/>
        <v>0.45</v>
      </c>
      <c r="AA457" s="406">
        <f t="shared" si="303"/>
        <v>150</v>
      </c>
      <c r="AB457" s="484">
        <f t="shared" si="296"/>
        <v>0.45</v>
      </c>
      <c r="AC457" s="407"/>
    </row>
    <row r="458" spans="1:29" ht="61.5" customHeight="1">
      <c r="A458" s="46">
        <f t="shared" si="306"/>
        <v>26.210000000000033</v>
      </c>
      <c r="B458" s="12" t="s">
        <v>283</v>
      </c>
      <c r="C458" s="45">
        <v>0</v>
      </c>
      <c r="D458" s="13">
        <v>0</v>
      </c>
      <c r="E458" s="45">
        <v>0</v>
      </c>
      <c r="F458" s="13">
        <v>0</v>
      </c>
      <c r="G458" s="47" t="e">
        <f t="shared" si="305"/>
        <v>#DIV/0!</v>
      </c>
      <c r="H458" s="48" t="e">
        <f t="shared" si="305"/>
        <v>#DIV/0!</v>
      </c>
      <c r="I458" s="49">
        <f t="shared" si="302"/>
        <v>0</v>
      </c>
      <c r="J458" s="50">
        <f t="shared" si="302"/>
        <v>0</v>
      </c>
      <c r="K458" s="8"/>
      <c r="L458" s="8"/>
      <c r="M458" s="8"/>
      <c r="N458" s="13"/>
      <c r="O458" s="51">
        <v>0.1</v>
      </c>
      <c r="P458" s="8"/>
      <c r="Q458" s="41"/>
      <c r="R458" s="42">
        <f t="shared" si="294"/>
        <v>0</v>
      </c>
      <c r="S458" s="43">
        <f t="shared" si="294"/>
        <v>0</v>
      </c>
      <c r="T458" s="405"/>
      <c r="U458" s="405"/>
      <c r="V458" s="405"/>
      <c r="W458" s="484"/>
      <c r="X458" s="423">
        <v>0.1</v>
      </c>
      <c r="Y458" s="405"/>
      <c r="Z458" s="424"/>
      <c r="AA458" s="406">
        <f t="shared" si="303"/>
        <v>0</v>
      </c>
      <c r="AB458" s="484">
        <f t="shared" si="296"/>
        <v>0</v>
      </c>
      <c r="AC458" s="407"/>
    </row>
    <row r="459" spans="1:29" ht="61.5" customHeight="1">
      <c r="A459" s="46">
        <f t="shared" si="306"/>
        <v>26.220000000000034</v>
      </c>
      <c r="B459" s="12" t="s">
        <v>284</v>
      </c>
      <c r="C459" s="45">
        <v>150</v>
      </c>
      <c r="D459" s="13">
        <v>0.74</v>
      </c>
      <c r="E459" s="45">
        <v>150</v>
      </c>
      <c r="F459" s="13">
        <v>0.74</v>
      </c>
      <c r="G459" s="47">
        <f t="shared" si="305"/>
        <v>1</v>
      </c>
      <c r="H459" s="48">
        <f t="shared" si="305"/>
        <v>1</v>
      </c>
      <c r="I459" s="49">
        <f t="shared" si="302"/>
        <v>0</v>
      </c>
      <c r="J459" s="50">
        <f t="shared" si="302"/>
        <v>0</v>
      </c>
      <c r="K459" s="8"/>
      <c r="L459" s="8"/>
      <c r="M459" s="8"/>
      <c r="N459" s="13"/>
      <c r="O459" s="51">
        <v>5.0000000000000001E-3</v>
      </c>
      <c r="P459" s="8">
        <v>150</v>
      </c>
      <c r="Q459" s="41">
        <f t="shared" si="307"/>
        <v>0.75</v>
      </c>
      <c r="R459" s="42">
        <f t="shared" si="294"/>
        <v>150</v>
      </c>
      <c r="S459" s="43">
        <f t="shared" si="294"/>
        <v>0.75</v>
      </c>
      <c r="T459" s="405"/>
      <c r="U459" s="405"/>
      <c r="V459" s="405"/>
      <c r="W459" s="484"/>
      <c r="X459" s="423">
        <v>5.0000000000000001E-3</v>
      </c>
      <c r="Y459" s="405">
        <v>150</v>
      </c>
      <c r="Z459" s="424">
        <f t="shared" ref="Z459:Z460" si="309">X459*Y459</f>
        <v>0.75</v>
      </c>
      <c r="AA459" s="406">
        <f t="shared" si="303"/>
        <v>150</v>
      </c>
      <c r="AB459" s="484">
        <f t="shared" si="296"/>
        <v>0.75</v>
      </c>
      <c r="AC459" s="407"/>
    </row>
    <row r="460" spans="1:29" ht="61.5" customHeight="1">
      <c r="A460" s="46">
        <f t="shared" si="306"/>
        <v>26.230000000000036</v>
      </c>
      <c r="B460" s="12" t="s">
        <v>285</v>
      </c>
      <c r="C460" s="45">
        <v>150</v>
      </c>
      <c r="D460" s="13">
        <v>0.3</v>
      </c>
      <c r="E460" s="45">
        <v>150</v>
      </c>
      <c r="F460" s="13">
        <v>0.3</v>
      </c>
      <c r="G460" s="47">
        <f t="shared" si="305"/>
        <v>1</v>
      </c>
      <c r="H460" s="48">
        <f t="shared" si="305"/>
        <v>1</v>
      </c>
      <c r="I460" s="49">
        <f t="shared" si="302"/>
        <v>0</v>
      </c>
      <c r="J460" s="50">
        <f t="shared" si="302"/>
        <v>0</v>
      </c>
      <c r="K460" s="8"/>
      <c r="L460" s="8"/>
      <c r="M460" s="8"/>
      <c r="N460" s="13"/>
      <c r="O460" s="51">
        <v>2E-3</v>
      </c>
      <c r="P460" s="8">
        <v>150</v>
      </c>
      <c r="Q460" s="41">
        <f t="shared" si="307"/>
        <v>0.3</v>
      </c>
      <c r="R460" s="42">
        <f t="shared" si="294"/>
        <v>150</v>
      </c>
      <c r="S460" s="43">
        <f t="shared" si="294"/>
        <v>0.3</v>
      </c>
      <c r="T460" s="405"/>
      <c r="U460" s="405"/>
      <c r="V460" s="405"/>
      <c r="W460" s="484"/>
      <c r="X460" s="423">
        <v>2E-3</v>
      </c>
      <c r="Y460" s="405">
        <v>150</v>
      </c>
      <c r="Z460" s="424">
        <f t="shared" si="309"/>
        <v>0.3</v>
      </c>
      <c r="AA460" s="406">
        <f t="shared" si="303"/>
        <v>150</v>
      </c>
      <c r="AB460" s="484">
        <f t="shared" si="296"/>
        <v>0.3</v>
      </c>
      <c r="AC460" s="407"/>
    </row>
    <row r="461" spans="1:29" s="216" customFormat="1" ht="18">
      <c r="A461" s="203"/>
      <c r="B461" s="132" t="s">
        <v>286</v>
      </c>
      <c r="C461" s="210">
        <v>2</v>
      </c>
      <c r="D461" s="211">
        <f t="shared" ref="D461:F461" si="310">SUM(D440:D460)</f>
        <v>56.84</v>
      </c>
      <c r="E461" s="210">
        <v>2</v>
      </c>
      <c r="F461" s="211">
        <f t="shared" si="310"/>
        <v>56.84</v>
      </c>
      <c r="G461" s="214">
        <f t="shared" si="305"/>
        <v>1</v>
      </c>
      <c r="H461" s="215">
        <f t="shared" si="305"/>
        <v>1</v>
      </c>
      <c r="I461" s="210">
        <f t="shared" ref="I461:S461" si="311">SUM(I440:I460)</f>
        <v>0</v>
      </c>
      <c r="J461" s="211">
        <f t="shared" si="311"/>
        <v>0</v>
      </c>
      <c r="K461" s="211">
        <f t="shared" si="311"/>
        <v>0</v>
      </c>
      <c r="L461" s="211">
        <f t="shared" si="311"/>
        <v>0</v>
      </c>
      <c r="M461" s="211">
        <f t="shared" si="311"/>
        <v>0</v>
      </c>
      <c r="N461" s="211">
        <f t="shared" si="311"/>
        <v>0</v>
      </c>
      <c r="O461" s="212"/>
      <c r="P461" s="210">
        <v>2</v>
      </c>
      <c r="Q461" s="211">
        <f t="shared" si="311"/>
        <v>56.834999999999994</v>
      </c>
      <c r="R461" s="210">
        <v>2</v>
      </c>
      <c r="S461" s="211">
        <f t="shared" si="311"/>
        <v>56.834999999999994</v>
      </c>
      <c r="T461" s="475"/>
      <c r="U461" s="475">
        <f t="shared" ref="U461:W461" si="312">SUM(U440:U460)</f>
        <v>0</v>
      </c>
      <c r="V461" s="475"/>
      <c r="W461" s="475">
        <f t="shared" si="312"/>
        <v>0</v>
      </c>
      <c r="X461" s="476"/>
      <c r="Y461" s="210">
        <v>2</v>
      </c>
      <c r="Z461" s="475">
        <f t="shared" ref="Z461" si="313">SUM(Z440:Z460)</f>
        <v>56.834999999999994</v>
      </c>
      <c r="AA461" s="210">
        <v>2</v>
      </c>
      <c r="AB461" s="475">
        <f t="shared" ref="AB461" si="314">SUM(AB440:AB460)</f>
        <v>56.834999999999994</v>
      </c>
      <c r="AC461" s="403"/>
    </row>
    <row r="462" spans="1:29" s="216" customFormat="1" ht="31.5">
      <c r="A462" s="203"/>
      <c r="B462" s="193" t="s">
        <v>287</v>
      </c>
      <c r="C462" s="141">
        <v>2</v>
      </c>
      <c r="D462" s="142">
        <f t="shared" ref="D462:F462" si="315">D461+D438</f>
        <v>56.84</v>
      </c>
      <c r="E462" s="141">
        <v>2</v>
      </c>
      <c r="F462" s="142">
        <f t="shared" si="315"/>
        <v>56.84</v>
      </c>
      <c r="G462" s="214">
        <f t="shared" si="305"/>
        <v>1</v>
      </c>
      <c r="H462" s="215">
        <f t="shared" si="305"/>
        <v>1</v>
      </c>
      <c r="I462" s="141">
        <f t="shared" ref="I462:S462" si="316">I461+I438</f>
        <v>0</v>
      </c>
      <c r="J462" s="142">
        <f t="shared" si="316"/>
        <v>0</v>
      </c>
      <c r="K462" s="142">
        <f t="shared" si="316"/>
        <v>0</v>
      </c>
      <c r="L462" s="142">
        <f t="shared" si="316"/>
        <v>0</v>
      </c>
      <c r="M462" s="142">
        <f t="shared" si="316"/>
        <v>0</v>
      </c>
      <c r="N462" s="142">
        <f t="shared" si="316"/>
        <v>0</v>
      </c>
      <c r="O462" s="136"/>
      <c r="P462" s="141">
        <v>2</v>
      </c>
      <c r="Q462" s="142">
        <f t="shared" si="316"/>
        <v>56.834999999999994</v>
      </c>
      <c r="R462" s="141">
        <v>2</v>
      </c>
      <c r="S462" s="142">
        <f t="shared" si="316"/>
        <v>56.834999999999994</v>
      </c>
      <c r="T462" s="448"/>
      <c r="U462" s="448">
        <f t="shared" ref="U462:W462" si="317">U461+U438</f>
        <v>0</v>
      </c>
      <c r="V462" s="448"/>
      <c r="W462" s="448">
        <f t="shared" si="317"/>
        <v>0</v>
      </c>
      <c r="X462" s="440"/>
      <c r="Y462" s="141">
        <v>2</v>
      </c>
      <c r="Z462" s="448">
        <f t="shared" ref="Z462" si="318">Z461+Z438</f>
        <v>56.834999999999994</v>
      </c>
      <c r="AA462" s="141">
        <v>2</v>
      </c>
      <c r="AB462" s="448">
        <f t="shared" ref="AB462" si="319">AB461+AB438</f>
        <v>56.834999999999994</v>
      </c>
      <c r="AC462" s="416"/>
    </row>
    <row r="463" spans="1:29" s="218" customFormat="1" ht="18">
      <c r="A463" s="260"/>
      <c r="B463" s="25"/>
      <c r="C463" s="53"/>
      <c r="D463" s="222"/>
      <c r="E463" s="53"/>
      <c r="F463" s="27"/>
      <c r="G463" s="220"/>
      <c r="H463" s="221"/>
      <c r="I463" s="53"/>
      <c r="J463" s="27"/>
      <c r="K463" s="27"/>
      <c r="L463" s="27"/>
      <c r="M463" s="27"/>
      <c r="N463" s="27"/>
      <c r="O463" s="112"/>
      <c r="P463" s="27"/>
      <c r="Q463" s="27"/>
      <c r="R463" s="27"/>
      <c r="S463" s="27"/>
      <c r="T463" s="448"/>
      <c r="U463" s="448"/>
      <c r="V463" s="448"/>
      <c r="W463" s="448"/>
      <c r="X463" s="440"/>
      <c r="Y463" s="448"/>
      <c r="Z463" s="448"/>
      <c r="AA463" s="448"/>
      <c r="AB463" s="448"/>
      <c r="AC463" s="416"/>
    </row>
    <row r="464" spans="1:29" s="216" customFormat="1" ht="18">
      <c r="A464" s="203"/>
      <c r="B464" s="193" t="s">
        <v>299</v>
      </c>
      <c r="C464" s="141"/>
      <c r="D464" s="142">
        <f>D425+D462+D463</f>
        <v>3605.413</v>
      </c>
      <c r="E464" s="141"/>
      <c r="F464" s="142">
        <f t="shared" ref="F464" si="320">F425+F462+F463</f>
        <v>3392.2080000000001</v>
      </c>
      <c r="G464" s="214"/>
      <c r="H464" s="215">
        <f>F464/D464</f>
        <v>0.94086530447413375</v>
      </c>
      <c r="I464" s="141">
        <f t="shared" ref="I464:N464" si="321">I425+I462+I463</f>
        <v>467</v>
      </c>
      <c r="J464" s="142">
        <f t="shared" si="321"/>
        <v>213.20499999999998</v>
      </c>
      <c r="K464" s="141">
        <f t="shared" si="321"/>
        <v>7</v>
      </c>
      <c r="L464" s="142">
        <f t="shared" si="321"/>
        <v>72.44</v>
      </c>
      <c r="M464" s="142">
        <f t="shared" si="321"/>
        <v>0</v>
      </c>
      <c r="N464" s="142">
        <f t="shared" si="321"/>
        <v>0</v>
      </c>
      <c r="O464" s="142"/>
      <c r="P464" s="142"/>
      <c r="Q464" s="142">
        <f>Q425+Q462+Q463</f>
        <v>6431.9535100000003</v>
      </c>
      <c r="R464" s="142"/>
      <c r="S464" s="142">
        <f t="shared" ref="S464:W464" si="322">S425+S462+S463</f>
        <v>6504.3935099999999</v>
      </c>
      <c r="T464" s="447"/>
      <c r="U464" s="448">
        <f t="shared" si="322"/>
        <v>72.44</v>
      </c>
      <c r="V464" s="448"/>
      <c r="W464" s="448">
        <f t="shared" si="322"/>
        <v>0</v>
      </c>
      <c r="X464" s="448"/>
      <c r="Y464" s="448"/>
      <c r="Z464" s="448">
        <f>Z425+Z462+Z463</f>
        <v>4404.8541330000007</v>
      </c>
      <c r="AA464" s="448"/>
      <c r="AB464" s="448">
        <f t="shared" ref="AB464" si="323">AB425+AB462+AB463</f>
        <v>4477.2941330000003</v>
      </c>
      <c r="AC464" s="416"/>
    </row>
    <row r="466" spans="1:29" s="104" customFormat="1">
      <c r="A466" s="70"/>
      <c r="B466" s="223" t="s">
        <v>246</v>
      </c>
      <c r="C466" s="224"/>
      <c r="D466" s="240">
        <f>(AB413+AB422)/AB464*100</f>
        <v>2.0771474296169496</v>
      </c>
      <c r="E466" s="84"/>
      <c r="F466" s="226"/>
      <c r="G466" s="227"/>
      <c r="H466"/>
      <c r="I466" s="84"/>
      <c r="J466" s="72"/>
      <c r="K466" s="84"/>
      <c r="L466" s="72"/>
      <c r="M466" s="84"/>
      <c r="N466" s="72"/>
      <c r="O466" s="228"/>
      <c r="P466" s="229"/>
      <c r="Q466" s="230"/>
      <c r="R466" s="229"/>
      <c r="S466" s="230"/>
      <c r="T466" s="488"/>
      <c r="U466" s="489"/>
      <c r="V466" s="489"/>
      <c r="W466" s="489"/>
      <c r="X466" s="489"/>
      <c r="Y466" s="489"/>
      <c r="Z466" s="489"/>
      <c r="AA466" s="489"/>
      <c r="AB466" s="489"/>
      <c r="AC466" s="489"/>
    </row>
    <row r="467" spans="1:29">
      <c r="B467" s="231" t="s">
        <v>247</v>
      </c>
      <c r="C467" s="232"/>
      <c r="D467" s="226"/>
      <c r="E467" s="84"/>
      <c r="F467" s="226"/>
      <c r="G467" s="227"/>
      <c r="J467" s="72"/>
      <c r="K467" s="84"/>
      <c r="L467" s="72"/>
      <c r="M467" s="84"/>
      <c r="O467" s="228"/>
      <c r="P467" s="229"/>
      <c r="Q467" s="230"/>
      <c r="R467" s="229"/>
      <c r="S467" s="225">
        <f>(S413)/S$425</f>
        <v>2.1713645526886424E-2</v>
      </c>
    </row>
    <row r="468" spans="1:29" s="104" customFormat="1" ht="25.5">
      <c r="A468" s="70"/>
      <c r="B468" s="233" t="s">
        <v>248</v>
      </c>
      <c r="C468" s="232"/>
      <c r="D468" s="226"/>
      <c r="E468" s="84"/>
      <c r="F468" s="226"/>
      <c r="G468" s="227"/>
      <c r="H468"/>
      <c r="I468" s="84"/>
      <c r="J468" s="72"/>
      <c r="K468" s="84"/>
      <c r="L468" s="72"/>
      <c r="M468" s="84"/>
      <c r="N468" s="72"/>
      <c r="O468" s="228"/>
      <c r="P468" s="229"/>
      <c r="Q468" s="230"/>
      <c r="R468" s="229"/>
      <c r="S468" s="225">
        <f>(S410)/S$425</f>
        <v>2.1713645526886424E-2</v>
      </c>
      <c r="T468" s="488"/>
      <c r="U468" s="489"/>
      <c r="V468" s="489"/>
      <c r="W468" s="489"/>
      <c r="X468" s="489"/>
      <c r="Y468" s="489"/>
      <c r="Z468" s="489"/>
      <c r="AA468" s="489"/>
      <c r="AB468" s="489"/>
      <c r="AC468" s="489"/>
    </row>
    <row r="469" spans="1:29">
      <c r="B469" s="231" t="s">
        <v>249</v>
      </c>
      <c r="C469" s="232"/>
      <c r="D469" s="226"/>
      <c r="E469" s="84"/>
      <c r="F469" s="226"/>
      <c r="G469" s="227"/>
      <c r="J469" s="72"/>
      <c r="K469" s="84"/>
      <c r="L469" s="72"/>
      <c r="M469" s="84"/>
      <c r="O469" s="228"/>
      <c r="P469" s="229"/>
      <c r="Q469" s="230"/>
      <c r="R469" s="229"/>
      <c r="S469" s="225">
        <f>(S411)/S$425</f>
        <v>0</v>
      </c>
    </row>
    <row r="470" spans="1:29">
      <c r="B470" s="234" t="s">
        <v>107</v>
      </c>
      <c r="C470" s="232"/>
      <c r="D470" s="226"/>
      <c r="E470" s="84"/>
      <c r="F470" s="226"/>
      <c r="G470" s="227"/>
      <c r="J470" s="72"/>
      <c r="K470" s="84"/>
      <c r="L470" s="72"/>
      <c r="M470" s="84"/>
      <c r="O470" s="228"/>
      <c r="P470" s="229"/>
      <c r="Q470" s="230"/>
      <c r="R470" s="229"/>
      <c r="S470" s="225">
        <f>(S413)/S$425</f>
        <v>2.1713645526886424E-2</v>
      </c>
    </row>
    <row r="471" spans="1:29" ht="25.5">
      <c r="B471" s="235" t="s">
        <v>297</v>
      </c>
      <c r="C471" s="224"/>
      <c r="D471" s="226">
        <f>(AB415+AB416+AB417)/AB464*100</f>
        <v>2.0041122458013856</v>
      </c>
      <c r="E471" s="84"/>
      <c r="F471" s="226"/>
      <c r="G471" s="227"/>
      <c r="J471" s="72"/>
      <c r="K471" s="84"/>
      <c r="L471" s="72"/>
      <c r="M471" s="84"/>
      <c r="O471" s="228"/>
      <c r="P471" s="229"/>
      <c r="Q471" s="230"/>
      <c r="R471" s="229"/>
      <c r="S471" s="225">
        <f>(S415+S416+S417)/S$425</f>
        <v>1.8116935242825739E-2</v>
      </c>
    </row>
    <row r="472" spans="1:29" ht="25.5">
      <c r="B472" s="235" t="s">
        <v>251</v>
      </c>
      <c r="C472" s="224"/>
      <c r="D472" s="226">
        <f>AB418/AB464*100</f>
        <v>0.17867934878425376</v>
      </c>
      <c r="E472" s="84"/>
      <c r="F472" s="226"/>
      <c r="G472" s="227"/>
      <c r="J472" s="72"/>
      <c r="K472" s="84"/>
      <c r="L472" s="72"/>
      <c r="M472" s="84"/>
      <c r="O472" s="228"/>
      <c r="P472" s="229"/>
      <c r="Q472" s="230"/>
      <c r="R472" s="229"/>
      <c r="S472" s="225">
        <f t="shared" ref="S472" si="324">(S418)/S$425</f>
        <v>3.9084561948395562E-3</v>
      </c>
    </row>
    <row r="473" spans="1:29">
      <c r="B473" s="236"/>
      <c r="C473" s="232"/>
      <c r="D473" s="226"/>
      <c r="E473" s="84"/>
      <c r="F473" s="226"/>
      <c r="G473" s="227"/>
      <c r="J473" s="72"/>
      <c r="K473" s="84"/>
      <c r="L473" s="72"/>
      <c r="M473" s="84"/>
      <c r="O473" s="228"/>
      <c r="P473" s="229"/>
      <c r="Q473" s="230"/>
      <c r="R473" s="229"/>
      <c r="S473" s="225">
        <f>(S418)/S$425</f>
        <v>3.9084561948395562E-3</v>
      </c>
    </row>
    <row r="474" spans="1:29">
      <c r="B474" s="236" t="s">
        <v>298</v>
      </c>
      <c r="C474" s="232"/>
      <c r="D474" s="226">
        <f>AB406/AB464*100</f>
        <v>18.709108115680724</v>
      </c>
      <c r="E474" s="84"/>
      <c r="F474" s="226"/>
      <c r="G474" s="227"/>
      <c r="J474" s="72"/>
      <c r="K474" s="84"/>
      <c r="L474" s="72"/>
      <c r="M474" s="84"/>
      <c r="O474" s="228"/>
      <c r="P474" s="229"/>
      <c r="Q474" s="230"/>
      <c r="R474" s="229"/>
      <c r="S474" s="225">
        <f>(S406)/S$425</f>
        <v>0.31447475301778999</v>
      </c>
    </row>
    <row r="475" spans="1:29">
      <c r="S475" s="343"/>
    </row>
  </sheetData>
  <mergeCells count="17">
    <mergeCell ref="AC1:AC3"/>
    <mergeCell ref="C2:D2"/>
    <mergeCell ref="E2:H2"/>
    <mergeCell ref="I2:J2"/>
    <mergeCell ref="K2:L2"/>
    <mergeCell ref="A1:A3"/>
    <mergeCell ref="B1:B3"/>
    <mergeCell ref="C1:J1"/>
    <mergeCell ref="K1:S1"/>
    <mergeCell ref="T1:AB1"/>
    <mergeCell ref="AA2:AB2"/>
    <mergeCell ref="M2:N2"/>
    <mergeCell ref="O2:Q2"/>
    <mergeCell ref="R2:S2"/>
    <mergeCell ref="T2:U2"/>
    <mergeCell ref="V2:W2"/>
    <mergeCell ref="X2:Z2"/>
  </mergeCells>
  <conditionalFormatting sqref="O440:O442 X440:X442">
    <cfRule type="cellIs" dxfId="8" priority="1" operator="equal">
      <formula>0</formula>
    </cfRule>
  </conditionalFormatting>
  <printOptions horizontalCentered="1"/>
  <pageMargins left="0.28999999999999998" right="0.15748031496063" top="0.51" bottom="0.35" header="0.32" footer="0.196850393700787"/>
  <pageSetup paperSize="9" scale="41" orientation="landscape" r:id="rId1"/>
  <headerFooter>
    <oddHeader>&amp;L&amp;"-,Bold"&amp;18Name of District:North&amp;C&amp;"-,Bold"&amp;18Costing Sheets for AWP &amp; B 2017-18 - SSA-RTE&amp;R&amp;"-,Bold"&amp;20(Rs. in lakh)</oddHeader>
  </headerFooter>
</worksheet>
</file>

<file path=xl/worksheets/sheet5.xml><?xml version="1.0" encoding="utf-8"?>
<worksheet xmlns="http://schemas.openxmlformats.org/spreadsheetml/2006/main" xmlns:r="http://schemas.openxmlformats.org/officeDocument/2006/relationships">
  <sheetPr>
    <tabColor theme="4" tint="-0.249977111117893"/>
  </sheetPr>
  <dimension ref="A1:AD474"/>
  <sheetViews>
    <sheetView view="pageBreakPreview" zoomScale="50" zoomScaleNormal="70" zoomScaleSheetLayoutView="50" workbookViewId="0">
      <pane xSplit="2" ySplit="5" topLeftCell="C318" activePane="bottomRight" state="frozen"/>
      <selection activeCell="Y11" sqref="Y11"/>
      <selection pane="topRight" activeCell="Y11" sqref="Y11"/>
      <selection pane="bottomLeft" activeCell="Y11" sqref="Y11"/>
      <selection pane="bottomRight" activeCell="Y11" sqref="Y11"/>
    </sheetView>
  </sheetViews>
  <sheetFormatPr defaultRowHeight="15.75"/>
  <cols>
    <col min="1" max="1" width="10.42578125" style="70" customWidth="1"/>
    <col min="2" max="2" width="34.42578125" style="71" customWidth="1"/>
    <col min="3" max="3" width="12.28515625" customWidth="1"/>
    <col min="4" max="4" width="12" style="72" customWidth="1"/>
    <col min="5" max="5" width="10.85546875" customWidth="1"/>
    <col min="6" max="6" width="11" style="72" bestFit="1" customWidth="1"/>
    <col min="7" max="7" width="10.7109375" customWidth="1"/>
    <col min="8" max="8" width="10.5703125" customWidth="1"/>
    <col min="9" max="9" width="9.28515625" style="84" customWidth="1"/>
    <col min="10" max="10" width="9.140625" customWidth="1"/>
    <col min="11" max="11" width="8.7109375" customWidth="1"/>
    <col min="12" max="12" width="8" customWidth="1"/>
    <col min="13" max="14" width="12.28515625" customWidth="1"/>
    <col min="15" max="15" width="11.42578125" style="73" customWidth="1"/>
    <col min="16" max="16" width="12.140625" customWidth="1"/>
    <col min="17" max="17" width="12.5703125" style="72" customWidth="1"/>
    <col min="18" max="18" width="13" bestFit="1" customWidth="1"/>
    <col min="19" max="19" width="11.140625" style="72" customWidth="1"/>
    <col min="20" max="20" width="8.28515625" style="488" bestFit="1" customWidth="1"/>
    <col min="21" max="21" width="8.85546875" style="489" customWidth="1"/>
    <col min="22" max="22" width="7.28515625" style="489" bestFit="1" customWidth="1"/>
    <col min="23" max="23" width="6.7109375" style="489" bestFit="1" customWidth="1"/>
    <col min="24" max="24" width="12.5703125" style="489" customWidth="1"/>
    <col min="25" max="25" width="11.85546875" style="489" customWidth="1"/>
    <col min="26" max="26" width="12.28515625" style="489" customWidth="1"/>
    <col min="27" max="27" width="12.7109375" style="489" customWidth="1"/>
    <col min="28" max="28" width="12.28515625" style="489" customWidth="1"/>
    <col min="29" max="29" width="18.85546875" style="489" customWidth="1"/>
  </cols>
  <sheetData>
    <row r="1" spans="1:29">
      <c r="A1" s="628" t="s">
        <v>0</v>
      </c>
      <c r="B1" s="629" t="s">
        <v>1</v>
      </c>
      <c r="C1" s="624" t="s">
        <v>302</v>
      </c>
      <c r="D1" s="624"/>
      <c r="E1" s="624"/>
      <c r="F1" s="624"/>
      <c r="G1" s="624"/>
      <c r="H1" s="624"/>
      <c r="I1" s="624"/>
      <c r="J1" s="624"/>
      <c r="K1" s="624" t="s">
        <v>303</v>
      </c>
      <c r="L1" s="624"/>
      <c r="M1" s="624"/>
      <c r="N1" s="624"/>
      <c r="O1" s="624"/>
      <c r="P1" s="624"/>
      <c r="Q1" s="624"/>
      <c r="R1" s="624"/>
      <c r="S1" s="624"/>
      <c r="T1" s="623" t="s">
        <v>304</v>
      </c>
      <c r="U1" s="623"/>
      <c r="V1" s="623"/>
      <c r="W1" s="623"/>
      <c r="X1" s="623"/>
      <c r="Y1" s="623"/>
      <c r="Z1" s="623"/>
      <c r="AA1" s="623"/>
      <c r="AB1" s="630"/>
      <c r="AC1" s="623" t="s">
        <v>2</v>
      </c>
    </row>
    <row r="2" spans="1:29">
      <c r="A2" s="628"/>
      <c r="B2" s="629"/>
      <c r="C2" s="624" t="s">
        <v>3</v>
      </c>
      <c r="D2" s="624"/>
      <c r="E2" s="624" t="s">
        <v>4</v>
      </c>
      <c r="F2" s="624"/>
      <c r="G2" s="624"/>
      <c r="H2" s="624"/>
      <c r="I2" s="625" t="s">
        <v>5</v>
      </c>
      <c r="J2" s="625"/>
      <c r="K2" s="626" t="s">
        <v>6</v>
      </c>
      <c r="L2" s="627"/>
      <c r="M2" s="633" t="s">
        <v>353</v>
      </c>
      <c r="N2" s="634"/>
      <c r="O2" s="624" t="s">
        <v>8</v>
      </c>
      <c r="P2" s="624"/>
      <c r="Q2" s="624"/>
      <c r="R2" s="626" t="s">
        <v>9</v>
      </c>
      <c r="S2" s="627"/>
      <c r="T2" s="631" t="s">
        <v>6</v>
      </c>
      <c r="U2" s="635"/>
      <c r="V2" s="630" t="s">
        <v>7</v>
      </c>
      <c r="W2" s="636"/>
      <c r="X2" s="623" t="s">
        <v>8</v>
      </c>
      <c r="Y2" s="623"/>
      <c r="Z2" s="623"/>
      <c r="AA2" s="631" t="s">
        <v>9</v>
      </c>
      <c r="AB2" s="632"/>
      <c r="AC2" s="623"/>
    </row>
    <row r="3" spans="1:29" ht="35.25" customHeight="1">
      <c r="A3" s="628"/>
      <c r="B3" s="629"/>
      <c r="C3" s="1" t="s">
        <v>10</v>
      </c>
      <c r="D3" s="335" t="s">
        <v>11</v>
      </c>
      <c r="E3" s="1" t="s">
        <v>10</v>
      </c>
      <c r="F3" s="335" t="s">
        <v>12</v>
      </c>
      <c r="G3" s="1" t="s">
        <v>13</v>
      </c>
      <c r="H3" s="259" t="s">
        <v>14</v>
      </c>
      <c r="I3" s="1" t="s">
        <v>10</v>
      </c>
      <c r="J3" s="260" t="s">
        <v>12</v>
      </c>
      <c r="K3" s="1" t="s">
        <v>10</v>
      </c>
      <c r="L3" s="261" t="s">
        <v>12</v>
      </c>
      <c r="M3" s="1" t="s">
        <v>10</v>
      </c>
      <c r="N3" s="260" t="s">
        <v>12</v>
      </c>
      <c r="O3" s="2" t="s">
        <v>15</v>
      </c>
      <c r="P3" s="1" t="s">
        <v>10</v>
      </c>
      <c r="Q3" s="335" t="s">
        <v>12</v>
      </c>
      <c r="R3" s="1" t="s">
        <v>10</v>
      </c>
      <c r="S3" s="335" t="s">
        <v>12</v>
      </c>
      <c r="T3" s="397" t="s">
        <v>10</v>
      </c>
      <c r="U3" s="398" t="s">
        <v>12</v>
      </c>
      <c r="V3" s="399" t="s">
        <v>10</v>
      </c>
      <c r="W3" s="398" t="s">
        <v>12</v>
      </c>
      <c r="X3" s="400" t="s">
        <v>15</v>
      </c>
      <c r="Y3" s="399" t="s">
        <v>10</v>
      </c>
      <c r="Z3" s="398" t="s">
        <v>12</v>
      </c>
      <c r="AA3" s="399" t="s">
        <v>10</v>
      </c>
      <c r="AB3" s="401" t="s">
        <v>12</v>
      </c>
      <c r="AC3" s="623"/>
    </row>
    <row r="4" spans="1:29" s="129" customFormat="1">
      <c r="A4" s="125" t="s">
        <v>16</v>
      </c>
      <c r="B4" s="126" t="s">
        <v>17</v>
      </c>
      <c r="C4" s="127"/>
      <c r="D4" s="131"/>
      <c r="E4" s="127"/>
      <c r="F4" s="131"/>
      <c r="G4" s="127"/>
      <c r="H4" s="127"/>
      <c r="I4" s="130"/>
      <c r="J4" s="127"/>
      <c r="K4" s="127"/>
      <c r="L4" s="127"/>
      <c r="M4" s="127"/>
      <c r="N4" s="127"/>
      <c r="O4" s="128"/>
      <c r="P4" s="127"/>
      <c r="Q4" s="131"/>
      <c r="R4" s="127"/>
      <c r="S4" s="131"/>
      <c r="T4" s="402"/>
      <c r="U4" s="403"/>
      <c r="V4" s="403"/>
      <c r="W4" s="403"/>
      <c r="X4" s="403"/>
      <c r="Y4" s="403"/>
      <c r="Z4" s="403"/>
      <c r="AA4" s="403"/>
      <c r="AB4" s="403"/>
      <c r="AC4" s="403"/>
    </row>
    <row r="5" spans="1:29">
      <c r="A5" s="6"/>
      <c r="B5" s="36" t="s">
        <v>18</v>
      </c>
      <c r="C5" s="26"/>
      <c r="D5" s="27"/>
      <c r="E5" s="26"/>
      <c r="F5" s="27"/>
      <c r="G5" s="26"/>
      <c r="H5" s="26"/>
      <c r="I5" s="53"/>
      <c r="J5" s="26"/>
      <c r="K5" s="26"/>
      <c r="L5" s="26"/>
      <c r="M5" s="26"/>
      <c r="N5" s="26"/>
      <c r="O5" s="105"/>
      <c r="P5" s="26"/>
      <c r="Q5" s="27"/>
      <c r="R5" s="26"/>
      <c r="S5" s="27"/>
      <c r="T5" s="402"/>
      <c r="U5" s="403"/>
      <c r="V5" s="403"/>
      <c r="W5" s="403"/>
      <c r="X5" s="403"/>
      <c r="Y5" s="403"/>
      <c r="Z5" s="403"/>
      <c r="AA5" s="403"/>
      <c r="AB5" s="403"/>
      <c r="AC5" s="403"/>
    </row>
    <row r="6" spans="1:29" s="147" customFormat="1">
      <c r="A6" s="143">
        <v>1</v>
      </c>
      <c r="B6" s="144" t="s">
        <v>19</v>
      </c>
      <c r="C6" s="145"/>
      <c r="D6" s="162"/>
      <c r="E6" s="145"/>
      <c r="F6" s="162"/>
      <c r="G6" s="145"/>
      <c r="H6" s="145"/>
      <c r="I6" s="159"/>
      <c r="J6" s="145"/>
      <c r="K6" s="145"/>
      <c r="L6" s="145"/>
      <c r="M6" s="145"/>
      <c r="N6" s="145"/>
      <c r="O6" s="146"/>
      <c r="P6" s="145"/>
      <c r="Q6" s="162"/>
      <c r="R6" s="145"/>
      <c r="S6" s="162"/>
      <c r="T6" s="402"/>
      <c r="U6" s="403"/>
      <c r="V6" s="403"/>
      <c r="W6" s="403"/>
      <c r="X6" s="403"/>
      <c r="Y6" s="403"/>
      <c r="Z6" s="403"/>
      <c r="AA6" s="403"/>
      <c r="AB6" s="403"/>
      <c r="AC6" s="403"/>
    </row>
    <row r="7" spans="1:29" ht="22.5" customHeight="1">
      <c r="A7" s="85">
        <v>1.01</v>
      </c>
      <c r="B7" s="7" t="s">
        <v>20</v>
      </c>
      <c r="C7" s="8"/>
      <c r="D7" s="4"/>
      <c r="E7" s="8"/>
      <c r="F7" s="4"/>
      <c r="G7" s="47"/>
      <c r="H7" s="238"/>
      <c r="I7" s="49"/>
      <c r="J7" s="237"/>
      <c r="K7" s="8"/>
      <c r="L7" s="5"/>
      <c r="M7" s="8"/>
      <c r="N7" s="5"/>
      <c r="O7" s="106"/>
      <c r="P7" s="8"/>
      <c r="Q7" s="4"/>
      <c r="R7" s="42"/>
      <c r="S7" s="4"/>
      <c r="T7" s="405"/>
      <c r="U7" s="405"/>
      <c r="V7" s="405"/>
      <c r="W7" s="405"/>
      <c r="X7" s="426"/>
      <c r="Y7" s="405"/>
      <c r="Z7" s="484"/>
      <c r="AA7" s="406">
        <f>T7+V7+Y7</f>
        <v>0</v>
      </c>
      <c r="AB7" s="484">
        <f>U7+W7+Z7</f>
        <v>0</v>
      </c>
      <c r="AC7" s="404"/>
    </row>
    <row r="8" spans="1:29" ht="23.25" customHeight="1">
      <c r="A8" s="6">
        <v>1.02</v>
      </c>
      <c r="B8" s="7" t="s">
        <v>21</v>
      </c>
      <c r="C8" s="8"/>
      <c r="D8" s="4"/>
      <c r="E8" s="8"/>
      <c r="F8" s="4"/>
      <c r="G8" s="47"/>
      <c r="H8" s="238"/>
      <c r="I8" s="49"/>
      <c r="J8" s="237"/>
      <c r="K8" s="8"/>
      <c r="L8" s="5"/>
      <c r="M8" s="8"/>
      <c r="N8" s="5"/>
      <c r="O8" s="106"/>
      <c r="P8" s="8">
        <v>13</v>
      </c>
      <c r="Q8" s="4"/>
      <c r="R8" s="42">
        <f t="shared" ref="R8:R11" si="0">K8+M8+P8</f>
        <v>13</v>
      </c>
      <c r="S8" s="4"/>
      <c r="T8" s="405"/>
      <c r="U8" s="405"/>
      <c r="V8" s="405"/>
      <c r="W8" s="405"/>
      <c r="X8" s="426"/>
      <c r="Y8" s="405">
        <v>0</v>
      </c>
      <c r="Z8" s="484">
        <v>0</v>
      </c>
      <c r="AA8" s="406">
        <f>T8+V8+Y8</f>
        <v>0</v>
      </c>
      <c r="AB8" s="484">
        <f t="shared" ref="AB8:AB20" si="1">U8+W8+Z8</f>
        <v>0</v>
      </c>
      <c r="AC8" s="404"/>
    </row>
    <row r="9" spans="1:29" s="87" customFormat="1" ht="23.25" customHeight="1">
      <c r="A9" s="6">
        <v>1.03</v>
      </c>
      <c r="B9" s="7" t="s">
        <v>22</v>
      </c>
      <c r="C9" s="8"/>
      <c r="D9" s="4"/>
      <c r="E9" s="8"/>
      <c r="F9" s="4"/>
      <c r="G9" s="47"/>
      <c r="H9" s="238"/>
      <c r="I9" s="49"/>
      <c r="J9" s="237"/>
      <c r="K9" s="8"/>
      <c r="L9" s="5"/>
      <c r="M9" s="8"/>
      <c r="N9" s="5"/>
      <c r="O9" s="64"/>
      <c r="P9" s="8"/>
      <c r="Q9" s="4"/>
      <c r="R9" s="42"/>
      <c r="S9" s="4"/>
      <c r="T9" s="405"/>
      <c r="U9" s="405"/>
      <c r="V9" s="405"/>
      <c r="W9" s="405"/>
      <c r="X9" s="426"/>
      <c r="Y9" s="405"/>
      <c r="Z9" s="484"/>
      <c r="AA9" s="406"/>
      <c r="AB9" s="484">
        <f t="shared" si="1"/>
        <v>0</v>
      </c>
      <c r="AC9" s="404"/>
    </row>
    <row r="10" spans="1:29" ht="33.75" customHeight="1">
      <c r="A10" s="6">
        <v>1.04</v>
      </c>
      <c r="B10" s="12" t="s">
        <v>23</v>
      </c>
      <c r="C10" s="8"/>
      <c r="D10" s="4"/>
      <c r="E10" s="8"/>
      <c r="F10" s="4"/>
      <c r="G10" s="8"/>
      <c r="H10" s="5"/>
      <c r="I10" s="75"/>
      <c r="J10" s="5"/>
      <c r="K10" s="8"/>
      <c r="L10" s="5"/>
      <c r="M10" s="8"/>
      <c r="N10" s="5"/>
      <c r="O10" s="106"/>
      <c r="P10" s="8"/>
      <c r="Q10" s="4"/>
      <c r="R10" s="42"/>
      <c r="S10" s="4"/>
      <c r="T10" s="405"/>
      <c r="U10" s="405"/>
      <c r="V10" s="405"/>
      <c r="W10" s="405"/>
      <c r="X10" s="426"/>
      <c r="Y10" s="405"/>
      <c r="Z10" s="484"/>
      <c r="AA10" s="406"/>
      <c r="AB10" s="484">
        <f t="shared" si="1"/>
        <v>0</v>
      </c>
      <c r="AC10" s="407"/>
    </row>
    <row r="11" spans="1:29" ht="23.25" customHeight="1">
      <c r="A11" s="6">
        <v>1.05</v>
      </c>
      <c r="B11" s="12" t="s">
        <v>24</v>
      </c>
      <c r="C11" s="8"/>
      <c r="D11" s="4"/>
      <c r="E11" s="8"/>
      <c r="F11" s="4"/>
      <c r="G11" s="8"/>
      <c r="H11" s="5"/>
      <c r="I11" s="75"/>
      <c r="J11" s="5"/>
      <c r="K11" s="8"/>
      <c r="L11" s="5"/>
      <c r="M11" s="8"/>
      <c r="N11" s="5"/>
      <c r="O11" s="106"/>
      <c r="P11" s="8"/>
      <c r="Q11" s="4"/>
      <c r="R11" s="42">
        <f t="shared" si="0"/>
        <v>0</v>
      </c>
      <c r="S11" s="4"/>
      <c r="T11" s="405"/>
      <c r="U11" s="405"/>
      <c r="V11" s="405"/>
      <c r="W11" s="405"/>
      <c r="X11" s="426"/>
      <c r="Y11" s="8"/>
      <c r="Z11" s="484"/>
      <c r="AA11" s="406">
        <f t="shared" ref="AA11" si="2">T11+V11+Y11</f>
        <v>0</v>
      </c>
      <c r="AB11" s="484">
        <f t="shared" si="1"/>
        <v>0</v>
      </c>
      <c r="AC11" s="407"/>
    </row>
    <row r="12" spans="1:29" ht="36" customHeight="1">
      <c r="A12" s="6">
        <v>1.06</v>
      </c>
      <c r="B12" s="61" t="s">
        <v>25</v>
      </c>
      <c r="C12" s="62"/>
      <c r="D12" s="10"/>
      <c r="E12" s="97"/>
      <c r="F12" s="10"/>
      <c r="G12" s="62"/>
      <c r="H12" s="11"/>
      <c r="I12" s="83"/>
      <c r="J12" s="11"/>
      <c r="K12" s="62"/>
      <c r="L12" s="11"/>
      <c r="M12" s="62"/>
      <c r="N12" s="11"/>
      <c r="O12" s="107"/>
      <c r="P12" s="62"/>
      <c r="Q12" s="10"/>
      <c r="R12" s="62"/>
      <c r="S12" s="10"/>
      <c r="T12" s="409"/>
      <c r="U12" s="409"/>
      <c r="V12" s="409"/>
      <c r="W12" s="409"/>
      <c r="X12" s="466"/>
      <c r="Y12" s="409"/>
      <c r="Z12" s="483"/>
      <c r="AA12" s="409"/>
      <c r="AB12" s="484">
        <f t="shared" si="1"/>
        <v>0</v>
      </c>
      <c r="AC12" s="408"/>
    </row>
    <row r="13" spans="1:29" ht="38.25" customHeight="1">
      <c r="A13" s="6">
        <v>1.07</v>
      </c>
      <c r="B13" s="61" t="s">
        <v>26</v>
      </c>
      <c r="C13" s="62"/>
      <c r="D13" s="10"/>
      <c r="E13" s="62"/>
      <c r="F13" s="10"/>
      <c r="G13" s="62"/>
      <c r="H13" s="11"/>
      <c r="I13" s="83"/>
      <c r="J13" s="11"/>
      <c r="K13" s="62"/>
      <c r="L13" s="11"/>
      <c r="M13" s="62"/>
      <c r="N13" s="11"/>
      <c r="O13" s="107"/>
      <c r="P13" s="62"/>
      <c r="Q13" s="10"/>
      <c r="R13" s="62"/>
      <c r="S13" s="10"/>
      <c r="T13" s="409"/>
      <c r="U13" s="409"/>
      <c r="V13" s="409"/>
      <c r="W13" s="409"/>
      <c r="X13" s="466"/>
      <c r="Y13" s="409"/>
      <c r="Z13" s="483"/>
      <c r="AA13" s="409"/>
      <c r="AB13" s="484">
        <f t="shared" si="1"/>
        <v>0</v>
      </c>
      <c r="AC13" s="408"/>
    </row>
    <row r="14" spans="1:29" s="147" customFormat="1" ht="31.5">
      <c r="A14" s="143">
        <v>2</v>
      </c>
      <c r="B14" s="148" t="s">
        <v>27</v>
      </c>
      <c r="C14" s="149"/>
      <c r="D14" s="160"/>
      <c r="E14" s="149"/>
      <c r="F14" s="160"/>
      <c r="G14" s="149"/>
      <c r="H14" s="149"/>
      <c r="I14" s="161"/>
      <c r="J14" s="149"/>
      <c r="K14" s="149"/>
      <c r="L14" s="149"/>
      <c r="M14" s="149"/>
      <c r="N14" s="149"/>
      <c r="O14" s="150"/>
      <c r="P14" s="149"/>
      <c r="Q14" s="160"/>
      <c r="R14" s="149"/>
      <c r="S14" s="160"/>
      <c r="T14" s="467"/>
      <c r="U14" s="467"/>
      <c r="V14" s="467"/>
      <c r="W14" s="467"/>
      <c r="X14" s="468"/>
      <c r="Y14" s="467"/>
      <c r="Z14" s="498"/>
      <c r="AA14" s="467"/>
      <c r="AB14" s="484">
        <f>U14+W14+Z14</f>
        <v>0</v>
      </c>
      <c r="AC14" s="410"/>
    </row>
    <row r="15" spans="1:29">
      <c r="A15" s="37"/>
      <c r="B15" s="38" t="s">
        <v>28</v>
      </c>
      <c r="C15" s="39"/>
      <c r="D15" s="40"/>
      <c r="E15" s="39"/>
      <c r="F15" s="40"/>
      <c r="G15" s="39"/>
      <c r="H15" s="39"/>
      <c r="I15" s="81"/>
      <c r="J15" s="39"/>
      <c r="K15" s="39"/>
      <c r="L15" s="39"/>
      <c r="M15" s="39"/>
      <c r="N15" s="39"/>
      <c r="O15" s="108"/>
      <c r="P15" s="39"/>
      <c r="Q15" s="40"/>
      <c r="R15" s="39"/>
      <c r="S15" s="40"/>
      <c r="T15" s="467"/>
      <c r="U15" s="467"/>
      <c r="V15" s="467"/>
      <c r="W15" s="467"/>
      <c r="X15" s="468"/>
      <c r="Y15" s="467"/>
      <c r="Z15" s="498"/>
      <c r="AA15" s="467"/>
      <c r="AB15" s="484">
        <f t="shared" si="1"/>
        <v>0</v>
      </c>
      <c r="AC15" s="410"/>
    </row>
    <row r="16" spans="1:29">
      <c r="A16" s="6"/>
      <c r="B16" s="17" t="s">
        <v>29</v>
      </c>
      <c r="C16" s="15"/>
      <c r="D16" s="16"/>
      <c r="E16" s="15"/>
      <c r="F16" s="16"/>
      <c r="G16" s="15"/>
      <c r="H16" s="15"/>
      <c r="I16" s="76"/>
      <c r="J16" s="15"/>
      <c r="K16" s="15"/>
      <c r="L16" s="15"/>
      <c r="M16" s="15"/>
      <c r="N16" s="15"/>
      <c r="O16" s="109"/>
      <c r="P16" s="15"/>
      <c r="Q16" s="16"/>
      <c r="R16" s="15"/>
      <c r="S16" s="16"/>
      <c r="T16" s="429"/>
      <c r="U16" s="429"/>
      <c r="V16" s="429"/>
      <c r="W16" s="429"/>
      <c r="X16" s="430"/>
      <c r="Y16" s="429"/>
      <c r="Z16" s="499"/>
      <c r="AA16" s="429"/>
      <c r="AB16" s="484">
        <f t="shared" si="1"/>
        <v>0</v>
      </c>
      <c r="AC16" s="411"/>
    </row>
    <row r="17" spans="1:29" ht="30.75" customHeight="1">
      <c r="A17" s="6">
        <v>2.0099999999999998</v>
      </c>
      <c r="B17" s="12" t="s">
        <v>30</v>
      </c>
      <c r="C17" s="8"/>
      <c r="D17" s="13"/>
      <c r="E17" s="8"/>
      <c r="F17" s="13"/>
      <c r="G17" s="8"/>
      <c r="H17" s="8"/>
      <c r="I17" s="75"/>
      <c r="J17" s="8"/>
      <c r="K17" s="8"/>
      <c r="L17" s="8"/>
      <c r="M17" s="8"/>
      <c r="N17" s="8"/>
      <c r="O17" s="51"/>
      <c r="P17" s="8"/>
      <c r="Q17" s="13"/>
      <c r="R17" s="8"/>
      <c r="S17" s="13"/>
      <c r="T17" s="405"/>
      <c r="U17" s="405"/>
      <c r="V17" s="405"/>
      <c r="W17" s="405"/>
      <c r="X17" s="423"/>
      <c r="Y17" s="405"/>
      <c r="Z17" s="484"/>
      <c r="AA17" s="405"/>
      <c r="AB17" s="484">
        <f t="shared" si="1"/>
        <v>0</v>
      </c>
      <c r="AC17" s="407"/>
    </row>
    <row r="18" spans="1:29" ht="30.75" customHeight="1">
      <c r="A18" s="6">
        <v>2.02</v>
      </c>
      <c r="B18" s="12" t="s">
        <v>31</v>
      </c>
      <c r="C18" s="8"/>
      <c r="D18" s="13"/>
      <c r="E18" s="8"/>
      <c r="F18" s="13"/>
      <c r="G18" s="8"/>
      <c r="H18" s="8"/>
      <c r="I18" s="75"/>
      <c r="J18" s="8"/>
      <c r="K18" s="8"/>
      <c r="L18" s="8"/>
      <c r="M18" s="8"/>
      <c r="N18" s="8"/>
      <c r="O18" s="51"/>
      <c r="P18" s="8"/>
      <c r="Q18" s="13"/>
      <c r="R18" s="8"/>
      <c r="S18" s="13"/>
      <c r="T18" s="405"/>
      <c r="U18" s="405"/>
      <c r="V18" s="405"/>
      <c r="W18" s="405"/>
      <c r="X18" s="423"/>
      <c r="Y18" s="405"/>
      <c r="Z18" s="484"/>
      <c r="AA18" s="405"/>
      <c r="AB18" s="484">
        <f t="shared" si="1"/>
        <v>0</v>
      </c>
      <c r="AC18" s="407"/>
    </row>
    <row r="19" spans="1:29" ht="22.5" customHeight="1">
      <c r="A19" s="6">
        <v>2.0299999999999998</v>
      </c>
      <c r="B19" s="12" t="s">
        <v>32</v>
      </c>
      <c r="C19" s="8"/>
      <c r="D19" s="13"/>
      <c r="E19" s="8"/>
      <c r="F19" s="13"/>
      <c r="G19" s="8"/>
      <c r="H19" s="8"/>
      <c r="I19" s="75"/>
      <c r="J19" s="8"/>
      <c r="K19" s="8"/>
      <c r="L19" s="8"/>
      <c r="M19" s="8"/>
      <c r="N19" s="8"/>
      <c r="O19" s="51"/>
      <c r="P19" s="8"/>
      <c r="Q19" s="13"/>
      <c r="R19" s="8"/>
      <c r="S19" s="13"/>
      <c r="T19" s="405"/>
      <c r="U19" s="405"/>
      <c r="V19" s="405"/>
      <c r="W19" s="405"/>
      <c r="X19" s="423"/>
      <c r="Y19" s="405"/>
      <c r="Z19" s="484"/>
      <c r="AA19" s="405"/>
      <c r="AB19" s="484">
        <f t="shared" si="1"/>
        <v>0</v>
      </c>
      <c r="AC19" s="407"/>
    </row>
    <row r="20" spans="1:29" ht="35.25" customHeight="1">
      <c r="A20" s="6">
        <v>2.04</v>
      </c>
      <c r="B20" s="12" t="s">
        <v>33</v>
      </c>
      <c r="C20" s="8"/>
      <c r="D20" s="13"/>
      <c r="E20" s="8"/>
      <c r="F20" s="13"/>
      <c r="G20" s="8"/>
      <c r="H20" s="8"/>
      <c r="I20" s="75"/>
      <c r="J20" s="8"/>
      <c r="K20" s="8"/>
      <c r="L20" s="8"/>
      <c r="M20" s="8"/>
      <c r="N20" s="8"/>
      <c r="O20" s="64"/>
      <c r="P20" s="8"/>
      <c r="Q20" s="13"/>
      <c r="R20" s="8"/>
      <c r="S20" s="13"/>
      <c r="T20" s="405"/>
      <c r="U20" s="405"/>
      <c r="V20" s="405"/>
      <c r="W20" s="405"/>
      <c r="X20" s="426"/>
      <c r="Y20" s="405"/>
      <c r="Z20" s="484"/>
      <c r="AA20" s="405"/>
      <c r="AB20" s="484">
        <f t="shared" si="1"/>
        <v>0</v>
      </c>
      <c r="AC20" s="407"/>
    </row>
    <row r="21" spans="1:29">
      <c r="A21" s="6"/>
      <c r="B21" s="14" t="s">
        <v>34</v>
      </c>
      <c r="C21" s="15"/>
      <c r="D21" s="16"/>
      <c r="E21" s="15"/>
      <c r="F21" s="16"/>
      <c r="G21" s="15"/>
      <c r="H21" s="15"/>
      <c r="I21" s="76"/>
      <c r="J21" s="15"/>
      <c r="K21" s="15"/>
      <c r="L21" s="15"/>
      <c r="M21" s="15"/>
      <c r="N21" s="15"/>
      <c r="O21" s="110"/>
      <c r="P21" s="15"/>
      <c r="Q21" s="16"/>
      <c r="R21" s="15"/>
      <c r="S21" s="16"/>
      <c r="T21" s="429"/>
      <c r="U21" s="429"/>
      <c r="V21" s="429"/>
      <c r="W21" s="429"/>
      <c r="X21" s="430"/>
      <c r="Y21" s="429"/>
      <c r="Z21" s="499"/>
      <c r="AA21" s="429"/>
      <c r="AB21" s="499"/>
      <c r="AC21" s="412"/>
    </row>
    <row r="22" spans="1:29">
      <c r="A22" s="6"/>
      <c r="B22" s="17" t="s">
        <v>35</v>
      </c>
      <c r="C22" s="15"/>
      <c r="D22" s="16"/>
      <c r="E22" s="15"/>
      <c r="F22" s="16"/>
      <c r="G22" s="15"/>
      <c r="H22" s="15"/>
      <c r="I22" s="76"/>
      <c r="J22" s="15"/>
      <c r="K22" s="15"/>
      <c r="L22" s="15"/>
      <c r="M22" s="15"/>
      <c r="N22" s="15"/>
      <c r="O22" s="110"/>
      <c r="P22" s="15"/>
      <c r="Q22" s="16"/>
      <c r="R22" s="15"/>
      <c r="S22" s="16"/>
      <c r="T22" s="429"/>
      <c r="U22" s="429"/>
      <c r="V22" s="429"/>
      <c r="W22" s="429"/>
      <c r="X22" s="430"/>
      <c r="Y22" s="429"/>
      <c r="Z22" s="499"/>
      <c r="AA22" s="429"/>
      <c r="AB22" s="499"/>
      <c r="AC22" s="411"/>
    </row>
    <row r="23" spans="1:29" ht="35.25" customHeight="1">
      <c r="A23" s="6">
        <v>2.0499999999999998</v>
      </c>
      <c r="B23" s="18" t="s">
        <v>36</v>
      </c>
      <c r="C23" s="19"/>
      <c r="D23" s="20"/>
      <c r="E23" s="19"/>
      <c r="F23" s="20"/>
      <c r="G23" s="19"/>
      <c r="H23" s="19"/>
      <c r="I23" s="77"/>
      <c r="J23" s="19"/>
      <c r="K23" s="19"/>
      <c r="L23" s="19"/>
      <c r="M23" s="19"/>
      <c r="N23" s="19"/>
      <c r="O23" s="51"/>
      <c r="P23" s="19"/>
      <c r="Q23" s="20"/>
      <c r="R23" s="19"/>
      <c r="S23" s="20"/>
      <c r="T23" s="500"/>
      <c r="U23" s="500"/>
      <c r="V23" s="500"/>
      <c r="W23" s="500"/>
      <c r="X23" s="423"/>
      <c r="Y23" s="500"/>
      <c r="Z23" s="501"/>
      <c r="AA23" s="500"/>
      <c r="AB23" s="484">
        <f t="shared" ref="AB23:AB43" si="3">U23+W23+Z23</f>
        <v>0</v>
      </c>
      <c r="AC23" s="413"/>
    </row>
    <row r="24" spans="1:29" ht="34.5" customHeight="1">
      <c r="A24" s="6">
        <v>2.06</v>
      </c>
      <c r="B24" s="18" t="s">
        <v>37</v>
      </c>
      <c r="C24" s="19"/>
      <c r="D24" s="20"/>
      <c r="E24" s="19"/>
      <c r="F24" s="20"/>
      <c r="G24" s="19"/>
      <c r="H24" s="19"/>
      <c r="I24" s="77"/>
      <c r="J24" s="19"/>
      <c r="K24" s="19"/>
      <c r="L24" s="19"/>
      <c r="M24" s="19"/>
      <c r="N24" s="19"/>
      <c r="O24" s="51"/>
      <c r="P24" s="19"/>
      <c r="Q24" s="20"/>
      <c r="R24" s="19"/>
      <c r="S24" s="20"/>
      <c r="T24" s="500"/>
      <c r="U24" s="500"/>
      <c r="V24" s="500"/>
      <c r="W24" s="500"/>
      <c r="X24" s="423"/>
      <c r="Y24" s="500"/>
      <c r="Z24" s="501"/>
      <c r="AA24" s="500"/>
      <c r="AB24" s="484">
        <f t="shared" si="3"/>
        <v>0</v>
      </c>
      <c r="AC24" s="413"/>
    </row>
    <row r="25" spans="1:29" ht="57.75" customHeight="1">
      <c r="A25" s="6">
        <v>2.0699999999999998</v>
      </c>
      <c r="B25" s="18" t="s">
        <v>38</v>
      </c>
      <c r="C25" s="19"/>
      <c r="D25" s="20"/>
      <c r="E25" s="19"/>
      <c r="F25" s="20"/>
      <c r="G25" s="19"/>
      <c r="H25" s="19"/>
      <c r="I25" s="77"/>
      <c r="J25" s="19"/>
      <c r="K25" s="19"/>
      <c r="L25" s="19"/>
      <c r="M25" s="19"/>
      <c r="N25" s="19"/>
      <c r="O25" s="51"/>
      <c r="P25" s="19"/>
      <c r="Q25" s="20"/>
      <c r="R25" s="19"/>
      <c r="S25" s="20"/>
      <c r="T25" s="500"/>
      <c r="U25" s="500"/>
      <c r="V25" s="500"/>
      <c r="W25" s="500"/>
      <c r="X25" s="423"/>
      <c r="Y25" s="500"/>
      <c r="Z25" s="501"/>
      <c r="AA25" s="500"/>
      <c r="AB25" s="484">
        <f t="shared" si="3"/>
        <v>0</v>
      </c>
      <c r="AC25" s="413"/>
    </row>
    <row r="26" spans="1:29" ht="21" customHeight="1">
      <c r="A26" s="6">
        <v>2.08</v>
      </c>
      <c r="B26" s="18" t="s">
        <v>39</v>
      </c>
      <c r="C26" s="19"/>
      <c r="D26" s="20"/>
      <c r="E26" s="19"/>
      <c r="F26" s="20"/>
      <c r="G26" s="19"/>
      <c r="H26" s="19"/>
      <c r="I26" s="77"/>
      <c r="J26" s="19"/>
      <c r="K26" s="19"/>
      <c r="L26" s="19"/>
      <c r="M26" s="19"/>
      <c r="N26" s="19"/>
      <c r="O26" s="111"/>
      <c r="P26" s="19"/>
      <c r="Q26" s="20"/>
      <c r="R26" s="19"/>
      <c r="S26" s="20"/>
      <c r="T26" s="500"/>
      <c r="U26" s="500"/>
      <c r="V26" s="500"/>
      <c r="W26" s="500"/>
      <c r="X26" s="490"/>
      <c r="Y26" s="500"/>
      <c r="Z26" s="501"/>
      <c r="AA26" s="500"/>
      <c r="AB26" s="484">
        <f t="shared" si="3"/>
        <v>0</v>
      </c>
      <c r="AC26" s="413"/>
    </row>
    <row r="27" spans="1:29" ht="18.75" customHeight="1">
      <c r="A27" s="6" t="s">
        <v>40</v>
      </c>
      <c r="B27" s="21" t="s">
        <v>41</v>
      </c>
      <c r="C27" s="22"/>
      <c r="D27" s="23"/>
      <c r="E27" s="22"/>
      <c r="F27" s="23"/>
      <c r="G27" s="22"/>
      <c r="H27" s="22"/>
      <c r="I27" s="78"/>
      <c r="J27" s="22"/>
      <c r="K27" s="22"/>
      <c r="L27" s="22"/>
      <c r="M27" s="22"/>
      <c r="N27" s="22"/>
      <c r="O27" s="101"/>
      <c r="P27" s="22"/>
      <c r="Q27" s="23"/>
      <c r="R27" s="22"/>
      <c r="S27" s="23"/>
      <c r="T27" s="502"/>
      <c r="U27" s="502"/>
      <c r="V27" s="502"/>
      <c r="W27" s="502"/>
      <c r="X27" s="435"/>
      <c r="Y27" s="502"/>
      <c r="Z27" s="503"/>
      <c r="AA27" s="502"/>
      <c r="AB27" s="484">
        <f t="shared" si="3"/>
        <v>0</v>
      </c>
      <c r="AC27" s="414"/>
    </row>
    <row r="28" spans="1:29" ht="53.25" customHeight="1">
      <c r="A28" s="6" t="s">
        <v>42</v>
      </c>
      <c r="B28" s="21" t="s">
        <v>43</v>
      </c>
      <c r="C28" s="22"/>
      <c r="D28" s="23"/>
      <c r="E28" s="22"/>
      <c r="F28" s="23"/>
      <c r="G28" s="22"/>
      <c r="H28" s="22"/>
      <c r="I28" s="78"/>
      <c r="J28" s="22"/>
      <c r="K28" s="22"/>
      <c r="L28" s="22"/>
      <c r="M28" s="22"/>
      <c r="N28" s="22"/>
      <c r="O28" s="101"/>
      <c r="P28" s="22"/>
      <c r="Q28" s="23"/>
      <c r="R28" s="22"/>
      <c r="S28" s="23"/>
      <c r="T28" s="502"/>
      <c r="U28" s="502"/>
      <c r="V28" s="502"/>
      <c r="W28" s="502"/>
      <c r="X28" s="435"/>
      <c r="Y28" s="502"/>
      <c r="Z28" s="503"/>
      <c r="AA28" s="502"/>
      <c r="AB28" s="484">
        <f t="shared" si="3"/>
        <v>0</v>
      </c>
      <c r="AC28" s="414"/>
    </row>
    <row r="29" spans="1:29" ht="79.5" customHeight="1">
      <c r="A29" s="6" t="s">
        <v>44</v>
      </c>
      <c r="B29" s="21" t="s">
        <v>45</v>
      </c>
      <c r="C29" s="22"/>
      <c r="D29" s="23"/>
      <c r="E29" s="22"/>
      <c r="F29" s="23"/>
      <c r="G29" s="22"/>
      <c r="H29" s="22"/>
      <c r="I29" s="78"/>
      <c r="J29" s="22"/>
      <c r="K29" s="22"/>
      <c r="L29" s="22"/>
      <c r="M29" s="22"/>
      <c r="N29" s="22"/>
      <c r="O29" s="51"/>
      <c r="P29" s="22"/>
      <c r="Q29" s="23"/>
      <c r="R29" s="22"/>
      <c r="S29" s="23"/>
      <c r="T29" s="502"/>
      <c r="U29" s="502"/>
      <c r="V29" s="502"/>
      <c r="W29" s="502"/>
      <c r="X29" s="423"/>
      <c r="Y29" s="502"/>
      <c r="Z29" s="503"/>
      <c r="AA29" s="502"/>
      <c r="AB29" s="484">
        <f t="shared" si="3"/>
        <v>0</v>
      </c>
      <c r="AC29" s="414"/>
    </row>
    <row r="30" spans="1:29" ht="39.75" customHeight="1">
      <c r="A30" s="6" t="s">
        <v>46</v>
      </c>
      <c r="B30" s="21" t="s">
        <v>47</v>
      </c>
      <c r="C30" s="22"/>
      <c r="D30" s="23"/>
      <c r="E30" s="22"/>
      <c r="F30" s="23"/>
      <c r="G30" s="22"/>
      <c r="H30" s="22"/>
      <c r="I30" s="78"/>
      <c r="J30" s="22"/>
      <c r="K30" s="22"/>
      <c r="L30" s="22"/>
      <c r="M30" s="22"/>
      <c r="N30" s="22"/>
      <c r="O30" s="51"/>
      <c r="P30" s="22"/>
      <c r="Q30" s="23"/>
      <c r="R30" s="22"/>
      <c r="S30" s="23"/>
      <c r="T30" s="502"/>
      <c r="U30" s="502"/>
      <c r="V30" s="502"/>
      <c r="W30" s="502"/>
      <c r="X30" s="423"/>
      <c r="Y30" s="502"/>
      <c r="Z30" s="503"/>
      <c r="AA30" s="502"/>
      <c r="AB30" s="484">
        <f t="shared" si="3"/>
        <v>0</v>
      </c>
      <c r="AC30" s="414"/>
    </row>
    <row r="31" spans="1:29" ht="41.25" customHeight="1">
      <c r="A31" s="6" t="s">
        <v>48</v>
      </c>
      <c r="B31" s="21" t="s">
        <v>49</v>
      </c>
      <c r="C31" s="22"/>
      <c r="D31" s="23"/>
      <c r="E31" s="22"/>
      <c r="F31" s="23"/>
      <c r="G31" s="22"/>
      <c r="H31" s="22"/>
      <c r="I31" s="78"/>
      <c r="J31" s="22"/>
      <c r="K31" s="22"/>
      <c r="L31" s="22"/>
      <c r="M31" s="22"/>
      <c r="N31" s="22"/>
      <c r="O31" s="51"/>
      <c r="P31" s="22"/>
      <c r="Q31" s="23"/>
      <c r="R31" s="22"/>
      <c r="S31" s="23"/>
      <c r="T31" s="502"/>
      <c r="U31" s="502"/>
      <c r="V31" s="502"/>
      <c r="W31" s="502"/>
      <c r="X31" s="423"/>
      <c r="Y31" s="502"/>
      <c r="Z31" s="503"/>
      <c r="AA31" s="502"/>
      <c r="AB31" s="484">
        <f t="shared" si="3"/>
        <v>0</v>
      </c>
      <c r="AC31" s="414"/>
    </row>
    <row r="32" spans="1:29" ht="76.5" customHeight="1">
      <c r="A32" s="6" t="s">
        <v>50</v>
      </c>
      <c r="B32" s="21" t="s">
        <v>51</v>
      </c>
      <c r="C32" s="22"/>
      <c r="D32" s="23"/>
      <c r="E32" s="22"/>
      <c r="F32" s="23"/>
      <c r="G32" s="22"/>
      <c r="H32" s="22"/>
      <c r="I32" s="78"/>
      <c r="J32" s="22"/>
      <c r="K32" s="22"/>
      <c r="L32" s="22"/>
      <c r="M32" s="22"/>
      <c r="N32" s="22"/>
      <c r="O32" s="51"/>
      <c r="P32" s="22"/>
      <c r="Q32" s="23"/>
      <c r="R32" s="22"/>
      <c r="S32" s="23"/>
      <c r="T32" s="502"/>
      <c r="U32" s="502"/>
      <c r="V32" s="502"/>
      <c r="W32" s="502"/>
      <c r="X32" s="423"/>
      <c r="Y32" s="502"/>
      <c r="Z32" s="503"/>
      <c r="AA32" s="502"/>
      <c r="AB32" s="484">
        <f t="shared" si="3"/>
        <v>0</v>
      </c>
      <c r="AC32" s="414"/>
    </row>
    <row r="33" spans="1:29" ht="47.25">
      <c r="A33" s="6" t="s">
        <v>52</v>
      </c>
      <c r="B33" s="21" t="s">
        <v>53</v>
      </c>
      <c r="C33" s="22"/>
      <c r="D33" s="23"/>
      <c r="E33" s="22"/>
      <c r="F33" s="23"/>
      <c r="G33" s="22"/>
      <c r="H33" s="22"/>
      <c r="I33" s="78"/>
      <c r="J33" s="22"/>
      <c r="K33" s="22"/>
      <c r="L33" s="22"/>
      <c r="M33" s="22"/>
      <c r="N33" s="22"/>
      <c r="O33" s="51"/>
      <c r="P33" s="22"/>
      <c r="Q33" s="23"/>
      <c r="R33" s="22"/>
      <c r="S33" s="23"/>
      <c r="T33" s="502"/>
      <c r="U33" s="502"/>
      <c r="V33" s="502"/>
      <c r="W33" s="502"/>
      <c r="X33" s="423"/>
      <c r="Y33" s="502"/>
      <c r="Z33" s="503"/>
      <c r="AA33" s="502"/>
      <c r="AB33" s="484">
        <f t="shared" si="3"/>
        <v>0</v>
      </c>
      <c r="AC33" s="414"/>
    </row>
    <row r="34" spans="1:29" ht="34.5" customHeight="1">
      <c r="A34" s="6">
        <v>2.09</v>
      </c>
      <c r="B34" s="21" t="s">
        <v>54</v>
      </c>
      <c r="C34" s="22"/>
      <c r="D34" s="23"/>
      <c r="E34" s="22"/>
      <c r="F34" s="23"/>
      <c r="G34" s="22"/>
      <c r="H34" s="22"/>
      <c r="I34" s="78"/>
      <c r="J34" s="22"/>
      <c r="K34" s="22"/>
      <c r="L34" s="22"/>
      <c r="M34" s="22"/>
      <c r="N34" s="22"/>
      <c r="O34" s="51"/>
      <c r="P34" s="22"/>
      <c r="Q34" s="23"/>
      <c r="R34" s="22"/>
      <c r="S34" s="23"/>
      <c r="T34" s="502"/>
      <c r="U34" s="502"/>
      <c r="V34" s="502"/>
      <c r="W34" s="502"/>
      <c r="X34" s="423"/>
      <c r="Y34" s="502"/>
      <c r="Z34" s="503"/>
      <c r="AA34" s="502"/>
      <c r="AB34" s="484">
        <f t="shared" si="3"/>
        <v>0</v>
      </c>
      <c r="AC34" s="414"/>
    </row>
    <row r="35" spans="1:29" ht="38.25" customHeight="1">
      <c r="A35" s="6">
        <v>2.1</v>
      </c>
      <c r="B35" s="21" t="s">
        <v>55</v>
      </c>
      <c r="C35" s="22"/>
      <c r="D35" s="23"/>
      <c r="E35" s="22"/>
      <c r="F35" s="23"/>
      <c r="G35" s="22"/>
      <c r="H35" s="22"/>
      <c r="I35" s="78"/>
      <c r="J35" s="22"/>
      <c r="K35" s="22"/>
      <c r="L35" s="22"/>
      <c r="M35" s="22"/>
      <c r="N35" s="22"/>
      <c r="O35" s="51"/>
      <c r="P35" s="22"/>
      <c r="Q35" s="23"/>
      <c r="R35" s="22"/>
      <c r="S35" s="23"/>
      <c r="T35" s="502"/>
      <c r="U35" s="502"/>
      <c r="V35" s="502"/>
      <c r="W35" s="502"/>
      <c r="X35" s="423"/>
      <c r="Y35" s="502"/>
      <c r="Z35" s="503"/>
      <c r="AA35" s="502"/>
      <c r="AB35" s="484">
        <f t="shared" si="3"/>
        <v>0</v>
      </c>
      <c r="AC35" s="414"/>
    </row>
    <row r="36" spans="1:29" ht="38.25" customHeight="1">
      <c r="A36" s="6">
        <f>+A35+0.01</f>
        <v>2.11</v>
      </c>
      <c r="B36" s="21" t="s">
        <v>56</v>
      </c>
      <c r="C36" s="22"/>
      <c r="D36" s="23"/>
      <c r="E36" s="22"/>
      <c r="F36" s="23"/>
      <c r="G36" s="22"/>
      <c r="H36" s="22"/>
      <c r="I36" s="78"/>
      <c r="J36" s="22"/>
      <c r="K36" s="22"/>
      <c r="L36" s="22"/>
      <c r="M36" s="22"/>
      <c r="N36" s="22"/>
      <c r="O36" s="51"/>
      <c r="P36" s="22"/>
      <c r="Q36" s="23"/>
      <c r="R36" s="22"/>
      <c r="S36" s="23"/>
      <c r="T36" s="502"/>
      <c r="U36" s="502"/>
      <c r="V36" s="502"/>
      <c r="W36" s="502"/>
      <c r="X36" s="423"/>
      <c r="Y36" s="502"/>
      <c r="Z36" s="503"/>
      <c r="AA36" s="502"/>
      <c r="AB36" s="484">
        <f t="shared" si="3"/>
        <v>0</v>
      </c>
      <c r="AC36" s="414"/>
    </row>
    <row r="37" spans="1:29" ht="34.5" customHeight="1">
      <c r="A37" s="6">
        <f t="shared" ref="A37:A43" si="4">+A36+0.01</f>
        <v>2.1199999999999997</v>
      </c>
      <c r="B37" s="21" t="s">
        <v>57</v>
      </c>
      <c r="C37" s="22"/>
      <c r="D37" s="23"/>
      <c r="E37" s="22"/>
      <c r="F37" s="23"/>
      <c r="G37" s="22"/>
      <c r="H37" s="22"/>
      <c r="I37" s="78"/>
      <c r="J37" s="22"/>
      <c r="K37" s="22"/>
      <c r="L37" s="22"/>
      <c r="M37" s="22"/>
      <c r="N37" s="22"/>
      <c r="O37" s="51"/>
      <c r="P37" s="22"/>
      <c r="Q37" s="23"/>
      <c r="R37" s="22"/>
      <c r="S37" s="23"/>
      <c r="T37" s="502"/>
      <c r="U37" s="502"/>
      <c r="V37" s="502"/>
      <c r="W37" s="502"/>
      <c r="X37" s="423"/>
      <c r="Y37" s="502"/>
      <c r="Z37" s="503"/>
      <c r="AA37" s="502"/>
      <c r="AB37" s="484">
        <f t="shared" si="3"/>
        <v>0</v>
      </c>
      <c r="AC37" s="414"/>
    </row>
    <row r="38" spans="1:29" ht="31.5">
      <c r="A38" s="6">
        <f t="shared" si="4"/>
        <v>2.1299999999999994</v>
      </c>
      <c r="B38" s="21" t="s">
        <v>58</v>
      </c>
      <c r="C38" s="22"/>
      <c r="D38" s="23"/>
      <c r="E38" s="22"/>
      <c r="F38" s="23"/>
      <c r="G38" s="22"/>
      <c r="H38" s="22"/>
      <c r="I38" s="78"/>
      <c r="J38" s="22"/>
      <c r="K38" s="22"/>
      <c r="L38" s="22"/>
      <c r="M38" s="22"/>
      <c r="N38" s="22"/>
      <c r="O38" s="51"/>
      <c r="P38" s="22"/>
      <c r="Q38" s="23"/>
      <c r="R38" s="22"/>
      <c r="S38" s="23"/>
      <c r="T38" s="502"/>
      <c r="U38" s="502"/>
      <c r="V38" s="502"/>
      <c r="W38" s="502"/>
      <c r="X38" s="423"/>
      <c r="Y38" s="502"/>
      <c r="Z38" s="503"/>
      <c r="AA38" s="502"/>
      <c r="AB38" s="484">
        <f t="shared" si="3"/>
        <v>0</v>
      </c>
      <c r="AC38" s="414"/>
    </row>
    <row r="39" spans="1:29" ht="31.5">
      <c r="A39" s="6">
        <f t="shared" si="4"/>
        <v>2.1399999999999992</v>
      </c>
      <c r="B39" s="21" t="s">
        <v>59</v>
      </c>
      <c r="C39" s="22"/>
      <c r="D39" s="23"/>
      <c r="E39" s="22"/>
      <c r="F39" s="23"/>
      <c r="G39" s="22"/>
      <c r="H39" s="22"/>
      <c r="I39" s="78"/>
      <c r="J39" s="22"/>
      <c r="K39" s="22"/>
      <c r="L39" s="22"/>
      <c r="M39" s="22"/>
      <c r="N39" s="22"/>
      <c r="O39" s="51"/>
      <c r="P39" s="22"/>
      <c r="Q39" s="23"/>
      <c r="R39" s="22"/>
      <c r="S39" s="23"/>
      <c r="T39" s="502"/>
      <c r="U39" s="502"/>
      <c r="V39" s="502"/>
      <c r="W39" s="502"/>
      <c r="X39" s="423"/>
      <c r="Y39" s="502"/>
      <c r="Z39" s="503"/>
      <c r="AA39" s="502"/>
      <c r="AB39" s="484">
        <f t="shared" si="3"/>
        <v>0</v>
      </c>
      <c r="AC39" s="414"/>
    </row>
    <row r="40" spans="1:29" ht="41.25" customHeight="1">
      <c r="A40" s="6">
        <f t="shared" si="4"/>
        <v>2.149999999999999</v>
      </c>
      <c r="B40" s="21" t="s">
        <v>60</v>
      </c>
      <c r="C40" s="22"/>
      <c r="D40" s="23"/>
      <c r="E40" s="22"/>
      <c r="F40" s="23"/>
      <c r="G40" s="22"/>
      <c r="H40" s="22"/>
      <c r="I40" s="78"/>
      <c r="J40" s="22"/>
      <c r="K40" s="22"/>
      <c r="L40" s="22"/>
      <c r="M40" s="22"/>
      <c r="N40" s="22"/>
      <c r="O40" s="51"/>
      <c r="P40" s="22"/>
      <c r="Q40" s="23"/>
      <c r="R40" s="22"/>
      <c r="S40" s="23"/>
      <c r="T40" s="502"/>
      <c r="U40" s="502"/>
      <c r="V40" s="502"/>
      <c r="W40" s="502"/>
      <c r="X40" s="423"/>
      <c r="Y40" s="502"/>
      <c r="Z40" s="503"/>
      <c r="AA40" s="502"/>
      <c r="AB40" s="484">
        <f t="shared" si="3"/>
        <v>0</v>
      </c>
      <c r="AC40" s="414"/>
    </row>
    <row r="41" spans="1:29" ht="31.5">
      <c r="A41" s="6">
        <f t="shared" si="4"/>
        <v>2.1599999999999988</v>
      </c>
      <c r="B41" s="21" t="s">
        <v>61</v>
      </c>
      <c r="C41" s="22"/>
      <c r="D41" s="23"/>
      <c r="E41" s="22"/>
      <c r="F41" s="23"/>
      <c r="G41" s="22"/>
      <c r="H41" s="22"/>
      <c r="I41" s="78"/>
      <c r="J41" s="22"/>
      <c r="K41" s="22"/>
      <c r="L41" s="22"/>
      <c r="M41" s="22"/>
      <c r="N41" s="22"/>
      <c r="O41" s="51"/>
      <c r="P41" s="22"/>
      <c r="Q41" s="23"/>
      <c r="R41" s="22"/>
      <c r="S41" s="23"/>
      <c r="T41" s="502"/>
      <c r="U41" s="502"/>
      <c r="V41" s="502"/>
      <c r="W41" s="502"/>
      <c r="X41" s="423"/>
      <c r="Y41" s="502"/>
      <c r="Z41" s="503"/>
      <c r="AA41" s="502"/>
      <c r="AB41" s="484">
        <f t="shared" si="3"/>
        <v>0</v>
      </c>
      <c r="AC41" s="414"/>
    </row>
    <row r="42" spans="1:29" ht="39" customHeight="1">
      <c r="A42" s="6">
        <f t="shared" si="4"/>
        <v>2.1699999999999986</v>
      </c>
      <c r="B42" s="21" t="s">
        <v>62</v>
      </c>
      <c r="C42" s="22"/>
      <c r="D42" s="23"/>
      <c r="E42" s="22"/>
      <c r="F42" s="23"/>
      <c r="G42" s="22"/>
      <c r="H42" s="22"/>
      <c r="I42" s="78"/>
      <c r="J42" s="22"/>
      <c r="K42" s="22"/>
      <c r="L42" s="22"/>
      <c r="M42" s="22"/>
      <c r="N42" s="22"/>
      <c r="O42" s="51"/>
      <c r="P42" s="22"/>
      <c r="Q42" s="23"/>
      <c r="R42" s="22"/>
      <c r="S42" s="23"/>
      <c r="T42" s="502"/>
      <c r="U42" s="502"/>
      <c r="V42" s="502"/>
      <c r="W42" s="502"/>
      <c r="X42" s="423"/>
      <c r="Y42" s="502"/>
      <c r="Z42" s="503"/>
      <c r="AA42" s="502"/>
      <c r="AB42" s="484">
        <f t="shared" si="3"/>
        <v>0</v>
      </c>
      <c r="AC42" s="414"/>
    </row>
    <row r="43" spans="1:29" ht="38.25" customHeight="1">
      <c r="A43" s="6">
        <f t="shared" si="4"/>
        <v>2.1799999999999984</v>
      </c>
      <c r="B43" s="21" t="s">
        <v>63</v>
      </c>
      <c r="C43" s="22"/>
      <c r="D43" s="23"/>
      <c r="E43" s="22"/>
      <c r="F43" s="23"/>
      <c r="G43" s="22"/>
      <c r="H43" s="22"/>
      <c r="I43" s="78"/>
      <c r="J43" s="22"/>
      <c r="K43" s="22"/>
      <c r="L43" s="22"/>
      <c r="M43" s="22"/>
      <c r="N43" s="22"/>
      <c r="O43" s="51"/>
      <c r="P43" s="22"/>
      <c r="Q43" s="23"/>
      <c r="R43" s="22"/>
      <c r="S43" s="23"/>
      <c r="T43" s="502"/>
      <c r="U43" s="502"/>
      <c r="V43" s="502"/>
      <c r="W43" s="502"/>
      <c r="X43" s="423"/>
      <c r="Y43" s="502"/>
      <c r="Z43" s="503"/>
      <c r="AA43" s="502"/>
      <c r="AB43" s="484">
        <f t="shared" si="3"/>
        <v>0</v>
      </c>
      <c r="AC43" s="414"/>
    </row>
    <row r="44" spans="1:29" s="216" customFormat="1" ht="18">
      <c r="A44" s="203"/>
      <c r="B44" s="177" t="s">
        <v>64</v>
      </c>
      <c r="C44" s="178">
        <f>SUM(C23:C43)</f>
        <v>0</v>
      </c>
      <c r="D44" s="178">
        <f>SUM(D23:D43)</f>
        <v>0</v>
      </c>
      <c r="E44" s="179"/>
      <c r="F44" s="330"/>
      <c r="G44" s="179"/>
      <c r="H44" s="179"/>
      <c r="I44" s="188"/>
      <c r="J44" s="179"/>
      <c r="K44" s="179"/>
      <c r="L44" s="179"/>
      <c r="M44" s="179"/>
      <c r="N44" s="179"/>
      <c r="O44" s="180"/>
      <c r="P44" s="179"/>
      <c r="Q44" s="330"/>
      <c r="R44" s="179"/>
      <c r="S44" s="330"/>
      <c r="T44" s="504"/>
      <c r="U44" s="504"/>
      <c r="V44" s="504"/>
      <c r="W44" s="504"/>
      <c r="X44" s="491"/>
      <c r="Y44" s="504"/>
      <c r="Z44" s="505"/>
      <c r="AA44" s="504"/>
      <c r="AB44" s="505"/>
      <c r="AC44" s="415"/>
    </row>
    <row r="45" spans="1:29" s="216" customFormat="1" ht="31.5">
      <c r="A45" s="203"/>
      <c r="B45" s="181" t="s">
        <v>65</v>
      </c>
      <c r="C45" s="182"/>
      <c r="D45" s="182">
        <f t="shared" ref="D45" si="5">D44+D21</f>
        <v>0</v>
      </c>
      <c r="E45" s="183"/>
      <c r="F45" s="331"/>
      <c r="G45" s="183"/>
      <c r="H45" s="183"/>
      <c r="I45" s="189"/>
      <c r="J45" s="183"/>
      <c r="K45" s="183"/>
      <c r="L45" s="183"/>
      <c r="M45" s="183"/>
      <c r="N45" s="183"/>
      <c r="O45" s="184"/>
      <c r="P45" s="183"/>
      <c r="Q45" s="331"/>
      <c r="R45" s="183"/>
      <c r="S45" s="331"/>
      <c r="T45" s="429"/>
      <c r="U45" s="429"/>
      <c r="V45" s="429"/>
      <c r="W45" s="429"/>
      <c r="X45" s="430"/>
      <c r="Y45" s="429"/>
      <c r="Z45" s="499"/>
      <c r="AA45" s="429"/>
      <c r="AB45" s="499"/>
      <c r="AC45" s="412"/>
    </row>
    <row r="46" spans="1:29" s="88" customFormat="1">
      <c r="A46" s="6"/>
      <c r="B46" s="25" t="s">
        <v>66</v>
      </c>
      <c r="C46" s="26"/>
      <c r="D46" s="27"/>
      <c r="E46" s="26"/>
      <c r="F46" s="27"/>
      <c r="G46" s="26"/>
      <c r="H46" s="26"/>
      <c r="I46" s="53"/>
      <c r="J46" s="26"/>
      <c r="K46" s="26"/>
      <c r="L46" s="26"/>
      <c r="M46" s="26"/>
      <c r="N46" s="26"/>
      <c r="O46" s="112"/>
      <c r="P46" s="26"/>
      <c r="Q46" s="27"/>
      <c r="R46" s="26"/>
      <c r="S46" s="27"/>
      <c r="T46" s="439"/>
      <c r="U46" s="439"/>
      <c r="V46" s="439"/>
      <c r="W46" s="439"/>
      <c r="X46" s="440"/>
      <c r="Y46" s="439"/>
      <c r="Z46" s="448"/>
      <c r="AA46" s="439"/>
      <c r="AB46" s="448"/>
      <c r="AC46" s="416"/>
    </row>
    <row r="47" spans="1:29" s="88" customFormat="1" ht="21.75" customHeight="1">
      <c r="A47" s="6"/>
      <c r="B47" s="28" t="s">
        <v>29</v>
      </c>
      <c r="C47" s="29"/>
      <c r="D47" s="30"/>
      <c r="E47" s="29"/>
      <c r="F47" s="30"/>
      <c r="G47" s="29"/>
      <c r="H47" s="29"/>
      <c r="I47" s="79"/>
      <c r="J47" s="29"/>
      <c r="K47" s="29"/>
      <c r="L47" s="29"/>
      <c r="M47" s="29"/>
      <c r="N47" s="29"/>
      <c r="O47" s="113"/>
      <c r="P47" s="29"/>
      <c r="Q47" s="30"/>
      <c r="R47" s="29"/>
      <c r="S47" s="30"/>
      <c r="T47" s="441"/>
      <c r="U47" s="441"/>
      <c r="V47" s="441"/>
      <c r="W47" s="441"/>
      <c r="X47" s="442"/>
      <c r="Y47" s="441"/>
      <c r="Z47" s="506"/>
      <c r="AA47" s="441"/>
      <c r="AB47" s="506"/>
      <c r="AC47" s="417"/>
    </row>
    <row r="48" spans="1:29" s="88" customFormat="1" ht="41.25" customHeight="1">
      <c r="A48" s="6">
        <v>2.19</v>
      </c>
      <c r="B48" s="31" t="s">
        <v>67</v>
      </c>
      <c r="C48" s="32"/>
      <c r="D48" s="33"/>
      <c r="E48" s="32"/>
      <c r="F48" s="33"/>
      <c r="G48" s="32"/>
      <c r="H48" s="32"/>
      <c r="I48" s="80"/>
      <c r="J48" s="32"/>
      <c r="K48" s="32"/>
      <c r="L48" s="32"/>
      <c r="M48" s="32"/>
      <c r="N48" s="32"/>
      <c r="O48" s="51"/>
      <c r="P48" s="32"/>
      <c r="Q48" s="33"/>
      <c r="R48" s="32"/>
      <c r="S48" s="33"/>
      <c r="T48" s="443"/>
      <c r="U48" s="443"/>
      <c r="V48" s="443"/>
      <c r="W48" s="443"/>
      <c r="X48" s="423"/>
      <c r="Y48" s="443"/>
      <c r="Z48" s="507"/>
      <c r="AA48" s="443"/>
      <c r="AB48" s="484">
        <f t="shared" ref="AB48:AB75" si="6">U48+W48+Z48</f>
        <v>0</v>
      </c>
      <c r="AC48" s="418"/>
    </row>
    <row r="49" spans="1:29" s="88" customFormat="1" ht="41.25" customHeight="1">
      <c r="A49" s="6">
        <f t="shared" ref="A49:A51" si="7">+A48+0.01</f>
        <v>2.1999999999999997</v>
      </c>
      <c r="B49" s="31" t="s">
        <v>68</v>
      </c>
      <c r="C49" s="32"/>
      <c r="D49" s="33"/>
      <c r="E49" s="32"/>
      <c r="F49" s="33"/>
      <c r="G49" s="32"/>
      <c r="H49" s="32"/>
      <c r="I49" s="80"/>
      <c r="J49" s="32"/>
      <c r="K49" s="32"/>
      <c r="L49" s="32"/>
      <c r="M49" s="32"/>
      <c r="N49" s="32"/>
      <c r="O49" s="51"/>
      <c r="P49" s="32"/>
      <c r="Q49" s="33"/>
      <c r="R49" s="32"/>
      <c r="S49" s="33"/>
      <c r="T49" s="443"/>
      <c r="U49" s="443"/>
      <c r="V49" s="443"/>
      <c r="W49" s="443"/>
      <c r="X49" s="423"/>
      <c r="Y49" s="443"/>
      <c r="Z49" s="507"/>
      <c r="AA49" s="443"/>
      <c r="AB49" s="484">
        <f t="shared" si="6"/>
        <v>0</v>
      </c>
      <c r="AC49" s="418"/>
    </row>
    <row r="50" spans="1:29" s="88" customFormat="1" ht="25.5" customHeight="1">
      <c r="A50" s="6">
        <f t="shared" si="7"/>
        <v>2.2099999999999995</v>
      </c>
      <c r="B50" s="31" t="s">
        <v>69</v>
      </c>
      <c r="C50" s="32"/>
      <c r="D50" s="33"/>
      <c r="E50" s="32"/>
      <c r="F50" s="33"/>
      <c r="G50" s="32"/>
      <c r="H50" s="32"/>
      <c r="I50" s="80"/>
      <c r="J50" s="32"/>
      <c r="K50" s="32"/>
      <c r="L50" s="32"/>
      <c r="M50" s="32"/>
      <c r="N50" s="32"/>
      <c r="O50" s="51"/>
      <c r="P50" s="32"/>
      <c r="Q50" s="33"/>
      <c r="R50" s="32"/>
      <c r="S50" s="33"/>
      <c r="T50" s="443"/>
      <c r="U50" s="443"/>
      <c r="V50" s="443"/>
      <c r="W50" s="443"/>
      <c r="X50" s="423"/>
      <c r="Y50" s="443"/>
      <c r="Z50" s="507"/>
      <c r="AA50" s="443"/>
      <c r="AB50" s="484">
        <f t="shared" si="6"/>
        <v>0</v>
      </c>
      <c r="AC50" s="418"/>
    </row>
    <row r="51" spans="1:29" s="88" customFormat="1" ht="41.25" customHeight="1">
      <c r="A51" s="6">
        <f t="shared" si="7"/>
        <v>2.2199999999999993</v>
      </c>
      <c r="B51" s="31" t="s">
        <v>33</v>
      </c>
      <c r="C51" s="32"/>
      <c r="D51" s="33"/>
      <c r="E51" s="32"/>
      <c r="F51" s="33"/>
      <c r="G51" s="32"/>
      <c r="H51" s="32"/>
      <c r="I51" s="80"/>
      <c r="J51" s="32"/>
      <c r="K51" s="32"/>
      <c r="L51" s="32"/>
      <c r="M51" s="32"/>
      <c r="N51" s="32"/>
      <c r="O51" s="114"/>
      <c r="P51" s="32"/>
      <c r="Q51" s="33"/>
      <c r="R51" s="32"/>
      <c r="S51" s="33"/>
      <c r="T51" s="443"/>
      <c r="U51" s="443"/>
      <c r="V51" s="443"/>
      <c r="W51" s="443"/>
      <c r="X51" s="444"/>
      <c r="Y51" s="443"/>
      <c r="Z51" s="507"/>
      <c r="AA51" s="443"/>
      <c r="AB51" s="484">
        <f t="shared" si="6"/>
        <v>0</v>
      </c>
      <c r="AC51" s="418"/>
    </row>
    <row r="52" spans="1:29" s="216" customFormat="1">
      <c r="A52" s="203"/>
      <c r="B52" s="185" t="s">
        <v>70</v>
      </c>
      <c r="C52" s="186"/>
      <c r="D52" s="190"/>
      <c r="E52" s="186"/>
      <c r="F52" s="190"/>
      <c r="G52" s="186"/>
      <c r="H52" s="186"/>
      <c r="I52" s="191"/>
      <c r="J52" s="186"/>
      <c r="K52" s="186"/>
      <c r="L52" s="186"/>
      <c r="M52" s="186"/>
      <c r="N52" s="186"/>
      <c r="O52" s="187"/>
      <c r="P52" s="186"/>
      <c r="Q52" s="190"/>
      <c r="R52" s="186"/>
      <c r="S52" s="190"/>
      <c r="T52" s="441"/>
      <c r="U52" s="441"/>
      <c r="V52" s="441"/>
      <c r="W52" s="441"/>
      <c r="X52" s="442"/>
      <c r="Y52" s="441"/>
      <c r="Z52" s="506"/>
      <c r="AA52" s="441"/>
      <c r="AB52" s="484">
        <f t="shared" si="6"/>
        <v>0</v>
      </c>
      <c r="AC52" s="419"/>
    </row>
    <row r="53" spans="1:29" s="88" customFormat="1">
      <c r="A53" s="6"/>
      <c r="B53" s="34" t="s">
        <v>71</v>
      </c>
      <c r="C53" s="29"/>
      <c r="D53" s="30"/>
      <c r="E53" s="29"/>
      <c r="F53" s="30"/>
      <c r="G53" s="29"/>
      <c r="H53" s="29"/>
      <c r="I53" s="79"/>
      <c r="J53" s="29"/>
      <c r="K53" s="29"/>
      <c r="L53" s="29"/>
      <c r="M53" s="29"/>
      <c r="N53" s="29"/>
      <c r="O53" s="113"/>
      <c r="P53" s="29"/>
      <c r="Q53" s="30"/>
      <c r="R53" s="29"/>
      <c r="S53" s="30"/>
      <c r="T53" s="441"/>
      <c r="U53" s="441"/>
      <c r="V53" s="441"/>
      <c r="W53" s="441"/>
      <c r="X53" s="442"/>
      <c r="Y53" s="441"/>
      <c r="Z53" s="506"/>
      <c r="AA53" s="441"/>
      <c r="AB53" s="484">
        <f t="shared" si="6"/>
        <v>0</v>
      </c>
      <c r="AC53" s="420"/>
    </row>
    <row r="54" spans="1:29" s="88" customFormat="1" ht="38.25" customHeight="1">
      <c r="A54" s="6">
        <v>2.23</v>
      </c>
      <c r="B54" s="21" t="s">
        <v>72</v>
      </c>
      <c r="C54" s="22"/>
      <c r="D54" s="23"/>
      <c r="E54" s="22"/>
      <c r="F54" s="23"/>
      <c r="G54" s="22"/>
      <c r="H54" s="22"/>
      <c r="I54" s="78"/>
      <c r="J54" s="22"/>
      <c r="K54" s="22"/>
      <c r="L54" s="22"/>
      <c r="M54" s="22"/>
      <c r="N54" s="22"/>
      <c r="O54" s="51"/>
      <c r="P54" s="22"/>
      <c r="Q54" s="23"/>
      <c r="R54" s="22"/>
      <c r="S54" s="23"/>
      <c r="T54" s="502"/>
      <c r="U54" s="502"/>
      <c r="V54" s="502"/>
      <c r="W54" s="502"/>
      <c r="X54" s="423"/>
      <c r="Y54" s="502"/>
      <c r="Z54" s="503"/>
      <c r="AA54" s="502"/>
      <c r="AB54" s="484">
        <f t="shared" si="6"/>
        <v>0</v>
      </c>
      <c r="AC54" s="414"/>
    </row>
    <row r="55" spans="1:29" s="88" customFormat="1" ht="34.5" customHeight="1">
      <c r="A55" s="6">
        <f t="shared" ref="A55:A75" si="8">+A54+0.01</f>
        <v>2.2399999999999998</v>
      </c>
      <c r="B55" s="21" t="s">
        <v>37</v>
      </c>
      <c r="C55" s="22"/>
      <c r="D55" s="23"/>
      <c r="E55" s="22"/>
      <c r="F55" s="23"/>
      <c r="G55" s="22"/>
      <c r="H55" s="22"/>
      <c r="I55" s="78"/>
      <c r="J55" s="22"/>
      <c r="K55" s="22"/>
      <c r="L55" s="22"/>
      <c r="M55" s="22"/>
      <c r="N55" s="22"/>
      <c r="O55" s="51"/>
      <c r="P55" s="22"/>
      <c r="Q55" s="23"/>
      <c r="R55" s="22"/>
      <c r="S55" s="23"/>
      <c r="T55" s="502"/>
      <c r="U55" s="502"/>
      <c r="V55" s="502"/>
      <c r="W55" s="502"/>
      <c r="X55" s="423"/>
      <c r="Y55" s="502"/>
      <c r="Z55" s="503"/>
      <c r="AA55" s="502"/>
      <c r="AB55" s="484">
        <f t="shared" si="6"/>
        <v>0</v>
      </c>
      <c r="AC55" s="414"/>
    </row>
    <row r="56" spans="1:29" s="88" customFormat="1" ht="62.25" customHeight="1">
      <c r="A56" s="6">
        <f t="shared" si="8"/>
        <v>2.2499999999999996</v>
      </c>
      <c r="B56" s="12" t="s">
        <v>73</v>
      </c>
      <c r="C56" s="8"/>
      <c r="D56" s="13"/>
      <c r="E56" s="8"/>
      <c r="F56" s="13"/>
      <c r="G56" s="8"/>
      <c r="H56" s="8"/>
      <c r="I56" s="75"/>
      <c r="J56" s="8"/>
      <c r="K56" s="8"/>
      <c r="L56" s="8"/>
      <c r="M56" s="8"/>
      <c r="N56" s="8"/>
      <c r="O56" s="51"/>
      <c r="P56" s="8"/>
      <c r="Q56" s="13"/>
      <c r="R56" s="8"/>
      <c r="S56" s="13"/>
      <c r="T56" s="405"/>
      <c r="U56" s="405"/>
      <c r="V56" s="405"/>
      <c r="W56" s="405"/>
      <c r="X56" s="423"/>
      <c r="Y56" s="405"/>
      <c r="Z56" s="484"/>
      <c r="AA56" s="405"/>
      <c r="AB56" s="484">
        <f t="shared" si="6"/>
        <v>0</v>
      </c>
      <c r="AC56" s="407"/>
    </row>
    <row r="57" spans="1:29" s="88" customFormat="1" ht="24" customHeight="1">
      <c r="A57" s="6">
        <f t="shared" si="8"/>
        <v>2.2599999999999993</v>
      </c>
      <c r="B57" s="21" t="s">
        <v>74</v>
      </c>
      <c r="C57" s="22"/>
      <c r="D57" s="23"/>
      <c r="E57" s="22"/>
      <c r="F57" s="23"/>
      <c r="G57" s="22"/>
      <c r="H57" s="22"/>
      <c r="I57" s="78"/>
      <c r="J57" s="22"/>
      <c r="K57" s="22"/>
      <c r="L57" s="22"/>
      <c r="M57" s="22"/>
      <c r="N57" s="22"/>
      <c r="O57" s="101"/>
      <c r="P57" s="22"/>
      <c r="Q57" s="23"/>
      <c r="R57" s="22"/>
      <c r="S57" s="23"/>
      <c r="T57" s="502"/>
      <c r="U57" s="502"/>
      <c r="V57" s="502"/>
      <c r="W57" s="502"/>
      <c r="X57" s="435"/>
      <c r="Y57" s="502"/>
      <c r="Z57" s="503"/>
      <c r="AA57" s="502"/>
      <c r="AB57" s="484">
        <f t="shared" si="6"/>
        <v>0</v>
      </c>
      <c r="AC57" s="414"/>
    </row>
    <row r="58" spans="1:29" s="88" customFormat="1" ht="33.75" customHeight="1">
      <c r="A58" s="6" t="s">
        <v>40</v>
      </c>
      <c r="B58" s="35" t="s">
        <v>75</v>
      </c>
      <c r="C58" s="86"/>
      <c r="D58" s="89"/>
      <c r="E58" s="86"/>
      <c r="F58" s="89"/>
      <c r="G58" s="86"/>
      <c r="H58" s="86"/>
      <c r="I58" s="121"/>
      <c r="J58" s="86"/>
      <c r="K58" s="86"/>
      <c r="L58" s="86"/>
      <c r="M58" s="86"/>
      <c r="N58" s="86"/>
      <c r="O58" s="64"/>
      <c r="P58" s="86"/>
      <c r="Q58" s="89"/>
      <c r="R58" s="86"/>
      <c r="S58" s="89"/>
      <c r="T58" s="508"/>
      <c r="U58" s="508"/>
      <c r="V58" s="508"/>
      <c r="W58" s="508"/>
      <c r="X58" s="426"/>
      <c r="Y58" s="508"/>
      <c r="Z58" s="509"/>
      <c r="AA58" s="508"/>
      <c r="AB58" s="484">
        <f t="shared" si="6"/>
        <v>0</v>
      </c>
      <c r="AC58" s="421"/>
    </row>
    <row r="59" spans="1:29" s="88" customFormat="1" ht="51" customHeight="1">
      <c r="A59" s="6" t="s">
        <v>42</v>
      </c>
      <c r="B59" s="35" t="s">
        <v>76</v>
      </c>
      <c r="C59" s="86"/>
      <c r="D59" s="89"/>
      <c r="E59" s="86"/>
      <c r="F59" s="89"/>
      <c r="G59" s="86"/>
      <c r="H59" s="86"/>
      <c r="I59" s="121"/>
      <c r="J59" s="86"/>
      <c r="K59" s="86"/>
      <c r="L59" s="86"/>
      <c r="M59" s="86"/>
      <c r="N59" s="86"/>
      <c r="O59" s="64"/>
      <c r="P59" s="86"/>
      <c r="Q59" s="89"/>
      <c r="R59" s="86"/>
      <c r="S59" s="89"/>
      <c r="T59" s="508"/>
      <c r="U59" s="508"/>
      <c r="V59" s="508"/>
      <c r="W59" s="508"/>
      <c r="X59" s="426"/>
      <c r="Y59" s="508"/>
      <c r="Z59" s="509"/>
      <c r="AA59" s="508"/>
      <c r="AB59" s="484">
        <f t="shared" si="6"/>
        <v>0</v>
      </c>
      <c r="AC59" s="421"/>
    </row>
    <row r="60" spans="1:29" s="88" customFormat="1" ht="51" customHeight="1">
      <c r="A60" s="6" t="s">
        <v>44</v>
      </c>
      <c r="B60" s="35" t="s">
        <v>77</v>
      </c>
      <c r="C60" s="86"/>
      <c r="D60" s="89"/>
      <c r="E60" s="86"/>
      <c r="F60" s="89"/>
      <c r="G60" s="86"/>
      <c r="H60" s="86"/>
      <c r="I60" s="121"/>
      <c r="J60" s="86"/>
      <c r="K60" s="86"/>
      <c r="L60" s="86"/>
      <c r="M60" s="86"/>
      <c r="N60" s="86"/>
      <c r="O60" s="101"/>
      <c r="P60" s="86"/>
      <c r="Q60" s="89"/>
      <c r="R60" s="86"/>
      <c r="S60" s="89"/>
      <c r="T60" s="508"/>
      <c r="U60" s="508"/>
      <c r="V60" s="508"/>
      <c r="W60" s="508"/>
      <c r="X60" s="435"/>
      <c r="Y60" s="508"/>
      <c r="Z60" s="509"/>
      <c r="AA60" s="508"/>
      <c r="AB60" s="484">
        <f t="shared" si="6"/>
        <v>0</v>
      </c>
      <c r="AC60" s="421"/>
    </row>
    <row r="61" spans="1:29" s="88" customFormat="1" ht="82.5" customHeight="1">
      <c r="A61" s="6" t="s">
        <v>46</v>
      </c>
      <c r="B61" s="35" t="s">
        <v>78</v>
      </c>
      <c r="C61" s="86"/>
      <c r="D61" s="89"/>
      <c r="E61" s="86"/>
      <c r="F61" s="89"/>
      <c r="G61" s="86"/>
      <c r="H61" s="86"/>
      <c r="I61" s="121"/>
      <c r="J61" s="86"/>
      <c r="K61" s="86"/>
      <c r="L61" s="86"/>
      <c r="M61" s="86"/>
      <c r="N61" s="86"/>
      <c r="O61" s="51"/>
      <c r="P61" s="86"/>
      <c r="Q61" s="89"/>
      <c r="R61" s="86"/>
      <c r="S61" s="89"/>
      <c r="T61" s="508"/>
      <c r="U61" s="508"/>
      <c r="V61" s="508"/>
      <c r="W61" s="508"/>
      <c r="X61" s="423"/>
      <c r="Y61" s="508"/>
      <c r="Z61" s="509"/>
      <c r="AA61" s="508"/>
      <c r="AB61" s="484">
        <f t="shared" si="6"/>
        <v>0</v>
      </c>
      <c r="AC61" s="421"/>
    </row>
    <row r="62" spans="1:29" s="88" customFormat="1" ht="38.25" customHeight="1">
      <c r="A62" s="6" t="s">
        <v>48</v>
      </c>
      <c r="B62" s="35" t="s">
        <v>79</v>
      </c>
      <c r="C62" s="86"/>
      <c r="D62" s="89"/>
      <c r="E62" s="86"/>
      <c r="F62" s="89"/>
      <c r="G62" s="86"/>
      <c r="H62" s="86"/>
      <c r="I62" s="121"/>
      <c r="J62" s="86"/>
      <c r="K62" s="86"/>
      <c r="L62" s="86"/>
      <c r="M62" s="86"/>
      <c r="N62" s="86"/>
      <c r="O62" s="51"/>
      <c r="P62" s="86"/>
      <c r="Q62" s="89"/>
      <c r="R62" s="86"/>
      <c r="S62" s="89"/>
      <c r="T62" s="508"/>
      <c r="U62" s="508"/>
      <c r="V62" s="508"/>
      <c r="W62" s="508"/>
      <c r="X62" s="423"/>
      <c r="Y62" s="508"/>
      <c r="Z62" s="509"/>
      <c r="AA62" s="508"/>
      <c r="AB62" s="484">
        <f t="shared" si="6"/>
        <v>0</v>
      </c>
      <c r="AC62" s="421"/>
    </row>
    <row r="63" spans="1:29" s="88" customFormat="1" ht="42" customHeight="1">
      <c r="A63" s="6" t="s">
        <v>50</v>
      </c>
      <c r="B63" s="35" t="s">
        <v>49</v>
      </c>
      <c r="C63" s="86"/>
      <c r="D63" s="89"/>
      <c r="E63" s="86"/>
      <c r="F63" s="89"/>
      <c r="G63" s="86"/>
      <c r="H63" s="86"/>
      <c r="I63" s="121"/>
      <c r="J63" s="86"/>
      <c r="K63" s="86"/>
      <c r="L63" s="86"/>
      <c r="M63" s="86"/>
      <c r="N63" s="86"/>
      <c r="O63" s="51"/>
      <c r="P63" s="86"/>
      <c r="Q63" s="89"/>
      <c r="R63" s="86"/>
      <c r="S63" s="89"/>
      <c r="T63" s="508"/>
      <c r="U63" s="508"/>
      <c r="V63" s="508"/>
      <c r="W63" s="508"/>
      <c r="X63" s="423"/>
      <c r="Y63" s="508"/>
      <c r="Z63" s="509"/>
      <c r="AA63" s="508"/>
      <c r="AB63" s="484">
        <f t="shared" si="6"/>
        <v>0</v>
      </c>
      <c r="AC63" s="421"/>
    </row>
    <row r="64" spans="1:29" s="88" customFormat="1" ht="52.5" customHeight="1">
      <c r="A64" s="6" t="s">
        <v>52</v>
      </c>
      <c r="B64" s="35" t="s">
        <v>80</v>
      </c>
      <c r="C64" s="86"/>
      <c r="D64" s="89"/>
      <c r="E64" s="86"/>
      <c r="F64" s="89"/>
      <c r="G64" s="86"/>
      <c r="H64" s="86"/>
      <c r="I64" s="121"/>
      <c r="J64" s="86"/>
      <c r="K64" s="86"/>
      <c r="L64" s="86"/>
      <c r="M64" s="86"/>
      <c r="N64" s="86"/>
      <c r="O64" s="51"/>
      <c r="P64" s="86"/>
      <c r="Q64" s="89"/>
      <c r="R64" s="86"/>
      <c r="S64" s="89"/>
      <c r="T64" s="508"/>
      <c r="U64" s="508"/>
      <c r="V64" s="508"/>
      <c r="W64" s="508"/>
      <c r="X64" s="423"/>
      <c r="Y64" s="508"/>
      <c r="Z64" s="509"/>
      <c r="AA64" s="508"/>
      <c r="AB64" s="484">
        <f t="shared" si="6"/>
        <v>0</v>
      </c>
      <c r="AC64" s="421"/>
    </row>
    <row r="65" spans="1:29" s="88" customFormat="1" ht="45.75" customHeight="1">
      <c r="A65" s="6" t="s">
        <v>81</v>
      </c>
      <c r="B65" s="35" t="s">
        <v>82</v>
      </c>
      <c r="C65" s="86"/>
      <c r="D65" s="89"/>
      <c r="E65" s="86"/>
      <c r="F65" s="89"/>
      <c r="G65" s="86"/>
      <c r="H65" s="86"/>
      <c r="I65" s="121"/>
      <c r="J65" s="86"/>
      <c r="K65" s="86"/>
      <c r="L65" s="86"/>
      <c r="M65" s="86"/>
      <c r="N65" s="86"/>
      <c r="O65" s="51"/>
      <c r="P65" s="86"/>
      <c r="Q65" s="89"/>
      <c r="R65" s="86"/>
      <c r="S65" s="89"/>
      <c r="T65" s="508"/>
      <c r="U65" s="508"/>
      <c r="V65" s="508"/>
      <c r="W65" s="508"/>
      <c r="X65" s="423"/>
      <c r="Y65" s="508"/>
      <c r="Z65" s="509"/>
      <c r="AA65" s="508"/>
      <c r="AB65" s="484">
        <f t="shared" si="6"/>
        <v>0</v>
      </c>
      <c r="AC65" s="421"/>
    </row>
    <row r="66" spans="1:29" s="88" customFormat="1" ht="45.75" customHeight="1">
      <c r="A66" s="6">
        <v>2.27</v>
      </c>
      <c r="B66" s="18" t="s">
        <v>83</v>
      </c>
      <c r="C66" s="19"/>
      <c r="D66" s="20"/>
      <c r="E66" s="19"/>
      <c r="F66" s="20"/>
      <c r="G66" s="19"/>
      <c r="H66" s="19"/>
      <c r="I66" s="77"/>
      <c r="J66" s="19"/>
      <c r="K66" s="19"/>
      <c r="L66" s="19"/>
      <c r="M66" s="19"/>
      <c r="N66" s="19"/>
      <c r="O66" s="51"/>
      <c r="P66" s="86"/>
      <c r="Q66" s="20"/>
      <c r="R66" s="19"/>
      <c r="S66" s="20"/>
      <c r="T66" s="500"/>
      <c r="U66" s="500"/>
      <c r="V66" s="500"/>
      <c r="W66" s="500"/>
      <c r="X66" s="423"/>
      <c r="Y66" s="508"/>
      <c r="Z66" s="501"/>
      <c r="AA66" s="500"/>
      <c r="AB66" s="484">
        <f t="shared" si="6"/>
        <v>0</v>
      </c>
      <c r="AC66" s="413"/>
    </row>
    <row r="67" spans="1:29" s="88" customFormat="1" ht="45.75" customHeight="1">
      <c r="A67" s="6">
        <f t="shared" si="8"/>
        <v>2.2799999999999998</v>
      </c>
      <c r="B67" s="18" t="s">
        <v>84</v>
      </c>
      <c r="C67" s="19"/>
      <c r="D67" s="20"/>
      <c r="E67" s="19"/>
      <c r="F67" s="20"/>
      <c r="G67" s="19"/>
      <c r="H67" s="19"/>
      <c r="I67" s="77"/>
      <c r="J67" s="19"/>
      <c r="K67" s="19"/>
      <c r="L67" s="19"/>
      <c r="M67" s="19"/>
      <c r="N67" s="19"/>
      <c r="O67" s="51"/>
      <c r="P67" s="86"/>
      <c r="Q67" s="20"/>
      <c r="R67" s="19"/>
      <c r="S67" s="20"/>
      <c r="T67" s="500"/>
      <c r="U67" s="500"/>
      <c r="V67" s="500"/>
      <c r="W67" s="500"/>
      <c r="X67" s="423"/>
      <c r="Y67" s="508"/>
      <c r="Z67" s="501"/>
      <c r="AA67" s="500"/>
      <c r="AB67" s="484">
        <f t="shared" si="6"/>
        <v>0</v>
      </c>
      <c r="AC67" s="413"/>
    </row>
    <row r="68" spans="1:29" s="88" customFormat="1" ht="37.5" customHeight="1">
      <c r="A68" s="6">
        <f t="shared" si="8"/>
        <v>2.2899999999999996</v>
      </c>
      <c r="B68" s="18" t="s">
        <v>85</v>
      </c>
      <c r="C68" s="19"/>
      <c r="D68" s="20"/>
      <c r="E68" s="19"/>
      <c r="F68" s="20"/>
      <c r="G68" s="19"/>
      <c r="H68" s="19"/>
      <c r="I68" s="77"/>
      <c r="J68" s="19"/>
      <c r="K68" s="19"/>
      <c r="L68" s="19"/>
      <c r="M68" s="19"/>
      <c r="N68" s="19"/>
      <c r="O68" s="51"/>
      <c r="P68" s="86"/>
      <c r="Q68" s="20"/>
      <c r="R68" s="19"/>
      <c r="S68" s="20"/>
      <c r="T68" s="500"/>
      <c r="U68" s="500"/>
      <c r="V68" s="500"/>
      <c r="W68" s="500"/>
      <c r="X68" s="423"/>
      <c r="Y68" s="508"/>
      <c r="Z68" s="501"/>
      <c r="AA68" s="500"/>
      <c r="AB68" s="484">
        <f t="shared" si="6"/>
        <v>0</v>
      </c>
      <c r="AC68" s="413"/>
    </row>
    <row r="69" spans="1:29" s="88" customFormat="1" ht="24" customHeight="1">
      <c r="A69" s="6">
        <f t="shared" si="8"/>
        <v>2.2999999999999994</v>
      </c>
      <c r="B69" s="18" t="s">
        <v>86</v>
      </c>
      <c r="C69" s="19"/>
      <c r="D69" s="20"/>
      <c r="E69" s="19"/>
      <c r="F69" s="20"/>
      <c r="G69" s="19"/>
      <c r="H69" s="19"/>
      <c r="I69" s="77"/>
      <c r="J69" s="19"/>
      <c r="K69" s="19"/>
      <c r="L69" s="19"/>
      <c r="M69" s="19"/>
      <c r="N69" s="19"/>
      <c r="O69" s="51"/>
      <c r="P69" s="86"/>
      <c r="Q69" s="20"/>
      <c r="R69" s="19"/>
      <c r="S69" s="20"/>
      <c r="T69" s="500"/>
      <c r="U69" s="500"/>
      <c r="V69" s="500"/>
      <c r="W69" s="500"/>
      <c r="X69" s="423"/>
      <c r="Y69" s="508"/>
      <c r="Z69" s="501"/>
      <c r="AA69" s="500"/>
      <c r="AB69" s="484">
        <f t="shared" si="6"/>
        <v>0</v>
      </c>
      <c r="AC69" s="413"/>
    </row>
    <row r="70" spans="1:29" s="88" customFormat="1" ht="23.25" customHeight="1">
      <c r="A70" s="6">
        <f t="shared" si="8"/>
        <v>2.3099999999999992</v>
      </c>
      <c r="B70" s="18" t="s">
        <v>87</v>
      </c>
      <c r="C70" s="19"/>
      <c r="D70" s="20"/>
      <c r="E70" s="19"/>
      <c r="F70" s="20"/>
      <c r="G70" s="19"/>
      <c r="H70" s="19"/>
      <c r="I70" s="77"/>
      <c r="J70" s="19"/>
      <c r="K70" s="19"/>
      <c r="L70" s="19"/>
      <c r="M70" s="19"/>
      <c r="N70" s="19"/>
      <c r="O70" s="51"/>
      <c r="P70" s="86"/>
      <c r="Q70" s="20"/>
      <c r="R70" s="19"/>
      <c r="S70" s="20"/>
      <c r="T70" s="500"/>
      <c r="U70" s="500"/>
      <c r="V70" s="500"/>
      <c r="W70" s="500"/>
      <c r="X70" s="423"/>
      <c r="Y70" s="508"/>
      <c r="Z70" s="501"/>
      <c r="AA70" s="500"/>
      <c r="AB70" s="484">
        <f t="shared" si="6"/>
        <v>0</v>
      </c>
      <c r="AC70" s="413"/>
    </row>
    <row r="71" spans="1:29" s="88" customFormat="1" ht="31.5">
      <c r="A71" s="6">
        <f t="shared" si="8"/>
        <v>2.319999999999999</v>
      </c>
      <c r="B71" s="18" t="s">
        <v>88</v>
      </c>
      <c r="C71" s="19"/>
      <c r="D71" s="20"/>
      <c r="E71" s="19"/>
      <c r="F71" s="20"/>
      <c r="G71" s="19"/>
      <c r="H71" s="19"/>
      <c r="I71" s="77"/>
      <c r="J71" s="19"/>
      <c r="K71" s="19"/>
      <c r="L71" s="19"/>
      <c r="M71" s="19"/>
      <c r="N71" s="19"/>
      <c r="O71" s="51"/>
      <c r="P71" s="86"/>
      <c r="Q71" s="20"/>
      <c r="R71" s="19"/>
      <c r="S71" s="20"/>
      <c r="T71" s="500"/>
      <c r="U71" s="500"/>
      <c r="V71" s="500"/>
      <c r="W71" s="500"/>
      <c r="X71" s="423"/>
      <c r="Y71" s="508"/>
      <c r="Z71" s="501"/>
      <c r="AA71" s="500"/>
      <c r="AB71" s="484">
        <f t="shared" si="6"/>
        <v>0</v>
      </c>
      <c r="AC71" s="413"/>
    </row>
    <row r="72" spans="1:29" s="88" customFormat="1" ht="31.5">
      <c r="A72" s="6">
        <f t="shared" si="8"/>
        <v>2.3299999999999987</v>
      </c>
      <c r="B72" s="18" t="s">
        <v>89</v>
      </c>
      <c r="C72" s="19"/>
      <c r="D72" s="20"/>
      <c r="E72" s="19"/>
      <c r="F72" s="20"/>
      <c r="G72" s="19"/>
      <c r="H72" s="19"/>
      <c r="I72" s="77"/>
      <c r="J72" s="19"/>
      <c r="K72" s="19"/>
      <c r="L72" s="19"/>
      <c r="M72" s="19"/>
      <c r="N72" s="19"/>
      <c r="O72" s="51"/>
      <c r="P72" s="86"/>
      <c r="Q72" s="20"/>
      <c r="R72" s="19"/>
      <c r="S72" s="20"/>
      <c r="T72" s="500"/>
      <c r="U72" s="500"/>
      <c r="V72" s="500"/>
      <c r="W72" s="500"/>
      <c r="X72" s="423"/>
      <c r="Y72" s="508"/>
      <c r="Z72" s="501"/>
      <c r="AA72" s="500"/>
      <c r="AB72" s="484">
        <f t="shared" si="6"/>
        <v>0</v>
      </c>
      <c r="AC72" s="413"/>
    </row>
    <row r="73" spans="1:29" s="88" customFormat="1" ht="31.5">
      <c r="A73" s="6">
        <f t="shared" si="8"/>
        <v>2.3399999999999985</v>
      </c>
      <c r="B73" s="18" t="s">
        <v>90</v>
      </c>
      <c r="C73" s="19"/>
      <c r="D73" s="20"/>
      <c r="E73" s="19"/>
      <c r="F73" s="20"/>
      <c r="G73" s="19"/>
      <c r="H73" s="19"/>
      <c r="I73" s="77"/>
      <c r="J73" s="19"/>
      <c r="K73" s="19"/>
      <c r="L73" s="19"/>
      <c r="M73" s="19"/>
      <c r="N73" s="19"/>
      <c r="O73" s="51"/>
      <c r="P73" s="86"/>
      <c r="Q73" s="20"/>
      <c r="R73" s="19"/>
      <c r="S73" s="20"/>
      <c r="T73" s="500"/>
      <c r="U73" s="500"/>
      <c r="V73" s="500"/>
      <c r="W73" s="500"/>
      <c r="X73" s="423"/>
      <c r="Y73" s="508"/>
      <c r="Z73" s="501"/>
      <c r="AA73" s="500"/>
      <c r="AB73" s="484">
        <f t="shared" si="6"/>
        <v>0</v>
      </c>
      <c r="AC73" s="413"/>
    </row>
    <row r="74" spans="1:29" s="88" customFormat="1" ht="31.5">
      <c r="A74" s="6">
        <f t="shared" si="8"/>
        <v>2.3499999999999983</v>
      </c>
      <c r="B74" s="18" t="s">
        <v>91</v>
      </c>
      <c r="C74" s="19"/>
      <c r="D74" s="20"/>
      <c r="E74" s="19"/>
      <c r="F74" s="20"/>
      <c r="G74" s="19"/>
      <c r="H74" s="19"/>
      <c r="I74" s="77"/>
      <c r="J74" s="19"/>
      <c r="K74" s="19"/>
      <c r="L74" s="19"/>
      <c r="M74" s="19"/>
      <c r="N74" s="19"/>
      <c r="O74" s="51"/>
      <c r="P74" s="86"/>
      <c r="Q74" s="20"/>
      <c r="R74" s="19"/>
      <c r="S74" s="20"/>
      <c r="T74" s="500"/>
      <c r="U74" s="500"/>
      <c r="V74" s="500"/>
      <c r="W74" s="500"/>
      <c r="X74" s="423"/>
      <c r="Y74" s="508"/>
      <c r="Z74" s="501"/>
      <c r="AA74" s="500"/>
      <c r="AB74" s="484">
        <f t="shared" si="6"/>
        <v>0</v>
      </c>
      <c r="AC74" s="413"/>
    </row>
    <row r="75" spans="1:29" s="88" customFormat="1" ht="31.5">
      <c r="A75" s="6">
        <f t="shared" si="8"/>
        <v>2.3599999999999981</v>
      </c>
      <c r="B75" s="18" t="s">
        <v>92</v>
      </c>
      <c r="C75" s="19"/>
      <c r="D75" s="20"/>
      <c r="E75" s="19"/>
      <c r="F75" s="20"/>
      <c r="G75" s="19"/>
      <c r="H75" s="19"/>
      <c r="I75" s="77"/>
      <c r="J75" s="19"/>
      <c r="K75" s="19"/>
      <c r="L75" s="19"/>
      <c r="M75" s="19"/>
      <c r="N75" s="19"/>
      <c r="O75" s="51"/>
      <c r="P75" s="86"/>
      <c r="Q75" s="20"/>
      <c r="R75" s="19"/>
      <c r="S75" s="20"/>
      <c r="T75" s="500"/>
      <c r="U75" s="500"/>
      <c r="V75" s="500"/>
      <c r="W75" s="500"/>
      <c r="X75" s="423"/>
      <c r="Y75" s="508"/>
      <c r="Z75" s="501"/>
      <c r="AA75" s="500"/>
      <c r="AB75" s="484">
        <f t="shared" si="6"/>
        <v>0</v>
      </c>
      <c r="AC75" s="413"/>
    </row>
    <row r="76" spans="1:29" s="216" customFormat="1" ht="21" customHeight="1">
      <c r="A76" s="203"/>
      <c r="B76" s="192" t="s">
        <v>64</v>
      </c>
      <c r="C76" s="133"/>
      <c r="D76" s="142"/>
      <c r="E76" s="133"/>
      <c r="F76" s="142"/>
      <c r="G76" s="133"/>
      <c r="H76" s="133"/>
      <c r="I76" s="141"/>
      <c r="J76" s="133"/>
      <c r="K76" s="133"/>
      <c r="L76" s="133"/>
      <c r="M76" s="133"/>
      <c r="N76" s="133"/>
      <c r="O76" s="136"/>
      <c r="P76" s="133"/>
      <c r="Q76" s="142"/>
      <c r="R76" s="133"/>
      <c r="S76" s="142"/>
      <c r="T76" s="439"/>
      <c r="U76" s="439"/>
      <c r="V76" s="439"/>
      <c r="W76" s="439"/>
      <c r="X76" s="440"/>
      <c r="Y76" s="439"/>
      <c r="Z76" s="448"/>
      <c r="AA76" s="439"/>
      <c r="AB76" s="448"/>
      <c r="AC76" s="422"/>
    </row>
    <row r="77" spans="1:29" s="216" customFormat="1" ht="31.5">
      <c r="A77" s="203"/>
      <c r="B77" s="132" t="s">
        <v>93</v>
      </c>
      <c r="C77" s="133"/>
      <c r="D77" s="142"/>
      <c r="E77" s="133"/>
      <c r="F77" s="142"/>
      <c r="G77" s="133"/>
      <c r="H77" s="133"/>
      <c r="I77" s="141"/>
      <c r="J77" s="133"/>
      <c r="K77" s="133"/>
      <c r="L77" s="133"/>
      <c r="M77" s="133"/>
      <c r="N77" s="133"/>
      <c r="O77" s="136"/>
      <c r="P77" s="133"/>
      <c r="Q77" s="142"/>
      <c r="R77" s="133"/>
      <c r="S77" s="142"/>
      <c r="T77" s="439"/>
      <c r="U77" s="439"/>
      <c r="V77" s="439"/>
      <c r="W77" s="439"/>
      <c r="X77" s="440"/>
      <c r="Y77" s="439"/>
      <c r="Z77" s="448"/>
      <c r="AA77" s="439"/>
      <c r="AB77" s="448"/>
      <c r="AC77" s="403"/>
    </row>
    <row r="78" spans="1:29" s="216" customFormat="1">
      <c r="A78" s="203"/>
      <c r="B78" s="193" t="s">
        <v>94</v>
      </c>
      <c r="C78" s="133"/>
      <c r="D78" s="142"/>
      <c r="E78" s="133"/>
      <c r="F78" s="142"/>
      <c r="G78" s="133"/>
      <c r="H78" s="133"/>
      <c r="I78" s="141"/>
      <c r="J78" s="133"/>
      <c r="K78" s="133"/>
      <c r="L78" s="133"/>
      <c r="M78" s="133"/>
      <c r="N78" s="133"/>
      <c r="O78" s="136"/>
      <c r="P78" s="133"/>
      <c r="Q78" s="142"/>
      <c r="R78" s="133"/>
      <c r="S78" s="142"/>
      <c r="T78" s="439"/>
      <c r="U78" s="439"/>
      <c r="V78" s="439"/>
      <c r="W78" s="439"/>
      <c r="X78" s="440"/>
      <c r="Y78" s="439"/>
      <c r="Z78" s="448"/>
      <c r="AA78" s="439"/>
      <c r="AB78" s="448"/>
      <c r="AC78" s="416"/>
    </row>
    <row r="79" spans="1:29" s="147" customFormat="1" ht="31.5">
      <c r="A79" s="143">
        <v>3</v>
      </c>
      <c r="B79" s="148" t="s">
        <v>95</v>
      </c>
      <c r="C79" s="149"/>
      <c r="D79" s="160"/>
      <c r="E79" s="149"/>
      <c r="F79" s="160"/>
      <c r="G79" s="149"/>
      <c r="H79" s="149"/>
      <c r="I79" s="161"/>
      <c r="J79" s="149"/>
      <c r="K79" s="149"/>
      <c r="L79" s="149"/>
      <c r="M79" s="149"/>
      <c r="N79" s="149"/>
      <c r="O79" s="150"/>
      <c r="P79" s="149"/>
      <c r="Q79" s="160"/>
      <c r="R79" s="149"/>
      <c r="S79" s="160"/>
      <c r="T79" s="467"/>
      <c r="U79" s="467"/>
      <c r="V79" s="467"/>
      <c r="W79" s="467"/>
      <c r="X79" s="468"/>
      <c r="Y79" s="467"/>
      <c r="Z79" s="498"/>
      <c r="AA79" s="467"/>
      <c r="AB79" s="498"/>
      <c r="AC79" s="410"/>
    </row>
    <row r="80" spans="1:29" s="88" customFormat="1">
      <c r="A80" s="260" t="s">
        <v>96</v>
      </c>
      <c r="B80" s="38" t="s">
        <v>28</v>
      </c>
      <c r="C80" s="39"/>
      <c r="D80" s="40"/>
      <c r="E80" s="39"/>
      <c r="F80" s="40"/>
      <c r="G80" s="39"/>
      <c r="H80" s="39"/>
      <c r="I80" s="81"/>
      <c r="J80" s="39"/>
      <c r="K80" s="39"/>
      <c r="L80" s="39"/>
      <c r="M80" s="39"/>
      <c r="N80" s="39"/>
      <c r="O80" s="115"/>
      <c r="P80" s="39"/>
      <c r="Q80" s="40"/>
      <c r="R80" s="39"/>
      <c r="S80" s="40"/>
      <c r="T80" s="467"/>
      <c r="U80" s="467"/>
      <c r="V80" s="467"/>
      <c r="W80" s="467"/>
      <c r="X80" s="468"/>
      <c r="Y80" s="467"/>
      <c r="Z80" s="498"/>
      <c r="AA80" s="467"/>
      <c r="AB80" s="498"/>
      <c r="AC80" s="410"/>
    </row>
    <row r="81" spans="1:29" s="88" customFormat="1" ht="18.75" customHeight="1">
      <c r="A81" s="6"/>
      <c r="B81" s="17" t="s">
        <v>29</v>
      </c>
      <c r="C81" s="15"/>
      <c r="D81" s="16"/>
      <c r="E81" s="15"/>
      <c r="F81" s="16"/>
      <c r="G81" s="15"/>
      <c r="H81" s="15"/>
      <c r="I81" s="76"/>
      <c r="J81" s="15"/>
      <c r="K81" s="15"/>
      <c r="L81" s="15"/>
      <c r="M81" s="15"/>
      <c r="N81" s="15"/>
      <c r="O81" s="110"/>
      <c r="P81" s="15"/>
      <c r="Q81" s="16"/>
      <c r="R81" s="15"/>
      <c r="S81" s="16"/>
      <c r="T81" s="429"/>
      <c r="U81" s="429"/>
      <c r="V81" s="429"/>
      <c r="W81" s="429"/>
      <c r="X81" s="430"/>
      <c r="Y81" s="429"/>
      <c r="Z81" s="499"/>
      <c r="AA81" s="429"/>
      <c r="AB81" s="499"/>
      <c r="AC81" s="411"/>
    </row>
    <row r="82" spans="1:29" s="88" customFormat="1" ht="35.25" customHeight="1">
      <c r="A82" s="6">
        <v>3.01</v>
      </c>
      <c r="B82" s="12" t="s">
        <v>30</v>
      </c>
      <c r="C82" s="8"/>
      <c r="D82" s="13"/>
      <c r="E82" s="8"/>
      <c r="F82" s="13"/>
      <c r="G82" s="8"/>
      <c r="H82" s="8"/>
      <c r="I82" s="49">
        <f t="shared" ref="I82:J85" si="9">C82-E82</f>
        <v>0</v>
      </c>
      <c r="J82" s="50">
        <f t="shared" si="9"/>
        <v>0</v>
      </c>
      <c r="K82" s="8"/>
      <c r="L82" s="8"/>
      <c r="M82" s="8"/>
      <c r="N82" s="8"/>
      <c r="O82" s="51">
        <v>2.5</v>
      </c>
      <c r="P82" s="8"/>
      <c r="Q82" s="41">
        <f>O82*P82</f>
        <v>0</v>
      </c>
      <c r="R82" s="42">
        <f>K82+M82+P82</f>
        <v>0</v>
      </c>
      <c r="S82" s="43">
        <f>L82+N82+Q82</f>
        <v>0</v>
      </c>
      <c r="T82" s="405"/>
      <c r="U82" s="405"/>
      <c r="V82" s="405"/>
      <c r="W82" s="405"/>
      <c r="X82" s="423">
        <v>2</v>
      </c>
      <c r="Y82" s="405">
        <v>0</v>
      </c>
      <c r="Z82" s="424">
        <f>X82*Y82</f>
        <v>0</v>
      </c>
      <c r="AA82" s="406">
        <f>T82+V82+Y82</f>
        <v>0</v>
      </c>
      <c r="AB82" s="484">
        <f t="shared" ref="AB82:AB85" si="10">U82+W82+Z82</f>
        <v>0</v>
      </c>
      <c r="AC82" s="407"/>
    </row>
    <row r="83" spans="1:29" s="88" customFormat="1" ht="33.75" customHeight="1">
      <c r="A83" s="6">
        <f t="shared" ref="A83:A85" si="11">+A82+0.01</f>
        <v>3.0199999999999996</v>
      </c>
      <c r="B83" s="12" t="s">
        <v>31</v>
      </c>
      <c r="C83" s="8"/>
      <c r="D83" s="13"/>
      <c r="E83" s="8"/>
      <c r="F83" s="13"/>
      <c r="G83" s="8"/>
      <c r="H83" s="8"/>
      <c r="I83" s="49">
        <f>C83-E83</f>
        <v>0</v>
      </c>
      <c r="J83" s="50">
        <f t="shared" si="9"/>
        <v>0</v>
      </c>
      <c r="K83" s="8"/>
      <c r="L83" s="8"/>
      <c r="M83" s="8"/>
      <c r="N83" s="8"/>
      <c r="O83" s="51">
        <v>3</v>
      </c>
      <c r="P83" s="8"/>
      <c r="Q83" s="41">
        <f t="shared" ref="Q83:Q84" si="12">O83*P83</f>
        <v>0</v>
      </c>
      <c r="R83" s="42">
        <f t="shared" ref="R83:S146" si="13">K83+M83+P83</f>
        <v>0</v>
      </c>
      <c r="S83" s="43">
        <f t="shared" si="13"/>
        <v>0</v>
      </c>
      <c r="T83" s="405"/>
      <c r="U83" s="405"/>
      <c r="V83" s="405"/>
      <c r="W83" s="405"/>
      <c r="X83" s="423">
        <v>3</v>
      </c>
      <c r="Y83" s="405">
        <v>0</v>
      </c>
      <c r="Z83" s="424">
        <f t="shared" ref="Z83:Z85" si="14">X83*Y83</f>
        <v>0</v>
      </c>
      <c r="AA83" s="406">
        <f t="shared" ref="AA83:AA85" si="15">T83+V83+Y83</f>
        <v>0</v>
      </c>
      <c r="AB83" s="484">
        <f t="shared" si="10"/>
        <v>0</v>
      </c>
      <c r="AC83" s="407"/>
    </row>
    <row r="84" spans="1:29" s="88" customFormat="1" ht="25.5" customHeight="1">
      <c r="A84" s="6">
        <f t="shared" si="11"/>
        <v>3.0299999999999994</v>
      </c>
      <c r="B84" s="12" t="s">
        <v>32</v>
      </c>
      <c r="C84" s="8"/>
      <c r="D84" s="13"/>
      <c r="E84" s="8"/>
      <c r="F84" s="13"/>
      <c r="G84" s="8"/>
      <c r="H84" s="8"/>
      <c r="I84" s="49">
        <f t="shared" si="9"/>
        <v>0</v>
      </c>
      <c r="J84" s="50">
        <f t="shared" si="9"/>
        <v>0</v>
      </c>
      <c r="K84" s="8"/>
      <c r="L84" s="8"/>
      <c r="M84" s="8"/>
      <c r="N84" s="8"/>
      <c r="O84" s="51">
        <v>0.1875</v>
      </c>
      <c r="P84" s="8"/>
      <c r="Q84" s="41">
        <f t="shared" si="12"/>
        <v>0</v>
      </c>
      <c r="R84" s="42">
        <f t="shared" si="13"/>
        <v>0</v>
      </c>
      <c r="S84" s="43">
        <f t="shared" si="13"/>
        <v>0</v>
      </c>
      <c r="T84" s="405"/>
      <c r="U84" s="405"/>
      <c r="V84" s="405"/>
      <c r="W84" s="405"/>
      <c r="X84" s="423">
        <v>0.375</v>
      </c>
      <c r="Y84" s="405">
        <v>0</v>
      </c>
      <c r="Z84" s="424">
        <f t="shared" si="14"/>
        <v>0</v>
      </c>
      <c r="AA84" s="406">
        <f t="shared" si="15"/>
        <v>0</v>
      </c>
      <c r="AB84" s="484">
        <f t="shared" si="10"/>
        <v>0</v>
      </c>
      <c r="AC84" s="407"/>
    </row>
    <row r="85" spans="1:29" s="88" customFormat="1" ht="33.75" customHeight="1">
      <c r="A85" s="6">
        <f t="shared" si="11"/>
        <v>3.0399999999999991</v>
      </c>
      <c r="B85" s="12" t="s">
        <v>33</v>
      </c>
      <c r="C85" s="8"/>
      <c r="D85" s="13"/>
      <c r="E85" s="8"/>
      <c r="F85" s="13"/>
      <c r="G85" s="8"/>
      <c r="H85" s="8"/>
      <c r="I85" s="49">
        <f t="shared" si="9"/>
        <v>0</v>
      </c>
      <c r="J85" s="50">
        <f t="shared" si="9"/>
        <v>0</v>
      </c>
      <c r="K85" s="8"/>
      <c r="L85" s="8"/>
      <c r="M85" s="8"/>
      <c r="N85" s="8"/>
      <c r="O85" s="64">
        <v>0.1875</v>
      </c>
      <c r="P85" s="8">
        <v>0</v>
      </c>
      <c r="Q85" s="41">
        <f>O85*P85</f>
        <v>0</v>
      </c>
      <c r="R85" s="42">
        <f t="shared" si="13"/>
        <v>0</v>
      </c>
      <c r="S85" s="43">
        <f t="shared" si="13"/>
        <v>0</v>
      </c>
      <c r="T85" s="405"/>
      <c r="U85" s="405"/>
      <c r="V85" s="405"/>
      <c r="W85" s="405"/>
      <c r="X85" s="426">
        <v>0.375</v>
      </c>
      <c r="Y85" s="405">
        <v>0</v>
      </c>
      <c r="Z85" s="424">
        <f t="shared" si="14"/>
        <v>0</v>
      </c>
      <c r="AA85" s="406">
        <f t="shared" si="15"/>
        <v>0</v>
      </c>
      <c r="AB85" s="484">
        <f t="shared" si="10"/>
        <v>0</v>
      </c>
      <c r="AC85" s="407"/>
    </row>
    <row r="86" spans="1:29" s="88" customFormat="1" ht="18">
      <c r="A86" s="6"/>
      <c r="B86" s="14" t="s">
        <v>34</v>
      </c>
      <c r="C86" s="44">
        <f>SUM(C82:C85)</f>
        <v>0</v>
      </c>
      <c r="D86" s="24">
        <f>SUM(D82:D85)</f>
        <v>0</v>
      </c>
      <c r="E86" s="44">
        <f>SUM(E82:E85)</f>
        <v>0</v>
      </c>
      <c r="F86" s="24">
        <f>SUM(F82:F85)</f>
        <v>0</v>
      </c>
      <c r="G86" s="47"/>
      <c r="H86" s="48"/>
      <c r="I86" s="44">
        <f t="shared" ref="I86:R86" si="16">SUM(I82:I85)</f>
        <v>0</v>
      </c>
      <c r="J86" s="24">
        <f t="shared" si="16"/>
        <v>0</v>
      </c>
      <c r="K86" s="24">
        <f t="shared" si="16"/>
        <v>0</v>
      </c>
      <c r="L86" s="24">
        <f t="shared" si="16"/>
        <v>0</v>
      </c>
      <c r="M86" s="24">
        <f t="shared" si="16"/>
        <v>0</v>
      </c>
      <c r="N86" s="24">
        <f t="shared" si="16"/>
        <v>0</v>
      </c>
      <c r="O86" s="116">
        <f t="shared" si="16"/>
        <v>5.875</v>
      </c>
      <c r="P86" s="24">
        <f t="shared" si="16"/>
        <v>0</v>
      </c>
      <c r="Q86" s="24">
        <f t="shared" si="16"/>
        <v>0</v>
      </c>
      <c r="R86" s="24">
        <f t="shared" si="16"/>
        <v>0</v>
      </c>
      <c r="S86" s="24">
        <f>SUM(S82:S85)</f>
        <v>0</v>
      </c>
      <c r="T86" s="427">
        <f>SUM(T82:T85)</f>
        <v>0</v>
      </c>
      <c r="U86" s="427">
        <f t="shared" ref="U86:Z86" si="17">SUM(U82:U85)</f>
        <v>0</v>
      </c>
      <c r="V86" s="427">
        <f t="shared" si="17"/>
        <v>0</v>
      </c>
      <c r="W86" s="427">
        <f t="shared" si="17"/>
        <v>0</v>
      </c>
      <c r="X86" s="427">
        <f t="shared" si="17"/>
        <v>5.75</v>
      </c>
      <c r="Y86" s="427"/>
      <c r="Z86" s="427">
        <f t="shared" si="17"/>
        <v>0</v>
      </c>
      <c r="AA86" s="427"/>
      <c r="AB86" s="427">
        <f>SUM(AB82:AB85)</f>
        <v>0</v>
      </c>
      <c r="AC86" s="412"/>
    </row>
    <row r="87" spans="1:29" s="88" customFormat="1" ht="18">
      <c r="A87" s="6"/>
      <c r="B87" s="17" t="s">
        <v>35</v>
      </c>
      <c r="C87" s="15"/>
      <c r="D87" s="16"/>
      <c r="E87" s="15"/>
      <c r="F87" s="16"/>
      <c r="G87" s="47"/>
      <c r="H87" s="48"/>
      <c r="I87" s="76"/>
      <c r="J87" s="15"/>
      <c r="K87" s="15"/>
      <c r="L87" s="15"/>
      <c r="M87" s="15"/>
      <c r="N87" s="15"/>
      <c r="O87" s="110"/>
      <c r="P87" s="15"/>
      <c r="Q87" s="41"/>
      <c r="R87" s="42"/>
      <c r="S87" s="43"/>
      <c r="T87" s="429"/>
      <c r="U87" s="429"/>
      <c r="V87" s="429"/>
      <c r="W87" s="429"/>
      <c r="X87" s="430"/>
      <c r="Y87" s="429"/>
      <c r="Z87" s="424"/>
      <c r="AA87" s="406"/>
      <c r="AB87" s="425"/>
      <c r="AC87" s="411"/>
    </row>
    <row r="88" spans="1:29" s="88" customFormat="1" ht="46.5" customHeight="1">
      <c r="A88" s="6">
        <v>3.05</v>
      </c>
      <c r="B88" s="18" t="s">
        <v>36</v>
      </c>
      <c r="C88" s="45"/>
      <c r="D88" s="251"/>
      <c r="E88" s="45"/>
      <c r="F88" s="251"/>
      <c r="G88" s="47"/>
      <c r="H88" s="48"/>
      <c r="I88" s="49">
        <f t="shared" ref="I88:J108" si="18">C88-E88</f>
        <v>0</v>
      </c>
      <c r="J88" s="50">
        <f>D88-F88</f>
        <v>0</v>
      </c>
      <c r="K88" s="45"/>
      <c r="L88" s="45"/>
      <c r="M88" s="45"/>
      <c r="N88" s="45"/>
      <c r="O88" s="51">
        <v>1.4999999999999999E-2</v>
      </c>
      <c r="P88" s="45"/>
      <c r="Q88" s="41"/>
      <c r="R88" s="42">
        <f t="shared" si="13"/>
        <v>0</v>
      </c>
      <c r="S88" s="43">
        <f t="shared" si="13"/>
        <v>0</v>
      </c>
      <c r="T88" s="431"/>
      <c r="U88" s="431"/>
      <c r="V88" s="431"/>
      <c r="W88" s="431"/>
      <c r="X88" s="423">
        <v>1.4999999999999999E-2</v>
      </c>
      <c r="Y88" s="431">
        <v>0</v>
      </c>
      <c r="Z88" s="424">
        <f>X88*Y88*12</f>
        <v>0</v>
      </c>
      <c r="AA88" s="406">
        <f t="shared" ref="AA88:AB149" si="19">T88+V88+Y88</f>
        <v>0</v>
      </c>
      <c r="AB88" s="484">
        <f t="shared" si="19"/>
        <v>0</v>
      </c>
      <c r="AC88" s="432"/>
    </row>
    <row r="89" spans="1:29" s="88" customFormat="1" ht="46.5" customHeight="1">
      <c r="A89" s="6">
        <f t="shared" ref="A89:A90" si="20">+A88+0.01</f>
        <v>3.0599999999999996</v>
      </c>
      <c r="B89" s="18" t="s">
        <v>37</v>
      </c>
      <c r="C89" s="45"/>
      <c r="D89" s="251"/>
      <c r="E89" s="45"/>
      <c r="F89" s="251"/>
      <c r="G89" s="47"/>
      <c r="H89" s="48"/>
      <c r="I89" s="49">
        <f t="shared" si="18"/>
        <v>0</v>
      </c>
      <c r="J89" s="50">
        <f t="shared" si="18"/>
        <v>0</v>
      </c>
      <c r="K89" s="45"/>
      <c r="L89" s="45"/>
      <c r="M89" s="45"/>
      <c r="N89" s="45"/>
      <c r="O89" s="51">
        <v>1E-3</v>
      </c>
      <c r="P89" s="45"/>
      <c r="Q89" s="41"/>
      <c r="R89" s="42">
        <f>K89+M89+P89</f>
        <v>0</v>
      </c>
      <c r="S89" s="43">
        <f t="shared" si="13"/>
        <v>0</v>
      </c>
      <c r="T89" s="431"/>
      <c r="U89" s="431"/>
      <c r="V89" s="431"/>
      <c r="W89" s="431"/>
      <c r="X89" s="423">
        <v>1E-3</v>
      </c>
      <c r="Y89" s="431"/>
      <c r="Z89" s="424">
        <f t="shared" ref="Z89" si="21">X89*Y89*12</f>
        <v>0</v>
      </c>
      <c r="AA89" s="406">
        <f>T89+V89+Y89</f>
        <v>0</v>
      </c>
      <c r="AB89" s="484">
        <f t="shared" si="19"/>
        <v>0</v>
      </c>
      <c r="AC89" s="432"/>
    </row>
    <row r="90" spans="1:29" s="88" customFormat="1" ht="46.5" customHeight="1">
      <c r="A90" s="6">
        <f t="shared" si="20"/>
        <v>3.0699999999999994</v>
      </c>
      <c r="B90" s="18" t="s">
        <v>38</v>
      </c>
      <c r="C90" s="45"/>
      <c r="D90" s="251"/>
      <c r="E90" s="45"/>
      <c r="F90" s="251"/>
      <c r="G90" s="47"/>
      <c r="H90" s="48"/>
      <c r="I90" s="49">
        <f t="shared" si="18"/>
        <v>0</v>
      </c>
      <c r="J90" s="50">
        <f t="shared" si="18"/>
        <v>0</v>
      </c>
      <c r="K90" s="45"/>
      <c r="L90" s="45"/>
      <c r="M90" s="45"/>
      <c r="N90" s="45"/>
      <c r="O90" s="51">
        <v>0.01</v>
      </c>
      <c r="P90" s="45">
        <v>0</v>
      </c>
      <c r="Q90" s="41"/>
      <c r="R90" s="42">
        <f t="shared" si="13"/>
        <v>0</v>
      </c>
      <c r="S90" s="43">
        <f t="shared" si="13"/>
        <v>0</v>
      </c>
      <c r="T90" s="431"/>
      <c r="U90" s="431"/>
      <c r="V90" s="431"/>
      <c r="W90" s="431"/>
      <c r="X90" s="423">
        <v>0.01</v>
      </c>
      <c r="Y90" s="431">
        <v>0</v>
      </c>
      <c r="Z90" s="424">
        <f>X90*Y90</f>
        <v>0</v>
      </c>
      <c r="AA90" s="406">
        <f t="shared" ref="AA90:AA109" si="22">T90+V90+Y90</f>
        <v>0</v>
      </c>
      <c r="AB90" s="484">
        <f t="shared" si="19"/>
        <v>0</v>
      </c>
      <c r="AC90" s="432"/>
    </row>
    <row r="91" spans="1:29" s="88" customFormat="1" ht="46.5" customHeight="1">
      <c r="A91" s="6"/>
      <c r="B91" s="18" t="s">
        <v>39</v>
      </c>
      <c r="C91" s="45"/>
      <c r="D91" s="251"/>
      <c r="E91" s="45"/>
      <c r="F91" s="251"/>
      <c r="G91" s="47"/>
      <c r="H91" s="48"/>
      <c r="I91" s="49">
        <f t="shared" si="18"/>
        <v>0</v>
      </c>
      <c r="J91" s="50">
        <f t="shared" si="18"/>
        <v>0</v>
      </c>
      <c r="K91" s="45"/>
      <c r="L91" s="45"/>
      <c r="M91" s="45"/>
      <c r="N91" s="45"/>
      <c r="O91" s="117"/>
      <c r="P91" s="45"/>
      <c r="Q91" s="46"/>
      <c r="R91" s="42">
        <f t="shared" si="13"/>
        <v>0</v>
      </c>
      <c r="S91" s="43">
        <f t="shared" si="13"/>
        <v>0</v>
      </c>
      <c r="T91" s="431"/>
      <c r="U91" s="431"/>
      <c r="V91" s="431"/>
      <c r="W91" s="431"/>
      <c r="X91" s="433"/>
      <c r="Y91" s="431"/>
      <c r="Z91" s="510"/>
      <c r="AA91" s="406"/>
      <c r="AB91" s="484"/>
      <c r="AC91" s="432"/>
    </row>
    <row r="92" spans="1:29" s="88" customFormat="1" ht="34.5" customHeight="1">
      <c r="A92" s="6" t="s">
        <v>40</v>
      </c>
      <c r="B92" s="21" t="s">
        <v>41</v>
      </c>
      <c r="C92" s="90"/>
      <c r="D92" s="252"/>
      <c r="E92" s="90"/>
      <c r="F92" s="252"/>
      <c r="G92" s="47"/>
      <c r="H92" s="48"/>
      <c r="I92" s="49">
        <f t="shared" si="18"/>
        <v>0</v>
      </c>
      <c r="J92" s="50">
        <f t="shared" si="18"/>
        <v>0</v>
      </c>
      <c r="K92" s="90"/>
      <c r="L92" s="90"/>
      <c r="M92" s="90"/>
      <c r="N92" s="90"/>
      <c r="O92" s="101">
        <v>0.25</v>
      </c>
      <c r="P92" s="90"/>
      <c r="Q92" s="41"/>
      <c r="R92" s="42">
        <f t="shared" si="13"/>
        <v>0</v>
      </c>
      <c r="S92" s="43">
        <f t="shared" si="13"/>
        <v>0</v>
      </c>
      <c r="T92" s="434"/>
      <c r="U92" s="434"/>
      <c r="V92" s="434"/>
      <c r="W92" s="434"/>
      <c r="X92" s="435">
        <v>0.25</v>
      </c>
      <c r="Y92" s="434"/>
      <c r="Z92" s="424"/>
      <c r="AA92" s="406">
        <f t="shared" si="22"/>
        <v>0</v>
      </c>
      <c r="AB92" s="484">
        <f t="shared" si="19"/>
        <v>0</v>
      </c>
      <c r="AC92" s="436"/>
    </row>
    <row r="93" spans="1:29" s="9" customFormat="1" ht="54" customHeight="1">
      <c r="A93" s="6" t="s">
        <v>42</v>
      </c>
      <c r="B93" s="21" t="s">
        <v>43</v>
      </c>
      <c r="C93" s="8"/>
      <c r="D93" s="253"/>
      <c r="E93" s="8"/>
      <c r="F93" s="253"/>
      <c r="G93" s="47"/>
      <c r="H93" s="48"/>
      <c r="I93" s="49">
        <f t="shared" si="18"/>
        <v>0</v>
      </c>
      <c r="J93" s="50">
        <f t="shared" si="18"/>
        <v>0</v>
      </c>
      <c r="K93" s="8"/>
      <c r="L93" s="8"/>
      <c r="M93" s="8"/>
      <c r="N93" s="8"/>
      <c r="O93" s="101">
        <v>0.2</v>
      </c>
      <c r="P93" s="8">
        <v>0</v>
      </c>
      <c r="Q93" s="41">
        <f>O93*P93*12</f>
        <v>0</v>
      </c>
      <c r="R93" s="42">
        <f t="shared" si="13"/>
        <v>0</v>
      </c>
      <c r="S93" s="43">
        <f t="shared" si="13"/>
        <v>0</v>
      </c>
      <c r="T93" s="405"/>
      <c r="U93" s="405"/>
      <c r="V93" s="405"/>
      <c r="W93" s="405"/>
      <c r="X93" s="435">
        <v>0.2</v>
      </c>
      <c r="Y93" s="405">
        <v>0</v>
      </c>
      <c r="Z93" s="424"/>
      <c r="AA93" s="406">
        <f t="shared" si="22"/>
        <v>0</v>
      </c>
      <c r="AB93" s="484">
        <f t="shared" si="19"/>
        <v>0</v>
      </c>
      <c r="AC93" s="407"/>
    </row>
    <row r="94" spans="1:29" s="9" customFormat="1" ht="77.25" customHeight="1">
      <c r="A94" s="6" t="s">
        <v>44</v>
      </c>
      <c r="B94" s="21" t="s">
        <v>45</v>
      </c>
      <c r="C94" s="8"/>
      <c r="D94" s="253"/>
      <c r="E94" s="8"/>
      <c r="F94" s="253"/>
      <c r="G94" s="47"/>
      <c r="H94" s="48"/>
      <c r="I94" s="49">
        <f t="shared" si="18"/>
        <v>0</v>
      </c>
      <c r="J94" s="50">
        <f t="shared" si="18"/>
        <v>0</v>
      </c>
      <c r="K94" s="8"/>
      <c r="L94" s="8"/>
      <c r="M94" s="8"/>
      <c r="N94" s="8"/>
      <c r="O94" s="51">
        <v>0.12</v>
      </c>
      <c r="P94" s="8"/>
      <c r="Q94" s="41"/>
      <c r="R94" s="42">
        <f t="shared" si="13"/>
        <v>0</v>
      </c>
      <c r="S94" s="43">
        <f t="shared" si="13"/>
        <v>0</v>
      </c>
      <c r="T94" s="405"/>
      <c r="U94" s="405"/>
      <c r="V94" s="405"/>
      <c r="W94" s="405"/>
      <c r="X94" s="423">
        <v>0.12</v>
      </c>
      <c r="Y94" s="405"/>
      <c r="Z94" s="424"/>
      <c r="AA94" s="406">
        <f t="shared" si="22"/>
        <v>0</v>
      </c>
      <c r="AB94" s="484">
        <f t="shared" si="19"/>
        <v>0</v>
      </c>
      <c r="AC94" s="407"/>
    </row>
    <row r="95" spans="1:29" s="88" customFormat="1" ht="46.5" customHeight="1">
      <c r="A95" s="6" t="s">
        <v>46</v>
      </c>
      <c r="B95" s="21" t="s">
        <v>47</v>
      </c>
      <c r="C95" s="8"/>
      <c r="D95" s="253"/>
      <c r="E95" s="8"/>
      <c r="F95" s="253"/>
      <c r="G95" s="47"/>
      <c r="H95" s="48"/>
      <c r="I95" s="49">
        <f t="shared" si="18"/>
        <v>0</v>
      </c>
      <c r="J95" s="50">
        <f t="shared" si="18"/>
        <v>0</v>
      </c>
      <c r="K95" s="8"/>
      <c r="L95" s="8"/>
      <c r="M95" s="8"/>
      <c r="N95" s="8"/>
      <c r="O95" s="51">
        <v>0.05</v>
      </c>
      <c r="P95" s="8"/>
      <c r="Q95" s="41"/>
      <c r="R95" s="42">
        <f t="shared" si="13"/>
        <v>0</v>
      </c>
      <c r="S95" s="43">
        <f t="shared" si="13"/>
        <v>0</v>
      </c>
      <c r="T95" s="405"/>
      <c r="U95" s="405"/>
      <c r="V95" s="405"/>
      <c r="W95" s="405"/>
      <c r="X95" s="423">
        <v>0.05</v>
      </c>
      <c r="Y95" s="405"/>
      <c r="Z95" s="424"/>
      <c r="AA95" s="406">
        <f t="shared" si="22"/>
        <v>0</v>
      </c>
      <c r="AB95" s="484">
        <f t="shared" si="19"/>
        <v>0</v>
      </c>
      <c r="AC95" s="407"/>
    </row>
    <row r="96" spans="1:29" s="88" customFormat="1" ht="46.5" customHeight="1">
      <c r="A96" s="6" t="s">
        <v>48</v>
      </c>
      <c r="B96" s="21" t="s">
        <v>49</v>
      </c>
      <c r="C96" s="8"/>
      <c r="D96" s="253"/>
      <c r="E96" s="8"/>
      <c r="F96" s="253"/>
      <c r="G96" s="47"/>
      <c r="H96" s="48"/>
      <c r="I96" s="49">
        <f t="shared" si="18"/>
        <v>0</v>
      </c>
      <c r="J96" s="50">
        <f t="shared" si="18"/>
        <v>0</v>
      </c>
      <c r="K96" s="8"/>
      <c r="L96" s="8"/>
      <c r="M96" s="8"/>
      <c r="N96" s="8"/>
      <c r="O96" s="51">
        <v>0.1</v>
      </c>
      <c r="P96" s="8"/>
      <c r="Q96" s="41"/>
      <c r="R96" s="42">
        <f t="shared" si="13"/>
        <v>0</v>
      </c>
      <c r="S96" s="43">
        <f t="shared" si="13"/>
        <v>0</v>
      </c>
      <c r="T96" s="405"/>
      <c r="U96" s="405"/>
      <c r="V96" s="405"/>
      <c r="W96" s="405"/>
      <c r="X96" s="423">
        <v>0.1</v>
      </c>
      <c r="Y96" s="405"/>
      <c r="Z96" s="424"/>
      <c r="AA96" s="406">
        <f t="shared" si="22"/>
        <v>0</v>
      </c>
      <c r="AB96" s="484">
        <f t="shared" si="19"/>
        <v>0</v>
      </c>
      <c r="AC96" s="407"/>
    </row>
    <row r="97" spans="1:29" s="88" customFormat="1" ht="66.75" customHeight="1">
      <c r="A97" s="6" t="s">
        <v>50</v>
      </c>
      <c r="B97" s="21" t="s">
        <v>51</v>
      </c>
      <c r="C97" s="8"/>
      <c r="D97" s="253"/>
      <c r="E97" s="8"/>
      <c r="F97" s="253"/>
      <c r="G97" s="47"/>
      <c r="H97" s="48"/>
      <c r="I97" s="49">
        <f t="shared" si="18"/>
        <v>0</v>
      </c>
      <c r="J97" s="50">
        <f t="shared" si="18"/>
        <v>0</v>
      </c>
      <c r="K97" s="8"/>
      <c r="L97" s="8"/>
      <c r="M97" s="8"/>
      <c r="N97" s="8"/>
      <c r="O97" s="51">
        <v>0.05</v>
      </c>
      <c r="P97" s="8"/>
      <c r="Q97" s="41"/>
      <c r="R97" s="42">
        <f t="shared" si="13"/>
        <v>0</v>
      </c>
      <c r="S97" s="43">
        <f t="shared" si="13"/>
        <v>0</v>
      </c>
      <c r="T97" s="405"/>
      <c r="U97" s="405"/>
      <c r="V97" s="405"/>
      <c r="W97" s="405"/>
      <c r="X97" s="423">
        <v>0.05</v>
      </c>
      <c r="Y97" s="405"/>
      <c r="Z97" s="424"/>
      <c r="AA97" s="406">
        <f t="shared" si="22"/>
        <v>0</v>
      </c>
      <c r="AB97" s="484">
        <f t="shared" si="19"/>
        <v>0</v>
      </c>
      <c r="AC97" s="407"/>
    </row>
    <row r="98" spans="1:29" s="88" customFormat="1" ht="46.5" customHeight="1">
      <c r="A98" s="6" t="s">
        <v>52</v>
      </c>
      <c r="B98" s="21" t="s">
        <v>97</v>
      </c>
      <c r="C98" s="8"/>
      <c r="D98" s="253"/>
      <c r="E98" s="8"/>
      <c r="F98" s="253"/>
      <c r="G98" s="47"/>
      <c r="H98" s="48"/>
      <c r="I98" s="49">
        <f t="shared" si="18"/>
        <v>0</v>
      </c>
      <c r="J98" s="50">
        <f t="shared" si="18"/>
        <v>0</v>
      </c>
      <c r="K98" s="8"/>
      <c r="L98" s="8"/>
      <c r="M98" s="8"/>
      <c r="N98" s="8"/>
      <c r="O98" s="51">
        <v>0.06</v>
      </c>
      <c r="P98" s="8"/>
      <c r="Q98" s="41"/>
      <c r="R98" s="42">
        <f t="shared" si="13"/>
        <v>0</v>
      </c>
      <c r="S98" s="43">
        <f t="shared" si="13"/>
        <v>0</v>
      </c>
      <c r="T98" s="405"/>
      <c r="U98" s="405"/>
      <c r="V98" s="405"/>
      <c r="W98" s="405"/>
      <c r="X98" s="423">
        <v>0.06</v>
      </c>
      <c r="Y98" s="405"/>
      <c r="Z98" s="424"/>
      <c r="AA98" s="406">
        <f t="shared" si="22"/>
        <v>0</v>
      </c>
      <c r="AB98" s="484">
        <f t="shared" si="19"/>
        <v>0</v>
      </c>
      <c r="AC98" s="407"/>
    </row>
    <row r="99" spans="1:29" s="87" customFormat="1" ht="46.5" customHeight="1">
      <c r="A99" s="6" t="s">
        <v>81</v>
      </c>
      <c r="B99" s="21" t="s">
        <v>98</v>
      </c>
      <c r="C99" s="8"/>
      <c r="D99" s="253"/>
      <c r="E99" s="8"/>
      <c r="F99" s="253"/>
      <c r="G99" s="47"/>
      <c r="H99" s="48"/>
      <c r="I99" s="49">
        <f t="shared" si="18"/>
        <v>0</v>
      </c>
      <c r="J99" s="50">
        <f t="shared" si="18"/>
        <v>0</v>
      </c>
      <c r="K99" s="8"/>
      <c r="L99" s="8"/>
      <c r="M99" s="8"/>
      <c r="N99" s="8"/>
      <c r="O99" s="51">
        <v>4.4999999999999998E-2</v>
      </c>
      <c r="P99" s="8"/>
      <c r="Q99" s="41"/>
      <c r="R99" s="42">
        <f t="shared" si="13"/>
        <v>0</v>
      </c>
      <c r="S99" s="43">
        <f t="shared" si="13"/>
        <v>0</v>
      </c>
      <c r="T99" s="405"/>
      <c r="U99" s="405"/>
      <c r="V99" s="405"/>
      <c r="W99" s="405"/>
      <c r="X99" s="423">
        <v>4.4999999999999998E-2</v>
      </c>
      <c r="Y99" s="405"/>
      <c r="Z99" s="424"/>
      <c r="AA99" s="406">
        <f t="shared" si="22"/>
        <v>0</v>
      </c>
      <c r="AB99" s="484">
        <f t="shared" si="19"/>
        <v>0</v>
      </c>
      <c r="AC99" s="407"/>
    </row>
    <row r="100" spans="1:29" s="88" customFormat="1" ht="46.5" customHeight="1">
      <c r="A100" s="6">
        <v>3.08</v>
      </c>
      <c r="B100" s="21" t="s">
        <v>54</v>
      </c>
      <c r="C100" s="8"/>
      <c r="D100" s="253"/>
      <c r="E100" s="8"/>
      <c r="F100" s="253"/>
      <c r="G100" s="47"/>
      <c r="H100" s="48"/>
      <c r="I100" s="49">
        <f t="shared" si="18"/>
        <v>0</v>
      </c>
      <c r="J100" s="50">
        <f t="shared" si="18"/>
        <v>0</v>
      </c>
      <c r="K100" s="8"/>
      <c r="L100" s="8"/>
      <c r="M100" s="8"/>
      <c r="N100" s="8"/>
      <c r="O100" s="51">
        <v>0.01</v>
      </c>
      <c r="P100" s="8">
        <v>0</v>
      </c>
      <c r="Q100" s="41"/>
      <c r="R100" s="42">
        <f t="shared" si="13"/>
        <v>0</v>
      </c>
      <c r="S100" s="43">
        <f t="shared" si="13"/>
        <v>0</v>
      </c>
      <c r="T100" s="405"/>
      <c r="U100" s="405"/>
      <c r="V100" s="405"/>
      <c r="W100" s="405"/>
      <c r="X100" s="423">
        <v>0.01</v>
      </c>
      <c r="Y100" s="405">
        <v>0</v>
      </c>
      <c r="Z100" s="424"/>
      <c r="AA100" s="406">
        <f t="shared" si="22"/>
        <v>0</v>
      </c>
      <c r="AB100" s="484">
        <f t="shared" si="19"/>
        <v>0</v>
      </c>
      <c r="AC100" s="407"/>
    </row>
    <row r="101" spans="1:29" s="88" customFormat="1" ht="46.5" customHeight="1">
      <c r="A101" s="6">
        <f t="shared" ref="A101:A108" si="23">+A100+0.01</f>
        <v>3.09</v>
      </c>
      <c r="B101" s="21" t="s">
        <v>55</v>
      </c>
      <c r="C101" s="8"/>
      <c r="D101" s="253"/>
      <c r="E101" s="8"/>
      <c r="F101" s="253"/>
      <c r="G101" s="47"/>
      <c r="H101" s="48"/>
      <c r="I101" s="49">
        <f t="shared" si="18"/>
        <v>0</v>
      </c>
      <c r="J101" s="50">
        <f t="shared" si="18"/>
        <v>0</v>
      </c>
      <c r="K101" s="8"/>
      <c r="L101" s="8"/>
      <c r="M101" s="8"/>
      <c r="N101" s="8"/>
      <c r="O101" s="51">
        <v>0.01</v>
      </c>
      <c r="P101" s="8"/>
      <c r="Q101" s="41"/>
      <c r="R101" s="42">
        <f t="shared" si="13"/>
        <v>0</v>
      </c>
      <c r="S101" s="43">
        <f t="shared" si="13"/>
        <v>0</v>
      </c>
      <c r="T101" s="405"/>
      <c r="U101" s="405"/>
      <c r="V101" s="405"/>
      <c r="W101" s="405"/>
      <c r="X101" s="423">
        <v>0.01</v>
      </c>
      <c r="Y101" s="405"/>
      <c r="Z101" s="424"/>
      <c r="AA101" s="406">
        <f t="shared" si="22"/>
        <v>0</v>
      </c>
      <c r="AB101" s="484">
        <f t="shared" si="19"/>
        <v>0</v>
      </c>
      <c r="AC101" s="407"/>
    </row>
    <row r="102" spans="1:29" s="88" customFormat="1" ht="46.5" customHeight="1">
      <c r="A102" s="6">
        <f t="shared" si="23"/>
        <v>3.0999999999999996</v>
      </c>
      <c r="B102" s="21" t="s">
        <v>56</v>
      </c>
      <c r="C102" s="8"/>
      <c r="D102" s="253"/>
      <c r="E102" s="8"/>
      <c r="F102" s="253"/>
      <c r="G102" s="47"/>
      <c r="H102" s="48"/>
      <c r="I102" s="49">
        <f t="shared" si="18"/>
        <v>0</v>
      </c>
      <c r="J102" s="50">
        <f t="shared" si="18"/>
        <v>0</v>
      </c>
      <c r="K102" s="8"/>
      <c r="L102" s="8"/>
      <c r="M102" s="8"/>
      <c r="N102" s="8"/>
      <c r="O102" s="51">
        <v>1.2500000000000001E-2</v>
      </c>
      <c r="P102" s="8"/>
      <c r="Q102" s="41"/>
      <c r="R102" s="42">
        <f t="shared" si="13"/>
        <v>0</v>
      </c>
      <c r="S102" s="43">
        <f t="shared" si="13"/>
        <v>0</v>
      </c>
      <c r="T102" s="405"/>
      <c r="U102" s="405"/>
      <c r="V102" s="405"/>
      <c r="W102" s="405"/>
      <c r="X102" s="423">
        <v>1.2500000000000001E-2</v>
      </c>
      <c r="Y102" s="405"/>
      <c r="Z102" s="424"/>
      <c r="AA102" s="406">
        <f t="shared" si="22"/>
        <v>0</v>
      </c>
      <c r="AB102" s="484">
        <f t="shared" si="19"/>
        <v>0</v>
      </c>
      <c r="AC102" s="407"/>
    </row>
    <row r="103" spans="1:29" s="88" customFormat="1" ht="46.5" customHeight="1">
      <c r="A103" s="6">
        <f t="shared" si="23"/>
        <v>3.1099999999999994</v>
      </c>
      <c r="B103" s="21" t="s">
        <v>57</v>
      </c>
      <c r="C103" s="8"/>
      <c r="D103" s="253"/>
      <c r="E103" s="8"/>
      <c r="F103" s="253"/>
      <c r="G103" s="47"/>
      <c r="H103" s="48"/>
      <c r="I103" s="49">
        <f t="shared" si="18"/>
        <v>0</v>
      </c>
      <c r="J103" s="50">
        <f t="shared" si="18"/>
        <v>0</v>
      </c>
      <c r="K103" s="8"/>
      <c r="L103" s="8"/>
      <c r="M103" s="8"/>
      <c r="N103" s="8"/>
      <c r="O103" s="51">
        <v>7.4999999999999997E-3</v>
      </c>
      <c r="P103" s="8"/>
      <c r="Q103" s="41"/>
      <c r="R103" s="42">
        <f t="shared" si="13"/>
        <v>0</v>
      </c>
      <c r="S103" s="43">
        <f t="shared" si="13"/>
        <v>0</v>
      </c>
      <c r="T103" s="405"/>
      <c r="U103" s="405"/>
      <c r="V103" s="405"/>
      <c r="W103" s="405"/>
      <c r="X103" s="423">
        <v>7.4999999999999997E-3</v>
      </c>
      <c r="Y103" s="405"/>
      <c r="Z103" s="424"/>
      <c r="AA103" s="406">
        <f t="shared" si="22"/>
        <v>0</v>
      </c>
      <c r="AB103" s="484">
        <f t="shared" si="19"/>
        <v>0</v>
      </c>
      <c r="AC103" s="407"/>
    </row>
    <row r="104" spans="1:29" s="88" customFormat="1" ht="46.5" customHeight="1">
      <c r="A104" s="6">
        <f t="shared" si="23"/>
        <v>3.1199999999999992</v>
      </c>
      <c r="B104" s="21" t="s">
        <v>58</v>
      </c>
      <c r="C104" s="8"/>
      <c r="D104" s="253"/>
      <c r="E104" s="8"/>
      <c r="F104" s="253"/>
      <c r="G104" s="47"/>
      <c r="H104" s="48"/>
      <c r="I104" s="49">
        <f t="shared" si="18"/>
        <v>0</v>
      </c>
      <c r="J104" s="50">
        <f t="shared" si="18"/>
        <v>0</v>
      </c>
      <c r="K104" s="8"/>
      <c r="L104" s="8"/>
      <c r="M104" s="8"/>
      <c r="N104" s="8"/>
      <c r="O104" s="51">
        <v>7.4999999999999997E-3</v>
      </c>
      <c r="P104" s="8"/>
      <c r="Q104" s="41"/>
      <c r="R104" s="42">
        <f t="shared" si="13"/>
        <v>0</v>
      </c>
      <c r="S104" s="43">
        <f t="shared" si="13"/>
        <v>0</v>
      </c>
      <c r="T104" s="405"/>
      <c r="U104" s="405"/>
      <c r="V104" s="405"/>
      <c r="W104" s="405"/>
      <c r="X104" s="423">
        <v>7.4999999999999997E-3</v>
      </c>
      <c r="Y104" s="405"/>
      <c r="Z104" s="424"/>
      <c r="AA104" s="406">
        <f t="shared" si="22"/>
        <v>0</v>
      </c>
      <c r="AB104" s="484">
        <f t="shared" si="19"/>
        <v>0</v>
      </c>
      <c r="AC104" s="407"/>
    </row>
    <row r="105" spans="1:29" s="88" customFormat="1" ht="46.5" customHeight="1">
      <c r="A105" s="6">
        <f t="shared" si="23"/>
        <v>3.129999999999999</v>
      </c>
      <c r="B105" s="21" t="s">
        <v>59</v>
      </c>
      <c r="C105" s="8"/>
      <c r="D105" s="253"/>
      <c r="E105" s="8"/>
      <c r="F105" s="253"/>
      <c r="G105" s="47"/>
      <c r="H105" s="48"/>
      <c r="I105" s="49">
        <f t="shared" si="18"/>
        <v>0</v>
      </c>
      <c r="J105" s="50">
        <f t="shared" si="18"/>
        <v>0</v>
      </c>
      <c r="K105" s="8"/>
      <c r="L105" s="8"/>
      <c r="M105" s="8"/>
      <c r="N105" s="8"/>
      <c r="O105" s="51">
        <v>3.0000000000000001E-3</v>
      </c>
      <c r="P105" s="8">
        <v>0</v>
      </c>
      <c r="Q105" s="41"/>
      <c r="R105" s="42">
        <f t="shared" si="13"/>
        <v>0</v>
      </c>
      <c r="S105" s="43">
        <f t="shared" si="13"/>
        <v>0</v>
      </c>
      <c r="T105" s="405"/>
      <c r="U105" s="405"/>
      <c r="V105" s="405"/>
      <c r="W105" s="405"/>
      <c r="X105" s="423">
        <v>3.0000000000000001E-3</v>
      </c>
      <c r="Y105" s="405">
        <v>0</v>
      </c>
      <c r="Z105" s="424"/>
      <c r="AA105" s="406">
        <f t="shared" si="22"/>
        <v>0</v>
      </c>
      <c r="AB105" s="484">
        <f t="shared" si="19"/>
        <v>0</v>
      </c>
      <c r="AC105" s="407"/>
    </row>
    <row r="106" spans="1:29" s="88" customFormat="1" ht="46.5" customHeight="1">
      <c r="A106" s="6">
        <f t="shared" si="23"/>
        <v>3.1399999999999988</v>
      </c>
      <c r="B106" s="21" t="s">
        <v>60</v>
      </c>
      <c r="C106" s="8"/>
      <c r="D106" s="253"/>
      <c r="E106" s="8"/>
      <c r="F106" s="253"/>
      <c r="G106" s="47"/>
      <c r="H106" s="48"/>
      <c r="I106" s="49">
        <f t="shared" si="18"/>
        <v>0</v>
      </c>
      <c r="J106" s="50">
        <f t="shared" si="18"/>
        <v>0</v>
      </c>
      <c r="K106" s="8"/>
      <c r="L106" s="8"/>
      <c r="M106" s="8"/>
      <c r="N106" s="8"/>
      <c r="O106" s="51">
        <v>3.0000000000000001E-3</v>
      </c>
      <c r="P106" s="8">
        <v>0</v>
      </c>
      <c r="Q106" s="41"/>
      <c r="R106" s="42">
        <f t="shared" si="13"/>
        <v>0</v>
      </c>
      <c r="S106" s="43">
        <f t="shared" si="13"/>
        <v>0</v>
      </c>
      <c r="T106" s="405"/>
      <c r="U106" s="405"/>
      <c r="V106" s="405"/>
      <c r="W106" s="405"/>
      <c r="X106" s="423">
        <v>3.0000000000000001E-3</v>
      </c>
      <c r="Y106" s="405">
        <v>0</v>
      </c>
      <c r="Z106" s="424"/>
      <c r="AA106" s="406">
        <f t="shared" si="22"/>
        <v>0</v>
      </c>
      <c r="AB106" s="484">
        <f t="shared" si="19"/>
        <v>0</v>
      </c>
      <c r="AC106" s="407"/>
    </row>
    <row r="107" spans="1:29" s="88" customFormat="1" ht="46.5" customHeight="1">
      <c r="A107" s="6">
        <f t="shared" si="23"/>
        <v>3.1499999999999986</v>
      </c>
      <c r="B107" s="21" t="s">
        <v>61</v>
      </c>
      <c r="C107" s="8"/>
      <c r="D107" s="253"/>
      <c r="E107" s="8"/>
      <c r="F107" s="253"/>
      <c r="G107" s="47"/>
      <c r="H107" s="48"/>
      <c r="I107" s="49">
        <f t="shared" si="18"/>
        <v>0</v>
      </c>
      <c r="J107" s="50">
        <f t="shared" si="18"/>
        <v>0</v>
      </c>
      <c r="K107" s="8"/>
      <c r="L107" s="8"/>
      <c r="M107" s="8"/>
      <c r="N107" s="8"/>
      <c r="O107" s="51">
        <v>0.1</v>
      </c>
      <c r="P107" s="8"/>
      <c r="Q107" s="41"/>
      <c r="R107" s="42">
        <f t="shared" si="13"/>
        <v>0</v>
      </c>
      <c r="S107" s="43">
        <f t="shared" si="13"/>
        <v>0</v>
      </c>
      <c r="T107" s="405"/>
      <c r="U107" s="405"/>
      <c r="V107" s="405"/>
      <c r="W107" s="405"/>
      <c r="X107" s="423">
        <v>0.1</v>
      </c>
      <c r="Y107" s="405"/>
      <c r="Z107" s="424"/>
      <c r="AA107" s="406">
        <f t="shared" si="22"/>
        <v>0</v>
      </c>
      <c r="AB107" s="484">
        <f t="shared" si="19"/>
        <v>0</v>
      </c>
      <c r="AC107" s="407"/>
    </row>
    <row r="108" spans="1:29" s="88" customFormat="1" ht="46.5" customHeight="1">
      <c r="A108" s="6">
        <f t="shared" si="23"/>
        <v>3.1599999999999984</v>
      </c>
      <c r="B108" s="21" t="s">
        <v>62</v>
      </c>
      <c r="C108" s="8"/>
      <c r="D108" s="253"/>
      <c r="E108" s="8"/>
      <c r="F108" s="253"/>
      <c r="G108" s="47"/>
      <c r="H108" s="48"/>
      <c r="I108" s="49">
        <f t="shared" si="18"/>
        <v>0</v>
      </c>
      <c r="J108" s="50">
        <f t="shared" si="18"/>
        <v>0</v>
      </c>
      <c r="K108" s="8"/>
      <c r="L108" s="8"/>
      <c r="M108" s="8"/>
      <c r="N108" s="8"/>
      <c r="O108" s="51">
        <v>5.0000000000000001E-3</v>
      </c>
      <c r="P108" s="8"/>
      <c r="Q108" s="41"/>
      <c r="R108" s="42">
        <f t="shared" si="13"/>
        <v>0</v>
      </c>
      <c r="S108" s="43">
        <f t="shared" si="13"/>
        <v>0</v>
      </c>
      <c r="T108" s="405"/>
      <c r="U108" s="405"/>
      <c r="V108" s="405"/>
      <c r="W108" s="405"/>
      <c r="X108" s="423">
        <v>5.0000000000000001E-3</v>
      </c>
      <c r="Y108" s="405"/>
      <c r="Z108" s="424"/>
      <c r="AA108" s="406">
        <f t="shared" si="22"/>
        <v>0</v>
      </c>
      <c r="AB108" s="484">
        <f t="shared" si="19"/>
        <v>0</v>
      </c>
      <c r="AC108" s="407"/>
    </row>
    <row r="109" spans="1:29" s="88" customFormat="1" ht="46.5" customHeight="1">
      <c r="A109" s="6">
        <v>3.17</v>
      </c>
      <c r="B109" s="21" t="s">
        <v>63</v>
      </c>
      <c r="C109" s="8"/>
      <c r="D109" s="253"/>
      <c r="E109" s="8"/>
      <c r="F109" s="253"/>
      <c r="G109" s="47"/>
      <c r="H109" s="48"/>
      <c r="I109" s="49">
        <f>C109-E109</f>
        <v>0</v>
      </c>
      <c r="J109" s="50">
        <f>D109-F109</f>
        <v>0</v>
      </c>
      <c r="K109" s="8"/>
      <c r="L109" s="8"/>
      <c r="M109" s="8"/>
      <c r="N109" s="8"/>
      <c r="O109" s="51">
        <v>2E-3</v>
      </c>
      <c r="P109" s="8"/>
      <c r="Q109" s="41"/>
      <c r="R109" s="42">
        <f t="shared" si="13"/>
        <v>0</v>
      </c>
      <c r="S109" s="43">
        <f t="shared" si="13"/>
        <v>0</v>
      </c>
      <c r="T109" s="405"/>
      <c r="U109" s="405"/>
      <c r="V109" s="405"/>
      <c r="W109" s="405"/>
      <c r="X109" s="423">
        <v>2E-3</v>
      </c>
      <c r="Y109" s="405"/>
      <c r="Z109" s="424"/>
      <c r="AA109" s="406">
        <f t="shared" si="22"/>
        <v>0</v>
      </c>
      <c r="AB109" s="484">
        <f t="shared" si="19"/>
        <v>0</v>
      </c>
      <c r="AC109" s="407"/>
    </row>
    <row r="110" spans="1:29" s="216" customFormat="1" ht="18">
      <c r="A110" s="203"/>
      <c r="B110" s="177" t="s">
        <v>64</v>
      </c>
      <c r="C110" s="194"/>
      <c r="D110" s="178">
        <f>SUM(D88:D109)</f>
        <v>0</v>
      </c>
      <c r="E110" s="194"/>
      <c r="F110" s="178">
        <f>SUM(F88:F109)</f>
        <v>0</v>
      </c>
      <c r="G110" s="214" t="e">
        <f t="shared" ref="G110:H163" si="24">E110/C110</f>
        <v>#DIV/0!</v>
      </c>
      <c r="H110" s="215" t="e">
        <f t="shared" si="24"/>
        <v>#DIV/0!</v>
      </c>
      <c r="I110" s="194">
        <f t="shared" ref="I110:S110" si="25">SUM(I88:I109)</f>
        <v>0</v>
      </c>
      <c r="J110" s="178">
        <f t="shared" si="25"/>
        <v>0</v>
      </c>
      <c r="K110" s="178">
        <f t="shared" si="25"/>
        <v>0</v>
      </c>
      <c r="L110" s="178">
        <f t="shared" si="25"/>
        <v>0</v>
      </c>
      <c r="M110" s="178">
        <f t="shared" si="25"/>
        <v>0</v>
      </c>
      <c r="N110" s="178">
        <f t="shared" si="25"/>
        <v>0</v>
      </c>
      <c r="O110" s="195">
        <f t="shared" si="25"/>
        <v>1.0614999999999999</v>
      </c>
      <c r="P110" s="178"/>
      <c r="Q110" s="178">
        <f>SUM(Q88:Q109)</f>
        <v>0</v>
      </c>
      <c r="R110" s="178">
        <f>P110</f>
        <v>0</v>
      </c>
      <c r="S110" s="178">
        <f t="shared" si="25"/>
        <v>0</v>
      </c>
      <c r="T110" s="427"/>
      <c r="U110" s="427">
        <f t="shared" ref="U110:W110" si="26">SUM(U88:U109)</f>
        <v>0</v>
      </c>
      <c r="V110" s="427"/>
      <c r="W110" s="427">
        <f t="shared" si="26"/>
        <v>0</v>
      </c>
      <c r="X110" s="428">
        <f>SUM(X88:X109)</f>
        <v>1.0614999999999999</v>
      </c>
      <c r="Y110" s="178"/>
      <c r="Z110" s="427">
        <f>SUM(Z88:Z109)</f>
        <v>0</v>
      </c>
      <c r="AA110" s="178">
        <f>Y110</f>
        <v>0</v>
      </c>
      <c r="AB110" s="427">
        <f t="shared" ref="AB110" si="27">SUM(AB88:AB109)</f>
        <v>0</v>
      </c>
      <c r="AC110" s="415"/>
    </row>
    <row r="111" spans="1:29" s="216" customFormat="1" ht="31.5">
      <c r="A111" s="203"/>
      <c r="B111" s="181" t="s">
        <v>65</v>
      </c>
      <c r="C111" s="196">
        <f>C110+C86</f>
        <v>0</v>
      </c>
      <c r="D111" s="182">
        <f>D110+D86</f>
        <v>0</v>
      </c>
      <c r="E111" s="196">
        <f>E110+E86</f>
        <v>0</v>
      </c>
      <c r="F111" s="182">
        <f>F110+F86</f>
        <v>0</v>
      </c>
      <c r="G111" s="214" t="e">
        <f t="shared" si="24"/>
        <v>#DIV/0!</v>
      </c>
      <c r="H111" s="215" t="e">
        <f t="shared" si="24"/>
        <v>#DIV/0!</v>
      </c>
      <c r="I111" s="196">
        <f t="shared" ref="I111:S111" si="28">I110+I86</f>
        <v>0</v>
      </c>
      <c r="J111" s="182">
        <f t="shared" si="28"/>
        <v>0</v>
      </c>
      <c r="K111" s="182">
        <f t="shared" si="28"/>
        <v>0</v>
      </c>
      <c r="L111" s="182">
        <f t="shared" si="28"/>
        <v>0</v>
      </c>
      <c r="M111" s="182">
        <f t="shared" si="28"/>
        <v>0</v>
      </c>
      <c r="N111" s="182">
        <f t="shared" si="28"/>
        <v>0</v>
      </c>
      <c r="O111" s="197">
        <f t="shared" si="28"/>
        <v>6.9364999999999997</v>
      </c>
      <c r="P111" s="182">
        <f>P110</f>
        <v>0</v>
      </c>
      <c r="Q111" s="182">
        <f t="shared" si="28"/>
        <v>0</v>
      </c>
      <c r="R111" s="182">
        <f>P111</f>
        <v>0</v>
      </c>
      <c r="S111" s="182">
        <f t="shared" si="28"/>
        <v>0</v>
      </c>
      <c r="T111" s="437"/>
      <c r="U111" s="437">
        <f t="shared" ref="U111:W111" si="29">U110+U86</f>
        <v>0</v>
      </c>
      <c r="V111" s="437"/>
      <c r="W111" s="437">
        <f t="shared" si="29"/>
        <v>0</v>
      </c>
      <c r="X111" s="438">
        <f>X110+X86</f>
        <v>6.8114999999999997</v>
      </c>
      <c r="Y111" s="512">
        <f t="shared" ref="Y111:Z111" si="30">Y110+Y86</f>
        <v>0</v>
      </c>
      <c r="Z111" s="437">
        <f t="shared" si="30"/>
        <v>0</v>
      </c>
      <c r="AA111" s="512">
        <f t="shared" ref="AA111:AB111" si="31">AA110+AA86</f>
        <v>0</v>
      </c>
      <c r="AB111" s="437">
        <f t="shared" si="31"/>
        <v>0</v>
      </c>
      <c r="AC111" s="412"/>
    </row>
    <row r="112" spans="1:29" ht="18">
      <c r="A112" s="260" t="s">
        <v>99</v>
      </c>
      <c r="B112" s="25" t="s">
        <v>100</v>
      </c>
      <c r="C112" s="26"/>
      <c r="D112" s="27"/>
      <c r="E112" s="26"/>
      <c r="F112" s="27"/>
      <c r="G112" s="47"/>
      <c r="H112" s="48"/>
      <c r="I112" s="53"/>
      <c r="J112" s="26"/>
      <c r="K112" s="26"/>
      <c r="L112" s="26"/>
      <c r="M112" s="26"/>
      <c r="N112" s="26"/>
      <c r="O112" s="112"/>
      <c r="P112" s="26"/>
      <c r="Q112" s="27"/>
      <c r="R112" s="42">
        <f t="shared" si="13"/>
        <v>0</v>
      </c>
      <c r="S112" s="43">
        <f t="shared" si="13"/>
        <v>0</v>
      </c>
      <c r="T112" s="439"/>
      <c r="U112" s="439"/>
      <c r="V112" s="439"/>
      <c r="W112" s="439"/>
      <c r="X112" s="440"/>
      <c r="Y112" s="439"/>
      <c r="Z112" s="448"/>
      <c r="AA112" s="406">
        <f t="shared" ref="AA112:AA143" si="32">T112+V112+Y112</f>
        <v>0</v>
      </c>
      <c r="AB112" s="425">
        <f t="shared" ref="AB112:AB143" si="33">U112+W112+Z112</f>
        <v>0</v>
      </c>
      <c r="AC112" s="416"/>
    </row>
    <row r="113" spans="1:29" ht="18">
      <c r="A113" s="6"/>
      <c r="B113" s="28" t="s">
        <v>29</v>
      </c>
      <c r="C113" s="29"/>
      <c r="D113" s="30"/>
      <c r="E113" s="29"/>
      <c r="F113" s="30"/>
      <c r="G113" s="47"/>
      <c r="H113" s="48"/>
      <c r="I113" s="79"/>
      <c r="J113" s="29"/>
      <c r="K113" s="29"/>
      <c r="L113" s="29"/>
      <c r="M113" s="29"/>
      <c r="N113" s="29"/>
      <c r="O113" s="113"/>
      <c r="P113" s="29"/>
      <c r="Q113" s="30"/>
      <c r="R113" s="42">
        <f t="shared" si="13"/>
        <v>0</v>
      </c>
      <c r="S113" s="43">
        <f t="shared" si="13"/>
        <v>0</v>
      </c>
      <c r="T113" s="441"/>
      <c r="U113" s="441"/>
      <c r="V113" s="441"/>
      <c r="W113" s="441"/>
      <c r="X113" s="442"/>
      <c r="Y113" s="441"/>
      <c r="Z113" s="506"/>
      <c r="AA113" s="406">
        <f t="shared" si="32"/>
        <v>0</v>
      </c>
      <c r="AB113" s="425">
        <f t="shared" si="33"/>
        <v>0</v>
      </c>
      <c r="AC113" s="417"/>
    </row>
    <row r="114" spans="1:29" ht="31.5">
      <c r="A114" s="6">
        <v>3.18</v>
      </c>
      <c r="B114" s="31" t="s">
        <v>67</v>
      </c>
      <c r="C114" s="32"/>
      <c r="D114" s="33"/>
      <c r="E114" s="32"/>
      <c r="F114" s="33"/>
      <c r="G114" s="47"/>
      <c r="H114" s="48"/>
      <c r="I114" s="49">
        <f t="shared" ref="I114:J141" si="34">C114-E114</f>
        <v>0</v>
      </c>
      <c r="J114" s="50">
        <f t="shared" si="34"/>
        <v>0</v>
      </c>
      <c r="K114" s="32"/>
      <c r="L114" s="32"/>
      <c r="M114" s="32"/>
      <c r="N114" s="32"/>
      <c r="O114" s="51"/>
      <c r="P114" s="32"/>
      <c r="Q114" s="33"/>
      <c r="R114" s="42">
        <f t="shared" si="13"/>
        <v>0</v>
      </c>
      <c r="S114" s="43">
        <f t="shared" si="13"/>
        <v>0</v>
      </c>
      <c r="T114" s="443"/>
      <c r="U114" s="443"/>
      <c r="V114" s="443"/>
      <c r="W114" s="443"/>
      <c r="X114" s="423"/>
      <c r="Y114" s="443"/>
      <c r="Z114" s="507"/>
      <c r="AA114" s="406">
        <f t="shared" si="32"/>
        <v>0</v>
      </c>
      <c r="AB114" s="484"/>
      <c r="AC114" s="418"/>
    </row>
    <row r="115" spans="1:29" ht="31.5">
      <c r="A115" s="6">
        <f t="shared" ref="A115:A117" si="35">+A114+0.01</f>
        <v>3.19</v>
      </c>
      <c r="B115" s="31" t="s">
        <v>68</v>
      </c>
      <c r="C115" s="32"/>
      <c r="D115" s="33"/>
      <c r="E115" s="32"/>
      <c r="F115" s="33"/>
      <c r="G115" s="47"/>
      <c r="H115" s="48"/>
      <c r="I115" s="49">
        <f t="shared" si="34"/>
        <v>0</v>
      </c>
      <c r="J115" s="50">
        <f t="shared" si="34"/>
        <v>0</v>
      </c>
      <c r="K115" s="32"/>
      <c r="L115" s="32"/>
      <c r="M115" s="32"/>
      <c r="N115" s="32"/>
      <c r="O115" s="51"/>
      <c r="P115" s="32"/>
      <c r="Q115" s="33"/>
      <c r="R115" s="42">
        <f t="shared" si="13"/>
        <v>0</v>
      </c>
      <c r="S115" s="43">
        <f t="shared" si="13"/>
        <v>0</v>
      </c>
      <c r="T115" s="443"/>
      <c r="U115" s="443"/>
      <c r="V115" s="443"/>
      <c r="W115" s="443"/>
      <c r="X115" s="423"/>
      <c r="Y115" s="443"/>
      <c r="Z115" s="507"/>
      <c r="AA115" s="406">
        <f t="shared" si="32"/>
        <v>0</v>
      </c>
      <c r="AB115" s="484"/>
      <c r="AC115" s="418"/>
    </row>
    <row r="116" spans="1:29" ht="18">
      <c r="A116" s="6">
        <f t="shared" si="35"/>
        <v>3.1999999999999997</v>
      </c>
      <c r="B116" s="31" t="s">
        <v>69</v>
      </c>
      <c r="C116" s="32"/>
      <c r="D116" s="33"/>
      <c r="E116" s="32"/>
      <c r="F116" s="33"/>
      <c r="G116" s="47"/>
      <c r="H116" s="48"/>
      <c r="I116" s="49">
        <f t="shared" si="34"/>
        <v>0</v>
      </c>
      <c r="J116" s="50">
        <f t="shared" si="34"/>
        <v>0</v>
      </c>
      <c r="K116" s="32"/>
      <c r="L116" s="32"/>
      <c r="M116" s="32"/>
      <c r="N116" s="32"/>
      <c r="O116" s="51"/>
      <c r="P116" s="32"/>
      <c r="Q116" s="33"/>
      <c r="R116" s="42">
        <f t="shared" si="13"/>
        <v>0</v>
      </c>
      <c r="S116" s="43">
        <f t="shared" si="13"/>
        <v>0</v>
      </c>
      <c r="T116" s="443"/>
      <c r="U116" s="443"/>
      <c r="V116" s="443"/>
      <c r="W116" s="443"/>
      <c r="X116" s="423"/>
      <c r="Y116" s="443"/>
      <c r="Z116" s="507"/>
      <c r="AA116" s="406">
        <f t="shared" si="32"/>
        <v>0</v>
      </c>
      <c r="AB116" s="484"/>
      <c r="AC116" s="418"/>
    </row>
    <row r="117" spans="1:29" ht="39.75" customHeight="1">
      <c r="A117" s="6">
        <f t="shared" si="35"/>
        <v>3.2099999999999995</v>
      </c>
      <c r="B117" s="31" t="s">
        <v>33</v>
      </c>
      <c r="C117" s="32"/>
      <c r="D117" s="33"/>
      <c r="E117" s="32"/>
      <c r="F117" s="33"/>
      <c r="G117" s="47"/>
      <c r="H117" s="48"/>
      <c r="I117" s="49">
        <f t="shared" si="34"/>
        <v>0</v>
      </c>
      <c r="J117" s="50">
        <f t="shared" si="34"/>
        <v>0</v>
      </c>
      <c r="K117" s="32"/>
      <c r="L117" s="32"/>
      <c r="M117" s="32"/>
      <c r="N117" s="32"/>
      <c r="O117" s="114"/>
      <c r="P117" s="32"/>
      <c r="Q117" s="33"/>
      <c r="R117" s="42">
        <f t="shared" si="13"/>
        <v>0</v>
      </c>
      <c r="S117" s="43">
        <f t="shared" si="13"/>
        <v>0</v>
      </c>
      <c r="T117" s="443"/>
      <c r="U117" s="443"/>
      <c r="V117" s="443"/>
      <c r="W117" s="443"/>
      <c r="X117" s="444"/>
      <c r="Y117" s="443"/>
      <c r="Z117" s="507"/>
      <c r="AA117" s="406">
        <f t="shared" si="32"/>
        <v>0</v>
      </c>
      <c r="AB117" s="484"/>
      <c r="AC117" s="418"/>
    </row>
    <row r="118" spans="1:29" s="87" customFormat="1" ht="18">
      <c r="A118" s="176"/>
      <c r="B118" s="185" t="s">
        <v>70</v>
      </c>
      <c r="C118" s="186"/>
      <c r="D118" s="190"/>
      <c r="E118" s="186"/>
      <c r="F118" s="190"/>
      <c r="G118" s="134"/>
      <c r="H118" s="135"/>
      <c r="I118" s="139">
        <f t="shared" si="34"/>
        <v>0</v>
      </c>
      <c r="J118" s="140">
        <f t="shared" si="34"/>
        <v>0</v>
      </c>
      <c r="K118" s="186"/>
      <c r="L118" s="186"/>
      <c r="M118" s="186"/>
      <c r="N118" s="186"/>
      <c r="O118" s="187"/>
      <c r="P118" s="186"/>
      <c r="Q118" s="190"/>
      <c r="R118" s="137">
        <f t="shared" si="13"/>
        <v>0</v>
      </c>
      <c r="S118" s="138">
        <f t="shared" si="13"/>
        <v>0</v>
      </c>
      <c r="T118" s="441"/>
      <c r="U118" s="441"/>
      <c r="V118" s="441"/>
      <c r="W118" s="441"/>
      <c r="X118" s="442"/>
      <c r="Y118" s="441"/>
      <c r="Z118" s="506"/>
      <c r="AA118" s="406"/>
      <c r="AB118" s="425"/>
      <c r="AC118" s="419"/>
    </row>
    <row r="119" spans="1:29" ht="18">
      <c r="A119" s="6"/>
      <c r="B119" s="34" t="s">
        <v>71</v>
      </c>
      <c r="C119" s="29"/>
      <c r="D119" s="30"/>
      <c r="E119" s="29"/>
      <c r="F119" s="30"/>
      <c r="G119" s="47"/>
      <c r="H119" s="48"/>
      <c r="I119" s="49">
        <f t="shared" si="34"/>
        <v>0</v>
      </c>
      <c r="J119" s="50">
        <f t="shared" si="34"/>
        <v>0</v>
      </c>
      <c r="K119" s="29"/>
      <c r="L119" s="29"/>
      <c r="M119" s="29"/>
      <c r="N119" s="29"/>
      <c r="O119" s="113"/>
      <c r="P119" s="29"/>
      <c r="Q119" s="30"/>
      <c r="R119" s="42">
        <f t="shared" si="13"/>
        <v>0</v>
      </c>
      <c r="S119" s="43">
        <f t="shared" si="13"/>
        <v>0</v>
      </c>
      <c r="T119" s="441"/>
      <c r="U119" s="441"/>
      <c r="V119" s="441"/>
      <c r="W119" s="441"/>
      <c r="X119" s="442"/>
      <c r="Y119" s="441"/>
      <c r="Z119" s="506"/>
      <c r="AA119" s="406">
        <f t="shared" si="32"/>
        <v>0</v>
      </c>
      <c r="AB119" s="425">
        <f t="shared" si="33"/>
        <v>0</v>
      </c>
      <c r="AC119" s="420"/>
    </row>
    <row r="120" spans="1:29" ht="46.5" customHeight="1">
      <c r="A120" s="6">
        <v>3.22</v>
      </c>
      <c r="B120" s="21" t="s">
        <v>72</v>
      </c>
      <c r="C120" s="45"/>
      <c r="D120" s="46"/>
      <c r="E120" s="45"/>
      <c r="F120" s="46"/>
      <c r="G120" s="47"/>
      <c r="H120" s="48"/>
      <c r="I120" s="49">
        <f t="shared" si="34"/>
        <v>0</v>
      </c>
      <c r="J120" s="50">
        <f t="shared" si="34"/>
        <v>0</v>
      </c>
      <c r="K120" s="45"/>
      <c r="L120" s="45"/>
      <c r="M120" s="45"/>
      <c r="N120" s="45"/>
      <c r="O120" s="51"/>
      <c r="P120" s="45"/>
      <c r="Q120" s="46"/>
      <c r="R120" s="42">
        <f t="shared" si="13"/>
        <v>0</v>
      </c>
      <c r="S120" s="43">
        <f t="shared" si="13"/>
        <v>0</v>
      </c>
      <c r="T120" s="431"/>
      <c r="U120" s="431"/>
      <c r="V120" s="431"/>
      <c r="W120" s="431"/>
      <c r="X120" s="423"/>
      <c r="Y120" s="431"/>
      <c r="Z120" s="510"/>
      <c r="AA120" s="406">
        <f t="shared" si="32"/>
        <v>0</v>
      </c>
      <c r="AB120" s="484"/>
      <c r="AC120" s="432"/>
    </row>
    <row r="121" spans="1:29" ht="46.5" customHeight="1">
      <c r="A121" s="6">
        <f t="shared" ref="A121:A122" si="36">+A120+0.01</f>
        <v>3.23</v>
      </c>
      <c r="B121" s="21" t="s">
        <v>37</v>
      </c>
      <c r="C121" s="45"/>
      <c r="D121" s="46"/>
      <c r="E121" s="45"/>
      <c r="F121" s="46"/>
      <c r="G121" s="47"/>
      <c r="H121" s="48"/>
      <c r="I121" s="49">
        <f t="shared" si="34"/>
        <v>0</v>
      </c>
      <c r="J121" s="50">
        <f t="shared" si="34"/>
        <v>0</v>
      </c>
      <c r="K121" s="45"/>
      <c r="L121" s="45"/>
      <c r="M121" s="45"/>
      <c r="N121" s="45"/>
      <c r="O121" s="51"/>
      <c r="P121" s="45"/>
      <c r="Q121" s="46"/>
      <c r="R121" s="42">
        <f t="shared" si="13"/>
        <v>0</v>
      </c>
      <c r="S121" s="43">
        <f t="shared" si="13"/>
        <v>0</v>
      </c>
      <c r="T121" s="431"/>
      <c r="U121" s="431"/>
      <c r="V121" s="431"/>
      <c r="W121" s="431"/>
      <c r="X121" s="423"/>
      <c r="Y121" s="431"/>
      <c r="Z121" s="510"/>
      <c r="AA121" s="406">
        <f t="shared" si="32"/>
        <v>0</v>
      </c>
      <c r="AB121" s="484"/>
      <c r="AC121" s="432"/>
    </row>
    <row r="122" spans="1:29" ht="46.5" customHeight="1">
      <c r="A122" s="6">
        <f t="shared" si="36"/>
        <v>3.2399999999999998</v>
      </c>
      <c r="B122" s="12" t="s">
        <v>73</v>
      </c>
      <c r="C122" s="45"/>
      <c r="D122" s="46"/>
      <c r="E122" s="45"/>
      <c r="F122" s="46"/>
      <c r="G122" s="47"/>
      <c r="H122" s="48"/>
      <c r="I122" s="49">
        <f t="shared" si="34"/>
        <v>0</v>
      </c>
      <c r="J122" s="50">
        <f t="shared" si="34"/>
        <v>0</v>
      </c>
      <c r="K122" s="45"/>
      <c r="L122" s="45"/>
      <c r="M122" s="45"/>
      <c r="N122" s="45"/>
      <c r="O122" s="51"/>
      <c r="P122" s="45"/>
      <c r="Q122" s="46"/>
      <c r="R122" s="42">
        <f t="shared" si="13"/>
        <v>0</v>
      </c>
      <c r="S122" s="43">
        <f t="shared" si="13"/>
        <v>0</v>
      </c>
      <c r="T122" s="431"/>
      <c r="U122" s="431"/>
      <c r="V122" s="431"/>
      <c r="W122" s="431"/>
      <c r="X122" s="423"/>
      <c r="Y122" s="431"/>
      <c r="Z122" s="510"/>
      <c r="AA122" s="406">
        <f t="shared" si="32"/>
        <v>0</v>
      </c>
      <c r="AB122" s="484"/>
      <c r="AC122" s="432"/>
    </row>
    <row r="123" spans="1:29" ht="27" customHeight="1">
      <c r="A123" s="52"/>
      <c r="B123" s="21" t="s">
        <v>74</v>
      </c>
      <c r="C123" s="45"/>
      <c r="D123" s="46"/>
      <c r="E123" s="45"/>
      <c r="F123" s="46"/>
      <c r="G123" s="47"/>
      <c r="H123" s="48"/>
      <c r="I123" s="49">
        <f t="shared" si="34"/>
        <v>0</v>
      </c>
      <c r="J123" s="50">
        <f t="shared" si="34"/>
        <v>0</v>
      </c>
      <c r="K123" s="45"/>
      <c r="L123" s="45"/>
      <c r="M123" s="45"/>
      <c r="N123" s="45"/>
      <c r="O123" s="101"/>
      <c r="P123" s="45"/>
      <c r="Q123" s="46"/>
      <c r="R123" s="42">
        <f t="shared" si="13"/>
        <v>0</v>
      </c>
      <c r="S123" s="43">
        <f t="shared" si="13"/>
        <v>0</v>
      </c>
      <c r="T123" s="431"/>
      <c r="U123" s="431"/>
      <c r="V123" s="431"/>
      <c r="W123" s="431"/>
      <c r="X123" s="435"/>
      <c r="Y123" s="431"/>
      <c r="Z123" s="510"/>
      <c r="AA123" s="406">
        <f t="shared" si="32"/>
        <v>0</v>
      </c>
      <c r="AB123" s="484"/>
      <c r="AC123" s="432"/>
    </row>
    <row r="124" spans="1:29" ht="46.5" customHeight="1">
      <c r="A124" s="6" t="s">
        <v>40</v>
      </c>
      <c r="B124" s="35" t="s">
        <v>75</v>
      </c>
      <c r="C124" s="90"/>
      <c r="D124" s="96"/>
      <c r="E124" s="90"/>
      <c r="F124" s="96"/>
      <c r="G124" s="47"/>
      <c r="H124" s="48"/>
      <c r="I124" s="49">
        <f t="shared" si="34"/>
        <v>0</v>
      </c>
      <c r="J124" s="50">
        <f t="shared" si="34"/>
        <v>0</v>
      </c>
      <c r="K124" s="90"/>
      <c r="L124" s="90"/>
      <c r="M124" s="90"/>
      <c r="N124" s="90"/>
      <c r="O124" s="64"/>
      <c r="P124" s="90"/>
      <c r="Q124" s="96"/>
      <c r="R124" s="42">
        <f t="shared" si="13"/>
        <v>0</v>
      </c>
      <c r="S124" s="43">
        <f t="shared" si="13"/>
        <v>0</v>
      </c>
      <c r="T124" s="434"/>
      <c r="U124" s="434"/>
      <c r="V124" s="434"/>
      <c r="W124" s="434"/>
      <c r="X124" s="426"/>
      <c r="Y124" s="434"/>
      <c r="Z124" s="511"/>
      <c r="AA124" s="406">
        <f t="shared" si="32"/>
        <v>0</v>
      </c>
      <c r="AB124" s="484"/>
      <c r="AC124" s="436"/>
    </row>
    <row r="125" spans="1:29" ht="46.5" customHeight="1">
      <c r="A125" s="6" t="s">
        <v>42</v>
      </c>
      <c r="B125" s="35" t="s">
        <v>76</v>
      </c>
      <c r="C125" s="8"/>
      <c r="D125" s="13"/>
      <c r="E125" s="8"/>
      <c r="F125" s="13"/>
      <c r="G125" s="47"/>
      <c r="H125" s="48"/>
      <c r="I125" s="49">
        <f t="shared" si="34"/>
        <v>0</v>
      </c>
      <c r="J125" s="50">
        <f t="shared" si="34"/>
        <v>0</v>
      </c>
      <c r="K125" s="8"/>
      <c r="L125" s="8"/>
      <c r="M125" s="8"/>
      <c r="N125" s="8"/>
      <c r="O125" s="64"/>
      <c r="P125" s="8"/>
      <c r="Q125" s="13"/>
      <c r="R125" s="42">
        <f t="shared" si="13"/>
        <v>0</v>
      </c>
      <c r="S125" s="43">
        <f t="shared" si="13"/>
        <v>0</v>
      </c>
      <c r="T125" s="405"/>
      <c r="U125" s="405"/>
      <c r="V125" s="405"/>
      <c r="W125" s="405"/>
      <c r="X125" s="426"/>
      <c r="Y125" s="405"/>
      <c r="Z125" s="484"/>
      <c r="AA125" s="406">
        <f t="shared" si="32"/>
        <v>0</v>
      </c>
      <c r="AB125" s="484"/>
      <c r="AC125" s="407"/>
    </row>
    <row r="126" spans="1:29" ht="46.5" customHeight="1">
      <c r="A126" s="6" t="s">
        <v>44</v>
      </c>
      <c r="B126" s="35" t="s">
        <v>77</v>
      </c>
      <c r="C126" s="8"/>
      <c r="D126" s="13"/>
      <c r="E126" s="8"/>
      <c r="F126" s="13"/>
      <c r="G126" s="47"/>
      <c r="H126" s="48"/>
      <c r="I126" s="49">
        <f t="shared" si="34"/>
        <v>0</v>
      </c>
      <c r="J126" s="50">
        <f t="shared" si="34"/>
        <v>0</v>
      </c>
      <c r="K126" s="8"/>
      <c r="L126" s="8"/>
      <c r="M126" s="8"/>
      <c r="N126" s="8"/>
      <c r="O126" s="101"/>
      <c r="P126" s="8"/>
      <c r="Q126" s="13"/>
      <c r="R126" s="42">
        <f t="shared" si="13"/>
        <v>0</v>
      </c>
      <c r="S126" s="43">
        <f t="shared" si="13"/>
        <v>0</v>
      </c>
      <c r="T126" s="405"/>
      <c r="U126" s="405"/>
      <c r="V126" s="405"/>
      <c r="W126" s="405"/>
      <c r="X126" s="435"/>
      <c r="Y126" s="405"/>
      <c r="Z126" s="484"/>
      <c r="AA126" s="406">
        <f t="shared" si="32"/>
        <v>0</v>
      </c>
      <c r="AB126" s="484"/>
      <c r="AC126" s="407"/>
    </row>
    <row r="127" spans="1:29" ht="46.5" customHeight="1">
      <c r="A127" s="6" t="s">
        <v>46</v>
      </c>
      <c r="B127" s="35" t="s">
        <v>78</v>
      </c>
      <c r="C127" s="8"/>
      <c r="D127" s="13"/>
      <c r="E127" s="8"/>
      <c r="F127" s="13"/>
      <c r="G127" s="47"/>
      <c r="H127" s="48"/>
      <c r="I127" s="49">
        <f t="shared" si="34"/>
        <v>0</v>
      </c>
      <c r="J127" s="50">
        <f t="shared" si="34"/>
        <v>0</v>
      </c>
      <c r="K127" s="8"/>
      <c r="L127" s="8"/>
      <c r="M127" s="8"/>
      <c r="N127" s="8"/>
      <c r="O127" s="51"/>
      <c r="P127" s="8"/>
      <c r="Q127" s="13"/>
      <c r="R127" s="42">
        <f t="shared" si="13"/>
        <v>0</v>
      </c>
      <c r="S127" s="43">
        <f t="shared" si="13"/>
        <v>0</v>
      </c>
      <c r="T127" s="405"/>
      <c r="U127" s="405"/>
      <c r="V127" s="405"/>
      <c r="W127" s="405"/>
      <c r="X127" s="423"/>
      <c r="Y127" s="405"/>
      <c r="Z127" s="484"/>
      <c r="AA127" s="406">
        <f t="shared" si="32"/>
        <v>0</v>
      </c>
      <c r="AB127" s="484"/>
      <c r="AC127" s="407"/>
    </row>
    <row r="128" spans="1:29" ht="46.5" customHeight="1">
      <c r="A128" s="6" t="s">
        <v>48</v>
      </c>
      <c r="B128" s="35" t="s">
        <v>79</v>
      </c>
      <c r="C128" s="8"/>
      <c r="D128" s="13"/>
      <c r="E128" s="8"/>
      <c r="F128" s="13"/>
      <c r="G128" s="47"/>
      <c r="H128" s="48"/>
      <c r="I128" s="49">
        <f t="shared" si="34"/>
        <v>0</v>
      </c>
      <c r="J128" s="50">
        <f t="shared" si="34"/>
        <v>0</v>
      </c>
      <c r="K128" s="8"/>
      <c r="L128" s="8"/>
      <c r="M128" s="8"/>
      <c r="N128" s="8"/>
      <c r="O128" s="51"/>
      <c r="P128" s="8"/>
      <c r="Q128" s="13"/>
      <c r="R128" s="42">
        <f t="shared" si="13"/>
        <v>0</v>
      </c>
      <c r="S128" s="43">
        <f t="shared" si="13"/>
        <v>0</v>
      </c>
      <c r="T128" s="405"/>
      <c r="U128" s="405"/>
      <c r="V128" s="405"/>
      <c r="W128" s="405"/>
      <c r="X128" s="423"/>
      <c r="Y128" s="405"/>
      <c r="Z128" s="484"/>
      <c r="AA128" s="406">
        <f t="shared" si="32"/>
        <v>0</v>
      </c>
      <c r="AB128" s="484"/>
      <c r="AC128" s="407"/>
    </row>
    <row r="129" spans="1:29" ht="46.5" customHeight="1">
      <c r="A129" s="6" t="s">
        <v>50</v>
      </c>
      <c r="B129" s="35" t="s">
        <v>49</v>
      </c>
      <c r="C129" s="8"/>
      <c r="D129" s="13"/>
      <c r="E129" s="8"/>
      <c r="F129" s="13"/>
      <c r="G129" s="47"/>
      <c r="H129" s="48"/>
      <c r="I129" s="49">
        <f t="shared" si="34"/>
        <v>0</v>
      </c>
      <c r="J129" s="50">
        <f t="shared" si="34"/>
        <v>0</v>
      </c>
      <c r="K129" s="8"/>
      <c r="L129" s="8"/>
      <c r="M129" s="8"/>
      <c r="N129" s="8"/>
      <c r="O129" s="51"/>
      <c r="P129" s="8"/>
      <c r="Q129" s="13"/>
      <c r="R129" s="42">
        <f t="shared" si="13"/>
        <v>0</v>
      </c>
      <c r="S129" s="43">
        <f t="shared" si="13"/>
        <v>0</v>
      </c>
      <c r="T129" s="405"/>
      <c r="U129" s="405"/>
      <c r="V129" s="405"/>
      <c r="W129" s="405"/>
      <c r="X129" s="423"/>
      <c r="Y129" s="405"/>
      <c r="Z129" s="484"/>
      <c r="AA129" s="406">
        <f t="shared" si="32"/>
        <v>0</v>
      </c>
      <c r="AB129" s="484"/>
      <c r="AC129" s="407"/>
    </row>
    <row r="130" spans="1:29" ht="61.5" customHeight="1">
      <c r="A130" s="6">
        <v>3.25</v>
      </c>
      <c r="B130" s="35" t="s">
        <v>80</v>
      </c>
      <c r="C130" s="8"/>
      <c r="D130" s="13"/>
      <c r="E130" s="8"/>
      <c r="F130" s="13"/>
      <c r="G130" s="47"/>
      <c r="H130" s="48"/>
      <c r="I130" s="49">
        <f t="shared" si="34"/>
        <v>0</v>
      </c>
      <c r="J130" s="50">
        <f t="shared" si="34"/>
        <v>0</v>
      </c>
      <c r="K130" s="8"/>
      <c r="L130" s="8"/>
      <c r="M130" s="8"/>
      <c r="N130" s="8"/>
      <c r="O130" s="51"/>
      <c r="P130" s="8"/>
      <c r="Q130" s="13"/>
      <c r="R130" s="42">
        <f t="shared" si="13"/>
        <v>0</v>
      </c>
      <c r="S130" s="43">
        <f t="shared" si="13"/>
        <v>0</v>
      </c>
      <c r="T130" s="405"/>
      <c r="U130" s="405"/>
      <c r="V130" s="405"/>
      <c r="W130" s="405"/>
      <c r="X130" s="423"/>
      <c r="Y130" s="405"/>
      <c r="Z130" s="484"/>
      <c r="AA130" s="406">
        <f t="shared" si="32"/>
        <v>0</v>
      </c>
      <c r="AB130" s="484"/>
      <c r="AC130" s="407"/>
    </row>
    <row r="131" spans="1:29" ht="66.75" customHeight="1">
      <c r="A131" s="6">
        <f t="shared" ref="A131:A139" si="37">+A130+0.01</f>
        <v>3.26</v>
      </c>
      <c r="B131" s="35" t="s">
        <v>82</v>
      </c>
      <c r="C131" s="8"/>
      <c r="D131" s="13"/>
      <c r="E131" s="8"/>
      <c r="F131" s="13"/>
      <c r="G131" s="47"/>
      <c r="H131" s="48"/>
      <c r="I131" s="49">
        <f t="shared" si="34"/>
        <v>0</v>
      </c>
      <c r="J131" s="50">
        <f t="shared" si="34"/>
        <v>0</v>
      </c>
      <c r="K131" s="8"/>
      <c r="L131" s="8"/>
      <c r="M131" s="8"/>
      <c r="N131" s="8"/>
      <c r="O131" s="51"/>
      <c r="P131" s="8"/>
      <c r="Q131" s="13"/>
      <c r="R131" s="42">
        <f t="shared" si="13"/>
        <v>0</v>
      </c>
      <c r="S131" s="43">
        <f t="shared" si="13"/>
        <v>0</v>
      </c>
      <c r="T131" s="405"/>
      <c r="U131" s="405"/>
      <c r="V131" s="405"/>
      <c r="W131" s="405"/>
      <c r="X131" s="423"/>
      <c r="Y131" s="405"/>
      <c r="Z131" s="484"/>
      <c r="AA131" s="406">
        <f t="shared" si="32"/>
        <v>0</v>
      </c>
      <c r="AB131" s="484"/>
      <c r="AC131" s="407"/>
    </row>
    <row r="132" spans="1:29" ht="46.5" customHeight="1">
      <c r="A132" s="6">
        <f t="shared" si="37"/>
        <v>3.2699999999999996</v>
      </c>
      <c r="B132" s="18" t="s">
        <v>83</v>
      </c>
      <c r="C132" s="8"/>
      <c r="D132" s="13"/>
      <c r="E132" s="8"/>
      <c r="F132" s="13"/>
      <c r="G132" s="47"/>
      <c r="H132" s="48"/>
      <c r="I132" s="49">
        <f t="shared" si="34"/>
        <v>0</v>
      </c>
      <c r="J132" s="50">
        <f t="shared" si="34"/>
        <v>0</v>
      </c>
      <c r="K132" s="8"/>
      <c r="L132" s="8"/>
      <c r="M132" s="8"/>
      <c r="N132" s="8"/>
      <c r="O132" s="51"/>
      <c r="P132" s="8"/>
      <c r="Q132" s="13"/>
      <c r="R132" s="42">
        <f t="shared" si="13"/>
        <v>0</v>
      </c>
      <c r="S132" s="43">
        <f t="shared" si="13"/>
        <v>0</v>
      </c>
      <c r="T132" s="405"/>
      <c r="U132" s="405"/>
      <c r="V132" s="405"/>
      <c r="W132" s="405"/>
      <c r="X132" s="423"/>
      <c r="Y132" s="405"/>
      <c r="Z132" s="484"/>
      <c r="AA132" s="406">
        <f t="shared" si="32"/>
        <v>0</v>
      </c>
      <c r="AB132" s="484"/>
      <c r="AC132" s="407"/>
    </row>
    <row r="133" spans="1:29" ht="46.5" customHeight="1">
      <c r="A133" s="6">
        <f t="shared" si="37"/>
        <v>3.2799999999999994</v>
      </c>
      <c r="B133" s="18" t="s">
        <v>84</v>
      </c>
      <c r="C133" s="8"/>
      <c r="D133" s="13"/>
      <c r="E133" s="8"/>
      <c r="F133" s="13"/>
      <c r="G133" s="47"/>
      <c r="H133" s="48"/>
      <c r="I133" s="49">
        <f t="shared" si="34"/>
        <v>0</v>
      </c>
      <c r="J133" s="50">
        <f t="shared" si="34"/>
        <v>0</v>
      </c>
      <c r="K133" s="8"/>
      <c r="L133" s="8"/>
      <c r="M133" s="8"/>
      <c r="N133" s="8"/>
      <c r="O133" s="51"/>
      <c r="P133" s="8"/>
      <c r="Q133" s="13"/>
      <c r="R133" s="42">
        <f t="shared" si="13"/>
        <v>0</v>
      </c>
      <c r="S133" s="43">
        <f t="shared" si="13"/>
        <v>0</v>
      </c>
      <c r="T133" s="405"/>
      <c r="U133" s="405"/>
      <c r="V133" s="405"/>
      <c r="W133" s="405"/>
      <c r="X133" s="423"/>
      <c r="Y133" s="405"/>
      <c r="Z133" s="484"/>
      <c r="AA133" s="406">
        <f t="shared" si="32"/>
        <v>0</v>
      </c>
      <c r="AB133" s="484"/>
      <c r="AC133" s="407"/>
    </row>
    <row r="134" spans="1:29" ht="46.5" customHeight="1">
      <c r="A134" s="6">
        <f t="shared" si="37"/>
        <v>3.2899999999999991</v>
      </c>
      <c r="B134" s="18" t="s">
        <v>85</v>
      </c>
      <c r="C134" s="8"/>
      <c r="D134" s="13"/>
      <c r="E134" s="8"/>
      <c r="F134" s="13"/>
      <c r="G134" s="47"/>
      <c r="H134" s="48"/>
      <c r="I134" s="49">
        <f t="shared" si="34"/>
        <v>0</v>
      </c>
      <c r="J134" s="50">
        <f t="shared" si="34"/>
        <v>0</v>
      </c>
      <c r="K134" s="8"/>
      <c r="L134" s="8"/>
      <c r="M134" s="8"/>
      <c r="N134" s="8"/>
      <c r="O134" s="51"/>
      <c r="P134" s="8"/>
      <c r="Q134" s="13"/>
      <c r="R134" s="42">
        <f t="shared" si="13"/>
        <v>0</v>
      </c>
      <c r="S134" s="43">
        <f t="shared" si="13"/>
        <v>0</v>
      </c>
      <c r="T134" s="405"/>
      <c r="U134" s="405"/>
      <c r="V134" s="405"/>
      <c r="W134" s="405"/>
      <c r="X134" s="423"/>
      <c r="Y134" s="405"/>
      <c r="Z134" s="484"/>
      <c r="AA134" s="406">
        <f t="shared" si="32"/>
        <v>0</v>
      </c>
      <c r="AB134" s="484"/>
      <c r="AC134" s="407"/>
    </row>
    <row r="135" spans="1:29" ht="46.5" customHeight="1">
      <c r="A135" s="6">
        <f t="shared" si="37"/>
        <v>3.2999999999999989</v>
      </c>
      <c r="B135" s="18" t="s">
        <v>86</v>
      </c>
      <c r="C135" s="8"/>
      <c r="D135" s="13"/>
      <c r="E135" s="8"/>
      <c r="F135" s="13"/>
      <c r="G135" s="47"/>
      <c r="H135" s="48"/>
      <c r="I135" s="49">
        <f t="shared" si="34"/>
        <v>0</v>
      </c>
      <c r="J135" s="50">
        <f t="shared" si="34"/>
        <v>0</v>
      </c>
      <c r="K135" s="8"/>
      <c r="L135" s="8"/>
      <c r="M135" s="8"/>
      <c r="N135" s="8"/>
      <c r="O135" s="51"/>
      <c r="P135" s="8"/>
      <c r="Q135" s="13"/>
      <c r="R135" s="42">
        <f t="shared" si="13"/>
        <v>0</v>
      </c>
      <c r="S135" s="43">
        <f t="shared" si="13"/>
        <v>0</v>
      </c>
      <c r="T135" s="405"/>
      <c r="U135" s="405"/>
      <c r="V135" s="405"/>
      <c r="W135" s="405"/>
      <c r="X135" s="423"/>
      <c r="Y135" s="405"/>
      <c r="Z135" s="484"/>
      <c r="AA135" s="406">
        <f t="shared" si="32"/>
        <v>0</v>
      </c>
      <c r="AB135" s="484"/>
      <c r="AC135" s="407"/>
    </row>
    <row r="136" spans="1:29" ht="46.5" customHeight="1">
      <c r="A136" s="6">
        <f t="shared" si="37"/>
        <v>3.3099999999999987</v>
      </c>
      <c r="B136" s="18" t="s">
        <v>87</v>
      </c>
      <c r="C136" s="8"/>
      <c r="D136" s="13"/>
      <c r="E136" s="8"/>
      <c r="F136" s="13"/>
      <c r="G136" s="47"/>
      <c r="H136" s="48"/>
      <c r="I136" s="49">
        <f t="shared" si="34"/>
        <v>0</v>
      </c>
      <c r="J136" s="50">
        <f t="shared" si="34"/>
        <v>0</v>
      </c>
      <c r="K136" s="8"/>
      <c r="L136" s="8"/>
      <c r="M136" s="8"/>
      <c r="N136" s="8"/>
      <c r="O136" s="51"/>
      <c r="P136" s="8"/>
      <c r="Q136" s="13"/>
      <c r="R136" s="42">
        <f t="shared" si="13"/>
        <v>0</v>
      </c>
      <c r="S136" s="43">
        <f t="shared" si="13"/>
        <v>0</v>
      </c>
      <c r="T136" s="405"/>
      <c r="U136" s="405"/>
      <c r="V136" s="405"/>
      <c r="W136" s="405"/>
      <c r="X136" s="423"/>
      <c r="Y136" s="405"/>
      <c r="Z136" s="484"/>
      <c r="AA136" s="406">
        <f t="shared" si="32"/>
        <v>0</v>
      </c>
      <c r="AB136" s="484"/>
      <c r="AC136" s="407"/>
    </row>
    <row r="137" spans="1:29" ht="46.5" customHeight="1">
      <c r="A137" s="6">
        <f t="shared" si="37"/>
        <v>3.3199999999999985</v>
      </c>
      <c r="B137" s="18" t="s">
        <v>88</v>
      </c>
      <c r="C137" s="8"/>
      <c r="D137" s="13"/>
      <c r="E137" s="8"/>
      <c r="F137" s="13"/>
      <c r="G137" s="47"/>
      <c r="H137" s="48"/>
      <c r="I137" s="49">
        <f t="shared" si="34"/>
        <v>0</v>
      </c>
      <c r="J137" s="50">
        <f t="shared" si="34"/>
        <v>0</v>
      </c>
      <c r="K137" s="8"/>
      <c r="L137" s="8"/>
      <c r="M137" s="8"/>
      <c r="N137" s="8"/>
      <c r="O137" s="51"/>
      <c r="P137" s="8"/>
      <c r="Q137" s="13"/>
      <c r="R137" s="42">
        <f t="shared" si="13"/>
        <v>0</v>
      </c>
      <c r="S137" s="43">
        <f t="shared" si="13"/>
        <v>0</v>
      </c>
      <c r="T137" s="405"/>
      <c r="U137" s="405"/>
      <c r="V137" s="405"/>
      <c r="W137" s="405"/>
      <c r="X137" s="423"/>
      <c r="Y137" s="405"/>
      <c r="Z137" s="484"/>
      <c r="AA137" s="406">
        <f t="shared" si="32"/>
        <v>0</v>
      </c>
      <c r="AB137" s="484"/>
      <c r="AC137" s="407"/>
    </row>
    <row r="138" spans="1:29" ht="46.5" customHeight="1">
      <c r="A138" s="6">
        <f t="shared" si="37"/>
        <v>3.3299999999999983</v>
      </c>
      <c r="B138" s="18" t="s">
        <v>89</v>
      </c>
      <c r="C138" s="8"/>
      <c r="D138" s="13"/>
      <c r="E138" s="8"/>
      <c r="F138" s="13"/>
      <c r="G138" s="47"/>
      <c r="H138" s="48"/>
      <c r="I138" s="49">
        <f t="shared" si="34"/>
        <v>0</v>
      </c>
      <c r="J138" s="50">
        <f t="shared" si="34"/>
        <v>0</v>
      </c>
      <c r="K138" s="8"/>
      <c r="L138" s="8"/>
      <c r="M138" s="8"/>
      <c r="N138" s="8"/>
      <c r="O138" s="51"/>
      <c r="P138" s="8"/>
      <c r="Q138" s="13"/>
      <c r="R138" s="42">
        <f t="shared" si="13"/>
        <v>0</v>
      </c>
      <c r="S138" s="43">
        <f t="shared" si="13"/>
        <v>0</v>
      </c>
      <c r="T138" s="405"/>
      <c r="U138" s="405"/>
      <c r="V138" s="405"/>
      <c r="W138" s="405"/>
      <c r="X138" s="423"/>
      <c r="Y138" s="405"/>
      <c r="Z138" s="484"/>
      <c r="AA138" s="406">
        <f t="shared" si="32"/>
        <v>0</v>
      </c>
      <c r="AB138" s="484"/>
      <c r="AC138" s="407"/>
    </row>
    <row r="139" spans="1:29" ht="46.5" customHeight="1">
      <c r="A139" s="6">
        <f t="shared" si="37"/>
        <v>3.3399999999999981</v>
      </c>
      <c r="B139" s="18" t="s">
        <v>90</v>
      </c>
      <c r="C139" s="8"/>
      <c r="D139" s="13"/>
      <c r="E139" s="8"/>
      <c r="F139" s="13"/>
      <c r="G139" s="47"/>
      <c r="H139" s="48"/>
      <c r="I139" s="49">
        <f t="shared" si="34"/>
        <v>0</v>
      </c>
      <c r="J139" s="50">
        <f t="shared" si="34"/>
        <v>0</v>
      </c>
      <c r="K139" s="8"/>
      <c r="L139" s="8"/>
      <c r="M139" s="8"/>
      <c r="N139" s="8"/>
      <c r="O139" s="51"/>
      <c r="P139" s="8"/>
      <c r="Q139" s="13"/>
      <c r="R139" s="42">
        <f t="shared" si="13"/>
        <v>0</v>
      </c>
      <c r="S139" s="43">
        <f t="shared" si="13"/>
        <v>0</v>
      </c>
      <c r="T139" s="405"/>
      <c r="U139" s="405"/>
      <c r="V139" s="405"/>
      <c r="W139" s="405"/>
      <c r="X139" s="423"/>
      <c r="Y139" s="405"/>
      <c r="Z139" s="484"/>
      <c r="AA139" s="406">
        <f t="shared" si="32"/>
        <v>0</v>
      </c>
      <c r="AB139" s="484"/>
      <c r="AC139" s="407"/>
    </row>
    <row r="140" spans="1:29" ht="46.5" customHeight="1">
      <c r="A140" s="6">
        <v>3.35</v>
      </c>
      <c r="B140" s="18" t="s">
        <v>91</v>
      </c>
      <c r="C140" s="8"/>
      <c r="D140" s="13"/>
      <c r="E140" s="8"/>
      <c r="F140" s="13"/>
      <c r="G140" s="47"/>
      <c r="H140" s="48"/>
      <c r="I140" s="49">
        <f t="shared" si="34"/>
        <v>0</v>
      </c>
      <c r="J140" s="50">
        <f t="shared" si="34"/>
        <v>0</v>
      </c>
      <c r="K140" s="8"/>
      <c r="L140" s="8"/>
      <c r="M140" s="8"/>
      <c r="N140" s="8"/>
      <c r="O140" s="51"/>
      <c r="P140" s="8"/>
      <c r="Q140" s="13"/>
      <c r="R140" s="42">
        <f t="shared" si="13"/>
        <v>0</v>
      </c>
      <c r="S140" s="43">
        <f t="shared" si="13"/>
        <v>0</v>
      </c>
      <c r="T140" s="405"/>
      <c r="U140" s="405"/>
      <c r="V140" s="405"/>
      <c r="W140" s="405"/>
      <c r="X140" s="423"/>
      <c r="Y140" s="405"/>
      <c r="Z140" s="484"/>
      <c r="AA140" s="406">
        <f t="shared" si="32"/>
        <v>0</v>
      </c>
      <c r="AB140" s="484"/>
      <c r="AC140" s="407"/>
    </row>
    <row r="141" spans="1:29" ht="46.5" customHeight="1">
      <c r="A141" s="6">
        <v>3.36</v>
      </c>
      <c r="B141" s="18" t="s">
        <v>92</v>
      </c>
      <c r="C141" s="8"/>
      <c r="D141" s="13"/>
      <c r="E141" s="8"/>
      <c r="F141" s="13"/>
      <c r="G141" s="47"/>
      <c r="H141" s="48"/>
      <c r="I141" s="49">
        <f t="shared" si="34"/>
        <v>0</v>
      </c>
      <c r="J141" s="50">
        <f t="shared" si="34"/>
        <v>0</v>
      </c>
      <c r="K141" s="8"/>
      <c r="L141" s="8"/>
      <c r="M141" s="8"/>
      <c r="N141" s="8"/>
      <c r="O141" s="51"/>
      <c r="P141" s="8"/>
      <c r="Q141" s="13"/>
      <c r="R141" s="42">
        <f t="shared" si="13"/>
        <v>0</v>
      </c>
      <c r="S141" s="43">
        <f t="shared" si="13"/>
        <v>0</v>
      </c>
      <c r="T141" s="405"/>
      <c r="U141" s="405"/>
      <c r="V141" s="405"/>
      <c r="W141" s="405"/>
      <c r="X141" s="423"/>
      <c r="Y141" s="405"/>
      <c r="Z141" s="484"/>
      <c r="AA141" s="406">
        <f t="shared" si="32"/>
        <v>0</v>
      </c>
      <c r="AB141" s="484"/>
      <c r="AC141" s="407"/>
    </row>
    <row r="142" spans="1:29" s="216" customFormat="1" ht="18">
      <c r="A142" s="203"/>
      <c r="B142" s="192" t="s">
        <v>64</v>
      </c>
      <c r="C142" s="133"/>
      <c r="D142" s="142"/>
      <c r="E142" s="133"/>
      <c r="F142" s="142"/>
      <c r="G142" s="214"/>
      <c r="H142" s="215"/>
      <c r="I142" s="141"/>
      <c r="J142" s="133"/>
      <c r="K142" s="133"/>
      <c r="L142" s="133"/>
      <c r="M142" s="133"/>
      <c r="N142" s="133"/>
      <c r="O142" s="136"/>
      <c r="P142" s="133"/>
      <c r="Q142" s="142"/>
      <c r="R142" s="198">
        <f t="shared" si="13"/>
        <v>0</v>
      </c>
      <c r="S142" s="199">
        <f t="shared" si="13"/>
        <v>0</v>
      </c>
      <c r="T142" s="439"/>
      <c r="U142" s="439"/>
      <c r="V142" s="439"/>
      <c r="W142" s="439"/>
      <c r="X142" s="440"/>
      <c r="Y142" s="439"/>
      <c r="Z142" s="448"/>
      <c r="AA142" s="445">
        <f t="shared" si="32"/>
        <v>0</v>
      </c>
      <c r="AB142" s="446">
        <f t="shared" si="33"/>
        <v>0</v>
      </c>
      <c r="AC142" s="422"/>
    </row>
    <row r="143" spans="1:29" s="216" customFormat="1" ht="31.5">
      <c r="A143" s="203"/>
      <c r="B143" s="132" t="s">
        <v>93</v>
      </c>
      <c r="C143" s="133"/>
      <c r="D143" s="142"/>
      <c r="E143" s="133"/>
      <c r="F143" s="142"/>
      <c r="G143" s="214"/>
      <c r="H143" s="215"/>
      <c r="I143" s="141"/>
      <c r="J143" s="133"/>
      <c r="K143" s="133"/>
      <c r="L143" s="133"/>
      <c r="M143" s="133"/>
      <c r="N143" s="133"/>
      <c r="O143" s="136"/>
      <c r="P143" s="133"/>
      <c r="Q143" s="142"/>
      <c r="R143" s="198">
        <f t="shared" si="13"/>
        <v>0</v>
      </c>
      <c r="S143" s="199">
        <f t="shared" si="13"/>
        <v>0</v>
      </c>
      <c r="T143" s="439"/>
      <c r="U143" s="439"/>
      <c r="V143" s="439"/>
      <c r="W143" s="439"/>
      <c r="X143" s="440"/>
      <c r="Y143" s="439"/>
      <c r="Z143" s="448"/>
      <c r="AA143" s="445">
        <f t="shared" si="32"/>
        <v>0</v>
      </c>
      <c r="AB143" s="446">
        <f t="shared" si="33"/>
        <v>0</v>
      </c>
      <c r="AC143" s="403"/>
    </row>
    <row r="144" spans="1:29" s="216" customFormat="1" ht="18">
      <c r="A144" s="203"/>
      <c r="B144" s="193" t="s">
        <v>101</v>
      </c>
      <c r="C144" s="141">
        <f>C143+C111+C78</f>
        <v>0</v>
      </c>
      <c r="D144" s="142">
        <f t="shared" ref="D144:S144" si="38">D143+D111+D78</f>
        <v>0</v>
      </c>
      <c r="E144" s="141">
        <f t="shared" si="38"/>
        <v>0</v>
      </c>
      <c r="F144" s="142">
        <f t="shared" si="38"/>
        <v>0</v>
      </c>
      <c r="G144" s="214"/>
      <c r="H144" s="215"/>
      <c r="I144" s="141">
        <f t="shared" si="38"/>
        <v>0</v>
      </c>
      <c r="J144" s="141">
        <f t="shared" si="38"/>
        <v>0</v>
      </c>
      <c r="K144" s="141">
        <f t="shared" si="38"/>
        <v>0</v>
      </c>
      <c r="L144" s="141">
        <f t="shared" si="38"/>
        <v>0</v>
      </c>
      <c r="M144" s="141">
        <f t="shared" si="38"/>
        <v>0</v>
      </c>
      <c r="N144" s="141">
        <f t="shared" si="38"/>
        <v>0</v>
      </c>
      <c r="O144" s="136">
        <f t="shared" si="38"/>
        <v>6.9364999999999997</v>
      </c>
      <c r="P144" s="141">
        <f t="shared" si="38"/>
        <v>0</v>
      </c>
      <c r="Q144" s="142">
        <f t="shared" si="38"/>
        <v>0</v>
      </c>
      <c r="R144" s="141">
        <f t="shared" si="38"/>
        <v>0</v>
      </c>
      <c r="S144" s="142">
        <f t="shared" si="38"/>
        <v>0</v>
      </c>
      <c r="T144" s="447"/>
      <c r="U144" s="447">
        <f t="shared" ref="U144:AB144" si="39">U143+U111+U78</f>
        <v>0</v>
      </c>
      <c r="V144" s="447"/>
      <c r="W144" s="447">
        <f t="shared" si="39"/>
        <v>0</v>
      </c>
      <c r="X144" s="440">
        <f>X143+X111+X78</f>
        <v>6.8114999999999997</v>
      </c>
      <c r="Y144" s="447"/>
      <c r="Z144" s="448">
        <f t="shared" si="39"/>
        <v>0</v>
      </c>
      <c r="AA144" s="447"/>
      <c r="AB144" s="448">
        <f t="shared" si="39"/>
        <v>0</v>
      </c>
      <c r="AC144" s="416"/>
    </row>
    <row r="145" spans="1:29" s="147" customFormat="1" ht="18">
      <c r="A145" s="143">
        <v>4</v>
      </c>
      <c r="B145" s="144" t="s">
        <v>102</v>
      </c>
      <c r="C145" s="145"/>
      <c r="D145" s="162"/>
      <c r="E145" s="145"/>
      <c r="F145" s="162"/>
      <c r="G145" s="151"/>
      <c r="H145" s="152"/>
      <c r="I145" s="159"/>
      <c r="J145" s="145"/>
      <c r="K145" s="145"/>
      <c r="L145" s="145"/>
      <c r="M145" s="145"/>
      <c r="N145" s="145"/>
      <c r="O145" s="153"/>
      <c r="P145" s="145"/>
      <c r="Q145" s="162"/>
      <c r="R145" s="154">
        <f t="shared" si="13"/>
        <v>0</v>
      </c>
      <c r="S145" s="155">
        <f t="shared" si="13"/>
        <v>0</v>
      </c>
      <c r="T145" s="439"/>
      <c r="U145" s="439"/>
      <c r="V145" s="439"/>
      <c r="W145" s="439"/>
      <c r="X145" s="440"/>
      <c r="Y145" s="439"/>
      <c r="Z145" s="448"/>
      <c r="AA145" s="406">
        <f t="shared" ref="AA145:AA147" si="40">T145+V145+Y145</f>
        <v>0</v>
      </c>
      <c r="AB145" s="425">
        <f t="shared" ref="AB145" si="41">U145+W145+Z145</f>
        <v>0</v>
      </c>
      <c r="AC145" s="403"/>
    </row>
    <row r="146" spans="1:29" ht="33.75" customHeight="1">
      <c r="A146" s="6">
        <v>4.01</v>
      </c>
      <c r="B146" s="7" t="s">
        <v>103</v>
      </c>
      <c r="C146" s="8"/>
      <c r="D146" s="13"/>
      <c r="E146" s="8"/>
      <c r="F146" s="13"/>
      <c r="G146" s="47"/>
      <c r="H146" s="48"/>
      <c r="I146" s="49">
        <f t="shared" ref="I146:J147" si="42">C146-E146</f>
        <v>0</v>
      </c>
      <c r="J146" s="50">
        <f t="shared" si="42"/>
        <v>0</v>
      </c>
      <c r="K146" s="8"/>
      <c r="L146" s="8"/>
      <c r="M146" s="8"/>
      <c r="N146" s="8"/>
      <c r="O146" s="51">
        <v>0.03</v>
      </c>
      <c r="P146" s="8"/>
      <c r="Q146" s="41">
        <f>O146*P146</f>
        <v>0</v>
      </c>
      <c r="R146" s="42">
        <f t="shared" si="13"/>
        <v>0</v>
      </c>
      <c r="S146" s="43">
        <f t="shared" si="13"/>
        <v>0</v>
      </c>
      <c r="T146" s="405"/>
      <c r="U146" s="405"/>
      <c r="V146" s="405"/>
      <c r="W146" s="405"/>
      <c r="X146" s="423">
        <v>0.03</v>
      </c>
      <c r="Y146" s="405"/>
      <c r="Z146" s="424">
        <f>X146*Y146</f>
        <v>0</v>
      </c>
      <c r="AA146" s="406">
        <f t="shared" si="40"/>
        <v>0</v>
      </c>
      <c r="AB146" s="484">
        <f t="shared" si="19"/>
        <v>0</v>
      </c>
      <c r="AC146" s="404"/>
    </row>
    <row r="147" spans="1:29" ht="45.75" customHeight="1">
      <c r="A147" s="6">
        <v>4.0199999999999996</v>
      </c>
      <c r="B147" s="7" t="s">
        <v>104</v>
      </c>
      <c r="C147" s="8"/>
      <c r="D147" s="13"/>
      <c r="E147" s="8"/>
      <c r="F147" s="13"/>
      <c r="G147" s="47"/>
      <c r="H147" s="48"/>
      <c r="I147" s="49">
        <f t="shared" si="42"/>
        <v>0</v>
      </c>
      <c r="J147" s="50">
        <f t="shared" si="42"/>
        <v>0</v>
      </c>
      <c r="K147" s="8"/>
      <c r="L147" s="8"/>
      <c r="M147" s="8"/>
      <c r="N147" s="8"/>
      <c r="O147" s="51">
        <v>0.03</v>
      </c>
      <c r="P147" s="8"/>
      <c r="Q147" s="41">
        <f>O147*P147</f>
        <v>0</v>
      </c>
      <c r="R147" s="42">
        <f t="shared" ref="R147:S210" si="43">K147+M147+P147</f>
        <v>0</v>
      </c>
      <c r="S147" s="43">
        <f t="shared" si="43"/>
        <v>0</v>
      </c>
      <c r="T147" s="405"/>
      <c r="U147" s="405"/>
      <c r="V147" s="405"/>
      <c r="W147" s="405"/>
      <c r="X147" s="423">
        <v>0.03</v>
      </c>
      <c r="Y147" s="405"/>
      <c r="Z147" s="424">
        <f>X147*Y147</f>
        <v>0</v>
      </c>
      <c r="AA147" s="406">
        <f t="shared" si="40"/>
        <v>0</v>
      </c>
      <c r="AB147" s="484">
        <f t="shared" si="19"/>
        <v>0</v>
      </c>
      <c r="AC147" s="404"/>
    </row>
    <row r="148" spans="1:29" s="216" customFormat="1" ht="18">
      <c r="A148" s="203"/>
      <c r="B148" s="192" t="s">
        <v>105</v>
      </c>
      <c r="C148" s="198">
        <f>SUM(C146:C147)</f>
        <v>0</v>
      </c>
      <c r="D148" s="199">
        <f>SUM(D146:D147)</f>
        <v>0</v>
      </c>
      <c r="E148" s="198">
        <f>SUM(E146:E147)</f>
        <v>0</v>
      </c>
      <c r="F148" s="199">
        <f>SUM(F146:F147)</f>
        <v>0</v>
      </c>
      <c r="G148" s="214"/>
      <c r="H148" s="215"/>
      <c r="I148" s="198">
        <f t="shared" ref="I148:S148" si="44">SUM(I146:I147)</f>
        <v>0</v>
      </c>
      <c r="J148" s="199">
        <f t="shared" si="44"/>
        <v>0</v>
      </c>
      <c r="K148" s="199">
        <f t="shared" si="44"/>
        <v>0</v>
      </c>
      <c r="L148" s="199">
        <f t="shared" si="44"/>
        <v>0</v>
      </c>
      <c r="M148" s="199">
        <f t="shared" si="44"/>
        <v>0</v>
      </c>
      <c r="N148" s="199">
        <f t="shared" si="44"/>
        <v>0</v>
      </c>
      <c r="O148" s="200">
        <f t="shared" si="44"/>
        <v>0.06</v>
      </c>
      <c r="P148" s="199">
        <f t="shared" si="44"/>
        <v>0</v>
      </c>
      <c r="Q148" s="199">
        <f t="shared" si="44"/>
        <v>0</v>
      </c>
      <c r="R148" s="199">
        <f t="shared" si="44"/>
        <v>0</v>
      </c>
      <c r="S148" s="199">
        <f t="shared" si="44"/>
        <v>0</v>
      </c>
      <c r="T148" s="446"/>
      <c r="U148" s="446">
        <f t="shared" ref="U148:AB148" si="45">SUM(U146:U147)</f>
        <v>0</v>
      </c>
      <c r="V148" s="446"/>
      <c r="W148" s="446">
        <f t="shared" si="45"/>
        <v>0</v>
      </c>
      <c r="X148" s="449"/>
      <c r="Y148" s="446">
        <f t="shared" si="45"/>
        <v>0</v>
      </c>
      <c r="Z148" s="446">
        <f t="shared" si="45"/>
        <v>0</v>
      </c>
      <c r="AA148" s="446">
        <f t="shared" si="45"/>
        <v>0</v>
      </c>
      <c r="AB148" s="446">
        <f t="shared" si="45"/>
        <v>0</v>
      </c>
      <c r="AC148" s="422"/>
    </row>
    <row r="149" spans="1:29" s="147" customFormat="1" ht="109.5" customHeight="1">
      <c r="A149" s="143">
        <v>5</v>
      </c>
      <c r="B149" s="144" t="s">
        <v>106</v>
      </c>
      <c r="C149" s="145"/>
      <c r="D149" s="162"/>
      <c r="E149" s="145"/>
      <c r="F149" s="162"/>
      <c r="G149" s="151"/>
      <c r="H149" s="152"/>
      <c r="I149" s="156">
        <f>C149-E149</f>
        <v>0</v>
      </c>
      <c r="J149" s="157">
        <f>D149-F149</f>
        <v>0</v>
      </c>
      <c r="K149" s="145"/>
      <c r="L149" s="145"/>
      <c r="M149" s="145"/>
      <c r="N149" s="145"/>
      <c r="O149" s="153">
        <v>0.21138000000000001</v>
      </c>
      <c r="P149" s="145">
        <v>332</v>
      </c>
      <c r="Q149" s="158">
        <f>O149*P149</f>
        <v>70.178160000000005</v>
      </c>
      <c r="R149" s="154">
        <f t="shared" si="43"/>
        <v>332</v>
      </c>
      <c r="S149" s="155">
        <f t="shared" si="43"/>
        <v>70.178160000000005</v>
      </c>
      <c r="T149" s="439"/>
      <c r="U149" s="439"/>
      <c r="V149" s="439"/>
      <c r="W149" s="439"/>
      <c r="X149" s="440">
        <v>0.21138000000000001</v>
      </c>
      <c r="Y149" s="439">
        <v>0</v>
      </c>
      <c r="Z149" s="424">
        <f>X149*Y149</f>
        <v>0</v>
      </c>
      <c r="AA149" s="406">
        <f t="shared" ref="AA149" si="46">T149+V149+Y149</f>
        <v>0</v>
      </c>
      <c r="AB149" s="484">
        <f t="shared" si="19"/>
        <v>0</v>
      </c>
      <c r="AC149" s="403"/>
    </row>
    <row r="150" spans="1:29" s="216" customFormat="1" ht="18">
      <c r="A150" s="202"/>
      <c r="B150" s="132" t="s">
        <v>107</v>
      </c>
      <c r="C150" s="133">
        <f>C149</f>
        <v>0</v>
      </c>
      <c r="D150" s="142">
        <f>D149</f>
        <v>0</v>
      </c>
      <c r="E150" s="142">
        <f t="shared" ref="E150:S150" si="47">E149</f>
        <v>0</v>
      </c>
      <c r="F150" s="142">
        <f t="shared" si="47"/>
        <v>0</v>
      </c>
      <c r="G150" s="214"/>
      <c r="H150" s="215"/>
      <c r="I150" s="141">
        <f t="shared" si="47"/>
        <v>0</v>
      </c>
      <c r="J150" s="142">
        <f t="shared" si="47"/>
        <v>0</v>
      </c>
      <c r="K150" s="142">
        <f t="shared" si="47"/>
        <v>0</v>
      </c>
      <c r="L150" s="142">
        <f t="shared" si="47"/>
        <v>0</v>
      </c>
      <c r="M150" s="142">
        <f t="shared" si="47"/>
        <v>0</v>
      </c>
      <c r="N150" s="142">
        <f t="shared" si="47"/>
        <v>0</v>
      </c>
      <c r="O150" s="136">
        <f t="shared" si="47"/>
        <v>0.21138000000000001</v>
      </c>
      <c r="P150" s="142">
        <f t="shared" si="47"/>
        <v>332</v>
      </c>
      <c r="Q150" s="142">
        <f t="shared" si="47"/>
        <v>70.178160000000005</v>
      </c>
      <c r="R150" s="142">
        <f t="shared" si="47"/>
        <v>332</v>
      </c>
      <c r="S150" s="142">
        <f t="shared" si="47"/>
        <v>70.178160000000005</v>
      </c>
      <c r="T150" s="448"/>
      <c r="U150" s="448">
        <f t="shared" ref="U150:Z150" si="48">U149</f>
        <v>0</v>
      </c>
      <c r="V150" s="448"/>
      <c r="W150" s="448">
        <f t="shared" si="48"/>
        <v>0</v>
      </c>
      <c r="X150" s="440"/>
      <c r="Y150" s="448"/>
      <c r="Z150" s="448">
        <f t="shared" si="48"/>
        <v>0</v>
      </c>
      <c r="AA150" s="448"/>
      <c r="AB150" s="448">
        <f>AB149</f>
        <v>0</v>
      </c>
      <c r="AC150" s="403"/>
    </row>
    <row r="151" spans="1:29" s="147" customFormat="1" ht="47.25" customHeight="1">
      <c r="A151" s="143">
        <f>+A149+1</f>
        <v>6</v>
      </c>
      <c r="B151" s="144" t="s">
        <v>108</v>
      </c>
      <c r="C151" s="145"/>
      <c r="D151" s="162"/>
      <c r="E151" s="145"/>
      <c r="F151" s="162"/>
      <c r="G151" s="151"/>
      <c r="H151" s="152"/>
      <c r="I151" s="159"/>
      <c r="J151" s="145"/>
      <c r="K151" s="145"/>
      <c r="L151" s="145"/>
      <c r="M151" s="145"/>
      <c r="N151" s="145"/>
      <c r="O151" s="153"/>
      <c r="P151" s="145"/>
      <c r="Q151" s="158">
        <f t="shared" ref="Q151:Q214" si="49">O151*P151</f>
        <v>0</v>
      </c>
      <c r="R151" s="154">
        <f t="shared" si="43"/>
        <v>0</v>
      </c>
      <c r="S151" s="155">
        <f t="shared" si="43"/>
        <v>0</v>
      </c>
      <c r="T151" s="439"/>
      <c r="U151" s="439"/>
      <c r="V151" s="439"/>
      <c r="W151" s="439"/>
      <c r="X151" s="440"/>
      <c r="Y151" s="439"/>
      <c r="Z151" s="424"/>
      <c r="AA151" s="406"/>
      <c r="AB151" s="484"/>
      <c r="AC151" s="403"/>
    </row>
    <row r="152" spans="1:29" ht="18">
      <c r="A152" s="6">
        <v>6.01</v>
      </c>
      <c r="B152" s="25" t="s">
        <v>109</v>
      </c>
      <c r="C152" s="26"/>
      <c r="D152" s="27"/>
      <c r="E152" s="26"/>
      <c r="F152" s="27"/>
      <c r="G152" s="47"/>
      <c r="H152" s="48"/>
      <c r="I152" s="53"/>
      <c r="J152" s="26"/>
      <c r="K152" s="26"/>
      <c r="L152" s="26"/>
      <c r="M152" s="26"/>
      <c r="N152" s="26"/>
      <c r="O152" s="112"/>
      <c r="P152" s="26"/>
      <c r="Q152" s="41">
        <f t="shared" si="49"/>
        <v>0</v>
      </c>
      <c r="R152" s="42">
        <f t="shared" si="43"/>
        <v>0</v>
      </c>
      <c r="S152" s="43">
        <f t="shared" si="43"/>
        <v>0</v>
      </c>
      <c r="T152" s="439"/>
      <c r="U152" s="439"/>
      <c r="V152" s="439"/>
      <c r="W152" s="439"/>
      <c r="X152" s="440"/>
      <c r="Y152" s="439"/>
      <c r="Z152" s="424"/>
      <c r="AA152" s="406"/>
      <c r="AB152" s="484"/>
      <c r="AC152" s="416"/>
    </row>
    <row r="153" spans="1:29" ht="18">
      <c r="A153" s="6"/>
      <c r="B153" s="7" t="s">
        <v>110</v>
      </c>
      <c r="C153" s="8">
        <v>44</v>
      </c>
      <c r="D153" s="13">
        <v>8.8000000000000007</v>
      </c>
      <c r="E153" s="8">
        <v>44</v>
      </c>
      <c r="F153" s="13">
        <v>8.8000000000000007</v>
      </c>
      <c r="G153" s="47">
        <f t="shared" si="24"/>
        <v>1</v>
      </c>
      <c r="H153" s="48">
        <f t="shared" si="24"/>
        <v>1</v>
      </c>
      <c r="I153" s="49">
        <f t="shared" ref="I153:J156" si="50">C153-E153</f>
        <v>0</v>
      </c>
      <c r="J153" s="50">
        <f t="shared" si="50"/>
        <v>0</v>
      </c>
      <c r="K153" s="8"/>
      <c r="L153" s="8"/>
      <c r="M153" s="8"/>
      <c r="N153" s="8"/>
      <c r="O153" s="51">
        <v>0.2</v>
      </c>
      <c r="P153" s="8">
        <v>20</v>
      </c>
      <c r="Q153" s="41">
        <f>O153*P153</f>
        <v>4</v>
      </c>
      <c r="R153" s="42">
        <f t="shared" si="43"/>
        <v>20</v>
      </c>
      <c r="S153" s="43">
        <f t="shared" si="43"/>
        <v>4</v>
      </c>
      <c r="T153" s="405"/>
      <c r="U153" s="405"/>
      <c r="V153" s="405"/>
      <c r="W153" s="405"/>
      <c r="X153" s="423">
        <v>0.2</v>
      </c>
      <c r="Y153" s="405">
        <v>20</v>
      </c>
      <c r="Z153" s="424">
        <f>X153*Y153</f>
        <v>4</v>
      </c>
      <c r="AA153" s="406">
        <f t="shared" ref="AA153:AB217" si="51">T153+V153+Y153</f>
        <v>20</v>
      </c>
      <c r="AB153" s="484">
        <f t="shared" si="51"/>
        <v>4</v>
      </c>
      <c r="AC153" s="404"/>
    </row>
    <row r="154" spans="1:29" ht="18">
      <c r="A154" s="6"/>
      <c r="B154" s="7" t="s">
        <v>111</v>
      </c>
      <c r="C154" s="8"/>
      <c r="D154" s="13"/>
      <c r="E154" s="8"/>
      <c r="F154" s="13"/>
      <c r="G154" s="47"/>
      <c r="H154" s="48"/>
      <c r="I154" s="49">
        <f t="shared" si="50"/>
        <v>0</v>
      </c>
      <c r="J154" s="50">
        <f t="shared" si="50"/>
        <v>0</v>
      </c>
      <c r="K154" s="8"/>
      <c r="L154" s="8"/>
      <c r="M154" s="8"/>
      <c r="N154" s="8"/>
      <c r="O154" s="51">
        <f>0.2/12*9</f>
        <v>0.15</v>
      </c>
      <c r="P154" s="8"/>
      <c r="Q154" s="41">
        <f t="shared" si="49"/>
        <v>0</v>
      </c>
      <c r="R154" s="42">
        <f t="shared" si="43"/>
        <v>0</v>
      </c>
      <c r="S154" s="43">
        <f t="shared" si="43"/>
        <v>0</v>
      </c>
      <c r="T154" s="405"/>
      <c r="U154" s="405"/>
      <c r="V154" s="405"/>
      <c r="W154" s="405"/>
      <c r="X154" s="423">
        <f>0.2/12*9</f>
        <v>0.15</v>
      </c>
      <c r="Y154" s="405"/>
      <c r="Z154" s="424">
        <f t="shared" ref="Z154:Z156" si="52">X154*Y154</f>
        <v>0</v>
      </c>
      <c r="AA154" s="406">
        <f t="shared" si="51"/>
        <v>0</v>
      </c>
      <c r="AB154" s="484">
        <f t="shared" si="51"/>
        <v>0</v>
      </c>
      <c r="AC154" s="404"/>
    </row>
    <row r="155" spans="1:29" ht="18">
      <c r="A155" s="6"/>
      <c r="B155" s="7" t="s">
        <v>112</v>
      </c>
      <c r="C155" s="8"/>
      <c r="D155" s="13"/>
      <c r="E155" s="8"/>
      <c r="F155" s="13"/>
      <c r="G155" s="47"/>
      <c r="H155" s="48"/>
      <c r="I155" s="49">
        <f t="shared" si="50"/>
        <v>0</v>
      </c>
      <c r="J155" s="50">
        <f t="shared" si="50"/>
        <v>0</v>
      </c>
      <c r="K155" s="8"/>
      <c r="L155" s="8"/>
      <c r="M155" s="8"/>
      <c r="N155" s="8"/>
      <c r="O155" s="51">
        <f>0.2/12*6</f>
        <v>0.1</v>
      </c>
      <c r="P155" s="8"/>
      <c r="Q155" s="41">
        <f t="shared" si="49"/>
        <v>0</v>
      </c>
      <c r="R155" s="42">
        <f t="shared" si="43"/>
        <v>0</v>
      </c>
      <c r="S155" s="43">
        <f t="shared" si="43"/>
        <v>0</v>
      </c>
      <c r="T155" s="405"/>
      <c r="U155" s="405"/>
      <c r="V155" s="405"/>
      <c r="W155" s="405"/>
      <c r="X155" s="423">
        <f>0.2/12*6</f>
        <v>0.1</v>
      </c>
      <c r="Y155" s="405"/>
      <c r="Z155" s="424">
        <f t="shared" si="52"/>
        <v>0</v>
      </c>
      <c r="AA155" s="406">
        <f t="shared" si="51"/>
        <v>0</v>
      </c>
      <c r="AB155" s="484">
        <f t="shared" si="51"/>
        <v>0</v>
      </c>
      <c r="AC155" s="404"/>
    </row>
    <row r="156" spans="1:29" ht="18">
      <c r="A156" s="6"/>
      <c r="B156" s="7" t="s">
        <v>113</v>
      </c>
      <c r="C156" s="8"/>
      <c r="D156" s="13"/>
      <c r="E156" s="8"/>
      <c r="F156" s="13"/>
      <c r="G156" s="47"/>
      <c r="H156" s="48"/>
      <c r="I156" s="49">
        <f t="shared" si="50"/>
        <v>0</v>
      </c>
      <c r="J156" s="50">
        <f t="shared" si="50"/>
        <v>0</v>
      </c>
      <c r="K156" s="8"/>
      <c r="L156" s="8"/>
      <c r="M156" s="8"/>
      <c r="N156" s="8"/>
      <c r="O156" s="51">
        <f>0.2/12*3</f>
        <v>0.05</v>
      </c>
      <c r="P156" s="8"/>
      <c r="Q156" s="41">
        <f t="shared" si="49"/>
        <v>0</v>
      </c>
      <c r="R156" s="42">
        <f t="shared" si="43"/>
        <v>0</v>
      </c>
      <c r="S156" s="43">
        <f t="shared" si="43"/>
        <v>0</v>
      </c>
      <c r="T156" s="405"/>
      <c r="U156" s="405"/>
      <c r="V156" s="405"/>
      <c r="W156" s="405"/>
      <c r="X156" s="423">
        <f>0.2/12*3</f>
        <v>0.05</v>
      </c>
      <c r="Y156" s="405"/>
      <c r="Z156" s="424">
        <f t="shared" si="52"/>
        <v>0</v>
      </c>
      <c r="AA156" s="406">
        <f t="shared" si="51"/>
        <v>0</v>
      </c>
      <c r="AB156" s="484">
        <f t="shared" si="51"/>
        <v>0</v>
      </c>
      <c r="AC156" s="404"/>
    </row>
    <row r="157" spans="1:29" s="216" customFormat="1" ht="18">
      <c r="A157" s="203"/>
      <c r="B157" s="192" t="s">
        <v>105</v>
      </c>
      <c r="C157" s="198">
        <f>C153+C154+C155+C156</f>
        <v>44</v>
      </c>
      <c r="D157" s="199">
        <f t="shared" ref="D157:S157" si="53">D153+D154+D155+D156</f>
        <v>8.8000000000000007</v>
      </c>
      <c r="E157" s="198">
        <f>E153+E154+E155+E156</f>
        <v>44</v>
      </c>
      <c r="F157" s="199">
        <f t="shared" si="53"/>
        <v>8.8000000000000007</v>
      </c>
      <c r="G157" s="214">
        <f t="shared" si="24"/>
        <v>1</v>
      </c>
      <c r="H157" s="215">
        <f t="shared" si="24"/>
        <v>1</v>
      </c>
      <c r="I157" s="198">
        <f t="shared" si="53"/>
        <v>0</v>
      </c>
      <c r="J157" s="199">
        <f t="shared" si="53"/>
        <v>0</v>
      </c>
      <c r="K157" s="199">
        <f t="shared" si="53"/>
        <v>0</v>
      </c>
      <c r="L157" s="199">
        <f t="shared" si="53"/>
        <v>0</v>
      </c>
      <c r="M157" s="199">
        <f t="shared" si="53"/>
        <v>0</v>
      </c>
      <c r="N157" s="199">
        <f t="shared" si="53"/>
        <v>0</v>
      </c>
      <c r="O157" s="200">
        <f t="shared" si="53"/>
        <v>0.49999999999999994</v>
      </c>
      <c r="P157" s="199">
        <f t="shared" si="53"/>
        <v>20</v>
      </c>
      <c r="Q157" s="199">
        <f t="shared" si="53"/>
        <v>4</v>
      </c>
      <c r="R157" s="199">
        <f t="shared" si="53"/>
        <v>20</v>
      </c>
      <c r="S157" s="199">
        <f t="shared" si="53"/>
        <v>4</v>
      </c>
      <c r="T157" s="446"/>
      <c r="U157" s="446">
        <f t="shared" ref="U157:W157" si="54">U153+U154+U155+U156</f>
        <v>0</v>
      </c>
      <c r="V157" s="446"/>
      <c r="W157" s="446">
        <f t="shared" si="54"/>
        <v>0</v>
      </c>
      <c r="X157" s="449"/>
      <c r="Y157" s="445">
        <f>Y153+Y154+Y155+Y156</f>
        <v>20</v>
      </c>
      <c r="Z157" s="446">
        <f>Z153+Z154+Z155+Z156</f>
        <v>4</v>
      </c>
      <c r="AA157" s="445">
        <f>AA153+AA154+AA155+AA156</f>
        <v>20</v>
      </c>
      <c r="AB157" s="446">
        <f>AB153+AB154+AB155+AB156</f>
        <v>4</v>
      </c>
      <c r="AC157" s="422"/>
    </row>
    <row r="158" spans="1:29" ht="31.5">
      <c r="A158" s="6">
        <f>+A152+0.01</f>
        <v>6.02</v>
      </c>
      <c r="B158" s="36" t="s">
        <v>114</v>
      </c>
      <c r="C158" s="26"/>
      <c r="D158" s="27"/>
      <c r="E158" s="26"/>
      <c r="F158" s="27"/>
      <c r="G158" s="47"/>
      <c r="H158" s="48"/>
      <c r="I158" s="53"/>
      <c r="J158" s="26"/>
      <c r="K158" s="26"/>
      <c r="L158" s="26"/>
      <c r="M158" s="26"/>
      <c r="N158" s="26"/>
      <c r="O158" s="54"/>
      <c r="P158" s="26"/>
      <c r="Q158" s="41">
        <f t="shared" si="49"/>
        <v>0</v>
      </c>
      <c r="R158" s="42">
        <f t="shared" si="43"/>
        <v>0</v>
      </c>
      <c r="S158" s="43">
        <f t="shared" si="43"/>
        <v>0</v>
      </c>
      <c r="T158" s="439"/>
      <c r="U158" s="439"/>
      <c r="V158" s="439"/>
      <c r="W158" s="439"/>
      <c r="X158" s="450"/>
      <c r="Y158" s="439"/>
      <c r="Z158" s="424"/>
      <c r="AA158" s="406"/>
      <c r="AB158" s="484"/>
      <c r="AC158" s="403"/>
    </row>
    <row r="159" spans="1:29" ht="18">
      <c r="A159" s="6"/>
      <c r="B159" s="7" t="s">
        <v>110</v>
      </c>
      <c r="C159" s="8">
        <v>26</v>
      </c>
      <c r="D159" s="13">
        <v>5.2</v>
      </c>
      <c r="E159" s="8">
        <v>26</v>
      </c>
      <c r="F159" s="13">
        <v>5.2</v>
      </c>
      <c r="G159" s="47">
        <f t="shared" si="24"/>
        <v>1</v>
      </c>
      <c r="H159" s="48">
        <f t="shared" si="24"/>
        <v>1</v>
      </c>
      <c r="I159" s="49">
        <f t="shared" ref="I159:J162" si="55">C159-E159</f>
        <v>0</v>
      </c>
      <c r="J159" s="50">
        <f t="shared" si="55"/>
        <v>0</v>
      </c>
      <c r="K159" s="8"/>
      <c r="L159" s="8"/>
      <c r="M159" s="8"/>
      <c r="N159" s="8"/>
      <c r="O159" s="51">
        <v>0.2</v>
      </c>
      <c r="P159" s="8">
        <v>33</v>
      </c>
      <c r="Q159" s="41">
        <f t="shared" si="49"/>
        <v>6.6000000000000005</v>
      </c>
      <c r="R159" s="42">
        <f t="shared" si="43"/>
        <v>33</v>
      </c>
      <c r="S159" s="43">
        <f t="shared" si="43"/>
        <v>6.6000000000000005</v>
      </c>
      <c r="T159" s="405"/>
      <c r="U159" s="405"/>
      <c r="V159" s="405"/>
      <c r="W159" s="405"/>
      <c r="X159" s="423">
        <v>0.2</v>
      </c>
      <c r="Y159" s="405">
        <v>33</v>
      </c>
      <c r="Z159" s="424">
        <f>X159*Y159</f>
        <v>6.6000000000000005</v>
      </c>
      <c r="AA159" s="406">
        <f t="shared" ref="AA159:AA162" si="56">T159+V159+Y159</f>
        <v>33</v>
      </c>
      <c r="AB159" s="484">
        <f t="shared" si="51"/>
        <v>6.6000000000000005</v>
      </c>
      <c r="AC159" s="404"/>
    </row>
    <row r="160" spans="1:29" ht="18">
      <c r="A160" s="6"/>
      <c r="B160" s="7" t="s">
        <v>111</v>
      </c>
      <c r="C160" s="8"/>
      <c r="D160" s="13"/>
      <c r="E160" s="8"/>
      <c r="F160" s="13"/>
      <c r="G160" s="47"/>
      <c r="H160" s="48"/>
      <c r="I160" s="49">
        <f t="shared" si="55"/>
        <v>0</v>
      </c>
      <c r="J160" s="50">
        <f t="shared" si="55"/>
        <v>0</v>
      </c>
      <c r="K160" s="8"/>
      <c r="L160" s="8"/>
      <c r="M160" s="8"/>
      <c r="N160" s="8"/>
      <c r="O160" s="51">
        <f>0.2/12*9</f>
        <v>0.15</v>
      </c>
      <c r="P160" s="8"/>
      <c r="Q160" s="41">
        <f t="shared" si="49"/>
        <v>0</v>
      </c>
      <c r="R160" s="42">
        <f t="shared" si="43"/>
        <v>0</v>
      </c>
      <c r="S160" s="43">
        <f t="shared" si="43"/>
        <v>0</v>
      </c>
      <c r="T160" s="405"/>
      <c r="U160" s="405"/>
      <c r="V160" s="405"/>
      <c r="W160" s="405"/>
      <c r="X160" s="423">
        <f>0.2/12*9</f>
        <v>0.15</v>
      </c>
      <c r="Y160" s="405"/>
      <c r="Z160" s="424">
        <f t="shared" ref="Z160:Z162" si="57">X160*Y160</f>
        <v>0</v>
      </c>
      <c r="AA160" s="406">
        <f t="shared" si="56"/>
        <v>0</v>
      </c>
      <c r="AB160" s="484">
        <f t="shared" si="51"/>
        <v>0</v>
      </c>
      <c r="AC160" s="404"/>
    </row>
    <row r="161" spans="1:29" ht="18">
      <c r="A161" s="6"/>
      <c r="B161" s="7" t="s">
        <v>112</v>
      </c>
      <c r="C161" s="8"/>
      <c r="D161" s="13"/>
      <c r="E161" s="8"/>
      <c r="F161" s="13"/>
      <c r="G161" s="47"/>
      <c r="H161" s="48"/>
      <c r="I161" s="49">
        <f t="shared" si="55"/>
        <v>0</v>
      </c>
      <c r="J161" s="50">
        <f t="shared" si="55"/>
        <v>0</v>
      </c>
      <c r="K161" s="8"/>
      <c r="L161" s="8"/>
      <c r="M161" s="8"/>
      <c r="N161" s="8"/>
      <c r="O161" s="51">
        <f>0.2/12*6</f>
        <v>0.1</v>
      </c>
      <c r="P161" s="8"/>
      <c r="Q161" s="41">
        <f t="shared" si="49"/>
        <v>0</v>
      </c>
      <c r="R161" s="42">
        <f t="shared" si="43"/>
        <v>0</v>
      </c>
      <c r="S161" s="43">
        <f t="shared" si="43"/>
        <v>0</v>
      </c>
      <c r="T161" s="405"/>
      <c r="U161" s="405"/>
      <c r="V161" s="405"/>
      <c r="W161" s="405"/>
      <c r="X161" s="423">
        <f>0.2/12*6</f>
        <v>0.1</v>
      </c>
      <c r="Y161" s="405"/>
      <c r="Z161" s="424">
        <f t="shared" si="57"/>
        <v>0</v>
      </c>
      <c r="AA161" s="406">
        <f t="shared" si="56"/>
        <v>0</v>
      </c>
      <c r="AB161" s="484">
        <f t="shared" si="51"/>
        <v>0</v>
      </c>
      <c r="AC161" s="404"/>
    </row>
    <row r="162" spans="1:29" ht="18">
      <c r="A162" s="6"/>
      <c r="B162" s="7" t="s">
        <v>113</v>
      </c>
      <c r="C162" s="8"/>
      <c r="D162" s="13"/>
      <c r="E162" s="8"/>
      <c r="F162" s="13"/>
      <c r="G162" s="47"/>
      <c r="H162" s="48"/>
      <c r="I162" s="49">
        <f t="shared" si="55"/>
        <v>0</v>
      </c>
      <c r="J162" s="50">
        <f t="shared" si="55"/>
        <v>0</v>
      </c>
      <c r="K162" s="8"/>
      <c r="L162" s="8"/>
      <c r="M162" s="8"/>
      <c r="N162" s="8"/>
      <c r="O162" s="51">
        <v>0.05</v>
      </c>
      <c r="P162" s="8"/>
      <c r="Q162" s="41">
        <f t="shared" si="49"/>
        <v>0</v>
      </c>
      <c r="R162" s="42">
        <f t="shared" si="43"/>
        <v>0</v>
      </c>
      <c r="S162" s="43">
        <f t="shared" si="43"/>
        <v>0</v>
      </c>
      <c r="T162" s="405"/>
      <c r="U162" s="405"/>
      <c r="V162" s="405"/>
      <c r="W162" s="405"/>
      <c r="X162" s="423">
        <v>0.05</v>
      </c>
      <c r="Y162" s="405"/>
      <c r="Z162" s="424">
        <f t="shared" si="57"/>
        <v>0</v>
      </c>
      <c r="AA162" s="406">
        <f t="shared" si="56"/>
        <v>0</v>
      </c>
      <c r="AB162" s="484">
        <f t="shared" si="51"/>
        <v>0</v>
      </c>
      <c r="AC162" s="404"/>
    </row>
    <row r="163" spans="1:29" s="216" customFormat="1" ht="18">
      <c r="A163" s="203"/>
      <c r="B163" s="192" t="s">
        <v>105</v>
      </c>
      <c r="C163" s="198">
        <f>C159+C160+C161+C162</f>
        <v>26</v>
      </c>
      <c r="D163" s="199">
        <f t="shared" ref="D163:S163" si="58">D159+D160+D161+D162</f>
        <v>5.2</v>
      </c>
      <c r="E163" s="198">
        <f>E159+E160+E161+E162</f>
        <v>26</v>
      </c>
      <c r="F163" s="199">
        <f t="shared" si="58"/>
        <v>5.2</v>
      </c>
      <c r="G163" s="214">
        <f t="shared" si="24"/>
        <v>1</v>
      </c>
      <c r="H163" s="215">
        <f t="shared" si="24"/>
        <v>1</v>
      </c>
      <c r="I163" s="198">
        <f t="shared" si="58"/>
        <v>0</v>
      </c>
      <c r="J163" s="199">
        <f t="shared" si="58"/>
        <v>0</v>
      </c>
      <c r="K163" s="199">
        <f t="shared" si="58"/>
        <v>0</v>
      </c>
      <c r="L163" s="199">
        <f t="shared" si="58"/>
        <v>0</v>
      </c>
      <c r="M163" s="199">
        <f t="shared" si="58"/>
        <v>0</v>
      </c>
      <c r="N163" s="199">
        <f t="shared" si="58"/>
        <v>0</v>
      </c>
      <c r="O163" s="200">
        <f t="shared" si="58"/>
        <v>0.49999999999999994</v>
      </c>
      <c r="P163" s="199">
        <f t="shared" si="58"/>
        <v>33</v>
      </c>
      <c r="Q163" s="199">
        <f t="shared" si="58"/>
        <v>6.6000000000000005</v>
      </c>
      <c r="R163" s="199">
        <f t="shared" si="58"/>
        <v>33</v>
      </c>
      <c r="S163" s="199">
        <f t="shared" si="58"/>
        <v>6.6000000000000005</v>
      </c>
      <c r="T163" s="446"/>
      <c r="U163" s="446">
        <f t="shared" ref="U163:W163" si="59">U159+U160+U161+U162</f>
        <v>0</v>
      </c>
      <c r="V163" s="446"/>
      <c r="W163" s="446">
        <f t="shared" si="59"/>
        <v>0</v>
      </c>
      <c r="X163" s="449"/>
      <c r="Y163" s="445">
        <f>Y159+Y160+Y161+Y162</f>
        <v>33</v>
      </c>
      <c r="Z163" s="446">
        <f>Z159+Z160+Z161+Z162</f>
        <v>6.6000000000000005</v>
      </c>
      <c r="AA163" s="445">
        <f>AA159+AA160+AA161+AA162</f>
        <v>33</v>
      </c>
      <c r="AB163" s="446">
        <f>AB159+AB160+AB161+AB162</f>
        <v>6.6000000000000005</v>
      </c>
      <c r="AC163" s="422"/>
    </row>
    <row r="164" spans="1:29" ht="30" customHeight="1">
      <c r="A164" s="6">
        <v>6.03</v>
      </c>
      <c r="B164" s="36" t="s">
        <v>115</v>
      </c>
      <c r="C164" s="26"/>
      <c r="D164" s="27"/>
      <c r="E164" s="26"/>
      <c r="F164" s="27"/>
      <c r="G164" s="47"/>
      <c r="H164" s="48"/>
      <c r="I164" s="53"/>
      <c r="J164" s="26"/>
      <c r="K164" s="26"/>
      <c r="L164" s="26"/>
      <c r="M164" s="26"/>
      <c r="N164" s="26"/>
      <c r="O164" s="54"/>
      <c r="P164" s="26"/>
      <c r="Q164" s="41">
        <f t="shared" si="49"/>
        <v>0</v>
      </c>
      <c r="R164" s="42">
        <f t="shared" si="43"/>
        <v>0</v>
      </c>
      <c r="S164" s="43">
        <f t="shared" si="43"/>
        <v>0</v>
      </c>
      <c r="T164" s="439"/>
      <c r="U164" s="439"/>
      <c r="V164" s="439"/>
      <c r="W164" s="439"/>
      <c r="X164" s="450"/>
      <c r="Y164" s="439"/>
      <c r="Z164" s="424"/>
      <c r="AA164" s="406"/>
      <c r="AB164" s="484"/>
      <c r="AC164" s="403"/>
    </row>
    <row r="165" spans="1:29" ht="18">
      <c r="A165" s="6"/>
      <c r="B165" s="7" t="s">
        <v>110</v>
      </c>
      <c r="C165" s="8"/>
      <c r="D165" s="13"/>
      <c r="E165" s="8"/>
      <c r="F165" s="13"/>
      <c r="G165" s="47"/>
      <c r="H165" s="48"/>
      <c r="I165" s="49">
        <f t="shared" ref="I165:J168" si="60">C165-E165</f>
        <v>0</v>
      </c>
      <c r="J165" s="50">
        <f t="shared" si="60"/>
        <v>0</v>
      </c>
      <c r="K165" s="8"/>
      <c r="L165" s="8"/>
      <c r="M165" s="8"/>
      <c r="N165" s="8"/>
      <c r="O165" s="51">
        <v>0.06</v>
      </c>
      <c r="P165" s="8"/>
      <c r="Q165" s="41">
        <f t="shared" si="49"/>
        <v>0</v>
      </c>
      <c r="R165" s="42">
        <f t="shared" si="43"/>
        <v>0</v>
      </c>
      <c r="S165" s="43">
        <f t="shared" si="43"/>
        <v>0</v>
      </c>
      <c r="T165" s="405"/>
      <c r="U165" s="405"/>
      <c r="V165" s="405"/>
      <c r="W165" s="405"/>
      <c r="X165" s="423">
        <v>0.06</v>
      </c>
      <c r="Y165" s="405">
        <v>0</v>
      </c>
      <c r="Z165" s="424">
        <f>X165*Y165</f>
        <v>0</v>
      </c>
      <c r="AA165" s="406">
        <f t="shared" ref="AA165:AA168" si="61">T165+V165+Y165</f>
        <v>0</v>
      </c>
      <c r="AB165" s="484">
        <f t="shared" si="51"/>
        <v>0</v>
      </c>
      <c r="AC165" s="404"/>
    </row>
    <row r="166" spans="1:29" ht="18">
      <c r="A166" s="6"/>
      <c r="B166" s="7" t="s">
        <v>111</v>
      </c>
      <c r="C166" s="8"/>
      <c r="D166" s="13"/>
      <c r="E166" s="8"/>
      <c r="F166" s="13"/>
      <c r="G166" s="47"/>
      <c r="H166" s="48"/>
      <c r="I166" s="49">
        <f t="shared" si="60"/>
        <v>0</v>
      </c>
      <c r="J166" s="50">
        <f t="shared" si="60"/>
        <v>0</v>
      </c>
      <c r="K166" s="8"/>
      <c r="L166" s="8"/>
      <c r="M166" s="8"/>
      <c r="N166" s="8"/>
      <c r="O166" s="51">
        <f>0.06/12*9</f>
        <v>4.4999999999999998E-2</v>
      </c>
      <c r="P166" s="8"/>
      <c r="Q166" s="41">
        <f t="shared" si="49"/>
        <v>0</v>
      </c>
      <c r="R166" s="42">
        <f t="shared" si="43"/>
        <v>0</v>
      </c>
      <c r="S166" s="43">
        <f t="shared" si="43"/>
        <v>0</v>
      </c>
      <c r="T166" s="405"/>
      <c r="U166" s="405"/>
      <c r="V166" s="405"/>
      <c r="W166" s="405"/>
      <c r="X166" s="423">
        <f>0.06/12*9</f>
        <v>4.4999999999999998E-2</v>
      </c>
      <c r="Y166" s="405"/>
      <c r="Z166" s="424">
        <f t="shared" ref="Z166:Z168" si="62">X166*Y166</f>
        <v>0</v>
      </c>
      <c r="AA166" s="406">
        <f t="shared" si="61"/>
        <v>0</v>
      </c>
      <c r="AB166" s="484">
        <f t="shared" si="51"/>
        <v>0</v>
      </c>
      <c r="AC166" s="404"/>
    </row>
    <row r="167" spans="1:29" ht="18">
      <c r="A167" s="6"/>
      <c r="B167" s="7" t="s">
        <v>112</v>
      </c>
      <c r="C167" s="8"/>
      <c r="D167" s="13"/>
      <c r="E167" s="8"/>
      <c r="F167" s="13"/>
      <c r="G167" s="47"/>
      <c r="H167" s="48"/>
      <c r="I167" s="49">
        <f t="shared" si="60"/>
        <v>0</v>
      </c>
      <c r="J167" s="50">
        <f t="shared" si="60"/>
        <v>0</v>
      </c>
      <c r="K167" s="8"/>
      <c r="L167" s="8"/>
      <c r="M167" s="8"/>
      <c r="N167" s="8"/>
      <c r="O167" s="51">
        <f>0.06/12*6</f>
        <v>0.03</v>
      </c>
      <c r="P167" s="8">
        <v>144</v>
      </c>
      <c r="Q167" s="41">
        <f t="shared" si="49"/>
        <v>4.32</v>
      </c>
      <c r="R167" s="42">
        <f t="shared" si="43"/>
        <v>144</v>
      </c>
      <c r="S167" s="43">
        <f t="shared" si="43"/>
        <v>4.32</v>
      </c>
      <c r="T167" s="405"/>
      <c r="U167" s="405"/>
      <c r="V167" s="405"/>
      <c r="W167" s="405"/>
      <c r="X167" s="423">
        <f>0.06/12*6</f>
        <v>0.03</v>
      </c>
      <c r="Y167" s="405">
        <v>144</v>
      </c>
      <c r="Z167" s="424">
        <f t="shared" si="62"/>
        <v>4.32</v>
      </c>
      <c r="AA167" s="406">
        <f t="shared" si="61"/>
        <v>144</v>
      </c>
      <c r="AB167" s="484">
        <f t="shared" si="51"/>
        <v>4.32</v>
      </c>
      <c r="AC167" s="404"/>
    </row>
    <row r="168" spans="1:29" ht="18">
      <c r="A168" s="6"/>
      <c r="B168" s="7" t="s">
        <v>113</v>
      </c>
      <c r="C168" s="8"/>
      <c r="D168" s="13"/>
      <c r="E168" s="8"/>
      <c r="F168" s="13"/>
      <c r="G168" s="47"/>
      <c r="H168" s="48"/>
      <c r="I168" s="49">
        <f t="shared" si="60"/>
        <v>0</v>
      </c>
      <c r="J168" s="50">
        <f t="shared" si="60"/>
        <v>0</v>
      </c>
      <c r="K168" s="8"/>
      <c r="L168" s="8"/>
      <c r="M168" s="8"/>
      <c r="N168" s="8"/>
      <c r="O168" s="51">
        <f>0.06/12*3</f>
        <v>1.4999999999999999E-2</v>
      </c>
      <c r="P168" s="8"/>
      <c r="Q168" s="41">
        <f t="shared" si="49"/>
        <v>0</v>
      </c>
      <c r="R168" s="42">
        <f t="shared" si="43"/>
        <v>0</v>
      </c>
      <c r="S168" s="43">
        <f t="shared" si="43"/>
        <v>0</v>
      </c>
      <c r="T168" s="405"/>
      <c r="U168" s="405"/>
      <c r="V168" s="405"/>
      <c r="W168" s="405"/>
      <c r="X168" s="423">
        <f>0.06/12*3</f>
        <v>1.4999999999999999E-2</v>
      </c>
      <c r="Y168" s="405"/>
      <c r="Z168" s="424">
        <f t="shared" si="62"/>
        <v>0</v>
      </c>
      <c r="AA168" s="406">
        <f t="shared" si="61"/>
        <v>0</v>
      </c>
      <c r="AB168" s="484">
        <f t="shared" si="51"/>
        <v>0</v>
      </c>
      <c r="AC168" s="404"/>
    </row>
    <row r="169" spans="1:29" s="216" customFormat="1" ht="18">
      <c r="A169" s="203"/>
      <c r="B169" s="192" t="s">
        <v>105</v>
      </c>
      <c r="C169" s="198">
        <f>C165+C166+C167+C168</f>
        <v>0</v>
      </c>
      <c r="D169" s="199">
        <f t="shared" ref="D169:S169" si="63">D165+D166+D167+D168</f>
        <v>0</v>
      </c>
      <c r="E169" s="198">
        <f>E165+E166+E167+E168</f>
        <v>0</v>
      </c>
      <c r="F169" s="199">
        <f t="shared" si="63"/>
        <v>0</v>
      </c>
      <c r="G169" s="214" t="e">
        <f t="shared" ref="G169:H169" si="64">E169/C169</f>
        <v>#DIV/0!</v>
      </c>
      <c r="H169" s="215" t="e">
        <f t="shared" si="64"/>
        <v>#DIV/0!</v>
      </c>
      <c r="I169" s="198">
        <f t="shared" si="63"/>
        <v>0</v>
      </c>
      <c r="J169" s="199">
        <f t="shared" si="63"/>
        <v>0</v>
      </c>
      <c r="K169" s="199">
        <f t="shared" si="63"/>
        <v>0</v>
      </c>
      <c r="L169" s="199">
        <f t="shared" si="63"/>
        <v>0</v>
      </c>
      <c r="M169" s="199">
        <f t="shared" si="63"/>
        <v>0</v>
      </c>
      <c r="N169" s="199">
        <f t="shared" si="63"/>
        <v>0</v>
      </c>
      <c r="O169" s="200">
        <f t="shared" si="63"/>
        <v>0.15000000000000002</v>
      </c>
      <c r="P169" s="199">
        <f t="shared" si="63"/>
        <v>144</v>
      </c>
      <c r="Q169" s="199">
        <f t="shared" si="63"/>
        <v>4.32</v>
      </c>
      <c r="R169" s="199">
        <f t="shared" si="63"/>
        <v>144</v>
      </c>
      <c r="S169" s="199">
        <f t="shared" si="63"/>
        <v>4.32</v>
      </c>
      <c r="T169" s="446"/>
      <c r="U169" s="446">
        <f t="shared" ref="U169:Z169" si="65">U165+U166+U167+U168</f>
        <v>0</v>
      </c>
      <c r="V169" s="446"/>
      <c r="W169" s="446">
        <f t="shared" si="65"/>
        <v>0</v>
      </c>
      <c r="X169" s="449"/>
      <c r="Y169" s="446"/>
      <c r="Z169" s="446">
        <f t="shared" si="65"/>
        <v>4.32</v>
      </c>
      <c r="AA169" s="446"/>
      <c r="AB169" s="446">
        <f>AB165+AB166+AB167+AB168</f>
        <v>4.32</v>
      </c>
      <c r="AC169" s="422"/>
    </row>
    <row r="170" spans="1:29" ht="31.5">
      <c r="A170" s="6">
        <v>6.04</v>
      </c>
      <c r="B170" s="36" t="s">
        <v>116</v>
      </c>
      <c r="C170" s="26"/>
      <c r="D170" s="27"/>
      <c r="E170" s="26"/>
      <c r="F170" s="27"/>
      <c r="G170" s="47"/>
      <c r="H170" s="48"/>
      <c r="I170" s="53"/>
      <c r="J170" s="26"/>
      <c r="K170" s="26"/>
      <c r="L170" s="26"/>
      <c r="M170" s="26"/>
      <c r="N170" s="26"/>
      <c r="O170" s="54"/>
      <c r="P170" s="26"/>
      <c r="Q170" s="41">
        <f t="shared" si="49"/>
        <v>0</v>
      </c>
      <c r="R170" s="42">
        <f t="shared" si="43"/>
        <v>0</v>
      </c>
      <c r="S170" s="43">
        <f t="shared" si="43"/>
        <v>0</v>
      </c>
      <c r="T170" s="439"/>
      <c r="U170" s="439"/>
      <c r="V170" s="439"/>
      <c r="W170" s="439"/>
      <c r="X170" s="450"/>
      <c r="Y170" s="439"/>
      <c r="Z170" s="424"/>
      <c r="AA170" s="406"/>
      <c r="AB170" s="484"/>
      <c r="AC170" s="403"/>
    </row>
    <row r="171" spans="1:29" ht="18">
      <c r="A171" s="6"/>
      <c r="B171" s="7" t="s">
        <v>110</v>
      </c>
      <c r="C171" s="8"/>
      <c r="D171" s="13"/>
      <c r="E171" s="8"/>
      <c r="F171" s="13"/>
      <c r="G171" s="47"/>
      <c r="H171" s="48"/>
      <c r="I171" s="49">
        <f t="shared" ref="I171:J174" si="66">C171-E171</f>
        <v>0</v>
      </c>
      <c r="J171" s="50">
        <f t="shared" si="66"/>
        <v>0</v>
      </c>
      <c r="K171" s="8"/>
      <c r="L171" s="8"/>
      <c r="M171" s="8"/>
      <c r="N171" s="8"/>
      <c r="O171" s="51">
        <f>0.06</f>
        <v>0.06</v>
      </c>
      <c r="P171" s="8"/>
      <c r="Q171" s="41">
        <f t="shared" si="49"/>
        <v>0</v>
      </c>
      <c r="R171" s="42">
        <f t="shared" si="43"/>
        <v>0</v>
      </c>
      <c r="S171" s="43">
        <f t="shared" si="43"/>
        <v>0</v>
      </c>
      <c r="T171" s="405"/>
      <c r="U171" s="405"/>
      <c r="V171" s="405"/>
      <c r="W171" s="405"/>
      <c r="X171" s="423">
        <f>0.06</f>
        <v>0.06</v>
      </c>
      <c r="Y171" s="405">
        <v>0</v>
      </c>
      <c r="Z171" s="424">
        <f t="shared" ref="Z171:Z174" si="67">X171*Y171</f>
        <v>0</v>
      </c>
      <c r="AA171" s="406">
        <f t="shared" ref="AA171:AA174" si="68">T171+V171+Y171</f>
        <v>0</v>
      </c>
      <c r="AB171" s="484">
        <f t="shared" si="51"/>
        <v>0</v>
      </c>
      <c r="AC171" s="404"/>
    </row>
    <row r="172" spans="1:29" ht="18">
      <c r="A172" s="6"/>
      <c r="B172" s="7" t="s">
        <v>111</v>
      </c>
      <c r="C172" s="8"/>
      <c r="D172" s="13"/>
      <c r="E172" s="8"/>
      <c r="F172" s="13"/>
      <c r="G172" s="47"/>
      <c r="H172" s="48"/>
      <c r="I172" s="49">
        <f t="shared" si="66"/>
        <v>0</v>
      </c>
      <c r="J172" s="50">
        <f t="shared" si="66"/>
        <v>0</v>
      </c>
      <c r="K172" s="8"/>
      <c r="L172" s="8"/>
      <c r="M172" s="8"/>
      <c r="N172" s="8"/>
      <c r="O172" s="51">
        <f>0.06/12*9</f>
        <v>4.4999999999999998E-2</v>
      </c>
      <c r="P172" s="8"/>
      <c r="Q172" s="41">
        <f t="shared" si="49"/>
        <v>0</v>
      </c>
      <c r="R172" s="42">
        <f t="shared" si="43"/>
        <v>0</v>
      </c>
      <c r="S172" s="43">
        <f t="shared" si="43"/>
        <v>0</v>
      </c>
      <c r="T172" s="405"/>
      <c r="U172" s="405"/>
      <c r="V172" s="405"/>
      <c r="W172" s="405"/>
      <c r="X172" s="423">
        <f>0.06/12*9</f>
        <v>4.4999999999999998E-2</v>
      </c>
      <c r="Y172" s="405"/>
      <c r="Z172" s="424">
        <f t="shared" si="67"/>
        <v>0</v>
      </c>
      <c r="AA172" s="406">
        <f t="shared" si="68"/>
        <v>0</v>
      </c>
      <c r="AB172" s="484">
        <f t="shared" si="51"/>
        <v>0</v>
      </c>
      <c r="AC172" s="404"/>
    </row>
    <row r="173" spans="1:29" ht="18">
      <c r="A173" s="6"/>
      <c r="B173" s="7" t="s">
        <v>112</v>
      </c>
      <c r="C173" s="8"/>
      <c r="D173" s="13"/>
      <c r="E173" s="8"/>
      <c r="F173" s="13"/>
      <c r="G173" s="47"/>
      <c r="H173" s="48"/>
      <c r="I173" s="49">
        <f t="shared" si="66"/>
        <v>0</v>
      </c>
      <c r="J173" s="50">
        <f t="shared" si="66"/>
        <v>0</v>
      </c>
      <c r="K173" s="8"/>
      <c r="L173" s="8"/>
      <c r="M173" s="8"/>
      <c r="N173" s="8"/>
      <c r="O173" s="51">
        <f>0.06/12*6</f>
        <v>0.03</v>
      </c>
      <c r="P173" s="8"/>
      <c r="Q173" s="41">
        <f t="shared" si="49"/>
        <v>0</v>
      </c>
      <c r="R173" s="42">
        <f t="shared" si="43"/>
        <v>0</v>
      </c>
      <c r="S173" s="43">
        <f t="shared" si="43"/>
        <v>0</v>
      </c>
      <c r="T173" s="405"/>
      <c r="U173" s="405"/>
      <c r="V173" s="405"/>
      <c r="W173" s="405"/>
      <c r="X173" s="423">
        <f>0.06/12*6</f>
        <v>0.03</v>
      </c>
      <c r="Y173" s="405"/>
      <c r="Z173" s="424">
        <f t="shared" si="67"/>
        <v>0</v>
      </c>
      <c r="AA173" s="406">
        <f t="shared" si="68"/>
        <v>0</v>
      </c>
      <c r="AB173" s="484">
        <f t="shared" si="51"/>
        <v>0</v>
      </c>
      <c r="AC173" s="404"/>
    </row>
    <row r="174" spans="1:29" ht="18">
      <c r="A174" s="6"/>
      <c r="B174" s="7" t="s">
        <v>113</v>
      </c>
      <c r="C174" s="8"/>
      <c r="D174" s="13"/>
      <c r="E174" s="8"/>
      <c r="F174" s="13"/>
      <c r="G174" s="47"/>
      <c r="H174" s="48"/>
      <c r="I174" s="49">
        <f t="shared" si="66"/>
        <v>0</v>
      </c>
      <c r="J174" s="50">
        <f t="shared" si="66"/>
        <v>0</v>
      </c>
      <c r="K174" s="8"/>
      <c r="L174" s="8"/>
      <c r="M174" s="8"/>
      <c r="N174" s="8"/>
      <c r="O174" s="51">
        <f>0.06/12*3</f>
        <v>1.4999999999999999E-2</v>
      </c>
      <c r="P174" s="8"/>
      <c r="Q174" s="41">
        <f t="shared" si="49"/>
        <v>0</v>
      </c>
      <c r="R174" s="42">
        <f t="shared" si="43"/>
        <v>0</v>
      </c>
      <c r="S174" s="43">
        <f t="shared" si="43"/>
        <v>0</v>
      </c>
      <c r="T174" s="405"/>
      <c r="U174" s="405"/>
      <c r="V174" s="405"/>
      <c r="W174" s="405"/>
      <c r="X174" s="423">
        <f>0.06/12*3</f>
        <v>1.4999999999999999E-2</v>
      </c>
      <c r="Y174" s="405"/>
      <c r="Z174" s="424">
        <f t="shared" si="67"/>
        <v>0</v>
      </c>
      <c r="AA174" s="406">
        <f t="shared" si="68"/>
        <v>0</v>
      </c>
      <c r="AB174" s="484">
        <f t="shared" si="51"/>
        <v>0</v>
      </c>
      <c r="AC174" s="404"/>
    </row>
    <row r="175" spans="1:29" s="216" customFormat="1" ht="18">
      <c r="A175" s="203"/>
      <c r="B175" s="192" t="s">
        <v>105</v>
      </c>
      <c r="C175" s="198">
        <f>C171+C172+C173+C174</f>
        <v>0</v>
      </c>
      <c r="D175" s="199">
        <f t="shared" ref="D175:S175" si="69">D171+D172+D173+D174</f>
        <v>0</v>
      </c>
      <c r="E175" s="198">
        <f>E171+E172+E173+E174</f>
        <v>0</v>
      </c>
      <c r="F175" s="199">
        <f t="shared" si="69"/>
        <v>0</v>
      </c>
      <c r="G175" s="214" t="e">
        <f t="shared" ref="G175:H175" si="70">E175/C175</f>
        <v>#DIV/0!</v>
      </c>
      <c r="H175" s="215" t="e">
        <f t="shared" si="70"/>
        <v>#DIV/0!</v>
      </c>
      <c r="I175" s="198">
        <f t="shared" si="69"/>
        <v>0</v>
      </c>
      <c r="J175" s="199">
        <f t="shared" si="69"/>
        <v>0</v>
      </c>
      <c r="K175" s="199">
        <f t="shared" si="69"/>
        <v>0</v>
      </c>
      <c r="L175" s="199">
        <f t="shared" si="69"/>
        <v>0</v>
      </c>
      <c r="M175" s="199">
        <f t="shared" si="69"/>
        <v>0</v>
      </c>
      <c r="N175" s="199">
        <f t="shared" si="69"/>
        <v>0</v>
      </c>
      <c r="O175" s="200">
        <f t="shared" si="69"/>
        <v>0.15000000000000002</v>
      </c>
      <c r="P175" s="199">
        <f t="shared" si="69"/>
        <v>0</v>
      </c>
      <c r="Q175" s="199">
        <f t="shared" si="69"/>
        <v>0</v>
      </c>
      <c r="R175" s="199">
        <f t="shared" si="69"/>
        <v>0</v>
      </c>
      <c r="S175" s="199">
        <f t="shared" si="69"/>
        <v>0</v>
      </c>
      <c r="T175" s="446"/>
      <c r="U175" s="446">
        <f t="shared" ref="U175:AB175" si="71">U171+U172+U173+U174</f>
        <v>0</v>
      </c>
      <c r="V175" s="446"/>
      <c r="W175" s="446">
        <f t="shared" si="71"/>
        <v>0</v>
      </c>
      <c r="X175" s="449"/>
      <c r="Y175" s="446"/>
      <c r="Z175" s="446">
        <f t="shared" si="71"/>
        <v>0</v>
      </c>
      <c r="AA175" s="446"/>
      <c r="AB175" s="446">
        <f t="shared" si="71"/>
        <v>0</v>
      </c>
      <c r="AC175" s="422"/>
    </row>
    <row r="176" spans="1:29" ht="18">
      <c r="A176" s="6">
        <v>6.05</v>
      </c>
      <c r="B176" s="36" t="s">
        <v>117</v>
      </c>
      <c r="C176" s="26"/>
      <c r="D176" s="27"/>
      <c r="E176" s="26"/>
      <c r="F176" s="27"/>
      <c r="G176" s="47"/>
      <c r="H176" s="48"/>
      <c r="I176" s="53"/>
      <c r="J176" s="26"/>
      <c r="K176" s="26"/>
      <c r="L176" s="26"/>
      <c r="M176" s="26"/>
      <c r="N176" s="26"/>
      <c r="O176" s="54"/>
      <c r="P176" s="26"/>
      <c r="Q176" s="41">
        <f t="shared" si="49"/>
        <v>0</v>
      </c>
      <c r="R176" s="42">
        <f t="shared" si="43"/>
        <v>0</v>
      </c>
      <c r="S176" s="43">
        <f t="shared" si="43"/>
        <v>0</v>
      </c>
      <c r="T176" s="439"/>
      <c r="U176" s="439"/>
      <c r="V176" s="439"/>
      <c r="W176" s="439"/>
      <c r="X176" s="450"/>
      <c r="Y176" s="439"/>
      <c r="Z176" s="424">
        <f t="shared" ref="Z176:Z180" si="72">X176*Y176</f>
        <v>0</v>
      </c>
      <c r="AA176" s="406">
        <f t="shared" ref="AA176:AA180" si="73">T176+V176+Y176</f>
        <v>0</v>
      </c>
      <c r="AB176" s="484">
        <f t="shared" si="51"/>
        <v>0</v>
      </c>
      <c r="AC176" s="403"/>
    </row>
    <row r="177" spans="1:29" ht="18">
      <c r="A177" s="6"/>
      <c r="B177" s="7" t="s">
        <v>110</v>
      </c>
      <c r="C177" s="8"/>
      <c r="D177" s="13"/>
      <c r="E177" s="8"/>
      <c r="F177" s="13"/>
      <c r="G177" s="47"/>
      <c r="H177" s="48"/>
      <c r="I177" s="49">
        <f t="shared" ref="I177:J180" si="74">C177-E177</f>
        <v>0</v>
      </c>
      <c r="J177" s="50">
        <f t="shared" si="74"/>
        <v>0</v>
      </c>
      <c r="K177" s="8"/>
      <c r="L177" s="8"/>
      <c r="M177" s="8"/>
      <c r="N177" s="8"/>
      <c r="O177" s="51">
        <f>0.06</f>
        <v>0.06</v>
      </c>
      <c r="P177" s="8"/>
      <c r="Q177" s="41">
        <f t="shared" si="49"/>
        <v>0</v>
      </c>
      <c r="R177" s="42">
        <f t="shared" si="43"/>
        <v>0</v>
      </c>
      <c r="S177" s="43">
        <f t="shared" si="43"/>
        <v>0</v>
      </c>
      <c r="T177" s="405"/>
      <c r="U177" s="405"/>
      <c r="V177" s="405"/>
      <c r="W177" s="405"/>
      <c r="X177" s="423">
        <f>0.06</f>
        <v>0.06</v>
      </c>
      <c r="Y177" s="405"/>
      <c r="Z177" s="424">
        <f t="shared" si="72"/>
        <v>0</v>
      </c>
      <c r="AA177" s="406">
        <f t="shared" si="73"/>
        <v>0</v>
      </c>
      <c r="AB177" s="484">
        <f t="shared" si="51"/>
        <v>0</v>
      </c>
      <c r="AC177" s="404"/>
    </row>
    <row r="178" spans="1:29" ht="18">
      <c r="A178" s="6"/>
      <c r="B178" s="7" t="s">
        <v>111</v>
      </c>
      <c r="C178" s="8"/>
      <c r="D178" s="13"/>
      <c r="E178" s="8"/>
      <c r="F178" s="13"/>
      <c r="G178" s="47"/>
      <c r="H178" s="48"/>
      <c r="I178" s="49">
        <f t="shared" si="74"/>
        <v>0</v>
      </c>
      <c r="J178" s="50">
        <f t="shared" si="74"/>
        <v>0</v>
      </c>
      <c r="K178" s="8"/>
      <c r="L178" s="8"/>
      <c r="M178" s="8"/>
      <c r="N178" s="8"/>
      <c r="O178" s="51">
        <f>0.06/12*9</f>
        <v>4.4999999999999998E-2</v>
      </c>
      <c r="P178" s="8"/>
      <c r="Q178" s="41">
        <f t="shared" si="49"/>
        <v>0</v>
      </c>
      <c r="R178" s="42">
        <f t="shared" si="43"/>
        <v>0</v>
      </c>
      <c r="S178" s="43">
        <f t="shared" si="43"/>
        <v>0</v>
      </c>
      <c r="T178" s="405"/>
      <c r="U178" s="405"/>
      <c r="V178" s="405"/>
      <c r="W178" s="405"/>
      <c r="X178" s="423">
        <f>0.06/12*9</f>
        <v>4.4999999999999998E-2</v>
      </c>
      <c r="Y178" s="405"/>
      <c r="Z178" s="424">
        <f t="shared" si="72"/>
        <v>0</v>
      </c>
      <c r="AA178" s="406">
        <f t="shared" si="73"/>
        <v>0</v>
      </c>
      <c r="AB178" s="484">
        <f t="shared" si="51"/>
        <v>0</v>
      </c>
      <c r="AC178" s="404"/>
    </row>
    <row r="179" spans="1:29" ht="18">
      <c r="A179" s="6"/>
      <c r="B179" s="7" t="s">
        <v>112</v>
      </c>
      <c r="C179" s="8"/>
      <c r="D179" s="13"/>
      <c r="E179" s="8"/>
      <c r="F179" s="13"/>
      <c r="G179" s="47"/>
      <c r="H179" s="48"/>
      <c r="I179" s="49">
        <f t="shared" si="74"/>
        <v>0</v>
      </c>
      <c r="J179" s="50">
        <f t="shared" si="74"/>
        <v>0</v>
      </c>
      <c r="K179" s="8"/>
      <c r="L179" s="8"/>
      <c r="M179" s="8"/>
      <c r="N179" s="8"/>
      <c r="O179" s="51">
        <f>0.06/12*6</f>
        <v>0.03</v>
      </c>
      <c r="P179" s="8"/>
      <c r="Q179" s="41">
        <f t="shared" si="49"/>
        <v>0</v>
      </c>
      <c r="R179" s="42">
        <f t="shared" si="43"/>
        <v>0</v>
      </c>
      <c r="S179" s="43">
        <f t="shared" si="43"/>
        <v>0</v>
      </c>
      <c r="T179" s="405"/>
      <c r="U179" s="405"/>
      <c r="V179" s="405"/>
      <c r="W179" s="405"/>
      <c r="X179" s="423">
        <f>0.06/12*6</f>
        <v>0.03</v>
      </c>
      <c r="Y179" s="405"/>
      <c r="Z179" s="424">
        <f t="shared" si="72"/>
        <v>0</v>
      </c>
      <c r="AA179" s="406">
        <f t="shared" si="73"/>
        <v>0</v>
      </c>
      <c r="AB179" s="484">
        <f t="shared" si="51"/>
        <v>0</v>
      </c>
      <c r="AC179" s="404"/>
    </row>
    <row r="180" spans="1:29" ht="18">
      <c r="A180" s="6"/>
      <c r="B180" s="7" t="s">
        <v>113</v>
      </c>
      <c r="C180" s="8"/>
      <c r="D180" s="13"/>
      <c r="E180" s="8"/>
      <c r="F180" s="13"/>
      <c r="G180" s="47"/>
      <c r="H180" s="48"/>
      <c r="I180" s="49">
        <f t="shared" si="74"/>
        <v>0</v>
      </c>
      <c r="J180" s="50">
        <f t="shared" si="74"/>
        <v>0</v>
      </c>
      <c r="K180" s="8"/>
      <c r="L180" s="8"/>
      <c r="M180" s="8"/>
      <c r="N180" s="8"/>
      <c r="O180" s="51">
        <f>0.06/12*3</f>
        <v>1.4999999999999999E-2</v>
      </c>
      <c r="P180" s="8"/>
      <c r="Q180" s="41">
        <f t="shared" si="49"/>
        <v>0</v>
      </c>
      <c r="R180" s="42">
        <f t="shared" si="43"/>
        <v>0</v>
      </c>
      <c r="S180" s="43">
        <f t="shared" si="43"/>
        <v>0</v>
      </c>
      <c r="T180" s="405"/>
      <c r="U180" s="405"/>
      <c r="V180" s="405"/>
      <c r="W180" s="405"/>
      <c r="X180" s="423">
        <f>0.06/12*3</f>
        <v>1.4999999999999999E-2</v>
      </c>
      <c r="Y180" s="405"/>
      <c r="Z180" s="424">
        <f t="shared" si="72"/>
        <v>0</v>
      </c>
      <c r="AA180" s="406">
        <f t="shared" si="73"/>
        <v>0</v>
      </c>
      <c r="AB180" s="484">
        <f t="shared" si="51"/>
        <v>0</v>
      </c>
      <c r="AC180" s="404"/>
    </row>
    <row r="181" spans="1:29" s="216" customFormat="1" ht="18">
      <c r="A181" s="203"/>
      <c r="B181" s="192" t="s">
        <v>107</v>
      </c>
      <c r="C181" s="198">
        <f>C177+C178+C179+C180</f>
        <v>0</v>
      </c>
      <c r="D181" s="199">
        <f t="shared" ref="D181:S181" si="75">D177+D178+D179+D180</f>
        <v>0</v>
      </c>
      <c r="E181" s="198">
        <f>E177+E178+E179+E180</f>
        <v>0</v>
      </c>
      <c r="F181" s="199">
        <f t="shared" si="75"/>
        <v>0</v>
      </c>
      <c r="G181" s="214"/>
      <c r="H181" s="215"/>
      <c r="I181" s="198">
        <f t="shared" si="75"/>
        <v>0</v>
      </c>
      <c r="J181" s="199">
        <f t="shared" si="75"/>
        <v>0</v>
      </c>
      <c r="K181" s="199">
        <f t="shared" si="75"/>
        <v>0</v>
      </c>
      <c r="L181" s="199">
        <f t="shared" si="75"/>
        <v>0</v>
      </c>
      <c r="M181" s="199">
        <f t="shared" si="75"/>
        <v>0</v>
      </c>
      <c r="N181" s="199">
        <f t="shared" si="75"/>
        <v>0</v>
      </c>
      <c r="O181" s="200">
        <f t="shared" si="75"/>
        <v>0.15000000000000002</v>
      </c>
      <c r="P181" s="199">
        <f t="shared" si="75"/>
        <v>0</v>
      </c>
      <c r="Q181" s="199">
        <f t="shared" si="75"/>
        <v>0</v>
      </c>
      <c r="R181" s="199">
        <f t="shared" si="75"/>
        <v>0</v>
      </c>
      <c r="S181" s="199">
        <f t="shared" si="75"/>
        <v>0</v>
      </c>
      <c r="T181" s="446"/>
      <c r="U181" s="446">
        <f t="shared" ref="U181:AB181" si="76">U177+U178+U179+U180</f>
        <v>0</v>
      </c>
      <c r="V181" s="446"/>
      <c r="W181" s="446">
        <f t="shared" si="76"/>
        <v>0</v>
      </c>
      <c r="X181" s="449"/>
      <c r="Y181" s="446"/>
      <c r="Z181" s="446">
        <f t="shared" si="76"/>
        <v>0</v>
      </c>
      <c r="AA181" s="446"/>
      <c r="AB181" s="446">
        <f t="shared" si="76"/>
        <v>0</v>
      </c>
      <c r="AC181" s="422"/>
    </row>
    <row r="182" spans="1:29" ht="18">
      <c r="A182" s="6">
        <v>6.06</v>
      </c>
      <c r="B182" s="36" t="s">
        <v>118</v>
      </c>
      <c r="C182" s="26"/>
      <c r="D182" s="27"/>
      <c r="E182" s="26"/>
      <c r="F182" s="27"/>
      <c r="G182" s="47"/>
      <c r="H182" s="48"/>
      <c r="I182" s="53"/>
      <c r="J182" s="26"/>
      <c r="K182" s="26"/>
      <c r="L182" s="26"/>
      <c r="M182" s="26"/>
      <c r="N182" s="26"/>
      <c r="O182" s="54"/>
      <c r="P182" s="26"/>
      <c r="Q182" s="41">
        <f t="shared" si="49"/>
        <v>0</v>
      </c>
      <c r="R182" s="42">
        <f t="shared" si="43"/>
        <v>0</v>
      </c>
      <c r="S182" s="43">
        <f t="shared" si="43"/>
        <v>0</v>
      </c>
      <c r="T182" s="439"/>
      <c r="U182" s="439"/>
      <c r="V182" s="439"/>
      <c r="W182" s="439"/>
      <c r="X182" s="450"/>
      <c r="Y182" s="439"/>
      <c r="Z182" s="424">
        <f t="shared" ref="Z182:Z186" si="77">X182*Y182</f>
        <v>0</v>
      </c>
      <c r="AA182" s="406">
        <f t="shared" ref="AA182:AA186" si="78">T182+V182+Y182</f>
        <v>0</v>
      </c>
      <c r="AB182" s="484">
        <f t="shared" si="51"/>
        <v>0</v>
      </c>
      <c r="AC182" s="403"/>
    </row>
    <row r="183" spans="1:29" ht="18">
      <c r="A183" s="6"/>
      <c r="B183" s="7" t="s">
        <v>110</v>
      </c>
      <c r="C183" s="8"/>
      <c r="D183" s="13"/>
      <c r="E183" s="8"/>
      <c r="F183" s="13"/>
      <c r="G183" s="47"/>
      <c r="H183" s="48"/>
      <c r="I183" s="49">
        <f t="shared" ref="I183:J186" si="79">C183-E183</f>
        <v>0</v>
      </c>
      <c r="J183" s="50">
        <f t="shared" si="79"/>
        <v>0</v>
      </c>
      <c r="K183" s="8"/>
      <c r="L183" s="8"/>
      <c r="M183" s="8"/>
      <c r="N183" s="8"/>
      <c r="O183" s="51">
        <v>0.2</v>
      </c>
      <c r="P183" s="8"/>
      <c r="Q183" s="41">
        <f t="shared" si="49"/>
        <v>0</v>
      </c>
      <c r="R183" s="42">
        <f t="shared" si="43"/>
        <v>0</v>
      </c>
      <c r="S183" s="43">
        <f t="shared" si="43"/>
        <v>0</v>
      </c>
      <c r="T183" s="405"/>
      <c r="U183" s="405"/>
      <c r="V183" s="405"/>
      <c r="W183" s="405"/>
      <c r="X183" s="423">
        <v>0.2</v>
      </c>
      <c r="Y183" s="405"/>
      <c r="Z183" s="424">
        <f t="shared" si="77"/>
        <v>0</v>
      </c>
      <c r="AA183" s="406">
        <f t="shared" si="78"/>
        <v>0</v>
      </c>
      <c r="AB183" s="484">
        <f t="shared" si="51"/>
        <v>0</v>
      </c>
      <c r="AC183" s="404"/>
    </row>
    <row r="184" spans="1:29" ht="18">
      <c r="A184" s="6"/>
      <c r="B184" s="7" t="s">
        <v>111</v>
      </c>
      <c r="C184" s="8"/>
      <c r="D184" s="13"/>
      <c r="E184" s="8"/>
      <c r="F184" s="13"/>
      <c r="G184" s="47"/>
      <c r="H184" s="48"/>
      <c r="I184" s="49">
        <f t="shared" si="79"/>
        <v>0</v>
      </c>
      <c r="J184" s="50">
        <f t="shared" si="79"/>
        <v>0</v>
      </c>
      <c r="K184" s="8"/>
      <c r="L184" s="8"/>
      <c r="M184" s="8"/>
      <c r="N184" s="8"/>
      <c r="O184" s="51">
        <f>0.2/12*9</f>
        <v>0.15</v>
      </c>
      <c r="P184" s="8"/>
      <c r="Q184" s="41">
        <f t="shared" si="49"/>
        <v>0</v>
      </c>
      <c r="R184" s="42">
        <f t="shared" si="43"/>
        <v>0</v>
      </c>
      <c r="S184" s="43">
        <f t="shared" si="43"/>
        <v>0</v>
      </c>
      <c r="T184" s="405"/>
      <c r="U184" s="405"/>
      <c r="V184" s="405"/>
      <c r="W184" s="405"/>
      <c r="X184" s="423">
        <f>0.2/12*9</f>
        <v>0.15</v>
      </c>
      <c r="Y184" s="405"/>
      <c r="Z184" s="424">
        <f t="shared" si="77"/>
        <v>0</v>
      </c>
      <c r="AA184" s="406">
        <f t="shared" si="78"/>
        <v>0</v>
      </c>
      <c r="AB184" s="484">
        <f t="shared" si="51"/>
        <v>0</v>
      </c>
      <c r="AC184" s="404"/>
    </row>
    <row r="185" spans="1:29" ht="18">
      <c r="A185" s="6"/>
      <c r="B185" s="7" t="s">
        <v>112</v>
      </c>
      <c r="C185" s="8"/>
      <c r="D185" s="13"/>
      <c r="E185" s="8"/>
      <c r="F185" s="13"/>
      <c r="G185" s="47"/>
      <c r="H185" s="48"/>
      <c r="I185" s="49">
        <f t="shared" si="79"/>
        <v>0</v>
      </c>
      <c r="J185" s="50">
        <f t="shared" si="79"/>
        <v>0</v>
      </c>
      <c r="K185" s="8"/>
      <c r="L185" s="8"/>
      <c r="M185" s="8"/>
      <c r="N185" s="8"/>
      <c r="O185" s="51">
        <f>0.2/12*6</f>
        <v>0.1</v>
      </c>
      <c r="P185" s="8"/>
      <c r="Q185" s="41">
        <f t="shared" si="49"/>
        <v>0</v>
      </c>
      <c r="R185" s="42">
        <f t="shared" si="43"/>
        <v>0</v>
      </c>
      <c r="S185" s="43">
        <f t="shared" si="43"/>
        <v>0</v>
      </c>
      <c r="T185" s="405"/>
      <c r="U185" s="405"/>
      <c r="V185" s="405"/>
      <c r="W185" s="405"/>
      <c r="X185" s="423">
        <f>0.2/12*6</f>
        <v>0.1</v>
      </c>
      <c r="Y185" s="405"/>
      <c r="Z185" s="424">
        <f t="shared" si="77"/>
        <v>0</v>
      </c>
      <c r="AA185" s="406">
        <f t="shared" si="78"/>
        <v>0</v>
      </c>
      <c r="AB185" s="484">
        <f t="shared" si="51"/>
        <v>0</v>
      </c>
      <c r="AC185" s="404"/>
    </row>
    <row r="186" spans="1:29" ht="18">
      <c r="A186" s="6"/>
      <c r="B186" s="7" t="s">
        <v>113</v>
      </c>
      <c r="C186" s="8"/>
      <c r="D186" s="13"/>
      <c r="E186" s="8"/>
      <c r="F186" s="13"/>
      <c r="G186" s="47"/>
      <c r="H186" s="48"/>
      <c r="I186" s="49">
        <f t="shared" si="79"/>
        <v>0</v>
      </c>
      <c r="J186" s="50">
        <f t="shared" si="79"/>
        <v>0</v>
      </c>
      <c r="K186" s="8"/>
      <c r="L186" s="8"/>
      <c r="M186" s="8"/>
      <c r="N186" s="8"/>
      <c r="O186" s="51">
        <f>0.2/12*3</f>
        <v>0.05</v>
      </c>
      <c r="P186" s="8"/>
      <c r="Q186" s="41">
        <f t="shared" si="49"/>
        <v>0</v>
      </c>
      <c r="R186" s="42">
        <f t="shared" si="43"/>
        <v>0</v>
      </c>
      <c r="S186" s="43">
        <f t="shared" si="43"/>
        <v>0</v>
      </c>
      <c r="T186" s="405"/>
      <c r="U186" s="405"/>
      <c r="V186" s="405"/>
      <c r="W186" s="405"/>
      <c r="X186" s="423">
        <f>0.2/12*3</f>
        <v>0.05</v>
      </c>
      <c r="Y186" s="405"/>
      <c r="Z186" s="424">
        <f t="shared" si="77"/>
        <v>0</v>
      </c>
      <c r="AA186" s="406">
        <f t="shared" si="78"/>
        <v>0</v>
      </c>
      <c r="AB186" s="484">
        <f t="shared" si="51"/>
        <v>0</v>
      </c>
      <c r="AC186" s="404"/>
    </row>
    <row r="187" spans="1:29" s="87" customFormat="1" ht="18">
      <c r="A187" s="176"/>
      <c r="B187" s="192" t="s">
        <v>107</v>
      </c>
      <c r="C187" s="198">
        <f>C183+C184+C185+C186</f>
        <v>0</v>
      </c>
      <c r="D187" s="199">
        <f t="shared" ref="D187:S187" si="80">D183+D184+D185+D186</f>
        <v>0</v>
      </c>
      <c r="E187" s="198">
        <f>E183+E184+E185+E186</f>
        <v>0</v>
      </c>
      <c r="F187" s="199">
        <f t="shared" si="80"/>
        <v>0</v>
      </c>
      <c r="G187" s="134"/>
      <c r="H187" s="135"/>
      <c r="I187" s="198">
        <f t="shared" si="80"/>
        <v>0</v>
      </c>
      <c r="J187" s="199">
        <f t="shared" si="80"/>
        <v>0</v>
      </c>
      <c r="K187" s="199">
        <f t="shared" si="80"/>
        <v>0</v>
      </c>
      <c r="L187" s="199">
        <f t="shared" si="80"/>
        <v>0</v>
      </c>
      <c r="M187" s="199">
        <f t="shared" si="80"/>
        <v>0</v>
      </c>
      <c r="N187" s="199">
        <f t="shared" si="80"/>
        <v>0</v>
      </c>
      <c r="O187" s="200">
        <f t="shared" si="80"/>
        <v>0.49999999999999994</v>
      </c>
      <c r="P187" s="199">
        <f t="shared" si="80"/>
        <v>0</v>
      </c>
      <c r="Q187" s="199">
        <f t="shared" si="80"/>
        <v>0</v>
      </c>
      <c r="R187" s="199">
        <f t="shared" si="80"/>
        <v>0</v>
      </c>
      <c r="S187" s="199">
        <f t="shared" si="80"/>
        <v>0</v>
      </c>
      <c r="T187" s="446"/>
      <c r="U187" s="446">
        <f t="shared" ref="U187:AB187" si="81">U183+U184+U185+U186</f>
        <v>0</v>
      </c>
      <c r="V187" s="446"/>
      <c r="W187" s="446">
        <f t="shared" si="81"/>
        <v>0</v>
      </c>
      <c r="X187" s="449"/>
      <c r="Y187" s="446"/>
      <c r="Z187" s="446">
        <f t="shared" si="81"/>
        <v>0</v>
      </c>
      <c r="AA187" s="446"/>
      <c r="AB187" s="446">
        <f t="shared" si="81"/>
        <v>0</v>
      </c>
      <c r="AC187" s="422"/>
    </row>
    <row r="188" spans="1:29" s="88" customFormat="1" ht="31.5">
      <c r="A188" s="6">
        <v>6.07</v>
      </c>
      <c r="B188" s="36" t="s">
        <v>119</v>
      </c>
      <c r="C188" s="26"/>
      <c r="D188" s="27"/>
      <c r="E188" s="26"/>
      <c r="F188" s="27"/>
      <c r="G188" s="47"/>
      <c r="H188" s="48"/>
      <c r="I188" s="53"/>
      <c r="J188" s="26"/>
      <c r="K188" s="26"/>
      <c r="L188" s="26"/>
      <c r="M188" s="26"/>
      <c r="N188" s="26"/>
      <c r="O188" s="112"/>
      <c r="P188" s="26"/>
      <c r="Q188" s="41">
        <f t="shared" si="49"/>
        <v>0</v>
      </c>
      <c r="R188" s="42">
        <f t="shared" si="43"/>
        <v>0</v>
      </c>
      <c r="S188" s="43">
        <f t="shared" si="43"/>
        <v>0</v>
      </c>
      <c r="T188" s="439"/>
      <c r="U188" s="439"/>
      <c r="V188" s="439"/>
      <c r="W188" s="439"/>
      <c r="X188" s="440"/>
      <c r="Y188" s="439"/>
      <c r="Z188" s="424"/>
      <c r="AA188" s="406"/>
      <c r="AB188" s="484"/>
      <c r="AC188" s="403"/>
    </row>
    <row r="189" spans="1:29" s="88" customFormat="1" ht="18">
      <c r="A189" s="6"/>
      <c r="B189" s="7" t="s">
        <v>110</v>
      </c>
      <c r="C189" s="8"/>
      <c r="D189" s="13"/>
      <c r="E189" s="8"/>
      <c r="F189" s="13"/>
      <c r="G189" s="47"/>
      <c r="H189" s="48"/>
      <c r="I189" s="49">
        <f t="shared" ref="I189:J192" si="82">C189-E189</f>
        <v>0</v>
      </c>
      <c r="J189" s="50">
        <f t="shared" si="82"/>
        <v>0</v>
      </c>
      <c r="K189" s="8"/>
      <c r="L189" s="8"/>
      <c r="M189" s="8"/>
      <c r="N189" s="8"/>
      <c r="O189" s="51">
        <f>0.06</f>
        <v>0.06</v>
      </c>
      <c r="P189" s="8"/>
      <c r="Q189" s="41">
        <f t="shared" si="49"/>
        <v>0</v>
      </c>
      <c r="R189" s="42">
        <f t="shared" si="43"/>
        <v>0</v>
      </c>
      <c r="S189" s="43">
        <f t="shared" si="43"/>
        <v>0</v>
      </c>
      <c r="T189" s="405"/>
      <c r="U189" s="405"/>
      <c r="V189" s="405"/>
      <c r="W189" s="405"/>
      <c r="X189" s="423">
        <f>0.06</f>
        <v>0.06</v>
      </c>
      <c r="Y189" s="405"/>
      <c r="Z189" s="424">
        <f t="shared" ref="Z189:Z192" si="83">X189*Y189</f>
        <v>0</v>
      </c>
      <c r="AA189" s="406">
        <f t="shared" ref="AA189:AA192" si="84">T189+V189+Y189</f>
        <v>0</v>
      </c>
      <c r="AB189" s="484">
        <f t="shared" si="51"/>
        <v>0</v>
      </c>
      <c r="AC189" s="404"/>
    </row>
    <row r="190" spans="1:29" s="88" customFormat="1" ht="18">
      <c r="A190" s="6"/>
      <c r="B190" s="7" t="s">
        <v>111</v>
      </c>
      <c r="C190" s="8"/>
      <c r="D190" s="13"/>
      <c r="E190" s="8"/>
      <c r="F190" s="13"/>
      <c r="G190" s="47"/>
      <c r="H190" s="48"/>
      <c r="I190" s="49">
        <f t="shared" si="82"/>
        <v>0</v>
      </c>
      <c r="J190" s="50">
        <f t="shared" si="82"/>
        <v>0</v>
      </c>
      <c r="K190" s="8"/>
      <c r="L190" s="8"/>
      <c r="M190" s="8"/>
      <c r="N190" s="8"/>
      <c r="O190" s="51">
        <f>0.06/12*9</f>
        <v>4.4999999999999998E-2</v>
      </c>
      <c r="P190" s="8"/>
      <c r="Q190" s="41">
        <f t="shared" si="49"/>
        <v>0</v>
      </c>
      <c r="R190" s="42">
        <f t="shared" si="43"/>
        <v>0</v>
      </c>
      <c r="S190" s="43">
        <f t="shared" si="43"/>
        <v>0</v>
      </c>
      <c r="T190" s="405"/>
      <c r="U190" s="405"/>
      <c r="V190" s="405"/>
      <c r="W190" s="405"/>
      <c r="X190" s="423">
        <f>0.06/12*9</f>
        <v>4.4999999999999998E-2</v>
      </c>
      <c r="Y190" s="405"/>
      <c r="Z190" s="424">
        <f t="shared" si="83"/>
        <v>0</v>
      </c>
      <c r="AA190" s="406">
        <f t="shared" si="84"/>
        <v>0</v>
      </c>
      <c r="AB190" s="484">
        <f t="shared" si="51"/>
        <v>0</v>
      </c>
      <c r="AC190" s="404"/>
    </row>
    <row r="191" spans="1:29" s="88" customFormat="1" ht="18">
      <c r="A191" s="6"/>
      <c r="B191" s="7" t="s">
        <v>112</v>
      </c>
      <c r="C191" s="8"/>
      <c r="D191" s="13"/>
      <c r="E191" s="8"/>
      <c r="F191" s="13"/>
      <c r="G191" s="47"/>
      <c r="H191" s="48"/>
      <c r="I191" s="49">
        <f t="shared" si="82"/>
        <v>0</v>
      </c>
      <c r="J191" s="50">
        <f t="shared" si="82"/>
        <v>0</v>
      </c>
      <c r="K191" s="8"/>
      <c r="L191" s="8"/>
      <c r="M191" s="8"/>
      <c r="N191" s="8"/>
      <c r="O191" s="51">
        <f>0.06/12*6</f>
        <v>0.03</v>
      </c>
      <c r="P191" s="8"/>
      <c r="Q191" s="41">
        <f t="shared" si="49"/>
        <v>0</v>
      </c>
      <c r="R191" s="42">
        <f t="shared" si="43"/>
        <v>0</v>
      </c>
      <c r="S191" s="43">
        <f t="shared" si="43"/>
        <v>0</v>
      </c>
      <c r="T191" s="405"/>
      <c r="U191" s="405"/>
      <c r="V191" s="405"/>
      <c r="W191" s="405"/>
      <c r="X191" s="423">
        <f>0.06/12*6</f>
        <v>0.03</v>
      </c>
      <c r="Y191" s="405"/>
      <c r="Z191" s="424">
        <f t="shared" si="83"/>
        <v>0</v>
      </c>
      <c r="AA191" s="406">
        <f t="shared" si="84"/>
        <v>0</v>
      </c>
      <c r="AB191" s="484">
        <f t="shared" si="51"/>
        <v>0</v>
      </c>
      <c r="AC191" s="404"/>
    </row>
    <row r="192" spans="1:29" s="88" customFormat="1" ht="18">
      <c r="A192" s="6"/>
      <c r="B192" s="7" t="s">
        <v>113</v>
      </c>
      <c r="C192" s="8"/>
      <c r="D192" s="13"/>
      <c r="E192" s="8"/>
      <c r="F192" s="13"/>
      <c r="G192" s="47"/>
      <c r="H192" s="48"/>
      <c r="I192" s="49">
        <f t="shared" si="82"/>
        <v>0</v>
      </c>
      <c r="J192" s="50">
        <f t="shared" si="82"/>
        <v>0</v>
      </c>
      <c r="K192" s="8"/>
      <c r="L192" s="8"/>
      <c r="M192" s="8"/>
      <c r="N192" s="8"/>
      <c r="O192" s="51">
        <f>0.06/12*3</f>
        <v>1.4999999999999999E-2</v>
      </c>
      <c r="P192" s="8"/>
      <c r="Q192" s="41">
        <f t="shared" si="49"/>
        <v>0</v>
      </c>
      <c r="R192" s="42">
        <f t="shared" si="43"/>
        <v>0</v>
      </c>
      <c r="S192" s="43">
        <f t="shared" si="43"/>
        <v>0</v>
      </c>
      <c r="T192" s="405"/>
      <c r="U192" s="405"/>
      <c r="V192" s="405"/>
      <c r="W192" s="405"/>
      <c r="X192" s="423">
        <f>0.06/12*3</f>
        <v>1.4999999999999999E-2</v>
      </c>
      <c r="Y192" s="405"/>
      <c r="Z192" s="424">
        <f t="shared" si="83"/>
        <v>0</v>
      </c>
      <c r="AA192" s="406">
        <f t="shared" si="84"/>
        <v>0</v>
      </c>
      <c r="AB192" s="484">
        <f t="shared" si="51"/>
        <v>0</v>
      </c>
      <c r="AC192" s="404"/>
    </row>
    <row r="193" spans="1:29" s="87" customFormat="1" ht="18">
      <c r="A193" s="176"/>
      <c r="B193" s="192" t="s">
        <v>107</v>
      </c>
      <c r="C193" s="198">
        <f>C189+C190+C191+C192</f>
        <v>0</v>
      </c>
      <c r="D193" s="199">
        <f t="shared" ref="D193:F193" si="85">D189+D190+D191+D192</f>
        <v>0</v>
      </c>
      <c r="E193" s="198">
        <f>E189+E190+E191+E192</f>
        <v>0</v>
      </c>
      <c r="F193" s="199">
        <f t="shared" si="85"/>
        <v>0</v>
      </c>
      <c r="G193" s="134"/>
      <c r="H193" s="135"/>
      <c r="I193" s="198">
        <f t="shared" ref="I193:S193" si="86">I189+I190+I191+I192</f>
        <v>0</v>
      </c>
      <c r="J193" s="199">
        <f t="shared" si="86"/>
        <v>0</v>
      </c>
      <c r="K193" s="199">
        <f t="shared" si="86"/>
        <v>0</v>
      </c>
      <c r="L193" s="199">
        <f t="shared" si="86"/>
        <v>0</v>
      </c>
      <c r="M193" s="199">
        <f t="shared" si="86"/>
        <v>0</v>
      </c>
      <c r="N193" s="199">
        <f t="shared" si="86"/>
        <v>0</v>
      </c>
      <c r="O193" s="200">
        <f t="shared" si="86"/>
        <v>0.15000000000000002</v>
      </c>
      <c r="P193" s="199">
        <f t="shared" si="86"/>
        <v>0</v>
      </c>
      <c r="Q193" s="199">
        <f t="shared" si="86"/>
        <v>0</v>
      </c>
      <c r="R193" s="199">
        <f t="shared" si="86"/>
        <v>0</v>
      </c>
      <c r="S193" s="199">
        <f t="shared" si="86"/>
        <v>0</v>
      </c>
      <c r="T193" s="446"/>
      <c r="U193" s="446">
        <f t="shared" ref="U193:Z193" si="87">U189+U190+U191+U192</f>
        <v>0</v>
      </c>
      <c r="V193" s="446"/>
      <c r="W193" s="446">
        <f t="shared" si="87"/>
        <v>0</v>
      </c>
      <c r="X193" s="449"/>
      <c r="Y193" s="446"/>
      <c r="Z193" s="446">
        <f t="shared" si="87"/>
        <v>0</v>
      </c>
      <c r="AA193" s="446"/>
      <c r="AB193" s="484">
        <f t="shared" si="51"/>
        <v>0</v>
      </c>
      <c r="AC193" s="422"/>
    </row>
    <row r="194" spans="1:29" s="87" customFormat="1" ht="18">
      <c r="A194" s="176"/>
      <c r="B194" s="192" t="s">
        <v>9</v>
      </c>
      <c r="C194" s="198">
        <f>C193+C187+C181+C175+C169+C163+C157</f>
        <v>70</v>
      </c>
      <c r="D194" s="199">
        <f>D193+D187+D181+D175+D169+D163+D157</f>
        <v>14</v>
      </c>
      <c r="E194" s="198">
        <f>E193+E187+E181+E175+E169+E163+E157</f>
        <v>70</v>
      </c>
      <c r="F194" s="199">
        <f>F193+F187+F181+F175+F169+F163+F157</f>
        <v>14</v>
      </c>
      <c r="G194" s="134">
        <f t="shared" ref="G194:H215" si="88">E194/C194</f>
        <v>1</v>
      </c>
      <c r="H194" s="135">
        <f t="shared" si="88"/>
        <v>1</v>
      </c>
      <c r="I194" s="198">
        <f t="shared" ref="I194:S194" si="89">I193+I187+I181+I175+I169+I163+I157</f>
        <v>0</v>
      </c>
      <c r="J194" s="199">
        <f t="shared" si="89"/>
        <v>0</v>
      </c>
      <c r="K194" s="199">
        <f t="shared" si="89"/>
        <v>0</v>
      </c>
      <c r="L194" s="199">
        <f t="shared" si="89"/>
        <v>0</v>
      </c>
      <c r="M194" s="199">
        <f t="shared" si="89"/>
        <v>0</v>
      </c>
      <c r="N194" s="199">
        <f t="shared" si="89"/>
        <v>0</v>
      </c>
      <c r="O194" s="200">
        <f t="shared" si="89"/>
        <v>2.1</v>
      </c>
      <c r="P194" s="199">
        <f t="shared" si="89"/>
        <v>197</v>
      </c>
      <c r="Q194" s="199">
        <f t="shared" si="89"/>
        <v>14.920000000000002</v>
      </c>
      <c r="R194" s="199">
        <f t="shared" si="89"/>
        <v>197</v>
      </c>
      <c r="S194" s="199">
        <f t="shared" si="89"/>
        <v>14.920000000000002</v>
      </c>
      <c r="T194" s="446"/>
      <c r="U194" s="446">
        <f t="shared" ref="U194:Z194" si="90">U193+U187+U181+U175+U169+U163+U157</f>
        <v>0</v>
      </c>
      <c r="V194" s="446"/>
      <c r="W194" s="446">
        <f t="shared" si="90"/>
        <v>0</v>
      </c>
      <c r="X194" s="449"/>
      <c r="Y194" s="446"/>
      <c r="Z194" s="446">
        <f t="shared" si="90"/>
        <v>14.920000000000002</v>
      </c>
      <c r="AA194" s="446"/>
      <c r="AB194" s="446">
        <f>AB193+AB187+AB181+AB175+AB169+AB163+AB157</f>
        <v>14.920000000000002</v>
      </c>
      <c r="AC194" s="422"/>
    </row>
    <row r="195" spans="1:29" s="172" customFormat="1" ht="18">
      <c r="A195" s="164" t="s">
        <v>120</v>
      </c>
      <c r="B195" s="165" t="s">
        <v>121</v>
      </c>
      <c r="C195" s="166"/>
      <c r="D195" s="173"/>
      <c r="E195" s="166"/>
      <c r="F195" s="173"/>
      <c r="G195" s="167"/>
      <c r="H195" s="168"/>
      <c r="I195" s="174"/>
      <c r="J195" s="166"/>
      <c r="K195" s="166"/>
      <c r="L195" s="166"/>
      <c r="M195" s="166"/>
      <c r="N195" s="166"/>
      <c r="O195" s="169"/>
      <c r="P195" s="166"/>
      <c r="Q195" s="201">
        <f t="shared" si="49"/>
        <v>0</v>
      </c>
      <c r="R195" s="170">
        <f t="shared" si="43"/>
        <v>0</v>
      </c>
      <c r="S195" s="171">
        <f t="shared" si="43"/>
        <v>0</v>
      </c>
      <c r="T195" s="439"/>
      <c r="U195" s="439"/>
      <c r="V195" s="439"/>
      <c r="W195" s="439"/>
      <c r="X195" s="440"/>
      <c r="Y195" s="439"/>
      <c r="Z195" s="424"/>
      <c r="AA195" s="406"/>
      <c r="AB195" s="484"/>
      <c r="AC195" s="403"/>
    </row>
    <row r="196" spans="1:29" s="147" customFormat="1" ht="18">
      <c r="A196" s="143">
        <v>7</v>
      </c>
      <c r="B196" s="144" t="s">
        <v>122</v>
      </c>
      <c r="C196" s="145"/>
      <c r="D196" s="162"/>
      <c r="E196" s="145"/>
      <c r="F196" s="162"/>
      <c r="G196" s="151"/>
      <c r="H196" s="152"/>
      <c r="I196" s="159"/>
      <c r="J196" s="145"/>
      <c r="K196" s="145"/>
      <c r="L196" s="145"/>
      <c r="M196" s="145"/>
      <c r="N196" s="145"/>
      <c r="O196" s="153"/>
      <c r="P196" s="145"/>
      <c r="Q196" s="158">
        <f t="shared" si="49"/>
        <v>0</v>
      </c>
      <c r="R196" s="154">
        <f t="shared" si="43"/>
        <v>0</v>
      </c>
      <c r="S196" s="155">
        <f t="shared" si="43"/>
        <v>0</v>
      </c>
      <c r="T196" s="439"/>
      <c r="U196" s="439"/>
      <c r="V196" s="439"/>
      <c r="W196" s="439"/>
      <c r="X196" s="440"/>
      <c r="Y196" s="439"/>
      <c r="Z196" s="424"/>
      <c r="AA196" s="406"/>
      <c r="AB196" s="484"/>
      <c r="AC196" s="403"/>
    </row>
    <row r="197" spans="1:29" ht="18">
      <c r="A197" s="6">
        <v>7.01</v>
      </c>
      <c r="B197" s="7" t="s">
        <v>123</v>
      </c>
      <c r="C197" s="8"/>
      <c r="D197" s="13"/>
      <c r="E197" s="8"/>
      <c r="F197" s="13"/>
      <c r="G197" s="47"/>
      <c r="H197" s="48"/>
      <c r="I197" s="75"/>
      <c r="J197" s="8"/>
      <c r="K197" s="8"/>
      <c r="L197" s="8"/>
      <c r="M197" s="8"/>
      <c r="N197" s="8"/>
      <c r="O197" s="64"/>
      <c r="P197" s="8"/>
      <c r="Q197" s="41">
        <f>O197*P197</f>
        <v>0</v>
      </c>
      <c r="R197" s="42">
        <f t="shared" si="43"/>
        <v>0</v>
      </c>
      <c r="S197" s="43">
        <f t="shared" si="43"/>
        <v>0</v>
      </c>
      <c r="T197" s="405"/>
      <c r="U197" s="405"/>
      <c r="V197" s="405"/>
      <c r="W197" s="405"/>
      <c r="X197" s="426"/>
      <c r="Y197" s="405"/>
      <c r="Z197" s="424"/>
      <c r="AA197" s="406"/>
      <c r="AB197" s="484"/>
      <c r="AC197" s="404"/>
    </row>
    <row r="198" spans="1:29" s="91" customFormat="1" ht="18">
      <c r="A198" s="6"/>
      <c r="B198" s="7" t="s">
        <v>124</v>
      </c>
      <c r="C198" s="8">
        <v>12855</v>
      </c>
      <c r="D198" s="13">
        <v>19.282499999999999</v>
      </c>
      <c r="E198" s="8">
        <v>12855</v>
      </c>
      <c r="F198" s="13">
        <v>19.282499999999999</v>
      </c>
      <c r="G198" s="47">
        <f t="shared" si="88"/>
        <v>1</v>
      </c>
      <c r="H198" s="48">
        <f t="shared" si="88"/>
        <v>1</v>
      </c>
      <c r="I198" s="49">
        <f t="shared" ref="I198:J207" si="91">C198-E198</f>
        <v>0</v>
      </c>
      <c r="J198" s="50">
        <f t="shared" si="91"/>
        <v>0</v>
      </c>
      <c r="K198" s="8"/>
      <c r="L198" s="8"/>
      <c r="M198" s="8"/>
      <c r="N198" s="8"/>
      <c r="O198" s="64">
        <v>1.5E-3</v>
      </c>
      <c r="P198" s="8">
        <v>12839</v>
      </c>
      <c r="Q198" s="41">
        <f t="shared" si="49"/>
        <v>19.258500000000002</v>
      </c>
      <c r="R198" s="42">
        <f t="shared" si="43"/>
        <v>12839</v>
      </c>
      <c r="S198" s="43">
        <f t="shared" si="43"/>
        <v>19.258500000000002</v>
      </c>
      <c r="T198" s="405"/>
      <c r="U198" s="405"/>
      <c r="V198" s="405"/>
      <c r="W198" s="405"/>
      <c r="X198" s="426">
        <v>1.5E-3</v>
      </c>
      <c r="Y198" s="405">
        <v>12839</v>
      </c>
      <c r="Z198" s="424">
        <f>X198*Y198</f>
        <v>19.258500000000002</v>
      </c>
      <c r="AA198" s="406">
        <f t="shared" ref="AA198:AA205" si="92">T198+V198+Y198</f>
        <v>12839</v>
      </c>
      <c r="AB198" s="484">
        <f t="shared" si="51"/>
        <v>19.258500000000002</v>
      </c>
      <c r="AC198" s="404"/>
    </row>
    <row r="199" spans="1:29" s="91" customFormat="1" ht="18">
      <c r="A199" s="6"/>
      <c r="B199" s="7" t="s">
        <v>125</v>
      </c>
      <c r="C199" s="8">
        <v>3</v>
      </c>
      <c r="D199" s="13">
        <v>4.5000000000000005E-3</v>
      </c>
      <c r="E199" s="8">
        <v>3</v>
      </c>
      <c r="F199" s="13">
        <v>4.5000000000000005E-3</v>
      </c>
      <c r="G199" s="47">
        <f t="shared" si="88"/>
        <v>1</v>
      </c>
      <c r="H199" s="48">
        <f t="shared" si="88"/>
        <v>1</v>
      </c>
      <c r="I199" s="49">
        <f t="shared" si="91"/>
        <v>0</v>
      </c>
      <c r="J199" s="50">
        <f t="shared" si="91"/>
        <v>0</v>
      </c>
      <c r="K199" s="8"/>
      <c r="L199" s="8"/>
      <c r="M199" s="8"/>
      <c r="N199" s="8"/>
      <c r="O199" s="64">
        <v>1.5E-3</v>
      </c>
      <c r="P199" s="8"/>
      <c r="Q199" s="41">
        <f t="shared" si="49"/>
        <v>0</v>
      </c>
      <c r="R199" s="42">
        <f t="shared" si="43"/>
        <v>0</v>
      </c>
      <c r="S199" s="43">
        <f t="shared" si="43"/>
        <v>0</v>
      </c>
      <c r="T199" s="405"/>
      <c r="U199" s="405"/>
      <c r="V199" s="405"/>
      <c r="W199" s="405"/>
      <c r="X199" s="426">
        <v>1.5E-3</v>
      </c>
      <c r="Y199" s="405"/>
      <c r="Z199" s="424">
        <f t="shared" ref="Z199:Z207" si="93">X199*Y199</f>
        <v>0</v>
      </c>
      <c r="AA199" s="406">
        <f t="shared" si="92"/>
        <v>0</v>
      </c>
      <c r="AB199" s="484">
        <f t="shared" si="51"/>
        <v>0</v>
      </c>
      <c r="AC199" s="404"/>
    </row>
    <row r="200" spans="1:29" s="91" customFormat="1" ht="18">
      <c r="A200" s="6"/>
      <c r="B200" s="7" t="s">
        <v>126</v>
      </c>
      <c r="C200" s="8">
        <v>0</v>
      </c>
      <c r="D200" s="13">
        <v>0</v>
      </c>
      <c r="E200" s="8">
        <v>0</v>
      </c>
      <c r="F200" s="13">
        <v>0</v>
      </c>
      <c r="G200" s="47"/>
      <c r="H200" s="48"/>
      <c r="I200" s="49">
        <f t="shared" si="91"/>
        <v>0</v>
      </c>
      <c r="J200" s="50">
        <f t="shared" si="91"/>
        <v>0</v>
      </c>
      <c r="K200" s="8"/>
      <c r="L200" s="8"/>
      <c r="M200" s="8"/>
      <c r="N200" s="8"/>
      <c r="O200" s="64">
        <v>1.5E-3</v>
      </c>
      <c r="P200" s="8"/>
      <c r="Q200" s="41">
        <f t="shared" si="49"/>
        <v>0</v>
      </c>
      <c r="R200" s="42">
        <f t="shared" si="43"/>
        <v>0</v>
      </c>
      <c r="S200" s="43">
        <f t="shared" si="43"/>
        <v>0</v>
      </c>
      <c r="T200" s="405"/>
      <c r="U200" s="405"/>
      <c r="V200" s="405"/>
      <c r="W200" s="405"/>
      <c r="X200" s="426">
        <v>1.5E-3</v>
      </c>
      <c r="Y200" s="405"/>
      <c r="Z200" s="424">
        <f t="shared" si="93"/>
        <v>0</v>
      </c>
      <c r="AA200" s="406">
        <f t="shared" si="92"/>
        <v>0</v>
      </c>
      <c r="AB200" s="484">
        <f t="shared" si="51"/>
        <v>0</v>
      </c>
      <c r="AC200" s="404"/>
    </row>
    <row r="201" spans="1:29" s="91" customFormat="1" ht="18">
      <c r="A201" s="6"/>
      <c r="B201" s="7" t="s">
        <v>127</v>
      </c>
      <c r="C201" s="8">
        <v>22231</v>
      </c>
      <c r="D201" s="13">
        <v>33.346499999999999</v>
      </c>
      <c r="E201" s="8">
        <v>22231</v>
      </c>
      <c r="F201" s="13">
        <v>33.346499999999999</v>
      </c>
      <c r="G201" s="47">
        <f t="shared" si="88"/>
        <v>1</v>
      </c>
      <c r="H201" s="48">
        <f t="shared" si="88"/>
        <v>1</v>
      </c>
      <c r="I201" s="49">
        <f t="shared" si="91"/>
        <v>0</v>
      </c>
      <c r="J201" s="50">
        <f t="shared" si="91"/>
        <v>0</v>
      </c>
      <c r="K201" s="8"/>
      <c r="L201" s="8"/>
      <c r="M201" s="8"/>
      <c r="N201" s="8"/>
      <c r="O201" s="64">
        <v>1.5E-3</v>
      </c>
      <c r="P201" s="8">
        <v>21125</v>
      </c>
      <c r="Q201" s="41">
        <f t="shared" si="49"/>
        <v>31.6875</v>
      </c>
      <c r="R201" s="42">
        <f t="shared" si="43"/>
        <v>21125</v>
      </c>
      <c r="S201" s="43">
        <f t="shared" si="43"/>
        <v>31.6875</v>
      </c>
      <c r="T201" s="405"/>
      <c r="U201" s="405"/>
      <c r="V201" s="405"/>
      <c r="W201" s="405"/>
      <c r="X201" s="426">
        <v>1.5E-3</v>
      </c>
      <c r="Y201" s="405">
        <v>21125</v>
      </c>
      <c r="Z201" s="424">
        <f t="shared" si="93"/>
        <v>31.6875</v>
      </c>
      <c r="AA201" s="406">
        <f t="shared" si="92"/>
        <v>21125</v>
      </c>
      <c r="AB201" s="484">
        <f t="shared" si="51"/>
        <v>31.6875</v>
      </c>
      <c r="AC201" s="404"/>
    </row>
    <row r="202" spans="1:29" s="91" customFormat="1" ht="18">
      <c r="A202" s="6"/>
      <c r="B202" s="7" t="s">
        <v>128</v>
      </c>
      <c r="C202" s="8">
        <v>1</v>
      </c>
      <c r="D202" s="13">
        <v>1.5E-3</v>
      </c>
      <c r="E202" s="8">
        <v>1</v>
      </c>
      <c r="F202" s="13">
        <v>1.5E-3</v>
      </c>
      <c r="G202" s="47">
        <f t="shared" si="88"/>
        <v>1</v>
      </c>
      <c r="H202" s="48">
        <f t="shared" si="88"/>
        <v>1</v>
      </c>
      <c r="I202" s="49">
        <f t="shared" si="91"/>
        <v>0</v>
      </c>
      <c r="J202" s="50">
        <f t="shared" si="91"/>
        <v>0</v>
      </c>
      <c r="K202" s="8"/>
      <c r="L202" s="8"/>
      <c r="M202" s="8"/>
      <c r="N202" s="8"/>
      <c r="O202" s="64">
        <v>1.5E-3</v>
      </c>
      <c r="P202" s="8"/>
      <c r="Q202" s="41">
        <f t="shared" si="49"/>
        <v>0</v>
      </c>
      <c r="R202" s="42">
        <f t="shared" si="43"/>
        <v>0</v>
      </c>
      <c r="S202" s="43">
        <f t="shared" si="43"/>
        <v>0</v>
      </c>
      <c r="T202" s="405"/>
      <c r="U202" s="405"/>
      <c r="V202" s="405"/>
      <c r="W202" s="405"/>
      <c r="X202" s="426">
        <v>1.5E-3</v>
      </c>
      <c r="Y202" s="405"/>
      <c r="Z202" s="424">
        <f t="shared" si="93"/>
        <v>0</v>
      </c>
      <c r="AA202" s="406">
        <f t="shared" si="92"/>
        <v>0</v>
      </c>
      <c r="AB202" s="484">
        <f t="shared" si="51"/>
        <v>0</v>
      </c>
      <c r="AC202" s="404"/>
    </row>
    <row r="203" spans="1:29" s="91" customFormat="1" ht="18">
      <c r="A203" s="6"/>
      <c r="B203" s="7" t="s">
        <v>129</v>
      </c>
      <c r="C203" s="8">
        <v>0</v>
      </c>
      <c r="D203" s="13">
        <v>0</v>
      </c>
      <c r="E203" s="8">
        <v>0</v>
      </c>
      <c r="F203" s="13">
        <v>0</v>
      </c>
      <c r="G203" s="47"/>
      <c r="H203" s="48"/>
      <c r="I203" s="49">
        <f t="shared" si="91"/>
        <v>0</v>
      </c>
      <c r="J203" s="50">
        <f t="shared" si="91"/>
        <v>0</v>
      </c>
      <c r="K203" s="8"/>
      <c r="L203" s="8"/>
      <c r="M203" s="8"/>
      <c r="N203" s="8"/>
      <c r="O203" s="64">
        <v>1.5E-3</v>
      </c>
      <c r="P203" s="8"/>
      <c r="Q203" s="41">
        <f t="shared" si="49"/>
        <v>0</v>
      </c>
      <c r="R203" s="42">
        <f t="shared" si="43"/>
        <v>0</v>
      </c>
      <c r="S203" s="43">
        <f t="shared" si="43"/>
        <v>0</v>
      </c>
      <c r="T203" s="405"/>
      <c r="U203" s="405"/>
      <c r="V203" s="405"/>
      <c r="W203" s="405"/>
      <c r="X203" s="426">
        <v>1.5E-3</v>
      </c>
      <c r="Y203" s="405"/>
      <c r="Z203" s="424">
        <f t="shared" si="93"/>
        <v>0</v>
      </c>
      <c r="AA203" s="406">
        <f t="shared" si="92"/>
        <v>0</v>
      </c>
      <c r="AB203" s="484">
        <f t="shared" si="51"/>
        <v>0</v>
      </c>
      <c r="AC203" s="404"/>
    </row>
    <row r="204" spans="1:29" s="87" customFormat="1" ht="18">
      <c r="A204" s="6"/>
      <c r="B204" s="7" t="s">
        <v>130</v>
      </c>
      <c r="C204" s="8">
        <v>0</v>
      </c>
      <c r="D204" s="13">
        <v>0</v>
      </c>
      <c r="E204" s="8">
        <v>0</v>
      </c>
      <c r="F204" s="13">
        <v>0</v>
      </c>
      <c r="G204" s="47"/>
      <c r="H204" s="48"/>
      <c r="I204" s="49">
        <f t="shared" si="91"/>
        <v>0</v>
      </c>
      <c r="J204" s="50">
        <f t="shared" si="91"/>
        <v>0</v>
      </c>
      <c r="K204" s="8"/>
      <c r="L204" s="8"/>
      <c r="M204" s="8"/>
      <c r="N204" s="8"/>
      <c r="O204" s="64">
        <v>1.5E-3</v>
      </c>
      <c r="P204" s="8"/>
      <c r="Q204" s="41">
        <f t="shared" si="49"/>
        <v>0</v>
      </c>
      <c r="R204" s="42">
        <f t="shared" si="43"/>
        <v>0</v>
      </c>
      <c r="S204" s="43">
        <f t="shared" si="43"/>
        <v>0</v>
      </c>
      <c r="T204" s="405"/>
      <c r="U204" s="405"/>
      <c r="V204" s="405"/>
      <c r="W204" s="405"/>
      <c r="X204" s="426">
        <v>1.5E-3</v>
      </c>
      <c r="Y204" s="405"/>
      <c r="Z204" s="424">
        <f t="shared" si="93"/>
        <v>0</v>
      </c>
      <c r="AA204" s="406">
        <f t="shared" si="92"/>
        <v>0</v>
      </c>
      <c r="AB204" s="484">
        <f t="shared" si="51"/>
        <v>0</v>
      </c>
      <c r="AC204" s="404"/>
    </row>
    <row r="205" spans="1:29" ht="18">
      <c r="A205" s="6">
        <f>+A197+0.01</f>
        <v>7.02</v>
      </c>
      <c r="B205" s="7" t="s">
        <v>131</v>
      </c>
      <c r="C205" s="8">
        <v>21833</v>
      </c>
      <c r="D205" s="13">
        <v>54.582500000000003</v>
      </c>
      <c r="E205" s="8">
        <v>21833</v>
      </c>
      <c r="F205" s="13">
        <v>54.582500000000003</v>
      </c>
      <c r="G205" s="47">
        <f t="shared" si="88"/>
        <v>1</v>
      </c>
      <c r="H205" s="48">
        <f t="shared" si="88"/>
        <v>1</v>
      </c>
      <c r="I205" s="49">
        <f t="shared" si="91"/>
        <v>0</v>
      </c>
      <c r="J205" s="50">
        <f t="shared" si="91"/>
        <v>0</v>
      </c>
      <c r="K205" s="8"/>
      <c r="L205" s="8"/>
      <c r="M205" s="8"/>
      <c r="N205" s="8"/>
      <c r="O205" s="64">
        <v>2.5000000000000001E-3</v>
      </c>
      <c r="P205" s="8">
        <v>21929</v>
      </c>
      <c r="Q205" s="41">
        <f t="shared" si="49"/>
        <v>54.822499999999998</v>
      </c>
      <c r="R205" s="42">
        <f t="shared" si="43"/>
        <v>21929</v>
      </c>
      <c r="S205" s="43">
        <f t="shared" si="43"/>
        <v>54.822499999999998</v>
      </c>
      <c r="T205" s="405"/>
      <c r="U205" s="405"/>
      <c r="V205" s="405"/>
      <c r="W205" s="405"/>
      <c r="X205" s="426">
        <v>2.5000000000000001E-3</v>
      </c>
      <c r="Y205" s="405">
        <v>21929</v>
      </c>
      <c r="Z205" s="424">
        <f t="shared" si="93"/>
        <v>54.822499999999998</v>
      </c>
      <c r="AA205" s="406">
        <f t="shared" si="92"/>
        <v>21929</v>
      </c>
      <c r="AB205" s="484">
        <f t="shared" si="51"/>
        <v>54.822499999999998</v>
      </c>
      <c r="AC205" s="404"/>
    </row>
    <row r="206" spans="1:29" ht="18">
      <c r="A206" s="6">
        <f t="shared" ref="A206:A207" si="94">+A205+0.01</f>
        <v>7.0299999999999994</v>
      </c>
      <c r="B206" s="7" t="s">
        <v>132</v>
      </c>
      <c r="C206" s="8">
        <v>3</v>
      </c>
      <c r="D206" s="13">
        <v>7.4999999999999997E-3</v>
      </c>
      <c r="E206" s="8">
        <v>3</v>
      </c>
      <c r="F206" s="13">
        <v>7.4999999999999997E-3</v>
      </c>
      <c r="G206" s="47">
        <f t="shared" si="88"/>
        <v>1</v>
      </c>
      <c r="H206" s="48">
        <f t="shared" si="88"/>
        <v>1</v>
      </c>
      <c r="I206" s="49">
        <f t="shared" si="91"/>
        <v>0</v>
      </c>
      <c r="J206" s="50">
        <f t="shared" si="91"/>
        <v>0</v>
      </c>
      <c r="K206" s="8"/>
      <c r="L206" s="8"/>
      <c r="M206" s="8"/>
      <c r="N206" s="8"/>
      <c r="O206" s="64">
        <v>2.5000000000000001E-3</v>
      </c>
      <c r="P206" s="8"/>
      <c r="Q206" s="41">
        <f t="shared" si="49"/>
        <v>0</v>
      </c>
      <c r="R206" s="42">
        <f>K206+M206+P206</f>
        <v>0</v>
      </c>
      <c r="S206" s="43">
        <f t="shared" si="43"/>
        <v>0</v>
      </c>
      <c r="T206" s="405"/>
      <c r="U206" s="405"/>
      <c r="V206" s="405"/>
      <c r="W206" s="405"/>
      <c r="X206" s="426">
        <v>2.5000000000000001E-3</v>
      </c>
      <c r="Y206" s="405"/>
      <c r="Z206" s="424">
        <f t="shared" si="93"/>
        <v>0</v>
      </c>
      <c r="AA206" s="406">
        <f>T206+V206+Y206</f>
        <v>0</v>
      </c>
      <c r="AB206" s="484">
        <f t="shared" si="51"/>
        <v>0</v>
      </c>
      <c r="AC206" s="404"/>
    </row>
    <row r="207" spans="1:29" ht="18">
      <c r="A207" s="6">
        <f t="shared" si="94"/>
        <v>7.0399999999999991</v>
      </c>
      <c r="B207" s="7" t="s">
        <v>133</v>
      </c>
      <c r="C207" s="8"/>
      <c r="D207" s="13"/>
      <c r="E207" s="8"/>
      <c r="F207" s="13"/>
      <c r="G207" s="47"/>
      <c r="H207" s="48"/>
      <c r="I207" s="49">
        <f t="shared" si="91"/>
        <v>0</v>
      </c>
      <c r="J207" s="50">
        <f t="shared" si="91"/>
        <v>0</v>
      </c>
      <c r="K207" s="8"/>
      <c r="L207" s="8"/>
      <c r="M207" s="8"/>
      <c r="N207" s="8"/>
      <c r="O207" s="64">
        <v>2.5000000000000001E-3</v>
      </c>
      <c r="P207" s="8"/>
      <c r="Q207" s="41">
        <f t="shared" si="49"/>
        <v>0</v>
      </c>
      <c r="R207" s="42">
        <f t="shared" si="43"/>
        <v>0</v>
      </c>
      <c r="S207" s="43">
        <f t="shared" si="43"/>
        <v>0</v>
      </c>
      <c r="T207" s="405"/>
      <c r="U207" s="405"/>
      <c r="V207" s="405"/>
      <c r="W207" s="405"/>
      <c r="X207" s="426">
        <v>2.5000000000000001E-3</v>
      </c>
      <c r="Y207" s="405"/>
      <c r="Z207" s="424">
        <f t="shared" si="93"/>
        <v>0</v>
      </c>
      <c r="AA207" s="406">
        <f t="shared" ref="AA207" si="95">T207+V207+Y207</f>
        <v>0</v>
      </c>
      <c r="AB207" s="484">
        <f t="shared" si="51"/>
        <v>0</v>
      </c>
      <c r="AC207" s="404"/>
    </row>
    <row r="208" spans="1:29" s="87" customFormat="1" ht="18">
      <c r="A208" s="176"/>
      <c r="B208" s="192" t="s">
        <v>105</v>
      </c>
      <c r="C208" s="198">
        <f>SUM(C198:C207)</f>
        <v>56926</v>
      </c>
      <c r="D208" s="199">
        <f>SUM(D198:D207)</f>
        <v>107.22499999999999</v>
      </c>
      <c r="E208" s="198">
        <f>SUM(E198:E207)</f>
        <v>56926</v>
      </c>
      <c r="F208" s="199">
        <f>SUM(F198:F207)</f>
        <v>107.22499999999999</v>
      </c>
      <c r="G208" s="134">
        <f t="shared" si="88"/>
        <v>1</v>
      </c>
      <c r="H208" s="135">
        <f t="shared" si="88"/>
        <v>1</v>
      </c>
      <c r="I208" s="198">
        <f t="shared" ref="I208:S208" si="96">SUM(I198:I207)</f>
        <v>0</v>
      </c>
      <c r="J208" s="199">
        <f t="shared" si="96"/>
        <v>0</v>
      </c>
      <c r="K208" s="199">
        <f t="shared" si="96"/>
        <v>0</v>
      </c>
      <c r="L208" s="199">
        <f t="shared" si="96"/>
        <v>0</v>
      </c>
      <c r="M208" s="199">
        <f t="shared" si="96"/>
        <v>0</v>
      </c>
      <c r="N208" s="199">
        <f t="shared" si="96"/>
        <v>0</v>
      </c>
      <c r="O208" s="200">
        <f t="shared" si="96"/>
        <v>1.7999999999999999E-2</v>
      </c>
      <c r="P208" s="199">
        <f t="shared" si="96"/>
        <v>55893</v>
      </c>
      <c r="Q208" s="199">
        <f t="shared" si="96"/>
        <v>105.76849999999999</v>
      </c>
      <c r="R208" s="199">
        <f t="shared" si="96"/>
        <v>55893</v>
      </c>
      <c r="S208" s="199">
        <f t="shared" si="96"/>
        <v>105.76849999999999</v>
      </c>
      <c r="T208" s="446"/>
      <c r="U208" s="446">
        <f t="shared" ref="U208:AB208" si="97">SUM(U198:U207)</f>
        <v>0</v>
      </c>
      <c r="V208" s="446"/>
      <c r="W208" s="446">
        <f t="shared" si="97"/>
        <v>0</v>
      </c>
      <c r="X208" s="449"/>
      <c r="Y208" s="446"/>
      <c r="Z208" s="446">
        <f t="shared" si="97"/>
        <v>105.76849999999999</v>
      </c>
      <c r="AA208" s="446"/>
      <c r="AB208" s="446">
        <f t="shared" si="97"/>
        <v>105.76849999999999</v>
      </c>
      <c r="AC208" s="422"/>
    </row>
    <row r="209" spans="1:29" s="147" customFormat="1" ht="18">
      <c r="A209" s="143">
        <v>8</v>
      </c>
      <c r="B209" s="144" t="s">
        <v>134</v>
      </c>
      <c r="C209" s="145"/>
      <c r="D209" s="162"/>
      <c r="E209" s="145"/>
      <c r="F209" s="162"/>
      <c r="G209" s="151"/>
      <c r="H209" s="152"/>
      <c r="I209" s="159"/>
      <c r="J209" s="145"/>
      <c r="K209" s="145"/>
      <c r="L209" s="145"/>
      <c r="M209" s="145"/>
      <c r="N209" s="145"/>
      <c r="O209" s="153"/>
      <c r="P209" s="145"/>
      <c r="Q209" s="158">
        <f t="shared" si="49"/>
        <v>0</v>
      </c>
      <c r="R209" s="154">
        <f t="shared" si="43"/>
        <v>0</v>
      </c>
      <c r="S209" s="155">
        <f t="shared" si="43"/>
        <v>0</v>
      </c>
      <c r="T209" s="439"/>
      <c r="U209" s="439"/>
      <c r="V209" s="439"/>
      <c r="W209" s="439"/>
      <c r="X209" s="440"/>
      <c r="Y209" s="439"/>
      <c r="Z209" s="424"/>
      <c r="AA209" s="406"/>
      <c r="AB209" s="484"/>
      <c r="AC209" s="403"/>
    </row>
    <row r="210" spans="1:29" s="87" customFormat="1" ht="31.5">
      <c r="A210" s="6">
        <f>+A209+0.01</f>
        <v>8.01</v>
      </c>
      <c r="B210" s="7" t="s">
        <v>301</v>
      </c>
      <c r="C210" s="8">
        <v>10507</v>
      </c>
      <c r="D210" s="13">
        <v>42.027999999999999</v>
      </c>
      <c r="E210" s="8">
        <v>10507</v>
      </c>
      <c r="F210" s="13">
        <v>42.027999999999999</v>
      </c>
      <c r="G210" s="47">
        <f t="shared" si="88"/>
        <v>1</v>
      </c>
      <c r="H210" s="48">
        <f t="shared" si="88"/>
        <v>1</v>
      </c>
      <c r="I210" s="49">
        <f t="shared" ref="I210:J214" si="98">C210-E210</f>
        <v>0</v>
      </c>
      <c r="J210" s="50">
        <f t="shared" si="98"/>
        <v>0</v>
      </c>
      <c r="K210" s="8"/>
      <c r="L210" s="8"/>
      <c r="M210" s="8"/>
      <c r="N210" s="8"/>
      <c r="O210" s="51">
        <v>4.0000000000000001E-3</v>
      </c>
      <c r="P210" s="8">
        <v>10812</v>
      </c>
      <c r="Q210" s="41">
        <f t="shared" si="49"/>
        <v>43.247999999999998</v>
      </c>
      <c r="R210" s="42">
        <f>K210+M210+P210</f>
        <v>10812</v>
      </c>
      <c r="S210" s="43">
        <f t="shared" si="43"/>
        <v>43.247999999999998</v>
      </c>
      <c r="T210" s="405"/>
      <c r="U210" s="405"/>
      <c r="V210" s="405"/>
      <c r="W210" s="405"/>
      <c r="X210" s="423">
        <v>4.0000000000000001E-3</v>
      </c>
      <c r="Y210" s="405">
        <v>10812</v>
      </c>
      <c r="Z210" s="424">
        <f>X210*Y210</f>
        <v>43.247999999999998</v>
      </c>
      <c r="AA210" s="406">
        <f>T210+V210+Y210</f>
        <v>10812</v>
      </c>
      <c r="AB210" s="484">
        <f t="shared" si="51"/>
        <v>43.247999999999998</v>
      </c>
      <c r="AC210" s="404"/>
    </row>
    <row r="211" spans="1:29" s="87" customFormat="1" ht="18">
      <c r="A211" s="6">
        <f t="shared" ref="A211:A212" si="99">+A210+0.01</f>
        <v>8.02</v>
      </c>
      <c r="B211" s="7" t="s">
        <v>135</v>
      </c>
      <c r="C211" s="8">
        <v>14782</v>
      </c>
      <c r="D211" s="13">
        <v>53.215199999999996</v>
      </c>
      <c r="E211" s="8">
        <v>14782</v>
      </c>
      <c r="F211" s="13">
        <v>53.215199999999996</v>
      </c>
      <c r="G211" s="47">
        <f t="shared" si="88"/>
        <v>1</v>
      </c>
      <c r="H211" s="48">
        <f t="shared" si="88"/>
        <v>1</v>
      </c>
      <c r="I211" s="49">
        <f t="shared" si="98"/>
        <v>0</v>
      </c>
      <c r="J211" s="50">
        <f t="shared" si="98"/>
        <v>0</v>
      </c>
      <c r="K211" s="8"/>
      <c r="L211" s="8"/>
      <c r="M211" s="8"/>
      <c r="N211" s="8"/>
      <c r="O211" s="51">
        <v>3.5999999999999999E-3</v>
      </c>
      <c r="P211" s="8">
        <v>14156</v>
      </c>
      <c r="Q211" s="41">
        <f t="shared" si="49"/>
        <v>50.961599999999997</v>
      </c>
      <c r="R211" s="42">
        <f t="shared" ref="R211:S226" si="100">K211+M211+P211</f>
        <v>14156</v>
      </c>
      <c r="S211" s="43">
        <f t="shared" si="100"/>
        <v>50.961599999999997</v>
      </c>
      <c r="T211" s="405"/>
      <c r="U211" s="405"/>
      <c r="V211" s="405"/>
      <c r="W211" s="405"/>
      <c r="X211" s="423">
        <v>3.5999999999999999E-3</v>
      </c>
      <c r="Y211" s="405">
        <v>14156</v>
      </c>
      <c r="Z211" s="424">
        <f t="shared" ref="Z211:Z214" si="101">X211*Y211</f>
        <v>50.961599999999997</v>
      </c>
      <c r="AA211" s="406">
        <f t="shared" ref="AA211:AA214" si="102">T211+V211+Y211</f>
        <v>14156</v>
      </c>
      <c r="AB211" s="484">
        <f t="shared" si="51"/>
        <v>50.961599999999997</v>
      </c>
      <c r="AC211" s="404"/>
    </row>
    <row r="212" spans="1:29" ht="18">
      <c r="A212" s="6">
        <f t="shared" si="99"/>
        <v>8.0299999999999994</v>
      </c>
      <c r="B212" s="7" t="s">
        <v>136</v>
      </c>
      <c r="C212" s="8">
        <v>5019</v>
      </c>
      <c r="D212" s="13">
        <v>20.076000000000001</v>
      </c>
      <c r="E212" s="8">
        <v>5019</v>
      </c>
      <c r="F212" s="13">
        <v>20.076000000000001</v>
      </c>
      <c r="G212" s="47">
        <f t="shared" si="88"/>
        <v>1</v>
      </c>
      <c r="H212" s="48">
        <f t="shared" si="88"/>
        <v>1</v>
      </c>
      <c r="I212" s="49">
        <f t="shared" si="98"/>
        <v>0</v>
      </c>
      <c r="J212" s="50">
        <f t="shared" si="98"/>
        <v>0</v>
      </c>
      <c r="K212" s="8"/>
      <c r="L212" s="8"/>
      <c r="M212" s="8"/>
      <c r="N212" s="8"/>
      <c r="O212" s="51">
        <v>4.0000000000000001E-3</v>
      </c>
      <c r="P212" s="8">
        <v>4833</v>
      </c>
      <c r="Q212" s="41">
        <f t="shared" si="49"/>
        <v>19.332000000000001</v>
      </c>
      <c r="R212" s="42">
        <f t="shared" si="100"/>
        <v>4833</v>
      </c>
      <c r="S212" s="43">
        <f t="shared" si="100"/>
        <v>19.332000000000001</v>
      </c>
      <c r="T212" s="405"/>
      <c r="U212" s="405"/>
      <c r="V212" s="405"/>
      <c r="W212" s="405"/>
      <c r="X212" s="423">
        <v>4.0000000000000001E-3</v>
      </c>
      <c r="Y212" s="405">
        <v>4833</v>
      </c>
      <c r="Z212" s="424">
        <f t="shared" si="101"/>
        <v>19.332000000000001</v>
      </c>
      <c r="AA212" s="406">
        <f t="shared" si="102"/>
        <v>4833</v>
      </c>
      <c r="AB212" s="484">
        <f t="shared" si="51"/>
        <v>19.332000000000001</v>
      </c>
      <c r="AC212" s="404"/>
    </row>
    <row r="213" spans="1:29" ht="18">
      <c r="A213" s="6">
        <f>+A212+0.01</f>
        <v>8.0399999999999991</v>
      </c>
      <c r="B213" s="7" t="s">
        <v>137</v>
      </c>
      <c r="C213" s="8">
        <v>14315</v>
      </c>
      <c r="D213" s="13">
        <v>57.26</v>
      </c>
      <c r="E213" s="8">
        <v>14315</v>
      </c>
      <c r="F213" s="13">
        <v>57.26</v>
      </c>
      <c r="G213" s="47">
        <f t="shared" si="88"/>
        <v>1</v>
      </c>
      <c r="H213" s="48">
        <f t="shared" si="88"/>
        <v>1</v>
      </c>
      <c r="I213" s="49">
        <f t="shared" si="98"/>
        <v>0</v>
      </c>
      <c r="J213" s="50">
        <f t="shared" si="98"/>
        <v>0</v>
      </c>
      <c r="K213" s="8"/>
      <c r="L213" s="8"/>
      <c r="M213" s="8"/>
      <c r="N213" s="8"/>
      <c r="O213" s="51">
        <v>4.0000000000000001E-3</v>
      </c>
      <c r="P213" s="8">
        <v>13835</v>
      </c>
      <c r="Q213" s="41">
        <f t="shared" si="49"/>
        <v>55.34</v>
      </c>
      <c r="R213" s="42">
        <f t="shared" si="100"/>
        <v>13835</v>
      </c>
      <c r="S213" s="43">
        <f t="shared" si="100"/>
        <v>55.34</v>
      </c>
      <c r="T213" s="405"/>
      <c r="U213" s="405"/>
      <c r="V213" s="405"/>
      <c r="W213" s="405"/>
      <c r="X213" s="423">
        <v>4.0000000000000001E-3</v>
      </c>
      <c r="Y213" s="405">
        <v>13835</v>
      </c>
      <c r="Z213" s="424">
        <f t="shared" si="101"/>
        <v>55.34</v>
      </c>
      <c r="AA213" s="406">
        <f t="shared" si="102"/>
        <v>13835</v>
      </c>
      <c r="AB213" s="484">
        <f t="shared" si="51"/>
        <v>55.34</v>
      </c>
      <c r="AC213" s="404"/>
    </row>
    <row r="214" spans="1:29" ht="18">
      <c r="A214" s="6">
        <f>+A213+0.01</f>
        <v>8.0499999999999989</v>
      </c>
      <c r="B214" s="7" t="s">
        <v>138</v>
      </c>
      <c r="C214" s="8">
        <v>6497</v>
      </c>
      <c r="D214" s="13">
        <v>25.988</v>
      </c>
      <c r="E214" s="8">
        <v>6497</v>
      </c>
      <c r="F214" s="13">
        <v>25.988</v>
      </c>
      <c r="G214" s="47">
        <f t="shared" si="88"/>
        <v>1</v>
      </c>
      <c r="H214" s="48">
        <f t="shared" si="88"/>
        <v>1</v>
      </c>
      <c r="I214" s="49">
        <f t="shared" si="98"/>
        <v>0</v>
      </c>
      <c r="J214" s="50">
        <f t="shared" si="98"/>
        <v>0</v>
      </c>
      <c r="K214" s="8"/>
      <c r="L214" s="8"/>
      <c r="M214" s="8"/>
      <c r="N214" s="8"/>
      <c r="O214" s="51">
        <v>4.0000000000000001E-3</v>
      </c>
      <c r="P214" s="8">
        <v>6526</v>
      </c>
      <c r="Q214" s="41">
        <f t="shared" si="49"/>
        <v>26.103999999999999</v>
      </c>
      <c r="R214" s="42">
        <f t="shared" si="100"/>
        <v>6526</v>
      </c>
      <c r="S214" s="43">
        <f t="shared" si="100"/>
        <v>26.103999999999999</v>
      </c>
      <c r="T214" s="405"/>
      <c r="U214" s="405"/>
      <c r="V214" s="405"/>
      <c r="W214" s="405"/>
      <c r="X214" s="423">
        <v>4.0000000000000001E-3</v>
      </c>
      <c r="Y214" s="405">
        <v>6526</v>
      </c>
      <c r="Z214" s="424">
        <f t="shared" si="101"/>
        <v>26.103999999999999</v>
      </c>
      <c r="AA214" s="406">
        <f t="shared" si="102"/>
        <v>6526</v>
      </c>
      <c r="AB214" s="484">
        <f t="shared" si="51"/>
        <v>26.103999999999999</v>
      </c>
      <c r="AC214" s="404"/>
    </row>
    <row r="215" spans="1:29" s="87" customFormat="1" ht="18">
      <c r="A215" s="176"/>
      <c r="B215" s="192" t="s">
        <v>107</v>
      </c>
      <c r="C215" s="198">
        <f>SUM(C210:C214)</f>
        <v>51120</v>
      </c>
      <c r="D215" s="199">
        <f>SUM(D210:D214)</f>
        <v>198.56719999999999</v>
      </c>
      <c r="E215" s="198">
        <f>SUM(E210:E214)</f>
        <v>51120</v>
      </c>
      <c r="F215" s="199">
        <f>SUM(F210:F214)</f>
        <v>198.56719999999999</v>
      </c>
      <c r="G215" s="134">
        <f t="shared" si="88"/>
        <v>1</v>
      </c>
      <c r="H215" s="135">
        <f t="shared" si="88"/>
        <v>1</v>
      </c>
      <c r="I215" s="198">
        <f t="shared" ref="I215:S215" si="103">SUM(I210:I214)</f>
        <v>0</v>
      </c>
      <c r="J215" s="199">
        <f t="shared" si="103"/>
        <v>0</v>
      </c>
      <c r="K215" s="199">
        <f t="shared" si="103"/>
        <v>0</v>
      </c>
      <c r="L215" s="199">
        <f t="shared" si="103"/>
        <v>0</v>
      </c>
      <c r="M215" s="199">
        <f t="shared" si="103"/>
        <v>0</v>
      </c>
      <c r="N215" s="199">
        <f t="shared" si="103"/>
        <v>0</v>
      </c>
      <c r="O215" s="200">
        <f t="shared" si="103"/>
        <v>1.9599999999999999E-2</v>
      </c>
      <c r="P215" s="199">
        <f t="shared" si="103"/>
        <v>50162</v>
      </c>
      <c r="Q215" s="199">
        <f t="shared" si="103"/>
        <v>194.98559999999998</v>
      </c>
      <c r="R215" s="199">
        <f t="shared" si="103"/>
        <v>50162</v>
      </c>
      <c r="S215" s="199">
        <f t="shared" si="103"/>
        <v>194.98559999999998</v>
      </c>
      <c r="T215" s="446"/>
      <c r="U215" s="446">
        <f t="shared" ref="U215:AB215" si="104">SUM(U210:U214)</f>
        <v>0</v>
      </c>
      <c r="V215" s="446"/>
      <c r="W215" s="446">
        <f t="shared" si="104"/>
        <v>0</v>
      </c>
      <c r="X215" s="449"/>
      <c r="Y215" s="445">
        <f t="shared" si="104"/>
        <v>50162</v>
      </c>
      <c r="Z215" s="446">
        <f t="shared" si="104"/>
        <v>194.98559999999998</v>
      </c>
      <c r="AA215" s="445">
        <f t="shared" si="104"/>
        <v>50162</v>
      </c>
      <c r="AB215" s="446">
        <f t="shared" si="104"/>
        <v>194.98559999999998</v>
      </c>
      <c r="AC215" s="422"/>
    </row>
    <row r="216" spans="1:29" s="147" customFormat="1" ht="31.5">
      <c r="A216" s="143">
        <v>9</v>
      </c>
      <c r="B216" s="144" t="s">
        <v>139</v>
      </c>
      <c r="C216" s="145"/>
      <c r="D216" s="162"/>
      <c r="E216" s="145"/>
      <c r="F216" s="162"/>
      <c r="G216" s="151"/>
      <c r="H216" s="152"/>
      <c r="I216" s="159"/>
      <c r="J216" s="145"/>
      <c r="K216" s="145"/>
      <c r="L216" s="145"/>
      <c r="M216" s="145"/>
      <c r="N216" s="145"/>
      <c r="O216" s="153"/>
      <c r="P216" s="145"/>
      <c r="Q216" s="158">
        <f t="shared" ref="Q216:Q218" si="105">O216*P216</f>
        <v>0</v>
      </c>
      <c r="R216" s="154">
        <f t="shared" si="100"/>
        <v>0</v>
      </c>
      <c r="S216" s="155">
        <f t="shared" si="100"/>
        <v>0</v>
      </c>
      <c r="T216" s="439"/>
      <c r="U216" s="439"/>
      <c r="V216" s="439"/>
      <c r="W216" s="439"/>
      <c r="X216" s="440"/>
      <c r="Y216" s="439"/>
      <c r="Z216" s="424"/>
      <c r="AA216" s="406"/>
      <c r="AB216" s="484"/>
      <c r="AC216" s="403"/>
    </row>
    <row r="217" spans="1:29" ht="18">
      <c r="A217" s="6">
        <v>9.01</v>
      </c>
      <c r="B217" s="7" t="s">
        <v>140</v>
      </c>
      <c r="C217" s="8"/>
      <c r="D217" s="13"/>
      <c r="E217" s="8"/>
      <c r="F217" s="13"/>
      <c r="G217" s="47"/>
      <c r="H217" s="48"/>
      <c r="I217" s="49">
        <f t="shared" ref="I217:J218" si="106">C217-E217</f>
        <v>0</v>
      </c>
      <c r="J217" s="50">
        <f t="shared" si="106"/>
        <v>0</v>
      </c>
      <c r="K217" s="8"/>
      <c r="L217" s="8"/>
      <c r="M217" s="8"/>
      <c r="N217" s="8"/>
      <c r="O217" s="51">
        <v>0.2</v>
      </c>
      <c r="P217" s="8"/>
      <c r="Q217" s="41">
        <f t="shared" si="105"/>
        <v>0</v>
      </c>
      <c r="R217" s="42">
        <f t="shared" si="100"/>
        <v>0</v>
      </c>
      <c r="S217" s="43">
        <f t="shared" si="100"/>
        <v>0</v>
      </c>
      <c r="T217" s="405"/>
      <c r="U217" s="405"/>
      <c r="V217" s="405"/>
      <c r="W217" s="405"/>
      <c r="X217" s="423">
        <v>0.2</v>
      </c>
      <c r="Y217" s="405"/>
      <c r="Z217" s="424">
        <f t="shared" ref="Z217:Z218" si="107">X217*Y217</f>
        <v>0</v>
      </c>
      <c r="AA217" s="406">
        <f t="shared" ref="AA217:AB231" si="108">T217+V217+Y217</f>
        <v>0</v>
      </c>
      <c r="AB217" s="484">
        <f t="shared" si="51"/>
        <v>0</v>
      </c>
      <c r="AC217" s="404"/>
    </row>
    <row r="218" spans="1:29" ht="18">
      <c r="A218" s="6">
        <v>9.02</v>
      </c>
      <c r="B218" s="7" t="s">
        <v>141</v>
      </c>
      <c r="C218" s="8"/>
      <c r="D218" s="13"/>
      <c r="E218" s="8"/>
      <c r="F218" s="13"/>
      <c r="G218" s="47"/>
      <c r="H218" s="48"/>
      <c r="I218" s="49">
        <f t="shared" si="106"/>
        <v>0</v>
      </c>
      <c r="J218" s="50">
        <f t="shared" si="106"/>
        <v>0</v>
      </c>
      <c r="K218" s="8"/>
      <c r="L218" s="8"/>
      <c r="M218" s="8"/>
      <c r="N218" s="8"/>
      <c r="O218" s="51">
        <v>0.5</v>
      </c>
      <c r="P218" s="8">
        <v>13</v>
      </c>
      <c r="Q218" s="41">
        <f t="shared" si="105"/>
        <v>6.5</v>
      </c>
      <c r="R218" s="42">
        <f t="shared" si="100"/>
        <v>13</v>
      </c>
      <c r="S218" s="43">
        <f t="shared" si="100"/>
        <v>6.5</v>
      </c>
      <c r="T218" s="405"/>
      <c r="U218" s="405"/>
      <c r="V218" s="405"/>
      <c r="W218" s="405"/>
      <c r="X218" s="423">
        <v>0.5</v>
      </c>
      <c r="Y218" s="405">
        <v>0</v>
      </c>
      <c r="Z218" s="424">
        <f t="shared" si="107"/>
        <v>0</v>
      </c>
      <c r="AA218" s="406">
        <f t="shared" si="108"/>
        <v>0</v>
      </c>
      <c r="AB218" s="484">
        <f t="shared" si="108"/>
        <v>0</v>
      </c>
      <c r="AC218" s="404"/>
    </row>
    <row r="219" spans="1:29" s="87" customFormat="1" ht="18">
      <c r="A219" s="176"/>
      <c r="B219" s="132" t="s">
        <v>107</v>
      </c>
      <c r="C219" s="198">
        <f>SUM(C217:C218)</f>
        <v>0</v>
      </c>
      <c r="D219" s="199">
        <f>SUM(D217:D218)</f>
        <v>0</v>
      </c>
      <c r="E219" s="198">
        <f>SUM(E217:E218)</f>
        <v>0</v>
      </c>
      <c r="F219" s="199">
        <f>SUM(F217:F218)</f>
        <v>0</v>
      </c>
      <c r="G219" s="134"/>
      <c r="H219" s="135"/>
      <c r="I219" s="198">
        <f t="shared" ref="I219:S219" si="109">SUM(I217:I218)</f>
        <v>0</v>
      </c>
      <c r="J219" s="199">
        <f t="shared" si="109"/>
        <v>0</v>
      </c>
      <c r="K219" s="199">
        <f t="shared" si="109"/>
        <v>0</v>
      </c>
      <c r="L219" s="199">
        <f t="shared" si="109"/>
        <v>0</v>
      </c>
      <c r="M219" s="199">
        <f t="shared" si="109"/>
        <v>0</v>
      </c>
      <c r="N219" s="199">
        <f t="shared" si="109"/>
        <v>0</v>
      </c>
      <c r="O219" s="200">
        <f t="shared" si="109"/>
        <v>0.7</v>
      </c>
      <c r="P219" s="199">
        <f t="shared" si="109"/>
        <v>13</v>
      </c>
      <c r="Q219" s="199">
        <f t="shared" si="109"/>
        <v>6.5</v>
      </c>
      <c r="R219" s="199">
        <f t="shared" si="109"/>
        <v>13</v>
      </c>
      <c r="S219" s="199">
        <f t="shared" si="109"/>
        <v>6.5</v>
      </c>
      <c r="T219" s="446"/>
      <c r="U219" s="446">
        <f t="shared" ref="U219:AB219" si="110">SUM(U217:U218)</f>
        <v>0</v>
      </c>
      <c r="V219" s="446"/>
      <c r="W219" s="446">
        <f t="shared" si="110"/>
        <v>0</v>
      </c>
      <c r="X219" s="449"/>
      <c r="Y219" s="446"/>
      <c r="Z219" s="446">
        <f t="shared" si="110"/>
        <v>0</v>
      </c>
      <c r="AA219" s="446"/>
      <c r="AB219" s="446">
        <f t="shared" si="110"/>
        <v>0</v>
      </c>
      <c r="AC219" s="403"/>
    </row>
    <row r="220" spans="1:29" s="172" customFormat="1" ht="18">
      <c r="A220" s="164" t="s">
        <v>142</v>
      </c>
      <c r="B220" s="165" t="s">
        <v>143</v>
      </c>
      <c r="C220" s="166"/>
      <c r="D220" s="173"/>
      <c r="E220" s="166"/>
      <c r="F220" s="173"/>
      <c r="G220" s="167"/>
      <c r="H220" s="168"/>
      <c r="I220" s="174"/>
      <c r="J220" s="166"/>
      <c r="K220" s="166"/>
      <c r="L220" s="166"/>
      <c r="M220" s="166"/>
      <c r="N220" s="166"/>
      <c r="O220" s="169"/>
      <c r="P220" s="166"/>
      <c r="Q220" s="173"/>
      <c r="R220" s="170">
        <f t="shared" si="100"/>
        <v>0</v>
      </c>
      <c r="S220" s="171">
        <f t="shared" si="100"/>
        <v>0</v>
      </c>
      <c r="T220" s="439"/>
      <c r="U220" s="439"/>
      <c r="V220" s="439"/>
      <c r="W220" s="439"/>
      <c r="X220" s="440"/>
      <c r="Y220" s="439"/>
      <c r="Z220" s="448"/>
      <c r="AA220" s="406">
        <f t="shared" ref="AA220:AB239" si="111">T220+V220+Y220</f>
        <v>0</v>
      </c>
      <c r="AB220" s="484">
        <f t="shared" si="108"/>
        <v>0</v>
      </c>
      <c r="AC220" s="403"/>
    </row>
    <row r="221" spans="1:29" s="147" customFormat="1" ht="18">
      <c r="A221" s="143">
        <v>10</v>
      </c>
      <c r="B221" s="144" t="s">
        <v>293</v>
      </c>
      <c r="C221" s="145"/>
      <c r="D221" s="162"/>
      <c r="E221" s="145"/>
      <c r="F221" s="162"/>
      <c r="G221" s="151"/>
      <c r="H221" s="152"/>
      <c r="I221" s="159"/>
      <c r="J221" s="145"/>
      <c r="K221" s="145"/>
      <c r="L221" s="145"/>
      <c r="M221" s="145"/>
      <c r="N221" s="145"/>
      <c r="O221" s="153"/>
      <c r="P221" s="145"/>
      <c r="Q221" s="162"/>
      <c r="R221" s="154">
        <f t="shared" si="100"/>
        <v>0</v>
      </c>
      <c r="S221" s="155">
        <f t="shared" si="100"/>
        <v>0</v>
      </c>
      <c r="T221" s="439"/>
      <c r="U221" s="439"/>
      <c r="V221" s="439"/>
      <c r="W221" s="439"/>
      <c r="X221" s="440"/>
      <c r="Y221" s="439"/>
      <c r="Z221" s="448"/>
      <c r="AA221" s="406">
        <f t="shared" si="111"/>
        <v>0</v>
      </c>
      <c r="AB221" s="484">
        <f t="shared" si="108"/>
        <v>0</v>
      </c>
      <c r="AC221" s="403"/>
    </row>
    <row r="222" spans="1:29" s="88" customFormat="1" ht="18">
      <c r="A222" s="55"/>
      <c r="B222" s="36" t="s">
        <v>144</v>
      </c>
      <c r="C222" s="259"/>
      <c r="D222" s="335"/>
      <c r="E222" s="259"/>
      <c r="F222" s="335"/>
      <c r="G222" s="47"/>
      <c r="H222" s="48"/>
      <c r="I222" s="1"/>
      <c r="J222" s="259"/>
      <c r="K222" s="259"/>
      <c r="L222" s="259"/>
      <c r="M222" s="259"/>
      <c r="N222" s="259"/>
      <c r="O222" s="54"/>
      <c r="P222" s="259"/>
      <c r="Q222" s="335"/>
      <c r="R222" s="42">
        <f t="shared" si="100"/>
        <v>0</v>
      </c>
      <c r="S222" s="43">
        <f t="shared" si="100"/>
        <v>0</v>
      </c>
      <c r="T222" s="451"/>
      <c r="U222" s="451"/>
      <c r="V222" s="451"/>
      <c r="W222" s="451"/>
      <c r="X222" s="450"/>
      <c r="Y222" s="451"/>
      <c r="Z222" s="398"/>
      <c r="AA222" s="406">
        <f t="shared" si="111"/>
        <v>0</v>
      </c>
      <c r="AB222" s="484">
        <f t="shared" si="108"/>
        <v>0</v>
      </c>
      <c r="AC222" s="452"/>
    </row>
    <row r="223" spans="1:29" s="91" customFormat="1" ht="38.25" customHeight="1">
      <c r="A223" s="6">
        <v>10.01</v>
      </c>
      <c r="B223" s="56" t="s">
        <v>145</v>
      </c>
      <c r="C223" s="57"/>
      <c r="D223" s="55"/>
      <c r="E223" s="57"/>
      <c r="F223" s="55"/>
      <c r="G223" s="47"/>
      <c r="H223" s="48"/>
      <c r="I223" s="49">
        <f t="shared" ref="I223:J231" si="112">C223-E223</f>
        <v>0</v>
      </c>
      <c r="J223" s="50">
        <f t="shared" si="112"/>
        <v>0</v>
      </c>
      <c r="K223" s="57"/>
      <c r="L223" s="57"/>
      <c r="M223" s="57"/>
      <c r="N223" s="57"/>
      <c r="O223" s="51"/>
      <c r="P223" s="57"/>
      <c r="Q223" s="55"/>
      <c r="R223" s="42">
        <f t="shared" si="100"/>
        <v>0</v>
      </c>
      <c r="S223" s="43">
        <f t="shared" si="100"/>
        <v>0</v>
      </c>
      <c r="T223" s="453"/>
      <c r="U223" s="453"/>
      <c r="V223" s="453"/>
      <c r="W223" s="453"/>
      <c r="X223" s="423"/>
      <c r="Y223" s="453"/>
      <c r="Z223" s="458"/>
      <c r="AA223" s="406">
        <f t="shared" si="111"/>
        <v>0</v>
      </c>
      <c r="AB223" s="484">
        <f t="shared" si="108"/>
        <v>0</v>
      </c>
      <c r="AC223" s="454"/>
    </row>
    <row r="224" spans="1:29" s="91" customFormat="1" ht="39" customHeight="1">
      <c r="A224" s="6">
        <v>10.02</v>
      </c>
      <c r="B224" s="56" t="s">
        <v>146</v>
      </c>
      <c r="C224" s="57"/>
      <c r="D224" s="55"/>
      <c r="E224" s="57"/>
      <c r="F224" s="55"/>
      <c r="G224" s="47"/>
      <c r="H224" s="48"/>
      <c r="I224" s="49">
        <f t="shared" si="112"/>
        <v>0</v>
      </c>
      <c r="J224" s="50">
        <f t="shared" si="112"/>
        <v>0</v>
      </c>
      <c r="K224" s="57"/>
      <c r="L224" s="57"/>
      <c r="M224" s="57"/>
      <c r="N224" s="57"/>
      <c r="O224" s="51"/>
      <c r="P224" s="57"/>
      <c r="Q224" s="41">
        <f>O224*P224*3</f>
        <v>0</v>
      </c>
      <c r="R224" s="42">
        <f t="shared" si="100"/>
        <v>0</v>
      </c>
      <c r="S224" s="43">
        <f t="shared" si="100"/>
        <v>0</v>
      </c>
      <c r="T224" s="453"/>
      <c r="U224" s="453"/>
      <c r="V224" s="453"/>
      <c r="W224" s="453"/>
      <c r="X224" s="423"/>
      <c r="Y224" s="453"/>
      <c r="Z224" s="424">
        <f>X224*Y224*3</f>
        <v>0</v>
      </c>
      <c r="AA224" s="406">
        <f t="shared" si="111"/>
        <v>0</v>
      </c>
      <c r="AB224" s="484">
        <f t="shared" si="108"/>
        <v>0</v>
      </c>
      <c r="AC224" s="454"/>
    </row>
    <row r="225" spans="1:29" s="88" customFormat="1" ht="60" customHeight="1">
      <c r="A225" s="6">
        <f>+A224+0.01</f>
        <v>10.029999999999999</v>
      </c>
      <c r="B225" s="58" t="s">
        <v>147</v>
      </c>
      <c r="C225" s="92"/>
      <c r="D225" s="123"/>
      <c r="E225" s="92"/>
      <c r="F225" s="123"/>
      <c r="G225" s="47"/>
      <c r="H225" s="48"/>
      <c r="I225" s="49">
        <f t="shared" si="112"/>
        <v>0</v>
      </c>
      <c r="J225" s="50">
        <f t="shared" si="112"/>
        <v>0</v>
      </c>
      <c r="K225" s="92"/>
      <c r="L225" s="92"/>
      <c r="M225" s="92"/>
      <c r="N225" s="92"/>
      <c r="O225" s="60"/>
      <c r="P225" s="92"/>
      <c r="Q225" s="41">
        <f>O225*P225*3</f>
        <v>0</v>
      </c>
      <c r="R225" s="42">
        <f t="shared" si="100"/>
        <v>0</v>
      </c>
      <c r="S225" s="43">
        <f t="shared" si="100"/>
        <v>0</v>
      </c>
      <c r="T225" s="455"/>
      <c r="U225" s="455"/>
      <c r="V225" s="455"/>
      <c r="W225" s="455"/>
      <c r="X225" s="456"/>
      <c r="Y225" s="455"/>
      <c r="Z225" s="424">
        <f>X225*Y225*3</f>
        <v>0</v>
      </c>
      <c r="AA225" s="406">
        <f t="shared" si="111"/>
        <v>0</v>
      </c>
      <c r="AB225" s="484">
        <f t="shared" si="108"/>
        <v>0</v>
      </c>
      <c r="AC225" s="457"/>
    </row>
    <row r="226" spans="1:29" s="88" customFormat="1" ht="18">
      <c r="A226" s="6"/>
      <c r="B226" s="36" t="s">
        <v>148</v>
      </c>
      <c r="C226" s="259"/>
      <c r="D226" s="335"/>
      <c r="E226" s="259"/>
      <c r="F226" s="335"/>
      <c r="G226" s="47"/>
      <c r="H226" s="48"/>
      <c r="I226" s="49">
        <f t="shared" si="112"/>
        <v>0</v>
      </c>
      <c r="J226" s="50">
        <f t="shared" si="112"/>
        <v>0</v>
      </c>
      <c r="K226" s="259"/>
      <c r="L226" s="259"/>
      <c r="M226" s="259"/>
      <c r="N226" s="259"/>
      <c r="O226" s="54"/>
      <c r="P226" s="259"/>
      <c r="Q226" s="335"/>
      <c r="R226" s="42">
        <f t="shared" si="100"/>
        <v>0</v>
      </c>
      <c r="S226" s="43">
        <f t="shared" si="100"/>
        <v>0</v>
      </c>
      <c r="T226" s="451"/>
      <c r="U226" s="451"/>
      <c r="V226" s="451"/>
      <c r="W226" s="451"/>
      <c r="X226" s="450"/>
      <c r="Y226" s="451"/>
      <c r="Z226" s="398"/>
      <c r="AA226" s="406"/>
      <c r="AB226" s="484"/>
      <c r="AC226" s="452"/>
    </row>
    <row r="227" spans="1:29" s="91" customFormat="1" ht="48.75" customHeight="1">
      <c r="A227" s="6">
        <v>10.039999999999999</v>
      </c>
      <c r="B227" s="56" t="s">
        <v>149</v>
      </c>
      <c r="C227" s="57"/>
      <c r="D227" s="55"/>
      <c r="E227" s="57"/>
      <c r="F227" s="55"/>
      <c r="G227" s="47"/>
      <c r="H227" s="48"/>
      <c r="I227" s="49">
        <f t="shared" si="112"/>
        <v>0</v>
      </c>
      <c r="J227" s="50">
        <f t="shared" si="112"/>
        <v>0</v>
      </c>
      <c r="K227" s="57"/>
      <c r="L227" s="57"/>
      <c r="M227" s="57"/>
      <c r="N227" s="57"/>
      <c r="O227" s="60"/>
      <c r="P227" s="57"/>
      <c r="Q227" s="55"/>
      <c r="R227" s="42">
        <f t="shared" ref="R227:S294" si="113">K227+M227+P227</f>
        <v>0</v>
      </c>
      <c r="S227" s="43">
        <f t="shared" si="113"/>
        <v>0</v>
      </c>
      <c r="T227" s="453"/>
      <c r="U227" s="453"/>
      <c r="V227" s="453"/>
      <c r="W227" s="453"/>
      <c r="X227" s="456"/>
      <c r="Y227" s="453"/>
      <c r="Z227" s="458"/>
      <c r="AA227" s="406">
        <f t="shared" si="111"/>
        <v>0</v>
      </c>
      <c r="AB227" s="484">
        <f t="shared" si="108"/>
        <v>0</v>
      </c>
      <c r="AC227" s="454"/>
    </row>
    <row r="228" spans="1:29" s="91" customFormat="1" ht="18">
      <c r="A228" s="6"/>
      <c r="B228" s="59" t="s">
        <v>150</v>
      </c>
      <c r="C228" s="55"/>
      <c r="D228" s="55"/>
      <c r="E228" s="55"/>
      <c r="F228" s="55"/>
      <c r="G228" s="47"/>
      <c r="H228" s="48"/>
      <c r="I228" s="49">
        <f t="shared" si="112"/>
        <v>0</v>
      </c>
      <c r="J228" s="50">
        <f t="shared" si="112"/>
        <v>0</v>
      </c>
      <c r="K228" s="55"/>
      <c r="L228" s="55"/>
      <c r="M228" s="55"/>
      <c r="N228" s="55"/>
      <c r="O228" s="51"/>
      <c r="P228" s="55"/>
      <c r="Q228" s="55">
        <f t="shared" ref="Q228:Q230" si="114">O228*P228*3</f>
        <v>0</v>
      </c>
      <c r="R228" s="42">
        <f t="shared" si="113"/>
        <v>0</v>
      </c>
      <c r="S228" s="43">
        <f t="shared" si="113"/>
        <v>0</v>
      </c>
      <c r="T228" s="458"/>
      <c r="U228" s="458"/>
      <c r="V228" s="458"/>
      <c r="W228" s="458"/>
      <c r="X228" s="423"/>
      <c r="Y228" s="458"/>
      <c r="Z228" s="458">
        <f t="shared" ref="Z228:Z235" si="115">X228*Y228*3</f>
        <v>0</v>
      </c>
      <c r="AA228" s="406">
        <f t="shared" si="111"/>
        <v>0</v>
      </c>
      <c r="AB228" s="484">
        <f t="shared" si="108"/>
        <v>0</v>
      </c>
      <c r="AC228" s="459"/>
    </row>
    <row r="229" spans="1:29" s="91" customFormat="1" ht="18">
      <c r="A229" s="6"/>
      <c r="B229" s="59" t="s">
        <v>151</v>
      </c>
      <c r="C229" s="55"/>
      <c r="D229" s="55"/>
      <c r="E229" s="55"/>
      <c r="F229" s="55"/>
      <c r="G229" s="47"/>
      <c r="H229" s="48"/>
      <c r="I229" s="49">
        <f t="shared" si="112"/>
        <v>0</v>
      </c>
      <c r="J229" s="50">
        <f t="shared" si="112"/>
        <v>0</v>
      </c>
      <c r="K229" s="55"/>
      <c r="L229" s="55"/>
      <c r="M229" s="55"/>
      <c r="N229" s="55"/>
      <c r="O229" s="51"/>
      <c r="P229" s="55"/>
      <c r="Q229" s="55">
        <f t="shared" si="114"/>
        <v>0</v>
      </c>
      <c r="R229" s="42">
        <f t="shared" si="113"/>
        <v>0</v>
      </c>
      <c r="S229" s="43">
        <f t="shared" si="113"/>
        <v>0</v>
      </c>
      <c r="T229" s="458"/>
      <c r="U229" s="458"/>
      <c r="V229" s="458"/>
      <c r="W229" s="458"/>
      <c r="X229" s="423"/>
      <c r="Y229" s="458"/>
      <c r="Z229" s="458">
        <f t="shared" si="115"/>
        <v>0</v>
      </c>
      <c r="AA229" s="406">
        <f t="shared" si="111"/>
        <v>0</v>
      </c>
      <c r="AB229" s="484">
        <f t="shared" si="108"/>
        <v>0</v>
      </c>
      <c r="AC229" s="459"/>
    </row>
    <row r="230" spans="1:29" s="91" customFormat="1" ht="18">
      <c r="A230" s="6"/>
      <c r="B230" s="59" t="s">
        <v>152</v>
      </c>
      <c r="C230" s="55"/>
      <c r="D230" s="55"/>
      <c r="E230" s="55"/>
      <c r="F230" s="55"/>
      <c r="G230" s="47"/>
      <c r="H230" s="48"/>
      <c r="I230" s="49">
        <f t="shared" si="112"/>
        <v>0</v>
      </c>
      <c r="J230" s="50">
        <f t="shared" si="112"/>
        <v>0</v>
      </c>
      <c r="K230" s="55"/>
      <c r="L230" s="55"/>
      <c r="M230" s="55"/>
      <c r="N230" s="55"/>
      <c r="O230" s="51"/>
      <c r="P230" s="55"/>
      <c r="Q230" s="55">
        <f t="shared" si="114"/>
        <v>0</v>
      </c>
      <c r="R230" s="42">
        <f t="shared" si="113"/>
        <v>0</v>
      </c>
      <c r="S230" s="43">
        <f t="shared" si="113"/>
        <v>0</v>
      </c>
      <c r="T230" s="458"/>
      <c r="U230" s="458"/>
      <c r="V230" s="458"/>
      <c r="W230" s="458"/>
      <c r="X230" s="423"/>
      <c r="Y230" s="458"/>
      <c r="Z230" s="458">
        <f t="shared" si="115"/>
        <v>0</v>
      </c>
      <c r="AA230" s="406">
        <f t="shared" si="111"/>
        <v>0</v>
      </c>
      <c r="AB230" s="484">
        <f t="shared" si="108"/>
        <v>0</v>
      </c>
      <c r="AC230" s="459"/>
    </row>
    <row r="231" spans="1:29" s="91" customFormat="1" ht="44.25" customHeight="1">
      <c r="A231" s="6">
        <v>10.050000000000001</v>
      </c>
      <c r="B231" s="56" t="s">
        <v>153</v>
      </c>
      <c r="C231" s="55"/>
      <c r="D231" s="55"/>
      <c r="E231" s="55"/>
      <c r="F231" s="55"/>
      <c r="G231" s="47"/>
      <c r="H231" s="48"/>
      <c r="I231" s="49">
        <f t="shared" si="112"/>
        <v>0</v>
      </c>
      <c r="J231" s="50">
        <f t="shared" si="112"/>
        <v>0</v>
      </c>
      <c r="K231" s="55"/>
      <c r="L231" s="55"/>
      <c r="M231" s="55"/>
      <c r="N231" s="55"/>
      <c r="O231" s="60"/>
      <c r="P231" s="55"/>
      <c r="Q231" s="41">
        <f>O231*P231*3</f>
        <v>0</v>
      </c>
      <c r="R231" s="42">
        <f t="shared" si="113"/>
        <v>0</v>
      </c>
      <c r="S231" s="43">
        <f t="shared" si="113"/>
        <v>0</v>
      </c>
      <c r="T231" s="458"/>
      <c r="U231" s="458"/>
      <c r="V231" s="458"/>
      <c r="W231" s="458"/>
      <c r="X231" s="456"/>
      <c r="Y231" s="458"/>
      <c r="Z231" s="458">
        <f t="shared" si="115"/>
        <v>0</v>
      </c>
      <c r="AA231" s="406">
        <f t="shared" si="111"/>
        <v>0</v>
      </c>
      <c r="AB231" s="484">
        <f t="shared" si="108"/>
        <v>0</v>
      </c>
      <c r="AC231" s="459"/>
    </row>
    <row r="232" spans="1:29" s="91" customFormat="1" ht="18">
      <c r="A232" s="6"/>
      <c r="B232" s="59" t="s">
        <v>150</v>
      </c>
      <c r="C232" s="55"/>
      <c r="D232" s="55"/>
      <c r="E232" s="55"/>
      <c r="F232" s="55"/>
      <c r="G232" s="47"/>
      <c r="H232" s="48"/>
      <c r="I232" s="82"/>
      <c r="J232" s="55"/>
      <c r="K232" s="55"/>
      <c r="L232" s="55"/>
      <c r="M232" s="55"/>
      <c r="N232" s="55"/>
      <c r="O232" s="51">
        <v>0.14984</v>
      </c>
      <c r="P232" s="82">
        <v>13</v>
      </c>
      <c r="Q232" s="41">
        <f>O232*P232*3</f>
        <v>5.8437600000000005</v>
      </c>
      <c r="R232" s="42">
        <f t="shared" si="113"/>
        <v>13</v>
      </c>
      <c r="S232" s="43">
        <f t="shared" si="113"/>
        <v>5.8437600000000005</v>
      </c>
      <c r="T232" s="458"/>
      <c r="U232" s="458"/>
      <c r="V232" s="458"/>
      <c r="W232" s="458"/>
      <c r="X232" s="423">
        <v>0.14984</v>
      </c>
      <c r="Y232" s="521">
        <v>0</v>
      </c>
      <c r="Z232" s="458">
        <f t="shared" si="115"/>
        <v>0</v>
      </c>
      <c r="AA232" s="406">
        <f t="shared" si="111"/>
        <v>0</v>
      </c>
      <c r="AB232" s="484">
        <f t="shared" si="111"/>
        <v>0</v>
      </c>
      <c r="AC232" s="459"/>
    </row>
    <row r="233" spans="1:29" s="91" customFormat="1" ht="18">
      <c r="A233" s="6"/>
      <c r="B233" s="59" t="s">
        <v>151</v>
      </c>
      <c r="C233" s="55"/>
      <c r="D233" s="55"/>
      <c r="E233" s="55"/>
      <c r="F233" s="55"/>
      <c r="G233" s="47"/>
      <c r="H233" s="48"/>
      <c r="I233" s="82"/>
      <c r="J233" s="55"/>
      <c r="K233" s="55"/>
      <c r="L233" s="55"/>
      <c r="M233" s="55"/>
      <c r="N233" s="55"/>
      <c r="O233" s="51">
        <v>0.14984</v>
      </c>
      <c r="P233" s="82">
        <v>13</v>
      </c>
      <c r="Q233" s="41">
        <f t="shared" ref="Q233:Q234" si="116">O233*P233*3</f>
        <v>5.8437600000000005</v>
      </c>
      <c r="R233" s="42">
        <f t="shared" si="113"/>
        <v>13</v>
      </c>
      <c r="S233" s="43">
        <f t="shared" si="113"/>
        <v>5.8437600000000005</v>
      </c>
      <c r="T233" s="458"/>
      <c r="U233" s="458"/>
      <c r="V233" s="458"/>
      <c r="W233" s="458"/>
      <c r="X233" s="423">
        <v>0.14984</v>
      </c>
      <c r="Y233" s="521">
        <v>0</v>
      </c>
      <c r="Z233" s="458">
        <f t="shared" si="115"/>
        <v>0</v>
      </c>
      <c r="AA233" s="406">
        <f t="shared" si="111"/>
        <v>0</v>
      </c>
      <c r="AB233" s="484">
        <f t="shared" si="111"/>
        <v>0</v>
      </c>
      <c r="AC233" s="459"/>
    </row>
    <row r="234" spans="1:29" s="91" customFormat="1" ht="18">
      <c r="A234" s="6"/>
      <c r="B234" s="59" t="s">
        <v>152</v>
      </c>
      <c r="C234" s="55"/>
      <c r="D234" s="55"/>
      <c r="E234" s="55"/>
      <c r="F234" s="55"/>
      <c r="G234" s="47"/>
      <c r="H234" s="48"/>
      <c r="I234" s="82"/>
      <c r="J234" s="55"/>
      <c r="K234" s="55"/>
      <c r="L234" s="55"/>
      <c r="M234" s="55"/>
      <c r="N234" s="55"/>
      <c r="O234" s="51">
        <v>0.14984</v>
      </c>
      <c r="P234" s="82">
        <v>13</v>
      </c>
      <c r="Q234" s="41">
        <f t="shared" si="116"/>
        <v>5.8437600000000005</v>
      </c>
      <c r="R234" s="42">
        <f t="shared" si="113"/>
        <v>13</v>
      </c>
      <c r="S234" s="43">
        <f t="shared" si="113"/>
        <v>5.8437600000000005</v>
      </c>
      <c r="T234" s="458"/>
      <c r="U234" s="458"/>
      <c r="V234" s="458"/>
      <c r="W234" s="458"/>
      <c r="X234" s="423">
        <v>0.14984</v>
      </c>
      <c r="Y234" s="521">
        <v>0</v>
      </c>
      <c r="Z234" s="458">
        <f t="shared" si="115"/>
        <v>0</v>
      </c>
      <c r="AA234" s="406">
        <f t="shared" si="111"/>
        <v>0</v>
      </c>
      <c r="AB234" s="484">
        <f t="shared" si="111"/>
        <v>0</v>
      </c>
      <c r="AC234" s="459"/>
    </row>
    <row r="235" spans="1:29" s="88" customFormat="1" ht="51.75" customHeight="1">
      <c r="A235" s="6">
        <f>+A231+0.01</f>
        <v>10.06</v>
      </c>
      <c r="B235" s="58" t="s">
        <v>154</v>
      </c>
      <c r="C235" s="92"/>
      <c r="D235" s="123"/>
      <c r="E235" s="92"/>
      <c r="F235" s="123"/>
      <c r="G235" s="47"/>
      <c r="H235" s="48"/>
      <c r="I235" s="122"/>
      <c r="J235" s="92"/>
      <c r="K235" s="92"/>
      <c r="L235" s="92"/>
      <c r="M235" s="92"/>
      <c r="N235" s="92"/>
      <c r="O235" s="60"/>
      <c r="P235" s="92"/>
      <c r="Q235" s="41">
        <f>O235*P235*3</f>
        <v>0</v>
      </c>
      <c r="R235" s="42">
        <f t="shared" si="113"/>
        <v>0</v>
      </c>
      <c r="S235" s="43">
        <f t="shared" si="113"/>
        <v>0</v>
      </c>
      <c r="T235" s="455"/>
      <c r="U235" s="455"/>
      <c r="V235" s="455"/>
      <c r="W235" s="455"/>
      <c r="X235" s="456"/>
      <c r="Y235" s="455"/>
      <c r="Z235" s="458">
        <f t="shared" si="115"/>
        <v>0</v>
      </c>
      <c r="AA235" s="406">
        <f t="shared" si="111"/>
        <v>0</v>
      </c>
      <c r="AB235" s="484">
        <f t="shared" si="111"/>
        <v>0</v>
      </c>
      <c r="AC235" s="457"/>
    </row>
    <row r="236" spans="1:29" s="88" customFormat="1" ht="51" customHeight="1">
      <c r="A236" s="6">
        <f t="shared" ref="A236:A257" si="117">+A235+0.01</f>
        <v>10.07</v>
      </c>
      <c r="B236" s="58" t="s">
        <v>155</v>
      </c>
      <c r="C236" s="92"/>
      <c r="D236" s="123"/>
      <c r="E236" s="92"/>
      <c r="F236" s="123"/>
      <c r="G236" s="47"/>
      <c r="H236" s="48"/>
      <c r="I236" s="122"/>
      <c r="J236" s="92"/>
      <c r="K236" s="92"/>
      <c r="L236" s="92"/>
      <c r="M236" s="92"/>
      <c r="N236" s="92"/>
      <c r="O236" s="60"/>
      <c r="P236" s="92"/>
      <c r="Q236" s="123"/>
      <c r="R236" s="42">
        <f t="shared" si="113"/>
        <v>0</v>
      </c>
      <c r="S236" s="43">
        <f t="shared" si="113"/>
        <v>0</v>
      </c>
      <c r="T236" s="455"/>
      <c r="U236" s="455"/>
      <c r="V236" s="455"/>
      <c r="W236" s="455"/>
      <c r="X236" s="456"/>
      <c r="Y236" s="455"/>
      <c r="Z236" s="513"/>
      <c r="AA236" s="406">
        <f t="shared" si="111"/>
        <v>0</v>
      </c>
      <c r="AB236" s="484">
        <f t="shared" si="111"/>
        <v>0</v>
      </c>
      <c r="AC236" s="457"/>
    </row>
    <row r="237" spans="1:29" s="88" customFormat="1" ht="18">
      <c r="A237" s="6"/>
      <c r="B237" s="58" t="s">
        <v>156</v>
      </c>
      <c r="C237" s="92"/>
      <c r="D237" s="123"/>
      <c r="E237" s="92"/>
      <c r="F237" s="123"/>
      <c r="G237" s="47"/>
      <c r="H237" s="48"/>
      <c r="I237" s="122"/>
      <c r="J237" s="92"/>
      <c r="K237" s="92"/>
      <c r="L237" s="92"/>
      <c r="M237" s="92"/>
      <c r="N237" s="92"/>
      <c r="O237" s="51"/>
      <c r="P237" s="92"/>
      <c r="Q237" s="123"/>
      <c r="R237" s="42">
        <f t="shared" si="113"/>
        <v>0</v>
      </c>
      <c r="S237" s="43">
        <f t="shared" si="113"/>
        <v>0</v>
      </c>
      <c r="T237" s="455"/>
      <c r="U237" s="455"/>
      <c r="V237" s="455"/>
      <c r="W237" s="455"/>
      <c r="X237" s="423"/>
      <c r="Y237" s="455"/>
      <c r="Z237" s="513"/>
      <c r="AA237" s="406">
        <f t="shared" si="111"/>
        <v>0</v>
      </c>
      <c r="AB237" s="484">
        <f t="shared" si="111"/>
        <v>0</v>
      </c>
      <c r="AC237" s="457"/>
    </row>
    <row r="238" spans="1:29" s="88" customFormat="1" ht="18">
      <c r="A238" s="6"/>
      <c r="B238" s="58" t="s">
        <v>157</v>
      </c>
      <c r="C238" s="92"/>
      <c r="D238" s="123"/>
      <c r="E238" s="92"/>
      <c r="F238" s="123"/>
      <c r="G238" s="47"/>
      <c r="H238" s="48"/>
      <c r="I238" s="122"/>
      <c r="J238" s="92"/>
      <c r="K238" s="92"/>
      <c r="L238" s="92"/>
      <c r="M238" s="92"/>
      <c r="N238" s="92"/>
      <c r="O238" s="51"/>
      <c r="P238" s="92"/>
      <c r="Q238" s="123"/>
      <c r="R238" s="42">
        <f t="shared" si="113"/>
        <v>0</v>
      </c>
      <c r="S238" s="43">
        <f t="shared" si="113"/>
        <v>0</v>
      </c>
      <c r="T238" s="455"/>
      <c r="U238" s="455"/>
      <c r="V238" s="455"/>
      <c r="W238" s="455"/>
      <c r="X238" s="423"/>
      <c r="Y238" s="455"/>
      <c r="Z238" s="513"/>
      <c r="AA238" s="406">
        <f t="shared" si="111"/>
        <v>0</v>
      </c>
      <c r="AB238" s="484">
        <f t="shared" si="111"/>
        <v>0</v>
      </c>
      <c r="AC238" s="457"/>
    </row>
    <row r="239" spans="1:29" s="88" customFormat="1" ht="18">
      <c r="A239" s="6"/>
      <c r="B239" s="58" t="s">
        <v>158</v>
      </c>
      <c r="C239" s="92"/>
      <c r="D239" s="123"/>
      <c r="E239" s="92"/>
      <c r="F239" s="123"/>
      <c r="G239" s="47"/>
      <c r="H239" s="48"/>
      <c r="I239" s="122"/>
      <c r="J239" s="92"/>
      <c r="K239" s="92"/>
      <c r="L239" s="92"/>
      <c r="M239" s="92"/>
      <c r="N239" s="92"/>
      <c r="O239" s="51"/>
      <c r="P239" s="92"/>
      <c r="Q239" s="123"/>
      <c r="R239" s="42">
        <f t="shared" si="113"/>
        <v>0</v>
      </c>
      <c r="S239" s="43">
        <f t="shared" si="113"/>
        <v>0</v>
      </c>
      <c r="T239" s="455"/>
      <c r="U239" s="455"/>
      <c r="V239" s="455"/>
      <c r="W239" s="455"/>
      <c r="X239" s="423"/>
      <c r="Y239" s="455"/>
      <c r="Z239" s="513"/>
      <c r="AA239" s="406">
        <f t="shared" si="111"/>
        <v>0</v>
      </c>
      <c r="AB239" s="484">
        <f t="shared" si="111"/>
        <v>0</v>
      </c>
      <c r="AC239" s="457"/>
    </row>
    <row r="240" spans="1:29" s="216" customFormat="1" ht="18">
      <c r="A240" s="203"/>
      <c r="B240" s="192" t="s">
        <v>105</v>
      </c>
      <c r="C240" s="198">
        <f>SUM(C223:C239)</f>
        <v>0</v>
      </c>
      <c r="D240" s="199">
        <f>SUM(D223:D239)</f>
        <v>0</v>
      </c>
      <c r="E240" s="198">
        <f>SUM(E223:E239)</f>
        <v>0</v>
      </c>
      <c r="F240" s="199">
        <f>SUM(F223:F239)</f>
        <v>0</v>
      </c>
      <c r="G240" s="214"/>
      <c r="H240" s="215"/>
      <c r="I240" s="198">
        <f t="shared" ref="I240:S240" si="118">SUM(I223:I239)</f>
        <v>0</v>
      </c>
      <c r="J240" s="199">
        <f t="shared" si="118"/>
        <v>0</v>
      </c>
      <c r="K240" s="199">
        <f t="shared" si="118"/>
        <v>0</v>
      </c>
      <c r="L240" s="199">
        <f t="shared" si="118"/>
        <v>0</v>
      </c>
      <c r="M240" s="199">
        <f t="shared" si="118"/>
        <v>0</v>
      </c>
      <c r="N240" s="199">
        <f t="shared" si="118"/>
        <v>0</v>
      </c>
      <c r="O240" s="200">
        <f t="shared" si="118"/>
        <v>0.44952000000000003</v>
      </c>
      <c r="P240" s="199">
        <f t="shared" si="118"/>
        <v>39</v>
      </c>
      <c r="Q240" s="199">
        <f t="shared" si="118"/>
        <v>17.531280000000002</v>
      </c>
      <c r="R240" s="199">
        <f t="shared" si="118"/>
        <v>39</v>
      </c>
      <c r="S240" s="199">
        <f t="shared" si="118"/>
        <v>17.531280000000002</v>
      </c>
      <c r="T240" s="446"/>
      <c r="U240" s="446">
        <f t="shared" ref="U240:AB240" si="119">SUM(U223:U239)</f>
        <v>0</v>
      </c>
      <c r="V240" s="446"/>
      <c r="W240" s="446">
        <f t="shared" si="119"/>
        <v>0</v>
      </c>
      <c r="X240" s="449"/>
      <c r="Y240" s="446"/>
      <c r="Z240" s="446">
        <f t="shared" si="119"/>
        <v>0</v>
      </c>
      <c r="AA240" s="446">
        <f t="shared" si="119"/>
        <v>0</v>
      </c>
      <c r="AB240" s="446">
        <f t="shared" si="119"/>
        <v>0</v>
      </c>
      <c r="AC240" s="460"/>
    </row>
    <row r="241" spans="1:29" s="216" customFormat="1" ht="18">
      <c r="A241" s="203"/>
      <c r="B241" s="192" t="s">
        <v>9</v>
      </c>
      <c r="C241" s="202">
        <f>C240</f>
        <v>0</v>
      </c>
      <c r="D241" s="203">
        <f t="shared" ref="D241:S241" si="120">D240</f>
        <v>0</v>
      </c>
      <c r="E241" s="202">
        <f t="shared" si="120"/>
        <v>0</v>
      </c>
      <c r="F241" s="203">
        <f t="shared" si="120"/>
        <v>0</v>
      </c>
      <c r="G241" s="214"/>
      <c r="H241" s="215"/>
      <c r="I241" s="202">
        <f t="shared" si="120"/>
        <v>0</v>
      </c>
      <c r="J241" s="203">
        <f t="shared" si="120"/>
        <v>0</v>
      </c>
      <c r="K241" s="203">
        <f t="shared" si="120"/>
        <v>0</v>
      </c>
      <c r="L241" s="203">
        <f t="shared" si="120"/>
        <v>0</v>
      </c>
      <c r="M241" s="203">
        <f t="shared" si="120"/>
        <v>0</v>
      </c>
      <c r="N241" s="203">
        <f t="shared" si="120"/>
        <v>0</v>
      </c>
      <c r="O241" s="204">
        <f t="shared" si="120"/>
        <v>0.44952000000000003</v>
      </c>
      <c r="P241" s="203">
        <f t="shared" si="120"/>
        <v>39</v>
      </c>
      <c r="Q241" s="203">
        <f t="shared" si="120"/>
        <v>17.531280000000002</v>
      </c>
      <c r="R241" s="203">
        <f t="shared" si="120"/>
        <v>39</v>
      </c>
      <c r="S241" s="203">
        <f t="shared" si="120"/>
        <v>17.531280000000002</v>
      </c>
      <c r="T241" s="398"/>
      <c r="U241" s="398">
        <f t="shared" ref="U241:AB241" si="121">U240</f>
        <v>0</v>
      </c>
      <c r="V241" s="398"/>
      <c r="W241" s="398">
        <f t="shared" si="121"/>
        <v>0</v>
      </c>
      <c r="X241" s="450"/>
      <c r="Y241" s="398"/>
      <c r="Z241" s="398">
        <f t="shared" si="121"/>
        <v>0</v>
      </c>
      <c r="AA241" s="398">
        <f t="shared" si="121"/>
        <v>0</v>
      </c>
      <c r="AB241" s="398">
        <f t="shared" si="121"/>
        <v>0</v>
      </c>
      <c r="AC241" s="460"/>
    </row>
    <row r="242" spans="1:29" s="88" customFormat="1" ht="57" customHeight="1">
      <c r="A242" s="6"/>
      <c r="B242" s="36" t="s">
        <v>159</v>
      </c>
      <c r="C242" s="259"/>
      <c r="D242" s="335"/>
      <c r="E242" s="259"/>
      <c r="F242" s="335"/>
      <c r="G242" s="47"/>
      <c r="H242" s="48"/>
      <c r="I242" s="1"/>
      <c r="J242" s="259"/>
      <c r="K242" s="259"/>
      <c r="L242" s="259"/>
      <c r="M242" s="259"/>
      <c r="N242" s="259"/>
      <c r="O242" s="54"/>
      <c r="P242" s="259"/>
      <c r="Q242" s="335"/>
      <c r="R242" s="42">
        <f t="shared" si="113"/>
        <v>0</v>
      </c>
      <c r="S242" s="43">
        <f t="shared" si="113"/>
        <v>0</v>
      </c>
      <c r="T242" s="451"/>
      <c r="U242" s="451"/>
      <c r="V242" s="451"/>
      <c r="W242" s="451"/>
      <c r="X242" s="450"/>
      <c r="Y242" s="451"/>
      <c r="Z242" s="398"/>
      <c r="AA242" s="406"/>
      <c r="AB242" s="484"/>
      <c r="AC242" s="452"/>
    </row>
    <row r="243" spans="1:29" s="88" customFormat="1" ht="21.75" customHeight="1">
      <c r="A243" s="6"/>
      <c r="B243" s="36" t="s">
        <v>160</v>
      </c>
      <c r="C243" s="259"/>
      <c r="D243" s="335"/>
      <c r="E243" s="259"/>
      <c r="F243" s="335"/>
      <c r="G243" s="47"/>
      <c r="H243" s="48"/>
      <c r="I243" s="1"/>
      <c r="J243" s="259"/>
      <c r="K243" s="259"/>
      <c r="L243" s="259"/>
      <c r="M243" s="259"/>
      <c r="N243" s="259"/>
      <c r="O243" s="54"/>
      <c r="P243" s="259"/>
      <c r="Q243" s="335"/>
      <c r="R243" s="42">
        <f t="shared" si="113"/>
        <v>0</v>
      </c>
      <c r="S243" s="43">
        <f t="shared" si="113"/>
        <v>0</v>
      </c>
      <c r="T243" s="451"/>
      <c r="U243" s="451"/>
      <c r="V243" s="451"/>
      <c r="W243" s="451"/>
      <c r="X243" s="450"/>
      <c r="Y243" s="451"/>
      <c r="Z243" s="398"/>
      <c r="AA243" s="406"/>
      <c r="AB243" s="484"/>
      <c r="AC243" s="452"/>
    </row>
    <row r="244" spans="1:29" s="9" customFormat="1" ht="42" customHeight="1">
      <c r="A244" s="6">
        <f>+A236+0.01</f>
        <v>10.08</v>
      </c>
      <c r="B244" s="7" t="s">
        <v>160</v>
      </c>
      <c r="C244" s="262">
        <v>364</v>
      </c>
      <c r="D244" s="6">
        <v>952.87919999999997</v>
      </c>
      <c r="E244" s="320">
        <v>364</v>
      </c>
      <c r="F244" s="6">
        <v>952.87919999999997</v>
      </c>
      <c r="G244" s="47">
        <f t="shared" ref="G244:H302" si="122">E244/C244</f>
        <v>1</v>
      </c>
      <c r="H244" s="48">
        <f t="shared" si="122"/>
        <v>1</v>
      </c>
      <c r="I244" s="49">
        <f t="shared" ref="I244:J252" si="123">C244-E244</f>
        <v>0</v>
      </c>
      <c r="J244" s="50">
        <f t="shared" si="123"/>
        <v>0</v>
      </c>
      <c r="K244" s="262"/>
      <c r="L244" s="262"/>
      <c r="M244" s="262"/>
      <c r="N244" s="262"/>
      <c r="O244" s="51">
        <v>0.24651000000000001</v>
      </c>
      <c r="P244" s="262">
        <v>364</v>
      </c>
      <c r="Q244" s="41">
        <f>O244*P244*12</f>
        <v>1076.75568</v>
      </c>
      <c r="R244" s="42">
        <f t="shared" si="113"/>
        <v>364</v>
      </c>
      <c r="S244" s="43">
        <f t="shared" si="113"/>
        <v>1076.75568</v>
      </c>
      <c r="T244" s="461"/>
      <c r="U244" s="461"/>
      <c r="V244" s="461"/>
      <c r="W244" s="461"/>
      <c r="X244" s="423">
        <v>0.24651000000000001</v>
      </c>
      <c r="Y244" s="461">
        <v>364</v>
      </c>
      <c r="Z244" s="424">
        <f>X244*Y244*12</f>
        <v>1076.75568</v>
      </c>
      <c r="AA244" s="406">
        <f t="shared" ref="AA244:AB308" si="124">T244+V244+Y244</f>
        <v>364</v>
      </c>
      <c r="AB244" s="484">
        <f t="shared" si="124"/>
        <v>1076.75568</v>
      </c>
      <c r="AC244" s="462"/>
    </row>
    <row r="245" spans="1:29" s="87" customFormat="1" ht="33" customHeight="1">
      <c r="A245" s="6">
        <v>10.09</v>
      </c>
      <c r="B245" s="7" t="s">
        <v>162</v>
      </c>
      <c r="C245" s="262"/>
      <c r="D245" s="6"/>
      <c r="E245" s="262"/>
      <c r="F245" s="6"/>
      <c r="G245" s="47"/>
      <c r="H245" s="48"/>
      <c r="I245" s="49">
        <f t="shared" si="123"/>
        <v>0</v>
      </c>
      <c r="J245" s="50">
        <f t="shared" si="123"/>
        <v>0</v>
      </c>
      <c r="K245" s="262"/>
      <c r="L245" s="262"/>
      <c r="M245" s="262"/>
      <c r="N245" s="262"/>
      <c r="O245" s="51"/>
      <c r="P245" s="262"/>
      <c r="Q245" s="41">
        <f t="shared" ref="Q245:Q252" si="125">O245*P245*12</f>
        <v>0</v>
      </c>
      <c r="R245" s="42">
        <f t="shared" si="113"/>
        <v>0</v>
      </c>
      <c r="S245" s="43">
        <f t="shared" si="113"/>
        <v>0</v>
      </c>
      <c r="T245" s="461"/>
      <c r="U245" s="461"/>
      <c r="V245" s="461"/>
      <c r="W245" s="461"/>
      <c r="X245" s="423"/>
      <c r="Y245" s="461"/>
      <c r="Z245" s="424">
        <f t="shared" ref="Z245:Z246" si="126">X245*Y245*12</f>
        <v>0</v>
      </c>
      <c r="AA245" s="406">
        <f t="shared" si="124"/>
        <v>0</v>
      </c>
      <c r="AB245" s="484">
        <f t="shared" si="124"/>
        <v>0</v>
      </c>
      <c r="AC245" s="462"/>
    </row>
    <row r="246" spans="1:29" s="88" customFormat="1" ht="44.25" customHeight="1">
      <c r="A246" s="6">
        <v>10.1</v>
      </c>
      <c r="B246" s="56" t="s">
        <v>163</v>
      </c>
      <c r="C246" s="57"/>
      <c r="D246" s="55"/>
      <c r="E246" s="57"/>
      <c r="F246" s="55"/>
      <c r="G246" s="47"/>
      <c r="H246" s="48"/>
      <c r="I246" s="49">
        <f t="shared" si="123"/>
        <v>0</v>
      </c>
      <c r="J246" s="50">
        <f t="shared" si="123"/>
        <v>0</v>
      </c>
      <c r="K246" s="57"/>
      <c r="L246" s="57"/>
      <c r="M246" s="57"/>
      <c r="N246" s="57"/>
      <c r="O246" s="51"/>
      <c r="P246" s="57"/>
      <c r="Q246" s="41"/>
      <c r="R246" s="42">
        <f t="shared" si="113"/>
        <v>0</v>
      </c>
      <c r="S246" s="43">
        <f t="shared" si="113"/>
        <v>0</v>
      </c>
      <c r="T246" s="453"/>
      <c r="U246" s="453"/>
      <c r="V246" s="453"/>
      <c r="W246" s="453"/>
      <c r="X246" s="423"/>
      <c r="Y246" s="453"/>
      <c r="Z246" s="424">
        <f t="shared" si="126"/>
        <v>0</v>
      </c>
      <c r="AA246" s="406">
        <f t="shared" si="124"/>
        <v>0</v>
      </c>
      <c r="AB246" s="484">
        <f t="shared" si="124"/>
        <v>0</v>
      </c>
      <c r="AC246" s="454"/>
    </row>
    <row r="247" spans="1:29" s="88" customFormat="1" ht="18">
      <c r="A247" s="6"/>
      <c r="B247" s="36" t="s">
        <v>164</v>
      </c>
      <c r="C247" s="259"/>
      <c r="D247" s="335"/>
      <c r="E247" s="259"/>
      <c r="F247" s="335"/>
      <c r="G247" s="47"/>
      <c r="H247" s="48"/>
      <c r="I247" s="49">
        <f t="shared" si="123"/>
        <v>0</v>
      </c>
      <c r="J247" s="50">
        <f t="shared" si="123"/>
        <v>0</v>
      </c>
      <c r="K247" s="259"/>
      <c r="L247" s="259"/>
      <c r="M247" s="259"/>
      <c r="N247" s="259"/>
      <c r="O247" s="54"/>
      <c r="P247" s="259"/>
      <c r="Q247" s="41"/>
      <c r="R247" s="42">
        <f t="shared" si="113"/>
        <v>0</v>
      </c>
      <c r="S247" s="43">
        <f t="shared" si="113"/>
        <v>0</v>
      </c>
      <c r="T247" s="451"/>
      <c r="U247" s="451"/>
      <c r="V247" s="451"/>
      <c r="W247" s="451"/>
      <c r="X247" s="450"/>
      <c r="Y247" s="451"/>
      <c r="Z247" s="424"/>
      <c r="AA247" s="406"/>
      <c r="AB247" s="484"/>
      <c r="AC247" s="452"/>
    </row>
    <row r="248" spans="1:29" s="87" customFormat="1" ht="47.25" customHeight="1">
      <c r="A248" s="6">
        <f>+A246+0.01</f>
        <v>10.11</v>
      </c>
      <c r="B248" s="56" t="s">
        <v>485</v>
      </c>
      <c r="C248" s="57">
        <v>459</v>
      </c>
      <c r="D248" s="55">
        <v>1456.42536</v>
      </c>
      <c r="E248" s="57">
        <v>459</v>
      </c>
      <c r="F248" s="55">
        <v>1456.42536</v>
      </c>
      <c r="G248" s="47">
        <f t="shared" si="122"/>
        <v>1</v>
      </c>
      <c r="H248" s="48">
        <f t="shared" si="122"/>
        <v>1</v>
      </c>
      <c r="I248" s="49">
        <f t="shared" si="123"/>
        <v>0</v>
      </c>
      <c r="J248" s="50">
        <f t="shared" si="123"/>
        <v>0</v>
      </c>
      <c r="K248" s="57"/>
      <c r="L248" s="57"/>
      <c r="M248" s="57"/>
      <c r="N248" s="57"/>
      <c r="O248" s="60">
        <v>0.29879</v>
      </c>
      <c r="P248" s="57">
        <v>459</v>
      </c>
      <c r="Q248" s="41">
        <f t="shared" si="125"/>
        <v>1645.73532</v>
      </c>
      <c r="R248" s="42">
        <f t="shared" si="113"/>
        <v>459</v>
      </c>
      <c r="S248" s="43">
        <f t="shared" si="113"/>
        <v>1645.73532</v>
      </c>
      <c r="T248" s="453"/>
      <c r="U248" s="453"/>
      <c r="V248" s="453"/>
      <c r="W248" s="453"/>
      <c r="X248" s="456">
        <v>0.29879</v>
      </c>
      <c r="Y248" s="453">
        <v>459</v>
      </c>
      <c r="Z248" s="424">
        <f t="shared" ref="Z248" si="127">X248*Y248*12</f>
        <v>1645.73532</v>
      </c>
      <c r="AA248" s="406">
        <f t="shared" si="124"/>
        <v>459</v>
      </c>
      <c r="AB248" s="484">
        <f t="shared" si="124"/>
        <v>1645.73532</v>
      </c>
      <c r="AC248" s="454"/>
    </row>
    <row r="249" spans="1:29" s="91" customFormat="1" ht="26.25" customHeight="1">
      <c r="A249" s="6"/>
      <c r="B249" s="59" t="s">
        <v>150</v>
      </c>
      <c r="C249" s="55"/>
      <c r="D249" s="55"/>
      <c r="E249" s="55"/>
      <c r="F249" s="55"/>
      <c r="G249" s="47"/>
      <c r="H249" s="48"/>
      <c r="I249" s="49">
        <f t="shared" si="123"/>
        <v>0</v>
      </c>
      <c r="J249" s="50">
        <f t="shared" si="123"/>
        <v>0</v>
      </c>
      <c r="K249" s="55"/>
      <c r="L249" s="55"/>
      <c r="M249" s="55"/>
      <c r="N249" s="55"/>
      <c r="O249" s="60"/>
      <c r="P249" s="55"/>
      <c r="Q249" s="41"/>
      <c r="R249" s="42">
        <f t="shared" si="113"/>
        <v>0</v>
      </c>
      <c r="S249" s="43">
        <f t="shared" si="113"/>
        <v>0</v>
      </c>
      <c r="T249" s="458"/>
      <c r="U249" s="458"/>
      <c r="V249" s="458"/>
      <c r="W249" s="458"/>
      <c r="X249" s="456"/>
      <c r="Y249" s="458"/>
      <c r="Z249" s="424"/>
      <c r="AA249" s="406">
        <f t="shared" si="124"/>
        <v>0</v>
      </c>
      <c r="AB249" s="484">
        <f t="shared" si="124"/>
        <v>0</v>
      </c>
      <c r="AC249" s="459"/>
    </row>
    <row r="250" spans="1:29" s="91" customFormat="1" ht="18">
      <c r="A250" s="6"/>
      <c r="B250" s="59" t="s">
        <v>151</v>
      </c>
      <c r="C250" s="55"/>
      <c r="D250" s="55"/>
      <c r="E250" s="55"/>
      <c r="F250" s="55"/>
      <c r="G250" s="47"/>
      <c r="H250" s="48"/>
      <c r="I250" s="49">
        <f t="shared" si="123"/>
        <v>0</v>
      </c>
      <c r="J250" s="50">
        <f t="shared" si="123"/>
        <v>0</v>
      </c>
      <c r="K250" s="55"/>
      <c r="L250" s="55"/>
      <c r="M250" s="55"/>
      <c r="N250" s="55"/>
      <c r="O250" s="60"/>
      <c r="P250" s="55"/>
      <c r="Q250" s="41"/>
      <c r="R250" s="42">
        <f t="shared" si="113"/>
        <v>0</v>
      </c>
      <c r="S250" s="43">
        <f t="shared" si="113"/>
        <v>0</v>
      </c>
      <c r="T250" s="458"/>
      <c r="U250" s="458"/>
      <c r="V250" s="458"/>
      <c r="W250" s="458"/>
      <c r="X250" s="456"/>
      <c r="Y250" s="458"/>
      <c r="Z250" s="424"/>
      <c r="AA250" s="406">
        <f t="shared" si="124"/>
        <v>0</v>
      </c>
      <c r="AB250" s="484">
        <f t="shared" si="124"/>
        <v>0</v>
      </c>
      <c r="AC250" s="459"/>
    </row>
    <row r="251" spans="1:29" s="91" customFormat="1" ht="18">
      <c r="A251" s="6"/>
      <c r="B251" s="59" t="s">
        <v>152</v>
      </c>
      <c r="C251" s="55"/>
      <c r="D251" s="55"/>
      <c r="E251" s="55"/>
      <c r="F251" s="55"/>
      <c r="G251" s="47"/>
      <c r="H251" s="48"/>
      <c r="I251" s="49">
        <f t="shared" si="123"/>
        <v>0</v>
      </c>
      <c r="J251" s="50">
        <f t="shared" si="123"/>
        <v>0</v>
      </c>
      <c r="K251" s="55"/>
      <c r="L251" s="55"/>
      <c r="M251" s="55"/>
      <c r="N251" s="55"/>
      <c r="O251" s="60"/>
      <c r="P251" s="55"/>
      <c r="Q251" s="41"/>
      <c r="R251" s="42">
        <f t="shared" si="113"/>
        <v>0</v>
      </c>
      <c r="S251" s="43">
        <f t="shared" si="113"/>
        <v>0</v>
      </c>
      <c r="T251" s="458"/>
      <c r="U251" s="458"/>
      <c r="V251" s="458"/>
      <c r="W251" s="458"/>
      <c r="X251" s="456"/>
      <c r="Y251" s="458"/>
      <c r="Z251" s="424"/>
      <c r="AA251" s="406">
        <f t="shared" si="124"/>
        <v>0</v>
      </c>
      <c r="AB251" s="484">
        <f t="shared" si="124"/>
        <v>0</v>
      </c>
      <c r="AC251" s="459"/>
    </row>
    <row r="252" spans="1:29" s="87" customFormat="1" ht="49.5" customHeight="1">
      <c r="A252" s="6">
        <f>+A248+0.01</f>
        <v>10.119999999999999</v>
      </c>
      <c r="B252" s="56" t="s">
        <v>166</v>
      </c>
      <c r="C252" s="55"/>
      <c r="D252" s="55"/>
      <c r="E252" s="55"/>
      <c r="F252" s="55"/>
      <c r="G252" s="47"/>
      <c r="H252" s="48"/>
      <c r="I252" s="49">
        <f t="shared" si="123"/>
        <v>0</v>
      </c>
      <c r="J252" s="50">
        <f t="shared" si="123"/>
        <v>0</v>
      </c>
      <c r="K252" s="55"/>
      <c r="L252" s="55"/>
      <c r="M252" s="55"/>
      <c r="N252" s="55"/>
      <c r="O252" s="60"/>
      <c r="P252" s="55"/>
      <c r="Q252" s="41">
        <f t="shared" si="125"/>
        <v>0</v>
      </c>
      <c r="R252" s="42">
        <f t="shared" si="113"/>
        <v>0</v>
      </c>
      <c r="S252" s="43">
        <f t="shared" si="113"/>
        <v>0</v>
      </c>
      <c r="T252" s="458"/>
      <c r="U252" s="458"/>
      <c r="V252" s="458"/>
      <c r="W252" s="458"/>
      <c r="X252" s="456"/>
      <c r="Y252" s="458"/>
      <c r="Z252" s="424">
        <f t="shared" ref="Z252" si="128">X252*Y252*12</f>
        <v>0</v>
      </c>
      <c r="AA252" s="406">
        <f t="shared" si="124"/>
        <v>0</v>
      </c>
      <c r="AB252" s="484">
        <f t="shared" si="124"/>
        <v>0</v>
      </c>
      <c r="AC252" s="459"/>
    </row>
    <row r="253" spans="1:29" s="91" customFormat="1" ht="18">
      <c r="A253" s="6"/>
      <c r="B253" s="59" t="s">
        <v>150</v>
      </c>
      <c r="C253" s="55"/>
      <c r="D253" s="55"/>
      <c r="E253" s="55"/>
      <c r="F253" s="55"/>
      <c r="G253" s="47"/>
      <c r="H253" s="48"/>
      <c r="I253" s="82"/>
      <c r="J253" s="55"/>
      <c r="K253" s="55"/>
      <c r="L253" s="55"/>
      <c r="M253" s="55"/>
      <c r="N253" s="55"/>
      <c r="O253" s="60"/>
      <c r="P253" s="55"/>
      <c r="Q253" s="55"/>
      <c r="R253" s="42">
        <f t="shared" si="113"/>
        <v>0</v>
      </c>
      <c r="S253" s="43">
        <f t="shared" si="113"/>
        <v>0</v>
      </c>
      <c r="T253" s="458"/>
      <c r="U253" s="458"/>
      <c r="V253" s="458"/>
      <c r="W253" s="458"/>
      <c r="X253" s="456"/>
      <c r="Y253" s="458"/>
      <c r="Z253" s="458"/>
      <c r="AA253" s="406">
        <f t="shared" si="124"/>
        <v>0</v>
      </c>
      <c r="AB253" s="484">
        <f t="shared" si="124"/>
        <v>0</v>
      </c>
      <c r="AC253" s="459"/>
    </row>
    <row r="254" spans="1:29" s="91" customFormat="1" ht="18">
      <c r="A254" s="6"/>
      <c r="B254" s="59" t="s">
        <v>151</v>
      </c>
      <c r="C254" s="55"/>
      <c r="D254" s="55"/>
      <c r="E254" s="55"/>
      <c r="F254" s="55"/>
      <c r="G254" s="47"/>
      <c r="H254" s="48"/>
      <c r="I254" s="82"/>
      <c r="J254" s="55"/>
      <c r="K254" s="55"/>
      <c r="L254" s="55"/>
      <c r="M254" s="55"/>
      <c r="N254" s="55"/>
      <c r="O254" s="60"/>
      <c r="P254" s="55"/>
      <c r="Q254" s="55"/>
      <c r="R254" s="42">
        <f t="shared" si="113"/>
        <v>0</v>
      </c>
      <c r="S254" s="43">
        <f t="shared" si="113"/>
        <v>0</v>
      </c>
      <c r="T254" s="458"/>
      <c r="U254" s="458"/>
      <c r="V254" s="458"/>
      <c r="W254" s="458"/>
      <c r="X254" s="456"/>
      <c r="Y254" s="458"/>
      <c r="Z254" s="458"/>
      <c r="AA254" s="406">
        <f t="shared" si="124"/>
        <v>0</v>
      </c>
      <c r="AB254" s="484">
        <f t="shared" si="124"/>
        <v>0</v>
      </c>
      <c r="AC254" s="459"/>
    </row>
    <row r="255" spans="1:29" s="91" customFormat="1" ht="18">
      <c r="A255" s="6"/>
      <c r="B255" s="59" t="s">
        <v>152</v>
      </c>
      <c r="C255" s="55"/>
      <c r="D255" s="55"/>
      <c r="E255" s="55"/>
      <c r="F255" s="55"/>
      <c r="G255" s="47"/>
      <c r="H255" s="48"/>
      <c r="I255" s="82"/>
      <c r="J255" s="55"/>
      <c r="K255" s="55"/>
      <c r="L255" s="55"/>
      <c r="M255" s="55"/>
      <c r="N255" s="55"/>
      <c r="O255" s="60"/>
      <c r="P255" s="55"/>
      <c r="Q255" s="55"/>
      <c r="R255" s="42">
        <f t="shared" si="113"/>
        <v>0</v>
      </c>
      <c r="S255" s="43">
        <f t="shared" si="113"/>
        <v>0</v>
      </c>
      <c r="T255" s="458"/>
      <c r="U255" s="458"/>
      <c r="V255" s="458"/>
      <c r="W255" s="458"/>
      <c r="X255" s="456"/>
      <c r="Y255" s="458"/>
      <c r="Z255" s="458"/>
      <c r="AA255" s="406">
        <f t="shared" si="124"/>
        <v>0</v>
      </c>
      <c r="AB255" s="484">
        <f t="shared" si="124"/>
        <v>0</v>
      </c>
      <c r="AC255" s="459"/>
    </row>
    <row r="256" spans="1:29" s="88" customFormat="1" ht="57" customHeight="1">
      <c r="A256" s="6">
        <f>+A252+0.01</f>
        <v>10.129999999999999</v>
      </c>
      <c r="B256" s="56" t="s">
        <v>167</v>
      </c>
      <c r="C256" s="57"/>
      <c r="D256" s="55"/>
      <c r="E256" s="57"/>
      <c r="F256" s="55"/>
      <c r="G256" s="47"/>
      <c r="H256" s="48"/>
      <c r="I256" s="82"/>
      <c r="J256" s="57"/>
      <c r="K256" s="57"/>
      <c r="L256" s="57"/>
      <c r="M256" s="57"/>
      <c r="N256" s="57"/>
      <c r="O256" s="60"/>
      <c r="P256" s="57"/>
      <c r="Q256" s="55"/>
      <c r="R256" s="42">
        <f t="shared" si="113"/>
        <v>0</v>
      </c>
      <c r="S256" s="43">
        <f t="shared" si="113"/>
        <v>0</v>
      </c>
      <c r="T256" s="453"/>
      <c r="U256" s="453"/>
      <c r="V256" s="453"/>
      <c r="W256" s="453"/>
      <c r="X256" s="456"/>
      <c r="Y256" s="453"/>
      <c r="Z256" s="458"/>
      <c r="AA256" s="406">
        <f t="shared" si="124"/>
        <v>0</v>
      </c>
      <c r="AB256" s="484">
        <f t="shared" si="124"/>
        <v>0</v>
      </c>
      <c r="AC256" s="454"/>
    </row>
    <row r="257" spans="1:29" s="88" customFormat="1" ht="26.25" customHeight="1">
      <c r="A257" s="6">
        <f t="shared" si="117"/>
        <v>10.139999999999999</v>
      </c>
      <c r="B257" s="56" t="s">
        <v>168</v>
      </c>
      <c r="C257" s="57"/>
      <c r="D257" s="55"/>
      <c r="E257" s="57"/>
      <c r="F257" s="55"/>
      <c r="G257" s="47"/>
      <c r="H257" s="48"/>
      <c r="I257" s="82"/>
      <c r="J257" s="57"/>
      <c r="K257" s="57"/>
      <c r="L257" s="57"/>
      <c r="M257" s="57"/>
      <c r="N257" s="57"/>
      <c r="O257" s="60"/>
      <c r="P257" s="57"/>
      <c r="Q257" s="55"/>
      <c r="R257" s="42">
        <f t="shared" si="113"/>
        <v>0</v>
      </c>
      <c r="S257" s="43">
        <f t="shared" si="113"/>
        <v>0</v>
      </c>
      <c r="T257" s="453"/>
      <c r="U257" s="453"/>
      <c r="V257" s="453"/>
      <c r="W257" s="453"/>
      <c r="X257" s="456"/>
      <c r="Y257" s="453"/>
      <c r="Z257" s="458"/>
      <c r="AA257" s="406">
        <f t="shared" si="124"/>
        <v>0</v>
      </c>
      <c r="AB257" s="484">
        <f t="shared" si="124"/>
        <v>0</v>
      </c>
      <c r="AC257" s="454"/>
    </row>
    <row r="258" spans="1:29" s="88" customFormat="1" ht="18">
      <c r="A258" s="6"/>
      <c r="B258" s="56" t="s">
        <v>156</v>
      </c>
      <c r="C258" s="57"/>
      <c r="D258" s="55"/>
      <c r="E258" s="57"/>
      <c r="F258" s="55"/>
      <c r="G258" s="47"/>
      <c r="H258" s="48"/>
      <c r="I258" s="82"/>
      <c r="J258" s="57"/>
      <c r="K258" s="57"/>
      <c r="L258" s="57"/>
      <c r="M258" s="57"/>
      <c r="N258" s="57"/>
      <c r="O258" s="60"/>
      <c r="P258" s="57"/>
      <c r="Q258" s="55"/>
      <c r="R258" s="42">
        <f t="shared" si="113"/>
        <v>0</v>
      </c>
      <c r="S258" s="43">
        <f t="shared" si="113"/>
        <v>0</v>
      </c>
      <c r="T258" s="453"/>
      <c r="U258" s="453"/>
      <c r="V258" s="453"/>
      <c r="W258" s="453"/>
      <c r="X258" s="456"/>
      <c r="Y258" s="453"/>
      <c r="Z258" s="458"/>
      <c r="AA258" s="406">
        <f t="shared" si="124"/>
        <v>0</v>
      </c>
      <c r="AB258" s="484">
        <f t="shared" si="124"/>
        <v>0</v>
      </c>
      <c r="AC258" s="454"/>
    </row>
    <row r="259" spans="1:29" s="88" customFormat="1" ht="18">
      <c r="A259" s="6"/>
      <c r="B259" s="56" t="s">
        <v>157</v>
      </c>
      <c r="C259" s="57"/>
      <c r="D259" s="55"/>
      <c r="E259" s="57"/>
      <c r="F259" s="55"/>
      <c r="G259" s="47"/>
      <c r="H259" s="48"/>
      <c r="I259" s="82"/>
      <c r="J259" s="57"/>
      <c r="K259" s="57"/>
      <c r="L259" s="57"/>
      <c r="M259" s="57"/>
      <c r="N259" s="57"/>
      <c r="O259" s="60"/>
      <c r="P259" s="57"/>
      <c r="Q259" s="55"/>
      <c r="R259" s="42">
        <f t="shared" si="113"/>
        <v>0</v>
      </c>
      <c r="S259" s="43">
        <f t="shared" si="113"/>
        <v>0</v>
      </c>
      <c r="T259" s="453"/>
      <c r="U259" s="453"/>
      <c r="V259" s="453"/>
      <c r="W259" s="453"/>
      <c r="X259" s="456"/>
      <c r="Y259" s="453"/>
      <c r="Z259" s="458"/>
      <c r="AA259" s="406">
        <f t="shared" si="124"/>
        <v>0</v>
      </c>
      <c r="AB259" s="484">
        <f t="shared" si="124"/>
        <v>0</v>
      </c>
      <c r="AC259" s="454"/>
    </row>
    <row r="260" spans="1:29" s="88" customFormat="1" ht="18">
      <c r="A260" s="6"/>
      <c r="B260" s="56" t="s">
        <v>169</v>
      </c>
      <c r="C260" s="57"/>
      <c r="D260" s="55"/>
      <c r="E260" s="57"/>
      <c r="F260" s="55"/>
      <c r="G260" s="47"/>
      <c r="H260" s="48"/>
      <c r="I260" s="82"/>
      <c r="J260" s="57"/>
      <c r="K260" s="57"/>
      <c r="L260" s="57"/>
      <c r="M260" s="57"/>
      <c r="N260" s="57"/>
      <c r="O260" s="60"/>
      <c r="P260" s="57"/>
      <c r="Q260" s="55"/>
      <c r="R260" s="42">
        <f t="shared" si="113"/>
        <v>0</v>
      </c>
      <c r="S260" s="43">
        <f t="shared" si="113"/>
        <v>0</v>
      </c>
      <c r="T260" s="453"/>
      <c r="U260" s="453"/>
      <c r="V260" s="453"/>
      <c r="W260" s="453"/>
      <c r="X260" s="456"/>
      <c r="Y260" s="453"/>
      <c r="Z260" s="458"/>
      <c r="AA260" s="406">
        <f t="shared" si="124"/>
        <v>0</v>
      </c>
      <c r="AB260" s="484">
        <f t="shared" si="124"/>
        <v>0</v>
      </c>
      <c r="AC260" s="454"/>
    </row>
    <row r="261" spans="1:29" s="88" customFormat="1" ht="44.25" customHeight="1">
      <c r="A261" s="6">
        <v>10.15</v>
      </c>
      <c r="B261" s="56" t="s">
        <v>339</v>
      </c>
      <c r="C261" s="57"/>
      <c r="D261" s="55"/>
      <c r="E261" s="57"/>
      <c r="F261" s="55"/>
      <c r="G261" s="47"/>
      <c r="H261" s="48"/>
      <c r="I261" s="82"/>
      <c r="J261" s="57"/>
      <c r="K261" s="57"/>
      <c r="L261" s="57"/>
      <c r="M261" s="57"/>
      <c r="N261" s="57"/>
      <c r="O261" s="60">
        <v>2.0039999999999999E-2</v>
      </c>
      <c r="P261" s="57">
        <v>823</v>
      </c>
      <c r="Q261" s="55">
        <f>O261*P261*12</f>
        <v>197.91503999999998</v>
      </c>
      <c r="R261" s="42">
        <f t="shared" ref="R261:R262" si="129">K261+M261+P261</f>
        <v>823</v>
      </c>
      <c r="S261" s="43">
        <f t="shared" ref="S261:S262" si="130">L261+N261+Q261</f>
        <v>197.91503999999998</v>
      </c>
      <c r="T261" s="453"/>
      <c r="U261" s="453"/>
      <c r="V261" s="453"/>
      <c r="W261" s="453"/>
      <c r="X261" s="456">
        <v>2.0039999999999999E-2</v>
      </c>
      <c r="Y261" s="453">
        <v>0</v>
      </c>
      <c r="Z261" s="458">
        <f>X261*Y261*12</f>
        <v>0</v>
      </c>
      <c r="AA261" s="406">
        <f t="shared" si="124"/>
        <v>0</v>
      </c>
      <c r="AB261" s="484">
        <f t="shared" si="124"/>
        <v>0</v>
      </c>
      <c r="AC261" s="454"/>
    </row>
    <row r="262" spans="1:29" s="88" customFormat="1" ht="51" customHeight="1">
      <c r="A262" s="6">
        <v>10.16</v>
      </c>
      <c r="B262" s="56" t="s">
        <v>340</v>
      </c>
      <c r="C262" s="57"/>
      <c r="D262" s="55"/>
      <c r="E262" s="57"/>
      <c r="F262" s="55"/>
      <c r="G262" s="47"/>
      <c r="H262" s="48"/>
      <c r="I262" s="82"/>
      <c r="J262" s="57"/>
      <c r="K262" s="57"/>
      <c r="L262" s="57"/>
      <c r="M262" s="57"/>
      <c r="N262" s="57"/>
      <c r="O262" s="60">
        <v>2.0039999999999999E-2</v>
      </c>
      <c r="P262" s="57">
        <v>823</v>
      </c>
      <c r="Q262" s="55">
        <f>O262*P262*12*2</f>
        <v>395.83007999999995</v>
      </c>
      <c r="R262" s="42">
        <f t="shared" si="129"/>
        <v>823</v>
      </c>
      <c r="S262" s="43">
        <f t="shared" si="130"/>
        <v>395.83007999999995</v>
      </c>
      <c r="T262" s="453"/>
      <c r="U262" s="453"/>
      <c r="V262" s="453"/>
      <c r="W262" s="453"/>
      <c r="X262" s="456">
        <v>2.0039999999999999E-2</v>
      </c>
      <c r="Y262" s="453">
        <v>0</v>
      </c>
      <c r="Z262" s="458">
        <f>X262*Y262*12*2</f>
        <v>0</v>
      </c>
      <c r="AA262" s="406">
        <f t="shared" si="124"/>
        <v>0</v>
      </c>
      <c r="AB262" s="484">
        <f t="shared" si="124"/>
        <v>0</v>
      </c>
      <c r="AC262" s="454"/>
    </row>
    <row r="263" spans="1:29" s="216" customFormat="1" ht="18">
      <c r="A263" s="217"/>
      <c r="B263" s="192" t="s">
        <v>107</v>
      </c>
      <c r="C263" s="198">
        <f>SUM(C244:C262)</f>
        <v>823</v>
      </c>
      <c r="D263" s="199">
        <f>SUM(D244:D262)</f>
        <v>2409.30456</v>
      </c>
      <c r="E263" s="198">
        <f>SUM(E244:E262)</f>
        <v>823</v>
      </c>
      <c r="F263" s="199">
        <f>SUM(F244:F262)</f>
        <v>2409.30456</v>
      </c>
      <c r="G263" s="214">
        <f t="shared" si="122"/>
        <v>1</v>
      </c>
      <c r="H263" s="215">
        <f t="shared" si="122"/>
        <v>1</v>
      </c>
      <c r="I263" s="198">
        <f t="shared" ref="I263:S263" si="131">SUM(I244:I262)</f>
        <v>0</v>
      </c>
      <c r="J263" s="199">
        <f t="shared" si="131"/>
        <v>0</v>
      </c>
      <c r="K263" s="199">
        <f t="shared" si="131"/>
        <v>0</v>
      </c>
      <c r="L263" s="199">
        <f t="shared" si="131"/>
        <v>0</v>
      </c>
      <c r="M263" s="199">
        <f t="shared" si="131"/>
        <v>0</v>
      </c>
      <c r="N263" s="199">
        <f t="shared" si="131"/>
        <v>0</v>
      </c>
      <c r="O263" s="200">
        <f t="shared" si="131"/>
        <v>0.5853799999999999</v>
      </c>
      <c r="P263" s="199">
        <f t="shared" si="131"/>
        <v>2469</v>
      </c>
      <c r="Q263" s="199">
        <f t="shared" si="131"/>
        <v>3316.2361199999996</v>
      </c>
      <c r="R263" s="199">
        <f t="shared" si="131"/>
        <v>2469</v>
      </c>
      <c r="S263" s="199">
        <f t="shared" si="131"/>
        <v>3316.2361199999996</v>
      </c>
      <c r="T263" s="446"/>
      <c r="U263" s="446">
        <f t="shared" ref="U263:AB263" si="132">SUM(U244:U262)</f>
        <v>0</v>
      </c>
      <c r="V263" s="446"/>
      <c r="W263" s="446">
        <f t="shared" si="132"/>
        <v>0</v>
      </c>
      <c r="X263" s="449"/>
      <c r="Y263" s="446"/>
      <c r="Z263" s="446">
        <f t="shared" si="132"/>
        <v>2722.491</v>
      </c>
      <c r="AA263" s="446"/>
      <c r="AB263" s="446">
        <f t="shared" si="132"/>
        <v>2722.491</v>
      </c>
      <c r="AC263" s="460"/>
    </row>
    <row r="264" spans="1:29" s="87" customFormat="1" ht="18">
      <c r="A264" s="205"/>
      <c r="B264" s="206" t="s">
        <v>9</v>
      </c>
      <c r="C264" s="202">
        <f>C263</f>
        <v>823</v>
      </c>
      <c r="D264" s="203">
        <f>D263</f>
        <v>2409.30456</v>
      </c>
      <c r="E264" s="202">
        <f t="shared" ref="E264:S264" si="133">E263</f>
        <v>823</v>
      </c>
      <c r="F264" s="203">
        <f t="shared" si="133"/>
        <v>2409.30456</v>
      </c>
      <c r="G264" s="134">
        <f t="shared" si="122"/>
        <v>1</v>
      </c>
      <c r="H264" s="135">
        <f t="shared" si="122"/>
        <v>1</v>
      </c>
      <c r="I264" s="202">
        <f t="shared" si="133"/>
        <v>0</v>
      </c>
      <c r="J264" s="203">
        <f t="shared" si="133"/>
        <v>0</v>
      </c>
      <c r="K264" s="203">
        <f t="shared" si="133"/>
        <v>0</v>
      </c>
      <c r="L264" s="203">
        <f t="shared" si="133"/>
        <v>0</v>
      </c>
      <c r="M264" s="203">
        <f t="shared" si="133"/>
        <v>0</v>
      </c>
      <c r="N264" s="203">
        <f t="shared" si="133"/>
        <v>0</v>
      </c>
      <c r="O264" s="204">
        <f t="shared" si="133"/>
        <v>0.5853799999999999</v>
      </c>
      <c r="P264" s="203">
        <f t="shared" si="133"/>
        <v>2469</v>
      </c>
      <c r="Q264" s="203">
        <f t="shared" si="133"/>
        <v>3316.2361199999996</v>
      </c>
      <c r="R264" s="203">
        <f t="shared" si="133"/>
        <v>2469</v>
      </c>
      <c r="S264" s="203">
        <f t="shared" si="133"/>
        <v>3316.2361199999996</v>
      </c>
      <c r="T264" s="398"/>
      <c r="U264" s="398">
        <f t="shared" ref="U264:AB264" si="134">U263</f>
        <v>0</v>
      </c>
      <c r="V264" s="398"/>
      <c r="W264" s="398">
        <f t="shared" si="134"/>
        <v>0</v>
      </c>
      <c r="X264" s="450"/>
      <c r="Y264" s="398"/>
      <c r="Z264" s="398">
        <f t="shared" si="134"/>
        <v>2722.491</v>
      </c>
      <c r="AA264" s="398"/>
      <c r="AB264" s="398">
        <f t="shared" si="134"/>
        <v>2722.491</v>
      </c>
      <c r="AC264" s="463"/>
    </row>
    <row r="265" spans="1:29" s="216" customFormat="1" ht="18">
      <c r="A265" s="217"/>
      <c r="B265" s="206" t="s">
        <v>170</v>
      </c>
      <c r="C265" s="207">
        <f>C264+C241</f>
        <v>823</v>
      </c>
      <c r="D265" s="208">
        <f t="shared" ref="D265:E265" si="135">D264+D241</f>
        <v>2409.30456</v>
      </c>
      <c r="E265" s="207">
        <f t="shared" si="135"/>
        <v>823</v>
      </c>
      <c r="F265" s="208">
        <f>F264+F241</f>
        <v>2409.30456</v>
      </c>
      <c r="G265" s="214">
        <f t="shared" si="122"/>
        <v>1</v>
      </c>
      <c r="H265" s="215">
        <f t="shared" si="122"/>
        <v>1</v>
      </c>
      <c r="I265" s="207">
        <f t="shared" ref="I265:R265" si="136">I264+I241</f>
        <v>0</v>
      </c>
      <c r="J265" s="208">
        <f t="shared" si="136"/>
        <v>0</v>
      </c>
      <c r="K265" s="208">
        <f t="shared" si="136"/>
        <v>0</v>
      </c>
      <c r="L265" s="208">
        <f t="shared" si="136"/>
        <v>0</v>
      </c>
      <c r="M265" s="208">
        <f t="shared" si="136"/>
        <v>0</v>
      </c>
      <c r="N265" s="208">
        <f t="shared" si="136"/>
        <v>0</v>
      </c>
      <c r="O265" s="209">
        <f t="shared" si="136"/>
        <v>1.0348999999999999</v>
      </c>
      <c r="P265" s="208">
        <f>P264+P241</f>
        <v>2508</v>
      </c>
      <c r="Q265" s="208">
        <f t="shared" si="136"/>
        <v>3333.7673999999997</v>
      </c>
      <c r="R265" s="208">
        <f t="shared" si="136"/>
        <v>2508</v>
      </c>
      <c r="S265" s="208">
        <f>S264+S241</f>
        <v>3333.7673999999997</v>
      </c>
      <c r="T265" s="464"/>
      <c r="U265" s="464">
        <f t="shared" ref="U265:W265" si="137">U264+U241</f>
        <v>0</v>
      </c>
      <c r="V265" s="464"/>
      <c r="W265" s="464">
        <f t="shared" si="137"/>
        <v>0</v>
      </c>
      <c r="X265" s="465"/>
      <c r="Y265" s="464"/>
      <c r="Z265" s="464">
        <f t="shared" ref="Z265" si="138">Z264+Z241</f>
        <v>2722.491</v>
      </c>
      <c r="AA265" s="464"/>
      <c r="AB265" s="464">
        <f>AB264+AB241</f>
        <v>2722.491</v>
      </c>
      <c r="AC265" s="463"/>
    </row>
    <row r="266" spans="1:29" s="147" customFormat="1" ht="18">
      <c r="A266" s="143">
        <v>11</v>
      </c>
      <c r="B266" s="144" t="s">
        <v>171</v>
      </c>
      <c r="C266" s="145"/>
      <c r="D266" s="162"/>
      <c r="E266" s="145"/>
      <c r="F266" s="162"/>
      <c r="G266" s="151"/>
      <c r="H266" s="152"/>
      <c r="I266" s="159"/>
      <c r="J266" s="145"/>
      <c r="K266" s="145"/>
      <c r="L266" s="145"/>
      <c r="M266" s="145"/>
      <c r="N266" s="145"/>
      <c r="O266" s="153"/>
      <c r="P266" s="145"/>
      <c r="Q266" s="162"/>
      <c r="R266" s="154">
        <f t="shared" si="113"/>
        <v>0</v>
      </c>
      <c r="S266" s="155">
        <f t="shared" si="113"/>
        <v>0</v>
      </c>
      <c r="T266" s="439"/>
      <c r="U266" s="439"/>
      <c r="V266" s="439"/>
      <c r="W266" s="439"/>
      <c r="X266" s="440"/>
      <c r="Y266" s="439"/>
      <c r="Z266" s="448"/>
      <c r="AA266" s="406"/>
      <c r="AB266" s="484"/>
      <c r="AC266" s="403"/>
    </row>
    <row r="267" spans="1:29" s="88" customFormat="1" ht="18">
      <c r="A267" s="6"/>
      <c r="B267" s="36" t="s">
        <v>172</v>
      </c>
      <c r="C267" s="26"/>
      <c r="D267" s="27"/>
      <c r="E267" s="26"/>
      <c r="F267" s="27"/>
      <c r="G267" s="47"/>
      <c r="H267" s="48"/>
      <c r="I267" s="53"/>
      <c r="J267" s="26"/>
      <c r="K267" s="26"/>
      <c r="L267" s="26"/>
      <c r="M267" s="26"/>
      <c r="N267" s="26"/>
      <c r="O267" s="112"/>
      <c r="P267" s="26"/>
      <c r="Q267" s="27"/>
      <c r="R267" s="42">
        <f t="shared" si="113"/>
        <v>0</v>
      </c>
      <c r="S267" s="43">
        <f t="shared" si="113"/>
        <v>0</v>
      </c>
      <c r="T267" s="439"/>
      <c r="U267" s="439"/>
      <c r="V267" s="439"/>
      <c r="W267" s="439"/>
      <c r="X267" s="440"/>
      <c r="Y267" s="439"/>
      <c r="Z267" s="448"/>
      <c r="AA267" s="406"/>
      <c r="AB267" s="484"/>
      <c r="AC267" s="403"/>
    </row>
    <row r="268" spans="1:29" s="87" customFormat="1" ht="39.75" customHeight="1">
      <c r="A268" s="6">
        <v>11.01</v>
      </c>
      <c r="B268" s="7" t="s">
        <v>300</v>
      </c>
      <c r="C268" s="8"/>
      <c r="D268" s="13"/>
      <c r="E268" s="8"/>
      <c r="F268" s="13"/>
      <c r="G268" s="47"/>
      <c r="H268" s="48"/>
      <c r="I268" s="49">
        <f t="shared" ref="I268:J287" si="139">C268-E268</f>
        <v>0</v>
      </c>
      <c r="J268" s="50">
        <f t="shared" si="139"/>
        <v>0</v>
      </c>
      <c r="K268" s="8"/>
      <c r="L268" s="8"/>
      <c r="M268" s="8"/>
      <c r="N268" s="8"/>
      <c r="O268" s="64"/>
      <c r="P268" s="8"/>
      <c r="Q268" s="13"/>
      <c r="R268" s="42">
        <f t="shared" si="113"/>
        <v>0</v>
      </c>
      <c r="S268" s="43">
        <f t="shared" si="113"/>
        <v>0</v>
      </c>
      <c r="T268" s="405"/>
      <c r="U268" s="405"/>
      <c r="V268" s="405"/>
      <c r="W268" s="405"/>
      <c r="X268" s="426"/>
      <c r="Y268" s="405"/>
      <c r="Z268" s="484"/>
      <c r="AA268" s="406">
        <f t="shared" ref="AA268:AA290" si="140">T268+V268+Y268</f>
        <v>0</v>
      </c>
      <c r="AB268" s="484">
        <f t="shared" si="124"/>
        <v>0</v>
      </c>
      <c r="AC268" s="404"/>
    </row>
    <row r="269" spans="1:29" s="88" customFormat="1" ht="18">
      <c r="A269" s="6"/>
      <c r="B269" s="7" t="s">
        <v>124</v>
      </c>
      <c r="C269" s="8">
        <v>955</v>
      </c>
      <c r="D269" s="13">
        <v>6.6850000000000005</v>
      </c>
      <c r="E269" s="8">
        <v>955</v>
      </c>
      <c r="F269" s="13">
        <v>6.6850000000000005</v>
      </c>
      <c r="G269" s="47">
        <f t="shared" si="122"/>
        <v>1</v>
      </c>
      <c r="H269" s="48">
        <f t="shared" si="122"/>
        <v>1</v>
      </c>
      <c r="I269" s="49">
        <f t="shared" si="139"/>
        <v>0</v>
      </c>
      <c r="J269" s="50">
        <f t="shared" si="139"/>
        <v>0</v>
      </c>
      <c r="K269" s="8"/>
      <c r="L269" s="8"/>
      <c r="M269" s="8"/>
      <c r="N269" s="8"/>
      <c r="O269" s="64">
        <v>1.4E-2</v>
      </c>
      <c r="P269" s="8">
        <v>850</v>
      </c>
      <c r="Q269" s="41">
        <f>O269*P269</f>
        <v>11.9</v>
      </c>
      <c r="R269" s="42">
        <f t="shared" si="113"/>
        <v>850</v>
      </c>
      <c r="S269" s="43">
        <f t="shared" si="113"/>
        <v>11.9</v>
      </c>
      <c r="T269" s="405"/>
      <c r="U269" s="405"/>
      <c r="V269" s="405"/>
      <c r="W269" s="405"/>
      <c r="X269" s="426">
        <v>8.0000000000000002E-3</v>
      </c>
      <c r="Y269" s="405">
        <v>850</v>
      </c>
      <c r="Z269" s="424">
        <f>X269*Y269</f>
        <v>6.8</v>
      </c>
      <c r="AA269" s="406">
        <f t="shared" si="140"/>
        <v>850</v>
      </c>
      <c r="AB269" s="484">
        <f t="shared" si="124"/>
        <v>6.8</v>
      </c>
      <c r="AC269" s="404"/>
    </row>
    <row r="270" spans="1:29" s="88" customFormat="1" ht="18">
      <c r="A270" s="6"/>
      <c r="B270" s="7" t="s">
        <v>173</v>
      </c>
      <c r="C270" s="8">
        <v>1842</v>
      </c>
      <c r="D270" s="13">
        <v>12.894</v>
      </c>
      <c r="E270" s="8">
        <v>1842</v>
      </c>
      <c r="F270" s="13">
        <v>12.894</v>
      </c>
      <c r="G270" s="47">
        <f t="shared" si="122"/>
        <v>1</v>
      </c>
      <c r="H270" s="48">
        <f t="shared" si="122"/>
        <v>1</v>
      </c>
      <c r="I270" s="49">
        <f t="shared" si="139"/>
        <v>0</v>
      </c>
      <c r="J270" s="50">
        <f t="shared" si="139"/>
        <v>0</v>
      </c>
      <c r="K270" s="8"/>
      <c r="L270" s="8"/>
      <c r="M270" s="8"/>
      <c r="N270" s="8"/>
      <c r="O270" s="64">
        <v>1.4E-2</v>
      </c>
      <c r="P270" s="8">
        <v>1260</v>
      </c>
      <c r="Q270" s="41">
        <f t="shared" ref="Q270:Q290" si="141">O270*P270</f>
        <v>17.64</v>
      </c>
      <c r="R270" s="42">
        <f t="shared" si="113"/>
        <v>1260</v>
      </c>
      <c r="S270" s="43">
        <f t="shared" si="113"/>
        <v>17.64</v>
      </c>
      <c r="T270" s="405"/>
      <c r="U270" s="405"/>
      <c r="V270" s="405"/>
      <c r="W270" s="405"/>
      <c r="X270" s="426">
        <v>8.0000000000000002E-3</v>
      </c>
      <c r="Y270" s="405">
        <v>1260</v>
      </c>
      <c r="Z270" s="424">
        <f t="shared" ref="Z270:Z279" si="142">X270*Y270</f>
        <v>10.08</v>
      </c>
      <c r="AA270" s="406">
        <f t="shared" si="140"/>
        <v>1260</v>
      </c>
      <c r="AB270" s="484">
        <f t="shared" si="124"/>
        <v>10.08</v>
      </c>
      <c r="AC270" s="404"/>
    </row>
    <row r="271" spans="1:29" s="88" customFormat="1" ht="18">
      <c r="A271" s="6"/>
      <c r="B271" s="7" t="s">
        <v>174</v>
      </c>
      <c r="C271" s="8">
        <v>824</v>
      </c>
      <c r="D271" s="13">
        <v>5.7679999999999998</v>
      </c>
      <c r="E271" s="8">
        <v>824</v>
      </c>
      <c r="F271" s="13">
        <v>5.7679999999999998</v>
      </c>
      <c r="G271" s="47">
        <f t="shared" si="122"/>
        <v>1</v>
      </c>
      <c r="H271" s="48">
        <f t="shared" si="122"/>
        <v>1</v>
      </c>
      <c r="I271" s="49">
        <f t="shared" si="139"/>
        <v>0</v>
      </c>
      <c r="J271" s="50">
        <f t="shared" si="139"/>
        <v>0</v>
      </c>
      <c r="K271" s="8"/>
      <c r="L271" s="8"/>
      <c r="M271" s="8"/>
      <c r="N271" s="8"/>
      <c r="O271" s="64">
        <v>1.4E-2</v>
      </c>
      <c r="P271" s="8">
        <v>855</v>
      </c>
      <c r="Q271" s="41">
        <f t="shared" si="141"/>
        <v>11.97</v>
      </c>
      <c r="R271" s="42">
        <f t="shared" si="113"/>
        <v>855</v>
      </c>
      <c r="S271" s="43">
        <f t="shared" si="113"/>
        <v>11.97</v>
      </c>
      <c r="T271" s="405"/>
      <c r="U271" s="405"/>
      <c r="V271" s="405"/>
      <c r="W271" s="405"/>
      <c r="X271" s="426">
        <v>8.0000000000000002E-3</v>
      </c>
      <c r="Y271" s="405">
        <v>855</v>
      </c>
      <c r="Z271" s="424">
        <f t="shared" si="142"/>
        <v>6.84</v>
      </c>
      <c r="AA271" s="406">
        <f t="shared" si="140"/>
        <v>855</v>
      </c>
      <c r="AB271" s="484">
        <f t="shared" si="124"/>
        <v>6.84</v>
      </c>
      <c r="AC271" s="404"/>
    </row>
    <row r="272" spans="1:29" s="87" customFormat="1" ht="33" customHeight="1">
      <c r="A272" s="6">
        <v>11.02</v>
      </c>
      <c r="B272" s="7" t="s">
        <v>310</v>
      </c>
      <c r="C272" s="8">
        <v>0</v>
      </c>
      <c r="D272" s="13">
        <v>0</v>
      </c>
      <c r="E272" s="8">
        <v>0</v>
      </c>
      <c r="F272" s="13">
        <v>0</v>
      </c>
      <c r="G272" s="47"/>
      <c r="H272" s="48"/>
      <c r="I272" s="49">
        <f t="shared" si="139"/>
        <v>0</v>
      </c>
      <c r="J272" s="50">
        <f t="shared" si="139"/>
        <v>0</v>
      </c>
      <c r="K272" s="8"/>
      <c r="L272" s="8"/>
      <c r="M272" s="8"/>
      <c r="N272" s="8"/>
      <c r="O272" s="64"/>
      <c r="P272" s="8"/>
      <c r="Q272" s="41">
        <f t="shared" si="141"/>
        <v>0</v>
      </c>
      <c r="R272" s="42">
        <f t="shared" si="113"/>
        <v>0</v>
      </c>
      <c r="S272" s="43">
        <f t="shared" si="113"/>
        <v>0</v>
      </c>
      <c r="T272" s="405"/>
      <c r="U272" s="405"/>
      <c r="V272" s="405"/>
      <c r="W272" s="405"/>
      <c r="X272" s="426"/>
      <c r="Y272" s="405"/>
      <c r="Z272" s="424"/>
      <c r="AA272" s="406"/>
      <c r="AB272" s="484"/>
      <c r="AC272" s="404"/>
    </row>
    <row r="273" spans="1:29" s="88" customFormat="1" ht="18">
      <c r="A273" s="6"/>
      <c r="B273" s="7" t="s">
        <v>124</v>
      </c>
      <c r="C273" s="8">
        <v>955</v>
      </c>
      <c r="D273" s="13">
        <v>5.73</v>
      </c>
      <c r="E273" s="8">
        <v>955</v>
      </c>
      <c r="F273" s="13">
        <v>5.73</v>
      </c>
      <c r="G273" s="47">
        <f t="shared" si="122"/>
        <v>1</v>
      </c>
      <c r="H273" s="48">
        <f t="shared" si="122"/>
        <v>1</v>
      </c>
      <c r="I273" s="49">
        <f t="shared" si="139"/>
        <v>0</v>
      </c>
      <c r="J273" s="50">
        <f t="shared" si="139"/>
        <v>0</v>
      </c>
      <c r="K273" s="8"/>
      <c r="L273" s="8"/>
      <c r="M273" s="8"/>
      <c r="N273" s="8"/>
      <c r="O273" s="64">
        <v>1.2E-2</v>
      </c>
      <c r="P273" s="8">
        <v>850</v>
      </c>
      <c r="Q273" s="41">
        <f t="shared" si="141"/>
        <v>10.200000000000001</v>
      </c>
      <c r="R273" s="42">
        <f t="shared" si="113"/>
        <v>850</v>
      </c>
      <c r="S273" s="43">
        <f t="shared" si="113"/>
        <v>10.200000000000001</v>
      </c>
      <c r="T273" s="405"/>
      <c r="U273" s="405"/>
      <c r="V273" s="405"/>
      <c r="W273" s="405"/>
      <c r="X273" s="426">
        <v>6.0000000000000001E-3</v>
      </c>
      <c r="Y273" s="405">
        <v>850</v>
      </c>
      <c r="Z273" s="424">
        <f t="shared" si="142"/>
        <v>5.1000000000000005</v>
      </c>
      <c r="AA273" s="406">
        <f t="shared" si="140"/>
        <v>850</v>
      </c>
      <c r="AB273" s="484">
        <f t="shared" si="124"/>
        <v>5.1000000000000005</v>
      </c>
      <c r="AC273" s="404"/>
    </row>
    <row r="274" spans="1:29" s="88" customFormat="1" ht="18">
      <c r="A274" s="6"/>
      <c r="B274" s="7" t="s">
        <v>173</v>
      </c>
      <c r="C274" s="8">
        <v>1842</v>
      </c>
      <c r="D274" s="13">
        <v>11.052</v>
      </c>
      <c r="E274" s="8">
        <v>1842</v>
      </c>
      <c r="F274" s="13">
        <v>11.052</v>
      </c>
      <c r="G274" s="47">
        <f t="shared" si="122"/>
        <v>1</v>
      </c>
      <c r="H274" s="48">
        <f t="shared" si="122"/>
        <v>1</v>
      </c>
      <c r="I274" s="49">
        <f t="shared" si="139"/>
        <v>0</v>
      </c>
      <c r="J274" s="50">
        <f t="shared" si="139"/>
        <v>0</v>
      </c>
      <c r="K274" s="8"/>
      <c r="L274" s="8"/>
      <c r="M274" s="8"/>
      <c r="N274" s="8"/>
      <c r="O274" s="64">
        <v>1.2E-2</v>
      </c>
      <c r="P274" s="8">
        <v>1260</v>
      </c>
      <c r="Q274" s="41">
        <f t="shared" si="141"/>
        <v>15.120000000000001</v>
      </c>
      <c r="R274" s="42">
        <f t="shared" si="113"/>
        <v>1260</v>
      </c>
      <c r="S274" s="43">
        <f t="shared" si="113"/>
        <v>15.120000000000001</v>
      </c>
      <c r="T274" s="405"/>
      <c r="U274" s="405"/>
      <c r="V274" s="405"/>
      <c r="W274" s="405"/>
      <c r="X274" s="426">
        <v>6.0000000000000001E-3</v>
      </c>
      <c r="Y274" s="405">
        <v>1260</v>
      </c>
      <c r="Z274" s="424">
        <f t="shared" si="142"/>
        <v>7.5600000000000005</v>
      </c>
      <c r="AA274" s="406">
        <f t="shared" si="140"/>
        <v>1260</v>
      </c>
      <c r="AB274" s="484">
        <f t="shared" si="124"/>
        <v>7.5600000000000005</v>
      </c>
      <c r="AC274" s="404"/>
    </row>
    <row r="275" spans="1:29" s="88" customFormat="1" ht="18">
      <c r="A275" s="6"/>
      <c r="B275" s="7" t="s">
        <v>174</v>
      </c>
      <c r="C275" s="8">
        <v>824</v>
      </c>
      <c r="D275" s="13">
        <v>4.944</v>
      </c>
      <c r="E275" s="8">
        <v>824</v>
      </c>
      <c r="F275" s="13">
        <v>4.944</v>
      </c>
      <c r="G275" s="47">
        <f t="shared" si="122"/>
        <v>1</v>
      </c>
      <c r="H275" s="48">
        <f t="shared" si="122"/>
        <v>1</v>
      </c>
      <c r="I275" s="49">
        <f t="shared" si="139"/>
        <v>0</v>
      </c>
      <c r="J275" s="50">
        <f t="shared" si="139"/>
        <v>0</v>
      </c>
      <c r="K275" s="8"/>
      <c r="L275" s="8"/>
      <c r="M275" s="8"/>
      <c r="N275" s="8"/>
      <c r="O275" s="64">
        <v>1.2E-2</v>
      </c>
      <c r="P275" s="8">
        <v>855</v>
      </c>
      <c r="Q275" s="41">
        <f t="shared" si="141"/>
        <v>10.26</v>
      </c>
      <c r="R275" s="42">
        <f t="shared" si="113"/>
        <v>855</v>
      </c>
      <c r="S275" s="43">
        <f t="shared" si="113"/>
        <v>10.26</v>
      </c>
      <c r="T275" s="405"/>
      <c r="U275" s="405"/>
      <c r="V275" s="405"/>
      <c r="W275" s="405"/>
      <c r="X275" s="426">
        <v>6.0000000000000001E-3</v>
      </c>
      <c r="Y275" s="405">
        <v>855</v>
      </c>
      <c r="Z275" s="424">
        <f t="shared" si="142"/>
        <v>5.13</v>
      </c>
      <c r="AA275" s="406">
        <f t="shared" si="140"/>
        <v>855</v>
      </c>
      <c r="AB275" s="484">
        <f t="shared" si="124"/>
        <v>5.13</v>
      </c>
      <c r="AC275" s="404"/>
    </row>
    <row r="276" spans="1:29" s="88" customFormat="1" ht="36.75" customHeight="1">
      <c r="A276" s="6">
        <v>11.03</v>
      </c>
      <c r="B276" s="61" t="s">
        <v>175</v>
      </c>
      <c r="C276" s="62"/>
      <c r="D276" s="63"/>
      <c r="E276" s="62"/>
      <c r="F276" s="63"/>
      <c r="G276" s="47"/>
      <c r="H276" s="48"/>
      <c r="I276" s="49">
        <f t="shared" si="139"/>
        <v>0</v>
      </c>
      <c r="J276" s="50">
        <f t="shared" si="139"/>
        <v>0</v>
      </c>
      <c r="K276" s="62"/>
      <c r="L276" s="62"/>
      <c r="M276" s="62"/>
      <c r="N276" s="62"/>
      <c r="O276" s="118">
        <v>0.06</v>
      </c>
      <c r="P276" s="62">
        <v>39</v>
      </c>
      <c r="Q276" s="41">
        <f t="shared" si="141"/>
        <v>2.34</v>
      </c>
      <c r="R276" s="42">
        <f t="shared" si="113"/>
        <v>39</v>
      </c>
      <c r="S276" s="43">
        <f t="shared" si="113"/>
        <v>2.34</v>
      </c>
      <c r="T276" s="409"/>
      <c r="U276" s="409"/>
      <c r="V276" s="409"/>
      <c r="W276" s="409"/>
      <c r="X276" s="466">
        <v>0.06</v>
      </c>
      <c r="Y276" s="409">
        <v>0</v>
      </c>
      <c r="Z276" s="424">
        <f t="shared" si="142"/>
        <v>0</v>
      </c>
      <c r="AA276" s="406">
        <f t="shared" si="140"/>
        <v>0</v>
      </c>
      <c r="AB276" s="484">
        <f t="shared" si="124"/>
        <v>0</v>
      </c>
      <c r="AC276" s="408"/>
    </row>
    <row r="277" spans="1:29" s="88" customFormat="1" ht="30" customHeight="1">
      <c r="A277" s="6">
        <v>11.04</v>
      </c>
      <c r="B277" s="38" t="s">
        <v>176</v>
      </c>
      <c r="C277" s="39"/>
      <c r="D277" s="40"/>
      <c r="E277" s="39"/>
      <c r="F277" s="40"/>
      <c r="G277" s="47"/>
      <c r="H277" s="48"/>
      <c r="I277" s="49">
        <f t="shared" si="139"/>
        <v>0</v>
      </c>
      <c r="J277" s="50">
        <f t="shared" si="139"/>
        <v>0</v>
      </c>
      <c r="K277" s="39"/>
      <c r="L277" s="39"/>
      <c r="M277" s="39"/>
      <c r="N277" s="39"/>
      <c r="O277" s="115"/>
      <c r="P277" s="39"/>
      <c r="Q277" s="41">
        <f t="shared" si="141"/>
        <v>0</v>
      </c>
      <c r="R277" s="42">
        <f t="shared" si="113"/>
        <v>0</v>
      </c>
      <c r="S277" s="43">
        <f t="shared" si="113"/>
        <v>0</v>
      </c>
      <c r="T277" s="467"/>
      <c r="U277" s="467"/>
      <c r="V277" s="467"/>
      <c r="W277" s="467"/>
      <c r="X277" s="468"/>
      <c r="Y277" s="467"/>
      <c r="Z277" s="424"/>
      <c r="AA277" s="406"/>
      <c r="AB277" s="484"/>
      <c r="AC277" s="410"/>
    </row>
    <row r="278" spans="1:29" s="88" customFormat="1" ht="69.75" customHeight="1">
      <c r="A278" s="6"/>
      <c r="B278" s="61" t="s">
        <v>177</v>
      </c>
      <c r="C278" s="62">
        <v>452</v>
      </c>
      <c r="D278" s="63">
        <v>27.12</v>
      </c>
      <c r="E278" s="62">
        <v>193</v>
      </c>
      <c r="F278" s="63">
        <v>11.58</v>
      </c>
      <c r="G278" s="47">
        <f t="shared" si="122"/>
        <v>0.42699115044247787</v>
      </c>
      <c r="H278" s="48">
        <f t="shared" si="122"/>
        <v>0.42699115044247787</v>
      </c>
      <c r="I278" s="49">
        <f t="shared" si="139"/>
        <v>259</v>
      </c>
      <c r="J278" s="50">
        <f t="shared" si="139"/>
        <v>15.540000000000001</v>
      </c>
      <c r="K278" s="62"/>
      <c r="L278" s="62"/>
      <c r="M278" s="62"/>
      <c r="N278" s="62"/>
      <c r="O278" s="118">
        <v>0.06</v>
      </c>
      <c r="P278" s="62">
        <v>523</v>
      </c>
      <c r="Q278" s="41">
        <f t="shared" si="141"/>
        <v>31.38</v>
      </c>
      <c r="R278" s="42">
        <f t="shared" si="113"/>
        <v>523</v>
      </c>
      <c r="S278" s="43">
        <f t="shared" si="113"/>
        <v>31.38</v>
      </c>
      <c r="T278" s="409"/>
      <c r="U278" s="409"/>
      <c r="V278" s="409"/>
      <c r="W278" s="409"/>
      <c r="X278" s="466">
        <v>0.06</v>
      </c>
      <c r="Y278" s="409">
        <v>400</v>
      </c>
      <c r="Z278" s="424">
        <f t="shared" si="142"/>
        <v>24</v>
      </c>
      <c r="AA278" s="406">
        <f t="shared" si="140"/>
        <v>400</v>
      </c>
      <c r="AB278" s="484">
        <f t="shared" si="124"/>
        <v>24</v>
      </c>
      <c r="AC278" s="408"/>
    </row>
    <row r="279" spans="1:29" s="88" customFormat="1" ht="65.25" customHeight="1">
      <c r="A279" s="6"/>
      <c r="B279" s="61" t="s">
        <v>178</v>
      </c>
      <c r="C279" s="62">
        <v>470</v>
      </c>
      <c r="D279" s="63">
        <v>28.22</v>
      </c>
      <c r="E279" s="62">
        <v>428</v>
      </c>
      <c r="F279" s="63">
        <v>25.68</v>
      </c>
      <c r="G279" s="47">
        <f t="shared" si="122"/>
        <v>0.91063829787234041</v>
      </c>
      <c r="H279" s="48">
        <f t="shared" si="122"/>
        <v>0.90999291282778172</v>
      </c>
      <c r="I279" s="49">
        <f t="shared" si="139"/>
        <v>42</v>
      </c>
      <c r="J279" s="50">
        <f t="shared" si="139"/>
        <v>2.5399999999999991</v>
      </c>
      <c r="K279" s="62"/>
      <c r="L279" s="62"/>
      <c r="M279" s="62"/>
      <c r="N279" s="62"/>
      <c r="O279" s="118">
        <v>0.06</v>
      </c>
      <c r="P279" s="62">
        <v>193</v>
      </c>
      <c r="Q279" s="41">
        <f t="shared" si="141"/>
        <v>11.58</v>
      </c>
      <c r="R279" s="42">
        <f t="shared" si="113"/>
        <v>193</v>
      </c>
      <c r="S279" s="43">
        <f t="shared" si="113"/>
        <v>11.58</v>
      </c>
      <c r="T279" s="409"/>
      <c r="U279" s="409"/>
      <c r="V279" s="409"/>
      <c r="W279" s="409"/>
      <c r="X279" s="466">
        <v>0.06</v>
      </c>
      <c r="Y279" s="409">
        <v>193</v>
      </c>
      <c r="Z279" s="424">
        <f t="shared" si="142"/>
        <v>11.58</v>
      </c>
      <c r="AA279" s="406">
        <f t="shared" si="140"/>
        <v>193</v>
      </c>
      <c r="AB279" s="484">
        <f t="shared" si="124"/>
        <v>11.58</v>
      </c>
      <c r="AC279" s="408"/>
    </row>
    <row r="280" spans="1:29" s="88" customFormat="1" ht="40.5" customHeight="1">
      <c r="A280" s="6"/>
      <c r="B280" s="38" t="s">
        <v>179</v>
      </c>
      <c r="C280" s="39"/>
      <c r="D280" s="40"/>
      <c r="E280" s="39"/>
      <c r="F280" s="40"/>
      <c r="G280" s="47"/>
      <c r="H280" s="48"/>
      <c r="I280" s="49">
        <f t="shared" si="139"/>
        <v>0</v>
      </c>
      <c r="J280" s="50">
        <f t="shared" si="139"/>
        <v>0</v>
      </c>
      <c r="K280" s="39"/>
      <c r="L280" s="39"/>
      <c r="M280" s="39"/>
      <c r="N280" s="39"/>
      <c r="O280" s="115"/>
      <c r="P280" s="39"/>
      <c r="Q280" s="41">
        <f t="shared" si="141"/>
        <v>0</v>
      </c>
      <c r="R280" s="42">
        <f t="shared" si="113"/>
        <v>0</v>
      </c>
      <c r="S280" s="43">
        <f t="shared" si="113"/>
        <v>0</v>
      </c>
      <c r="T280" s="467"/>
      <c r="U280" s="467"/>
      <c r="V280" s="467"/>
      <c r="W280" s="467"/>
      <c r="X280" s="468"/>
      <c r="Y280" s="467"/>
      <c r="Z280" s="424"/>
      <c r="AA280" s="406"/>
      <c r="AB280" s="484"/>
      <c r="AC280" s="410"/>
    </row>
    <row r="281" spans="1:29" s="88" customFormat="1" ht="103.5" customHeight="1">
      <c r="A281" s="6">
        <v>11.05</v>
      </c>
      <c r="B281" s="7" t="s">
        <v>311</v>
      </c>
      <c r="C281" s="8"/>
      <c r="D281" s="13"/>
      <c r="E281" s="8"/>
      <c r="F281" s="13"/>
      <c r="G281" s="47"/>
      <c r="H281" s="48"/>
      <c r="I281" s="49">
        <f t="shared" si="139"/>
        <v>0</v>
      </c>
      <c r="J281" s="50">
        <f t="shared" si="139"/>
        <v>0</v>
      </c>
      <c r="K281" s="8"/>
      <c r="L281" s="8"/>
      <c r="M281" s="8"/>
      <c r="N281" s="8"/>
      <c r="O281" s="64"/>
      <c r="P281" s="8"/>
      <c r="Q281" s="41">
        <f>O281*P281</f>
        <v>0</v>
      </c>
      <c r="R281" s="42">
        <f t="shared" si="113"/>
        <v>0</v>
      </c>
      <c r="S281" s="43">
        <f t="shared" si="113"/>
        <v>0</v>
      </c>
      <c r="T281" s="405"/>
      <c r="U281" s="405"/>
      <c r="V281" s="405"/>
      <c r="W281" s="405"/>
      <c r="X281" s="426"/>
      <c r="Y281" s="405"/>
      <c r="Z281" s="424">
        <f>X281*Y281</f>
        <v>0</v>
      </c>
      <c r="AA281" s="406">
        <f t="shared" si="140"/>
        <v>0</v>
      </c>
      <c r="AB281" s="484">
        <f t="shared" si="124"/>
        <v>0</v>
      </c>
      <c r="AC281" s="404"/>
    </row>
    <row r="282" spans="1:29" s="88" customFormat="1" ht="18">
      <c r="A282" s="6"/>
      <c r="B282" s="7" t="s">
        <v>124</v>
      </c>
      <c r="C282" s="8">
        <v>40</v>
      </c>
      <c r="D282" s="13">
        <v>0.4</v>
      </c>
      <c r="E282" s="8">
        <v>40</v>
      </c>
      <c r="F282" s="13">
        <v>0.4</v>
      </c>
      <c r="G282" s="47"/>
      <c r="H282" s="48"/>
      <c r="I282" s="49">
        <f t="shared" si="139"/>
        <v>0</v>
      </c>
      <c r="J282" s="50">
        <f t="shared" si="139"/>
        <v>0</v>
      </c>
      <c r="K282" s="8"/>
      <c r="L282" s="8"/>
      <c r="M282" s="8"/>
      <c r="N282" s="8"/>
      <c r="O282" s="64">
        <v>0.02</v>
      </c>
      <c r="P282" s="8">
        <v>37</v>
      </c>
      <c r="Q282" s="41">
        <f t="shared" si="141"/>
        <v>0.74</v>
      </c>
      <c r="R282" s="42">
        <f t="shared" si="113"/>
        <v>37</v>
      </c>
      <c r="S282" s="43">
        <f t="shared" si="113"/>
        <v>0.74</v>
      </c>
      <c r="T282" s="405"/>
      <c r="U282" s="405"/>
      <c r="V282" s="405"/>
      <c r="W282" s="405"/>
      <c r="X282" s="426">
        <v>0.01</v>
      </c>
      <c r="Y282" s="405">
        <v>37</v>
      </c>
      <c r="Z282" s="424">
        <f t="shared" ref="Z282:Z284" si="143">X282*Y282</f>
        <v>0.37</v>
      </c>
      <c r="AA282" s="406">
        <f t="shared" si="140"/>
        <v>37</v>
      </c>
      <c r="AB282" s="484">
        <f t="shared" si="124"/>
        <v>0.37</v>
      </c>
      <c r="AC282" s="404"/>
    </row>
    <row r="283" spans="1:29" s="88" customFormat="1" ht="18">
      <c r="A283" s="6"/>
      <c r="B283" s="7" t="s">
        <v>173</v>
      </c>
      <c r="C283" s="8">
        <v>40</v>
      </c>
      <c r="D283" s="13">
        <v>0.4</v>
      </c>
      <c r="E283" s="8">
        <v>40</v>
      </c>
      <c r="F283" s="13">
        <v>0.4</v>
      </c>
      <c r="G283" s="47"/>
      <c r="H283" s="48"/>
      <c r="I283" s="49">
        <f t="shared" si="139"/>
        <v>0</v>
      </c>
      <c r="J283" s="50">
        <f t="shared" si="139"/>
        <v>0</v>
      </c>
      <c r="K283" s="8"/>
      <c r="L283" s="8"/>
      <c r="M283" s="8"/>
      <c r="N283" s="8"/>
      <c r="O283" s="64">
        <v>0.02</v>
      </c>
      <c r="P283" s="8">
        <v>40</v>
      </c>
      <c r="Q283" s="41">
        <f t="shared" si="141"/>
        <v>0.8</v>
      </c>
      <c r="R283" s="42">
        <f t="shared" si="113"/>
        <v>40</v>
      </c>
      <c r="S283" s="43">
        <f t="shared" si="113"/>
        <v>0.8</v>
      </c>
      <c r="T283" s="405"/>
      <c r="U283" s="405"/>
      <c r="V283" s="405"/>
      <c r="W283" s="405"/>
      <c r="X283" s="426">
        <v>0.01</v>
      </c>
      <c r="Y283" s="405">
        <v>40</v>
      </c>
      <c r="Z283" s="424">
        <f t="shared" si="143"/>
        <v>0.4</v>
      </c>
      <c r="AA283" s="406">
        <f t="shared" si="140"/>
        <v>40</v>
      </c>
      <c r="AB283" s="484">
        <f t="shared" si="124"/>
        <v>0.4</v>
      </c>
      <c r="AC283" s="404"/>
    </row>
    <row r="284" spans="1:29" s="88" customFormat="1" ht="18">
      <c r="A284" s="6"/>
      <c r="B284" s="7" t="s">
        <v>174</v>
      </c>
      <c r="C284" s="8">
        <v>40</v>
      </c>
      <c r="D284" s="13">
        <v>0.4</v>
      </c>
      <c r="E284" s="8">
        <v>40</v>
      </c>
      <c r="F284" s="13">
        <v>0.4</v>
      </c>
      <c r="G284" s="47"/>
      <c r="H284" s="48"/>
      <c r="I284" s="49">
        <f t="shared" si="139"/>
        <v>0</v>
      </c>
      <c r="J284" s="50">
        <f t="shared" si="139"/>
        <v>0</v>
      </c>
      <c r="K284" s="8"/>
      <c r="L284" s="8"/>
      <c r="M284" s="8"/>
      <c r="N284" s="8"/>
      <c r="O284" s="64">
        <v>0.02</v>
      </c>
      <c r="P284" s="8">
        <v>34</v>
      </c>
      <c r="Q284" s="41">
        <f t="shared" si="141"/>
        <v>0.68</v>
      </c>
      <c r="R284" s="42">
        <f t="shared" si="113"/>
        <v>34</v>
      </c>
      <c r="S284" s="43">
        <f t="shared" si="113"/>
        <v>0.68</v>
      </c>
      <c r="T284" s="405"/>
      <c r="U284" s="405"/>
      <c r="V284" s="405"/>
      <c r="W284" s="405"/>
      <c r="X284" s="426">
        <v>0.01</v>
      </c>
      <c r="Y284" s="405">
        <v>40</v>
      </c>
      <c r="Z284" s="424">
        <f t="shared" si="143"/>
        <v>0.4</v>
      </c>
      <c r="AA284" s="406">
        <f t="shared" si="140"/>
        <v>40</v>
      </c>
      <c r="AB284" s="484">
        <f t="shared" si="124"/>
        <v>0.4</v>
      </c>
      <c r="AC284" s="404"/>
    </row>
    <row r="285" spans="1:29" s="88" customFormat="1" ht="35.25" customHeight="1">
      <c r="A285" s="6"/>
      <c r="B285" s="38" t="s">
        <v>180</v>
      </c>
      <c r="C285" s="39"/>
      <c r="D285" s="40"/>
      <c r="E285" s="39"/>
      <c r="F285" s="40"/>
      <c r="G285" s="47"/>
      <c r="H285" s="48"/>
      <c r="I285" s="49">
        <f t="shared" si="139"/>
        <v>0</v>
      </c>
      <c r="J285" s="50">
        <f t="shared" si="139"/>
        <v>0</v>
      </c>
      <c r="K285" s="39"/>
      <c r="L285" s="39"/>
      <c r="M285" s="39"/>
      <c r="N285" s="39"/>
      <c r="O285" s="64"/>
      <c r="P285" s="39"/>
      <c r="Q285" s="41">
        <f t="shared" si="141"/>
        <v>0</v>
      </c>
      <c r="R285" s="42">
        <f t="shared" si="113"/>
        <v>0</v>
      </c>
      <c r="S285" s="43">
        <f t="shared" si="113"/>
        <v>0</v>
      </c>
      <c r="T285" s="467"/>
      <c r="U285" s="467"/>
      <c r="V285" s="467"/>
      <c r="W285" s="467"/>
      <c r="X285" s="426"/>
      <c r="Y285" s="467"/>
      <c r="Z285" s="424">
        <f t="shared" ref="Z285:Z290" si="144">X285*Y285</f>
        <v>0</v>
      </c>
      <c r="AA285" s="406"/>
      <c r="AB285" s="484"/>
      <c r="AC285" s="410"/>
    </row>
    <row r="286" spans="1:29" s="88" customFormat="1" ht="26.25" customHeight="1">
      <c r="A286" s="6">
        <v>11.06</v>
      </c>
      <c r="B286" s="7" t="s">
        <v>313</v>
      </c>
      <c r="C286" s="8">
        <v>9</v>
      </c>
      <c r="D286" s="13">
        <v>0.18</v>
      </c>
      <c r="E286" s="8">
        <v>9</v>
      </c>
      <c r="F286" s="13">
        <v>0.18</v>
      </c>
      <c r="G286" s="47"/>
      <c r="H286" s="48"/>
      <c r="I286" s="49">
        <f t="shared" si="139"/>
        <v>0</v>
      </c>
      <c r="J286" s="50">
        <f t="shared" si="139"/>
        <v>0</v>
      </c>
      <c r="K286" s="8"/>
      <c r="L286" s="8"/>
      <c r="M286" s="8"/>
      <c r="N286" s="8"/>
      <c r="O286" s="64">
        <v>0.03</v>
      </c>
      <c r="P286" s="8">
        <v>9</v>
      </c>
      <c r="Q286" s="41">
        <f t="shared" si="141"/>
        <v>0.27</v>
      </c>
      <c r="R286" s="42">
        <f t="shared" si="113"/>
        <v>9</v>
      </c>
      <c r="S286" s="43">
        <f t="shared" si="113"/>
        <v>0.27</v>
      </c>
      <c r="T286" s="405"/>
      <c r="U286" s="405"/>
      <c r="V286" s="405"/>
      <c r="W286" s="405"/>
      <c r="X286" s="426">
        <v>0.03</v>
      </c>
      <c r="Y286" s="405">
        <v>0</v>
      </c>
      <c r="Z286" s="424">
        <f t="shared" si="144"/>
        <v>0</v>
      </c>
      <c r="AA286" s="406">
        <f t="shared" si="140"/>
        <v>0</v>
      </c>
      <c r="AB286" s="484">
        <f t="shared" si="124"/>
        <v>0</v>
      </c>
      <c r="AC286" s="404"/>
    </row>
    <row r="287" spans="1:29" s="87" customFormat="1" ht="30.75" customHeight="1">
      <c r="A287" s="6">
        <v>11.07</v>
      </c>
      <c r="B287" s="242" t="s">
        <v>316</v>
      </c>
      <c r="C287" s="8">
        <v>90</v>
      </c>
      <c r="D287" s="13">
        <v>1.44</v>
      </c>
      <c r="E287" s="8">
        <v>90</v>
      </c>
      <c r="F287" s="13">
        <v>1.44</v>
      </c>
      <c r="G287" s="47"/>
      <c r="H287" s="48"/>
      <c r="I287" s="49">
        <f t="shared" si="139"/>
        <v>0</v>
      </c>
      <c r="J287" s="50">
        <f t="shared" si="139"/>
        <v>0</v>
      </c>
      <c r="K287" s="8"/>
      <c r="L287" s="8"/>
      <c r="M287" s="8"/>
      <c r="N287" s="8"/>
      <c r="O287" s="64">
        <v>1.6E-2</v>
      </c>
      <c r="P287" s="8">
        <v>150</v>
      </c>
      <c r="Q287" s="41">
        <f t="shared" si="141"/>
        <v>2.4</v>
      </c>
      <c r="R287" s="42">
        <f t="shared" si="113"/>
        <v>150</v>
      </c>
      <c r="S287" s="43">
        <f t="shared" si="113"/>
        <v>2.4</v>
      </c>
      <c r="T287" s="405"/>
      <c r="U287" s="405"/>
      <c r="V287" s="405"/>
      <c r="W287" s="405"/>
      <c r="X287" s="426">
        <v>1.6E-2</v>
      </c>
      <c r="Y287" s="405">
        <v>150</v>
      </c>
      <c r="Z287" s="424">
        <f t="shared" si="144"/>
        <v>2.4</v>
      </c>
      <c r="AA287" s="406">
        <f t="shared" si="140"/>
        <v>150</v>
      </c>
      <c r="AB287" s="484">
        <f t="shared" si="124"/>
        <v>2.4</v>
      </c>
      <c r="AC287" s="404"/>
    </row>
    <row r="288" spans="1:29" s="87" customFormat="1" ht="35.25" customHeight="1">
      <c r="A288" s="6">
        <v>11.08</v>
      </c>
      <c r="B288" s="242" t="s">
        <v>337</v>
      </c>
      <c r="C288" s="8"/>
      <c r="D288" s="13"/>
      <c r="E288" s="8"/>
      <c r="F288" s="13"/>
      <c r="G288" s="47"/>
      <c r="H288" s="48"/>
      <c r="I288" s="49"/>
      <c r="J288" s="50"/>
      <c r="K288" s="8"/>
      <c r="L288" s="8"/>
      <c r="M288" s="8"/>
      <c r="N288" s="8"/>
      <c r="O288" s="64">
        <v>0.01</v>
      </c>
      <c r="P288" s="8">
        <v>2413</v>
      </c>
      <c r="Q288" s="41">
        <f t="shared" ref="Q288:Q289" si="145">O288*P288</f>
        <v>24.13</v>
      </c>
      <c r="R288" s="42">
        <f t="shared" ref="R288:R289" si="146">K288+M288+P288</f>
        <v>2413</v>
      </c>
      <c r="S288" s="43">
        <f t="shared" ref="S288:S289" si="147">L288+N288+Q288</f>
        <v>24.13</v>
      </c>
      <c r="T288" s="405"/>
      <c r="U288" s="405"/>
      <c r="V288" s="405"/>
      <c r="W288" s="405"/>
      <c r="X288" s="426">
        <v>0.01</v>
      </c>
      <c r="Y288" s="405">
        <v>0</v>
      </c>
      <c r="Z288" s="424">
        <f t="shared" si="144"/>
        <v>0</v>
      </c>
      <c r="AA288" s="406">
        <f t="shared" si="140"/>
        <v>0</v>
      </c>
      <c r="AB288" s="484">
        <f t="shared" si="124"/>
        <v>0</v>
      </c>
      <c r="AC288" s="404"/>
    </row>
    <row r="289" spans="1:29" s="87" customFormat="1" ht="30.75" customHeight="1">
      <c r="A289" s="6">
        <v>11.09</v>
      </c>
      <c r="B289" s="242" t="s">
        <v>338</v>
      </c>
      <c r="C289" s="8"/>
      <c r="D289" s="13"/>
      <c r="E289" s="8"/>
      <c r="F289" s="13"/>
      <c r="G289" s="47"/>
      <c r="H289" s="48"/>
      <c r="I289" s="49"/>
      <c r="J289" s="50"/>
      <c r="K289" s="8"/>
      <c r="L289" s="8"/>
      <c r="M289" s="8"/>
      <c r="N289" s="8"/>
      <c r="O289" s="64">
        <v>1.7999999999999999E-2</v>
      </c>
      <c r="P289" s="8">
        <v>50</v>
      </c>
      <c r="Q289" s="41">
        <f t="shared" si="145"/>
        <v>0.89999999999999991</v>
      </c>
      <c r="R289" s="42">
        <f t="shared" si="146"/>
        <v>50</v>
      </c>
      <c r="S289" s="43">
        <f t="shared" si="147"/>
        <v>0.89999999999999991</v>
      </c>
      <c r="T289" s="405"/>
      <c r="U289" s="405"/>
      <c r="V289" s="405"/>
      <c r="W289" s="405"/>
      <c r="X289" s="426">
        <v>1.7999999999999999E-2</v>
      </c>
      <c r="Y289" s="405">
        <v>0</v>
      </c>
      <c r="Z289" s="424">
        <f t="shared" si="144"/>
        <v>0</v>
      </c>
      <c r="AA289" s="406">
        <f t="shared" si="140"/>
        <v>0</v>
      </c>
      <c r="AB289" s="484">
        <f t="shared" si="124"/>
        <v>0</v>
      </c>
      <c r="AC289" s="404"/>
    </row>
    <row r="290" spans="1:29" s="87" customFormat="1" ht="39.75" customHeight="1">
      <c r="A290" s="6">
        <v>11.1</v>
      </c>
      <c r="B290" s="61" t="s">
        <v>312</v>
      </c>
      <c r="C290" s="8"/>
      <c r="D290" s="13"/>
      <c r="E290" s="8"/>
      <c r="F290" s="13"/>
      <c r="G290" s="47"/>
      <c r="H290" s="48"/>
      <c r="I290" s="49"/>
      <c r="J290" s="50"/>
      <c r="K290" s="8"/>
      <c r="L290" s="8"/>
      <c r="M290" s="8"/>
      <c r="N290" s="8"/>
      <c r="O290" s="64">
        <v>6.0000000000000001E-3</v>
      </c>
      <c r="P290" s="8">
        <v>209</v>
      </c>
      <c r="Q290" s="41">
        <f t="shared" si="141"/>
        <v>1.254</v>
      </c>
      <c r="R290" s="42">
        <f t="shared" si="113"/>
        <v>209</v>
      </c>
      <c r="S290" s="43">
        <f t="shared" si="113"/>
        <v>1.254</v>
      </c>
      <c r="T290" s="405"/>
      <c r="U290" s="405"/>
      <c r="V290" s="405"/>
      <c r="W290" s="405"/>
      <c r="X290" s="426">
        <v>2E-3</v>
      </c>
      <c r="Y290" s="405">
        <v>209</v>
      </c>
      <c r="Z290" s="424">
        <f t="shared" si="144"/>
        <v>0.41799999999999998</v>
      </c>
      <c r="AA290" s="406">
        <f t="shared" si="140"/>
        <v>209</v>
      </c>
      <c r="AB290" s="484">
        <f t="shared" si="124"/>
        <v>0.41799999999999998</v>
      </c>
      <c r="AC290" s="404"/>
    </row>
    <row r="291" spans="1:29" s="216" customFormat="1" ht="18">
      <c r="A291" s="203"/>
      <c r="B291" s="192" t="s">
        <v>107</v>
      </c>
      <c r="C291" s="198">
        <f>SUM(C268:C290)</f>
        <v>8383</v>
      </c>
      <c r="D291" s="199">
        <f>SUM(D268:D290)</f>
        <v>105.23300000000003</v>
      </c>
      <c r="E291" s="198">
        <f t="shared" ref="E291:F291" si="148">SUM(E268:E290)</f>
        <v>8082</v>
      </c>
      <c r="F291" s="199">
        <f t="shared" si="148"/>
        <v>87.15300000000002</v>
      </c>
      <c r="G291" s="214">
        <f t="shared" si="122"/>
        <v>0.96409399976142196</v>
      </c>
      <c r="H291" s="215">
        <f t="shared" si="122"/>
        <v>0.82819077665751228</v>
      </c>
      <c r="I291" s="198">
        <f t="shared" ref="I291:J291" si="149">SUM(I268:I287)</f>
        <v>301</v>
      </c>
      <c r="J291" s="199">
        <f t="shared" si="149"/>
        <v>18.079999999999998</v>
      </c>
      <c r="K291" s="198">
        <f t="shared" ref="K291:P291" si="150">SUM(K268:K290)</f>
        <v>0</v>
      </c>
      <c r="L291" s="198">
        <f t="shared" si="150"/>
        <v>0</v>
      </c>
      <c r="M291" s="198">
        <f t="shared" si="150"/>
        <v>0</v>
      </c>
      <c r="N291" s="198">
        <f t="shared" si="150"/>
        <v>0</v>
      </c>
      <c r="O291" s="198">
        <f t="shared" si="150"/>
        <v>0.39800000000000013</v>
      </c>
      <c r="P291" s="198">
        <f t="shared" si="150"/>
        <v>9627</v>
      </c>
      <c r="Q291" s="199">
        <f>SUM(Q268:Q290)</f>
        <v>153.56399999999999</v>
      </c>
      <c r="R291" s="198">
        <f t="shared" ref="R291:W291" si="151">SUM(R268:R290)</f>
        <v>9627</v>
      </c>
      <c r="S291" s="199">
        <f t="shared" si="151"/>
        <v>153.56399999999999</v>
      </c>
      <c r="T291" s="445"/>
      <c r="U291" s="445">
        <f t="shared" si="151"/>
        <v>0</v>
      </c>
      <c r="V291" s="445"/>
      <c r="W291" s="445">
        <f t="shared" si="151"/>
        <v>0</v>
      </c>
      <c r="X291" s="445"/>
      <c r="Y291" s="445">
        <f>SUM(Y268:Y290)</f>
        <v>6999</v>
      </c>
      <c r="Z291" s="446">
        <f>SUM(Z268:Z290)</f>
        <v>81.078000000000031</v>
      </c>
      <c r="AA291" s="445">
        <f>SUM(AA268:AA290)</f>
        <v>6999</v>
      </c>
      <c r="AB291" s="484">
        <f t="shared" si="124"/>
        <v>81.078000000000031</v>
      </c>
      <c r="AC291" s="422"/>
    </row>
    <row r="292" spans="1:29" s="147" customFormat="1" ht="44.25" customHeight="1">
      <c r="A292" s="143">
        <v>12</v>
      </c>
      <c r="B292" s="144" t="s">
        <v>181</v>
      </c>
      <c r="C292" s="145"/>
      <c r="D292" s="162"/>
      <c r="E292" s="145"/>
      <c r="F292" s="162"/>
      <c r="G292" s="151"/>
      <c r="H292" s="152"/>
      <c r="I292" s="159"/>
      <c r="J292" s="145"/>
      <c r="K292" s="145"/>
      <c r="L292" s="145"/>
      <c r="M292" s="145"/>
      <c r="N292" s="145"/>
      <c r="O292" s="153"/>
      <c r="P292" s="145"/>
      <c r="Q292" s="162"/>
      <c r="R292" s="154">
        <f t="shared" si="113"/>
        <v>0</v>
      </c>
      <c r="S292" s="155">
        <f t="shared" si="113"/>
        <v>0</v>
      </c>
      <c r="T292" s="439"/>
      <c r="U292" s="439"/>
      <c r="V292" s="439"/>
      <c r="W292" s="439"/>
      <c r="X292" s="440"/>
      <c r="Y292" s="439"/>
      <c r="Z292" s="448"/>
      <c r="AA292" s="406">
        <f t="shared" ref="AA292:AA307" si="152">T292+V292+Y292</f>
        <v>0</v>
      </c>
      <c r="AB292" s="484">
        <f t="shared" si="124"/>
        <v>0</v>
      </c>
      <c r="AC292" s="403"/>
    </row>
    <row r="293" spans="1:29" s="88" customFormat="1" ht="33" customHeight="1">
      <c r="A293" s="6">
        <v>12.01</v>
      </c>
      <c r="B293" s="36" t="s">
        <v>182</v>
      </c>
      <c r="C293" s="26"/>
      <c r="D293" s="27"/>
      <c r="E293" s="26"/>
      <c r="F293" s="27"/>
      <c r="G293" s="47"/>
      <c r="H293" s="48"/>
      <c r="I293" s="53"/>
      <c r="J293" s="26"/>
      <c r="K293" s="26"/>
      <c r="L293" s="26"/>
      <c r="M293" s="26"/>
      <c r="N293" s="26"/>
      <c r="O293" s="112"/>
      <c r="P293" s="26"/>
      <c r="Q293" s="27"/>
      <c r="R293" s="42">
        <f t="shared" si="113"/>
        <v>0</v>
      </c>
      <c r="S293" s="43">
        <f t="shared" si="113"/>
        <v>0</v>
      </c>
      <c r="T293" s="439"/>
      <c r="U293" s="439"/>
      <c r="V293" s="439"/>
      <c r="W293" s="439"/>
      <c r="X293" s="440"/>
      <c r="Y293" s="439"/>
      <c r="Z293" s="448"/>
      <c r="AA293" s="406">
        <f t="shared" si="152"/>
        <v>0</v>
      </c>
      <c r="AB293" s="484">
        <f t="shared" si="124"/>
        <v>0</v>
      </c>
      <c r="AC293" s="403"/>
    </row>
    <row r="294" spans="1:29" s="9" customFormat="1" ht="52.5" customHeight="1">
      <c r="A294" s="6"/>
      <c r="B294" s="58" t="s">
        <v>305</v>
      </c>
      <c r="C294" s="93"/>
      <c r="D294" s="102"/>
      <c r="E294" s="93"/>
      <c r="F294" s="102"/>
      <c r="G294" s="47"/>
      <c r="H294" s="48"/>
      <c r="I294" s="49"/>
      <c r="J294" s="50"/>
      <c r="K294" s="93"/>
      <c r="L294" s="93"/>
      <c r="M294" s="93"/>
      <c r="N294" s="93"/>
      <c r="O294" s="51">
        <v>0.30274000000000001</v>
      </c>
      <c r="P294" s="65">
        <v>16</v>
      </c>
      <c r="Q294" s="41">
        <f>O294*P294*12</f>
        <v>58.126080000000002</v>
      </c>
      <c r="R294" s="42">
        <f t="shared" si="113"/>
        <v>16</v>
      </c>
      <c r="S294" s="43">
        <f t="shared" si="113"/>
        <v>58.126080000000002</v>
      </c>
      <c r="T294" s="470"/>
      <c r="U294" s="470"/>
      <c r="V294" s="470"/>
      <c r="W294" s="470"/>
      <c r="X294" s="423">
        <v>0.30274000000000001</v>
      </c>
      <c r="Y294" s="471">
        <v>16</v>
      </c>
      <c r="Z294" s="424">
        <f>X294*Y294*12</f>
        <v>58.126080000000002</v>
      </c>
      <c r="AA294" s="406">
        <f t="shared" si="152"/>
        <v>16</v>
      </c>
      <c r="AB294" s="484">
        <f t="shared" si="124"/>
        <v>58.126080000000002</v>
      </c>
      <c r="AC294" s="472"/>
    </row>
    <row r="295" spans="1:29" s="9" customFormat="1" ht="45.75" customHeight="1">
      <c r="A295" s="6"/>
      <c r="B295" s="58" t="s">
        <v>306</v>
      </c>
      <c r="C295" s="93">
        <v>36</v>
      </c>
      <c r="D295" s="102">
        <v>91.385280000000009</v>
      </c>
      <c r="E295" s="93">
        <v>36</v>
      </c>
      <c r="F295" s="102">
        <v>91.385280000000009</v>
      </c>
      <c r="G295" s="47">
        <f t="shared" si="122"/>
        <v>1</v>
      </c>
      <c r="H295" s="48">
        <f t="shared" si="122"/>
        <v>1</v>
      </c>
      <c r="I295" s="49">
        <f t="shared" ref="I295:J305" si="153">C295-E295</f>
        <v>0</v>
      </c>
      <c r="J295" s="50">
        <f t="shared" si="153"/>
        <v>0</v>
      </c>
      <c r="K295" s="93"/>
      <c r="L295" s="93"/>
      <c r="M295" s="93"/>
      <c r="N295" s="93"/>
      <c r="O295" s="51">
        <v>0.23904</v>
      </c>
      <c r="P295" s="65">
        <v>38</v>
      </c>
      <c r="Q295" s="41">
        <f t="shared" ref="Q295:Q299" si="154">O295*P295*12</f>
        <v>109.00224</v>
      </c>
      <c r="R295" s="42">
        <f t="shared" ref="R295:S311" si="155">K295+M295+P295</f>
        <v>38</v>
      </c>
      <c r="S295" s="43">
        <f t="shared" si="155"/>
        <v>109.00224</v>
      </c>
      <c r="T295" s="470"/>
      <c r="U295" s="470"/>
      <c r="V295" s="470"/>
      <c r="W295" s="470"/>
      <c r="X295" s="423">
        <v>0.23904</v>
      </c>
      <c r="Y295" s="471">
        <v>38</v>
      </c>
      <c r="Z295" s="424">
        <f t="shared" ref="Z295" si="156">X295*Y295*12</f>
        <v>109.00224</v>
      </c>
      <c r="AA295" s="406">
        <f t="shared" si="152"/>
        <v>38</v>
      </c>
      <c r="AB295" s="484">
        <f t="shared" si="124"/>
        <v>109.00224</v>
      </c>
      <c r="AC295" s="472"/>
    </row>
    <row r="296" spans="1:29" s="9" customFormat="1" ht="20.25" customHeight="1">
      <c r="A296" s="6"/>
      <c r="B296" s="58" t="s">
        <v>349</v>
      </c>
      <c r="C296" s="93">
        <v>7</v>
      </c>
      <c r="D296" s="102">
        <v>8.1311999999999998</v>
      </c>
      <c r="E296" s="93">
        <v>7</v>
      </c>
      <c r="F296" s="102">
        <v>8.1311999999999998</v>
      </c>
      <c r="G296" s="47">
        <f t="shared" ref="G296" si="157">E296/C296</f>
        <v>1</v>
      </c>
      <c r="H296" s="48">
        <f t="shared" ref="H296" si="158">F296/D296</f>
        <v>1</v>
      </c>
      <c r="I296" s="49">
        <f t="shared" si="153"/>
        <v>0</v>
      </c>
      <c r="J296" s="50">
        <f t="shared" si="153"/>
        <v>0</v>
      </c>
      <c r="K296" s="93"/>
      <c r="L296" s="93"/>
      <c r="M296" s="93"/>
      <c r="N296" s="93"/>
      <c r="O296" s="321">
        <v>0.14585000000000001</v>
      </c>
      <c r="P296" s="65">
        <v>18</v>
      </c>
      <c r="Q296" s="41">
        <f>O296*P296*12</f>
        <v>31.503600000000002</v>
      </c>
      <c r="R296" s="42">
        <f t="shared" si="155"/>
        <v>18</v>
      </c>
      <c r="S296" s="43">
        <f t="shared" si="155"/>
        <v>31.503600000000002</v>
      </c>
      <c r="T296" s="470"/>
      <c r="U296" s="470"/>
      <c r="V296" s="470"/>
      <c r="W296" s="470"/>
      <c r="X296" s="473">
        <v>0.14585000000000001</v>
      </c>
      <c r="Y296" s="471">
        <v>7</v>
      </c>
      <c r="Z296" s="424">
        <f>X296*Y296*12</f>
        <v>12.2514</v>
      </c>
      <c r="AA296" s="406">
        <f t="shared" si="152"/>
        <v>7</v>
      </c>
      <c r="AB296" s="484">
        <f t="shared" si="124"/>
        <v>12.2514</v>
      </c>
      <c r="AC296" s="472"/>
    </row>
    <row r="297" spans="1:29" s="88" customFormat="1" ht="26.25" customHeight="1">
      <c r="A297" s="6"/>
      <c r="B297" s="58" t="s">
        <v>350</v>
      </c>
      <c r="C297" s="93">
        <v>6</v>
      </c>
      <c r="D297" s="102">
        <v>10.169999999999998</v>
      </c>
      <c r="E297" s="93">
        <v>6</v>
      </c>
      <c r="F297" s="102">
        <v>10.169999999999998</v>
      </c>
      <c r="G297" s="47">
        <f t="shared" si="122"/>
        <v>1</v>
      </c>
      <c r="H297" s="48">
        <f t="shared" si="122"/>
        <v>1</v>
      </c>
      <c r="I297" s="49">
        <f t="shared" si="153"/>
        <v>0</v>
      </c>
      <c r="J297" s="50">
        <f t="shared" si="153"/>
        <v>0</v>
      </c>
      <c r="K297" s="93"/>
      <c r="L297" s="93"/>
      <c r="M297" s="93"/>
      <c r="N297" s="93"/>
      <c r="O297" s="51">
        <v>0.15961</v>
      </c>
      <c r="P297" s="65">
        <v>9</v>
      </c>
      <c r="Q297" s="41">
        <f t="shared" si="154"/>
        <v>17.237880000000001</v>
      </c>
      <c r="R297" s="42">
        <f t="shared" si="155"/>
        <v>9</v>
      </c>
      <c r="S297" s="43">
        <f t="shared" si="155"/>
        <v>17.237880000000001</v>
      </c>
      <c r="T297" s="470"/>
      <c r="U297" s="470"/>
      <c r="V297" s="470"/>
      <c r="W297" s="470"/>
      <c r="X297" s="423">
        <v>0.15961</v>
      </c>
      <c r="Y297" s="471">
        <v>9</v>
      </c>
      <c r="Z297" s="424">
        <f t="shared" ref="Z297:Z299" si="159">X297*Y297*12</f>
        <v>17.237880000000001</v>
      </c>
      <c r="AA297" s="406">
        <f t="shared" si="152"/>
        <v>9</v>
      </c>
      <c r="AB297" s="484">
        <f t="shared" si="124"/>
        <v>17.237880000000001</v>
      </c>
      <c r="AC297" s="472"/>
    </row>
    <row r="298" spans="1:29" s="88" customFormat="1" ht="38.25" customHeight="1">
      <c r="A298" s="6"/>
      <c r="B298" s="58" t="s">
        <v>351</v>
      </c>
      <c r="C298" s="93">
        <v>6</v>
      </c>
      <c r="D298" s="102">
        <v>8.136000000000001</v>
      </c>
      <c r="E298" s="93">
        <v>6</v>
      </c>
      <c r="F298" s="102">
        <v>8.136000000000001</v>
      </c>
      <c r="G298" s="47">
        <f t="shared" si="122"/>
        <v>1</v>
      </c>
      <c r="H298" s="48">
        <f t="shared" si="122"/>
        <v>1</v>
      </c>
      <c r="I298" s="49">
        <f t="shared" si="153"/>
        <v>0</v>
      </c>
      <c r="J298" s="50">
        <f t="shared" si="153"/>
        <v>0</v>
      </c>
      <c r="K298" s="93"/>
      <c r="L298" s="93"/>
      <c r="M298" s="93"/>
      <c r="N298" s="93"/>
      <c r="O298" s="51">
        <v>0.12769</v>
      </c>
      <c r="P298" s="65">
        <v>9</v>
      </c>
      <c r="Q298" s="41">
        <f t="shared" si="154"/>
        <v>13.790520000000001</v>
      </c>
      <c r="R298" s="42">
        <f t="shared" si="155"/>
        <v>9</v>
      </c>
      <c r="S298" s="43">
        <f t="shared" si="155"/>
        <v>13.790520000000001</v>
      </c>
      <c r="T298" s="470"/>
      <c r="U298" s="470"/>
      <c r="V298" s="470"/>
      <c r="W298" s="470"/>
      <c r="X298" s="423">
        <v>0.12769</v>
      </c>
      <c r="Y298" s="471">
        <v>9</v>
      </c>
      <c r="Z298" s="424">
        <f t="shared" si="159"/>
        <v>13.790520000000001</v>
      </c>
      <c r="AA298" s="406">
        <f t="shared" si="152"/>
        <v>9</v>
      </c>
      <c r="AB298" s="484">
        <f t="shared" si="124"/>
        <v>13.790520000000001</v>
      </c>
      <c r="AC298" s="472"/>
    </row>
    <row r="299" spans="1:29" s="88" customFormat="1" ht="39" customHeight="1">
      <c r="A299" s="6"/>
      <c r="B299" s="58" t="s">
        <v>352</v>
      </c>
      <c r="C299" s="93">
        <v>15</v>
      </c>
      <c r="D299" s="102">
        <v>25.424999999999997</v>
      </c>
      <c r="E299" s="93">
        <v>15</v>
      </c>
      <c r="F299" s="102">
        <v>25.424999999999997</v>
      </c>
      <c r="G299" s="47">
        <f t="shared" si="122"/>
        <v>1</v>
      </c>
      <c r="H299" s="48">
        <f t="shared" si="122"/>
        <v>1</v>
      </c>
      <c r="I299" s="49">
        <f t="shared" si="153"/>
        <v>0</v>
      </c>
      <c r="J299" s="50">
        <f t="shared" si="153"/>
        <v>0</v>
      </c>
      <c r="K299" s="93"/>
      <c r="L299" s="93"/>
      <c r="M299" s="93"/>
      <c r="N299" s="93"/>
      <c r="O299" s="51">
        <v>0.15961</v>
      </c>
      <c r="P299" s="65">
        <v>15</v>
      </c>
      <c r="Q299" s="41">
        <f t="shared" si="154"/>
        <v>28.729800000000004</v>
      </c>
      <c r="R299" s="42">
        <f t="shared" si="155"/>
        <v>15</v>
      </c>
      <c r="S299" s="43">
        <f t="shared" si="155"/>
        <v>28.729800000000004</v>
      </c>
      <c r="T299" s="470"/>
      <c r="U299" s="470"/>
      <c r="V299" s="470"/>
      <c r="W299" s="470"/>
      <c r="X299" s="423">
        <v>0.15961</v>
      </c>
      <c r="Y299" s="471">
        <v>15</v>
      </c>
      <c r="Z299" s="424">
        <f t="shared" si="159"/>
        <v>28.729800000000004</v>
      </c>
      <c r="AA299" s="406">
        <f t="shared" si="152"/>
        <v>15</v>
      </c>
      <c r="AB299" s="484">
        <f t="shared" si="124"/>
        <v>28.729800000000004</v>
      </c>
      <c r="AC299" s="472"/>
    </row>
    <row r="300" spans="1:29" s="88" customFormat="1" ht="27.75" customHeight="1">
      <c r="A300" s="6">
        <v>12.02</v>
      </c>
      <c r="B300" s="58" t="s">
        <v>183</v>
      </c>
      <c r="C300" s="93">
        <v>0</v>
      </c>
      <c r="D300" s="102">
        <v>0</v>
      </c>
      <c r="E300" s="93">
        <v>0</v>
      </c>
      <c r="F300" s="102">
        <v>0</v>
      </c>
      <c r="G300" s="47"/>
      <c r="H300" s="48"/>
      <c r="I300" s="49">
        <f t="shared" si="153"/>
        <v>0</v>
      </c>
      <c r="J300" s="50">
        <f t="shared" si="153"/>
        <v>0</v>
      </c>
      <c r="K300" s="93"/>
      <c r="L300" s="93"/>
      <c r="M300" s="93"/>
      <c r="N300" s="93"/>
      <c r="O300" s="51">
        <v>1</v>
      </c>
      <c r="P300" s="65"/>
      <c r="Q300" s="41">
        <f>O300*P300</f>
        <v>0</v>
      </c>
      <c r="R300" s="42">
        <f t="shared" si="155"/>
        <v>0</v>
      </c>
      <c r="S300" s="43">
        <f t="shared" si="155"/>
        <v>0</v>
      </c>
      <c r="T300" s="470"/>
      <c r="U300" s="470"/>
      <c r="V300" s="470"/>
      <c r="W300" s="470"/>
      <c r="X300" s="423">
        <v>1</v>
      </c>
      <c r="Y300" s="471"/>
      <c r="Z300" s="424">
        <f>X300*Y300</f>
        <v>0</v>
      </c>
      <c r="AA300" s="406">
        <f t="shared" si="152"/>
        <v>0</v>
      </c>
      <c r="AB300" s="484">
        <f t="shared" si="124"/>
        <v>0</v>
      </c>
      <c r="AC300" s="472"/>
    </row>
    <row r="301" spans="1:29" s="88" customFormat="1" ht="31.5">
      <c r="A301" s="6">
        <f>+A300+0.01</f>
        <v>12.03</v>
      </c>
      <c r="B301" s="58" t="s">
        <v>315</v>
      </c>
      <c r="C301" s="93">
        <v>0</v>
      </c>
      <c r="D301" s="102">
        <v>0</v>
      </c>
      <c r="E301" s="93">
        <v>0</v>
      </c>
      <c r="F301" s="102">
        <v>0</v>
      </c>
      <c r="G301" s="47"/>
      <c r="H301" s="48"/>
      <c r="I301" s="49">
        <f t="shared" si="153"/>
        <v>0</v>
      </c>
      <c r="J301" s="50">
        <f t="shared" si="153"/>
        <v>0</v>
      </c>
      <c r="K301" s="93"/>
      <c r="L301" s="93"/>
      <c r="M301" s="93"/>
      <c r="N301" s="93"/>
      <c r="O301" s="51">
        <v>1</v>
      </c>
      <c r="P301" s="65">
        <v>6</v>
      </c>
      <c r="Q301" s="41">
        <f t="shared" ref="Q301:Q305" si="160">O301*P301</f>
        <v>6</v>
      </c>
      <c r="R301" s="42">
        <f t="shared" si="155"/>
        <v>6</v>
      </c>
      <c r="S301" s="43">
        <f t="shared" si="155"/>
        <v>6</v>
      </c>
      <c r="T301" s="470"/>
      <c r="U301" s="470"/>
      <c r="V301" s="470"/>
      <c r="W301" s="470"/>
      <c r="X301" s="423">
        <v>1</v>
      </c>
      <c r="Y301" s="471">
        <v>0</v>
      </c>
      <c r="Z301" s="424">
        <f t="shared" ref="Z301:Z305" si="161">X301*Y301</f>
        <v>0</v>
      </c>
      <c r="AA301" s="406">
        <f t="shared" si="152"/>
        <v>0</v>
      </c>
      <c r="AB301" s="484">
        <f t="shared" si="124"/>
        <v>0</v>
      </c>
      <c r="AC301" s="472"/>
    </row>
    <row r="302" spans="1:29" s="88" customFormat="1" ht="18">
      <c r="A302" s="6">
        <f t="shared" ref="A302:A305" si="162">+A301+0.01</f>
        <v>12.04</v>
      </c>
      <c r="B302" s="7" t="s">
        <v>184</v>
      </c>
      <c r="C302" s="8">
        <v>9</v>
      </c>
      <c r="D302" s="13">
        <v>4.5</v>
      </c>
      <c r="E302" s="8">
        <v>9</v>
      </c>
      <c r="F302" s="13">
        <v>4.5</v>
      </c>
      <c r="G302" s="47">
        <f t="shared" si="122"/>
        <v>1</v>
      </c>
      <c r="H302" s="48">
        <f t="shared" si="122"/>
        <v>1</v>
      </c>
      <c r="I302" s="49">
        <f t="shared" si="153"/>
        <v>0</v>
      </c>
      <c r="J302" s="50">
        <f t="shared" si="153"/>
        <v>0</v>
      </c>
      <c r="K302" s="8"/>
      <c r="L302" s="8"/>
      <c r="M302" s="8"/>
      <c r="N302" s="8"/>
      <c r="O302" s="51">
        <v>0.5</v>
      </c>
      <c r="P302" s="8">
        <v>9</v>
      </c>
      <c r="Q302" s="41">
        <f t="shared" si="160"/>
        <v>4.5</v>
      </c>
      <c r="R302" s="42">
        <f t="shared" si="155"/>
        <v>9</v>
      </c>
      <c r="S302" s="43">
        <f t="shared" si="155"/>
        <v>4.5</v>
      </c>
      <c r="T302" s="405"/>
      <c r="U302" s="405"/>
      <c r="V302" s="405"/>
      <c r="W302" s="405"/>
      <c r="X302" s="423">
        <v>0.5</v>
      </c>
      <c r="Y302" s="405">
        <v>9</v>
      </c>
      <c r="Z302" s="424">
        <f t="shared" si="161"/>
        <v>4.5</v>
      </c>
      <c r="AA302" s="406">
        <f t="shared" si="152"/>
        <v>9</v>
      </c>
      <c r="AB302" s="484">
        <f t="shared" si="124"/>
        <v>4.5</v>
      </c>
      <c r="AC302" s="404"/>
    </row>
    <row r="303" spans="1:29" s="9" customFormat="1" ht="18">
      <c r="A303" s="6">
        <f t="shared" si="162"/>
        <v>12.049999999999999</v>
      </c>
      <c r="B303" s="74" t="s">
        <v>185</v>
      </c>
      <c r="C303" s="93">
        <v>6</v>
      </c>
      <c r="D303" s="102">
        <v>1.7999999999999998</v>
      </c>
      <c r="E303" s="93">
        <v>6</v>
      </c>
      <c r="F303" s="102">
        <v>1.7999999999999998</v>
      </c>
      <c r="G303" s="47">
        <f t="shared" ref="G303:H361" si="163">E303/C303</f>
        <v>1</v>
      </c>
      <c r="H303" s="48">
        <f t="shared" si="163"/>
        <v>1</v>
      </c>
      <c r="I303" s="49">
        <f t="shared" si="153"/>
        <v>0</v>
      </c>
      <c r="J303" s="50">
        <f t="shared" si="153"/>
        <v>0</v>
      </c>
      <c r="K303" s="93"/>
      <c r="L303" s="93"/>
      <c r="M303" s="93"/>
      <c r="N303" s="93"/>
      <c r="O303" s="51">
        <v>0.3</v>
      </c>
      <c r="P303" s="65">
        <v>9</v>
      </c>
      <c r="Q303" s="41">
        <f t="shared" si="160"/>
        <v>2.6999999999999997</v>
      </c>
      <c r="R303" s="42">
        <f t="shared" si="155"/>
        <v>9</v>
      </c>
      <c r="S303" s="43">
        <f t="shared" si="155"/>
        <v>2.6999999999999997</v>
      </c>
      <c r="T303" s="470"/>
      <c r="U303" s="470"/>
      <c r="V303" s="470"/>
      <c r="W303" s="470"/>
      <c r="X303" s="423">
        <v>0.3</v>
      </c>
      <c r="Y303" s="471">
        <v>9</v>
      </c>
      <c r="Z303" s="424">
        <f t="shared" si="161"/>
        <v>2.6999999999999997</v>
      </c>
      <c r="AA303" s="406">
        <f t="shared" si="152"/>
        <v>9</v>
      </c>
      <c r="AB303" s="484">
        <f t="shared" si="124"/>
        <v>2.6999999999999997</v>
      </c>
      <c r="AC303" s="472"/>
    </row>
    <row r="304" spans="1:29" s="88" customFormat="1" ht="18">
      <c r="A304" s="6">
        <f t="shared" si="162"/>
        <v>12.059999999999999</v>
      </c>
      <c r="B304" s="58" t="s">
        <v>186</v>
      </c>
      <c r="C304" s="93">
        <v>0</v>
      </c>
      <c r="D304" s="102">
        <v>0</v>
      </c>
      <c r="E304" s="93">
        <v>0</v>
      </c>
      <c r="F304" s="102">
        <v>0</v>
      </c>
      <c r="G304" s="47"/>
      <c r="H304" s="48"/>
      <c r="I304" s="49">
        <f t="shared" si="153"/>
        <v>0</v>
      </c>
      <c r="J304" s="50">
        <f t="shared" si="153"/>
        <v>0</v>
      </c>
      <c r="K304" s="93"/>
      <c r="L304" s="93"/>
      <c r="M304" s="93"/>
      <c r="N304" s="93"/>
      <c r="O304" s="51">
        <v>0.1</v>
      </c>
      <c r="P304" s="65">
        <v>9</v>
      </c>
      <c r="Q304" s="41">
        <f t="shared" si="160"/>
        <v>0.9</v>
      </c>
      <c r="R304" s="42">
        <f t="shared" si="155"/>
        <v>9</v>
      </c>
      <c r="S304" s="43">
        <f t="shared" si="155"/>
        <v>0.9</v>
      </c>
      <c r="T304" s="470"/>
      <c r="U304" s="470"/>
      <c r="V304" s="470"/>
      <c r="W304" s="470"/>
      <c r="X304" s="423">
        <v>0.1</v>
      </c>
      <c r="Y304" s="471">
        <v>0</v>
      </c>
      <c r="Z304" s="424">
        <f t="shared" si="161"/>
        <v>0</v>
      </c>
      <c r="AA304" s="406">
        <f t="shared" si="152"/>
        <v>0</v>
      </c>
      <c r="AB304" s="484">
        <f t="shared" si="124"/>
        <v>0</v>
      </c>
      <c r="AC304" s="472"/>
    </row>
    <row r="305" spans="1:29" s="88" customFormat="1" ht="30.75" customHeight="1">
      <c r="A305" s="6">
        <f t="shared" si="162"/>
        <v>12.069999999999999</v>
      </c>
      <c r="B305" s="12" t="s">
        <v>187</v>
      </c>
      <c r="C305" s="8">
        <v>0</v>
      </c>
      <c r="D305" s="13">
        <v>0</v>
      </c>
      <c r="E305" s="8">
        <v>0</v>
      </c>
      <c r="F305" s="13">
        <v>0</v>
      </c>
      <c r="G305" s="47"/>
      <c r="H305" s="48"/>
      <c r="I305" s="49">
        <f t="shared" si="153"/>
        <v>0</v>
      </c>
      <c r="J305" s="50">
        <f t="shared" si="153"/>
        <v>0</v>
      </c>
      <c r="K305" s="8"/>
      <c r="L305" s="8"/>
      <c r="M305" s="8"/>
      <c r="N305" s="8"/>
      <c r="O305" s="51">
        <v>0.1</v>
      </c>
      <c r="P305" s="8">
        <v>6</v>
      </c>
      <c r="Q305" s="41">
        <f t="shared" si="160"/>
        <v>0.60000000000000009</v>
      </c>
      <c r="R305" s="42">
        <f t="shared" si="155"/>
        <v>6</v>
      </c>
      <c r="S305" s="43">
        <f t="shared" si="155"/>
        <v>0.60000000000000009</v>
      </c>
      <c r="T305" s="405"/>
      <c r="U305" s="405"/>
      <c r="V305" s="405"/>
      <c r="W305" s="405"/>
      <c r="X305" s="423">
        <v>0.1</v>
      </c>
      <c r="Y305" s="405">
        <v>0</v>
      </c>
      <c r="Z305" s="424">
        <f t="shared" si="161"/>
        <v>0</v>
      </c>
      <c r="AA305" s="406">
        <f t="shared" si="152"/>
        <v>0</v>
      </c>
      <c r="AB305" s="484">
        <f t="shared" si="124"/>
        <v>0</v>
      </c>
      <c r="AC305" s="407"/>
    </row>
    <row r="306" spans="1:29" s="88" customFormat="1" ht="92.25" customHeight="1">
      <c r="A306" s="6">
        <v>12.08</v>
      </c>
      <c r="B306" s="56" t="s">
        <v>341</v>
      </c>
      <c r="C306" s="8"/>
      <c r="D306" s="13"/>
      <c r="E306" s="8"/>
      <c r="F306" s="13"/>
      <c r="G306" s="47"/>
      <c r="H306" s="48"/>
      <c r="I306" s="49"/>
      <c r="J306" s="50"/>
      <c r="K306" s="8"/>
      <c r="L306" s="8"/>
      <c r="M306" s="8"/>
      <c r="N306" s="8"/>
      <c r="O306" s="60">
        <v>2.0039999999999999E-2</v>
      </c>
      <c r="P306" s="8">
        <v>87</v>
      </c>
      <c r="Q306" s="55">
        <f>O306*P306*12</f>
        <v>20.921759999999999</v>
      </c>
      <c r="R306" s="42">
        <f t="shared" ref="R306:R307" si="164">K306+M306+P306</f>
        <v>87</v>
      </c>
      <c r="S306" s="43">
        <f t="shared" ref="S306:S307" si="165">L306+N306+Q306</f>
        <v>20.921759999999999</v>
      </c>
      <c r="T306" s="405"/>
      <c r="U306" s="405"/>
      <c r="V306" s="405"/>
      <c r="W306" s="405"/>
      <c r="X306" s="456">
        <v>2.0039999999999999E-2</v>
      </c>
      <c r="Y306" s="405">
        <v>0</v>
      </c>
      <c r="Z306" s="458">
        <f>X306*Y306*12</f>
        <v>0</v>
      </c>
      <c r="AA306" s="406">
        <f t="shared" si="152"/>
        <v>0</v>
      </c>
      <c r="AB306" s="484">
        <f t="shared" si="124"/>
        <v>0</v>
      </c>
      <c r="AC306" s="407"/>
    </row>
    <row r="307" spans="1:29" s="88" customFormat="1" ht="96.75" customHeight="1">
      <c r="A307" s="6">
        <v>12.09</v>
      </c>
      <c r="B307" s="56" t="s">
        <v>342</v>
      </c>
      <c r="C307" s="8"/>
      <c r="D307" s="13"/>
      <c r="E307" s="8"/>
      <c r="F307" s="13"/>
      <c r="G307" s="47"/>
      <c r="H307" s="48"/>
      <c r="I307" s="49"/>
      <c r="J307" s="50"/>
      <c r="K307" s="8"/>
      <c r="L307" s="8"/>
      <c r="M307" s="8"/>
      <c r="N307" s="8"/>
      <c r="O307" s="60">
        <v>2.0039999999999999E-2</v>
      </c>
      <c r="P307" s="8">
        <v>63</v>
      </c>
      <c r="Q307" s="55">
        <f>O307*P307*12*2</f>
        <v>30.300479999999997</v>
      </c>
      <c r="R307" s="42">
        <f t="shared" si="164"/>
        <v>63</v>
      </c>
      <c r="S307" s="43">
        <f t="shared" si="165"/>
        <v>30.300479999999997</v>
      </c>
      <c r="T307" s="405"/>
      <c r="U307" s="405"/>
      <c r="V307" s="405"/>
      <c r="W307" s="405"/>
      <c r="X307" s="456">
        <v>2.0039999999999999E-2</v>
      </c>
      <c r="Y307" s="405">
        <v>0</v>
      </c>
      <c r="Z307" s="458">
        <f>X307*Y307*12*2</f>
        <v>0</v>
      </c>
      <c r="AA307" s="406">
        <f t="shared" si="152"/>
        <v>0</v>
      </c>
      <c r="AB307" s="484">
        <f t="shared" si="124"/>
        <v>0</v>
      </c>
      <c r="AC307" s="407"/>
    </row>
    <row r="308" spans="1:29" s="216" customFormat="1" ht="18">
      <c r="A308" s="203"/>
      <c r="B308" s="192" t="s">
        <v>107</v>
      </c>
      <c r="C308" s="210">
        <f>C302</f>
        <v>9</v>
      </c>
      <c r="D308" s="211">
        <f>SUM(D294:D307)</f>
        <v>149.54748000000001</v>
      </c>
      <c r="E308" s="210">
        <f>E302</f>
        <v>9</v>
      </c>
      <c r="F308" s="211">
        <f>SUM(F294:F307)</f>
        <v>149.54748000000001</v>
      </c>
      <c r="G308" s="214">
        <f t="shared" si="163"/>
        <v>1</v>
      </c>
      <c r="H308" s="215">
        <f t="shared" si="163"/>
        <v>1</v>
      </c>
      <c r="I308" s="210">
        <f t="shared" ref="I308:O308" si="166">SUM(I294:I307)</f>
        <v>0</v>
      </c>
      <c r="J308" s="211">
        <f t="shared" si="166"/>
        <v>0</v>
      </c>
      <c r="K308" s="211">
        <f t="shared" si="166"/>
        <v>0</v>
      </c>
      <c r="L308" s="211">
        <f t="shared" si="166"/>
        <v>0</v>
      </c>
      <c r="M308" s="211">
        <f t="shared" si="166"/>
        <v>0</v>
      </c>
      <c r="N308" s="211">
        <f t="shared" si="166"/>
        <v>0</v>
      </c>
      <c r="O308" s="212">
        <f t="shared" si="166"/>
        <v>4.1746199999999991</v>
      </c>
      <c r="P308" s="210">
        <v>9</v>
      </c>
      <c r="Q308" s="211">
        <f>SUM(Q294:Q307)</f>
        <v>324.31236000000001</v>
      </c>
      <c r="R308" s="210">
        <f>P308</f>
        <v>9</v>
      </c>
      <c r="S308" s="211">
        <f>SUM(S294:S307)</f>
        <v>324.31236000000001</v>
      </c>
      <c r="T308" s="475"/>
      <c r="U308" s="475">
        <f t="shared" ref="U308:W308" si="167">SUM(U294:U307)</f>
        <v>0</v>
      </c>
      <c r="V308" s="475"/>
      <c r="W308" s="475">
        <f t="shared" si="167"/>
        <v>0</v>
      </c>
      <c r="X308" s="476"/>
      <c r="Y308" s="210">
        <v>9</v>
      </c>
      <c r="Z308" s="475">
        <f>SUM(Z294:Z307)</f>
        <v>246.33792</v>
      </c>
      <c r="AA308" s="210">
        <f>Y308</f>
        <v>9</v>
      </c>
      <c r="AB308" s="484">
        <f t="shared" si="124"/>
        <v>246.33792</v>
      </c>
      <c r="AC308" s="422"/>
    </row>
    <row r="309" spans="1:29" s="147" customFormat="1" ht="31.5">
      <c r="A309" s="143">
        <v>13</v>
      </c>
      <c r="B309" s="144" t="s">
        <v>188</v>
      </c>
      <c r="C309" s="145"/>
      <c r="D309" s="162"/>
      <c r="E309" s="145"/>
      <c r="F309" s="162"/>
      <c r="G309" s="151"/>
      <c r="H309" s="152"/>
      <c r="I309" s="159"/>
      <c r="J309" s="145"/>
      <c r="K309" s="145"/>
      <c r="L309" s="145"/>
      <c r="M309" s="145"/>
      <c r="N309" s="145"/>
      <c r="O309" s="163"/>
      <c r="P309" s="145"/>
      <c r="Q309" s="162"/>
      <c r="R309" s="154">
        <f t="shared" si="155"/>
        <v>0</v>
      </c>
      <c r="S309" s="155">
        <f t="shared" si="155"/>
        <v>0</v>
      </c>
      <c r="T309" s="439"/>
      <c r="U309" s="439"/>
      <c r="V309" s="439"/>
      <c r="W309" s="439"/>
      <c r="X309" s="423"/>
      <c r="Y309" s="439"/>
      <c r="Z309" s="448"/>
      <c r="AA309" s="406"/>
      <c r="AB309" s="484"/>
      <c r="AC309" s="403"/>
    </row>
    <row r="310" spans="1:29" s="9" customFormat="1" ht="51" customHeight="1">
      <c r="A310" s="6">
        <v>13.01</v>
      </c>
      <c r="B310" s="7" t="s">
        <v>307</v>
      </c>
      <c r="C310" s="8"/>
      <c r="D310" s="13"/>
      <c r="E310" s="8"/>
      <c r="F310" s="13"/>
      <c r="G310" s="47"/>
      <c r="H310" s="48"/>
      <c r="I310" s="49">
        <f t="shared" ref="I310:J317" si="168">C310-E310</f>
        <v>0</v>
      </c>
      <c r="J310" s="50">
        <f t="shared" si="168"/>
        <v>0</v>
      </c>
      <c r="K310" s="8"/>
      <c r="L310" s="8"/>
      <c r="M310" s="8"/>
      <c r="N310" s="8"/>
      <c r="O310" s="51">
        <v>0.22084000000000001</v>
      </c>
      <c r="P310" s="8">
        <v>14</v>
      </c>
      <c r="Q310" s="41">
        <f>O310*P310*12</f>
        <v>37.101120000000002</v>
      </c>
      <c r="R310" s="42">
        <f t="shared" si="155"/>
        <v>14</v>
      </c>
      <c r="S310" s="43">
        <f t="shared" si="155"/>
        <v>37.101120000000002</v>
      </c>
      <c r="T310" s="405"/>
      <c r="U310" s="405"/>
      <c r="V310" s="405"/>
      <c r="W310" s="405"/>
      <c r="X310" s="423">
        <v>0.22084000000000001</v>
      </c>
      <c r="Y310" s="405">
        <v>14</v>
      </c>
      <c r="Z310" s="424">
        <f>X310*Y310*12</f>
        <v>37.101120000000002</v>
      </c>
      <c r="AA310" s="406">
        <f t="shared" ref="AA310:AB324" si="169">T310+V310+Y310</f>
        <v>14</v>
      </c>
      <c r="AB310" s="484">
        <f t="shared" si="169"/>
        <v>37.101120000000002</v>
      </c>
      <c r="AC310" s="404"/>
    </row>
    <row r="311" spans="1:29" s="9" customFormat="1" ht="47.25" customHeight="1">
      <c r="A311" s="6">
        <v>13.02</v>
      </c>
      <c r="B311" s="7" t="s">
        <v>308</v>
      </c>
      <c r="C311" s="8">
        <v>39</v>
      </c>
      <c r="D311" s="13">
        <v>80.435159999999996</v>
      </c>
      <c r="E311" s="8">
        <v>39</v>
      </c>
      <c r="F311" s="13">
        <v>80.435159999999996</v>
      </c>
      <c r="G311" s="47">
        <f t="shared" si="163"/>
        <v>1</v>
      </c>
      <c r="H311" s="48">
        <f t="shared" si="163"/>
        <v>1</v>
      </c>
      <c r="I311" s="49">
        <f t="shared" si="168"/>
        <v>0</v>
      </c>
      <c r="J311" s="50">
        <f t="shared" si="168"/>
        <v>0</v>
      </c>
      <c r="K311" s="8"/>
      <c r="L311" s="8"/>
      <c r="M311" s="8"/>
      <c r="N311" s="8"/>
      <c r="O311" s="51">
        <v>0.19420999999999999</v>
      </c>
      <c r="P311" s="8">
        <v>25</v>
      </c>
      <c r="Q311" s="41">
        <f>O311*P311*12</f>
        <v>58.262999999999998</v>
      </c>
      <c r="R311" s="42">
        <f t="shared" si="155"/>
        <v>25</v>
      </c>
      <c r="S311" s="43">
        <f t="shared" si="155"/>
        <v>58.262999999999998</v>
      </c>
      <c r="T311" s="405"/>
      <c r="U311" s="405"/>
      <c r="V311" s="405"/>
      <c r="W311" s="405"/>
      <c r="X311" s="423">
        <v>0.19420999999999999</v>
      </c>
      <c r="Y311" s="405">
        <v>25</v>
      </c>
      <c r="Z311" s="424">
        <f>X311*Y311*12</f>
        <v>58.262999999999998</v>
      </c>
      <c r="AA311" s="406">
        <f t="shared" si="169"/>
        <v>25</v>
      </c>
      <c r="AB311" s="484">
        <f t="shared" si="169"/>
        <v>58.262999999999998</v>
      </c>
      <c r="AC311" s="404"/>
    </row>
    <row r="312" spans="1:29" s="88" customFormat="1" ht="21" customHeight="1">
      <c r="A312" s="6">
        <v>13.03</v>
      </c>
      <c r="B312" s="58" t="s">
        <v>183</v>
      </c>
      <c r="C312" s="93">
        <v>0</v>
      </c>
      <c r="D312" s="102">
        <v>0</v>
      </c>
      <c r="E312" s="93">
        <v>0</v>
      </c>
      <c r="F312" s="102">
        <v>0</v>
      </c>
      <c r="G312" s="47"/>
      <c r="H312" s="48"/>
      <c r="I312" s="49">
        <f t="shared" si="168"/>
        <v>0</v>
      </c>
      <c r="J312" s="50">
        <f t="shared" si="168"/>
        <v>0</v>
      </c>
      <c r="K312" s="93"/>
      <c r="L312" s="93"/>
      <c r="M312" s="93"/>
      <c r="N312" s="93"/>
      <c r="O312" s="51">
        <v>0.1</v>
      </c>
      <c r="P312" s="93"/>
      <c r="Q312" s="41">
        <f>O312*P312</f>
        <v>0</v>
      </c>
      <c r="R312" s="42">
        <f t="shared" ref="R312:S378" si="170">K312+M312+P312</f>
        <v>0</v>
      </c>
      <c r="S312" s="43">
        <f t="shared" si="170"/>
        <v>0</v>
      </c>
      <c r="T312" s="470"/>
      <c r="U312" s="470"/>
      <c r="V312" s="470"/>
      <c r="W312" s="470"/>
      <c r="X312" s="423">
        <v>0.1</v>
      </c>
      <c r="Y312" s="470"/>
      <c r="Z312" s="424">
        <f>X312*Y312</f>
        <v>0</v>
      </c>
      <c r="AA312" s="406">
        <f t="shared" si="169"/>
        <v>0</v>
      </c>
      <c r="AB312" s="484">
        <f t="shared" si="169"/>
        <v>0</v>
      </c>
      <c r="AC312" s="472"/>
    </row>
    <row r="313" spans="1:29" s="88" customFormat="1" ht="42.75" customHeight="1">
      <c r="A313" s="6">
        <f t="shared" ref="A313:A317" si="171">+A312+0.01</f>
        <v>13.04</v>
      </c>
      <c r="B313" s="58" t="s">
        <v>314</v>
      </c>
      <c r="C313" s="93">
        <v>0</v>
      </c>
      <c r="D313" s="102">
        <v>0</v>
      </c>
      <c r="E313" s="93">
        <v>0</v>
      </c>
      <c r="F313" s="102">
        <v>0</v>
      </c>
      <c r="G313" s="47"/>
      <c r="H313" s="48"/>
      <c r="I313" s="49">
        <f t="shared" si="168"/>
        <v>0</v>
      </c>
      <c r="J313" s="50">
        <f t="shared" si="168"/>
        <v>0</v>
      </c>
      <c r="K313" s="93"/>
      <c r="L313" s="93"/>
      <c r="M313" s="93"/>
      <c r="N313" s="93"/>
      <c r="O313" s="51">
        <v>0.1</v>
      </c>
      <c r="P313" s="93">
        <v>39</v>
      </c>
      <c r="Q313" s="41">
        <f t="shared" ref="Q313:Q317" si="172">O313*P313</f>
        <v>3.9000000000000004</v>
      </c>
      <c r="R313" s="42">
        <f t="shared" si="170"/>
        <v>39</v>
      </c>
      <c r="S313" s="43">
        <f t="shared" si="170"/>
        <v>3.9000000000000004</v>
      </c>
      <c r="T313" s="470"/>
      <c r="U313" s="470"/>
      <c r="V313" s="470"/>
      <c r="W313" s="470"/>
      <c r="X313" s="423">
        <v>0.1</v>
      </c>
      <c r="Y313" s="470">
        <v>0</v>
      </c>
      <c r="Z313" s="424">
        <f t="shared" ref="Z313:Z317" si="173">X313*Y313</f>
        <v>0</v>
      </c>
      <c r="AA313" s="406">
        <f t="shared" si="169"/>
        <v>0</v>
      </c>
      <c r="AB313" s="484">
        <f t="shared" si="169"/>
        <v>0</v>
      </c>
      <c r="AC313" s="472"/>
    </row>
    <row r="314" spans="1:29" s="88" customFormat="1" ht="18">
      <c r="A314" s="6">
        <f t="shared" si="171"/>
        <v>13.049999999999999</v>
      </c>
      <c r="B314" s="7" t="s">
        <v>184</v>
      </c>
      <c r="C314" s="8">
        <v>39</v>
      </c>
      <c r="D314" s="13">
        <v>3.9000000000000004</v>
      </c>
      <c r="E314" s="8">
        <v>39</v>
      </c>
      <c r="F314" s="13">
        <v>3.9000000000000004</v>
      </c>
      <c r="G314" s="47">
        <f t="shared" si="163"/>
        <v>1</v>
      </c>
      <c r="H314" s="48">
        <f t="shared" si="163"/>
        <v>1</v>
      </c>
      <c r="I314" s="49">
        <f t="shared" si="168"/>
        <v>0</v>
      </c>
      <c r="J314" s="50">
        <f t="shared" si="168"/>
        <v>0</v>
      </c>
      <c r="K314" s="8"/>
      <c r="L314" s="8"/>
      <c r="M314" s="8"/>
      <c r="N314" s="8"/>
      <c r="O314" s="51">
        <v>0.1</v>
      </c>
      <c r="P314" s="8">
        <v>39</v>
      </c>
      <c r="Q314" s="41">
        <f t="shared" si="172"/>
        <v>3.9000000000000004</v>
      </c>
      <c r="R314" s="42">
        <f t="shared" si="170"/>
        <v>39</v>
      </c>
      <c r="S314" s="43">
        <f t="shared" si="170"/>
        <v>3.9000000000000004</v>
      </c>
      <c r="T314" s="405"/>
      <c r="U314" s="405"/>
      <c r="V314" s="405"/>
      <c r="W314" s="405"/>
      <c r="X314" s="423">
        <v>0.1</v>
      </c>
      <c r="Y314" s="405">
        <v>39</v>
      </c>
      <c r="Z314" s="424">
        <f t="shared" si="173"/>
        <v>3.9000000000000004</v>
      </c>
      <c r="AA314" s="406">
        <f t="shared" si="169"/>
        <v>39</v>
      </c>
      <c r="AB314" s="484">
        <f t="shared" si="169"/>
        <v>3.9000000000000004</v>
      </c>
      <c r="AC314" s="404"/>
    </row>
    <row r="315" spans="1:29" s="9" customFormat="1" ht="22.5" customHeight="1">
      <c r="A315" s="6">
        <f t="shared" si="171"/>
        <v>13.059999999999999</v>
      </c>
      <c r="B315" s="58" t="s">
        <v>189</v>
      </c>
      <c r="C315" s="93">
        <v>39</v>
      </c>
      <c r="D315" s="102">
        <v>4.68</v>
      </c>
      <c r="E315" s="93">
        <v>39</v>
      </c>
      <c r="F315" s="102">
        <v>4.68</v>
      </c>
      <c r="G315" s="47">
        <f t="shared" si="163"/>
        <v>1</v>
      </c>
      <c r="H315" s="48">
        <f t="shared" si="163"/>
        <v>1</v>
      </c>
      <c r="I315" s="49">
        <f t="shared" si="168"/>
        <v>0</v>
      </c>
      <c r="J315" s="50">
        <f t="shared" si="168"/>
        <v>0</v>
      </c>
      <c r="K315" s="93"/>
      <c r="L315" s="93"/>
      <c r="M315" s="93"/>
      <c r="N315" s="93"/>
      <c r="O315" s="51">
        <f>0.01*12</f>
        <v>0.12</v>
      </c>
      <c r="P315" s="93">
        <v>39</v>
      </c>
      <c r="Q315" s="41">
        <f t="shared" si="172"/>
        <v>4.68</v>
      </c>
      <c r="R315" s="42">
        <f t="shared" si="170"/>
        <v>39</v>
      </c>
      <c r="S315" s="43">
        <f t="shared" si="170"/>
        <v>4.68</v>
      </c>
      <c r="T315" s="470"/>
      <c r="U315" s="470"/>
      <c r="V315" s="470"/>
      <c r="W315" s="470"/>
      <c r="X315" s="423">
        <f>0.01*12</f>
        <v>0.12</v>
      </c>
      <c r="Y315" s="470">
        <v>39</v>
      </c>
      <c r="Z315" s="424">
        <f t="shared" si="173"/>
        <v>4.68</v>
      </c>
      <c r="AA315" s="406">
        <f t="shared" si="169"/>
        <v>39</v>
      </c>
      <c r="AB315" s="484">
        <f t="shared" si="169"/>
        <v>4.68</v>
      </c>
      <c r="AC315" s="472"/>
    </row>
    <row r="316" spans="1:29" s="88" customFormat="1" ht="18">
      <c r="A316" s="6">
        <f t="shared" si="171"/>
        <v>13.069999999999999</v>
      </c>
      <c r="B316" s="58" t="s">
        <v>186</v>
      </c>
      <c r="C316" s="93">
        <v>0</v>
      </c>
      <c r="D316" s="102">
        <v>0</v>
      </c>
      <c r="E316" s="93">
        <v>0</v>
      </c>
      <c r="F316" s="102">
        <v>0</v>
      </c>
      <c r="G316" s="47"/>
      <c r="H316" s="48"/>
      <c r="I316" s="49">
        <f t="shared" si="168"/>
        <v>0</v>
      </c>
      <c r="J316" s="50">
        <f t="shared" si="168"/>
        <v>0</v>
      </c>
      <c r="K316" s="93"/>
      <c r="L316" s="93"/>
      <c r="M316" s="93"/>
      <c r="N316" s="93"/>
      <c r="O316" s="51">
        <v>0.03</v>
      </c>
      <c r="P316" s="93">
        <v>39</v>
      </c>
      <c r="Q316" s="41">
        <f t="shared" si="172"/>
        <v>1.17</v>
      </c>
      <c r="R316" s="42">
        <f t="shared" si="170"/>
        <v>39</v>
      </c>
      <c r="S316" s="43">
        <f t="shared" si="170"/>
        <v>1.17</v>
      </c>
      <c r="T316" s="470"/>
      <c r="U316" s="470"/>
      <c r="V316" s="470"/>
      <c r="W316" s="470"/>
      <c r="X316" s="423">
        <v>0.03</v>
      </c>
      <c r="Y316" s="470">
        <v>0</v>
      </c>
      <c r="Z316" s="424">
        <f t="shared" si="173"/>
        <v>0</v>
      </c>
      <c r="AA316" s="406">
        <f t="shared" si="169"/>
        <v>0</v>
      </c>
      <c r="AB316" s="484">
        <f t="shared" si="169"/>
        <v>0</v>
      </c>
      <c r="AC316" s="472"/>
    </row>
    <row r="317" spans="1:29" s="88" customFormat="1" ht="18">
      <c r="A317" s="6">
        <f t="shared" si="171"/>
        <v>13.079999999999998</v>
      </c>
      <c r="B317" s="12" t="s">
        <v>187</v>
      </c>
      <c r="C317" s="8">
        <v>0</v>
      </c>
      <c r="D317" s="13">
        <v>0</v>
      </c>
      <c r="E317" s="8">
        <v>0</v>
      </c>
      <c r="F317" s="13">
        <v>0</v>
      </c>
      <c r="G317" s="47"/>
      <c r="H317" s="48"/>
      <c r="I317" s="49">
        <f t="shared" si="168"/>
        <v>0</v>
      </c>
      <c r="J317" s="50">
        <f t="shared" si="168"/>
        <v>0</v>
      </c>
      <c r="K317" s="8"/>
      <c r="L317" s="8"/>
      <c r="M317" s="8"/>
      <c r="N317" s="8"/>
      <c r="O317" s="51">
        <v>0.02</v>
      </c>
      <c r="P317" s="8">
        <v>39</v>
      </c>
      <c r="Q317" s="41">
        <f t="shared" si="172"/>
        <v>0.78</v>
      </c>
      <c r="R317" s="42">
        <f t="shared" si="170"/>
        <v>39</v>
      </c>
      <c r="S317" s="43">
        <f t="shared" si="170"/>
        <v>0.78</v>
      </c>
      <c r="T317" s="405"/>
      <c r="U317" s="405"/>
      <c r="V317" s="405"/>
      <c r="W317" s="405"/>
      <c r="X317" s="423">
        <v>0.02</v>
      </c>
      <c r="Y317" s="405">
        <v>0</v>
      </c>
      <c r="Z317" s="424">
        <f t="shared" si="173"/>
        <v>0</v>
      </c>
      <c r="AA317" s="406">
        <f t="shared" si="169"/>
        <v>0</v>
      </c>
      <c r="AB317" s="484">
        <f t="shared" si="169"/>
        <v>0</v>
      </c>
      <c r="AC317" s="407"/>
    </row>
    <row r="318" spans="1:29" s="88" customFormat="1" ht="31.5">
      <c r="A318" s="6">
        <v>13.09</v>
      </c>
      <c r="B318" s="56" t="s">
        <v>339</v>
      </c>
      <c r="C318" s="8"/>
      <c r="D318" s="13"/>
      <c r="E318" s="8"/>
      <c r="F318" s="13"/>
      <c r="G318" s="47"/>
      <c r="H318" s="48"/>
      <c r="I318" s="49"/>
      <c r="J318" s="50"/>
      <c r="K318" s="8"/>
      <c r="L318" s="8"/>
      <c r="M318" s="8"/>
      <c r="N318" s="8"/>
      <c r="O318" s="60">
        <v>2.0039999999999999E-2</v>
      </c>
      <c r="P318" s="8">
        <v>39</v>
      </c>
      <c r="Q318" s="55">
        <f>O318*P318*12</f>
        <v>9.3787199999999995</v>
      </c>
      <c r="R318" s="42">
        <f t="shared" ref="R318:R319" si="174">K318+M318+P318</f>
        <v>39</v>
      </c>
      <c r="S318" s="43">
        <f t="shared" ref="S318:S319" si="175">L318+N318+Q318</f>
        <v>9.3787199999999995</v>
      </c>
      <c r="T318" s="405"/>
      <c r="U318" s="405"/>
      <c r="V318" s="405"/>
      <c r="W318" s="405"/>
      <c r="X318" s="456">
        <v>2.0039999999999999E-2</v>
      </c>
      <c r="Y318" s="405">
        <v>0</v>
      </c>
      <c r="Z318" s="458">
        <f>X318*Y318*12</f>
        <v>0</v>
      </c>
      <c r="AA318" s="406">
        <f t="shared" si="169"/>
        <v>0</v>
      </c>
      <c r="AB318" s="484">
        <f t="shared" si="169"/>
        <v>0</v>
      </c>
      <c r="AC318" s="407"/>
    </row>
    <row r="319" spans="1:29" s="88" customFormat="1" ht="47.25">
      <c r="A319" s="6">
        <v>13.1</v>
      </c>
      <c r="B319" s="56" t="s">
        <v>340</v>
      </c>
      <c r="C319" s="8"/>
      <c r="D319" s="13"/>
      <c r="E319" s="8"/>
      <c r="F319" s="13"/>
      <c r="G319" s="47"/>
      <c r="H319" s="48"/>
      <c r="I319" s="49"/>
      <c r="J319" s="50"/>
      <c r="K319" s="8"/>
      <c r="L319" s="8"/>
      <c r="M319" s="8"/>
      <c r="N319" s="8"/>
      <c r="O319" s="60">
        <v>2.0039999999999999E-2</v>
      </c>
      <c r="P319" s="8">
        <v>39</v>
      </c>
      <c r="Q319" s="55">
        <f>O319*P319*12*2</f>
        <v>18.757439999999999</v>
      </c>
      <c r="R319" s="42">
        <f t="shared" si="174"/>
        <v>39</v>
      </c>
      <c r="S319" s="43">
        <f t="shared" si="175"/>
        <v>18.757439999999999</v>
      </c>
      <c r="T319" s="405"/>
      <c r="U319" s="405"/>
      <c r="V319" s="405"/>
      <c r="W319" s="405"/>
      <c r="X319" s="456">
        <v>2.0039999999999999E-2</v>
      </c>
      <c r="Y319" s="405">
        <v>0</v>
      </c>
      <c r="Z319" s="458">
        <f>X319*Y319*12*2</f>
        <v>0</v>
      </c>
      <c r="AA319" s="406">
        <f t="shared" si="169"/>
        <v>0</v>
      </c>
      <c r="AB319" s="484">
        <f t="shared" si="169"/>
        <v>0</v>
      </c>
      <c r="AC319" s="407"/>
    </row>
    <row r="320" spans="1:29" s="216" customFormat="1" ht="18">
      <c r="A320" s="203"/>
      <c r="B320" s="192" t="s">
        <v>107</v>
      </c>
      <c r="C320" s="198">
        <f>C314</f>
        <v>39</v>
      </c>
      <c r="D320" s="199">
        <f>SUM(D310:D319)</f>
        <v>89.015160000000009</v>
      </c>
      <c r="E320" s="198">
        <f>E314</f>
        <v>39</v>
      </c>
      <c r="F320" s="199">
        <f>SUM(F310:F319)</f>
        <v>89.015160000000009</v>
      </c>
      <c r="G320" s="214">
        <f>E320/C320</f>
        <v>1</v>
      </c>
      <c r="H320" s="215">
        <f t="shared" si="163"/>
        <v>1</v>
      </c>
      <c r="I320" s="198">
        <f t="shared" ref="I320:O320" si="176">SUM(I310:I319)</f>
        <v>0</v>
      </c>
      <c r="J320" s="199">
        <f t="shared" si="176"/>
        <v>0</v>
      </c>
      <c r="K320" s="199">
        <f t="shared" si="176"/>
        <v>0</v>
      </c>
      <c r="L320" s="199">
        <f t="shared" si="176"/>
        <v>0</v>
      </c>
      <c r="M320" s="199">
        <f t="shared" si="176"/>
        <v>0</v>
      </c>
      <c r="N320" s="199">
        <f t="shared" si="176"/>
        <v>0</v>
      </c>
      <c r="O320" s="200">
        <f t="shared" si="176"/>
        <v>0.9251299999999999</v>
      </c>
      <c r="P320" s="198">
        <v>39</v>
      </c>
      <c r="Q320" s="199">
        <f>SUM(Q310:Q319)</f>
        <v>137.93028000000001</v>
      </c>
      <c r="R320" s="198">
        <f>P320</f>
        <v>39</v>
      </c>
      <c r="S320" s="199">
        <f>SUM(S310:S319)</f>
        <v>137.93028000000001</v>
      </c>
      <c r="T320" s="446"/>
      <c r="U320" s="446">
        <f t="shared" ref="U320:X320" si="177">SUM(U310:U319)</f>
        <v>0</v>
      </c>
      <c r="V320" s="446"/>
      <c r="W320" s="446">
        <f t="shared" si="177"/>
        <v>0</v>
      </c>
      <c r="X320" s="200">
        <f t="shared" si="177"/>
        <v>0.9251299999999999</v>
      </c>
      <c r="Y320" s="198">
        <v>39</v>
      </c>
      <c r="Z320" s="446">
        <f>SUM(Z310:Z319)</f>
        <v>103.94412</v>
      </c>
      <c r="AA320" s="198">
        <f>Y320</f>
        <v>39</v>
      </c>
      <c r="AB320" s="446">
        <f>SUM(AB310:AB319)</f>
        <v>103.94412</v>
      </c>
      <c r="AC320" s="422"/>
    </row>
    <row r="321" spans="1:29" s="147" customFormat="1" ht="47.25" customHeight="1">
      <c r="A321" s="143">
        <v>14</v>
      </c>
      <c r="B321" s="144" t="s">
        <v>343</v>
      </c>
      <c r="C321" s="145"/>
      <c r="D321" s="162"/>
      <c r="E321" s="145"/>
      <c r="F321" s="162"/>
      <c r="G321" s="151"/>
      <c r="H321" s="152"/>
      <c r="I321" s="159"/>
      <c r="J321" s="145"/>
      <c r="K321" s="145"/>
      <c r="L321" s="145"/>
      <c r="M321" s="145"/>
      <c r="N321" s="145"/>
      <c r="O321" s="153"/>
      <c r="P321" s="145"/>
      <c r="Q321" s="162"/>
      <c r="R321" s="154">
        <f t="shared" si="170"/>
        <v>0</v>
      </c>
      <c r="S321" s="155">
        <f t="shared" si="170"/>
        <v>0</v>
      </c>
      <c r="T321" s="439"/>
      <c r="U321" s="439"/>
      <c r="V321" s="439"/>
      <c r="W321" s="439"/>
      <c r="X321" s="440"/>
      <c r="Y321" s="439"/>
      <c r="Z321" s="448"/>
      <c r="AA321" s="406"/>
      <c r="AB321" s="484"/>
      <c r="AC321" s="403"/>
    </row>
    <row r="322" spans="1:29" s="9" customFormat="1" ht="70.5" customHeight="1">
      <c r="A322" s="6">
        <v>14.01</v>
      </c>
      <c r="B322" s="7" t="s">
        <v>346</v>
      </c>
      <c r="C322" s="8"/>
      <c r="D322" s="13"/>
      <c r="E322" s="8"/>
      <c r="F322" s="13"/>
      <c r="G322" s="47"/>
      <c r="H322" s="48"/>
      <c r="I322" s="49">
        <f t="shared" ref="I322:J324" si="178">C322-E322</f>
        <v>0</v>
      </c>
      <c r="J322" s="50">
        <f t="shared" si="178"/>
        <v>0</v>
      </c>
      <c r="K322" s="8"/>
      <c r="L322" s="8"/>
      <c r="M322" s="8"/>
      <c r="N322" s="8"/>
      <c r="O322" s="64"/>
      <c r="P322" s="8"/>
      <c r="Q322" s="41">
        <f t="shared" ref="Q322" si="179">O322*P322</f>
        <v>0</v>
      </c>
      <c r="R322" s="42">
        <f t="shared" si="170"/>
        <v>0</v>
      </c>
      <c r="S322" s="43">
        <f t="shared" si="170"/>
        <v>0</v>
      </c>
      <c r="T322" s="405"/>
      <c r="U322" s="405"/>
      <c r="V322" s="405"/>
      <c r="W322" s="405"/>
      <c r="X322" s="426"/>
      <c r="Y322" s="405"/>
      <c r="Z322" s="424">
        <f t="shared" ref="Z322" si="180">X322*Y322</f>
        <v>0</v>
      </c>
      <c r="AA322" s="406">
        <f t="shared" ref="AA322:AA324" si="181">T322+V322+Y322</f>
        <v>0</v>
      </c>
      <c r="AB322" s="484">
        <f t="shared" si="169"/>
        <v>0</v>
      </c>
      <c r="AC322" s="404"/>
    </row>
    <row r="323" spans="1:29" s="9" customFormat="1" ht="26.25" customHeight="1">
      <c r="A323" s="6"/>
      <c r="B323" s="7" t="s">
        <v>345</v>
      </c>
      <c r="C323" s="8"/>
      <c r="D323" s="13"/>
      <c r="E323" s="8"/>
      <c r="F323" s="13"/>
      <c r="G323" s="47"/>
      <c r="H323" s="48"/>
      <c r="I323" s="49">
        <f t="shared" si="178"/>
        <v>0</v>
      </c>
      <c r="J323" s="50">
        <f t="shared" si="178"/>
        <v>0</v>
      </c>
      <c r="K323" s="8"/>
      <c r="L323" s="8"/>
      <c r="M323" s="8"/>
      <c r="N323" s="8"/>
      <c r="O323" s="64"/>
      <c r="P323" s="8">
        <v>150</v>
      </c>
      <c r="Q323" s="41">
        <v>45</v>
      </c>
      <c r="R323" s="42">
        <f t="shared" si="170"/>
        <v>150</v>
      </c>
      <c r="S323" s="43">
        <f t="shared" si="170"/>
        <v>45</v>
      </c>
      <c r="T323" s="405"/>
      <c r="U323" s="405"/>
      <c r="V323" s="405"/>
      <c r="W323" s="405"/>
      <c r="X323" s="426">
        <v>0.20833299999999999</v>
      </c>
      <c r="Y323" s="405">
        <v>150</v>
      </c>
      <c r="Z323" s="424">
        <f>X323*Y323</f>
        <v>31.249949999999998</v>
      </c>
      <c r="AA323" s="406">
        <f t="shared" si="181"/>
        <v>150</v>
      </c>
      <c r="AB323" s="484">
        <f t="shared" si="169"/>
        <v>31.249949999999998</v>
      </c>
      <c r="AC323" s="404"/>
    </row>
    <row r="324" spans="1:29" s="9" customFormat="1" ht="24.75" customHeight="1">
      <c r="A324" s="6"/>
      <c r="B324" s="7" t="s">
        <v>344</v>
      </c>
      <c r="C324" s="8">
        <v>12</v>
      </c>
      <c r="D324" s="13">
        <v>49.384</v>
      </c>
      <c r="E324" s="8">
        <v>12</v>
      </c>
      <c r="F324" s="13">
        <v>49.384</v>
      </c>
      <c r="G324" s="47"/>
      <c r="H324" s="48"/>
      <c r="I324" s="49">
        <f t="shared" si="178"/>
        <v>0</v>
      </c>
      <c r="J324" s="50">
        <f t="shared" si="178"/>
        <v>0</v>
      </c>
      <c r="K324" s="8"/>
      <c r="L324" s="8"/>
      <c r="M324" s="8"/>
      <c r="N324" s="8"/>
      <c r="O324" s="64">
        <v>7.1428000000000003</v>
      </c>
      <c r="P324" s="8">
        <v>2</v>
      </c>
      <c r="Q324" s="41">
        <f>O324*P324</f>
        <v>14.285600000000001</v>
      </c>
      <c r="R324" s="42">
        <f t="shared" si="170"/>
        <v>2</v>
      </c>
      <c r="S324" s="43">
        <f t="shared" si="170"/>
        <v>14.285600000000001</v>
      </c>
      <c r="T324" s="405"/>
      <c r="U324" s="405"/>
      <c r="V324" s="405"/>
      <c r="W324" s="405"/>
      <c r="X324" s="426">
        <v>7.1428000000000003</v>
      </c>
      <c r="Y324" s="405">
        <v>2</v>
      </c>
      <c r="Z324" s="424">
        <f>X324*Y324</f>
        <v>14.285600000000001</v>
      </c>
      <c r="AA324" s="406">
        <f t="shared" si="181"/>
        <v>2</v>
      </c>
      <c r="AB324" s="484">
        <f t="shared" si="169"/>
        <v>14.285600000000001</v>
      </c>
      <c r="AC324" s="404"/>
    </row>
    <row r="325" spans="1:29" s="216" customFormat="1" ht="18">
      <c r="A325" s="203"/>
      <c r="B325" s="192" t="s">
        <v>105</v>
      </c>
      <c r="C325" s="198">
        <f>SUM(C322:C324)</f>
        <v>12</v>
      </c>
      <c r="D325" s="199">
        <f t="shared" ref="D325:S325" si="182">SUM(D322:D324)</f>
        <v>49.384</v>
      </c>
      <c r="E325" s="198">
        <f t="shared" si="182"/>
        <v>12</v>
      </c>
      <c r="F325" s="199">
        <f t="shared" si="182"/>
        <v>49.384</v>
      </c>
      <c r="G325" s="214"/>
      <c r="H325" s="215"/>
      <c r="I325" s="198">
        <f t="shared" si="182"/>
        <v>0</v>
      </c>
      <c r="J325" s="199">
        <f t="shared" si="182"/>
        <v>0</v>
      </c>
      <c r="K325" s="199">
        <f t="shared" si="182"/>
        <v>0</v>
      </c>
      <c r="L325" s="199">
        <f t="shared" si="182"/>
        <v>0</v>
      </c>
      <c r="M325" s="199">
        <f t="shared" si="182"/>
        <v>0</v>
      </c>
      <c r="N325" s="199">
        <f t="shared" si="182"/>
        <v>0</v>
      </c>
      <c r="O325" s="200">
        <f t="shared" si="182"/>
        <v>7.1428000000000003</v>
      </c>
      <c r="P325" s="199">
        <f t="shared" si="182"/>
        <v>152</v>
      </c>
      <c r="Q325" s="199">
        <f t="shared" si="182"/>
        <v>59.285600000000002</v>
      </c>
      <c r="R325" s="199">
        <f t="shared" si="182"/>
        <v>152</v>
      </c>
      <c r="S325" s="199">
        <f t="shared" si="182"/>
        <v>59.285600000000002</v>
      </c>
      <c r="T325" s="446"/>
      <c r="U325" s="446">
        <f t="shared" ref="U325:AB325" si="183">SUM(U322:U324)</f>
        <v>0</v>
      </c>
      <c r="V325" s="446"/>
      <c r="W325" s="446">
        <f t="shared" si="183"/>
        <v>0</v>
      </c>
      <c r="X325" s="449"/>
      <c r="Y325" s="445">
        <f t="shared" si="183"/>
        <v>152</v>
      </c>
      <c r="Z325" s="446">
        <f t="shared" si="183"/>
        <v>45.535550000000001</v>
      </c>
      <c r="AA325" s="445">
        <f t="shared" si="183"/>
        <v>152</v>
      </c>
      <c r="AB325" s="446">
        <f t="shared" si="183"/>
        <v>45.535550000000001</v>
      </c>
      <c r="AC325" s="422"/>
    </row>
    <row r="326" spans="1:29" s="147" customFormat="1" ht="18">
      <c r="A326" s="143">
        <v>15</v>
      </c>
      <c r="B326" s="144" t="s">
        <v>190</v>
      </c>
      <c r="C326" s="145"/>
      <c r="D326" s="162"/>
      <c r="E326" s="145"/>
      <c r="F326" s="162"/>
      <c r="G326" s="151"/>
      <c r="H326" s="152"/>
      <c r="I326" s="159"/>
      <c r="J326" s="145"/>
      <c r="K326" s="145"/>
      <c r="L326" s="145"/>
      <c r="M326" s="145"/>
      <c r="N326" s="145"/>
      <c r="O326" s="153"/>
      <c r="P326" s="145"/>
      <c r="Q326" s="162"/>
      <c r="R326" s="154">
        <f t="shared" si="170"/>
        <v>0</v>
      </c>
      <c r="S326" s="155">
        <f t="shared" si="170"/>
        <v>0</v>
      </c>
      <c r="T326" s="439"/>
      <c r="U326" s="439"/>
      <c r="V326" s="439"/>
      <c r="W326" s="439"/>
      <c r="X326" s="440"/>
      <c r="Y326" s="439"/>
      <c r="Z326" s="448"/>
      <c r="AA326" s="406"/>
      <c r="AB326" s="484"/>
      <c r="AC326" s="403"/>
    </row>
    <row r="327" spans="1:29" s="88" customFormat="1" ht="18">
      <c r="A327" s="6">
        <v>15.01</v>
      </c>
      <c r="B327" s="7" t="s">
        <v>191</v>
      </c>
      <c r="C327" s="8">
        <v>201</v>
      </c>
      <c r="D327" s="13">
        <v>6.0299999999999994</v>
      </c>
      <c r="E327" s="8">
        <v>201</v>
      </c>
      <c r="F327" s="13">
        <v>6.0299999999999994</v>
      </c>
      <c r="G327" s="47"/>
      <c r="H327" s="48"/>
      <c r="I327" s="49">
        <f t="shared" ref="I327:J328" si="184">C327-E327</f>
        <v>0</v>
      </c>
      <c r="J327" s="50">
        <f t="shared" si="184"/>
        <v>0</v>
      </c>
      <c r="K327" s="8"/>
      <c r="L327" s="8"/>
      <c r="M327" s="8"/>
      <c r="N327" s="8"/>
      <c r="O327" s="51">
        <v>0.03</v>
      </c>
      <c r="P327" s="8">
        <v>0</v>
      </c>
      <c r="Q327" s="41">
        <f t="shared" ref="Q327" si="185">O327*P327</f>
        <v>0</v>
      </c>
      <c r="R327" s="42">
        <f t="shared" si="170"/>
        <v>0</v>
      </c>
      <c r="S327" s="43">
        <f t="shared" si="170"/>
        <v>0</v>
      </c>
      <c r="T327" s="405"/>
      <c r="U327" s="405"/>
      <c r="V327" s="405"/>
      <c r="W327" s="405"/>
      <c r="X327" s="423">
        <v>0.03</v>
      </c>
      <c r="Y327" s="405">
        <v>0</v>
      </c>
      <c r="Z327" s="424">
        <f t="shared" ref="Z327" si="186">X327*Y327</f>
        <v>0</v>
      </c>
      <c r="AA327" s="406">
        <f t="shared" ref="AA327:AB392" si="187">T327+V327+Y327</f>
        <v>0</v>
      </c>
      <c r="AB327" s="484">
        <f t="shared" si="187"/>
        <v>0</v>
      </c>
      <c r="AC327" s="404"/>
    </row>
    <row r="328" spans="1:29" s="88" customFormat="1" ht="18">
      <c r="A328" s="6">
        <v>15.02</v>
      </c>
      <c r="B328" s="7" t="s">
        <v>192</v>
      </c>
      <c r="C328" s="8">
        <v>95</v>
      </c>
      <c r="D328" s="13">
        <v>9.5</v>
      </c>
      <c r="E328" s="8">
        <v>95</v>
      </c>
      <c r="F328" s="13">
        <v>9.5</v>
      </c>
      <c r="G328" s="47"/>
      <c r="H328" s="48"/>
      <c r="I328" s="49">
        <f t="shared" si="184"/>
        <v>0</v>
      </c>
      <c r="J328" s="50">
        <f t="shared" si="184"/>
        <v>0</v>
      </c>
      <c r="K328" s="8"/>
      <c r="L328" s="8"/>
      <c r="M328" s="8"/>
      <c r="N328" s="8"/>
      <c r="O328" s="51">
        <v>0.1</v>
      </c>
      <c r="P328" s="8">
        <v>74</v>
      </c>
      <c r="Q328" s="41">
        <f>O328*P328</f>
        <v>7.4</v>
      </c>
      <c r="R328" s="42">
        <f t="shared" si="170"/>
        <v>74</v>
      </c>
      <c r="S328" s="43">
        <f t="shared" si="170"/>
        <v>7.4</v>
      </c>
      <c r="T328" s="405"/>
      <c r="U328" s="405"/>
      <c r="V328" s="405"/>
      <c r="W328" s="405"/>
      <c r="X328" s="423">
        <v>0.1</v>
      </c>
      <c r="Y328" s="405">
        <v>74</v>
      </c>
      <c r="Z328" s="424">
        <f>X328*Y328</f>
        <v>7.4</v>
      </c>
      <c r="AA328" s="406">
        <f t="shared" si="187"/>
        <v>74</v>
      </c>
      <c r="AB328" s="484">
        <f t="shared" si="187"/>
        <v>7.4</v>
      </c>
      <c r="AC328" s="404"/>
    </row>
    <row r="329" spans="1:29" s="216" customFormat="1" ht="18">
      <c r="A329" s="203"/>
      <c r="B329" s="192" t="s">
        <v>105</v>
      </c>
      <c r="C329" s="198">
        <f>SUM(C327:C328)</f>
        <v>296</v>
      </c>
      <c r="D329" s="199">
        <f t="shared" ref="D329:S329" si="188">SUM(D327:D328)</f>
        <v>15.53</v>
      </c>
      <c r="E329" s="198">
        <f t="shared" si="188"/>
        <v>296</v>
      </c>
      <c r="F329" s="199">
        <f t="shared" si="188"/>
        <v>15.53</v>
      </c>
      <c r="G329" s="214"/>
      <c r="H329" s="215"/>
      <c r="I329" s="198">
        <f t="shared" si="188"/>
        <v>0</v>
      </c>
      <c r="J329" s="199">
        <f t="shared" si="188"/>
        <v>0</v>
      </c>
      <c r="K329" s="199">
        <f t="shared" si="188"/>
        <v>0</v>
      </c>
      <c r="L329" s="199">
        <f t="shared" si="188"/>
        <v>0</v>
      </c>
      <c r="M329" s="199">
        <f t="shared" si="188"/>
        <v>0</v>
      </c>
      <c r="N329" s="199">
        <f t="shared" si="188"/>
        <v>0</v>
      </c>
      <c r="O329" s="200">
        <f t="shared" si="188"/>
        <v>0.13</v>
      </c>
      <c r="P329" s="199">
        <f t="shared" si="188"/>
        <v>74</v>
      </c>
      <c r="Q329" s="199">
        <f t="shared" si="188"/>
        <v>7.4</v>
      </c>
      <c r="R329" s="199">
        <f t="shared" si="188"/>
        <v>74</v>
      </c>
      <c r="S329" s="199">
        <f t="shared" si="188"/>
        <v>7.4</v>
      </c>
      <c r="T329" s="446"/>
      <c r="U329" s="446">
        <f t="shared" ref="U329:AB329" si="189">SUM(U327:U328)</f>
        <v>0</v>
      </c>
      <c r="V329" s="446"/>
      <c r="W329" s="446">
        <f t="shared" si="189"/>
        <v>0</v>
      </c>
      <c r="X329" s="449"/>
      <c r="Y329" s="199">
        <f t="shared" ref="Y329" si="190">SUM(Y327:Y328)</f>
        <v>74</v>
      </c>
      <c r="Z329" s="446">
        <f t="shared" si="189"/>
        <v>7.4</v>
      </c>
      <c r="AA329" s="199">
        <f t="shared" si="189"/>
        <v>74</v>
      </c>
      <c r="AB329" s="446">
        <f t="shared" si="189"/>
        <v>7.4</v>
      </c>
      <c r="AC329" s="422"/>
    </row>
    <row r="330" spans="1:29" s="172" customFormat="1" ht="18">
      <c r="A330" s="164" t="s">
        <v>193</v>
      </c>
      <c r="B330" s="165" t="s">
        <v>194</v>
      </c>
      <c r="C330" s="166"/>
      <c r="D330" s="173"/>
      <c r="E330" s="166"/>
      <c r="F330" s="173"/>
      <c r="G330" s="167"/>
      <c r="H330" s="168"/>
      <c r="I330" s="174"/>
      <c r="J330" s="166"/>
      <c r="K330" s="166"/>
      <c r="L330" s="166"/>
      <c r="M330" s="166"/>
      <c r="N330" s="166"/>
      <c r="O330" s="169"/>
      <c r="P330" s="166"/>
      <c r="Q330" s="173"/>
      <c r="R330" s="170">
        <f t="shared" si="170"/>
        <v>0</v>
      </c>
      <c r="S330" s="171">
        <f t="shared" si="170"/>
        <v>0</v>
      </c>
      <c r="T330" s="439"/>
      <c r="U330" s="439"/>
      <c r="V330" s="439"/>
      <c r="W330" s="439"/>
      <c r="X330" s="440"/>
      <c r="Y330" s="439"/>
      <c r="Z330" s="448"/>
      <c r="AA330" s="406"/>
      <c r="AB330" s="484"/>
      <c r="AC330" s="403"/>
    </row>
    <row r="331" spans="1:29" s="147" customFormat="1" ht="18">
      <c r="A331" s="143">
        <v>16</v>
      </c>
      <c r="B331" s="144" t="s">
        <v>195</v>
      </c>
      <c r="C331" s="145"/>
      <c r="D331" s="162"/>
      <c r="E331" s="145"/>
      <c r="F331" s="162"/>
      <c r="G331" s="151"/>
      <c r="H331" s="152"/>
      <c r="I331" s="159"/>
      <c r="J331" s="145"/>
      <c r="K331" s="145"/>
      <c r="L331" s="145"/>
      <c r="M331" s="145"/>
      <c r="N331" s="145"/>
      <c r="O331" s="153"/>
      <c r="P331" s="145"/>
      <c r="Q331" s="162"/>
      <c r="R331" s="154">
        <f t="shared" si="170"/>
        <v>0</v>
      </c>
      <c r="S331" s="155">
        <f t="shared" si="170"/>
        <v>0</v>
      </c>
      <c r="T331" s="439"/>
      <c r="U331" s="439"/>
      <c r="V331" s="439"/>
      <c r="W331" s="439"/>
      <c r="X331" s="440"/>
      <c r="Y331" s="439"/>
      <c r="Z331" s="448"/>
      <c r="AA331" s="406"/>
      <c r="AB331" s="484"/>
      <c r="AC331" s="403"/>
    </row>
    <row r="332" spans="1:29" s="88" customFormat="1" ht="18">
      <c r="A332" s="6">
        <v>16.010000000000002</v>
      </c>
      <c r="B332" s="7" t="s">
        <v>196</v>
      </c>
      <c r="C332" s="8"/>
      <c r="D332" s="13"/>
      <c r="E332" s="8"/>
      <c r="F332" s="13"/>
      <c r="G332" s="47"/>
      <c r="H332" s="48"/>
      <c r="I332" s="75"/>
      <c r="J332" s="8"/>
      <c r="K332" s="8"/>
      <c r="L332" s="8"/>
      <c r="M332" s="8"/>
      <c r="N332" s="8"/>
      <c r="O332" s="64"/>
      <c r="P332" s="8"/>
      <c r="Q332" s="13"/>
      <c r="R332" s="42">
        <f t="shared" si="170"/>
        <v>0</v>
      </c>
      <c r="S332" s="43">
        <f t="shared" si="170"/>
        <v>0</v>
      </c>
      <c r="T332" s="405"/>
      <c r="U332" s="405"/>
      <c r="V332" s="405"/>
      <c r="W332" s="405"/>
      <c r="X332" s="426"/>
      <c r="Y332" s="405"/>
      <c r="Z332" s="484"/>
      <c r="AA332" s="406"/>
      <c r="AB332" s="484"/>
      <c r="AC332" s="404"/>
    </row>
    <row r="333" spans="1:29" s="91" customFormat="1" ht="18">
      <c r="A333" s="6"/>
      <c r="B333" s="7" t="s">
        <v>124</v>
      </c>
      <c r="C333" s="8">
        <v>1314</v>
      </c>
      <c r="D333" s="13">
        <v>6.57</v>
      </c>
      <c r="E333" s="8">
        <v>1314</v>
      </c>
      <c r="F333" s="13">
        <v>6.57</v>
      </c>
      <c r="G333" s="47"/>
      <c r="H333" s="48"/>
      <c r="I333" s="49">
        <f t="shared" ref="I333:J335" si="191">C333-E333</f>
        <v>0</v>
      </c>
      <c r="J333" s="50">
        <f t="shared" si="191"/>
        <v>0</v>
      </c>
      <c r="K333" s="8"/>
      <c r="L333" s="8"/>
      <c r="M333" s="8"/>
      <c r="N333" s="8"/>
      <c r="O333" s="51">
        <v>5.0000000000000001E-3</v>
      </c>
      <c r="P333" s="8">
        <v>1015</v>
      </c>
      <c r="Q333" s="41">
        <f t="shared" ref="Q333:Q335" si="192">O333*P333</f>
        <v>5.0750000000000002</v>
      </c>
      <c r="R333" s="42">
        <f t="shared" si="170"/>
        <v>1015</v>
      </c>
      <c r="S333" s="43">
        <f t="shared" si="170"/>
        <v>5.0750000000000002</v>
      </c>
      <c r="T333" s="405"/>
      <c r="U333" s="405"/>
      <c r="V333" s="405"/>
      <c r="W333" s="405"/>
      <c r="X333" s="423">
        <v>5.0000000000000001E-3</v>
      </c>
      <c r="Y333" s="405">
        <v>1015</v>
      </c>
      <c r="Z333" s="424">
        <f t="shared" ref="Z333:Z335" si="193">X333*Y333</f>
        <v>5.0750000000000002</v>
      </c>
      <c r="AA333" s="406">
        <f t="shared" ref="AA333:AA335" si="194">T333+V333+Y333</f>
        <v>1015</v>
      </c>
      <c r="AB333" s="484">
        <f t="shared" si="187"/>
        <v>5.0750000000000002</v>
      </c>
      <c r="AC333" s="404"/>
    </row>
    <row r="334" spans="1:29" s="91" customFormat="1" ht="18">
      <c r="A334" s="6"/>
      <c r="B334" s="7" t="s">
        <v>173</v>
      </c>
      <c r="C334" s="8">
        <v>1423</v>
      </c>
      <c r="D334" s="13">
        <v>7.1135045000000003</v>
      </c>
      <c r="E334" s="8">
        <v>1423</v>
      </c>
      <c r="F334" s="13">
        <v>7.1135045000000003</v>
      </c>
      <c r="G334" s="47"/>
      <c r="H334" s="48"/>
      <c r="I334" s="49">
        <f t="shared" si="191"/>
        <v>0</v>
      </c>
      <c r="J334" s="50">
        <f t="shared" si="191"/>
        <v>0</v>
      </c>
      <c r="K334" s="8"/>
      <c r="L334" s="8"/>
      <c r="M334" s="8"/>
      <c r="N334" s="8"/>
      <c r="O334" s="51">
        <v>5.0000000000000001E-3</v>
      </c>
      <c r="P334" s="75">
        <v>1693</v>
      </c>
      <c r="Q334" s="41">
        <f t="shared" si="192"/>
        <v>8.4649999999999999</v>
      </c>
      <c r="R334" s="42">
        <f t="shared" si="170"/>
        <v>1693</v>
      </c>
      <c r="S334" s="43">
        <f t="shared" si="170"/>
        <v>8.4649999999999999</v>
      </c>
      <c r="T334" s="405"/>
      <c r="U334" s="405"/>
      <c r="V334" s="405"/>
      <c r="W334" s="405"/>
      <c r="X334" s="423">
        <v>5.0000000000000001E-3</v>
      </c>
      <c r="Y334" s="478">
        <v>1693</v>
      </c>
      <c r="Z334" s="424">
        <f t="shared" si="193"/>
        <v>8.4649999999999999</v>
      </c>
      <c r="AA334" s="406">
        <f t="shared" si="194"/>
        <v>1693</v>
      </c>
      <c r="AB334" s="484">
        <f t="shared" si="187"/>
        <v>8.4649999999999999</v>
      </c>
      <c r="AC334" s="404"/>
    </row>
    <row r="335" spans="1:29" s="91" customFormat="1" ht="18">
      <c r="A335" s="6">
        <v>16.02</v>
      </c>
      <c r="B335" s="7" t="s">
        <v>197</v>
      </c>
      <c r="C335" s="8">
        <v>1393</v>
      </c>
      <c r="D335" s="13">
        <v>6.9671449999999995</v>
      </c>
      <c r="E335" s="8">
        <v>1393</v>
      </c>
      <c r="F335" s="13">
        <v>6.9671449999999995</v>
      </c>
      <c r="G335" s="47"/>
      <c r="H335" s="48"/>
      <c r="I335" s="49">
        <f t="shared" si="191"/>
        <v>0</v>
      </c>
      <c r="J335" s="50">
        <f t="shared" si="191"/>
        <v>0</v>
      </c>
      <c r="K335" s="8"/>
      <c r="L335" s="8"/>
      <c r="M335" s="8"/>
      <c r="N335" s="8"/>
      <c r="O335" s="64">
        <v>5.0000000000000001E-3</v>
      </c>
      <c r="P335" s="75">
        <v>1456</v>
      </c>
      <c r="Q335" s="41">
        <f t="shared" si="192"/>
        <v>7.28</v>
      </c>
      <c r="R335" s="42">
        <f t="shared" si="170"/>
        <v>1456</v>
      </c>
      <c r="S335" s="43">
        <f t="shared" si="170"/>
        <v>7.28</v>
      </c>
      <c r="T335" s="405"/>
      <c r="U335" s="405"/>
      <c r="V335" s="405"/>
      <c r="W335" s="405"/>
      <c r="X335" s="426">
        <v>5.0000000000000001E-3</v>
      </c>
      <c r="Y335" s="478">
        <v>1456</v>
      </c>
      <c r="Z335" s="424">
        <f t="shared" si="193"/>
        <v>7.28</v>
      </c>
      <c r="AA335" s="406">
        <f t="shared" si="194"/>
        <v>1456</v>
      </c>
      <c r="AB335" s="484">
        <f t="shared" si="187"/>
        <v>7.28</v>
      </c>
      <c r="AC335" s="404"/>
    </row>
    <row r="336" spans="1:29" s="216" customFormat="1" ht="18">
      <c r="A336" s="203"/>
      <c r="B336" s="192" t="s">
        <v>107</v>
      </c>
      <c r="C336" s="198">
        <f>SUM(C332:C335)</f>
        <v>4130</v>
      </c>
      <c r="D336" s="199">
        <f t="shared" ref="D336:S336" si="195">SUM(D332:D335)</f>
        <v>20.6506495</v>
      </c>
      <c r="E336" s="198">
        <f t="shared" si="195"/>
        <v>4130</v>
      </c>
      <c r="F336" s="199">
        <f t="shared" si="195"/>
        <v>20.6506495</v>
      </c>
      <c r="G336" s="214"/>
      <c r="H336" s="215"/>
      <c r="I336" s="198">
        <f t="shared" si="195"/>
        <v>0</v>
      </c>
      <c r="J336" s="199">
        <f t="shared" si="195"/>
        <v>0</v>
      </c>
      <c r="K336" s="199">
        <f t="shared" si="195"/>
        <v>0</v>
      </c>
      <c r="L336" s="199">
        <f t="shared" si="195"/>
        <v>0</v>
      </c>
      <c r="M336" s="199">
        <f t="shared" si="195"/>
        <v>0</v>
      </c>
      <c r="N336" s="199">
        <f t="shared" si="195"/>
        <v>0</v>
      </c>
      <c r="O336" s="200">
        <f t="shared" si="195"/>
        <v>1.4999999999999999E-2</v>
      </c>
      <c r="P336" s="199">
        <f t="shared" si="195"/>
        <v>4164</v>
      </c>
      <c r="Q336" s="199">
        <f t="shared" si="195"/>
        <v>20.82</v>
      </c>
      <c r="R336" s="199">
        <f t="shared" si="195"/>
        <v>4164</v>
      </c>
      <c r="S336" s="199">
        <f t="shared" si="195"/>
        <v>20.82</v>
      </c>
      <c r="T336" s="446"/>
      <c r="U336" s="446">
        <f t="shared" ref="U336:AB336" si="196">SUM(U332:U335)</f>
        <v>0</v>
      </c>
      <c r="V336" s="446"/>
      <c r="W336" s="446">
        <f t="shared" si="196"/>
        <v>0</v>
      </c>
      <c r="X336" s="449"/>
      <c r="Y336" s="199">
        <f t="shared" ref="Y336" si="197">SUM(Y332:Y335)</f>
        <v>4164</v>
      </c>
      <c r="Z336" s="446">
        <f t="shared" si="196"/>
        <v>20.82</v>
      </c>
      <c r="AA336" s="199">
        <f t="shared" si="196"/>
        <v>4164</v>
      </c>
      <c r="AB336" s="446">
        <f t="shared" si="196"/>
        <v>20.82</v>
      </c>
      <c r="AC336" s="422"/>
    </row>
    <row r="337" spans="1:29" s="147" customFormat="1" ht="18">
      <c r="A337" s="143">
        <v>17</v>
      </c>
      <c r="B337" s="144" t="s">
        <v>198</v>
      </c>
      <c r="C337" s="145"/>
      <c r="D337" s="162"/>
      <c r="E337" s="145"/>
      <c r="F337" s="162"/>
      <c r="G337" s="151"/>
      <c r="H337" s="152"/>
      <c r="I337" s="159"/>
      <c r="J337" s="145"/>
      <c r="K337" s="145"/>
      <c r="L337" s="145"/>
      <c r="M337" s="145"/>
      <c r="N337" s="145"/>
      <c r="O337" s="153"/>
      <c r="P337" s="145"/>
      <c r="Q337" s="162"/>
      <c r="R337" s="154">
        <f t="shared" si="170"/>
        <v>0</v>
      </c>
      <c r="S337" s="155">
        <f t="shared" si="170"/>
        <v>0</v>
      </c>
      <c r="T337" s="439"/>
      <c r="U337" s="439"/>
      <c r="V337" s="439"/>
      <c r="W337" s="439"/>
      <c r="X337" s="440"/>
      <c r="Y337" s="439"/>
      <c r="Z337" s="448"/>
      <c r="AA337" s="406"/>
      <c r="AB337" s="484"/>
      <c r="AC337" s="403"/>
    </row>
    <row r="338" spans="1:29" s="88" customFormat="1" ht="18">
      <c r="A338" s="6">
        <v>17.010000000000002</v>
      </c>
      <c r="B338" s="7" t="s">
        <v>196</v>
      </c>
      <c r="C338" s="8">
        <v>526</v>
      </c>
      <c r="D338" s="13">
        <v>26.3</v>
      </c>
      <c r="E338" s="8">
        <v>526</v>
      </c>
      <c r="F338" s="13">
        <v>26.3</v>
      </c>
      <c r="G338" s="47">
        <f t="shared" si="163"/>
        <v>1</v>
      </c>
      <c r="H338" s="48">
        <f t="shared" si="163"/>
        <v>1</v>
      </c>
      <c r="I338" s="49">
        <f t="shared" ref="I338:J339" si="198">C338-E338</f>
        <v>0</v>
      </c>
      <c r="J338" s="50">
        <f t="shared" si="198"/>
        <v>0</v>
      </c>
      <c r="K338" s="8"/>
      <c r="L338" s="8"/>
      <c r="M338" s="8"/>
      <c r="N338" s="8"/>
      <c r="O338" s="51">
        <v>0.05</v>
      </c>
      <c r="P338" s="8">
        <v>529</v>
      </c>
      <c r="Q338" s="13">
        <f t="shared" ref="Q338:Q339" si="199">O338*P338</f>
        <v>26.450000000000003</v>
      </c>
      <c r="R338" s="42">
        <f t="shared" si="170"/>
        <v>529</v>
      </c>
      <c r="S338" s="43">
        <f t="shared" si="170"/>
        <v>26.450000000000003</v>
      </c>
      <c r="T338" s="405"/>
      <c r="U338" s="405"/>
      <c r="V338" s="405"/>
      <c r="W338" s="405"/>
      <c r="X338" s="423">
        <v>0.05</v>
      </c>
      <c r="Y338" s="405">
        <v>529</v>
      </c>
      <c r="Z338" s="484">
        <f t="shared" ref="Z338:Z339" si="200">X338*Y338</f>
        <v>26.450000000000003</v>
      </c>
      <c r="AA338" s="406">
        <f t="shared" ref="AA338:AA339" si="201">T338+V338+Y338</f>
        <v>529</v>
      </c>
      <c r="AB338" s="484">
        <f t="shared" si="187"/>
        <v>26.450000000000003</v>
      </c>
      <c r="AC338" s="404"/>
    </row>
    <row r="339" spans="1:29" s="88" customFormat="1" ht="18">
      <c r="A339" s="6">
        <v>17.02</v>
      </c>
      <c r="B339" s="7" t="s">
        <v>192</v>
      </c>
      <c r="C339" s="8">
        <v>274</v>
      </c>
      <c r="D339" s="13">
        <v>19.180000000000003</v>
      </c>
      <c r="E339" s="8">
        <v>274</v>
      </c>
      <c r="F339" s="13">
        <v>19.180000000000003</v>
      </c>
      <c r="G339" s="47">
        <f t="shared" si="163"/>
        <v>1</v>
      </c>
      <c r="H339" s="48">
        <f t="shared" si="163"/>
        <v>1</v>
      </c>
      <c r="I339" s="49">
        <f t="shared" si="198"/>
        <v>0</v>
      </c>
      <c r="J339" s="50">
        <f t="shared" si="198"/>
        <v>0</v>
      </c>
      <c r="K339" s="8"/>
      <c r="L339" s="8"/>
      <c r="M339" s="8"/>
      <c r="N339" s="8"/>
      <c r="O339" s="51">
        <v>7.0000000000000007E-2</v>
      </c>
      <c r="P339" s="8">
        <v>276</v>
      </c>
      <c r="Q339" s="13">
        <f t="shared" si="199"/>
        <v>19.32</v>
      </c>
      <c r="R339" s="42">
        <f t="shared" si="170"/>
        <v>276</v>
      </c>
      <c r="S339" s="43">
        <f t="shared" si="170"/>
        <v>19.32</v>
      </c>
      <c r="T339" s="405"/>
      <c r="U339" s="405"/>
      <c r="V339" s="405"/>
      <c r="W339" s="405"/>
      <c r="X339" s="423">
        <v>7.0000000000000007E-2</v>
      </c>
      <c r="Y339" s="405">
        <v>276</v>
      </c>
      <c r="Z339" s="484">
        <f t="shared" si="200"/>
        <v>19.32</v>
      </c>
      <c r="AA339" s="406">
        <f t="shared" si="201"/>
        <v>276</v>
      </c>
      <c r="AB339" s="484">
        <f t="shared" si="187"/>
        <v>19.32</v>
      </c>
      <c r="AC339" s="404"/>
    </row>
    <row r="340" spans="1:29" s="87" customFormat="1" ht="18">
      <c r="A340" s="176"/>
      <c r="B340" s="192" t="s">
        <v>107</v>
      </c>
      <c r="C340" s="198">
        <f>SUM(C338:C339)</f>
        <v>800</v>
      </c>
      <c r="D340" s="199">
        <f t="shared" ref="D340:S340" si="202">SUM(D338:D339)</f>
        <v>45.480000000000004</v>
      </c>
      <c r="E340" s="198">
        <f t="shared" si="202"/>
        <v>800</v>
      </c>
      <c r="F340" s="199">
        <f t="shared" si="202"/>
        <v>45.480000000000004</v>
      </c>
      <c r="G340" s="134">
        <f>E340/C340</f>
        <v>1</v>
      </c>
      <c r="H340" s="135">
        <f t="shared" si="163"/>
        <v>1</v>
      </c>
      <c r="I340" s="198">
        <f t="shared" si="202"/>
        <v>0</v>
      </c>
      <c r="J340" s="199">
        <f t="shared" si="202"/>
        <v>0</v>
      </c>
      <c r="K340" s="199">
        <f t="shared" si="202"/>
        <v>0</v>
      </c>
      <c r="L340" s="199">
        <f t="shared" si="202"/>
        <v>0</v>
      </c>
      <c r="M340" s="199">
        <f t="shared" si="202"/>
        <v>0</v>
      </c>
      <c r="N340" s="199">
        <f t="shared" si="202"/>
        <v>0</v>
      </c>
      <c r="O340" s="200">
        <f t="shared" si="202"/>
        <v>0.12000000000000001</v>
      </c>
      <c r="P340" s="199">
        <f t="shared" si="202"/>
        <v>805</v>
      </c>
      <c r="Q340" s="199">
        <f t="shared" si="202"/>
        <v>45.77</v>
      </c>
      <c r="R340" s="199">
        <f t="shared" si="202"/>
        <v>805</v>
      </c>
      <c r="S340" s="199">
        <f t="shared" si="202"/>
        <v>45.77</v>
      </c>
      <c r="T340" s="446"/>
      <c r="U340" s="446">
        <f t="shared" ref="U340:W340" si="203">SUM(U338:U339)</f>
        <v>0</v>
      </c>
      <c r="V340" s="446"/>
      <c r="W340" s="446">
        <f t="shared" si="203"/>
        <v>0</v>
      </c>
      <c r="X340" s="449"/>
      <c r="Y340" s="445">
        <f>SUM(Y338:Y339)</f>
        <v>805</v>
      </c>
      <c r="Z340" s="446">
        <f>SUM(Z338:Z339)</f>
        <v>45.77</v>
      </c>
      <c r="AA340" s="445">
        <f>SUM(AA338:AA339)</f>
        <v>805</v>
      </c>
      <c r="AB340" s="446">
        <f>SUM(AB338:AB339)</f>
        <v>45.77</v>
      </c>
      <c r="AC340" s="422"/>
    </row>
    <row r="341" spans="1:29" s="147" customFormat="1" ht="45.75" customHeight="1">
      <c r="A341" s="143">
        <v>18</v>
      </c>
      <c r="B341" s="144" t="s">
        <v>199</v>
      </c>
      <c r="C341" s="145"/>
      <c r="D341" s="162"/>
      <c r="E341" s="145"/>
      <c r="F341" s="162"/>
      <c r="G341" s="151"/>
      <c r="H341" s="152"/>
      <c r="I341" s="159"/>
      <c r="J341" s="145"/>
      <c r="K341" s="145"/>
      <c r="L341" s="145"/>
      <c r="M341" s="145"/>
      <c r="N341" s="145"/>
      <c r="O341" s="153"/>
      <c r="P341" s="145"/>
      <c r="Q341" s="162"/>
      <c r="R341" s="154">
        <f t="shared" si="170"/>
        <v>0</v>
      </c>
      <c r="S341" s="155">
        <f t="shared" si="170"/>
        <v>0</v>
      </c>
      <c r="T341" s="439"/>
      <c r="U341" s="439"/>
      <c r="V341" s="439"/>
      <c r="W341" s="439"/>
      <c r="X341" s="440"/>
      <c r="Y341" s="439"/>
      <c r="Z341" s="448"/>
      <c r="AA341" s="406">
        <f t="shared" ref="AA341:AA343" si="204">T341+V341+Y341</f>
        <v>0</v>
      </c>
      <c r="AB341" s="484">
        <f t="shared" si="187"/>
        <v>0</v>
      </c>
      <c r="AC341" s="403"/>
    </row>
    <row r="342" spans="1:29" ht="18">
      <c r="A342" s="6">
        <v>18.010000000000002</v>
      </c>
      <c r="B342" s="7" t="s">
        <v>200</v>
      </c>
      <c r="C342" s="8"/>
      <c r="D342" s="13"/>
      <c r="E342" s="8"/>
      <c r="F342" s="13"/>
      <c r="G342" s="47"/>
      <c r="H342" s="48"/>
      <c r="I342" s="49">
        <f t="shared" ref="I342:J343" si="205">C342-E342</f>
        <v>0</v>
      </c>
      <c r="J342" s="50">
        <f t="shared" si="205"/>
        <v>0</v>
      </c>
      <c r="K342" s="8"/>
      <c r="L342" s="8"/>
      <c r="M342" s="8"/>
      <c r="N342" s="8"/>
      <c r="O342" s="64">
        <v>7.0000000000000001E-3</v>
      </c>
      <c r="P342" s="8">
        <v>801</v>
      </c>
      <c r="Q342" s="41">
        <f t="shared" ref="Q342:Q343" si="206">O342*P342</f>
        <v>5.6070000000000002</v>
      </c>
      <c r="R342" s="42">
        <f t="shared" si="170"/>
        <v>801</v>
      </c>
      <c r="S342" s="43">
        <f t="shared" si="170"/>
        <v>5.6070000000000002</v>
      </c>
      <c r="T342" s="405"/>
      <c r="U342" s="405"/>
      <c r="V342" s="405"/>
      <c r="W342" s="405"/>
      <c r="X342" s="426">
        <v>7.0000000000000001E-3</v>
      </c>
      <c r="Y342" s="405">
        <v>0</v>
      </c>
      <c r="Z342" s="424">
        <f t="shared" ref="Z342:Z343" si="207">X342*Y342</f>
        <v>0</v>
      </c>
      <c r="AA342" s="406">
        <f>T342+V342+Y342</f>
        <v>0</v>
      </c>
      <c r="AB342" s="484">
        <f>U342+W342+Z342</f>
        <v>0</v>
      </c>
      <c r="AC342" s="404"/>
    </row>
    <row r="343" spans="1:29" ht="18">
      <c r="A343" s="6">
        <f>+A342+0.01</f>
        <v>18.020000000000003</v>
      </c>
      <c r="B343" s="7" t="s">
        <v>201</v>
      </c>
      <c r="C343" s="8"/>
      <c r="D343" s="13"/>
      <c r="E343" s="8"/>
      <c r="F343" s="13"/>
      <c r="G343" s="47"/>
      <c r="H343" s="48"/>
      <c r="I343" s="49">
        <f t="shared" si="205"/>
        <v>0</v>
      </c>
      <c r="J343" s="50">
        <f t="shared" si="205"/>
        <v>0</v>
      </c>
      <c r="K343" s="8"/>
      <c r="L343" s="8"/>
      <c r="M343" s="8"/>
      <c r="N343" s="8"/>
      <c r="O343" s="64"/>
      <c r="P343" s="8"/>
      <c r="Q343" s="41">
        <f t="shared" si="206"/>
        <v>0</v>
      </c>
      <c r="R343" s="42">
        <f t="shared" si="170"/>
        <v>0</v>
      </c>
      <c r="S343" s="43">
        <f t="shared" si="170"/>
        <v>0</v>
      </c>
      <c r="T343" s="405"/>
      <c r="U343" s="405"/>
      <c r="V343" s="405"/>
      <c r="W343" s="405"/>
      <c r="X343" s="426"/>
      <c r="Y343" s="405"/>
      <c r="Z343" s="424">
        <f t="shared" si="207"/>
        <v>0</v>
      </c>
      <c r="AA343" s="406">
        <f t="shared" si="204"/>
        <v>0</v>
      </c>
      <c r="AB343" s="484">
        <f t="shared" si="187"/>
        <v>0</v>
      </c>
      <c r="AC343" s="404"/>
    </row>
    <row r="344" spans="1:29" s="216" customFormat="1" ht="18">
      <c r="A344" s="203"/>
      <c r="B344" s="192" t="s">
        <v>107</v>
      </c>
      <c r="C344" s="198">
        <f>SUM(C342:C343)</f>
        <v>0</v>
      </c>
      <c r="D344" s="199">
        <f t="shared" ref="D344:S344" si="208">SUM(D342:D343)</f>
        <v>0</v>
      </c>
      <c r="E344" s="198">
        <f t="shared" si="208"/>
        <v>0</v>
      </c>
      <c r="F344" s="199">
        <f t="shared" si="208"/>
        <v>0</v>
      </c>
      <c r="G344" s="214"/>
      <c r="H344" s="215"/>
      <c r="I344" s="198">
        <f t="shared" si="208"/>
        <v>0</v>
      </c>
      <c r="J344" s="199">
        <f t="shared" si="208"/>
        <v>0</v>
      </c>
      <c r="K344" s="199">
        <f t="shared" si="208"/>
        <v>0</v>
      </c>
      <c r="L344" s="199">
        <f t="shared" si="208"/>
        <v>0</v>
      </c>
      <c r="M344" s="199">
        <f t="shared" si="208"/>
        <v>0</v>
      </c>
      <c r="N344" s="199">
        <f t="shared" si="208"/>
        <v>0</v>
      </c>
      <c r="O344" s="200">
        <f t="shared" si="208"/>
        <v>7.0000000000000001E-3</v>
      </c>
      <c r="P344" s="199">
        <f t="shared" si="208"/>
        <v>801</v>
      </c>
      <c r="Q344" s="199">
        <f t="shared" si="208"/>
        <v>5.6070000000000002</v>
      </c>
      <c r="R344" s="199">
        <f t="shared" si="208"/>
        <v>801</v>
      </c>
      <c r="S344" s="199">
        <f t="shared" si="208"/>
        <v>5.6070000000000002</v>
      </c>
      <c r="T344" s="446"/>
      <c r="U344" s="446">
        <f t="shared" ref="U344:Z344" si="209">SUM(U342:U343)</f>
        <v>0</v>
      </c>
      <c r="V344" s="446"/>
      <c r="W344" s="446">
        <f t="shared" si="209"/>
        <v>0</v>
      </c>
      <c r="X344" s="449"/>
      <c r="Y344" s="446"/>
      <c r="Z344" s="446">
        <f t="shared" si="209"/>
        <v>0</v>
      </c>
      <c r="AA344" s="446"/>
      <c r="AB344" s="484">
        <f t="shared" si="187"/>
        <v>0</v>
      </c>
      <c r="AC344" s="422"/>
    </row>
    <row r="345" spans="1:29" s="147" customFormat="1" ht="18">
      <c r="A345" s="143">
        <v>19</v>
      </c>
      <c r="B345" s="144" t="s">
        <v>202</v>
      </c>
      <c r="C345" s="145"/>
      <c r="D345" s="162"/>
      <c r="E345" s="145"/>
      <c r="F345" s="162"/>
      <c r="G345" s="151"/>
      <c r="H345" s="152"/>
      <c r="I345" s="159"/>
      <c r="J345" s="145"/>
      <c r="K345" s="145"/>
      <c r="L345" s="145"/>
      <c r="M345" s="145"/>
      <c r="N345" s="145"/>
      <c r="O345" s="153"/>
      <c r="P345" s="145"/>
      <c r="Q345" s="162"/>
      <c r="R345" s="154">
        <f t="shared" si="170"/>
        <v>0</v>
      </c>
      <c r="S345" s="155">
        <f t="shared" si="170"/>
        <v>0</v>
      </c>
      <c r="T345" s="439"/>
      <c r="U345" s="439"/>
      <c r="V345" s="439"/>
      <c r="W345" s="439"/>
      <c r="X345" s="440"/>
      <c r="Y345" s="439"/>
      <c r="Z345" s="448"/>
      <c r="AA345" s="406">
        <f t="shared" ref="AA345:AA346" si="210">T345+V345+Y345</f>
        <v>0</v>
      </c>
      <c r="AB345" s="484">
        <f t="shared" si="187"/>
        <v>0</v>
      </c>
      <c r="AC345" s="403"/>
    </row>
    <row r="346" spans="1:29" ht="28.5" customHeight="1">
      <c r="A346" s="6">
        <v>19.010000000000002</v>
      </c>
      <c r="B346" s="7" t="s">
        <v>203</v>
      </c>
      <c r="C346" s="8">
        <v>794</v>
      </c>
      <c r="D346" s="13">
        <v>59.55</v>
      </c>
      <c r="E346" s="8">
        <v>794</v>
      </c>
      <c r="F346" s="13">
        <v>59.55</v>
      </c>
      <c r="G346" s="47">
        <f t="shared" si="163"/>
        <v>1</v>
      </c>
      <c r="H346" s="48">
        <f t="shared" si="163"/>
        <v>1</v>
      </c>
      <c r="I346" s="49">
        <f t="shared" ref="I346:J346" si="211">C346-E346</f>
        <v>0</v>
      </c>
      <c r="J346" s="50">
        <f t="shared" si="211"/>
        <v>0</v>
      </c>
      <c r="K346" s="8"/>
      <c r="L346" s="8"/>
      <c r="M346" s="8"/>
      <c r="N346" s="8"/>
      <c r="O346" s="64">
        <v>7.4999999999999997E-2</v>
      </c>
      <c r="P346" s="8">
        <v>801</v>
      </c>
      <c r="Q346" s="41">
        <f t="shared" ref="Q346" si="212">O346*P346</f>
        <v>60.074999999999996</v>
      </c>
      <c r="R346" s="42">
        <f t="shared" si="170"/>
        <v>801</v>
      </c>
      <c r="S346" s="43">
        <f t="shared" si="170"/>
        <v>60.074999999999996</v>
      </c>
      <c r="T346" s="405"/>
      <c r="U346" s="405"/>
      <c r="V346" s="405"/>
      <c r="W346" s="405"/>
      <c r="X346" s="426">
        <v>7.4999999999999997E-2</v>
      </c>
      <c r="Y346" s="405">
        <v>801</v>
      </c>
      <c r="Z346" s="424">
        <f t="shared" ref="Z346" si="213">X346*Y346</f>
        <v>60.074999999999996</v>
      </c>
      <c r="AA346" s="406">
        <f t="shared" si="210"/>
        <v>801</v>
      </c>
      <c r="AB346" s="484">
        <f t="shared" si="187"/>
        <v>60.074999999999996</v>
      </c>
      <c r="AC346" s="404"/>
    </row>
    <row r="347" spans="1:29" s="216" customFormat="1" ht="18">
      <c r="A347" s="203"/>
      <c r="B347" s="192" t="s">
        <v>107</v>
      </c>
      <c r="C347" s="133">
        <f>C346</f>
        <v>794</v>
      </c>
      <c r="D347" s="142">
        <f t="shared" ref="D347:S347" si="214">D346</f>
        <v>59.55</v>
      </c>
      <c r="E347" s="133">
        <f t="shared" si="214"/>
        <v>794</v>
      </c>
      <c r="F347" s="142">
        <f t="shared" si="214"/>
        <v>59.55</v>
      </c>
      <c r="G347" s="214">
        <f t="shared" si="163"/>
        <v>1</v>
      </c>
      <c r="H347" s="215">
        <f t="shared" si="163"/>
        <v>1</v>
      </c>
      <c r="I347" s="141">
        <f t="shared" si="214"/>
        <v>0</v>
      </c>
      <c r="J347" s="142">
        <f t="shared" si="214"/>
        <v>0</v>
      </c>
      <c r="K347" s="142">
        <f t="shared" si="214"/>
        <v>0</v>
      </c>
      <c r="L347" s="142">
        <f t="shared" si="214"/>
        <v>0</v>
      </c>
      <c r="M347" s="142">
        <f t="shared" si="214"/>
        <v>0</v>
      </c>
      <c r="N347" s="142">
        <f t="shared" si="214"/>
        <v>0</v>
      </c>
      <c r="O347" s="136">
        <f t="shared" si="214"/>
        <v>7.4999999999999997E-2</v>
      </c>
      <c r="P347" s="142">
        <f t="shared" si="214"/>
        <v>801</v>
      </c>
      <c r="Q347" s="142">
        <f t="shared" si="214"/>
        <v>60.074999999999996</v>
      </c>
      <c r="R347" s="142">
        <f t="shared" si="214"/>
        <v>801</v>
      </c>
      <c r="S347" s="142">
        <f t="shared" si="214"/>
        <v>60.074999999999996</v>
      </c>
      <c r="T347" s="448"/>
      <c r="U347" s="448">
        <f t="shared" ref="U347:AB347" si="215">U346</f>
        <v>0</v>
      </c>
      <c r="V347" s="448"/>
      <c r="W347" s="448">
        <f t="shared" si="215"/>
        <v>0</v>
      </c>
      <c r="X347" s="440"/>
      <c r="Y347" s="447">
        <f t="shared" si="215"/>
        <v>801</v>
      </c>
      <c r="Z347" s="448">
        <f t="shared" si="215"/>
        <v>60.074999999999996</v>
      </c>
      <c r="AA347" s="447">
        <f t="shared" si="215"/>
        <v>801</v>
      </c>
      <c r="AB347" s="448">
        <f t="shared" si="215"/>
        <v>60.074999999999996</v>
      </c>
      <c r="AC347" s="422"/>
    </row>
    <row r="348" spans="1:29" ht="47.25" customHeight="1">
      <c r="A348" s="6" t="s">
        <v>204</v>
      </c>
      <c r="B348" s="36" t="s">
        <v>205</v>
      </c>
      <c r="C348" s="26"/>
      <c r="D348" s="27"/>
      <c r="E348" s="26"/>
      <c r="F348" s="27"/>
      <c r="G348" s="47"/>
      <c r="H348" s="48"/>
      <c r="I348" s="53"/>
      <c r="J348" s="26"/>
      <c r="K348" s="26"/>
      <c r="L348" s="26"/>
      <c r="M348" s="26"/>
      <c r="N348" s="26"/>
      <c r="O348" s="112"/>
      <c r="P348" s="26"/>
      <c r="Q348" s="27"/>
      <c r="R348" s="42">
        <f t="shared" si="170"/>
        <v>0</v>
      </c>
      <c r="S348" s="43">
        <f t="shared" si="170"/>
        <v>0</v>
      </c>
      <c r="T348" s="439"/>
      <c r="U348" s="439"/>
      <c r="V348" s="439"/>
      <c r="W348" s="439"/>
      <c r="X348" s="440"/>
      <c r="Y348" s="439"/>
      <c r="Z348" s="448"/>
      <c r="AA348" s="406"/>
      <c r="AB348" s="484"/>
      <c r="AC348" s="403"/>
    </row>
    <row r="349" spans="1:29" s="147" customFormat="1" ht="18">
      <c r="A349" s="143">
        <v>20</v>
      </c>
      <c r="B349" s="144" t="s">
        <v>206</v>
      </c>
      <c r="C349" s="145"/>
      <c r="D349" s="162"/>
      <c r="E349" s="145"/>
      <c r="F349" s="162"/>
      <c r="G349" s="151"/>
      <c r="H349" s="152"/>
      <c r="I349" s="159"/>
      <c r="J349" s="145"/>
      <c r="K349" s="145"/>
      <c r="L349" s="145"/>
      <c r="M349" s="145"/>
      <c r="N349" s="145"/>
      <c r="O349" s="153"/>
      <c r="P349" s="145"/>
      <c r="Q349" s="162"/>
      <c r="R349" s="154">
        <f t="shared" si="170"/>
        <v>0</v>
      </c>
      <c r="S349" s="155">
        <f t="shared" si="170"/>
        <v>0</v>
      </c>
      <c r="T349" s="439"/>
      <c r="U349" s="439"/>
      <c r="V349" s="439"/>
      <c r="W349" s="439"/>
      <c r="X349" s="440"/>
      <c r="Y349" s="439"/>
      <c r="Z349" s="448"/>
      <c r="AA349" s="406">
        <f t="shared" ref="AA349:AA350" si="216">T349+V349+Y349</f>
        <v>0</v>
      </c>
      <c r="AB349" s="484">
        <f t="shared" si="187"/>
        <v>0</v>
      </c>
      <c r="AC349" s="403"/>
    </row>
    <row r="350" spans="1:29" ht="32.25" customHeight="1">
      <c r="A350" s="95">
        <v>20.010000000000002</v>
      </c>
      <c r="B350" s="7" t="s">
        <v>207</v>
      </c>
      <c r="C350" s="8">
        <v>320</v>
      </c>
      <c r="D350" s="13">
        <v>9.6</v>
      </c>
      <c r="E350" s="8">
        <v>320</v>
      </c>
      <c r="F350" s="13">
        <v>9.6</v>
      </c>
      <c r="G350" s="47">
        <f>E350/C350</f>
        <v>1</v>
      </c>
      <c r="H350" s="48">
        <f t="shared" si="163"/>
        <v>1</v>
      </c>
      <c r="I350" s="49">
        <f>C350-E350</f>
        <v>0</v>
      </c>
      <c r="J350" s="50">
        <f t="shared" ref="J350" si="217">D350-F350</f>
        <v>0</v>
      </c>
      <c r="K350" s="8"/>
      <c r="L350" s="8"/>
      <c r="M350" s="8"/>
      <c r="N350" s="8"/>
      <c r="O350" s="51">
        <v>0.03</v>
      </c>
      <c r="P350" s="8">
        <v>310</v>
      </c>
      <c r="Q350" s="41">
        <f t="shared" ref="Q350" si="218">O350*P350</f>
        <v>9.2999999999999989</v>
      </c>
      <c r="R350" s="42">
        <f t="shared" si="170"/>
        <v>310</v>
      </c>
      <c r="S350" s="43">
        <f t="shared" si="170"/>
        <v>9.2999999999999989</v>
      </c>
      <c r="T350" s="405"/>
      <c r="U350" s="405"/>
      <c r="V350" s="405"/>
      <c r="W350" s="405"/>
      <c r="X350" s="423">
        <v>0.03</v>
      </c>
      <c r="Y350" s="405">
        <v>297</v>
      </c>
      <c r="Z350" s="424">
        <f t="shared" ref="Z350" si="219">X350*Y350</f>
        <v>8.91</v>
      </c>
      <c r="AA350" s="406">
        <f t="shared" si="216"/>
        <v>297</v>
      </c>
      <c r="AB350" s="484">
        <f t="shared" si="187"/>
        <v>8.91</v>
      </c>
      <c r="AC350" s="404"/>
    </row>
    <row r="351" spans="1:29" s="216" customFormat="1" ht="18">
      <c r="A351" s="203"/>
      <c r="B351" s="192" t="s">
        <v>107</v>
      </c>
      <c r="C351" s="133">
        <f>C350</f>
        <v>320</v>
      </c>
      <c r="D351" s="142">
        <f t="shared" ref="D351:S351" si="220">D350</f>
        <v>9.6</v>
      </c>
      <c r="E351" s="133">
        <f t="shared" si="220"/>
        <v>320</v>
      </c>
      <c r="F351" s="142">
        <f t="shared" si="220"/>
        <v>9.6</v>
      </c>
      <c r="G351" s="214">
        <f t="shared" si="163"/>
        <v>1</v>
      </c>
      <c r="H351" s="215">
        <f t="shared" si="163"/>
        <v>1</v>
      </c>
      <c r="I351" s="141">
        <f t="shared" si="220"/>
        <v>0</v>
      </c>
      <c r="J351" s="142">
        <f t="shared" si="220"/>
        <v>0</v>
      </c>
      <c r="K351" s="142">
        <f t="shared" si="220"/>
        <v>0</v>
      </c>
      <c r="L351" s="142">
        <f t="shared" si="220"/>
        <v>0</v>
      </c>
      <c r="M351" s="142">
        <f t="shared" si="220"/>
        <v>0</v>
      </c>
      <c r="N351" s="142">
        <f t="shared" si="220"/>
        <v>0</v>
      </c>
      <c r="O351" s="136">
        <f t="shared" si="220"/>
        <v>0.03</v>
      </c>
      <c r="P351" s="142">
        <f t="shared" si="220"/>
        <v>310</v>
      </c>
      <c r="Q351" s="142">
        <f t="shared" si="220"/>
        <v>9.2999999999999989</v>
      </c>
      <c r="R351" s="142">
        <f t="shared" si="220"/>
        <v>310</v>
      </c>
      <c r="S351" s="142">
        <f t="shared" si="220"/>
        <v>9.2999999999999989</v>
      </c>
      <c r="T351" s="448"/>
      <c r="U351" s="448">
        <f t="shared" ref="U351:AB351" si="221">U350</f>
        <v>0</v>
      </c>
      <c r="V351" s="448"/>
      <c r="W351" s="448">
        <f t="shared" si="221"/>
        <v>0</v>
      </c>
      <c r="X351" s="440"/>
      <c r="Y351" s="448"/>
      <c r="Z351" s="448">
        <f t="shared" si="221"/>
        <v>8.91</v>
      </c>
      <c r="AA351" s="448"/>
      <c r="AB351" s="448">
        <f t="shared" si="221"/>
        <v>8.91</v>
      </c>
      <c r="AC351" s="422"/>
    </row>
    <row r="352" spans="1:29" ht="43.5" customHeight="1">
      <c r="A352" s="37">
        <v>21</v>
      </c>
      <c r="B352" s="36" t="s">
        <v>208</v>
      </c>
      <c r="C352" s="26"/>
      <c r="D352" s="27"/>
      <c r="E352" s="26"/>
      <c r="F352" s="27"/>
      <c r="G352" s="47"/>
      <c r="H352" s="48"/>
      <c r="I352" s="53"/>
      <c r="J352" s="26"/>
      <c r="K352" s="26"/>
      <c r="L352" s="26"/>
      <c r="M352" s="26"/>
      <c r="N352" s="26"/>
      <c r="O352" s="112"/>
      <c r="P352" s="26"/>
      <c r="Q352" s="27"/>
      <c r="R352" s="42">
        <f t="shared" si="170"/>
        <v>0</v>
      </c>
      <c r="S352" s="43">
        <f t="shared" si="170"/>
        <v>0</v>
      </c>
      <c r="T352" s="439"/>
      <c r="U352" s="439"/>
      <c r="V352" s="439"/>
      <c r="W352" s="439"/>
      <c r="X352" s="440"/>
      <c r="Y352" s="439"/>
      <c r="Z352" s="448"/>
      <c r="AA352" s="406"/>
      <c r="AB352" s="484"/>
      <c r="AC352" s="403"/>
    </row>
    <row r="353" spans="1:29" ht="18">
      <c r="A353" s="6">
        <v>21.01</v>
      </c>
      <c r="B353" s="7" t="s">
        <v>209</v>
      </c>
      <c r="C353" s="8">
        <v>1</v>
      </c>
      <c r="D353" s="13">
        <v>12.5</v>
      </c>
      <c r="E353" s="8">
        <v>1</v>
      </c>
      <c r="F353" s="13">
        <v>12.5</v>
      </c>
      <c r="G353" s="47">
        <f t="shared" si="163"/>
        <v>1</v>
      </c>
      <c r="H353" s="48">
        <f t="shared" si="163"/>
        <v>1</v>
      </c>
      <c r="I353" s="49">
        <f t="shared" ref="I353:J356" si="222">C353-E353</f>
        <v>0</v>
      </c>
      <c r="J353" s="50">
        <f t="shared" si="222"/>
        <v>0</v>
      </c>
      <c r="K353" s="8"/>
      <c r="L353" s="8"/>
      <c r="M353" s="8"/>
      <c r="N353" s="8"/>
      <c r="O353" s="51"/>
      <c r="P353" s="8"/>
      <c r="Q353" s="41">
        <v>16.66</v>
      </c>
      <c r="R353" s="42">
        <f t="shared" si="170"/>
        <v>0</v>
      </c>
      <c r="S353" s="43">
        <f>L353+N353+Q353</f>
        <v>16.66</v>
      </c>
      <c r="T353" s="405"/>
      <c r="U353" s="405"/>
      <c r="V353" s="405"/>
      <c r="W353" s="405"/>
      <c r="X353" s="423"/>
      <c r="Y353" s="405"/>
      <c r="Z353" s="424">
        <v>12.5</v>
      </c>
      <c r="AA353" s="406">
        <f t="shared" ref="AA353:AA356" si="223">T353+V353+Y353</f>
        <v>0</v>
      </c>
      <c r="AB353" s="484">
        <f t="shared" si="187"/>
        <v>12.5</v>
      </c>
      <c r="AC353" s="404"/>
    </row>
    <row r="354" spans="1:29" ht="18">
      <c r="A354" s="6">
        <v>21.02</v>
      </c>
      <c r="B354" s="7" t="s">
        <v>210</v>
      </c>
      <c r="C354" s="8">
        <v>1</v>
      </c>
      <c r="D354" s="13">
        <v>12.5</v>
      </c>
      <c r="E354" s="8">
        <v>1</v>
      </c>
      <c r="F354" s="13">
        <v>12.5</v>
      </c>
      <c r="G354" s="47">
        <f t="shared" si="163"/>
        <v>1</v>
      </c>
      <c r="H354" s="48">
        <f t="shared" si="163"/>
        <v>1</v>
      </c>
      <c r="I354" s="49">
        <f t="shared" si="222"/>
        <v>0</v>
      </c>
      <c r="J354" s="50">
        <f t="shared" si="222"/>
        <v>0</v>
      </c>
      <c r="K354" s="8"/>
      <c r="L354" s="8"/>
      <c r="M354" s="8"/>
      <c r="N354" s="8"/>
      <c r="O354" s="51"/>
      <c r="P354" s="8"/>
      <c r="Q354" s="41">
        <v>16.670000000000002</v>
      </c>
      <c r="R354" s="42">
        <f t="shared" si="170"/>
        <v>0</v>
      </c>
      <c r="S354" s="43">
        <f>L354+N354+Q354</f>
        <v>16.670000000000002</v>
      </c>
      <c r="T354" s="405"/>
      <c r="U354" s="405"/>
      <c r="V354" s="405"/>
      <c r="W354" s="405"/>
      <c r="X354" s="423"/>
      <c r="Y354" s="405"/>
      <c r="Z354" s="424">
        <v>12.5</v>
      </c>
      <c r="AA354" s="406">
        <f t="shared" si="223"/>
        <v>0</v>
      </c>
      <c r="AB354" s="484">
        <f t="shared" si="187"/>
        <v>12.5</v>
      </c>
      <c r="AC354" s="404"/>
    </row>
    <row r="355" spans="1:29" ht="31.5">
      <c r="A355" s="6">
        <f t="shared" ref="A355:A356" si="224">+A354+0.01</f>
        <v>21.03</v>
      </c>
      <c r="B355" s="7" t="s">
        <v>211</v>
      </c>
      <c r="C355" s="8">
        <v>1</v>
      </c>
      <c r="D355" s="13">
        <v>12.5</v>
      </c>
      <c r="E355" s="8">
        <v>1</v>
      </c>
      <c r="F355" s="13">
        <v>12.5</v>
      </c>
      <c r="G355" s="47">
        <f t="shared" si="163"/>
        <v>1</v>
      </c>
      <c r="H355" s="48">
        <f t="shared" si="163"/>
        <v>1</v>
      </c>
      <c r="I355" s="49">
        <f t="shared" si="222"/>
        <v>0</v>
      </c>
      <c r="J355" s="50">
        <f t="shared" si="222"/>
        <v>0</v>
      </c>
      <c r="K355" s="8"/>
      <c r="L355" s="8"/>
      <c r="M355" s="8"/>
      <c r="N355" s="8"/>
      <c r="O355" s="51"/>
      <c r="P355" s="8"/>
      <c r="Q355" s="41">
        <v>16.670000000000002</v>
      </c>
      <c r="R355" s="42">
        <f t="shared" si="170"/>
        <v>0</v>
      </c>
      <c r="S355" s="43">
        <f>L355+N355+Q355</f>
        <v>16.670000000000002</v>
      </c>
      <c r="T355" s="405"/>
      <c r="U355" s="405"/>
      <c r="V355" s="405"/>
      <c r="W355" s="405"/>
      <c r="X355" s="423"/>
      <c r="Y355" s="405">
        <v>0</v>
      </c>
      <c r="Z355" s="424">
        <v>12.5</v>
      </c>
      <c r="AA355" s="406">
        <f t="shared" si="223"/>
        <v>0</v>
      </c>
      <c r="AB355" s="484">
        <f t="shared" si="187"/>
        <v>12.5</v>
      </c>
      <c r="AC355" s="404"/>
    </row>
    <row r="356" spans="1:29" ht="31.5">
      <c r="A356" s="6">
        <f t="shared" si="224"/>
        <v>21.040000000000003</v>
      </c>
      <c r="B356" s="7" t="s">
        <v>212</v>
      </c>
      <c r="C356" s="8">
        <v>1</v>
      </c>
      <c r="D356" s="13">
        <v>12.5</v>
      </c>
      <c r="E356" s="8">
        <v>1</v>
      </c>
      <c r="F356" s="13">
        <v>12.5</v>
      </c>
      <c r="G356" s="47">
        <f t="shared" si="163"/>
        <v>1</v>
      </c>
      <c r="H356" s="48">
        <f t="shared" si="163"/>
        <v>1</v>
      </c>
      <c r="I356" s="49">
        <f t="shared" si="222"/>
        <v>0</v>
      </c>
      <c r="J356" s="50">
        <f t="shared" si="222"/>
        <v>0</v>
      </c>
      <c r="K356" s="8"/>
      <c r="L356" s="8"/>
      <c r="M356" s="8"/>
      <c r="N356" s="8"/>
      <c r="O356" s="51"/>
      <c r="P356" s="8"/>
      <c r="Q356" s="41">
        <v>16.670000000000002</v>
      </c>
      <c r="R356" s="42">
        <f t="shared" si="170"/>
        <v>0</v>
      </c>
      <c r="S356" s="43">
        <f>L356+N356+Q356</f>
        <v>16.670000000000002</v>
      </c>
      <c r="T356" s="405"/>
      <c r="U356" s="405"/>
      <c r="V356" s="405"/>
      <c r="W356" s="405"/>
      <c r="X356" s="423"/>
      <c r="Y356" s="405">
        <v>0</v>
      </c>
      <c r="Z356" s="424">
        <v>12.5</v>
      </c>
      <c r="AA356" s="406">
        <f t="shared" si="223"/>
        <v>0</v>
      </c>
      <c r="AB356" s="484">
        <f t="shared" si="187"/>
        <v>12.5</v>
      </c>
      <c r="AC356" s="404"/>
    </row>
    <row r="357" spans="1:29" s="216" customFormat="1" ht="18">
      <c r="A357" s="203"/>
      <c r="B357" s="192" t="s">
        <v>107</v>
      </c>
      <c r="C357" s="198">
        <f>C353</f>
        <v>1</v>
      </c>
      <c r="D357" s="199">
        <f t="shared" ref="D357:S357" si="225">SUM(D353:D356)</f>
        <v>50</v>
      </c>
      <c r="E357" s="198">
        <f>E353</f>
        <v>1</v>
      </c>
      <c r="F357" s="199">
        <f t="shared" si="225"/>
        <v>50</v>
      </c>
      <c r="G357" s="214">
        <f t="shared" si="163"/>
        <v>1</v>
      </c>
      <c r="H357" s="215">
        <f t="shared" si="163"/>
        <v>1</v>
      </c>
      <c r="I357" s="198">
        <f t="shared" si="225"/>
        <v>0</v>
      </c>
      <c r="J357" s="199">
        <f t="shared" si="225"/>
        <v>0</v>
      </c>
      <c r="K357" s="199">
        <f t="shared" si="225"/>
        <v>0</v>
      </c>
      <c r="L357" s="199">
        <f t="shared" si="225"/>
        <v>0</v>
      </c>
      <c r="M357" s="199">
        <f t="shared" si="225"/>
        <v>0</v>
      </c>
      <c r="N357" s="199">
        <f t="shared" si="225"/>
        <v>0</v>
      </c>
      <c r="O357" s="200">
        <f>SUM(O353:O356)</f>
        <v>0</v>
      </c>
      <c r="P357" s="199">
        <f t="shared" si="225"/>
        <v>0</v>
      </c>
      <c r="Q357" s="199">
        <f t="shared" si="225"/>
        <v>66.67</v>
      </c>
      <c r="R357" s="199">
        <f t="shared" si="225"/>
        <v>0</v>
      </c>
      <c r="S357" s="199">
        <f t="shared" si="225"/>
        <v>66.67</v>
      </c>
      <c r="T357" s="446"/>
      <c r="U357" s="446">
        <f t="shared" ref="U357:W357" si="226">SUM(U353:U356)</f>
        <v>0</v>
      </c>
      <c r="V357" s="446"/>
      <c r="W357" s="446">
        <f t="shared" si="226"/>
        <v>0</v>
      </c>
      <c r="X357" s="449"/>
      <c r="Y357" s="446"/>
      <c r="Z357" s="446">
        <f t="shared" ref="Z357:AB357" si="227">SUM(Z353:Z356)</f>
        <v>50</v>
      </c>
      <c r="AA357" s="446"/>
      <c r="AB357" s="446">
        <f t="shared" si="227"/>
        <v>50</v>
      </c>
      <c r="AC357" s="422"/>
    </row>
    <row r="358" spans="1:29" s="147" customFormat="1" ht="18">
      <c r="A358" s="143">
        <v>22</v>
      </c>
      <c r="B358" s="144" t="s">
        <v>213</v>
      </c>
      <c r="C358" s="145"/>
      <c r="D358" s="162"/>
      <c r="E358" s="145"/>
      <c r="F358" s="162"/>
      <c r="G358" s="151"/>
      <c r="H358" s="152"/>
      <c r="I358" s="159"/>
      <c r="J358" s="145"/>
      <c r="K358" s="145"/>
      <c r="L358" s="145"/>
      <c r="M358" s="145"/>
      <c r="N358" s="145"/>
      <c r="O358" s="153"/>
      <c r="P358" s="145"/>
      <c r="Q358" s="162"/>
      <c r="R358" s="154">
        <f t="shared" si="170"/>
        <v>0</v>
      </c>
      <c r="S358" s="155">
        <f>L358+N358+Q358</f>
        <v>0</v>
      </c>
      <c r="T358" s="439"/>
      <c r="U358" s="439"/>
      <c r="V358" s="439"/>
      <c r="W358" s="439"/>
      <c r="X358" s="440"/>
      <c r="Y358" s="439"/>
      <c r="Z358" s="448"/>
      <c r="AA358" s="406">
        <f t="shared" ref="AA358:AA360" si="228">T358+V358+Y358</f>
        <v>0</v>
      </c>
      <c r="AB358" s="484">
        <f t="shared" si="187"/>
        <v>0</v>
      </c>
      <c r="AC358" s="403"/>
    </row>
    <row r="359" spans="1:29" ht="18">
      <c r="A359" s="6">
        <v>22.01</v>
      </c>
      <c r="B359" s="7" t="s">
        <v>214</v>
      </c>
      <c r="C359" s="8">
        <v>0</v>
      </c>
      <c r="D359" s="13">
        <v>0</v>
      </c>
      <c r="E359" s="8">
        <v>0</v>
      </c>
      <c r="F359" s="13">
        <v>0</v>
      </c>
      <c r="G359" s="47"/>
      <c r="H359" s="48"/>
      <c r="I359" s="49">
        <f t="shared" ref="I359:J360" si="229">C359-E359</f>
        <v>0</v>
      </c>
      <c r="J359" s="50">
        <f t="shared" si="229"/>
        <v>0</v>
      </c>
      <c r="K359" s="8"/>
      <c r="L359" s="8"/>
      <c r="M359" s="8"/>
      <c r="N359" s="8"/>
      <c r="O359" s="51">
        <v>6.0000000000000001E-3</v>
      </c>
      <c r="P359" s="8"/>
      <c r="Q359" s="41">
        <f t="shared" ref="Q359:Q360" si="230">O359*P359</f>
        <v>0</v>
      </c>
      <c r="R359" s="42">
        <f t="shared" si="170"/>
        <v>0</v>
      </c>
      <c r="S359" s="43">
        <f t="shared" si="170"/>
        <v>0</v>
      </c>
      <c r="T359" s="405"/>
      <c r="U359" s="405"/>
      <c r="V359" s="405"/>
      <c r="W359" s="405"/>
      <c r="X359" s="423">
        <v>6.0000000000000001E-3</v>
      </c>
      <c r="Y359" s="405"/>
      <c r="Z359" s="424">
        <f t="shared" ref="Z359:Z360" si="231">X359*Y359</f>
        <v>0</v>
      </c>
      <c r="AA359" s="406">
        <f t="shared" si="228"/>
        <v>0</v>
      </c>
      <c r="AB359" s="484">
        <f t="shared" si="187"/>
        <v>0</v>
      </c>
      <c r="AC359" s="404"/>
    </row>
    <row r="360" spans="1:29" ht="18">
      <c r="A360" s="6">
        <v>22.02</v>
      </c>
      <c r="B360" s="7" t="s">
        <v>215</v>
      </c>
      <c r="C360" s="8">
        <v>3222</v>
      </c>
      <c r="D360" s="13">
        <v>9.6660000000000004</v>
      </c>
      <c r="E360" s="8">
        <v>3222</v>
      </c>
      <c r="F360" s="13">
        <v>9.6660000000000004</v>
      </c>
      <c r="G360" s="47">
        <f t="shared" si="163"/>
        <v>1</v>
      </c>
      <c r="H360" s="48">
        <f t="shared" si="163"/>
        <v>1</v>
      </c>
      <c r="I360" s="49">
        <f t="shared" si="229"/>
        <v>0</v>
      </c>
      <c r="J360" s="50">
        <f t="shared" si="229"/>
        <v>0</v>
      </c>
      <c r="K360" s="8"/>
      <c r="L360" s="8"/>
      <c r="M360" s="8"/>
      <c r="N360" s="8"/>
      <c r="O360" s="51">
        <v>6.0000000000000001E-3</v>
      </c>
      <c r="P360" s="8">
        <v>3258</v>
      </c>
      <c r="Q360" s="41">
        <f t="shared" si="230"/>
        <v>19.548000000000002</v>
      </c>
      <c r="R360" s="42">
        <f t="shared" si="170"/>
        <v>3258</v>
      </c>
      <c r="S360" s="43">
        <f t="shared" si="170"/>
        <v>19.548000000000002</v>
      </c>
      <c r="T360" s="405"/>
      <c r="U360" s="405"/>
      <c r="V360" s="405"/>
      <c r="W360" s="405"/>
      <c r="X360" s="423">
        <v>3.0000000000000001E-3</v>
      </c>
      <c r="Y360" s="405">
        <v>3246</v>
      </c>
      <c r="Z360" s="424">
        <f t="shared" si="231"/>
        <v>9.7379999999999995</v>
      </c>
      <c r="AA360" s="406">
        <f t="shared" si="228"/>
        <v>3246</v>
      </c>
      <c r="AB360" s="484">
        <f t="shared" si="187"/>
        <v>9.7379999999999995</v>
      </c>
      <c r="AC360" s="404"/>
    </row>
    <row r="361" spans="1:29" s="216" customFormat="1" ht="18">
      <c r="A361" s="203"/>
      <c r="B361" s="181" t="s">
        <v>105</v>
      </c>
      <c r="C361" s="198">
        <f>SUM(C359:C360)</f>
        <v>3222</v>
      </c>
      <c r="D361" s="199">
        <f t="shared" ref="D361:S361" si="232">SUM(D359:D360)</f>
        <v>9.6660000000000004</v>
      </c>
      <c r="E361" s="198">
        <f t="shared" si="232"/>
        <v>3222</v>
      </c>
      <c r="F361" s="199">
        <f t="shared" si="232"/>
        <v>9.6660000000000004</v>
      </c>
      <c r="G361" s="214">
        <f t="shared" si="163"/>
        <v>1</v>
      </c>
      <c r="H361" s="215">
        <f t="shared" si="163"/>
        <v>1</v>
      </c>
      <c r="I361" s="198">
        <f t="shared" si="232"/>
        <v>0</v>
      </c>
      <c r="J361" s="199">
        <f t="shared" si="232"/>
        <v>0</v>
      </c>
      <c r="K361" s="199">
        <f t="shared" si="232"/>
        <v>0</v>
      </c>
      <c r="L361" s="199">
        <f t="shared" si="232"/>
        <v>0</v>
      </c>
      <c r="M361" s="199">
        <f t="shared" si="232"/>
        <v>0</v>
      </c>
      <c r="N361" s="199">
        <f t="shared" si="232"/>
        <v>0</v>
      </c>
      <c r="O361" s="200">
        <f t="shared" si="232"/>
        <v>1.2E-2</v>
      </c>
      <c r="P361" s="199">
        <f t="shared" si="232"/>
        <v>3258</v>
      </c>
      <c r="Q361" s="199">
        <f t="shared" si="232"/>
        <v>19.548000000000002</v>
      </c>
      <c r="R361" s="199">
        <f t="shared" si="232"/>
        <v>3258</v>
      </c>
      <c r="S361" s="199">
        <f t="shared" si="232"/>
        <v>19.548000000000002</v>
      </c>
      <c r="T361" s="446"/>
      <c r="U361" s="446">
        <f t="shared" ref="U361:AB361" si="233">SUM(U359:U360)</f>
        <v>0</v>
      </c>
      <c r="V361" s="446"/>
      <c r="W361" s="446">
        <f t="shared" si="233"/>
        <v>0</v>
      </c>
      <c r="X361" s="449"/>
      <c r="Y361" s="446"/>
      <c r="Z361" s="446">
        <f t="shared" si="233"/>
        <v>9.7379999999999995</v>
      </c>
      <c r="AA361" s="446"/>
      <c r="AB361" s="446">
        <f t="shared" si="233"/>
        <v>9.7379999999999995</v>
      </c>
      <c r="AC361" s="412"/>
    </row>
    <row r="362" spans="1:29" ht="18">
      <c r="A362" s="260" t="s">
        <v>204</v>
      </c>
      <c r="B362" s="36" t="s">
        <v>216</v>
      </c>
      <c r="C362" s="26"/>
      <c r="D362" s="27"/>
      <c r="E362" s="26"/>
      <c r="F362" s="27"/>
      <c r="G362" s="47"/>
      <c r="H362" s="48"/>
      <c r="I362" s="53"/>
      <c r="J362" s="26"/>
      <c r="K362" s="26"/>
      <c r="L362" s="26"/>
      <c r="M362" s="26"/>
      <c r="N362" s="26"/>
      <c r="O362" s="112"/>
      <c r="P362" s="26"/>
      <c r="Q362" s="27"/>
      <c r="R362" s="42">
        <f t="shared" si="170"/>
        <v>0</v>
      </c>
      <c r="S362" s="43">
        <f t="shared" si="170"/>
        <v>0</v>
      </c>
      <c r="T362" s="439"/>
      <c r="U362" s="439"/>
      <c r="V362" s="439"/>
      <c r="W362" s="439"/>
      <c r="X362" s="440"/>
      <c r="Y362" s="439"/>
      <c r="Z362" s="448"/>
      <c r="AA362" s="406"/>
      <c r="AB362" s="484"/>
      <c r="AC362" s="403"/>
    </row>
    <row r="363" spans="1:29" s="147" customFormat="1" ht="18">
      <c r="A363" s="143">
        <v>23</v>
      </c>
      <c r="B363" s="144" t="s">
        <v>217</v>
      </c>
      <c r="C363" s="145"/>
      <c r="D363" s="162"/>
      <c r="E363" s="145"/>
      <c r="F363" s="162"/>
      <c r="G363" s="151"/>
      <c r="H363" s="152"/>
      <c r="I363" s="159"/>
      <c r="J363" s="145"/>
      <c r="K363" s="145"/>
      <c r="L363" s="145"/>
      <c r="M363" s="145"/>
      <c r="N363" s="145"/>
      <c r="O363" s="153"/>
      <c r="P363" s="145"/>
      <c r="Q363" s="162"/>
      <c r="R363" s="154">
        <f t="shared" si="170"/>
        <v>0</v>
      </c>
      <c r="S363" s="155">
        <f t="shared" si="170"/>
        <v>0</v>
      </c>
      <c r="T363" s="439"/>
      <c r="U363" s="439"/>
      <c r="V363" s="439"/>
      <c r="W363" s="439"/>
      <c r="X363" s="440"/>
      <c r="Y363" s="439"/>
      <c r="Z363" s="448"/>
      <c r="AA363" s="406"/>
      <c r="AB363" s="484"/>
      <c r="AC363" s="403"/>
    </row>
    <row r="364" spans="1:29" s="87" customFormat="1" ht="18">
      <c r="A364" s="6">
        <v>23.01</v>
      </c>
      <c r="B364" s="7" t="s">
        <v>218</v>
      </c>
      <c r="C364" s="8">
        <v>3</v>
      </c>
      <c r="D364" s="13">
        <v>51.341999999999999</v>
      </c>
      <c r="E364" s="8">
        <v>3</v>
      </c>
      <c r="F364" s="13">
        <v>51.341999999999999</v>
      </c>
      <c r="G364" s="47"/>
      <c r="H364" s="48"/>
      <c r="I364" s="49">
        <f t="shared" ref="I364:J400" si="234">C364-E364</f>
        <v>0</v>
      </c>
      <c r="J364" s="50">
        <f t="shared" si="234"/>
        <v>0</v>
      </c>
      <c r="K364" s="26"/>
      <c r="L364" s="26"/>
      <c r="M364" s="26"/>
      <c r="N364" s="26"/>
      <c r="O364" s="69"/>
      <c r="P364" s="8">
        <v>0</v>
      </c>
      <c r="Q364" s="41">
        <f t="shared" ref="Q364:Q387" si="235">O364*P364</f>
        <v>0</v>
      </c>
      <c r="R364" s="42">
        <f t="shared" si="170"/>
        <v>0</v>
      </c>
      <c r="S364" s="43">
        <f t="shared" si="170"/>
        <v>0</v>
      </c>
      <c r="T364" s="439"/>
      <c r="U364" s="439"/>
      <c r="V364" s="439"/>
      <c r="W364" s="439"/>
      <c r="X364" s="480"/>
      <c r="Y364" s="405">
        <v>0</v>
      </c>
      <c r="Z364" s="424">
        <f t="shared" ref="Z364:Z387" si="236">X364*Y364</f>
        <v>0</v>
      </c>
      <c r="AA364" s="406">
        <f t="shared" ref="AA364:AB424" si="237">T364+V364+Y364</f>
        <v>0</v>
      </c>
      <c r="AB364" s="484">
        <f t="shared" si="187"/>
        <v>0</v>
      </c>
      <c r="AC364" s="403"/>
    </row>
    <row r="365" spans="1:29" s="87" customFormat="1" ht="18">
      <c r="A365" s="6">
        <f t="shared" ref="A365:A370" si="238">+A364+0.01</f>
        <v>23.020000000000003</v>
      </c>
      <c r="B365" s="7" t="s">
        <v>219</v>
      </c>
      <c r="C365" s="26">
        <v>0</v>
      </c>
      <c r="D365" s="27">
        <v>0</v>
      </c>
      <c r="E365" s="26">
        <v>0</v>
      </c>
      <c r="F365" s="27">
        <v>0</v>
      </c>
      <c r="G365" s="47"/>
      <c r="H365" s="48"/>
      <c r="I365" s="49">
        <f t="shared" si="234"/>
        <v>0</v>
      </c>
      <c r="J365" s="50">
        <f t="shared" si="234"/>
        <v>0</v>
      </c>
      <c r="K365" s="26"/>
      <c r="L365" s="26"/>
      <c r="M365" s="26"/>
      <c r="N365" s="26"/>
      <c r="O365" s="69"/>
      <c r="P365" s="8">
        <v>0</v>
      </c>
      <c r="Q365" s="41">
        <f t="shared" si="235"/>
        <v>0</v>
      </c>
      <c r="R365" s="42">
        <f t="shared" si="170"/>
        <v>0</v>
      </c>
      <c r="S365" s="43">
        <f t="shared" si="170"/>
        <v>0</v>
      </c>
      <c r="T365" s="439"/>
      <c r="U365" s="439"/>
      <c r="V365" s="439"/>
      <c r="W365" s="439"/>
      <c r="X365" s="480"/>
      <c r="Y365" s="405">
        <v>0</v>
      </c>
      <c r="Z365" s="424">
        <f t="shared" si="236"/>
        <v>0</v>
      </c>
      <c r="AA365" s="406">
        <f t="shared" si="237"/>
        <v>0</v>
      </c>
      <c r="AB365" s="484">
        <f t="shared" si="187"/>
        <v>0</v>
      </c>
      <c r="AC365" s="403"/>
    </row>
    <row r="366" spans="1:29" ht="18">
      <c r="A366" s="6">
        <f t="shared" si="238"/>
        <v>23.030000000000005</v>
      </c>
      <c r="B366" s="7" t="s">
        <v>220</v>
      </c>
      <c r="C366" s="8">
        <v>0</v>
      </c>
      <c r="D366" s="13">
        <v>0</v>
      </c>
      <c r="E366" s="8">
        <v>0</v>
      </c>
      <c r="F366" s="13">
        <v>0</v>
      </c>
      <c r="G366" s="47"/>
      <c r="H366" s="48"/>
      <c r="I366" s="49">
        <f t="shared" si="234"/>
        <v>0</v>
      </c>
      <c r="J366" s="50">
        <f t="shared" si="234"/>
        <v>0</v>
      </c>
      <c r="K366" s="8"/>
      <c r="L366" s="8"/>
      <c r="M366" s="8"/>
      <c r="N366" s="8"/>
      <c r="O366" s="51"/>
      <c r="P366" s="8">
        <v>0</v>
      </c>
      <c r="Q366" s="41">
        <f t="shared" si="235"/>
        <v>0</v>
      </c>
      <c r="R366" s="42">
        <f t="shared" si="170"/>
        <v>0</v>
      </c>
      <c r="S366" s="43">
        <f t="shared" si="170"/>
        <v>0</v>
      </c>
      <c r="T366" s="405"/>
      <c r="U366" s="405"/>
      <c r="V366" s="405"/>
      <c r="W366" s="405"/>
      <c r="X366" s="423"/>
      <c r="Y366" s="405">
        <v>0</v>
      </c>
      <c r="Z366" s="424">
        <f t="shared" si="236"/>
        <v>0</v>
      </c>
      <c r="AA366" s="406">
        <f t="shared" si="237"/>
        <v>0</v>
      </c>
      <c r="AB366" s="484">
        <f t="shared" si="187"/>
        <v>0</v>
      </c>
      <c r="AC366" s="404"/>
    </row>
    <row r="367" spans="1:29" ht="18">
      <c r="A367" s="6">
        <f t="shared" si="238"/>
        <v>23.040000000000006</v>
      </c>
      <c r="B367" s="7" t="s">
        <v>221</v>
      </c>
      <c r="C367" s="8">
        <v>0</v>
      </c>
      <c r="D367" s="13">
        <v>0</v>
      </c>
      <c r="E367" s="8">
        <v>0</v>
      </c>
      <c r="F367" s="13">
        <v>0</v>
      </c>
      <c r="G367" s="47"/>
      <c r="H367" s="48"/>
      <c r="I367" s="49">
        <f t="shared" si="234"/>
        <v>0</v>
      </c>
      <c r="J367" s="50">
        <f t="shared" si="234"/>
        <v>0</v>
      </c>
      <c r="K367" s="8"/>
      <c r="L367" s="8"/>
      <c r="M367" s="8"/>
      <c r="N367" s="8"/>
      <c r="O367" s="51"/>
      <c r="P367" s="8">
        <v>0</v>
      </c>
      <c r="Q367" s="41">
        <f t="shared" si="235"/>
        <v>0</v>
      </c>
      <c r="R367" s="42">
        <f t="shared" si="170"/>
        <v>0</v>
      </c>
      <c r="S367" s="43">
        <f t="shared" si="170"/>
        <v>0</v>
      </c>
      <c r="T367" s="405"/>
      <c r="U367" s="405"/>
      <c r="V367" s="405"/>
      <c r="W367" s="405"/>
      <c r="X367" s="423"/>
      <c r="Y367" s="405">
        <v>0</v>
      </c>
      <c r="Z367" s="424">
        <f t="shared" si="236"/>
        <v>0</v>
      </c>
      <c r="AA367" s="406">
        <f t="shared" si="237"/>
        <v>0</v>
      </c>
      <c r="AB367" s="484">
        <f t="shared" si="187"/>
        <v>0</v>
      </c>
      <c r="AC367" s="404"/>
    </row>
    <row r="368" spans="1:29" ht="18">
      <c r="A368" s="6">
        <f t="shared" si="238"/>
        <v>23.050000000000008</v>
      </c>
      <c r="B368" s="7" t="s">
        <v>141</v>
      </c>
      <c r="C368" s="8">
        <v>0</v>
      </c>
      <c r="D368" s="13">
        <v>0</v>
      </c>
      <c r="E368" s="8">
        <v>0</v>
      </c>
      <c r="F368" s="13">
        <v>0</v>
      </c>
      <c r="G368" s="47"/>
      <c r="H368" s="48"/>
      <c r="I368" s="49">
        <f t="shared" si="234"/>
        <v>0</v>
      </c>
      <c r="J368" s="50">
        <f t="shared" si="234"/>
        <v>0</v>
      </c>
      <c r="K368" s="8"/>
      <c r="L368" s="8"/>
      <c r="M368" s="8"/>
      <c r="N368" s="8"/>
      <c r="O368" s="51">
        <v>21.6</v>
      </c>
      <c r="P368" s="8">
        <v>13</v>
      </c>
      <c r="Q368" s="41">
        <f t="shared" si="235"/>
        <v>280.8</v>
      </c>
      <c r="R368" s="42">
        <f t="shared" si="170"/>
        <v>13</v>
      </c>
      <c r="S368" s="43">
        <f t="shared" si="170"/>
        <v>280.8</v>
      </c>
      <c r="T368" s="405"/>
      <c r="U368" s="405"/>
      <c r="V368" s="405"/>
      <c r="W368" s="405"/>
      <c r="X368" s="423">
        <v>21.6</v>
      </c>
      <c r="Y368" s="405">
        <v>0</v>
      </c>
      <c r="Z368" s="424">
        <f t="shared" si="236"/>
        <v>0</v>
      </c>
      <c r="AA368" s="406">
        <f t="shared" si="237"/>
        <v>0</v>
      </c>
      <c r="AB368" s="484">
        <f t="shared" si="187"/>
        <v>0</v>
      </c>
      <c r="AC368" s="404"/>
    </row>
    <row r="369" spans="1:29" ht="30" customHeight="1">
      <c r="A369" s="6">
        <f t="shared" si="238"/>
        <v>23.060000000000009</v>
      </c>
      <c r="B369" s="7" t="s">
        <v>222</v>
      </c>
      <c r="C369" s="8">
        <v>0</v>
      </c>
      <c r="D369" s="13">
        <v>0</v>
      </c>
      <c r="E369" s="8">
        <v>0</v>
      </c>
      <c r="F369" s="13">
        <v>0</v>
      </c>
      <c r="G369" s="47"/>
      <c r="H369" s="48"/>
      <c r="I369" s="49">
        <f t="shared" si="234"/>
        <v>0</v>
      </c>
      <c r="J369" s="50">
        <f t="shared" si="234"/>
        <v>0</v>
      </c>
      <c r="K369" s="8"/>
      <c r="L369" s="8"/>
      <c r="M369" s="8"/>
      <c r="N369" s="8"/>
      <c r="O369" s="51"/>
      <c r="P369" s="8">
        <v>0</v>
      </c>
      <c r="Q369" s="41">
        <f t="shared" si="235"/>
        <v>0</v>
      </c>
      <c r="R369" s="42">
        <f t="shared" si="170"/>
        <v>0</v>
      </c>
      <c r="S369" s="43">
        <f t="shared" si="170"/>
        <v>0</v>
      </c>
      <c r="T369" s="405"/>
      <c r="U369" s="405"/>
      <c r="V369" s="405"/>
      <c r="W369" s="405"/>
      <c r="X369" s="423"/>
      <c r="Y369" s="405">
        <v>0</v>
      </c>
      <c r="Z369" s="424">
        <f t="shared" si="236"/>
        <v>0</v>
      </c>
      <c r="AA369" s="406">
        <f t="shared" si="237"/>
        <v>0</v>
      </c>
      <c r="AB369" s="484">
        <f t="shared" si="187"/>
        <v>0</v>
      </c>
      <c r="AC369" s="404"/>
    </row>
    <row r="370" spans="1:29" ht="28.5" customHeight="1">
      <c r="A370" s="6">
        <f t="shared" si="238"/>
        <v>23.070000000000011</v>
      </c>
      <c r="B370" s="7" t="s">
        <v>22</v>
      </c>
      <c r="C370" s="8">
        <v>0</v>
      </c>
      <c r="D370" s="13">
        <v>0</v>
      </c>
      <c r="E370" s="8">
        <v>0</v>
      </c>
      <c r="F370" s="13">
        <v>0</v>
      </c>
      <c r="G370" s="47"/>
      <c r="H370" s="48"/>
      <c r="I370" s="49">
        <f t="shared" si="234"/>
        <v>0</v>
      </c>
      <c r="J370" s="50">
        <f t="shared" si="234"/>
        <v>0</v>
      </c>
      <c r="K370" s="8"/>
      <c r="L370" s="8"/>
      <c r="M370" s="8"/>
      <c r="N370" s="8"/>
      <c r="O370" s="51"/>
      <c r="P370" s="8">
        <v>0</v>
      </c>
      <c r="Q370" s="41">
        <f t="shared" si="235"/>
        <v>0</v>
      </c>
      <c r="R370" s="42">
        <f t="shared" ref="R370" si="239">K370+M370+P370</f>
        <v>0</v>
      </c>
      <c r="S370" s="43">
        <f t="shared" ref="S370" si="240">L370+N370+Q370</f>
        <v>0</v>
      </c>
      <c r="T370" s="8"/>
      <c r="U370" s="8"/>
      <c r="V370" s="405"/>
      <c r="W370" s="405"/>
      <c r="X370" s="423"/>
      <c r="Y370" s="405">
        <v>0</v>
      </c>
      <c r="Z370" s="424">
        <f t="shared" si="236"/>
        <v>0</v>
      </c>
      <c r="AA370" s="406">
        <v>0</v>
      </c>
      <c r="AB370" s="484">
        <v>0</v>
      </c>
      <c r="AC370" s="404"/>
    </row>
    <row r="371" spans="1:29" ht="30" customHeight="1">
      <c r="A371" s="6">
        <f>+A370+0.01</f>
        <v>23.080000000000013</v>
      </c>
      <c r="B371" s="7" t="s">
        <v>223</v>
      </c>
      <c r="C371" s="8">
        <v>0</v>
      </c>
      <c r="D371" s="13">
        <v>0</v>
      </c>
      <c r="E371" s="8">
        <v>0</v>
      </c>
      <c r="F371" s="13">
        <v>0</v>
      </c>
      <c r="G371" s="47"/>
      <c r="H371" s="48"/>
      <c r="I371" s="49">
        <f t="shared" si="234"/>
        <v>0</v>
      </c>
      <c r="J371" s="50">
        <f t="shared" si="234"/>
        <v>0</v>
      </c>
      <c r="K371" s="8"/>
      <c r="L371" s="8"/>
      <c r="M371" s="8"/>
      <c r="N371" s="8"/>
      <c r="O371" s="51">
        <v>7.2</v>
      </c>
      <c r="P371" s="94"/>
      <c r="Q371" s="41">
        <f t="shared" si="235"/>
        <v>0</v>
      </c>
      <c r="R371" s="42">
        <f t="shared" si="170"/>
        <v>0</v>
      </c>
      <c r="S371" s="43">
        <f t="shared" si="170"/>
        <v>0</v>
      </c>
      <c r="T371" s="405"/>
      <c r="U371" s="405"/>
      <c r="V371" s="405"/>
      <c r="W371" s="405"/>
      <c r="X371" s="423">
        <v>7.2</v>
      </c>
      <c r="Y371" s="481"/>
      <c r="Z371" s="424">
        <f t="shared" si="236"/>
        <v>0</v>
      </c>
      <c r="AA371" s="406">
        <f t="shared" si="237"/>
        <v>0</v>
      </c>
      <c r="AB371" s="484">
        <f t="shared" si="187"/>
        <v>0</v>
      </c>
      <c r="AC371" s="404"/>
    </row>
    <row r="372" spans="1:29" ht="30.75" customHeight="1">
      <c r="A372" s="6">
        <v>23.09</v>
      </c>
      <c r="B372" s="7" t="s">
        <v>347</v>
      </c>
      <c r="C372" s="8">
        <v>15</v>
      </c>
      <c r="D372" s="13">
        <v>55.631000000000029</v>
      </c>
      <c r="E372" s="8">
        <v>15</v>
      </c>
      <c r="F372" s="13">
        <v>55.631000000000029</v>
      </c>
      <c r="G372" s="47">
        <f t="shared" ref="G372:H444" si="241">E372/C372</f>
        <v>1</v>
      </c>
      <c r="H372" s="48">
        <f t="shared" si="241"/>
        <v>1</v>
      </c>
      <c r="I372" s="49">
        <f t="shared" si="234"/>
        <v>0</v>
      </c>
      <c r="J372" s="50">
        <f t="shared" si="234"/>
        <v>0</v>
      </c>
      <c r="K372" s="8"/>
      <c r="L372" s="8"/>
      <c r="M372" s="8"/>
      <c r="N372" s="8"/>
      <c r="O372" s="51">
        <v>7.2</v>
      </c>
      <c r="P372" s="8">
        <v>16</v>
      </c>
      <c r="Q372" s="41">
        <f t="shared" si="235"/>
        <v>115.2</v>
      </c>
      <c r="R372" s="42">
        <f t="shared" si="170"/>
        <v>16</v>
      </c>
      <c r="S372" s="43">
        <f t="shared" si="170"/>
        <v>115.2</v>
      </c>
      <c r="T372" s="405"/>
      <c r="U372" s="405"/>
      <c r="V372" s="405"/>
      <c r="W372" s="405"/>
      <c r="X372" s="423">
        <v>7.2</v>
      </c>
      <c r="Y372" s="405">
        <v>5</v>
      </c>
      <c r="Z372" s="424">
        <f t="shared" si="236"/>
        <v>36</v>
      </c>
      <c r="AA372" s="406">
        <f t="shared" si="237"/>
        <v>5</v>
      </c>
      <c r="AB372" s="484">
        <f t="shared" si="187"/>
        <v>36</v>
      </c>
      <c r="AC372" s="404"/>
    </row>
    <row r="373" spans="1:29" ht="32.25" customHeight="1">
      <c r="A373" s="6">
        <f t="shared" ref="A373:A386" si="242">+A372+0.01</f>
        <v>23.1</v>
      </c>
      <c r="B373" s="7" t="s">
        <v>294</v>
      </c>
      <c r="C373" s="8"/>
      <c r="D373" s="13"/>
      <c r="E373" s="8"/>
      <c r="F373" s="13"/>
      <c r="G373" s="47"/>
      <c r="H373" s="48"/>
      <c r="I373" s="49"/>
      <c r="J373" s="50"/>
      <c r="K373" s="8"/>
      <c r="L373" s="8"/>
      <c r="M373" s="8"/>
      <c r="N373" s="8"/>
      <c r="O373" s="51">
        <v>7.2</v>
      </c>
      <c r="P373" s="8">
        <v>0</v>
      </c>
      <c r="Q373" s="41">
        <f t="shared" si="235"/>
        <v>0</v>
      </c>
      <c r="R373" s="42">
        <f t="shared" si="170"/>
        <v>0</v>
      </c>
      <c r="S373" s="43">
        <f t="shared" si="170"/>
        <v>0</v>
      </c>
      <c r="T373" s="405"/>
      <c r="U373" s="405"/>
      <c r="V373" s="405"/>
      <c r="W373" s="405"/>
      <c r="X373" s="423">
        <v>7.2</v>
      </c>
      <c r="Y373" s="405">
        <v>0</v>
      </c>
      <c r="Z373" s="424">
        <f t="shared" si="236"/>
        <v>0</v>
      </c>
      <c r="AA373" s="406">
        <f t="shared" si="237"/>
        <v>0</v>
      </c>
      <c r="AB373" s="484">
        <f t="shared" si="187"/>
        <v>0</v>
      </c>
      <c r="AC373" s="404"/>
    </row>
    <row r="374" spans="1:29" ht="30.75" customHeight="1">
      <c r="A374" s="6">
        <f t="shared" si="242"/>
        <v>23.110000000000003</v>
      </c>
      <c r="B374" s="7" t="s">
        <v>348</v>
      </c>
      <c r="C374" s="8">
        <v>28</v>
      </c>
      <c r="D374" s="13">
        <v>151.64800000000002</v>
      </c>
      <c r="E374" s="8">
        <v>28</v>
      </c>
      <c r="F374" s="13">
        <v>151.64800000000002</v>
      </c>
      <c r="G374" s="47"/>
      <c r="H374" s="48"/>
      <c r="I374" s="49">
        <f t="shared" si="234"/>
        <v>0</v>
      </c>
      <c r="J374" s="50">
        <f t="shared" si="234"/>
        <v>0</v>
      </c>
      <c r="K374" s="8"/>
      <c r="L374" s="8"/>
      <c r="M374" s="8"/>
      <c r="N374" s="8"/>
      <c r="O374" s="51">
        <v>7.2</v>
      </c>
      <c r="P374" s="8">
        <v>270</v>
      </c>
      <c r="Q374" s="41">
        <f t="shared" si="235"/>
        <v>1944</v>
      </c>
      <c r="R374" s="42">
        <f t="shared" si="170"/>
        <v>270</v>
      </c>
      <c r="S374" s="43">
        <f t="shared" si="170"/>
        <v>1944</v>
      </c>
      <c r="T374" s="405"/>
      <c r="U374" s="405"/>
      <c r="V374" s="405"/>
      <c r="W374" s="405"/>
      <c r="X374" s="423">
        <v>7.2</v>
      </c>
      <c r="Y374" s="405">
        <v>90</v>
      </c>
      <c r="Z374" s="424">
        <f t="shared" si="236"/>
        <v>648</v>
      </c>
      <c r="AA374" s="406">
        <f t="shared" si="237"/>
        <v>90</v>
      </c>
      <c r="AB374" s="484">
        <f t="shared" si="187"/>
        <v>648</v>
      </c>
      <c r="AC374" s="404"/>
    </row>
    <row r="375" spans="1:29" ht="33.75" customHeight="1">
      <c r="A375" s="6">
        <f t="shared" si="242"/>
        <v>23.120000000000005</v>
      </c>
      <c r="B375" s="7" t="s">
        <v>295</v>
      </c>
      <c r="C375" s="8">
        <v>1</v>
      </c>
      <c r="D375" s="13">
        <v>5.4160000000000004</v>
      </c>
      <c r="E375" s="8">
        <v>1</v>
      </c>
      <c r="F375" s="13">
        <v>5.4160000000000004</v>
      </c>
      <c r="G375" s="47"/>
      <c r="H375" s="48"/>
      <c r="I375" s="49"/>
      <c r="J375" s="50"/>
      <c r="K375" s="8"/>
      <c r="L375" s="8"/>
      <c r="M375" s="8"/>
      <c r="N375" s="8"/>
      <c r="O375" s="51">
        <v>7.2</v>
      </c>
      <c r="P375" s="8"/>
      <c r="Q375" s="41">
        <f t="shared" si="235"/>
        <v>0</v>
      </c>
      <c r="R375" s="42">
        <f t="shared" si="170"/>
        <v>0</v>
      </c>
      <c r="S375" s="43">
        <f t="shared" si="170"/>
        <v>0</v>
      </c>
      <c r="T375" s="405"/>
      <c r="U375" s="405"/>
      <c r="V375" s="405"/>
      <c r="W375" s="405"/>
      <c r="X375" s="423">
        <v>7.2</v>
      </c>
      <c r="Y375" s="405"/>
      <c r="Z375" s="424">
        <f t="shared" si="236"/>
        <v>0</v>
      </c>
      <c r="AA375" s="406">
        <f t="shared" si="237"/>
        <v>0</v>
      </c>
      <c r="AB375" s="484">
        <f t="shared" si="187"/>
        <v>0</v>
      </c>
      <c r="AC375" s="404"/>
    </row>
    <row r="376" spans="1:29" ht="42.75" customHeight="1">
      <c r="A376" s="6">
        <f t="shared" si="242"/>
        <v>23.130000000000006</v>
      </c>
      <c r="B376" s="7" t="s">
        <v>224</v>
      </c>
      <c r="C376" s="8"/>
      <c r="D376" s="13"/>
      <c r="E376" s="8"/>
      <c r="F376" s="13"/>
      <c r="G376" s="47"/>
      <c r="H376" s="48"/>
      <c r="I376" s="49">
        <f t="shared" si="234"/>
        <v>0</v>
      </c>
      <c r="J376" s="50">
        <f t="shared" si="234"/>
        <v>0</v>
      </c>
      <c r="K376" s="8"/>
      <c r="L376" s="8"/>
      <c r="M376" s="8"/>
      <c r="N376" s="8"/>
      <c r="O376" s="51"/>
      <c r="P376" s="8">
        <v>0</v>
      </c>
      <c r="Q376" s="41">
        <f t="shared" si="235"/>
        <v>0</v>
      </c>
      <c r="R376" s="42">
        <f t="shared" si="170"/>
        <v>0</v>
      </c>
      <c r="S376" s="43">
        <f t="shared" si="170"/>
        <v>0</v>
      </c>
      <c r="T376" s="405"/>
      <c r="U376" s="405"/>
      <c r="V376" s="405"/>
      <c r="W376" s="405"/>
      <c r="X376" s="423"/>
      <c r="Y376" s="405">
        <v>0</v>
      </c>
      <c r="Z376" s="424">
        <f t="shared" si="236"/>
        <v>0</v>
      </c>
      <c r="AA376" s="406">
        <f t="shared" si="237"/>
        <v>0</v>
      </c>
      <c r="AB376" s="484">
        <f t="shared" si="187"/>
        <v>0</v>
      </c>
      <c r="AC376" s="404"/>
    </row>
    <row r="377" spans="1:29" ht="42.75" customHeight="1">
      <c r="A377" s="6">
        <f t="shared" si="242"/>
        <v>23.140000000000008</v>
      </c>
      <c r="B377" s="7" t="s">
        <v>225</v>
      </c>
      <c r="C377" s="8"/>
      <c r="D377" s="13"/>
      <c r="E377" s="8"/>
      <c r="F377" s="13"/>
      <c r="G377" s="47"/>
      <c r="H377" s="48"/>
      <c r="I377" s="49">
        <f t="shared" si="234"/>
        <v>0</v>
      </c>
      <c r="J377" s="50">
        <f t="shared" si="234"/>
        <v>0</v>
      </c>
      <c r="K377" s="8"/>
      <c r="L377" s="8"/>
      <c r="M377" s="8"/>
      <c r="N377" s="8"/>
      <c r="O377" s="51"/>
      <c r="P377" s="8">
        <v>0</v>
      </c>
      <c r="Q377" s="41">
        <f t="shared" si="235"/>
        <v>0</v>
      </c>
      <c r="R377" s="42">
        <f t="shared" si="170"/>
        <v>0</v>
      </c>
      <c r="S377" s="43">
        <f t="shared" si="170"/>
        <v>0</v>
      </c>
      <c r="T377" s="405"/>
      <c r="U377" s="405"/>
      <c r="V377" s="405"/>
      <c r="W377" s="405"/>
      <c r="X377" s="423"/>
      <c r="Y377" s="405">
        <v>0</v>
      </c>
      <c r="Z377" s="424">
        <f t="shared" si="236"/>
        <v>0</v>
      </c>
      <c r="AA377" s="406">
        <f t="shared" si="237"/>
        <v>0</v>
      </c>
      <c r="AB377" s="484">
        <f t="shared" si="187"/>
        <v>0</v>
      </c>
      <c r="AC377" s="404"/>
    </row>
    <row r="378" spans="1:29" s="91" customFormat="1" ht="18">
      <c r="A378" s="6">
        <f t="shared" si="242"/>
        <v>23.150000000000009</v>
      </c>
      <c r="B378" s="7" t="s">
        <v>226</v>
      </c>
      <c r="C378" s="8"/>
      <c r="D378" s="13"/>
      <c r="E378" s="8"/>
      <c r="F378" s="13"/>
      <c r="G378" s="47"/>
      <c r="H378" s="48"/>
      <c r="I378" s="49">
        <f t="shared" si="234"/>
        <v>0</v>
      </c>
      <c r="J378" s="50">
        <f t="shared" si="234"/>
        <v>0</v>
      </c>
      <c r="K378" s="8"/>
      <c r="L378" s="8"/>
      <c r="M378" s="8"/>
      <c r="N378" s="8"/>
      <c r="O378" s="51"/>
      <c r="P378" s="8">
        <v>0</v>
      </c>
      <c r="Q378" s="41">
        <f t="shared" si="235"/>
        <v>0</v>
      </c>
      <c r="R378" s="42">
        <f t="shared" si="170"/>
        <v>0</v>
      </c>
      <c r="S378" s="43">
        <f t="shared" si="170"/>
        <v>0</v>
      </c>
      <c r="T378" s="405"/>
      <c r="U378" s="405"/>
      <c r="V378" s="405"/>
      <c r="W378" s="405"/>
      <c r="X378" s="423"/>
      <c r="Y378" s="405">
        <v>0</v>
      </c>
      <c r="Z378" s="424">
        <f t="shared" si="236"/>
        <v>0</v>
      </c>
      <c r="AA378" s="406">
        <f t="shared" si="237"/>
        <v>0</v>
      </c>
      <c r="AB378" s="484">
        <f t="shared" si="187"/>
        <v>0</v>
      </c>
      <c r="AC378" s="404"/>
    </row>
    <row r="379" spans="1:29" ht="18">
      <c r="A379" s="6">
        <f t="shared" si="242"/>
        <v>23.160000000000011</v>
      </c>
      <c r="B379" s="7" t="s">
        <v>290</v>
      </c>
      <c r="C379" s="8"/>
      <c r="D379" s="13"/>
      <c r="E379" s="8"/>
      <c r="F379" s="13"/>
      <c r="G379" s="47"/>
      <c r="H379" s="48"/>
      <c r="I379" s="49">
        <f t="shared" si="234"/>
        <v>0</v>
      </c>
      <c r="J379" s="50">
        <f t="shared" si="234"/>
        <v>0</v>
      </c>
      <c r="K379" s="8"/>
      <c r="L379" s="8"/>
      <c r="M379" s="8"/>
      <c r="N379" s="8"/>
      <c r="O379" s="51"/>
      <c r="P379" s="8">
        <v>0</v>
      </c>
      <c r="Q379" s="41">
        <f t="shared" si="235"/>
        <v>0</v>
      </c>
      <c r="R379" s="42">
        <f t="shared" ref="R379:S423" si="243">K379+M379+P379</f>
        <v>0</v>
      </c>
      <c r="S379" s="43">
        <f t="shared" si="243"/>
        <v>0</v>
      </c>
      <c r="T379" s="405"/>
      <c r="U379" s="405"/>
      <c r="V379" s="405"/>
      <c r="W379" s="405"/>
      <c r="X379" s="423"/>
      <c r="Y379" s="405">
        <v>0</v>
      </c>
      <c r="Z379" s="424">
        <f t="shared" si="236"/>
        <v>0</v>
      </c>
      <c r="AA379" s="406">
        <f t="shared" si="237"/>
        <v>0</v>
      </c>
      <c r="AB379" s="484">
        <f t="shared" si="187"/>
        <v>0</v>
      </c>
      <c r="AC379" s="404"/>
    </row>
    <row r="380" spans="1:29" ht="18">
      <c r="A380" s="6">
        <f t="shared" si="242"/>
        <v>23.170000000000012</v>
      </c>
      <c r="B380" s="7" t="s">
        <v>227</v>
      </c>
      <c r="C380" s="8"/>
      <c r="D380" s="13"/>
      <c r="E380" s="8"/>
      <c r="F380" s="13"/>
      <c r="G380" s="47"/>
      <c r="H380" s="48"/>
      <c r="I380" s="49">
        <f t="shared" si="234"/>
        <v>0</v>
      </c>
      <c r="J380" s="50">
        <f t="shared" si="234"/>
        <v>0</v>
      </c>
      <c r="K380" s="8"/>
      <c r="L380" s="8"/>
      <c r="M380" s="8"/>
      <c r="N380" s="8"/>
      <c r="O380" s="51">
        <v>2.09</v>
      </c>
      <c r="P380" s="8">
        <v>71</v>
      </c>
      <c r="Q380" s="41">
        <f t="shared" si="235"/>
        <v>148.38999999999999</v>
      </c>
      <c r="R380" s="42">
        <f t="shared" si="243"/>
        <v>71</v>
      </c>
      <c r="S380" s="43">
        <f t="shared" si="243"/>
        <v>148.38999999999999</v>
      </c>
      <c r="T380" s="405"/>
      <c r="U380" s="405"/>
      <c r="V380" s="405"/>
      <c r="W380" s="405"/>
      <c r="X380" s="423">
        <v>2.09</v>
      </c>
      <c r="Y380" s="405">
        <v>0</v>
      </c>
      <c r="Z380" s="424">
        <f t="shared" si="236"/>
        <v>0</v>
      </c>
      <c r="AA380" s="406">
        <f t="shared" si="237"/>
        <v>0</v>
      </c>
      <c r="AB380" s="484">
        <f t="shared" si="187"/>
        <v>0</v>
      </c>
      <c r="AC380" s="404"/>
    </row>
    <row r="381" spans="1:29" s="91" customFormat="1" ht="18">
      <c r="A381" s="6">
        <f t="shared" si="242"/>
        <v>23.180000000000014</v>
      </c>
      <c r="B381" s="7" t="s">
        <v>228</v>
      </c>
      <c r="C381" s="8"/>
      <c r="D381" s="13"/>
      <c r="E381" s="8"/>
      <c r="F381" s="13"/>
      <c r="G381" s="47"/>
      <c r="H381" s="48"/>
      <c r="I381" s="49">
        <f t="shared" si="234"/>
        <v>0</v>
      </c>
      <c r="J381" s="50">
        <f t="shared" si="234"/>
        <v>0</v>
      </c>
      <c r="K381" s="8"/>
      <c r="L381" s="8"/>
      <c r="M381" s="8"/>
      <c r="N381" s="8"/>
      <c r="O381" s="51">
        <v>1.1100000000000001</v>
      </c>
      <c r="P381" s="8">
        <v>0</v>
      </c>
      <c r="Q381" s="41">
        <f t="shared" si="235"/>
        <v>0</v>
      </c>
      <c r="R381" s="42">
        <f t="shared" si="243"/>
        <v>0</v>
      </c>
      <c r="S381" s="43">
        <f t="shared" si="243"/>
        <v>0</v>
      </c>
      <c r="T381" s="405"/>
      <c r="U381" s="405"/>
      <c r="V381" s="405"/>
      <c r="W381" s="405"/>
      <c r="X381" s="423">
        <v>1.1100000000000001</v>
      </c>
      <c r="Y381" s="405">
        <v>0</v>
      </c>
      <c r="Z381" s="424">
        <f t="shared" si="236"/>
        <v>0</v>
      </c>
      <c r="AA381" s="406">
        <f t="shared" si="237"/>
        <v>0</v>
      </c>
      <c r="AB381" s="484">
        <f t="shared" si="187"/>
        <v>0</v>
      </c>
      <c r="AC381" s="404"/>
    </row>
    <row r="382" spans="1:29" s="9" customFormat="1" ht="38.25" customHeight="1">
      <c r="A382" s="6">
        <f t="shared" si="242"/>
        <v>23.190000000000015</v>
      </c>
      <c r="B382" s="7" t="s">
        <v>317</v>
      </c>
      <c r="C382" s="8"/>
      <c r="D382" s="13"/>
      <c r="E382" s="8"/>
      <c r="F382" s="13"/>
      <c r="G382" s="47"/>
      <c r="H382" s="48"/>
      <c r="I382" s="49">
        <f t="shared" si="234"/>
        <v>0</v>
      </c>
      <c r="J382" s="50">
        <f t="shared" si="234"/>
        <v>0</v>
      </c>
      <c r="K382" s="8"/>
      <c r="L382" s="8"/>
      <c r="M382" s="8"/>
      <c r="N382" s="8"/>
      <c r="O382" s="51">
        <v>1.6E-2</v>
      </c>
      <c r="P382" s="8">
        <v>3457</v>
      </c>
      <c r="Q382" s="41">
        <f t="shared" si="235"/>
        <v>55.311999999999998</v>
      </c>
      <c r="R382" s="42">
        <f t="shared" si="243"/>
        <v>3457</v>
      </c>
      <c r="S382" s="43">
        <f t="shared" si="243"/>
        <v>55.311999999999998</v>
      </c>
      <c r="T382" s="405"/>
      <c r="U382" s="405"/>
      <c r="V382" s="405"/>
      <c r="W382" s="405"/>
      <c r="X382" s="423">
        <v>1.6E-2</v>
      </c>
      <c r="Y382" s="405">
        <v>0</v>
      </c>
      <c r="Z382" s="424">
        <f t="shared" si="236"/>
        <v>0</v>
      </c>
      <c r="AA382" s="406">
        <f t="shared" si="237"/>
        <v>0</v>
      </c>
      <c r="AB382" s="484">
        <f t="shared" si="187"/>
        <v>0</v>
      </c>
      <c r="AC382" s="404"/>
    </row>
    <row r="383" spans="1:29" ht="24.75" customHeight="1">
      <c r="A383" s="6">
        <f t="shared" si="242"/>
        <v>23.200000000000017</v>
      </c>
      <c r="B383" s="61" t="s">
        <v>229</v>
      </c>
      <c r="C383" s="62"/>
      <c r="D383" s="63"/>
      <c r="E383" s="62"/>
      <c r="F383" s="63"/>
      <c r="G383" s="47"/>
      <c r="H383" s="48"/>
      <c r="I383" s="49">
        <f t="shared" si="234"/>
        <v>0</v>
      </c>
      <c r="J383" s="50">
        <f t="shared" si="234"/>
        <v>0</v>
      </c>
      <c r="K383" s="62"/>
      <c r="L383" s="62"/>
      <c r="M383" s="62"/>
      <c r="N383" s="62"/>
      <c r="O383" s="69"/>
      <c r="P383" s="62">
        <v>0</v>
      </c>
      <c r="Q383" s="41">
        <f t="shared" si="235"/>
        <v>0</v>
      </c>
      <c r="R383" s="42">
        <f t="shared" si="243"/>
        <v>0</v>
      </c>
      <c r="S383" s="43">
        <f t="shared" si="243"/>
        <v>0</v>
      </c>
      <c r="T383" s="409"/>
      <c r="U383" s="409"/>
      <c r="V383" s="409"/>
      <c r="W383" s="409"/>
      <c r="X383" s="480"/>
      <c r="Y383" s="409">
        <v>0</v>
      </c>
      <c r="Z383" s="424">
        <f t="shared" si="236"/>
        <v>0</v>
      </c>
      <c r="AA383" s="406">
        <f t="shared" si="237"/>
        <v>0</v>
      </c>
      <c r="AB383" s="484">
        <f t="shared" si="187"/>
        <v>0</v>
      </c>
      <c r="AC383" s="408"/>
    </row>
    <row r="384" spans="1:29" ht="48.75" customHeight="1">
      <c r="A384" s="6">
        <f t="shared" si="242"/>
        <v>23.210000000000019</v>
      </c>
      <c r="B384" s="56" t="s">
        <v>230</v>
      </c>
      <c r="C384" s="65">
        <v>31</v>
      </c>
      <c r="D384" s="66">
        <v>86.8</v>
      </c>
      <c r="E384" s="65"/>
      <c r="F384" s="66"/>
      <c r="G384" s="47"/>
      <c r="H384" s="48"/>
      <c r="I384" s="49">
        <f t="shared" si="234"/>
        <v>31</v>
      </c>
      <c r="J384" s="50">
        <f t="shared" si="234"/>
        <v>86.8</v>
      </c>
      <c r="K384" s="65"/>
      <c r="L384" s="65"/>
      <c r="M384" s="65"/>
      <c r="N384" s="65"/>
      <c r="O384" s="60"/>
      <c r="P384" s="65">
        <v>0</v>
      </c>
      <c r="Q384" s="41">
        <f t="shared" si="235"/>
        <v>0</v>
      </c>
      <c r="R384" s="42">
        <f t="shared" si="243"/>
        <v>0</v>
      </c>
      <c r="S384" s="43">
        <f t="shared" si="243"/>
        <v>0</v>
      </c>
      <c r="T384" s="471"/>
      <c r="U384" s="471"/>
      <c r="V384" s="471"/>
      <c r="W384" s="471"/>
      <c r="X384" s="456"/>
      <c r="Y384" s="471">
        <v>0</v>
      </c>
      <c r="Z384" s="424">
        <f t="shared" si="236"/>
        <v>0</v>
      </c>
      <c r="AA384" s="406">
        <f t="shared" si="237"/>
        <v>0</v>
      </c>
      <c r="AB384" s="484">
        <f t="shared" si="187"/>
        <v>0</v>
      </c>
      <c r="AC384" s="482"/>
    </row>
    <row r="385" spans="1:29" ht="41.25" customHeight="1">
      <c r="A385" s="6">
        <f t="shared" si="242"/>
        <v>23.22000000000002</v>
      </c>
      <c r="B385" s="56" t="s">
        <v>231</v>
      </c>
      <c r="C385" s="65"/>
      <c r="D385" s="66"/>
      <c r="E385" s="65"/>
      <c r="F385" s="66"/>
      <c r="G385" s="47"/>
      <c r="H385" s="48"/>
      <c r="I385" s="49">
        <f t="shared" si="234"/>
        <v>0</v>
      </c>
      <c r="J385" s="50">
        <f t="shared" si="234"/>
        <v>0</v>
      </c>
      <c r="K385" s="65"/>
      <c r="L385" s="65"/>
      <c r="M385" s="65"/>
      <c r="N385" s="65"/>
      <c r="O385" s="60"/>
      <c r="P385" s="65"/>
      <c r="Q385" s="41">
        <f t="shared" si="235"/>
        <v>0</v>
      </c>
      <c r="R385" s="42">
        <f t="shared" si="243"/>
        <v>0</v>
      </c>
      <c r="S385" s="43">
        <f t="shared" si="243"/>
        <v>0</v>
      </c>
      <c r="T385" s="471"/>
      <c r="U385" s="471"/>
      <c r="V385" s="471"/>
      <c r="W385" s="471"/>
      <c r="X385" s="456"/>
      <c r="Y385" s="471"/>
      <c r="Z385" s="424">
        <f t="shared" si="236"/>
        <v>0</v>
      </c>
      <c r="AA385" s="406">
        <f t="shared" si="237"/>
        <v>0</v>
      </c>
      <c r="AB385" s="484">
        <f t="shared" si="187"/>
        <v>0</v>
      </c>
      <c r="AC385" s="482"/>
    </row>
    <row r="386" spans="1:29" ht="39" customHeight="1">
      <c r="A386" s="6">
        <f t="shared" si="242"/>
        <v>23.230000000000022</v>
      </c>
      <c r="B386" s="56" t="s">
        <v>232</v>
      </c>
      <c r="C386" s="65"/>
      <c r="D386" s="66"/>
      <c r="E386" s="65"/>
      <c r="F386" s="66"/>
      <c r="G386" s="47"/>
      <c r="H386" s="48"/>
      <c r="I386" s="49">
        <f t="shared" si="234"/>
        <v>0</v>
      </c>
      <c r="J386" s="50">
        <f t="shared" si="234"/>
        <v>0</v>
      </c>
      <c r="K386" s="65"/>
      <c r="L386" s="65"/>
      <c r="M386" s="65"/>
      <c r="N386" s="65"/>
      <c r="O386" s="60"/>
      <c r="P386" s="65"/>
      <c r="Q386" s="41">
        <f t="shared" si="235"/>
        <v>0</v>
      </c>
      <c r="R386" s="42">
        <f t="shared" si="243"/>
        <v>0</v>
      </c>
      <c r="S386" s="43">
        <f t="shared" si="243"/>
        <v>0</v>
      </c>
      <c r="T386" s="471"/>
      <c r="U386" s="471"/>
      <c r="V386" s="471"/>
      <c r="W386" s="471"/>
      <c r="X386" s="456"/>
      <c r="Y386" s="471"/>
      <c r="Z386" s="424">
        <f t="shared" si="236"/>
        <v>0</v>
      </c>
      <c r="AA386" s="406">
        <f t="shared" si="237"/>
        <v>0</v>
      </c>
      <c r="AB386" s="484">
        <f t="shared" si="187"/>
        <v>0</v>
      </c>
      <c r="AC386" s="482"/>
    </row>
    <row r="387" spans="1:29" ht="18">
      <c r="A387" s="6">
        <v>23.24</v>
      </c>
      <c r="B387" s="61" t="s">
        <v>233</v>
      </c>
      <c r="C387" s="62"/>
      <c r="D387" s="63"/>
      <c r="E387" s="62"/>
      <c r="F387" s="63"/>
      <c r="G387" s="47"/>
      <c r="H387" s="48"/>
      <c r="I387" s="49">
        <f t="shared" si="234"/>
        <v>0</v>
      </c>
      <c r="J387" s="50">
        <f t="shared" si="234"/>
        <v>0</v>
      </c>
      <c r="K387" s="62"/>
      <c r="L387" s="62"/>
      <c r="M387" s="62"/>
      <c r="N387" s="62"/>
      <c r="O387" s="69">
        <v>0.44</v>
      </c>
      <c r="P387" s="62">
        <v>6</v>
      </c>
      <c r="Q387" s="41">
        <f t="shared" si="235"/>
        <v>2.64</v>
      </c>
      <c r="R387" s="42">
        <f t="shared" si="243"/>
        <v>6</v>
      </c>
      <c r="S387" s="43">
        <f t="shared" si="243"/>
        <v>2.64</v>
      </c>
      <c r="T387" s="409"/>
      <c r="U387" s="409"/>
      <c r="V387" s="409"/>
      <c r="W387" s="409"/>
      <c r="X387" s="480">
        <v>0.44</v>
      </c>
      <c r="Y387" s="409">
        <v>0</v>
      </c>
      <c r="Z387" s="424">
        <f t="shared" si="236"/>
        <v>0</v>
      </c>
      <c r="AA387" s="406">
        <f t="shared" si="237"/>
        <v>0</v>
      </c>
      <c r="AB387" s="484">
        <f t="shared" si="187"/>
        <v>0</v>
      </c>
      <c r="AC387" s="408"/>
    </row>
    <row r="388" spans="1:29" ht="23.25" customHeight="1">
      <c r="A388" s="6">
        <v>23.25</v>
      </c>
      <c r="B388" s="61" t="s">
        <v>234</v>
      </c>
      <c r="C388" s="62"/>
      <c r="D388" s="63"/>
      <c r="E388" s="62"/>
      <c r="F388" s="63"/>
      <c r="G388" s="47"/>
      <c r="H388" s="48"/>
      <c r="I388" s="49">
        <f t="shared" si="234"/>
        <v>0</v>
      </c>
      <c r="J388" s="50">
        <f t="shared" si="234"/>
        <v>0</v>
      </c>
      <c r="K388" s="62"/>
      <c r="L388" s="62"/>
      <c r="M388" s="62"/>
      <c r="N388" s="62"/>
      <c r="O388" s="69">
        <v>0.15</v>
      </c>
      <c r="P388" s="62">
        <v>44</v>
      </c>
      <c r="Q388" s="41">
        <f>O388*P388</f>
        <v>6.6</v>
      </c>
      <c r="R388" s="42">
        <f t="shared" si="243"/>
        <v>44</v>
      </c>
      <c r="S388" s="43">
        <f t="shared" si="243"/>
        <v>6.6</v>
      </c>
      <c r="T388" s="409"/>
      <c r="U388" s="409"/>
      <c r="V388" s="409"/>
      <c r="W388" s="409"/>
      <c r="X388" s="480">
        <v>0.15</v>
      </c>
      <c r="Y388" s="409">
        <v>0</v>
      </c>
      <c r="Z388" s="424">
        <f>X388*Y388</f>
        <v>0</v>
      </c>
      <c r="AA388" s="406">
        <f t="shared" si="237"/>
        <v>0</v>
      </c>
      <c r="AB388" s="484">
        <f t="shared" si="187"/>
        <v>0</v>
      </c>
      <c r="AC388" s="408"/>
    </row>
    <row r="389" spans="1:29" s="91" customFormat="1" ht="23.25" customHeight="1">
      <c r="A389" s="6">
        <v>23.26</v>
      </c>
      <c r="B389" s="7" t="s">
        <v>235</v>
      </c>
      <c r="C389" s="62"/>
      <c r="D389" s="63"/>
      <c r="E389" s="62"/>
      <c r="F389" s="63"/>
      <c r="G389" s="47"/>
      <c r="H389" s="48"/>
      <c r="I389" s="49">
        <f t="shared" si="234"/>
        <v>0</v>
      </c>
      <c r="J389" s="50">
        <f t="shared" si="234"/>
        <v>0</v>
      </c>
      <c r="K389" s="62"/>
      <c r="L389" s="62"/>
      <c r="M389" s="62"/>
      <c r="N389" s="62"/>
      <c r="O389" s="118">
        <v>5.0000000000000001E-3</v>
      </c>
      <c r="P389" s="62">
        <v>2291</v>
      </c>
      <c r="Q389" s="63">
        <f>O389*P389</f>
        <v>11.455</v>
      </c>
      <c r="R389" s="42">
        <f t="shared" si="243"/>
        <v>2291</v>
      </c>
      <c r="S389" s="43">
        <f>L389+N389+Q389</f>
        <v>11.455</v>
      </c>
      <c r="T389" s="409"/>
      <c r="U389" s="409"/>
      <c r="V389" s="409"/>
      <c r="W389" s="409"/>
      <c r="X389" s="466">
        <v>5.0000000000000001E-3</v>
      </c>
      <c r="Y389" s="409">
        <v>0</v>
      </c>
      <c r="Z389" s="483">
        <f>X389*Y389</f>
        <v>0</v>
      </c>
      <c r="AA389" s="406">
        <f t="shared" si="237"/>
        <v>0</v>
      </c>
      <c r="AB389" s="484">
        <f t="shared" si="187"/>
        <v>0</v>
      </c>
      <c r="AC389" s="408"/>
    </row>
    <row r="390" spans="1:29" s="91" customFormat="1" ht="23.25" customHeight="1">
      <c r="A390" s="52">
        <v>23.27</v>
      </c>
      <c r="B390" s="7" t="s">
        <v>236</v>
      </c>
      <c r="C390" s="62">
        <v>3</v>
      </c>
      <c r="D390" s="63">
        <v>4</v>
      </c>
      <c r="E390" s="62">
        <v>3</v>
      </c>
      <c r="F390" s="63">
        <v>4</v>
      </c>
      <c r="G390" s="47">
        <f t="shared" si="241"/>
        <v>1</v>
      </c>
      <c r="H390" s="48">
        <f t="shared" si="241"/>
        <v>1</v>
      </c>
      <c r="I390" s="49">
        <f t="shared" si="234"/>
        <v>0</v>
      </c>
      <c r="J390" s="50">
        <f t="shared" si="234"/>
        <v>0</v>
      </c>
      <c r="K390" s="62"/>
      <c r="L390" s="63"/>
      <c r="M390" s="62"/>
      <c r="N390" s="62"/>
      <c r="O390" s="118"/>
      <c r="P390" s="62">
        <v>0</v>
      </c>
      <c r="Q390" s="63"/>
      <c r="R390" s="42">
        <f t="shared" si="243"/>
        <v>0</v>
      </c>
      <c r="S390" s="43">
        <f t="shared" si="243"/>
        <v>0</v>
      </c>
      <c r="T390" s="409"/>
      <c r="U390" s="483"/>
      <c r="V390" s="409"/>
      <c r="W390" s="409"/>
      <c r="X390" s="466"/>
      <c r="Y390" s="409">
        <v>0</v>
      </c>
      <c r="Z390" s="483">
        <v>0</v>
      </c>
      <c r="AA390" s="406">
        <f t="shared" si="237"/>
        <v>0</v>
      </c>
      <c r="AB390" s="484">
        <f t="shared" si="187"/>
        <v>0</v>
      </c>
      <c r="AC390" s="408"/>
    </row>
    <row r="391" spans="1:29" s="91" customFormat="1" ht="30" customHeight="1">
      <c r="A391" s="6">
        <v>23.28</v>
      </c>
      <c r="B391" s="7" t="s">
        <v>237</v>
      </c>
      <c r="C391" s="62">
        <v>6</v>
      </c>
      <c r="D391" s="63">
        <v>8.1999999999999993</v>
      </c>
      <c r="E391" s="62">
        <v>6</v>
      </c>
      <c r="F391" s="63">
        <v>8.1999999999999993</v>
      </c>
      <c r="G391" s="47">
        <f t="shared" si="241"/>
        <v>1</v>
      </c>
      <c r="H391" s="48">
        <f t="shared" si="241"/>
        <v>1</v>
      </c>
      <c r="I391" s="49">
        <f t="shared" si="234"/>
        <v>0</v>
      </c>
      <c r="J391" s="50">
        <f t="shared" si="234"/>
        <v>0</v>
      </c>
      <c r="K391" s="62"/>
      <c r="L391" s="63"/>
      <c r="M391" s="62"/>
      <c r="N391" s="62"/>
      <c r="O391" s="118"/>
      <c r="P391" s="62">
        <v>19</v>
      </c>
      <c r="Q391" s="63">
        <v>45.28</v>
      </c>
      <c r="R391" s="42">
        <f t="shared" si="243"/>
        <v>19</v>
      </c>
      <c r="S391" s="43">
        <f t="shared" si="243"/>
        <v>45.28</v>
      </c>
      <c r="T391" s="409"/>
      <c r="U391" s="483"/>
      <c r="V391" s="409"/>
      <c r="W391" s="409"/>
      <c r="X391" s="466"/>
      <c r="Y391" s="409">
        <v>3</v>
      </c>
      <c r="Z391" s="483">
        <v>9.16</v>
      </c>
      <c r="AA391" s="406">
        <f t="shared" si="237"/>
        <v>3</v>
      </c>
      <c r="AB391" s="484">
        <f t="shared" si="187"/>
        <v>9.16</v>
      </c>
      <c r="AC391" s="408"/>
    </row>
    <row r="392" spans="1:29" s="91" customFormat="1" ht="23.25" customHeight="1">
      <c r="A392" s="6">
        <v>23.29</v>
      </c>
      <c r="B392" s="7" t="s">
        <v>322</v>
      </c>
      <c r="C392" s="62"/>
      <c r="D392" s="63"/>
      <c r="E392" s="62"/>
      <c r="F392" s="63"/>
      <c r="G392" s="47"/>
      <c r="H392" s="48"/>
      <c r="I392" s="49"/>
      <c r="J392" s="50"/>
      <c r="K392" s="62"/>
      <c r="L392" s="63"/>
      <c r="M392" s="62"/>
      <c r="N392" s="62"/>
      <c r="O392" s="118"/>
      <c r="P392" s="62"/>
      <c r="Q392" s="63"/>
      <c r="R392" s="42">
        <f t="shared" si="243"/>
        <v>0</v>
      </c>
      <c r="S392" s="43">
        <f t="shared" si="243"/>
        <v>0</v>
      </c>
      <c r="T392" s="409"/>
      <c r="U392" s="483"/>
      <c r="V392" s="409"/>
      <c r="W392" s="409"/>
      <c r="X392" s="466"/>
      <c r="Y392" s="409"/>
      <c r="Z392" s="483"/>
      <c r="AA392" s="406">
        <f t="shared" si="237"/>
        <v>0</v>
      </c>
      <c r="AB392" s="484">
        <f t="shared" si="187"/>
        <v>0</v>
      </c>
      <c r="AC392" s="408"/>
    </row>
    <row r="393" spans="1:29" s="91" customFormat="1" ht="23.25" customHeight="1">
      <c r="A393" s="6">
        <v>23.3</v>
      </c>
      <c r="B393" s="7" t="s">
        <v>296</v>
      </c>
      <c r="C393" s="62"/>
      <c r="D393" s="63"/>
      <c r="E393" s="62"/>
      <c r="F393" s="63"/>
      <c r="G393" s="47"/>
      <c r="H393" s="48"/>
      <c r="I393" s="49"/>
      <c r="J393" s="50"/>
      <c r="K393" s="62"/>
      <c r="L393" s="62"/>
      <c r="M393" s="62"/>
      <c r="N393" s="62"/>
      <c r="O393" s="118"/>
      <c r="P393" s="62">
        <v>0</v>
      </c>
      <c r="Q393" s="63"/>
      <c r="R393" s="42">
        <f t="shared" si="243"/>
        <v>0</v>
      </c>
      <c r="S393" s="43">
        <f t="shared" si="243"/>
        <v>0</v>
      </c>
      <c r="T393" s="409"/>
      <c r="U393" s="409"/>
      <c r="V393" s="409"/>
      <c r="W393" s="409"/>
      <c r="X393" s="466"/>
      <c r="Y393" s="409">
        <v>0</v>
      </c>
      <c r="Z393" s="483"/>
      <c r="AA393" s="406">
        <f t="shared" si="237"/>
        <v>0</v>
      </c>
      <c r="AB393" s="484">
        <f t="shared" si="237"/>
        <v>0</v>
      </c>
      <c r="AC393" s="408"/>
    </row>
    <row r="394" spans="1:29" ht="31.5">
      <c r="A394" s="6">
        <v>23.31</v>
      </c>
      <c r="B394" s="38" t="s">
        <v>238</v>
      </c>
      <c r="C394" s="39"/>
      <c r="D394" s="40"/>
      <c r="E394" s="39"/>
      <c r="F394" s="40"/>
      <c r="G394" s="47"/>
      <c r="H394" s="48"/>
      <c r="I394" s="49">
        <f t="shared" si="234"/>
        <v>0</v>
      </c>
      <c r="J394" s="50">
        <f t="shared" si="234"/>
        <v>0</v>
      </c>
      <c r="K394" s="39"/>
      <c r="L394" s="39"/>
      <c r="M394" s="39"/>
      <c r="N394" s="39"/>
      <c r="O394" s="115"/>
      <c r="P394" s="39"/>
      <c r="Q394" s="40"/>
      <c r="R394" s="42">
        <f t="shared" si="243"/>
        <v>0</v>
      </c>
      <c r="S394" s="43">
        <f t="shared" si="243"/>
        <v>0</v>
      </c>
      <c r="T394" s="467"/>
      <c r="U394" s="467"/>
      <c r="V394" s="467"/>
      <c r="W394" s="467"/>
      <c r="X394" s="468"/>
      <c r="Y394" s="467"/>
      <c r="Z394" s="498"/>
      <c r="AA394" s="406">
        <f t="shared" si="237"/>
        <v>0</v>
      </c>
      <c r="AB394" s="484">
        <f t="shared" si="237"/>
        <v>0</v>
      </c>
      <c r="AC394" s="410"/>
    </row>
    <row r="395" spans="1:29" ht="66.75" customHeight="1">
      <c r="A395" s="6"/>
      <c r="B395" s="61" t="s">
        <v>239</v>
      </c>
      <c r="C395" s="62"/>
      <c r="D395" s="63"/>
      <c r="E395" s="62"/>
      <c r="F395" s="63"/>
      <c r="G395" s="47"/>
      <c r="H395" s="48"/>
      <c r="I395" s="49">
        <f t="shared" si="234"/>
        <v>0</v>
      </c>
      <c r="J395" s="50">
        <f t="shared" si="234"/>
        <v>0</v>
      </c>
      <c r="K395" s="62"/>
      <c r="L395" s="62"/>
      <c r="M395" s="62"/>
      <c r="N395" s="62"/>
      <c r="O395" s="51"/>
      <c r="P395" s="62"/>
      <c r="Q395" s="41">
        <f t="shared" ref="Q395" si="244">O395*P395</f>
        <v>0</v>
      </c>
      <c r="R395" s="42">
        <f t="shared" si="243"/>
        <v>0</v>
      </c>
      <c r="S395" s="43">
        <f t="shared" si="243"/>
        <v>0</v>
      </c>
      <c r="T395" s="409"/>
      <c r="U395" s="409"/>
      <c r="V395" s="409"/>
      <c r="W395" s="409"/>
      <c r="X395" s="423"/>
      <c r="Y395" s="409"/>
      <c r="Z395" s="424">
        <f t="shared" ref="Z395" si="245">X395*Y395</f>
        <v>0</v>
      </c>
      <c r="AA395" s="406">
        <f t="shared" si="237"/>
        <v>0</v>
      </c>
      <c r="AB395" s="484">
        <f t="shared" si="237"/>
        <v>0</v>
      </c>
      <c r="AC395" s="408"/>
    </row>
    <row r="396" spans="1:29" ht="33" customHeight="1">
      <c r="A396" s="6"/>
      <c r="B396" s="61" t="s">
        <v>240</v>
      </c>
      <c r="C396" s="62"/>
      <c r="D396" s="63"/>
      <c r="E396" s="62"/>
      <c r="F396" s="63"/>
      <c r="G396" s="47"/>
      <c r="H396" s="48"/>
      <c r="I396" s="49">
        <f t="shared" si="234"/>
        <v>0</v>
      </c>
      <c r="J396" s="50">
        <f t="shared" si="234"/>
        <v>0</v>
      </c>
      <c r="K396" s="62"/>
      <c r="L396" s="62"/>
      <c r="M396" s="62"/>
      <c r="N396" s="62"/>
      <c r="O396" s="51"/>
      <c r="P396" s="62"/>
      <c r="Q396" s="63">
        <f>O396*P396</f>
        <v>0</v>
      </c>
      <c r="R396" s="42">
        <f t="shared" si="243"/>
        <v>0</v>
      </c>
      <c r="S396" s="43">
        <f t="shared" si="243"/>
        <v>0</v>
      </c>
      <c r="T396" s="409"/>
      <c r="U396" s="409"/>
      <c r="V396" s="409"/>
      <c r="W396" s="409"/>
      <c r="X396" s="423"/>
      <c r="Y396" s="409"/>
      <c r="Z396" s="483">
        <f>X396*Y396</f>
        <v>0</v>
      </c>
      <c r="AA396" s="406">
        <f t="shared" si="237"/>
        <v>0</v>
      </c>
      <c r="AB396" s="484">
        <f t="shared" si="237"/>
        <v>0</v>
      </c>
      <c r="AC396" s="408"/>
    </row>
    <row r="397" spans="1:29" ht="36.75" customHeight="1">
      <c r="A397" s="6"/>
      <c r="B397" s="61" t="s">
        <v>241</v>
      </c>
      <c r="C397" s="62"/>
      <c r="D397" s="63"/>
      <c r="E397" s="62"/>
      <c r="F397" s="63"/>
      <c r="G397" s="47"/>
      <c r="H397" s="48"/>
      <c r="I397" s="49">
        <f t="shared" si="234"/>
        <v>0</v>
      </c>
      <c r="J397" s="50">
        <f t="shared" si="234"/>
        <v>0</v>
      </c>
      <c r="K397" s="62"/>
      <c r="L397" s="62"/>
      <c r="M397" s="62"/>
      <c r="N397" s="62"/>
      <c r="O397" s="118"/>
      <c r="P397" s="62"/>
      <c r="Q397" s="63"/>
      <c r="R397" s="42">
        <f t="shared" si="243"/>
        <v>0</v>
      </c>
      <c r="S397" s="43">
        <f t="shared" si="243"/>
        <v>0</v>
      </c>
      <c r="T397" s="409"/>
      <c r="U397" s="409"/>
      <c r="V397" s="409"/>
      <c r="W397" s="409"/>
      <c r="X397" s="466"/>
      <c r="Y397" s="409">
        <v>0</v>
      </c>
      <c r="Z397" s="483">
        <v>0</v>
      </c>
      <c r="AA397" s="406">
        <f t="shared" si="237"/>
        <v>0</v>
      </c>
      <c r="AB397" s="484">
        <f t="shared" si="237"/>
        <v>0</v>
      </c>
      <c r="AC397" s="408"/>
    </row>
    <row r="398" spans="1:29" ht="20.25" customHeight="1">
      <c r="A398" s="6"/>
      <c r="B398" s="61" t="s">
        <v>323</v>
      </c>
      <c r="C398" s="62"/>
      <c r="D398" s="63"/>
      <c r="E398" s="62"/>
      <c r="F398" s="63"/>
      <c r="G398" s="47"/>
      <c r="H398" s="48"/>
      <c r="I398" s="49"/>
      <c r="J398" s="50"/>
      <c r="K398" s="62"/>
      <c r="L398" s="62"/>
      <c r="M398" s="62"/>
      <c r="N398" s="62"/>
      <c r="O398" s="118"/>
      <c r="P398" s="62">
        <v>0</v>
      </c>
      <c r="Q398" s="63"/>
      <c r="R398" s="42">
        <f t="shared" si="243"/>
        <v>0</v>
      </c>
      <c r="S398" s="43">
        <f t="shared" si="243"/>
        <v>0</v>
      </c>
      <c r="T398" s="409"/>
      <c r="U398" s="409"/>
      <c r="V398" s="409"/>
      <c r="W398" s="409"/>
      <c r="X398" s="466"/>
      <c r="Y398" s="409">
        <v>0</v>
      </c>
      <c r="Z398" s="483">
        <v>0</v>
      </c>
      <c r="AA398" s="406">
        <f t="shared" si="237"/>
        <v>0</v>
      </c>
      <c r="AB398" s="484">
        <f t="shared" si="237"/>
        <v>0</v>
      </c>
      <c r="AC398" s="408"/>
    </row>
    <row r="399" spans="1:29" s="91" customFormat="1" ht="43.5" customHeight="1">
      <c r="A399" s="6"/>
      <c r="B399" s="61" t="s">
        <v>321</v>
      </c>
      <c r="C399" s="62"/>
      <c r="D399" s="63"/>
      <c r="E399" s="62"/>
      <c r="F399" s="63"/>
      <c r="G399" s="47"/>
      <c r="H399" s="48"/>
      <c r="I399" s="49">
        <f t="shared" si="234"/>
        <v>0</v>
      </c>
      <c r="J399" s="50">
        <f t="shared" si="234"/>
        <v>0</v>
      </c>
      <c r="K399" s="62"/>
      <c r="L399" s="62"/>
      <c r="M399" s="62"/>
      <c r="N399" s="62"/>
      <c r="O399" s="118"/>
      <c r="P399" s="62"/>
      <c r="Q399" s="63"/>
      <c r="R399" s="42">
        <f t="shared" si="243"/>
        <v>0</v>
      </c>
      <c r="S399" s="43">
        <f t="shared" si="243"/>
        <v>0</v>
      </c>
      <c r="T399" s="409"/>
      <c r="U399" s="409"/>
      <c r="V399" s="409"/>
      <c r="W399" s="409"/>
      <c r="X399" s="466"/>
      <c r="Y399" s="409"/>
      <c r="Z399" s="483"/>
      <c r="AA399" s="406">
        <f t="shared" si="237"/>
        <v>0</v>
      </c>
      <c r="AB399" s="484">
        <f t="shared" si="237"/>
        <v>0</v>
      </c>
      <c r="AC399" s="408"/>
    </row>
    <row r="400" spans="1:29" s="91" customFormat="1" ht="62.25" customHeight="1">
      <c r="A400" s="6">
        <v>23.32</v>
      </c>
      <c r="B400" s="61" t="s">
        <v>242</v>
      </c>
      <c r="C400" s="62"/>
      <c r="D400" s="63"/>
      <c r="E400" s="62"/>
      <c r="F400" s="63"/>
      <c r="G400" s="47"/>
      <c r="H400" s="48"/>
      <c r="I400" s="49">
        <f t="shared" si="234"/>
        <v>0</v>
      </c>
      <c r="J400" s="50">
        <f t="shared" si="234"/>
        <v>0</v>
      </c>
      <c r="K400" s="62"/>
      <c r="L400" s="62"/>
      <c r="M400" s="62"/>
      <c r="N400" s="62"/>
      <c r="O400" s="118"/>
      <c r="P400" s="62"/>
      <c r="Q400" s="63"/>
      <c r="R400" s="42">
        <f t="shared" si="243"/>
        <v>0</v>
      </c>
      <c r="S400" s="43">
        <f t="shared" si="243"/>
        <v>0</v>
      </c>
      <c r="T400" s="409"/>
      <c r="U400" s="409"/>
      <c r="V400" s="409"/>
      <c r="W400" s="409"/>
      <c r="X400" s="466"/>
      <c r="Y400" s="409"/>
      <c r="Z400" s="483"/>
      <c r="AA400" s="406">
        <f t="shared" si="237"/>
        <v>0</v>
      </c>
      <c r="AB400" s="484">
        <f t="shared" si="237"/>
        <v>0</v>
      </c>
      <c r="AC400" s="408"/>
    </row>
    <row r="401" spans="1:30" s="9" customFormat="1" ht="48.75" customHeight="1">
      <c r="A401" s="6">
        <v>23.33</v>
      </c>
      <c r="B401" s="61" t="s">
        <v>288</v>
      </c>
      <c r="C401" s="62"/>
      <c r="D401" s="63"/>
      <c r="E401" s="62"/>
      <c r="F401" s="63"/>
      <c r="G401" s="47"/>
      <c r="H401" s="48"/>
      <c r="I401" s="49"/>
      <c r="J401" s="50"/>
      <c r="K401" s="62"/>
      <c r="L401" s="62"/>
      <c r="M401" s="62"/>
      <c r="N401" s="62"/>
      <c r="O401" s="51"/>
      <c r="P401" s="62">
        <v>10</v>
      </c>
      <c r="Q401" s="63">
        <v>3.49</v>
      </c>
      <c r="R401" s="42">
        <f t="shared" si="243"/>
        <v>10</v>
      </c>
      <c r="S401" s="43">
        <f t="shared" si="243"/>
        <v>3.49</v>
      </c>
      <c r="T401" s="409"/>
      <c r="U401" s="409"/>
      <c r="V401" s="409"/>
      <c r="W401" s="409"/>
      <c r="X401" s="423"/>
      <c r="Y401" s="409">
        <v>0</v>
      </c>
      <c r="Z401" s="483">
        <v>0</v>
      </c>
      <c r="AA401" s="406">
        <f t="shared" si="237"/>
        <v>0</v>
      </c>
      <c r="AB401" s="484">
        <f t="shared" si="237"/>
        <v>0</v>
      </c>
      <c r="AC401" s="408"/>
    </row>
    <row r="402" spans="1:30" s="9" customFormat="1" ht="43.5" customHeight="1">
      <c r="A402" s="124">
        <v>23.34</v>
      </c>
      <c r="B402" s="61" t="s">
        <v>289</v>
      </c>
      <c r="C402" s="62"/>
      <c r="D402" s="63"/>
      <c r="E402" s="62"/>
      <c r="F402" s="63"/>
      <c r="G402" s="47"/>
      <c r="H402" s="48"/>
      <c r="I402" s="49"/>
      <c r="J402" s="50"/>
      <c r="K402" s="62"/>
      <c r="L402" s="62"/>
      <c r="M402" s="62"/>
      <c r="N402" s="62"/>
      <c r="O402" s="51"/>
      <c r="P402" s="62">
        <v>11</v>
      </c>
      <c r="Q402" s="63">
        <v>5.08</v>
      </c>
      <c r="R402" s="42">
        <f t="shared" si="243"/>
        <v>11</v>
      </c>
      <c r="S402" s="43">
        <f t="shared" si="243"/>
        <v>5.08</v>
      </c>
      <c r="T402" s="409"/>
      <c r="U402" s="409"/>
      <c r="V402" s="409"/>
      <c r="W402" s="409"/>
      <c r="X402" s="423"/>
      <c r="Y402" s="409">
        <v>0</v>
      </c>
      <c r="Z402" s="483">
        <v>0</v>
      </c>
      <c r="AA402" s="406">
        <f t="shared" si="237"/>
        <v>0</v>
      </c>
      <c r="AB402" s="484">
        <f t="shared" si="237"/>
        <v>0</v>
      </c>
      <c r="AC402" s="408"/>
    </row>
    <row r="403" spans="1:30" s="9" customFormat="1" ht="39.75" customHeight="1">
      <c r="A403" s="124">
        <v>23.35</v>
      </c>
      <c r="B403" s="61" t="s">
        <v>291</v>
      </c>
      <c r="C403" s="62"/>
      <c r="D403" s="63"/>
      <c r="E403" s="62"/>
      <c r="F403" s="63"/>
      <c r="G403" s="47"/>
      <c r="H403" s="48"/>
      <c r="I403" s="49"/>
      <c r="J403" s="50"/>
      <c r="K403" s="62"/>
      <c r="L403" s="62"/>
      <c r="M403" s="62"/>
      <c r="N403" s="62"/>
      <c r="O403" s="51"/>
      <c r="P403" s="62"/>
      <c r="Q403" s="63">
        <v>0</v>
      </c>
      <c r="R403" s="42"/>
      <c r="S403" s="43"/>
      <c r="T403" s="409"/>
      <c r="U403" s="409"/>
      <c r="V403" s="409"/>
      <c r="W403" s="409"/>
      <c r="X403" s="423"/>
      <c r="Y403" s="409"/>
      <c r="Z403" s="483">
        <v>0</v>
      </c>
      <c r="AA403" s="406"/>
      <c r="AB403" s="484">
        <f t="shared" si="237"/>
        <v>0</v>
      </c>
      <c r="AC403" s="408"/>
    </row>
    <row r="404" spans="1:30" s="9" customFormat="1" ht="30" customHeight="1">
      <c r="A404" s="124">
        <v>23.36</v>
      </c>
      <c r="B404" s="61" t="s">
        <v>309</v>
      </c>
      <c r="C404" s="62"/>
      <c r="D404" s="63"/>
      <c r="E404" s="62"/>
      <c r="F404" s="63"/>
      <c r="G404" s="47"/>
      <c r="H404" s="48"/>
      <c r="I404" s="49"/>
      <c r="J404" s="50"/>
      <c r="K404" s="62"/>
      <c r="L404" s="62"/>
      <c r="M404" s="62"/>
      <c r="N404" s="62"/>
      <c r="O404" s="51">
        <v>0.2</v>
      </c>
      <c r="P404" s="62">
        <v>30</v>
      </c>
      <c r="Q404" s="41">
        <f>O404*P404</f>
        <v>6</v>
      </c>
      <c r="R404" s="42">
        <f t="shared" ref="R404:S404" si="246">K404+M404+P404</f>
        <v>30</v>
      </c>
      <c r="S404" s="43">
        <f t="shared" si="246"/>
        <v>6</v>
      </c>
      <c r="T404" s="409"/>
      <c r="U404" s="409"/>
      <c r="V404" s="409"/>
      <c r="W404" s="409"/>
      <c r="X404" s="423">
        <v>0.2</v>
      </c>
      <c r="Y404" s="409">
        <v>0</v>
      </c>
      <c r="Z404" s="424">
        <f>X404*Y404</f>
        <v>0</v>
      </c>
      <c r="AA404" s="406">
        <f t="shared" ref="AA404" si="247">T404+V404+Y404</f>
        <v>0</v>
      </c>
      <c r="AB404" s="484">
        <f t="shared" si="237"/>
        <v>0</v>
      </c>
      <c r="AC404" s="408"/>
    </row>
    <row r="405" spans="1:30" s="9" customFormat="1" ht="33.75" customHeight="1">
      <c r="A405" s="219">
        <v>23.37</v>
      </c>
      <c r="B405" s="12" t="s">
        <v>292</v>
      </c>
      <c r="C405" s="62"/>
      <c r="D405" s="63"/>
      <c r="E405" s="62"/>
      <c r="F405" s="63"/>
      <c r="G405" s="47"/>
      <c r="H405" s="48"/>
      <c r="I405" s="49"/>
      <c r="J405" s="50"/>
      <c r="K405" s="62"/>
      <c r="L405" s="62"/>
      <c r="M405" s="62"/>
      <c r="N405" s="62"/>
      <c r="O405" s="51"/>
      <c r="P405" s="62"/>
      <c r="Q405" s="63"/>
      <c r="R405" s="42"/>
      <c r="S405" s="43"/>
      <c r="T405" s="409"/>
      <c r="U405" s="409"/>
      <c r="V405" s="409"/>
      <c r="W405" s="409"/>
      <c r="X405" s="423"/>
      <c r="Y405" s="409"/>
      <c r="Z405" s="483"/>
      <c r="AA405" s="406"/>
      <c r="AB405" s="484">
        <f t="shared" si="237"/>
        <v>0</v>
      </c>
      <c r="AC405" s="408"/>
    </row>
    <row r="406" spans="1:30" s="216" customFormat="1" ht="18">
      <c r="A406" s="203"/>
      <c r="B406" s="192" t="s">
        <v>105</v>
      </c>
      <c r="C406" s="198">
        <f>SUM(C364:C405)</f>
        <v>87</v>
      </c>
      <c r="D406" s="199">
        <f>SUM(D364:D405)</f>
        <v>363.03700000000003</v>
      </c>
      <c r="E406" s="198">
        <f>SUM(E364:E405)</f>
        <v>56</v>
      </c>
      <c r="F406" s="199">
        <f>SUM(F364:F405)</f>
        <v>276.23700000000002</v>
      </c>
      <c r="G406" s="214">
        <f t="shared" ref="G406:H406" si="248">E406/C406</f>
        <v>0.64367816091954022</v>
      </c>
      <c r="H406" s="215">
        <f t="shared" si="248"/>
        <v>0.76090591317138467</v>
      </c>
      <c r="I406" s="198">
        <f t="shared" ref="I406:N406" si="249">SUM(I364:I405)</f>
        <v>31</v>
      </c>
      <c r="J406" s="199">
        <f t="shared" si="249"/>
        <v>86.8</v>
      </c>
      <c r="K406" s="198">
        <f t="shared" si="249"/>
        <v>0</v>
      </c>
      <c r="L406" s="199">
        <f t="shared" si="249"/>
        <v>0</v>
      </c>
      <c r="M406" s="198">
        <f t="shared" si="249"/>
        <v>0</v>
      </c>
      <c r="N406" s="199">
        <f t="shared" si="249"/>
        <v>0</v>
      </c>
      <c r="O406" s="200"/>
      <c r="P406" s="198">
        <f t="shared" ref="P406:W406" si="250">SUM(P364:P405)</f>
        <v>6238</v>
      </c>
      <c r="Q406" s="199">
        <f t="shared" si="250"/>
        <v>2624.2469999999994</v>
      </c>
      <c r="R406" s="198">
        <f t="shared" si="250"/>
        <v>6238</v>
      </c>
      <c r="S406" s="199">
        <f t="shared" si="250"/>
        <v>2624.2469999999994</v>
      </c>
      <c r="T406" s="445"/>
      <c r="U406" s="446">
        <f t="shared" si="250"/>
        <v>0</v>
      </c>
      <c r="V406" s="445"/>
      <c r="W406" s="446">
        <f t="shared" si="250"/>
        <v>0</v>
      </c>
      <c r="X406" s="449"/>
      <c r="Y406" s="445"/>
      <c r="Z406" s="446">
        <f t="shared" ref="Z406:AB406" si="251">SUM(Z364:Z405)</f>
        <v>693.16</v>
      </c>
      <c r="AA406" s="445"/>
      <c r="AB406" s="446">
        <f t="shared" si="251"/>
        <v>693.16</v>
      </c>
      <c r="AC406" s="422"/>
    </row>
    <row r="407" spans="1:30" ht="31.5">
      <c r="A407" s="260" t="s">
        <v>243</v>
      </c>
      <c r="B407" s="36" t="s">
        <v>244</v>
      </c>
      <c r="C407" s="26"/>
      <c r="D407" s="27"/>
      <c r="E407" s="26"/>
      <c r="F407" s="27"/>
      <c r="G407" s="47"/>
      <c r="H407" s="48"/>
      <c r="I407" s="53"/>
      <c r="J407" s="26"/>
      <c r="K407" s="26"/>
      <c r="L407" s="26"/>
      <c r="M407" s="26"/>
      <c r="N407" s="26"/>
      <c r="O407" s="112"/>
      <c r="P407" s="26"/>
      <c r="Q407" s="27"/>
      <c r="R407" s="42">
        <f t="shared" si="243"/>
        <v>0</v>
      </c>
      <c r="S407" s="43">
        <f t="shared" si="243"/>
        <v>0</v>
      </c>
      <c r="T407" s="439"/>
      <c r="U407" s="439"/>
      <c r="V407" s="439"/>
      <c r="W407" s="439"/>
      <c r="X407" s="440"/>
      <c r="Y407" s="439"/>
      <c r="Z407" s="448"/>
      <c r="AA407" s="406"/>
      <c r="AB407" s="484"/>
      <c r="AC407" s="403"/>
    </row>
    <row r="408" spans="1:30" s="147" customFormat="1" ht="18">
      <c r="A408" s="143">
        <v>24</v>
      </c>
      <c r="B408" s="144" t="s">
        <v>245</v>
      </c>
      <c r="C408" s="145"/>
      <c r="D408" s="162"/>
      <c r="E408" s="145"/>
      <c r="F408" s="162"/>
      <c r="G408" s="151"/>
      <c r="H408" s="152"/>
      <c r="I408" s="159"/>
      <c r="J408" s="145"/>
      <c r="K408" s="145"/>
      <c r="L408" s="145"/>
      <c r="M408" s="145"/>
      <c r="N408" s="145"/>
      <c r="O408" s="153"/>
      <c r="P408" s="145"/>
      <c r="Q408" s="162"/>
      <c r="R408" s="154">
        <f t="shared" si="243"/>
        <v>0</v>
      </c>
      <c r="S408" s="155">
        <f t="shared" si="243"/>
        <v>0</v>
      </c>
      <c r="T408" s="439"/>
      <c r="U408" s="439"/>
      <c r="V408" s="439"/>
      <c r="W408" s="439"/>
      <c r="X408" s="440"/>
      <c r="Y408" s="439"/>
      <c r="Z408" s="448"/>
      <c r="AA408" s="406"/>
      <c r="AB408" s="484"/>
      <c r="AC408" s="403"/>
    </row>
    <row r="409" spans="1:30" ht="18">
      <c r="A409" s="6">
        <v>24.01</v>
      </c>
      <c r="B409" s="7" t="s">
        <v>246</v>
      </c>
      <c r="C409" s="8"/>
      <c r="D409" s="13"/>
      <c r="E409" s="8"/>
      <c r="F409" s="13"/>
      <c r="G409" s="47"/>
      <c r="H409" s="48"/>
      <c r="I409" s="75"/>
      <c r="J409" s="8"/>
      <c r="K409" s="8"/>
      <c r="L409" s="8"/>
      <c r="M409" s="8"/>
      <c r="N409" s="8"/>
      <c r="O409" s="64"/>
      <c r="P409" s="8"/>
      <c r="Q409" s="13"/>
      <c r="R409" s="42">
        <f t="shared" si="243"/>
        <v>0</v>
      </c>
      <c r="S409" s="43"/>
      <c r="T409" s="405"/>
      <c r="U409" s="405"/>
      <c r="V409" s="405"/>
      <c r="W409" s="405"/>
      <c r="X409" s="426"/>
      <c r="Y409" s="405"/>
      <c r="Z409" s="484"/>
      <c r="AA409" s="406">
        <f t="shared" ref="AA409:AA412" si="252">T409+V409+Y409</f>
        <v>0</v>
      </c>
      <c r="AB409" s="484">
        <f t="shared" si="237"/>
        <v>0</v>
      </c>
      <c r="AC409" s="404"/>
    </row>
    <row r="410" spans="1:30" ht="18">
      <c r="A410" s="6"/>
      <c r="B410" s="7" t="s">
        <v>247</v>
      </c>
      <c r="C410" s="8"/>
      <c r="D410" s="13">
        <v>125</v>
      </c>
      <c r="E410" s="8"/>
      <c r="F410" s="13">
        <v>125</v>
      </c>
      <c r="G410" s="47"/>
      <c r="H410" s="48">
        <f>F410/D410</f>
        <v>1</v>
      </c>
      <c r="I410" s="49">
        <f t="shared" ref="I410:J412" si="253">C410-E410</f>
        <v>0</v>
      </c>
      <c r="J410" s="50">
        <f t="shared" si="253"/>
        <v>0</v>
      </c>
      <c r="K410" s="8"/>
      <c r="L410" s="8"/>
      <c r="M410" s="8"/>
      <c r="N410" s="8"/>
      <c r="O410" s="64"/>
      <c r="P410" s="405">
        <v>1</v>
      </c>
      <c r="Q410" s="13">
        <v>141</v>
      </c>
      <c r="R410" s="42">
        <f t="shared" si="243"/>
        <v>1</v>
      </c>
      <c r="S410" s="43">
        <f>L410+N410+Q410</f>
        <v>141</v>
      </c>
      <c r="T410" s="405"/>
      <c r="U410" s="405"/>
      <c r="V410" s="405"/>
      <c r="W410" s="405"/>
      <c r="X410" s="426"/>
      <c r="Y410" s="405">
        <v>1</v>
      </c>
      <c r="Z410" s="484">
        <v>117.94</v>
      </c>
      <c r="AA410" s="406">
        <f t="shared" si="252"/>
        <v>1</v>
      </c>
      <c r="AB410" s="484">
        <f t="shared" si="237"/>
        <v>117.94</v>
      </c>
      <c r="AC410" s="404"/>
    </row>
    <row r="411" spans="1:30" ht="31.5">
      <c r="A411" s="6"/>
      <c r="B411" s="61" t="s">
        <v>248</v>
      </c>
      <c r="C411" s="62"/>
      <c r="D411" s="63"/>
      <c r="E411" s="62"/>
      <c r="F411" s="63"/>
      <c r="G411" s="47"/>
      <c r="H411" s="48"/>
      <c r="I411" s="49">
        <f t="shared" si="253"/>
        <v>0</v>
      </c>
      <c r="J411" s="50">
        <f t="shared" si="253"/>
        <v>0</v>
      </c>
      <c r="K411" s="62"/>
      <c r="L411" s="62"/>
      <c r="M411" s="62"/>
      <c r="N411" s="62"/>
      <c r="O411" s="118"/>
      <c r="P411" s="62"/>
      <c r="Q411" s="63"/>
      <c r="R411" s="42">
        <f t="shared" si="243"/>
        <v>0</v>
      </c>
      <c r="S411" s="43">
        <f t="shared" si="243"/>
        <v>0</v>
      </c>
      <c r="T411" s="409"/>
      <c r="U411" s="409"/>
      <c r="V411" s="409"/>
      <c r="W411" s="409"/>
      <c r="X411" s="466"/>
      <c r="Y411" s="409"/>
      <c r="Z411" s="483"/>
      <c r="AA411" s="406">
        <f t="shared" si="252"/>
        <v>0</v>
      </c>
      <c r="AB411" s="484">
        <f t="shared" si="237"/>
        <v>0</v>
      </c>
      <c r="AC411" s="408"/>
    </row>
    <row r="412" spans="1:30" ht="31.5">
      <c r="A412" s="6"/>
      <c r="B412" s="7" t="s">
        <v>249</v>
      </c>
      <c r="C412" s="8"/>
      <c r="D412" s="13"/>
      <c r="E412" s="8"/>
      <c r="F412" s="13"/>
      <c r="G412" s="47"/>
      <c r="H412" s="48"/>
      <c r="I412" s="49">
        <f t="shared" si="253"/>
        <v>0</v>
      </c>
      <c r="J412" s="50">
        <f t="shared" si="253"/>
        <v>0</v>
      </c>
      <c r="K412" s="8"/>
      <c r="L412" s="8"/>
      <c r="M412" s="8"/>
      <c r="N412" s="8"/>
      <c r="O412" s="64"/>
      <c r="P412" s="8"/>
      <c r="Q412" s="13"/>
      <c r="R412" s="42">
        <f t="shared" si="243"/>
        <v>0</v>
      </c>
      <c r="S412" s="43">
        <f t="shared" si="243"/>
        <v>0</v>
      </c>
      <c r="T412" s="405"/>
      <c r="U412" s="405"/>
      <c r="V412" s="405"/>
      <c r="W412" s="405"/>
      <c r="X412" s="426"/>
      <c r="Y412" s="405"/>
      <c r="Z412" s="484"/>
      <c r="AA412" s="406">
        <f t="shared" si="252"/>
        <v>0</v>
      </c>
      <c r="AB412" s="484">
        <f t="shared" si="237"/>
        <v>0</v>
      </c>
      <c r="AC412" s="404"/>
      <c r="AD412" s="72">
        <f>AB410+AB411+AB412</f>
        <v>117.94</v>
      </c>
    </row>
    <row r="413" spans="1:30" s="216" customFormat="1" ht="18">
      <c r="A413" s="203"/>
      <c r="B413" s="192" t="s">
        <v>107</v>
      </c>
      <c r="C413" s="198">
        <f>SUM(C410:C412)</f>
        <v>0</v>
      </c>
      <c r="D413" s="199">
        <f t="shared" ref="D413:P413" si="254">SUM(D410:D412)</f>
        <v>125</v>
      </c>
      <c r="E413" s="198">
        <f t="shared" si="254"/>
        <v>0</v>
      </c>
      <c r="F413" s="199">
        <f t="shared" si="254"/>
        <v>125</v>
      </c>
      <c r="G413" s="214"/>
      <c r="H413" s="215">
        <f t="shared" si="241"/>
        <v>1</v>
      </c>
      <c r="I413" s="198">
        <f>SUM(I410:I412)</f>
        <v>0</v>
      </c>
      <c r="J413" s="199">
        <f t="shared" si="254"/>
        <v>0</v>
      </c>
      <c r="K413" s="199">
        <f t="shared" si="254"/>
        <v>0</v>
      </c>
      <c r="L413" s="199">
        <f t="shared" si="254"/>
        <v>0</v>
      </c>
      <c r="M413" s="199">
        <f t="shared" si="254"/>
        <v>0</v>
      </c>
      <c r="N413" s="199">
        <f t="shared" si="254"/>
        <v>0</v>
      </c>
      <c r="O413" s="200">
        <f t="shared" si="254"/>
        <v>0</v>
      </c>
      <c r="P413" s="199">
        <f t="shared" si="254"/>
        <v>1</v>
      </c>
      <c r="Q413" s="199">
        <f>SUM(Q409:Q412)</f>
        <v>141</v>
      </c>
      <c r="R413" s="199">
        <f>SUM(R410:R412)</f>
        <v>1</v>
      </c>
      <c r="S413" s="199">
        <f>SUM(S410:S412)</f>
        <v>141</v>
      </c>
      <c r="T413" s="446"/>
      <c r="U413" s="446">
        <f t="shared" ref="U413:W413" si="255">SUM(U410:U412)</f>
        <v>0</v>
      </c>
      <c r="V413" s="446"/>
      <c r="W413" s="446">
        <f t="shared" si="255"/>
        <v>0</v>
      </c>
      <c r="X413" s="449"/>
      <c r="Y413" s="446"/>
      <c r="Z413" s="446">
        <f>SUM(Z409:Z412)</f>
        <v>117.94</v>
      </c>
      <c r="AA413" s="446"/>
      <c r="AB413" s="446">
        <f>SUM(AB409:AB412)</f>
        <v>117.94</v>
      </c>
      <c r="AC413" s="422"/>
    </row>
    <row r="414" spans="1:30" ht="87" customHeight="1">
      <c r="A414" s="6">
        <v>24.02</v>
      </c>
      <c r="B414" s="7" t="s">
        <v>250</v>
      </c>
      <c r="C414" s="8"/>
      <c r="D414" s="13"/>
      <c r="E414" s="8"/>
      <c r="F414" s="13"/>
      <c r="G414" s="47"/>
      <c r="H414" s="48"/>
      <c r="I414" s="49"/>
      <c r="J414" s="50"/>
      <c r="K414" s="8"/>
      <c r="L414" s="8"/>
      <c r="M414" s="8"/>
      <c r="N414" s="8"/>
      <c r="O414" s="64"/>
      <c r="P414" s="8"/>
      <c r="Q414" s="13"/>
      <c r="R414" s="42"/>
      <c r="S414" s="43"/>
      <c r="T414" s="405"/>
      <c r="U414" s="405"/>
      <c r="V414" s="405"/>
      <c r="W414" s="405"/>
      <c r="X414" s="426"/>
      <c r="Y414" s="405"/>
      <c r="Z414" s="484"/>
      <c r="AA414" s="406"/>
      <c r="AB414" s="484"/>
      <c r="AC414" s="404"/>
    </row>
    <row r="415" spans="1:30" ht="18">
      <c r="A415" s="6"/>
      <c r="B415" s="7" t="s">
        <v>124</v>
      </c>
      <c r="C415" s="8"/>
      <c r="D415" s="13">
        <v>19.61</v>
      </c>
      <c r="E415" s="8"/>
      <c r="F415" s="13">
        <v>19.61</v>
      </c>
      <c r="G415" s="47"/>
      <c r="H415" s="48">
        <f t="shared" si="241"/>
        <v>1</v>
      </c>
      <c r="I415" s="49">
        <f t="shared" ref="I415:J418" si="256">C415-E415</f>
        <v>0</v>
      </c>
      <c r="J415" s="50">
        <f t="shared" si="256"/>
        <v>0</v>
      </c>
      <c r="K415" s="8"/>
      <c r="L415" s="8"/>
      <c r="M415" s="8"/>
      <c r="N415" s="8"/>
      <c r="O415" s="64"/>
      <c r="P415" s="8"/>
      <c r="Q415" s="41">
        <v>52.61</v>
      </c>
      <c r="R415" s="42"/>
      <c r="S415" s="43">
        <f t="shared" si="243"/>
        <v>52.61</v>
      </c>
      <c r="T415" s="405"/>
      <c r="U415" s="405"/>
      <c r="V415" s="405"/>
      <c r="W415" s="405"/>
      <c r="X415" s="426">
        <v>6.9459999999999994E-2</v>
      </c>
      <c r="Y415" s="405">
        <v>529</v>
      </c>
      <c r="Z415" s="424">
        <v>33</v>
      </c>
      <c r="AA415" s="406"/>
      <c r="AB415" s="484">
        <f t="shared" si="237"/>
        <v>33</v>
      </c>
      <c r="AC415" s="404"/>
    </row>
    <row r="416" spans="1:30" ht="18">
      <c r="A416" s="6"/>
      <c r="B416" s="7" t="s">
        <v>173</v>
      </c>
      <c r="C416" s="8"/>
      <c r="D416" s="13">
        <v>9.9199999999999982</v>
      </c>
      <c r="E416" s="8"/>
      <c r="F416" s="13">
        <v>9.9199999999999982</v>
      </c>
      <c r="G416" s="47"/>
      <c r="H416" s="48">
        <f t="shared" si="241"/>
        <v>1</v>
      </c>
      <c r="I416" s="49">
        <f t="shared" si="256"/>
        <v>0</v>
      </c>
      <c r="J416" s="50">
        <f t="shared" si="256"/>
        <v>0</v>
      </c>
      <c r="K416" s="8"/>
      <c r="L416" s="8"/>
      <c r="M416" s="8"/>
      <c r="N416" s="8"/>
      <c r="O416" s="64"/>
      <c r="P416" s="8"/>
      <c r="Q416" s="41">
        <v>50.46</v>
      </c>
      <c r="R416" s="42"/>
      <c r="S416" s="43">
        <f t="shared" si="243"/>
        <v>50.46</v>
      </c>
      <c r="T416" s="405"/>
      <c r="U416" s="405"/>
      <c r="V416" s="405"/>
      <c r="W416" s="405"/>
      <c r="X416" s="426"/>
      <c r="Y416" s="405">
        <v>529</v>
      </c>
      <c r="Z416" s="424">
        <v>34</v>
      </c>
      <c r="AA416" s="406"/>
      <c r="AB416" s="484">
        <f t="shared" si="237"/>
        <v>34</v>
      </c>
      <c r="AC416" s="404"/>
    </row>
    <row r="417" spans="1:30" ht="18">
      <c r="A417" s="6"/>
      <c r="B417" s="7" t="s">
        <v>174</v>
      </c>
      <c r="C417" s="8"/>
      <c r="D417" s="13">
        <v>33.64</v>
      </c>
      <c r="E417" s="8"/>
      <c r="F417" s="13">
        <v>33.64</v>
      </c>
      <c r="G417" s="47"/>
      <c r="H417" s="48">
        <f t="shared" si="241"/>
        <v>1</v>
      </c>
      <c r="I417" s="49">
        <f t="shared" si="256"/>
        <v>0</v>
      </c>
      <c r="J417" s="50">
        <f t="shared" si="256"/>
        <v>0</v>
      </c>
      <c r="K417" s="8"/>
      <c r="L417" s="8"/>
      <c r="M417" s="8"/>
      <c r="N417" s="8"/>
      <c r="O417" s="64"/>
      <c r="P417" s="8"/>
      <c r="Q417" s="41">
        <v>32.86</v>
      </c>
      <c r="R417" s="42"/>
      <c r="S417" s="43">
        <f t="shared" si="243"/>
        <v>32.86</v>
      </c>
      <c r="T417" s="405"/>
      <c r="U417" s="405"/>
      <c r="V417" s="405"/>
      <c r="W417" s="405"/>
      <c r="X417" s="426"/>
      <c r="Y417" s="405">
        <v>277</v>
      </c>
      <c r="Z417" s="424">
        <v>28.5</v>
      </c>
      <c r="AA417" s="406"/>
      <c r="AB417" s="484">
        <f t="shared" si="237"/>
        <v>28.5</v>
      </c>
      <c r="AC417" s="404"/>
      <c r="AD417" s="72">
        <f>AB415+AB416+AB417</f>
        <v>95.5</v>
      </c>
    </row>
    <row r="418" spans="1:30" ht="37.5" customHeight="1">
      <c r="A418" s="6">
        <v>24.03</v>
      </c>
      <c r="B418" s="7" t="s">
        <v>251</v>
      </c>
      <c r="C418" s="8"/>
      <c r="D418" s="13">
        <v>8.75</v>
      </c>
      <c r="E418" s="8"/>
      <c r="F418" s="13">
        <v>8.75</v>
      </c>
      <c r="G418" s="47"/>
      <c r="H418" s="48">
        <f t="shared" si="241"/>
        <v>1</v>
      </c>
      <c r="I418" s="49">
        <f t="shared" si="256"/>
        <v>0</v>
      </c>
      <c r="J418" s="50">
        <f t="shared" si="256"/>
        <v>0</v>
      </c>
      <c r="K418" s="8"/>
      <c r="L418" s="8"/>
      <c r="M418" s="8"/>
      <c r="N418" s="8"/>
      <c r="O418" s="64"/>
      <c r="P418" s="8"/>
      <c r="Q418" s="41">
        <v>25.5</v>
      </c>
      <c r="R418" s="42"/>
      <c r="S418" s="43">
        <f t="shared" si="243"/>
        <v>25.5</v>
      </c>
      <c r="T418" s="405"/>
      <c r="U418" s="405"/>
      <c r="V418" s="405"/>
      <c r="W418" s="405"/>
      <c r="X418" s="426"/>
      <c r="Y418" s="405"/>
      <c r="Z418" s="424">
        <v>12</v>
      </c>
      <c r="AA418" s="406"/>
      <c r="AB418" s="484">
        <f t="shared" si="237"/>
        <v>12</v>
      </c>
      <c r="AC418" s="404"/>
    </row>
    <row r="419" spans="1:30" s="216" customFormat="1" ht="18">
      <c r="A419" s="203"/>
      <c r="B419" s="192" t="s">
        <v>107</v>
      </c>
      <c r="C419" s="210"/>
      <c r="D419" s="211">
        <f t="shared" ref="D419:F419" si="257">SUM(D414:D418)</f>
        <v>71.92</v>
      </c>
      <c r="E419" s="210"/>
      <c r="F419" s="211">
        <f t="shared" si="257"/>
        <v>71.92</v>
      </c>
      <c r="G419" s="214"/>
      <c r="H419" s="215">
        <f t="shared" si="241"/>
        <v>1</v>
      </c>
      <c r="I419" s="210">
        <f t="shared" ref="I419:S419" si="258">SUM(I414:I418)</f>
        <v>0</v>
      </c>
      <c r="J419" s="211">
        <f t="shared" si="258"/>
        <v>0</v>
      </c>
      <c r="K419" s="211">
        <f t="shared" si="258"/>
        <v>0</v>
      </c>
      <c r="L419" s="211">
        <f t="shared" si="258"/>
        <v>0</v>
      </c>
      <c r="M419" s="211">
        <f t="shared" si="258"/>
        <v>0</v>
      </c>
      <c r="N419" s="211">
        <f t="shared" si="258"/>
        <v>0</v>
      </c>
      <c r="O419" s="212">
        <f t="shared" si="258"/>
        <v>0</v>
      </c>
      <c r="P419" s="211">
        <f t="shared" si="258"/>
        <v>0</v>
      </c>
      <c r="Q419" s="211">
        <f>SUM(Q414:Q418)</f>
        <v>161.43</v>
      </c>
      <c r="R419" s="211">
        <f t="shared" si="258"/>
        <v>0</v>
      </c>
      <c r="S419" s="211">
        <f t="shared" si="258"/>
        <v>161.43</v>
      </c>
      <c r="T419" s="475"/>
      <c r="U419" s="475">
        <f t="shared" ref="U419:W419" si="259">SUM(U414:U418)</f>
        <v>0</v>
      </c>
      <c r="V419" s="475"/>
      <c r="W419" s="475">
        <f t="shared" si="259"/>
        <v>0</v>
      </c>
      <c r="X419" s="476"/>
      <c r="Y419" s="475"/>
      <c r="Z419" s="475">
        <f>SUM(Z414:Z418)</f>
        <v>107.5</v>
      </c>
      <c r="AA419" s="475"/>
      <c r="AB419" s="475">
        <f>SUM(AB414:AB418)</f>
        <v>107.5</v>
      </c>
      <c r="AC419" s="422"/>
    </row>
    <row r="420" spans="1:30" s="216" customFormat="1" ht="18">
      <c r="A420" s="203"/>
      <c r="B420" s="192" t="s">
        <v>252</v>
      </c>
      <c r="C420" s="213"/>
      <c r="D420" s="199">
        <f>D419+D413+D406+D361+D357+D351+D347+D344+D340+D336+D329+D325+D320+D308+D291+D265+D219+D215+D208+D194+D150+D148+D111</f>
        <v>3892.7100495</v>
      </c>
      <c r="E420" s="198"/>
      <c r="F420" s="199">
        <f>F419+F413+F406+F361+F357+F351+F347+F344+F340+F336+F329+F325+F320+F308+F291+F265+F219+F215+F208+F194+F150+F148+F111</f>
        <v>3787.8300495000003</v>
      </c>
      <c r="G420" s="214"/>
      <c r="H420" s="215">
        <f t="shared" si="241"/>
        <v>0.9730573305829775</v>
      </c>
      <c r="I420" s="198">
        <f t="shared" ref="I420:S420" si="260">I419+I413+I406+I361+I357+I351+I347+I344+I340+I336+I329+I325+I320+I308+I291+I265+I219+I215+I208+I194+I150+I148+I111</f>
        <v>332</v>
      </c>
      <c r="J420" s="199">
        <f t="shared" si="260"/>
        <v>104.88</v>
      </c>
      <c r="K420" s="199">
        <f t="shared" si="260"/>
        <v>0</v>
      </c>
      <c r="L420" s="199">
        <f t="shared" si="260"/>
        <v>0</v>
      </c>
      <c r="M420" s="199">
        <f t="shared" si="260"/>
        <v>0</v>
      </c>
      <c r="N420" s="199">
        <f t="shared" si="260"/>
        <v>0</v>
      </c>
      <c r="O420" s="200">
        <f t="shared" si="260"/>
        <v>24.109929999999995</v>
      </c>
      <c r="P420" s="199">
        <f t="shared" si="260"/>
        <v>135384</v>
      </c>
      <c r="Q420" s="199">
        <f t="shared" si="260"/>
        <v>7563.0788999999995</v>
      </c>
      <c r="R420" s="199">
        <f t="shared" si="260"/>
        <v>135384</v>
      </c>
      <c r="S420" s="199">
        <f t="shared" si="260"/>
        <v>7563.0788999999995</v>
      </c>
      <c r="T420" s="446"/>
      <c r="U420" s="446">
        <f t="shared" ref="U420:Z420" si="261">U419+U413+U406+U361+U357+U351+U347+U344+U340+U336+U329+U325+U320+U308+U291+U265+U219+U215+U208+U194+U150+U148+U111</f>
        <v>0</v>
      </c>
      <c r="V420" s="446"/>
      <c r="W420" s="446">
        <f t="shared" si="261"/>
        <v>0</v>
      </c>
      <c r="X420" s="449"/>
      <c r="Y420" s="446"/>
      <c r="Z420" s="446">
        <f t="shared" si="261"/>
        <v>4636.3736900000004</v>
      </c>
      <c r="AA420" s="446"/>
      <c r="AB420" s="446">
        <f t="shared" ref="AB420" si="262">AB419+AB413+AB406+AB361+AB357+AB351+AB347+AB344+AB340+AB336+AB329+AB325+AB320+AB308+AB291+AB265+AB219+AB215+AB208+AB194+AB150+AB148+AB111</f>
        <v>4636.3736900000004</v>
      </c>
      <c r="AC420" s="422"/>
    </row>
    <row r="421" spans="1:30" s="147" customFormat="1" ht="25.5" customHeight="1">
      <c r="A421" s="175">
        <v>25</v>
      </c>
      <c r="B421" s="144" t="s">
        <v>253</v>
      </c>
      <c r="C421" s="145"/>
      <c r="D421" s="162"/>
      <c r="E421" s="145"/>
      <c r="F421" s="162"/>
      <c r="G421" s="151"/>
      <c r="H421" s="152"/>
      <c r="I421" s="159"/>
      <c r="J421" s="145"/>
      <c r="K421" s="145"/>
      <c r="L421" s="145"/>
      <c r="M421" s="145"/>
      <c r="N421" s="145"/>
      <c r="O421" s="153"/>
      <c r="P421" s="145"/>
      <c r="Q421" s="162"/>
      <c r="R421" s="154">
        <f t="shared" si="243"/>
        <v>0</v>
      </c>
      <c r="S421" s="155">
        <f t="shared" si="243"/>
        <v>0</v>
      </c>
      <c r="T421" s="439"/>
      <c r="U421" s="439"/>
      <c r="V421" s="439"/>
      <c r="W421" s="439"/>
      <c r="X421" s="440"/>
      <c r="Y421" s="439"/>
      <c r="Z421" s="448"/>
      <c r="AA421" s="406"/>
      <c r="AB421" s="484"/>
      <c r="AC421" s="403"/>
    </row>
    <row r="422" spans="1:30" ht="25.5" customHeight="1">
      <c r="A422" s="6">
        <v>25.01</v>
      </c>
      <c r="B422" s="7" t="s">
        <v>254</v>
      </c>
      <c r="C422" s="8"/>
      <c r="D422" s="13"/>
      <c r="E422" s="8"/>
      <c r="F422" s="13"/>
      <c r="G422" s="47"/>
      <c r="H422" s="48"/>
      <c r="I422" s="49">
        <f t="shared" ref="I422:J423" si="263">C422-E422</f>
        <v>0</v>
      </c>
      <c r="J422" s="50">
        <f t="shared" si="263"/>
        <v>0</v>
      </c>
      <c r="K422" s="8"/>
      <c r="L422" s="8"/>
      <c r="M422" s="8"/>
      <c r="N422" s="8"/>
      <c r="O422" s="64"/>
      <c r="P422" s="8"/>
      <c r="Q422" s="13"/>
      <c r="R422" s="42">
        <f t="shared" si="243"/>
        <v>0</v>
      </c>
      <c r="S422" s="43">
        <f t="shared" si="243"/>
        <v>0</v>
      </c>
      <c r="T422" s="405"/>
      <c r="U422" s="405"/>
      <c r="V422" s="405"/>
      <c r="W422" s="405"/>
      <c r="X422" s="426"/>
      <c r="Y422" s="405"/>
      <c r="Z422" s="484"/>
      <c r="AA422" s="406">
        <f t="shared" ref="AA422:AA423" si="264">T422+V422+Y422</f>
        <v>0</v>
      </c>
      <c r="AB422" s="484">
        <f t="shared" si="237"/>
        <v>0</v>
      </c>
      <c r="AC422" s="404"/>
    </row>
    <row r="423" spans="1:30" ht="25.5" customHeight="1">
      <c r="A423" s="6">
        <v>25.02</v>
      </c>
      <c r="B423" s="7" t="s">
        <v>255</v>
      </c>
      <c r="C423" s="8"/>
      <c r="D423" s="13"/>
      <c r="E423" s="8"/>
      <c r="F423" s="13"/>
      <c r="G423" s="47"/>
      <c r="H423" s="48"/>
      <c r="I423" s="49">
        <f t="shared" si="263"/>
        <v>0</v>
      </c>
      <c r="J423" s="50">
        <f t="shared" si="263"/>
        <v>0</v>
      </c>
      <c r="K423" s="8"/>
      <c r="L423" s="8"/>
      <c r="M423" s="8"/>
      <c r="N423" s="8"/>
      <c r="O423" s="64"/>
      <c r="P423" s="8"/>
      <c r="Q423" s="13"/>
      <c r="R423" s="42">
        <f t="shared" si="243"/>
        <v>0</v>
      </c>
      <c r="S423" s="43">
        <f t="shared" si="243"/>
        <v>0</v>
      </c>
      <c r="T423" s="405"/>
      <c r="U423" s="405"/>
      <c r="V423" s="405"/>
      <c r="W423" s="405"/>
      <c r="X423" s="426"/>
      <c r="Y423" s="405"/>
      <c r="Z423" s="484"/>
      <c r="AA423" s="406">
        <f t="shared" si="264"/>
        <v>0</v>
      </c>
      <c r="AB423" s="484">
        <f t="shared" si="237"/>
        <v>0</v>
      </c>
      <c r="AC423" s="404"/>
    </row>
    <row r="424" spans="1:30" s="216" customFormat="1" ht="18">
      <c r="A424" s="203"/>
      <c r="B424" s="192" t="s">
        <v>107</v>
      </c>
      <c r="C424" s="210"/>
      <c r="D424" s="211">
        <f>SUM(D422:D423)</f>
        <v>0</v>
      </c>
      <c r="E424" s="210"/>
      <c r="F424" s="211">
        <f t="shared" ref="F424" si="265">SUM(F422:F423)</f>
        <v>0</v>
      </c>
      <c r="G424" s="214"/>
      <c r="H424" s="215"/>
      <c r="I424" s="210">
        <f t="shared" ref="I424:S424" si="266">SUM(I422:I423)</f>
        <v>0</v>
      </c>
      <c r="J424" s="211">
        <f t="shared" si="266"/>
        <v>0</v>
      </c>
      <c r="K424" s="211">
        <f t="shared" si="266"/>
        <v>0</v>
      </c>
      <c r="L424" s="211">
        <f t="shared" si="266"/>
        <v>0</v>
      </c>
      <c r="M424" s="211">
        <f t="shared" si="266"/>
        <v>0</v>
      </c>
      <c r="N424" s="211">
        <f t="shared" si="266"/>
        <v>0</v>
      </c>
      <c r="O424" s="212">
        <f t="shared" si="266"/>
        <v>0</v>
      </c>
      <c r="P424" s="211">
        <f t="shared" si="266"/>
        <v>0</v>
      </c>
      <c r="Q424" s="211">
        <f t="shared" si="266"/>
        <v>0</v>
      </c>
      <c r="R424" s="211">
        <f t="shared" si="266"/>
        <v>0</v>
      </c>
      <c r="S424" s="211">
        <f t="shared" si="266"/>
        <v>0</v>
      </c>
      <c r="T424" s="475"/>
      <c r="U424" s="475">
        <f t="shared" ref="U424:Z424" si="267">SUM(U422:U423)</f>
        <v>0</v>
      </c>
      <c r="V424" s="475"/>
      <c r="W424" s="475">
        <f t="shared" si="267"/>
        <v>0</v>
      </c>
      <c r="X424" s="476"/>
      <c r="Y424" s="475"/>
      <c r="Z424" s="475">
        <f t="shared" si="267"/>
        <v>0</v>
      </c>
      <c r="AA424" s="475"/>
      <c r="AB424" s="484">
        <f t="shared" si="237"/>
        <v>0</v>
      </c>
      <c r="AC424" s="422"/>
    </row>
    <row r="425" spans="1:30" s="216" customFormat="1" ht="18">
      <c r="A425" s="203"/>
      <c r="B425" s="192" t="s">
        <v>256</v>
      </c>
      <c r="C425" s="199"/>
      <c r="D425" s="199">
        <f>D424+D420</f>
        <v>3892.7100495</v>
      </c>
      <c r="E425" s="199"/>
      <c r="F425" s="199">
        <f>F424+F420</f>
        <v>3787.8300495000003</v>
      </c>
      <c r="G425" s="214"/>
      <c r="H425" s="215">
        <f t="shared" si="241"/>
        <v>0.9730573305829775</v>
      </c>
      <c r="I425" s="198">
        <f t="shared" ref="I425:R425" si="268">I424+I420</f>
        <v>332</v>
      </c>
      <c r="J425" s="199">
        <f t="shared" si="268"/>
        <v>104.88</v>
      </c>
      <c r="K425" s="199">
        <f t="shared" si="268"/>
        <v>0</v>
      </c>
      <c r="L425" s="199">
        <f t="shared" si="268"/>
        <v>0</v>
      </c>
      <c r="M425" s="199">
        <f t="shared" si="268"/>
        <v>0</v>
      </c>
      <c r="N425" s="199">
        <f t="shared" si="268"/>
        <v>0</v>
      </c>
      <c r="O425" s="200">
        <f t="shared" si="268"/>
        <v>24.109929999999995</v>
      </c>
      <c r="P425" s="199">
        <f t="shared" si="268"/>
        <v>135384</v>
      </c>
      <c r="Q425" s="199">
        <f t="shared" si="268"/>
        <v>7563.0788999999995</v>
      </c>
      <c r="R425" s="199">
        <f t="shared" si="268"/>
        <v>135384</v>
      </c>
      <c r="S425" s="199">
        <f>S424+S420</f>
        <v>7563.0788999999995</v>
      </c>
      <c r="T425" s="446"/>
      <c r="U425" s="446">
        <f t="shared" ref="U425:AB425" si="269">U424+U420</f>
        <v>0</v>
      </c>
      <c r="V425" s="446"/>
      <c r="W425" s="446">
        <f t="shared" si="269"/>
        <v>0</v>
      </c>
      <c r="X425" s="449"/>
      <c r="Y425" s="446"/>
      <c r="Z425" s="446">
        <f t="shared" si="269"/>
        <v>4636.3736900000004</v>
      </c>
      <c r="AA425" s="446"/>
      <c r="AB425" s="446">
        <f t="shared" si="269"/>
        <v>4636.3736900000004</v>
      </c>
      <c r="AC425" s="422"/>
    </row>
    <row r="426" spans="1:30" s="147" customFormat="1" ht="54" customHeight="1">
      <c r="A426" s="175">
        <v>26</v>
      </c>
      <c r="B426" s="144" t="s">
        <v>257</v>
      </c>
      <c r="C426" s="145"/>
      <c r="D426" s="162"/>
      <c r="E426" s="145"/>
      <c r="F426" s="162"/>
      <c r="G426" s="151"/>
      <c r="H426" s="152"/>
      <c r="I426" s="159"/>
      <c r="J426" s="145"/>
      <c r="K426" s="145"/>
      <c r="L426" s="145"/>
      <c r="M426" s="145"/>
      <c r="N426" s="145"/>
      <c r="O426" s="153"/>
      <c r="P426" s="145"/>
      <c r="Q426" s="162"/>
      <c r="R426" s="154">
        <f t="shared" ref="R426:S460" si="270">K426+M426+P426</f>
        <v>0</v>
      </c>
      <c r="S426" s="155">
        <f t="shared" si="270"/>
        <v>0</v>
      </c>
      <c r="T426" s="439"/>
      <c r="U426" s="439"/>
      <c r="V426" s="439"/>
      <c r="W426" s="439"/>
      <c r="X426" s="440"/>
      <c r="Y426" s="439"/>
      <c r="Z426" s="448"/>
      <c r="AA426" s="406"/>
      <c r="AB426" s="484"/>
      <c r="AC426" s="403"/>
    </row>
    <row r="427" spans="1:30" s="87" customFormat="1" ht="18">
      <c r="A427" s="6"/>
      <c r="B427" s="36" t="s">
        <v>258</v>
      </c>
      <c r="C427" s="26"/>
      <c r="D427" s="27"/>
      <c r="E427" s="26"/>
      <c r="F427" s="27"/>
      <c r="G427" s="47"/>
      <c r="H427" s="48"/>
      <c r="I427" s="53"/>
      <c r="J427" s="26"/>
      <c r="K427" s="26"/>
      <c r="L427" s="26"/>
      <c r="M427" s="26"/>
      <c r="N427" s="26"/>
      <c r="O427" s="112"/>
      <c r="P427" s="26"/>
      <c r="Q427" s="27"/>
      <c r="R427" s="42">
        <f t="shared" si="270"/>
        <v>0</v>
      </c>
      <c r="S427" s="43">
        <f t="shared" si="270"/>
        <v>0</v>
      </c>
      <c r="T427" s="439"/>
      <c r="U427" s="439"/>
      <c r="V427" s="439"/>
      <c r="W427" s="439"/>
      <c r="X427" s="440"/>
      <c r="Y427" s="439"/>
      <c r="Z427" s="448"/>
      <c r="AA427" s="406"/>
      <c r="AB427" s="484"/>
      <c r="AC427" s="403"/>
    </row>
    <row r="428" spans="1:30" ht="18">
      <c r="A428" s="262"/>
      <c r="B428" s="36" t="s">
        <v>259</v>
      </c>
      <c r="C428" s="26"/>
      <c r="D428" s="27"/>
      <c r="E428" s="26"/>
      <c r="F428" s="27"/>
      <c r="G428" s="47"/>
      <c r="H428" s="48"/>
      <c r="I428" s="53"/>
      <c r="J428" s="26"/>
      <c r="K428" s="26"/>
      <c r="L428" s="26"/>
      <c r="M428" s="26"/>
      <c r="N428" s="26"/>
      <c r="O428" s="112"/>
      <c r="P428" s="26"/>
      <c r="Q428" s="27"/>
      <c r="R428" s="42">
        <f t="shared" si="270"/>
        <v>0</v>
      </c>
      <c r="S428" s="43">
        <f t="shared" si="270"/>
        <v>0</v>
      </c>
      <c r="T428" s="439"/>
      <c r="U428" s="439"/>
      <c r="V428" s="439"/>
      <c r="W428" s="439"/>
      <c r="X428" s="440"/>
      <c r="Y428" s="439"/>
      <c r="Z428" s="448"/>
      <c r="AA428" s="406"/>
      <c r="AB428" s="484"/>
      <c r="AC428" s="403"/>
    </row>
    <row r="429" spans="1:30" ht="28.5" customHeight="1">
      <c r="A429" s="6">
        <v>26.01</v>
      </c>
      <c r="B429" s="12" t="s">
        <v>260</v>
      </c>
      <c r="C429" s="8"/>
      <c r="D429" s="13"/>
      <c r="E429" s="8"/>
      <c r="F429" s="13"/>
      <c r="G429" s="47"/>
      <c r="H429" s="48"/>
      <c r="I429" s="49">
        <f t="shared" ref="I429:J437" si="271">C429-E429</f>
        <v>0</v>
      </c>
      <c r="J429" s="50">
        <f t="shared" si="271"/>
        <v>0</v>
      </c>
      <c r="K429" s="8"/>
      <c r="L429" s="8"/>
      <c r="M429" s="8"/>
      <c r="N429" s="8"/>
      <c r="O429" s="64"/>
      <c r="P429" s="8"/>
      <c r="Q429" s="13"/>
      <c r="R429" s="42">
        <f t="shared" si="270"/>
        <v>0</v>
      </c>
      <c r="S429" s="43">
        <f t="shared" si="270"/>
        <v>0</v>
      </c>
      <c r="T429" s="405"/>
      <c r="U429" s="405"/>
      <c r="V429" s="405"/>
      <c r="W429" s="405"/>
      <c r="X429" s="426"/>
      <c r="Y429" s="405"/>
      <c r="Z429" s="484"/>
      <c r="AA429" s="406">
        <f t="shared" ref="AA429:AB460" si="272">T429+V429+Y429</f>
        <v>0</v>
      </c>
      <c r="AB429" s="484">
        <f t="shared" si="272"/>
        <v>0</v>
      </c>
      <c r="AC429" s="407"/>
    </row>
    <row r="430" spans="1:30" ht="36" customHeight="1">
      <c r="A430" s="6">
        <f>+A429+0.01</f>
        <v>26.020000000000003</v>
      </c>
      <c r="B430" s="12" t="s">
        <v>261</v>
      </c>
      <c r="C430" s="8"/>
      <c r="D430" s="13"/>
      <c r="E430" s="8"/>
      <c r="F430" s="13"/>
      <c r="G430" s="47"/>
      <c r="H430" s="48"/>
      <c r="I430" s="49">
        <f t="shared" si="271"/>
        <v>0</v>
      </c>
      <c r="J430" s="50">
        <f t="shared" si="271"/>
        <v>0</v>
      </c>
      <c r="K430" s="8"/>
      <c r="L430" s="8"/>
      <c r="M430" s="8"/>
      <c r="N430" s="8"/>
      <c r="O430" s="64"/>
      <c r="P430" s="8"/>
      <c r="Q430" s="13"/>
      <c r="R430" s="42">
        <f t="shared" si="270"/>
        <v>0</v>
      </c>
      <c r="S430" s="43">
        <f t="shared" si="270"/>
        <v>0</v>
      </c>
      <c r="T430" s="405"/>
      <c r="U430" s="405"/>
      <c r="V430" s="405"/>
      <c r="W430" s="405"/>
      <c r="X430" s="426"/>
      <c r="Y430" s="405"/>
      <c r="Z430" s="484"/>
      <c r="AA430" s="406">
        <f t="shared" si="272"/>
        <v>0</v>
      </c>
      <c r="AB430" s="484">
        <f t="shared" si="272"/>
        <v>0</v>
      </c>
      <c r="AC430" s="407"/>
    </row>
    <row r="431" spans="1:30" s="91" customFormat="1" ht="28.5" customHeight="1">
      <c r="A431" s="6">
        <f t="shared" ref="A431:A437" si="273">+A430+0.01</f>
        <v>26.030000000000005</v>
      </c>
      <c r="B431" s="12" t="s">
        <v>262</v>
      </c>
      <c r="C431" s="8"/>
      <c r="D431" s="13"/>
      <c r="E431" s="8"/>
      <c r="F431" s="13"/>
      <c r="G431" s="47"/>
      <c r="H431" s="48"/>
      <c r="I431" s="49">
        <f t="shared" si="271"/>
        <v>0</v>
      </c>
      <c r="J431" s="50">
        <f t="shared" si="271"/>
        <v>0</v>
      </c>
      <c r="K431" s="8"/>
      <c r="L431" s="8"/>
      <c r="M431" s="8"/>
      <c r="N431" s="8"/>
      <c r="O431" s="64"/>
      <c r="P431" s="8"/>
      <c r="Q431" s="13"/>
      <c r="R431" s="42">
        <f t="shared" si="270"/>
        <v>0</v>
      </c>
      <c r="S431" s="43">
        <f t="shared" si="270"/>
        <v>0</v>
      </c>
      <c r="T431" s="405"/>
      <c r="U431" s="405"/>
      <c r="V431" s="405"/>
      <c r="W431" s="405"/>
      <c r="X431" s="426"/>
      <c r="Y431" s="405"/>
      <c r="Z431" s="484"/>
      <c r="AA431" s="406">
        <f t="shared" si="272"/>
        <v>0</v>
      </c>
      <c r="AB431" s="484">
        <f t="shared" si="272"/>
        <v>0</v>
      </c>
      <c r="AC431" s="407"/>
    </row>
    <row r="432" spans="1:30" s="91" customFormat="1" ht="31.5" customHeight="1">
      <c r="A432" s="6">
        <f t="shared" si="273"/>
        <v>26.040000000000006</v>
      </c>
      <c r="B432" s="12" t="s">
        <v>263</v>
      </c>
      <c r="C432" s="8"/>
      <c r="D432" s="13"/>
      <c r="E432" s="8"/>
      <c r="F432" s="13"/>
      <c r="G432" s="47"/>
      <c r="H432" s="48"/>
      <c r="I432" s="49">
        <f t="shared" si="271"/>
        <v>0</v>
      </c>
      <c r="J432" s="50">
        <f t="shared" si="271"/>
        <v>0</v>
      </c>
      <c r="K432" s="8"/>
      <c r="L432" s="8"/>
      <c r="M432" s="8"/>
      <c r="N432" s="8"/>
      <c r="O432" s="64"/>
      <c r="P432" s="8"/>
      <c r="Q432" s="13"/>
      <c r="R432" s="42">
        <f t="shared" si="270"/>
        <v>0</v>
      </c>
      <c r="S432" s="43">
        <f t="shared" si="270"/>
        <v>0</v>
      </c>
      <c r="T432" s="405"/>
      <c r="U432" s="405"/>
      <c r="V432" s="405"/>
      <c r="W432" s="405"/>
      <c r="X432" s="426"/>
      <c r="Y432" s="405"/>
      <c r="Z432" s="484"/>
      <c r="AA432" s="406">
        <f t="shared" si="272"/>
        <v>0</v>
      </c>
      <c r="AB432" s="484">
        <f t="shared" si="272"/>
        <v>0</v>
      </c>
      <c r="AC432" s="407"/>
    </row>
    <row r="433" spans="1:29" s="91" customFormat="1" ht="29.25" customHeight="1">
      <c r="A433" s="6">
        <f t="shared" si="273"/>
        <v>26.050000000000008</v>
      </c>
      <c r="B433" s="12" t="s">
        <v>264</v>
      </c>
      <c r="C433" s="8"/>
      <c r="D433" s="13"/>
      <c r="E433" s="8"/>
      <c r="F433" s="13"/>
      <c r="G433" s="47"/>
      <c r="H433" s="48"/>
      <c r="I433" s="49">
        <f t="shared" si="271"/>
        <v>0</v>
      </c>
      <c r="J433" s="50">
        <f t="shared" si="271"/>
        <v>0</v>
      </c>
      <c r="K433" s="8"/>
      <c r="L433" s="8"/>
      <c r="M433" s="8"/>
      <c r="N433" s="8"/>
      <c r="O433" s="64"/>
      <c r="P433" s="8"/>
      <c r="Q433" s="41">
        <f t="shared" ref="Q433:Q435" si="274">O433*P433</f>
        <v>0</v>
      </c>
      <c r="R433" s="42">
        <f t="shared" si="270"/>
        <v>0</v>
      </c>
      <c r="S433" s="43">
        <f t="shared" si="270"/>
        <v>0</v>
      </c>
      <c r="T433" s="405"/>
      <c r="U433" s="405"/>
      <c r="V433" s="405"/>
      <c r="W433" s="405"/>
      <c r="X433" s="426"/>
      <c r="Y433" s="405"/>
      <c r="Z433" s="424">
        <f t="shared" ref="Z433:Z435" si="275">X433*Y433</f>
        <v>0</v>
      </c>
      <c r="AA433" s="406">
        <f t="shared" si="272"/>
        <v>0</v>
      </c>
      <c r="AB433" s="484">
        <f t="shared" si="272"/>
        <v>0</v>
      </c>
      <c r="AC433" s="407"/>
    </row>
    <row r="434" spans="1:29" ht="33.75" customHeight="1">
      <c r="A434" s="6">
        <f t="shared" si="273"/>
        <v>26.060000000000009</v>
      </c>
      <c r="B434" s="12" t="s">
        <v>67</v>
      </c>
      <c r="C434" s="8"/>
      <c r="D434" s="13"/>
      <c r="E434" s="8"/>
      <c r="F434" s="13"/>
      <c r="G434" s="47"/>
      <c r="H434" s="48"/>
      <c r="I434" s="49">
        <f t="shared" si="271"/>
        <v>0</v>
      </c>
      <c r="J434" s="50">
        <f t="shared" si="271"/>
        <v>0</v>
      </c>
      <c r="K434" s="8"/>
      <c r="L434" s="8"/>
      <c r="M434" s="8"/>
      <c r="N434" s="8"/>
      <c r="O434" s="64">
        <v>2.5</v>
      </c>
      <c r="P434" s="8"/>
      <c r="Q434" s="41">
        <f t="shared" si="274"/>
        <v>0</v>
      </c>
      <c r="R434" s="42">
        <f t="shared" si="270"/>
        <v>0</v>
      </c>
      <c r="S434" s="43">
        <f t="shared" si="270"/>
        <v>0</v>
      </c>
      <c r="T434" s="405"/>
      <c r="U434" s="405"/>
      <c r="V434" s="405"/>
      <c r="W434" s="405"/>
      <c r="X434" s="426">
        <v>2.5</v>
      </c>
      <c r="Y434" s="405"/>
      <c r="Z434" s="424">
        <f t="shared" si="275"/>
        <v>0</v>
      </c>
      <c r="AA434" s="406">
        <f t="shared" si="272"/>
        <v>0</v>
      </c>
      <c r="AB434" s="484">
        <f t="shared" si="272"/>
        <v>0</v>
      </c>
      <c r="AC434" s="407"/>
    </row>
    <row r="435" spans="1:29" ht="36.75" customHeight="1">
      <c r="A435" s="6">
        <f t="shared" si="273"/>
        <v>26.070000000000011</v>
      </c>
      <c r="B435" s="12" t="s">
        <v>31</v>
      </c>
      <c r="C435" s="8"/>
      <c r="D435" s="13"/>
      <c r="E435" s="8"/>
      <c r="F435" s="13"/>
      <c r="G435" s="47"/>
      <c r="H435" s="48"/>
      <c r="I435" s="49">
        <f t="shared" si="271"/>
        <v>0</v>
      </c>
      <c r="J435" s="50">
        <f t="shared" si="271"/>
        <v>0</v>
      </c>
      <c r="K435" s="8"/>
      <c r="L435" s="8"/>
      <c r="M435" s="8"/>
      <c r="N435" s="8"/>
      <c r="O435" s="64">
        <v>3</v>
      </c>
      <c r="P435" s="8"/>
      <c r="Q435" s="41">
        <f t="shared" si="274"/>
        <v>0</v>
      </c>
      <c r="R435" s="42">
        <f t="shared" si="270"/>
        <v>0</v>
      </c>
      <c r="S435" s="43">
        <f t="shared" si="270"/>
        <v>0</v>
      </c>
      <c r="T435" s="405"/>
      <c r="U435" s="405"/>
      <c r="V435" s="405"/>
      <c r="W435" s="405"/>
      <c r="X435" s="426">
        <v>3</v>
      </c>
      <c r="Y435" s="405"/>
      <c r="Z435" s="424">
        <f t="shared" si="275"/>
        <v>0</v>
      </c>
      <c r="AA435" s="406">
        <f t="shared" si="272"/>
        <v>0</v>
      </c>
      <c r="AB435" s="484">
        <f t="shared" si="272"/>
        <v>0</v>
      </c>
      <c r="AC435" s="407"/>
    </row>
    <row r="436" spans="1:29" ht="29.25" customHeight="1">
      <c r="A436" s="6">
        <f t="shared" si="273"/>
        <v>26.080000000000013</v>
      </c>
      <c r="B436" s="12" t="s">
        <v>265</v>
      </c>
      <c r="C436" s="8"/>
      <c r="D436" s="13"/>
      <c r="E436" s="8"/>
      <c r="F436" s="13"/>
      <c r="G436" s="47"/>
      <c r="H436" s="48"/>
      <c r="I436" s="49">
        <f t="shared" si="271"/>
        <v>0</v>
      </c>
      <c r="J436" s="50">
        <f t="shared" si="271"/>
        <v>0</v>
      </c>
      <c r="K436" s="8"/>
      <c r="L436" s="8"/>
      <c r="M436" s="8"/>
      <c r="N436" s="8"/>
      <c r="O436" s="64">
        <v>0.375</v>
      </c>
      <c r="P436" s="8"/>
      <c r="Q436" s="41">
        <f>O436*P436</f>
        <v>0</v>
      </c>
      <c r="R436" s="42">
        <f t="shared" si="270"/>
        <v>0</v>
      </c>
      <c r="S436" s="43">
        <f t="shared" si="270"/>
        <v>0</v>
      </c>
      <c r="T436" s="405"/>
      <c r="U436" s="405"/>
      <c r="V436" s="405"/>
      <c r="W436" s="405"/>
      <c r="X436" s="426">
        <v>0.375</v>
      </c>
      <c r="Y436" s="405"/>
      <c r="Z436" s="424">
        <f>X436*Y436</f>
        <v>0</v>
      </c>
      <c r="AA436" s="406">
        <f t="shared" si="272"/>
        <v>0</v>
      </c>
      <c r="AB436" s="484">
        <f t="shared" si="272"/>
        <v>0</v>
      </c>
      <c r="AC436" s="407"/>
    </row>
    <row r="437" spans="1:29" ht="32.25" customHeight="1">
      <c r="A437" s="6">
        <f t="shared" si="273"/>
        <v>26.090000000000014</v>
      </c>
      <c r="B437" s="12" t="s">
        <v>33</v>
      </c>
      <c r="C437" s="8"/>
      <c r="D437" s="13"/>
      <c r="E437" s="8"/>
      <c r="F437" s="13"/>
      <c r="G437" s="47"/>
      <c r="H437" s="48"/>
      <c r="I437" s="49">
        <f t="shared" si="271"/>
        <v>0</v>
      </c>
      <c r="J437" s="50">
        <f t="shared" si="271"/>
        <v>0</v>
      </c>
      <c r="K437" s="8"/>
      <c r="L437" s="8"/>
      <c r="M437" s="8"/>
      <c r="N437" s="8"/>
      <c r="O437" s="64"/>
      <c r="P437" s="8"/>
      <c r="Q437" s="13"/>
      <c r="R437" s="42">
        <f t="shared" si="270"/>
        <v>0</v>
      </c>
      <c r="S437" s="43">
        <f t="shared" si="270"/>
        <v>0</v>
      </c>
      <c r="T437" s="405"/>
      <c r="U437" s="405"/>
      <c r="V437" s="405"/>
      <c r="W437" s="405"/>
      <c r="X437" s="426"/>
      <c r="Y437" s="405"/>
      <c r="Z437" s="484"/>
      <c r="AA437" s="406">
        <f t="shared" si="272"/>
        <v>0</v>
      </c>
      <c r="AB437" s="484">
        <f t="shared" si="272"/>
        <v>0</v>
      </c>
      <c r="AC437" s="407"/>
    </row>
    <row r="438" spans="1:29" ht="36.75" customHeight="1">
      <c r="A438" s="6"/>
      <c r="B438" s="25" t="s">
        <v>266</v>
      </c>
      <c r="C438" s="67">
        <f>SUM(C429:C437)</f>
        <v>0</v>
      </c>
      <c r="D438" s="68">
        <f t="shared" ref="D438:S438" si="276">SUM(D429:D437)</f>
        <v>0</v>
      </c>
      <c r="E438" s="67">
        <f t="shared" si="276"/>
        <v>0</v>
      </c>
      <c r="F438" s="68">
        <f t="shared" si="276"/>
        <v>0</v>
      </c>
      <c r="G438" s="47"/>
      <c r="H438" s="48"/>
      <c r="I438" s="67">
        <f t="shared" si="276"/>
        <v>0</v>
      </c>
      <c r="J438" s="68">
        <f t="shared" si="276"/>
        <v>0</v>
      </c>
      <c r="K438" s="68">
        <f t="shared" si="276"/>
        <v>0</v>
      </c>
      <c r="L438" s="68">
        <f t="shared" si="276"/>
        <v>0</v>
      </c>
      <c r="M438" s="68">
        <f t="shared" si="276"/>
        <v>0</v>
      </c>
      <c r="N438" s="68">
        <f t="shared" si="276"/>
        <v>0</v>
      </c>
      <c r="O438" s="119">
        <f t="shared" si="276"/>
        <v>5.875</v>
      </c>
      <c r="P438" s="68">
        <f t="shared" si="276"/>
        <v>0</v>
      </c>
      <c r="Q438" s="68">
        <f t="shared" si="276"/>
        <v>0</v>
      </c>
      <c r="R438" s="68">
        <f t="shared" si="276"/>
        <v>0</v>
      </c>
      <c r="S438" s="68">
        <f t="shared" si="276"/>
        <v>0</v>
      </c>
      <c r="T438" s="475"/>
      <c r="U438" s="475">
        <f t="shared" ref="U438:AB438" si="277">SUM(U429:U437)</f>
        <v>0</v>
      </c>
      <c r="V438" s="475"/>
      <c r="W438" s="475">
        <f t="shared" si="277"/>
        <v>0</v>
      </c>
      <c r="X438" s="476"/>
      <c r="Y438" s="475"/>
      <c r="Z438" s="475">
        <f t="shared" si="277"/>
        <v>0</v>
      </c>
      <c r="AA438" s="475"/>
      <c r="AB438" s="475">
        <f t="shared" si="277"/>
        <v>0</v>
      </c>
      <c r="AC438" s="416"/>
    </row>
    <row r="439" spans="1:29" ht="29.25" customHeight="1">
      <c r="A439" s="262"/>
      <c r="B439" s="36" t="s">
        <v>267</v>
      </c>
      <c r="C439" s="26"/>
      <c r="D439" s="27"/>
      <c r="E439" s="26"/>
      <c r="F439" s="27"/>
      <c r="G439" s="47"/>
      <c r="H439" s="48"/>
      <c r="I439" s="53"/>
      <c r="J439" s="26"/>
      <c r="K439" s="26"/>
      <c r="L439" s="26"/>
      <c r="M439" s="26"/>
      <c r="N439" s="26"/>
      <c r="O439" s="112"/>
      <c r="P439" s="26"/>
      <c r="Q439" s="27"/>
      <c r="R439" s="42">
        <f t="shared" si="270"/>
        <v>0</v>
      </c>
      <c r="S439" s="43">
        <f t="shared" si="270"/>
        <v>0</v>
      </c>
      <c r="T439" s="439"/>
      <c r="U439" s="439"/>
      <c r="V439" s="439"/>
      <c r="W439" s="439"/>
      <c r="X439" s="440"/>
      <c r="Y439" s="439"/>
      <c r="Z439" s="448"/>
      <c r="AA439" s="406"/>
      <c r="AB439" s="484"/>
      <c r="AC439" s="403"/>
    </row>
    <row r="440" spans="1:29" ht="36.75" customHeight="1">
      <c r="A440" s="46">
        <f>+A437+0.01</f>
        <v>26.100000000000016</v>
      </c>
      <c r="B440" s="18" t="s">
        <v>268</v>
      </c>
      <c r="C440" s="45">
        <v>400</v>
      </c>
      <c r="D440" s="46">
        <v>72</v>
      </c>
      <c r="E440" s="45">
        <v>400</v>
      </c>
      <c r="F440" s="46">
        <v>72</v>
      </c>
      <c r="G440" s="47">
        <f t="shared" si="241"/>
        <v>1</v>
      </c>
      <c r="H440" s="48">
        <f t="shared" si="241"/>
        <v>1</v>
      </c>
      <c r="I440" s="49">
        <f t="shared" ref="I440:J460" si="278">C440-E440</f>
        <v>0</v>
      </c>
      <c r="J440" s="50">
        <f t="shared" si="278"/>
        <v>0</v>
      </c>
      <c r="K440" s="45"/>
      <c r="L440" s="45"/>
      <c r="M440" s="45"/>
      <c r="N440" s="45"/>
      <c r="O440" s="51">
        <v>1.4999999999999999E-2</v>
      </c>
      <c r="P440" s="45">
        <v>400</v>
      </c>
      <c r="Q440" s="41">
        <f>O440*P440*12</f>
        <v>72</v>
      </c>
      <c r="R440" s="42">
        <f t="shared" si="270"/>
        <v>400</v>
      </c>
      <c r="S440" s="43">
        <f t="shared" si="270"/>
        <v>72</v>
      </c>
      <c r="T440" s="431"/>
      <c r="U440" s="431"/>
      <c r="V440" s="431"/>
      <c r="W440" s="431"/>
      <c r="X440" s="423">
        <v>1.4999999999999999E-2</v>
      </c>
      <c r="Y440" s="431">
        <v>400</v>
      </c>
      <c r="Z440" s="424">
        <f>X440*Y440*12</f>
        <v>72</v>
      </c>
      <c r="AA440" s="406">
        <f t="shared" ref="AA440:AA460" si="279">T440+V440+Y440</f>
        <v>400</v>
      </c>
      <c r="AB440" s="484">
        <f t="shared" si="272"/>
        <v>72</v>
      </c>
      <c r="AC440" s="432"/>
    </row>
    <row r="441" spans="1:29" ht="31.5" customHeight="1">
      <c r="A441" s="46">
        <f t="shared" ref="A441:A443" si="280">+A440+0.01</f>
        <v>26.110000000000017</v>
      </c>
      <c r="B441" s="18" t="s">
        <v>269</v>
      </c>
      <c r="C441" s="45">
        <v>400</v>
      </c>
      <c r="D441" s="46">
        <v>4.8000000000000007</v>
      </c>
      <c r="E441" s="45">
        <v>400</v>
      </c>
      <c r="F441" s="46">
        <v>4.8000000000000007</v>
      </c>
      <c r="G441" s="47">
        <f t="shared" si="241"/>
        <v>1</v>
      </c>
      <c r="H441" s="48">
        <f t="shared" si="241"/>
        <v>1</v>
      </c>
      <c r="I441" s="49">
        <f t="shared" si="278"/>
        <v>0</v>
      </c>
      <c r="J441" s="50">
        <f t="shared" si="278"/>
        <v>0</v>
      </c>
      <c r="K441" s="45"/>
      <c r="L441" s="45"/>
      <c r="M441" s="45"/>
      <c r="N441" s="45"/>
      <c r="O441" s="51">
        <v>1E-3</v>
      </c>
      <c r="P441" s="45">
        <v>400</v>
      </c>
      <c r="Q441" s="41">
        <f>O441*P441*12</f>
        <v>4.8000000000000007</v>
      </c>
      <c r="R441" s="42">
        <f t="shared" si="270"/>
        <v>400</v>
      </c>
      <c r="S441" s="43">
        <f t="shared" si="270"/>
        <v>4.8000000000000007</v>
      </c>
      <c r="T441" s="431"/>
      <c r="U441" s="431"/>
      <c r="V441" s="431"/>
      <c r="W441" s="431"/>
      <c r="X441" s="423">
        <v>1E-3</v>
      </c>
      <c r="Y441" s="431">
        <v>400</v>
      </c>
      <c r="Z441" s="424">
        <f>X441*Y441*12</f>
        <v>4.8000000000000007</v>
      </c>
      <c r="AA441" s="406">
        <f t="shared" si="279"/>
        <v>400</v>
      </c>
      <c r="AB441" s="484">
        <f t="shared" si="272"/>
        <v>4.8000000000000007</v>
      </c>
      <c r="AC441" s="432"/>
    </row>
    <row r="442" spans="1:29" ht="61.5" customHeight="1">
      <c r="A442" s="46">
        <f t="shared" si="280"/>
        <v>26.120000000000019</v>
      </c>
      <c r="B442" s="18" t="s">
        <v>270</v>
      </c>
      <c r="C442" s="45">
        <v>400</v>
      </c>
      <c r="D442" s="46">
        <v>4</v>
      </c>
      <c r="E442" s="45">
        <v>400</v>
      </c>
      <c r="F442" s="46">
        <v>4</v>
      </c>
      <c r="G442" s="47">
        <f t="shared" si="241"/>
        <v>1</v>
      </c>
      <c r="H442" s="48">
        <f t="shared" si="241"/>
        <v>1</v>
      </c>
      <c r="I442" s="49">
        <f t="shared" si="278"/>
        <v>0</v>
      </c>
      <c r="J442" s="50">
        <f t="shared" si="278"/>
        <v>0</v>
      </c>
      <c r="K442" s="45"/>
      <c r="L442" s="45"/>
      <c r="M442" s="45"/>
      <c r="N442" s="45"/>
      <c r="O442" s="51">
        <v>0.01</v>
      </c>
      <c r="P442" s="45">
        <v>400</v>
      </c>
      <c r="Q442" s="41">
        <f>O442*P442</f>
        <v>4</v>
      </c>
      <c r="R442" s="42">
        <f t="shared" si="270"/>
        <v>400</v>
      </c>
      <c r="S442" s="43">
        <f t="shared" si="270"/>
        <v>4</v>
      </c>
      <c r="T442" s="431"/>
      <c r="U442" s="431"/>
      <c r="V442" s="431"/>
      <c r="W442" s="431"/>
      <c r="X442" s="423">
        <v>0.01</v>
      </c>
      <c r="Y442" s="431">
        <v>400</v>
      </c>
      <c r="Z442" s="424">
        <f>X442*Y442</f>
        <v>4</v>
      </c>
      <c r="AA442" s="406">
        <f t="shared" si="279"/>
        <v>400</v>
      </c>
      <c r="AB442" s="484">
        <f t="shared" si="272"/>
        <v>4</v>
      </c>
      <c r="AC442" s="432"/>
    </row>
    <row r="443" spans="1:29" ht="24" customHeight="1">
      <c r="A443" s="46">
        <f t="shared" si="280"/>
        <v>26.13000000000002</v>
      </c>
      <c r="B443" s="18" t="s">
        <v>39</v>
      </c>
      <c r="C443" s="45">
        <v>0</v>
      </c>
      <c r="D443" s="46">
        <v>0</v>
      </c>
      <c r="E443" s="45">
        <v>0</v>
      </c>
      <c r="F443" s="46">
        <v>0</v>
      </c>
      <c r="G443" s="47"/>
      <c r="H443" s="48"/>
      <c r="I443" s="49">
        <f t="shared" si="278"/>
        <v>0</v>
      </c>
      <c r="J443" s="50">
        <f t="shared" si="278"/>
        <v>0</v>
      </c>
      <c r="K443" s="45"/>
      <c r="L443" s="45"/>
      <c r="M443" s="45"/>
      <c r="N443" s="45"/>
      <c r="O443" s="117"/>
      <c r="P443" s="45"/>
      <c r="Q443" s="46"/>
      <c r="R443" s="42">
        <f t="shared" si="270"/>
        <v>0</v>
      </c>
      <c r="S443" s="43">
        <f t="shared" si="270"/>
        <v>0</v>
      </c>
      <c r="T443" s="431"/>
      <c r="U443" s="431"/>
      <c r="V443" s="431"/>
      <c r="W443" s="431"/>
      <c r="X443" s="433"/>
      <c r="Y443" s="431"/>
      <c r="Z443" s="510"/>
      <c r="AA443" s="406">
        <f t="shared" si="279"/>
        <v>0</v>
      </c>
      <c r="AB443" s="484">
        <f t="shared" si="272"/>
        <v>0</v>
      </c>
      <c r="AC443" s="432"/>
    </row>
    <row r="444" spans="1:29" ht="34.5" customHeight="1">
      <c r="A444" s="6" t="s">
        <v>40</v>
      </c>
      <c r="B444" s="35" t="s">
        <v>75</v>
      </c>
      <c r="C444" s="90">
        <v>4</v>
      </c>
      <c r="D444" s="96">
        <v>12</v>
      </c>
      <c r="E444" s="90">
        <v>4</v>
      </c>
      <c r="F444" s="96">
        <v>12</v>
      </c>
      <c r="G444" s="47">
        <f t="shared" si="241"/>
        <v>1</v>
      </c>
      <c r="H444" s="48">
        <f t="shared" si="241"/>
        <v>1</v>
      </c>
      <c r="I444" s="49">
        <f t="shared" si="278"/>
        <v>0</v>
      </c>
      <c r="J444" s="50">
        <f t="shared" si="278"/>
        <v>0</v>
      </c>
      <c r="K444" s="90"/>
      <c r="L444" s="90"/>
      <c r="M444" s="90"/>
      <c r="N444" s="90"/>
      <c r="O444" s="120">
        <v>0.25</v>
      </c>
      <c r="P444" s="90">
        <v>4</v>
      </c>
      <c r="Q444" s="41">
        <f>O444*P444*12</f>
        <v>12</v>
      </c>
      <c r="R444" s="42">
        <f t="shared" si="270"/>
        <v>4</v>
      </c>
      <c r="S444" s="43">
        <f t="shared" si="270"/>
        <v>12</v>
      </c>
      <c r="T444" s="434"/>
      <c r="U444" s="434"/>
      <c r="V444" s="434"/>
      <c r="W444" s="434"/>
      <c r="X444" s="486">
        <v>0.25</v>
      </c>
      <c r="Y444" s="434">
        <v>4</v>
      </c>
      <c r="Z444" s="424">
        <f>X444*Y444*12</f>
        <v>12</v>
      </c>
      <c r="AA444" s="406">
        <f t="shared" si="279"/>
        <v>4</v>
      </c>
      <c r="AB444" s="484">
        <f t="shared" si="272"/>
        <v>12</v>
      </c>
      <c r="AC444" s="436"/>
    </row>
    <row r="445" spans="1:29" ht="94.5" customHeight="1">
      <c r="A445" s="6" t="s">
        <v>42</v>
      </c>
      <c r="B445" s="12" t="s">
        <v>271</v>
      </c>
      <c r="C445" s="8">
        <v>0</v>
      </c>
      <c r="D445" s="13">
        <v>0</v>
      </c>
      <c r="E445" s="8">
        <v>0</v>
      </c>
      <c r="F445" s="13">
        <v>0</v>
      </c>
      <c r="G445" s="47"/>
      <c r="H445" s="48"/>
      <c r="I445" s="49">
        <f t="shared" si="278"/>
        <v>0</v>
      </c>
      <c r="J445" s="50">
        <f t="shared" si="278"/>
        <v>0</v>
      </c>
      <c r="K445" s="8"/>
      <c r="L445" s="8"/>
      <c r="M445" s="8"/>
      <c r="N445" s="8"/>
      <c r="O445" s="64"/>
      <c r="P445" s="8"/>
      <c r="Q445" s="41"/>
      <c r="R445" s="42">
        <f t="shared" si="270"/>
        <v>0</v>
      </c>
      <c r="S445" s="43">
        <f t="shared" si="270"/>
        <v>0</v>
      </c>
      <c r="T445" s="405"/>
      <c r="U445" s="405"/>
      <c r="V445" s="405"/>
      <c r="W445" s="405"/>
      <c r="X445" s="426"/>
      <c r="Y445" s="405"/>
      <c r="Z445" s="424"/>
      <c r="AA445" s="406">
        <f t="shared" si="279"/>
        <v>0</v>
      </c>
      <c r="AB445" s="484">
        <f t="shared" si="272"/>
        <v>0</v>
      </c>
      <c r="AC445" s="407"/>
    </row>
    <row r="446" spans="1:29" ht="42" customHeight="1">
      <c r="A446" s="6" t="s">
        <v>44</v>
      </c>
      <c r="B446" s="12" t="s">
        <v>272</v>
      </c>
      <c r="C446" s="8">
        <v>12</v>
      </c>
      <c r="D446" s="13">
        <v>7.2000000000000011</v>
      </c>
      <c r="E446" s="8">
        <v>12</v>
      </c>
      <c r="F446" s="13">
        <v>7.2000000000000011</v>
      </c>
      <c r="G446" s="47">
        <f t="shared" ref="G446:H462" si="281">E446/C446</f>
        <v>1</v>
      </c>
      <c r="H446" s="48">
        <f t="shared" si="281"/>
        <v>1</v>
      </c>
      <c r="I446" s="49">
        <f t="shared" si="278"/>
        <v>0</v>
      </c>
      <c r="J446" s="50">
        <f t="shared" si="278"/>
        <v>0</v>
      </c>
      <c r="K446" s="8"/>
      <c r="L446" s="8"/>
      <c r="M446" s="8"/>
      <c r="N446" s="8"/>
      <c r="O446" s="64">
        <v>0.05</v>
      </c>
      <c r="P446" s="8">
        <v>12</v>
      </c>
      <c r="Q446" s="41">
        <f>O446*P446*12</f>
        <v>7.2000000000000011</v>
      </c>
      <c r="R446" s="42">
        <f t="shared" si="270"/>
        <v>12</v>
      </c>
      <c r="S446" s="43">
        <f t="shared" si="270"/>
        <v>7.2000000000000011</v>
      </c>
      <c r="T446" s="405"/>
      <c r="U446" s="405"/>
      <c r="V446" s="405"/>
      <c r="W446" s="405"/>
      <c r="X446" s="426">
        <v>0.15</v>
      </c>
      <c r="Y446" s="405">
        <v>4</v>
      </c>
      <c r="Z446" s="424">
        <f>X446*Y446*12</f>
        <v>7.1999999999999993</v>
      </c>
      <c r="AA446" s="406">
        <f t="shared" si="279"/>
        <v>4</v>
      </c>
      <c r="AB446" s="484">
        <f t="shared" si="272"/>
        <v>7.1999999999999993</v>
      </c>
      <c r="AC446" s="407"/>
    </row>
    <row r="447" spans="1:29" ht="40.5" customHeight="1">
      <c r="A447" s="6" t="s">
        <v>46</v>
      </c>
      <c r="B447" s="12" t="s">
        <v>273</v>
      </c>
      <c r="C447" s="8">
        <v>4</v>
      </c>
      <c r="D447" s="13">
        <v>4.8000000000000007</v>
      </c>
      <c r="E447" s="8">
        <v>4</v>
      </c>
      <c r="F447" s="13">
        <v>4.8000000000000007</v>
      </c>
      <c r="G447" s="47">
        <f t="shared" si="281"/>
        <v>1</v>
      </c>
      <c r="H447" s="48">
        <f t="shared" si="281"/>
        <v>1</v>
      </c>
      <c r="I447" s="49">
        <f t="shared" si="278"/>
        <v>0</v>
      </c>
      <c r="J447" s="50">
        <f t="shared" si="278"/>
        <v>0</v>
      </c>
      <c r="K447" s="8"/>
      <c r="L447" s="8"/>
      <c r="M447" s="8"/>
      <c r="N447" s="8"/>
      <c r="O447" s="64">
        <v>0.1</v>
      </c>
      <c r="P447" s="8">
        <v>4</v>
      </c>
      <c r="Q447" s="41">
        <f>O447*P447*12</f>
        <v>4.8000000000000007</v>
      </c>
      <c r="R447" s="42">
        <f t="shared" si="270"/>
        <v>4</v>
      </c>
      <c r="S447" s="43">
        <f t="shared" si="270"/>
        <v>4.8000000000000007</v>
      </c>
      <c r="T447" s="405"/>
      <c r="U447" s="405"/>
      <c r="V447" s="405"/>
      <c r="W447" s="405"/>
      <c r="X447" s="426">
        <v>0.1</v>
      </c>
      <c r="Y447" s="405">
        <v>4</v>
      </c>
      <c r="Z447" s="424">
        <f>X447*Y447*12</f>
        <v>4.8000000000000007</v>
      </c>
      <c r="AA447" s="406">
        <f t="shared" si="279"/>
        <v>4</v>
      </c>
      <c r="AB447" s="484">
        <f t="shared" si="272"/>
        <v>4.8000000000000007</v>
      </c>
      <c r="AC447" s="407"/>
    </row>
    <row r="448" spans="1:29" ht="61.5" customHeight="1">
      <c r="A448" s="6" t="s">
        <v>48</v>
      </c>
      <c r="B448" s="12" t="s">
        <v>274</v>
      </c>
      <c r="C448" s="8">
        <v>8</v>
      </c>
      <c r="D448" s="13">
        <v>4.8000000000000007</v>
      </c>
      <c r="E448" s="8">
        <v>8</v>
      </c>
      <c r="F448" s="13">
        <v>4.8000000000000007</v>
      </c>
      <c r="G448" s="47">
        <f t="shared" si="281"/>
        <v>1</v>
      </c>
      <c r="H448" s="48">
        <f t="shared" si="281"/>
        <v>1</v>
      </c>
      <c r="I448" s="49">
        <f t="shared" si="278"/>
        <v>0</v>
      </c>
      <c r="J448" s="50">
        <f t="shared" si="278"/>
        <v>0</v>
      </c>
      <c r="K448" s="8"/>
      <c r="L448" s="8"/>
      <c r="M448" s="8"/>
      <c r="N448" s="8"/>
      <c r="O448" s="64">
        <v>0.05</v>
      </c>
      <c r="P448" s="8">
        <v>8</v>
      </c>
      <c r="Q448" s="41">
        <f>O448*P448*12</f>
        <v>4.8000000000000007</v>
      </c>
      <c r="R448" s="42">
        <f t="shared" si="270"/>
        <v>8</v>
      </c>
      <c r="S448" s="43">
        <f t="shared" si="270"/>
        <v>4.8000000000000007</v>
      </c>
      <c r="T448" s="405"/>
      <c r="U448" s="405"/>
      <c r="V448" s="405"/>
      <c r="W448" s="405"/>
      <c r="X448" s="426">
        <v>0.1</v>
      </c>
      <c r="Y448" s="405">
        <v>4</v>
      </c>
      <c r="Z448" s="424">
        <f>X448*Y448*12</f>
        <v>4.8000000000000007</v>
      </c>
      <c r="AA448" s="406">
        <f t="shared" si="279"/>
        <v>4</v>
      </c>
      <c r="AB448" s="484">
        <f t="shared" si="272"/>
        <v>4.8000000000000007</v>
      </c>
      <c r="AC448" s="407"/>
    </row>
    <row r="449" spans="1:29" ht="61.5" customHeight="1">
      <c r="A449" s="6" t="s">
        <v>50</v>
      </c>
      <c r="B449" s="12" t="s">
        <v>275</v>
      </c>
      <c r="C449" s="8">
        <v>4</v>
      </c>
      <c r="D449" s="13">
        <v>2.88</v>
      </c>
      <c r="E449" s="8">
        <v>4</v>
      </c>
      <c r="F449" s="13">
        <v>2.88</v>
      </c>
      <c r="G449" s="47">
        <f t="shared" si="281"/>
        <v>1</v>
      </c>
      <c r="H449" s="48">
        <f t="shared" si="281"/>
        <v>1</v>
      </c>
      <c r="I449" s="49">
        <f t="shared" si="278"/>
        <v>0</v>
      </c>
      <c r="J449" s="50">
        <f t="shared" si="278"/>
        <v>0</v>
      </c>
      <c r="K449" s="8"/>
      <c r="L449" s="8"/>
      <c r="M449" s="8"/>
      <c r="N449" s="8"/>
      <c r="O449" s="64">
        <v>0.06</v>
      </c>
      <c r="P449" s="8">
        <v>4</v>
      </c>
      <c r="Q449" s="41">
        <f>O449*P449*12</f>
        <v>2.88</v>
      </c>
      <c r="R449" s="42">
        <f t="shared" si="270"/>
        <v>4</v>
      </c>
      <c r="S449" s="43">
        <f t="shared" si="270"/>
        <v>2.88</v>
      </c>
      <c r="T449" s="405"/>
      <c r="U449" s="405"/>
      <c r="V449" s="405"/>
      <c r="W449" s="405"/>
      <c r="X449" s="426">
        <v>0.06</v>
      </c>
      <c r="Y449" s="405">
        <v>4</v>
      </c>
      <c r="Z449" s="424">
        <f>X449*Y449*12</f>
        <v>2.88</v>
      </c>
      <c r="AA449" s="406">
        <f t="shared" si="279"/>
        <v>4</v>
      </c>
      <c r="AB449" s="484">
        <f t="shared" si="272"/>
        <v>2.88</v>
      </c>
      <c r="AC449" s="407"/>
    </row>
    <row r="450" spans="1:29" s="9" customFormat="1" ht="61.5" customHeight="1">
      <c r="A450" s="6" t="s">
        <v>81</v>
      </c>
      <c r="B450" s="12" t="s">
        <v>276</v>
      </c>
      <c r="C450" s="8">
        <v>8</v>
      </c>
      <c r="D450" s="13">
        <v>4.32</v>
      </c>
      <c r="E450" s="8">
        <v>8</v>
      </c>
      <c r="F450" s="13">
        <v>4.32</v>
      </c>
      <c r="G450" s="47">
        <f t="shared" si="281"/>
        <v>1</v>
      </c>
      <c r="H450" s="48">
        <f t="shared" si="281"/>
        <v>1</v>
      </c>
      <c r="I450" s="49">
        <f t="shared" si="278"/>
        <v>0</v>
      </c>
      <c r="J450" s="50">
        <f t="shared" si="278"/>
        <v>0</v>
      </c>
      <c r="K450" s="8"/>
      <c r="L450" s="8"/>
      <c r="M450" s="8"/>
      <c r="N450" s="8"/>
      <c r="O450" s="64">
        <v>4.4999999999999998E-2</v>
      </c>
      <c r="P450" s="8">
        <v>8</v>
      </c>
      <c r="Q450" s="41">
        <f>O450*P450*12</f>
        <v>4.32</v>
      </c>
      <c r="R450" s="42">
        <f t="shared" si="270"/>
        <v>8</v>
      </c>
      <c r="S450" s="43">
        <f t="shared" si="270"/>
        <v>4.32</v>
      </c>
      <c r="T450" s="405"/>
      <c r="U450" s="405"/>
      <c r="V450" s="405"/>
      <c r="W450" s="405"/>
      <c r="X450" s="426">
        <v>4.4999999999999998E-2</v>
      </c>
      <c r="Y450" s="405">
        <v>8</v>
      </c>
      <c r="Z450" s="424">
        <f>X450*Y450*12</f>
        <v>4.32</v>
      </c>
      <c r="AA450" s="406">
        <f t="shared" si="279"/>
        <v>8</v>
      </c>
      <c r="AB450" s="484">
        <f t="shared" si="272"/>
        <v>4.32</v>
      </c>
      <c r="AC450" s="407"/>
    </row>
    <row r="451" spans="1:29" ht="61.5" customHeight="1">
      <c r="A451" s="46">
        <f>+A443+0.01</f>
        <v>26.140000000000022</v>
      </c>
      <c r="B451" s="12" t="s">
        <v>277</v>
      </c>
      <c r="C451" s="45">
        <v>400</v>
      </c>
      <c r="D451" s="13">
        <v>4</v>
      </c>
      <c r="E451" s="45">
        <v>400</v>
      </c>
      <c r="F451" s="13">
        <v>4</v>
      </c>
      <c r="G451" s="47">
        <f t="shared" si="281"/>
        <v>1</v>
      </c>
      <c r="H451" s="48">
        <f t="shared" si="281"/>
        <v>1</v>
      </c>
      <c r="I451" s="49">
        <f t="shared" si="278"/>
        <v>0</v>
      </c>
      <c r="J451" s="50">
        <f t="shared" si="278"/>
        <v>0</v>
      </c>
      <c r="K451" s="8"/>
      <c r="L451" s="8"/>
      <c r="M451" s="8"/>
      <c r="N451" s="8"/>
      <c r="O451" s="51">
        <v>0.01</v>
      </c>
      <c r="P451" s="8">
        <v>400</v>
      </c>
      <c r="Q451" s="41">
        <f>O451*P451</f>
        <v>4</v>
      </c>
      <c r="R451" s="42">
        <f t="shared" si="270"/>
        <v>400</v>
      </c>
      <c r="S451" s="43">
        <f t="shared" si="270"/>
        <v>4</v>
      </c>
      <c r="T451" s="405"/>
      <c r="U451" s="405"/>
      <c r="V451" s="405"/>
      <c r="W451" s="405"/>
      <c r="X451" s="423">
        <v>0.01</v>
      </c>
      <c r="Y451" s="405">
        <v>400</v>
      </c>
      <c r="Z451" s="424">
        <f>X451*Y451</f>
        <v>4</v>
      </c>
      <c r="AA451" s="406">
        <f t="shared" si="279"/>
        <v>400</v>
      </c>
      <c r="AB451" s="484">
        <f t="shared" si="272"/>
        <v>4</v>
      </c>
      <c r="AC451" s="407"/>
    </row>
    <row r="452" spans="1:29" ht="61.5" customHeight="1">
      <c r="A452" s="46">
        <f t="shared" ref="A452:A460" si="282">+A451+0.01</f>
        <v>26.150000000000023</v>
      </c>
      <c r="B452" s="12" t="s">
        <v>278</v>
      </c>
      <c r="C452" s="45">
        <v>400</v>
      </c>
      <c r="D452" s="13">
        <v>4</v>
      </c>
      <c r="E452" s="45">
        <v>400</v>
      </c>
      <c r="F452" s="13">
        <v>4</v>
      </c>
      <c r="G452" s="47">
        <f t="shared" si="281"/>
        <v>1</v>
      </c>
      <c r="H452" s="48">
        <f t="shared" si="281"/>
        <v>1</v>
      </c>
      <c r="I452" s="49">
        <f t="shared" si="278"/>
        <v>0</v>
      </c>
      <c r="J452" s="50">
        <f t="shared" si="278"/>
        <v>0</v>
      </c>
      <c r="K452" s="8"/>
      <c r="L452" s="8"/>
      <c r="M452" s="8"/>
      <c r="N452" s="8"/>
      <c r="O452" s="51">
        <v>0.01</v>
      </c>
      <c r="P452" s="8">
        <v>400</v>
      </c>
      <c r="Q452" s="41">
        <f t="shared" ref="Q452:Q460" si="283">O452*P452</f>
        <v>4</v>
      </c>
      <c r="R452" s="42">
        <f t="shared" si="270"/>
        <v>400</v>
      </c>
      <c r="S452" s="43">
        <f t="shared" si="270"/>
        <v>4</v>
      </c>
      <c r="T452" s="405"/>
      <c r="U452" s="405"/>
      <c r="V452" s="405"/>
      <c r="W452" s="405"/>
      <c r="X452" s="423">
        <v>0.01</v>
      </c>
      <c r="Y452" s="405">
        <v>400</v>
      </c>
      <c r="Z452" s="424">
        <f t="shared" ref="Z452:Z457" si="284">X452*Y452</f>
        <v>4</v>
      </c>
      <c r="AA452" s="406">
        <f t="shared" si="279"/>
        <v>400</v>
      </c>
      <c r="AB452" s="484">
        <f t="shared" si="272"/>
        <v>4</v>
      </c>
      <c r="AC452" s="407"/>
    </row>
    <row r="453" spans="1:29" ht="61.5" customHeight="1">
      <c r="A453" s="46">
        <f t="shared" si="282"/>
        <v>26.160000000000025</v>
      </c>
      <c r="B453" s="12" t="s">
        <v>85</v>
      </c>
      <c r="C453" s="45">
        <v>400</v>
      </c>
      <c r="D453" s="13">
        <v>5</v>
      </c>
      <c r="E453" s="45">
        <v>400</v>
      </c>
      <c r="F453" s="13">
        <v>5</v>
      </c>
      <c r="G453" s="47">
        <f t="shared" si="281"/>
        <v>1</v>
      </c>
      <c r="H453" s="48">
        <f t="shared" si="281"/>
        <v>1</v>
      </c>
      <c r="I453" s="49">
        <f t="shared" si="278"/>
        <v>0</v>
      </c>
      <c r="J453" s="50">
        <f t="shared" si="278"/>
        <v>0</v>
      </c>
      <c r="K453" s="8"/>
      <c r="L453" s="8"/>
      <c r="M453" s="8"/>
      <c r="N453" s="8"/>
      <c r="O453" s="51">
        <v>1.2500000000000001E-2</v>
      </c>
      <c r="P453" s="8">
        <v>400</v>
      </c>
      <c r="Q453" s="41">
        <f t="shared" si="283"/>
        <v>5</v>
      </c>
      <c r="R453" s="42">
        <f t="shared" si="270"/>
        <v>400</v>
      </c>
      <c r="S453" s="43">
        <f t="shared" si="270"/>
        <v>5</v>
      </c>
      <c r="T453" s="405"/>
      <c r="U453" s="405"/>
      <c r="V453" s="405"/>
      <c r="W453" s="405"/>
      <c r="X453" s="423">
        <v>1.2500000000000001E-2</v>
      </c>
      <c r="Y453" s="405">
        <v>400</v>
      </c>
      <c r="Z453" s="424">
        <f t="shared" si="284"/>
        <v>5</v>
      </c>
      <c r="AA453" s="406">
        <f t="shared" si="279"/>
        <v>400</v>
      </c>
      <c r="AB453" s="484">
        <f t="shared" si="272"/>
        <v>5</v>
      </c>
      <c r="AC453" s="407"/>
    </row>
    <row r="454" spans="1:29" ht="61.5" customHeight="1">
      <c r="A454" s="46">
        <f t="shared" si="282"/>
        <v>26.170000000000027</v>
      </c>
      <c r="B454" s="12" t="s">
        <v>279</v>
      </c>
      <c r="C454" s="45">
        <v>400</v>
      </c>
      <c r="D454" s="13">
        <v>3</v>
      </c>
      <c r="E454" s="45">
        <v>400</v>
      </c>
      <c r="F454" s="13">
        <v>3</v>
      </c>
      <c r="G454" s="47">
        <f t="shared" si="281"/>
        <v>1</v>
      </c>
      <c r="H454" s="48">
        <f t="shared" si="281"/>
        <v>1</v>
      </c>
      <c r="I454" s="49">
        <f t="shared" si="278"/>
        <v>0</v>
      </c>
      <c r="J454" s="50">
        <f t="shared" si="278"/>
        <v>0</v>
      </c>
      <c r="K454" s="8"/>
      <c r="L454" s="8"/>
      <c r="M454" s="8"/>
      <c r="N454" s="8"/>
      <c r="O454" s="51">
        <v>7.4999999999999997E-3</v>
      </c>
      <c r="P454" s="8">
        <v>400</v>
      </c>
      <c r="Q454" s="41">
        <f t="shared" si="283"/>
        <v>3</v>
      </c>
      <c r="R454" s="42">
        <f t="shared" si="270"/>
        <v>400</v>
      </c>
      <c r="S454" s="43">
        <f t="shared" si="270"/>
        <v>3</v>
      </c>
      <c r="T454" s="405"/>
      <c r="U454" s="405"/>
      <c r="V454" s="405"/>
      <c r="W454" s="405"/>
      <c r="X454" s="423">
        <v>7.4999999999999997E-3</v>
      </c>
      <c r="Y454" s="405">
        <v>400</v>
      </c>
      <c r="Z454" s="424">
        <f t="shared" si="284"/>
        <v>3</v>
      </c>
      <c r="AA454" s="406">
        <f t="shared" si="279"/>
        <v>400</v>
      </c>
      <c r="AB454" s="484">
        <f t="shared" si="272"/>
        <v>3</v>
      </c>
      <c r="AC454" s="407"/>
    </row>
    <row r="455" spans="1:29" ht="61.5" customHeight="1">
      <c r="A455" s="46">
        <f t="shared" si="282"/>
        <v>26.180000000000028</v>
      </c>
      <c r="B455" s="12" t="s">
        <v>280</v>
      </c>
      <c r="C455" s="45">
        <v>400</v>
      </c>
      <c r="D455" s="13">
        <v>3</v>
      </c>
      <c r="E455" s="45">
        <v>400</v>
      </c>
      <c r="F455" s="13">
        <v>3</v>
      </c>
      <c r="G455" s="47">
        <f t="shared" si="281"/>
        <v>1</v>
      </c>
      <c r="H455" s="48">
        <f t="shared" si="281"/>
        <v>1</v>
      </c>
      <c r="I455" s="49">
        <f t="shared" si="278"/>
        <v>0</v>
      </c>
      <c r="J455" s="50">
        <f t="shared" si="278"/>
        <v>0</v>
      </c>
      <c r="K455" s="8"/>
      <c r="L455" s="8"/>
      <c r="M455" s="8"/>
      <c r="N455" s="8"/>
      <c r="O455" s="51">
        <v>7.4999999999999997E-3</v>
      </c>
      <c r="P455" s="8">
        <v>400</v>
      </c>
      <c r="Q455" s="41">
        <f t="shared" si="283"/>
        <v>3</v>
      </c>
      <c r="R455" s="42">
        <f t="shared" si="270"/>
        <v>400</v>
      </c>
      <c r="S455" s="43">
        <f t="shared" si="270"/>
        <v>3</v>
      </c>
      <c r="T455" s="405"/>
      <c r="U455" s="405"/>
      <c r="V455" s="405"/>
      <c r="W455" s="405"/>
      <c r="X455" s="423">
        <v>7.4999999999999997E-3</v>
      </c>
      <c r="Y455" s="405">
        <v>400</v>
      </c>
      <c r="Z455" s="424">
        <f t="shared" si="284"/>
        <v>3</v>
      </c>
      <c r="AA455" s="406">
        <f t="shared" si="279"/>
        <v>400</v>
      </c>
      <c r="AB455" s="484">
        <f t="shared" si="272"/>
        <v>3</v>
      </c>
      <c r="AC455" s="407"/>
    </row>
    <row r="456" spans="1:29" ht="61.5" customHeight="1">
      <c r="A456" s="46">
        <f t="shared" si="282"/>
        <v>26.19000000000003</v>
      </c>
      <c r="B456" s="12" t="s">
        <v>281</v>
      </c>
      <c r="C456" s="45">
        <v>400</v>
      </c>
      <c r="D456" s="13">
        <v>1.2</v>
      </c>
      <c r="E456" s="45">
        <v>400</v>
      </c>
      <c r="F456" s="13">
        <v>1.2</v>
      </c>
      <c r="G456" s="47">
        <f t="shared" si="281"/>
        <v>1</v>
      </c>
      <c r="H456" s="48">
        <f t="shared" si="281"/>
        <v>1</v>
      </c>
      <c r="I456" s="49">
        <f t="shared" si="278"/>
        <v>0</v>
      </c>
      <c r="J456" s="50">
        <f t="shared" si="278"/>
        <v>0</v>
      </c>
      <c r="K456" s="8"/>
      <c r="L456" s="8"/>
      <c r="M456" s="8"/>
      <c r="N456" s="8"/>
      <c r="O456" s="51">
        <v>3.0000000000000001E-3</v>
      </c>
      <c r="P456" s="8">
        <v>400</v>
      </c>
      <c r="Q456" s="41">
        <f t="shared" si="283"/>
        <v>1.2</v>
      </c>
      <c r="R456" s="42">
        <f t="shared" si="270"/>
        <v>400</v>
      </c>
      <c r="S456" s="43">
        <f t="shared" si="270"/>
        <v>1.2</v>
      </c>
      <c r="T456" s="405"/>
      <c r="U456" s="405"/>
      <c r="V456" s="405"/>
      <c r="W456" s="405"/>
      <c r="X456" s="423">
        <v>3.0000000000000001E-3</v>
      </c>
      <c r="Y456" s="405">
        <v>400</v>
      </c>
      <c r="Z456" s="424">
        <f t="shared" si="284"/>
        <v>1.2</v>
      </c>
      <c r="AA456" s="406">
        <f t="shared" si="279"/>
        <v>400</v>
      </c>
      <c r="AB456" s="484">
        <f t="shared" si="272"/>
        <v>1.2</v>
      </c>
      <c r="AC456" s="407"/>
    </row>
    <row r="457" spans="1:29" ht="61.5" customHeight="1">
      <c r="A457" s="46">
        <f t="shared" si="282"/>
        <v>26.200000000000031</v>
      </c>
      <c r="B457" s="12" t="s">
        <v>282</v>
      </c>
      <c r="C457" s="45">
        <v>400</v>
      </c>
      <c r="D457" s="13">
        <v>1.2</v>
      </c>
      <c r="E457" s="45">
        <v>400</v>
      </c>
      <c r="F457" s="13">
        <v>1.2</v>
      </c>
      <c r="G457" s="47">
        <f t="shared" si="281"/>
        <v>1</v>
      </c>
      <c r="H457" s="48">
        <f t="shared" si="281"/>
        <v>1</v>
      </c>
      <c r="I457" s="49">
        <f t="shared" si="278"/>
        <v>0</v>
      </c>
      <c r="J457" s="50">
        <f t="shared" si="278"/>
        <v>0</v>
      </c>
      <c r="K457" s="8"/>
      <c r="L457" s="8"/>
      <c r="M457" s="8"/>
      <c r="N457" s="8"/>
      <c r="O457" s="51">
        <v>3.0000000000000001E-3</v>
      </c>
      <c r="P457" s="8">
        <v>400</v>
      </c>
      <c r="Q457" s="41">
        <f t="shared" si="283"/>
        <v>1.2</v>
      </c>
      <c r="R457" s="42">
        <f t="shared" si="270"/>
        <v>400</v>
      </c>
      <c r="S457" s="43">
        <f t="shared" si="270"/>
        <v>1.2</v>
      </c>
      <c r="T457" s="405"/>
      <c r="U457" s="405"/>
      <c r="V457" s="405"/>
      <c r="W457" s="405"/>
      <c r="X457" s="423">
        <v>3.0000000000000001E-3</v>
      </c>
      <c r="Y457" s="405">
        <v>400</v>
      </c>
      <c r="Z457" s="424">
        <f t="shared" si="284"/>
        <v>1.2</v>
      </c>
      <c r="AA457" s="406">
        <f t="shared" si="279"/>
        <v>400</v>
      </c>
      <c r="AB457" s="484">
        <f t="shared" si="272"/>
        <v>1.2</v>
      </c>
      <c r="AC457" s="407"/>
    </row>
    <row r="458" spans="1:29" ht="61.5" customHeight="1">
      <c r="A458" s="46">
        <f t="shared" si="282"/>
        <v>26.210000000000033</v>
      </c>
      <c r="B458" s="12" t="s">
        <v>283</v>
      </c>
      <c r="C458" s="45">
        <v>0</v>
      </c>
      <c r="D458" s="13">
        <v>0</v>
      </c>
      <c r="E458" s="45">
        <v>0</v>
      </c>
      <c r="F458" s="13">
        <v>0</v>
      </c>
      <c r="G458" s="47"/>
      <c r="H458" s="48"/>
      <c r="I458" s="49">
        <f t="shared" si="278"/>
        <v>0</v>
      </c>
      <c r="J458" s="50">
        <f t="shared" si="278"/>
        <v>0</v>
      </c>
      <c r="K458" s="8"/>
      <c r="L458" s="8"/>
      <c r="M458" s="8"/>
      <c r="N458" s="8"/>
      <c r="O458" s="51">
        <v>0.1</v>
      </c>
      <c r="P458" s="8"/>
      <c r="Q458" s="41"/>
      <c r="R458" s="42">
        <f t="shared" si="270"/>
        <v>0</v>
      </c>
      <c r="S458" s="43">
        <f t="shared" si="270"/>
        <v>0</v>
      </c>
      <c r="T458" s="405"/>
      <c r="U458" s="405"/>
      <c r="V458" s="405"/>
      <c r="W458" s="405"/>
      <c r="X458" s="423">
        <v>0.1</v>
      </c>
      <c r="Y458" s="405"/>
      <c r="Z458" s="424"/>
      <c r="AA458" s="406">
        <f t="shared" si="279"/>
        <v>0</v>
      </c>
      <c r="AB458" s="484">
        <f t="shared" si="272"/>
        <v>0</v>
      </c>
      <c r="AC458" s="407"/>
    </row>
    <row r="459" spans="1:29" ht="61.5" customHeight="1">
      <c r="A459" s="46">
        <f t="shared" si="282"/>
        <v>26.220000000000034</v>
      </c>
      <c r="B459" s="12" t="s">
        <v>284</v>
      </c>
      <c r="C459" s="45">
        <v>400</v>
      </c>
      <c r="D459" s="13">
        <v>2</v>
      </c>
      <c r="E459" s="45">
        <v>400</v>
      </c>
      <c r="F459" s="13">
        <v>2</v>
      </c>
      <c r="G459" s="47">
        <f t="shared" si="281"/>
        <v>1</v>
      </c>
      <c r="H459" s="48">
        <f t="shared" si="281"/>
        <v>1</v>
      </c>
      <c r="I459" s="49">
        <f t="shared" si="278"/>
        <v>0</v>
      </c>
      <c r="J459" s="50">
        <f t="shared" si="278"/>
        <v>0</v>
      </c>
      <c r="K459" s="8"/>
      <c r="L459" s="8"/>
      <c r="M459" s="8"/>
      <c r="N459" s="8"/>
      <c r="O459" s="51">
        <v>5.0000000000000001E-3</v>
      </c>
      <c r="P459" s="8">
        <v>400</v>
      </c>
      <c r="Q459" s="41">
        <f t="shared" si="283"/>
        <v>2</v>
      </c>
      <c r="R459" s="42">
        <f t="shared" si="270"/>
        <v>400</v>
      </c>
      <c r="S459" s="43">
        <f t="shared" si="270"/>
        <v>2</v>
      </c>
      <c r="T459" s="405"/>
      <c r="U459" s="405"/>
      <c r="V459" s="405"/>
      <c r="W459" s="405"/>
      <c r="X459" s="423">
        <v>5.0000000000000001E-3</v>
      </c>
      <c r="Y459" s="405">
        <v>400</v>
      </c>
      <c r="Z459" s="424">
        <f t="shared" ref="Z459:Z460" si="285">X459*Y459</f>
        <v>2</v>
      </c>
      <c r="AA459" s="406">
        <f t="shared" si="279"/>
        <v>400</v>
      </c>
      <c r="AB459" s="484">
        <f t="shared" si="272"/>
        <v>2</v>
      </c>
      <c r="AC459" s="407"/>
    </row>
    <row r="460" spans="1:29" ht="61.5" customHeight="1">
      <c r="A460" s="46">
        <f t="shared" si="282"/>
        <v>26.230000000000036</v>
      </c>
      <c r="B460" s="12" t="s">
        <v>285</v>
      </c>
      <c r="C460" s="45">
        <v>400</v>
      </c>
      <c r="D460" s="13">
        <v>0.8</v>
      </c>
      <c r="E460" s="45">
        <v>400</v>
      </c>
      <c r="F460" s="13">
        <v>0.8</v>
      </c>
      <c r="G460" s="47">
        <f t="shared" si="281"/>
        <v>1</v>
      </c>
      <c r="H460" s="48">
        <f t="shared" si="281"/>
        <v>1</v>
      </c>
      <c r="I460" s="49">
        <f t="shared" si="278"/>
        <v>0</v>
      </c>
      <c r="J460" s="50">
        <f t="shared" si="278"/>
        <v>0</v>
      </c>
      <c r="K460" s="8"/>
      <c r="L460" s="8"/>
      <c r="M460" s="8"/>
      <c r="N460" s="8"/>
      <c r="O460" s="51">
        <v>2E-3</v>
      </c>
      <c r="P460" s="8">
        <v>400</v>
      </c>
      <c r="Q460" s="41">
        <f t="shared" si="283"/>
        <v>0.8</v>
      </c>
      <c r="R460" s="42">
        <f t="shared" si="270"/>
        <v>400</v>
      </c>
      <c r="S460" s="43">
        <f t="shared" si="270"/>
        <v>0.8</v>
      </c>
      <c r="T460" s="405"/>
      <c r="U460" s="405"/>
      <c r="V460" s="405"/>
      <c r="W460" s="405"/>
      <c r="X460" s="423">
        <v>2E-3</v>
      </c>
      <c r="Y460" s="405">
        <v>400</v>
      </c>
      <c r="Z460" s="424">
        <f t="shared" si="285"/>
        <v>0.8</v>
      </c>
      <c r="AA460" s="406">
        <f t="shared" si="279"/>
        <v>400</v>
      </c>
      <c r="AB460" s="484">
        <f t="shared" si="272"/>
        <v>0.8</v>
      </c>
      <c r="AC460" s="407"/>
    </row>
    <row r="461" spans="1:29" s="216" customFormat="1" ht="18">
      <c r="A461" s="203"/>
      <c r="B461" s="132" t="s">
        <v>286</v>
      </c>
      <c r="C461" s="210">
        <v>4</v>
      </c>
      <c r="D461" s="211">
        <f t="shared" ref="D461:F461" si="286">SUM(D440:D460)</f>
        <v>140.99999999999997</v>
      </c>
      <c r="E461" s="210">
        <v>4</v>
      </c>
      <c r="F461" s="211">
        <f t="shared" si="286"/>
        <v>140.99999999999997</v>
      </c>
      <c r="G461" s="214">
        <f t="shared" si="281"/>
        <v>1</v>
      </c>
      <c r="H461" s="215">
        <f t="shared" si="281"/>
        <v>1</v>
      </c>
      <c r="I461" s="210">
        <f t="shared" ref="I461:S461" si="287">SUM(I440:I460)</f>
        <v>0</v>
      </c>
      <c r="J461" s="211">
        <f t="shared" si="287"/>
        <v>0</v>
      </c>
      <c r="K461" s="211">
        <f t="shared" si="287"/>
        <v>0</v>
      </c>
      <c r="L461" s="211">
        <f t="shared" si="287"/>
        <v>0</v>
      </c>
      <c r="M461" s="211">
        <f t="shared" si="287"/>
        <v>0</v>
      </c>
      <c r="N461" s="211">
        <f t="shared" si="287"/>
        <v>0</v>
      </c>
      <c r="O461" s="212"/>
      <c r="P461" s="210">
        <v>4</v>
      </c>
      <c r="Q461" s="211">
        <f t="shared" si="287"/>
        <v>140.99999999999997</v>
      </c>
      <c r="R461" s="210">
        <v>4</v>
      </c>
      <c r="S461" s="211">
        <f t="shared" si="287"/>
        <v>140.99999999999997</v>
      </c>
      <c r="T461" s="475"/>
      <c r="U461" s="475">
        <f t="shared" ref="U461:W461" si="288">SUM(U440:U460)</f>
        <v>0</v>
      </c>
      <c r="V461" s="475"/>
      <c r="W461" s="475">
        <f t="shared" si="288"/>
        <v>0</v>
      </c>
      <c r="X461" s="476"/>
      <c r="Y461" s="210">
        <v>4</v>
      </c>
      <c r="Z461" s="475">
        <f t="shared" ref="Z461" si="289">SUM(Z440:Z460)</f>
        <v>140.99999999999997</v>
      </c>
      <c r="AA461" s="210">
        <v>4</v>
      </c>
      <c r="AB461" s="475">
        <f t="shared" ref="AB461" si="290">SUM(AB440:AB460)</f>
        <v>140.99999999999997</v>
      </c>
      <c r="AC461" s="403"/>
    </row>
    <row r="462" spans="1:29" s="216" customFormat="1" ht="31.5">
      <c r="A462" s="203"/>
      <c r="B462" s="193" t="s">
        <v>287</v>
      </c>
      <c r="C462" s="141">
        <v>4</v>
      </c>
      <c r="D462" s="142">
        <f t="shared" ref="D462:F462" si="291">D461+D438</f>
        <v>140.99999999999997</v>
      </c>
      <c r="E462" s="141">
        <v>4</v>
      </c>
      <c r="F462" s="142">
        <f t="shared" si="291"/>
        <v>140.99999999999997</v>
      </c>
      <c r="G462" s="214">
        <f t="shared" si="281"/>
        <v>1</v>
      </c>
      <c r="H462" s="215">
        <f t="shared" si="281"/>
        <v>1</v>
      </c>
      <c r="I462" s="141">
        <f t="shared" ref="I462:S462" si="292">I461+I438</f>
        <v>0</v>
      </c>
      <c r="J462" s="142">
        <f t="shared" si="292"/>
        <v>0</v>
      </c>
      <c r="K462" s="142">
        <f t="shared" si="292"/>
        <v>0</v>
      </c>
      <c r="L462" s="142">
        <f t="shared" si="292"/>
        <v>0</v>
      </c>
      <c r="M462" s="142">
        <f t="shared" si="292"/>
        <v>0</v>
      </c>
      <c r="N462" s="142">
        <f t="shared" si="292"/>
        <v>0</v>
      </c>
      <c r="O462" s="136"/>
      <c r="P462" s="141">
        <v>4</v>
      </c>
      <c r="Q462" s="142">
        <f t="shared" si="292"/>
        <v>140.99999999999997</v>
      </c>
      <c r="R462" s="141">
        <v>4</v>
      </c>
      <c r="S462" s="142">
        <f t="shared" si="292"/>
        <v>140.99999999999997</v>
      </c>
      <c r="T462" s="448"/>
      <c r="U462" s="448">
        <f t="shared" ref="U462:W462" si="293">U461+U438</f>
        <v>0</v>
      </c>
      <c r="V462" s="448"/>
      <c r="W462" s="448">
        <f t="shared" si="293"/>
        <v>0</v>
      </c>
      <c r="X462" s="440"/>
      <c r="Y462" s="141">
        <v>4</v>
      </c>
      <c r="Z462" s="448">
        <f t="shared" ref="Z462" si="294">Z461+Z438</f>
        <v>140.99999999999997</v>
      </c>
      <c r="AA462" s="141">
        <v>4</v>
      </c>
      <c r="AB462" s="448">
        <f t="shared" ref="AB462" si="295">AB461+AB438</f>
        <v>140.99999999999997</v>
      </c>
      <c r="AC462" s="416"/>
    </row>
    <row r="463" spans="1:29" s="218" customFormat="1" ht="18">
      <c r="A463" s="260"/>
      <c r="B463" s="25"/>
      <c r="C463" s="53"/>
      <c r="D463" s="222"/>
      <c r="E463" s="53"/>
      <c r="F463" s="27"/>
      <c r="G463" s="220"/>
      <c r="H463" s="221"/>
      <c r="I463" s="53"/>
      <c r="J463" s="27"/>
      <c r="K463" s="27"/>
      <c r="L463" s="27"/>
      <c r="M463" s="27"/>
      <c r="N463" s="27"/>
      <c r="O463" s="112"/>
      <c r="P463" s="27"/>
      <c r="Q463" s="27"/>
      <c r="R463" s="27"/>
      <c r="S463" s="27"/>
      <c r="T463" s="448"/>
      <c r="U463" s="448"/>
      <c r="V463" s="448"/>
      <c r="W463" s="448"/>
      <c r="X463" s="440"/>
      <c r="Y463" s="448"/>
      <c r="Z463" s="448"/>
      <c r="AA463" s="448"/>
      <c r="AB463" s="448"/>
      <c r="AC463" s="416"/>
    </row>
    <row r="464" spans="1:29" s="216" customFormat="1" ht="18">
      <c r="A464" s="203"/>
      <c r="B464" s="193" t="s">
        <v>299</v>
      </c>
      <c r="C464" s="141"/>
      <c r="D464" s="142">
        <f>D425+D462+D463</f>
        <v>4033.7100495</v>
      </c>
      <c r="E464" s="141"/>
      <c r="F464" s="142">
        <f t="shared" ref="F464" si="296">F425+F462+F463</f>
        <v>3928.8300495000003</v>
      </c>
      <c r="G464" s="214"/>
      <c r="H464" s="215">
        <f>F464/D464</f>
        <v>0.9739991227150796</v>
      </c>
      <c r="I464" s="141">
        <f t="shared" ref="I464:N464" si="297">I425+I462+I463</f>
        <v>332</v>
      </c>
      <c r="J464" s="142">
        <f>J425+J462+J463</f>
        <v>104.88</v>
      </c>
      <c r="K464" s="142">
        <f t="shared" si="297"/>
        <v>0</v>
      </c>
      <c r="L464" s="142">
        <f t="shared" si="297"/>
        <v>0</v>
      </c>
      <c r="M464" s="142">
        <f t="shared" si="297"/>
        <v>0</v>
      </c>
      <c r="N464" s="142">
        <f t="shared" si="297"/>
        <v>0</v>
      </c>
      <c r="O464" s="142"/>
      <c r="P464" s="142"/>
      <c r="Q464" s="142">
        <f>Q425+Q462+Q463</f>
        <v>7704.0788999999995</v>
      </c>
      <c r="R464" s="142"/>
      <c r="S464" s="142">
        <f t="shared" ref="S464:W464" si="298">S425+S462+S463</f>
        <v>7704.0788999999995</v>
      </c>
      <c r="T464" s="448"/>
      <c r="U464" s="448">
        <f t="shared" si="298"/>
        <v>0</v>
      </c>
      <c r="V464" s="448"/>
      <c r="W464" s="448">
        <f t="shared" si="298"/>
        <v>0</v>
      </c>
      <c r="X464" s="448"/>
      <c r="Y464" s="448"/>
      <c r="Z464" s="448">
        <f>Z425+Z462+Z463</f>
        <v>4777.3736900000004</v>
      </c>
      <c r="AA464" s="448"/>
      <c r="AB464" s="448">
        <f t="shared" ref="AB464" si="299">AB425+AB462+AB463</f>
        <v>4777.3736900000004</v>
      </c>
      <c r="AC464" s="416"/>
    </row>
    <row r="466" spans="1:29" s="104" customFormat="1">
      <c r="A466" s="70"/>
      <c r="B466" s="223" t="s">
        <v>246</v>
      </c>
      <c r="C466" s="224"/>
      <c r="D466" s="240">
        <f>(AB413+AB422)/AB464*100</f>
        <v>2.4687204236685951</v>
      </c>
      <c r="E466" s="84"/>
      <c r="F466" s="226"/>
      <c r="G466" s="227"/>
      <c r="H466"/>
      <c r="I466" s="84"/>
      <c r="J466" s="72"/>
      <c r="K466" s="84"/>
      <c r="L466" s="72"/>
      <c r="M466" s="84"/>
      <c r="N466" s="72"/>
      <c r="O466" s="228"/>
      <c r="P466" s="229"/>
      <c r="Q466" s="230"/>
      <c r="R466" s="229"/>
      <c r="S466" s="230"/>
      <c r="T466" s="488"/>
      <c r="U466" s="489"/>
      <c r="V466" s="489"/>
      <c r="W466" s="489"/>
      <c r="X466" s="489"/>
      <c r="Y466" s="489"/>
      <c r="Z466" s="489"/>
      <c r="AA466" s="489"/>
      <c r="AB466" s="489"/>
      <c r="AC466" s="489"/>
    </row>
    <row r="467" spans="1:29">
      <c r="B467" s="231" t="s">
        <v>247</v>
      </c>
      <c r="C467" s="232"/>
      <c r="D467" s="226"/>
      <c r="E467" s="84"/>
      <c r="F467" s="226"/>
      <c r="G467" s="227"/>
      <c r="J467" s="72"/>
      <c r="K467" s="84"/>
      <c r="L467" s="72"/>
      <c r="M467" s="84"/>
      <c r="N467" s="72"/>
      <c r="O467" s="228"/>
      <c r="P467" s="229"/>
      <c r="Q467" s="230"/>
      <c r="R467" s="229"/>
      <c r="S467" s="225">
        <f>(S413)/S$425</f>
        <v>1.864320098524954E-2</v>
      </c>
    </row>
    <row r="468" spans="1:29" s="104" customFormat="1">
      <c r="A468" s="70"/>
      <c r="B468" s="233" t="s">
        <v>248</v>
      </c>
      <c r="C468" s="232"/>
      <c r="D468" s="226"/>
      <c r="E468" s="84"/>
      <c r="F468" s="226"/>
      <c r="G468" s="227"/>
      <c r="H468"/>
      <c r="I468" s="84"/>
      <c r="J468" s="72"/>
      <c r="K468" s="84"/>
      <c r="L468" s="72"/>
      <c r="M468" s="84"/>
      <c r="N468" s="72"/>
      <c r="O468" s="228"/>
      <c r="P468" s="229"/>
      <c r="Q468" s="230"/>
      <c r="R468" s="229"/>
      <c r="S468" s="225">
        <f>(S410)/S$425</f>
        <v>1.864320098524954E-2</v>
      </c>
      <c r="T468" s="488"/>
      <c r="U468" s="489"/>
      <c r="V468" s="489"/>
      <c r="W468" s="489"/>
      <c r="X468" s="489"/>
      <c r="Y468" s="489"/>
      <c r="Z468" s="489"/>
      <c r="AA468" s="489"/>
      <c r="AB468" s="489"/>
      <c r="AC468" s="489"/>
    </row>
    <row r="469" spans="1:29">
      <c r="B469" s="231" t="s">
        <v>249</v>
      </c>
      <c r="C469" s="232"/>
      <c r="D469" s="226"/>
      <c r="E469" s="84"/>
      <c r="F469" s="226"/>
      <c r="G469" s="227"/>
      <c r="J469" s="72"/>
      <c r="K469" s="84"/>
      <c r="L469" s="72"/>
      <c r="M469" s="84"/>
      <c r="N469" s="72"/>
      <c r="O469" s="228"/>
      <c r="P469" s="229"/>
      <c r="Q469" s="230"/>
      <c r="R469" s="229"/>
      <c r="S469" s="225">
        <f>(S411)/S$425</f>
        <v>0</v>
      </c>
    </row>
    <row r="470" spans="1:29">
      <c r="B470" s="234" t="s">
        <v>107</v>
      </c>
      <c r="C470" s="232"/>
      <c r="D470" s="226"/>
      <c r="E470" s="84"/>
      <c r="F470" s="226"/>
      <c r="G470" s="227"/>
      <c r="J470" s="72"/>
      <c r="K470" s="84"/>
      <c r="L470" s="72"/>
      <c r="M470" s="84"/>
      <c r="N470" s="72"/>
      <c r="O470" s="228"/>
      <c r="P470" s="229"/>
      <c r="Q470" s="230"/>
      <c r="R470" s="229"/>
      <c r="S470" s="225">
        <f>(S413)/S$425</f>
        <v>1.864320098524954E-2</v>
      </c>
    </row>
    <row r="471" spans="1:29" ht="25.5">
      <c r="B471" s="235" t="s">
        <v>297</v>
      </c>
      <c r="C471" s="224"/>
      <c r="D471" s="226">
        <f>(AB415+AB416+AB417)/AB464*100</f>
        <v>1.9990062782800646</v>
      </c>
      <c r="E471" s="84"/>
      <c r="F471" s="226"/>
      <c r="G471" s="227"/>
      <c r="J471" s="72"/>
      <c r="K471" s="84"/>
      <c r="L471" s="72"/>
      <c r="M471" s="84"/>
      <c r="N471" s="72"/>
      <c r="O471" s="228"/>
      <c r="P471" s="229"/>
      <c r="Q471" s="230"/>
      <c r="R471" s="229"/>
      <c r="S471" s="225">
        <f>(S415+S416+S417)/S$425</f>
        <v>1.7972839077482056E-2</v>
      </c>
    </row>
    <row r="472" spans="1:29" ht="25.5">
      <c r="B472" s="235" t="s">
        <v>251</v>
      </c>
      <c r="C472" s="224"/>
      <c r="D472" s="226">
        <f>AB418/AB464*100</f>
        <v>0.25118403496712854</v>
      </c>
      <c r="E472" s="84"/>
      <c r="F472" s="226"/>
      <c r="G472" s="227"/>
      <c r="J472" s="72"/>
      <c r="K472" s="84"/>
      <c r="L472" s="72"/>
      <c r="M472" s="84"/>
      <c r="N472" s="72"/>
      <c r="O472" s="228"/>
      <c r="P472" s="229"/>
      <c r="Q472" s="230"/>
      <c r="R472" s="229"/>
      <c r="S472" s="225">
        <f t="shared" ref="S472" si="300">(S418)/S$425</f>
        <v>3.371642731374917E-3</v>
      </c>
    </row>
    <row r="473" spans="1:29">
      <c r="B473" s="236"/>
      <c r="C473" s="232"/>
      <c r="D473" s="226"/>
      <c r="E473" s="84"/>
      <c r="F473" s="226"/>
      <c r="G473" s="227"/>
      <c r="J473" s="72"/>
      <c r="K473" s="84"/>
      <c r="L473" s="72"/>
      <c r="M473" s="84"/>
      <c r="N473" s="72"/>
      <c r="O473" s="228"/>
      <c r="P473" s="229"/>
      <c r="Q473" s="230"/>
      <c r="R473" s="229"/>
      <c r="S473" s="225">
        <f>(S418)/S$425</f>
        <v>3.371642731374917E-3</v>
      </c>
    </row>
    <row r="474" spans="1:29" s="104" customFormat="1">
      <c r="A474" s="70"/>
      <c r="B474" s="236" t="s">
        <v>298</v>
      </c>
      <c r="C474" s="232"/>
      <c r="D474" s="226">
        <f>AB406/AB464*100</f>
        <v>14.5092271398179</v>
      </c>
      <c r="E474" s="84"/>
      <c r="F474" s="226"/>
      <c r="G474" s="227"/>
      <c r="H474"/>
      <c r="I474" s="84"/>
      <c r="J474" s="72"/>
      <c r="K474" s="84"/>
      <c r="L474" s="72"/>
      <c r="M474" s="84"/>
      <c r="N474" s="72"/>
      <c r="O474" s="228"/>
      <c r="P474" s="229"/>
      <c r="Q474" s="230"/>
      <c r="R474" s="229"/>
      <c r="S474" s="225">
        <f>(S406)/S$425</f>
        <v>0.34698130677970312</v>
      </c>
      <c r="T474" s="488"/>
      <c r="U474" s="489"/>
      <c r="V474" s="489"/>
      <c r="W474" s="489"/>
      <c r="X474" s="489"/>
      <c r="Y474" s="489"/>
      <c r="Z474" s="489"/>
      <c r="AA474" s="489"/>
      <c r="AB474" s="489"/>
      <c r="AC474" s="489"/>
    </row>
  </sheetData>
  <mergeCells count="17">
    <mergeCell ref="AC1:AC3"/>
    <mergeCell ref="C2:D2"/>
    <mergeCell ref="E2:H2"/>
    <mergeCell ref="I2:J2"/>
    <mergeCell ref="K2:L2"/>
    <mergeCell ref="A1:A3"/>
    <mergeCell ref="B1:B3"/>
    <mergeCell ref="C1:J1"/>
    <mergeCell ref="K1:S1"/>
    <mergeCell ref="T1:AB1"/>
    <mergeCell ref="AA2:AB2"/>
    <mergeCell ref="M2:N2"/>
    <mergeCell ref="O2:Q2"/>
    <mergeCell ref="R2:S2"/>
    <mergeCell ref="T2:U2"/>
    <mergeCell ref="V2:W2"/>
    <mergeCell ref="X2:Z2"/>
  </mergeCells>
  <conditionalFormatting sqref="O440:O442 X440:X442">
    <cfRule type="cellIs" dxfId="7" priority="1" operator="equal">
      <formula>0</formula>
    </cfRule>
  </conditionalFormatting>
  <printOptions horizontalCentered="1"/>
  <pageMargins left="0.28999999999999998" right="0.15748031496063" top="0.51" bottom="0.35" header="0.38" footer="0.196850393700787"/>
  <pageSetup paperSize="9" scale="41" orientation="landscape" r:id="rId1"/>
  <headerFooter>
    <oddHeader>&amp;L&amp;"-,Bold"&amp;18Name of District:Gomati&amp;C&amp;"-,Bold"&amp;18Costing Sheets for AWP &amp; B 2017-18 - SSA-RTE&amp;R&amp;"-,Bold"&amp;20(Rs. in lakh)</oddHeader>
  </headerFooter>
  <rowBreaks count="1" manualBreakCount="1">
    <brk id="321" max="27" man="1"/>
  </rowBreaks>
</worksheet>
</file>

<file path=xl/worksheets/sheet6.xml><?xml version="1.0" encoding="utf-8"?>
<worksheet xmlns="http://schemas.openxmlformats.org/spreadsheetml/2006/main" xmlns:r="http://schemas.openxmlformats.org/officeDocument/2006/relationships">
  <sheetPr>
    <tabColor theme="4" tint="-0.249977111117893"/>
  </sheetPr>
  <dimension ref="A1:AD474"/>
  <sheetViews>
    <sheetView view="pageBreakPreview" zoomScale="50" zoomScaleNormal="70" zoomScaleSheetLayoutView="50" workbookViewId="0">
      <pane xSplit="2" ySplit="5" topLeftCell="C444" activePane="bottomRight" state="frozen"/>
      <selection activeCell="Y11" sqref="Y11"/>
      <selection pane="topRight" activeCell="Y11" sqref="Y11"/>
      <selection pane="bottomLeft" activeCell="Y11" sqref="Y11"/>
      <selection pane="bottomRight" activeCell="Y11" sqref="Y11"/>
    </sheetView>
  </sheetViews>
  <sheetFormatPr defaultRowHeight="15.75"/>
  <cols>
    <col min="1" max="1" width="10.42578125" style="70" customWidth="1"/>
    <col min="2" max="2" width="34.42578125" style="71" customWidth="1"/>
    <col min="3" max="3" width="12.28515625" customWidth="1"/>
    <col min="4" max="4" width="13" style="72" customWidth="1"/>
    <col min="5" max="5" width="10.85546875" customWidth="1"/>
    <col min="6" max="6" width="11" style="72" bestFit="1" customWidth="1"/>
    <col min="7" max="7" width="10.7109375" customWidth="1"/>
    <col min="8" max="8" width="10.5703125" customWidth="1"/>
    <col min="9" max="9" width="9.28515625" style="84" customWidth="1"/>
    <col min="10" max="10" width="9.140625" customWidth="1"/>
    <col min="11" max="11" width="8.7109375" customWidth="1"/>
    <col min="12" max="12" width="8" customWidth="1"/>
    <col min="13" max="13" width="12.28515625" customWidth="1"/>
    <col min="14" max="14" width="12.28515625" style="72" customWidth="1"/>
    <col min="15" max="15" width="11.42578125" style="73" customWidth="1"/>
    <col min="16" max="16" width="12.140625" customWidth="1"/>
    <col min="17" max="17" width="12.5703125" style="72" customWidth="1"/>
    <col min="18" max="18" width="13" bestFit="1" customWidth="1"/>
    <col min="19" max="19" width="12.7109375" style="72" customWidth="1"/>
    <col min="20" max="20" width="8.85546875" style="488" bestFit="1" customWidth="1"/>
    <col min="21" max="21" width="8.85546875" style="489" customWidth="1"/>
    <col min="22" max="22" width="7.28515625" style="489" bestFit="1" customWidth="1"/>
    <col min="23" max="23" width="6.7109375" style="489" bestFit="1" customWidth="1"/>
    <col min="24" max="24" width="12.5703125" style="489" customWidth="1"/>
    <col min="25" max="25" width="11.85546875" style="489" customWidth="1"/>
    <col min="26" max="26" width="12.28515625" style="489" customWidth="1"/>
    <col min="27" max="27" width="12.7109375" style="489" customWidth="1"/>
    <col min="28" max="28" width="12.28515625" style="489" customWidth="1"/>
    <col min="29" max="29" width="17.42578125" style="489" customWidth="1"/>
  </cols>
  <sheetData>
    <row r="1" spans="1:29">
      <c r="A1" s="628" t="s">
        <v>0</v>
      </c>
      <c r="B1" s="629" t="s">
        <v>1</v>
      </c>
      <c r="C1" s="624" t="s">
        <v>302</v>
      </c>
      <c r="D1" s="624"/>
      <c r="E1" s="624"/>
      <c r="F1" s="624"/>
      <c r="G1" s="624"/>
      <c r="H1" s="624"/>
      <c r="I1" s="624"/>
      <c r="J1" s="624"/>
      <c r="K1" s="624" t="s">
        <v>303</v>
      </c>
      <c r="L1" s="624"/>
      <c r="M1" s="624"/>
      <c r="N1" s="624"/>
      <c r="O1" s="624"/>
      <c r="P1" s="624"/>
      <c r="Q1" s="624"/>
      <c r="R1" s="624"/>
      <c r="S1" s="624"/>
      <c r="T1" s="623" t="s">
        <v>304</v>
      </c>
      <c r="U1" s="623"/>
      <c r="V1" s="623"/>
      <c r="W1" s="623"/>
      <c r="X1" s="623"/>
      <c r="Y1" s="623"/>
      <c r="Z1" s="623"/>
      <c r="AA1" s="623"/>
      <c r="AB1" s="630"/>
      <c r="AC1" s="623" t="s">
        <v>2</v>
      </c>
    </row>
    <row r="2" spans="1:29">
      <c r="A2" s="628"/>
      <c r="B2" s="629"/>
      <c r="C2" s="624" t="s">
        <v>3</v>
      </c>
      <c r="D2" s="624"/>
      <c r="E2" s="624" t="s">
        <v>4</v>
      </c>
      <c r="F2" s="624"/>
      <c r="G2" s="624"/>
      <c r="H2" s="624"/>
      <c r="I2" s="625" t="s">
        <v>5</v>
      </c>
      <c r="J2" s="625"/>
      <c r="K2" s="626" t="s">
        <v>6</v>
      </c>
      <c r="L2" s="627"/>
      <c r="M2" s="633" t="s">
        <v>353</v>
      </c>
      <c r="N2" s="634"/>
      <c r="O2" s="624" t="s">
        <v>8</v>
      </c>
      <c r="P2" s="624"/>
      <c r="Q2" s="624"/>
      <c r="R2" s="626" t="s">
        <v>9</v>
      </c>
      <c r="S2" s="627"/>
      <c r="T2" s="631" t="s">
        <v>6</v>
      </c>
      <c r="U2" s="635"/>
      <c r="V2" s="630" t="s">
        <v>7</v>
      </c>
      <c r="W2" s="636"/>
      <c r="X2" s="623" t="s">
        <v>8</v>
      </c>
      <c r="Y2" s="623"/>
      <c r="Z2" s="623"/>
      <c r="AA2" s="631" t="s">
        <v>9</v>
      </c>
      <c r="AB2" s="632"/>
      <c r="AC2" s="623"/>
    </row>
    <row r="3" spans="1:29" ht="35.25" customHeight="1">
      <c r="A3" s="628"/>
      <c r="B3" s="629"/>
      <c r="C3" s="1" t="s">
        <v>10</v>
      </c>
      <c r="D3" s="335" t="s">
        <v>11</v>
      </c>
      <c r="E3" s="1" t="s">
        <v>10</v>
      </c>
      <c r="F3" s="335" t="s">
        <v>12</v>
      </c>
      <c r="G3" s="1" t="s">
        <v>13</v>
      </c>
      <c r="H3" s="259" t="s">
        <v>14</v>
      </c>
      <c r="I3" s="1" t="s">
        <v>10</v>
      </c>
      <c r="J3" s="260" t="s">
        <v>12</v>
      </c>
      <c r="K3" s="1" t="s">
        <v>10</v>
      </c>
      <c r="L3" s="261" t="s">
        <v>12</v>
      </c>
      <c r="M3" s="1" t="s">
        <v>10</v>
      </c>
      <c r="N3" s="335" t="s">
        <v>12</v>
      </c>
      <c r="O3" s="2" t="s">
        <v>15</v>
      </c>
      <c r="P3" s="1" t="s">
        <v>10</v>
      </c>
      <c r="Q3" s="335" t="s">
        <v>12</v>
      </c>
      <c r="R3" s="1" t="s">
        <v>10</v>
      </c>
      <c r="S3" s="335" t="s">
        <v>12</v>
      </c>
      <c r="T3" s="397" t="s">
        <v>10</v>
      </c>
      <c r="U3" s="398" t="s">
        <v>12</v>
      </c>
      <c r="V3" s="399" t="s">
        <v>10</v>
      </c>
      <c r="W3" s="398" t="s">
        <v>12</v>
      </c>
      <c r="X3" s="400" t="s">
        <v>15</v>
      </c>
      <c r="Y3" s="399" t="s">
        <v>10</v>
      </c>
      <c r="Z3" s="398" t="s">
        <v>12</v>
      </c>
      <c r="AA3" s="399" t="s">
        <v>10</v>
      </c>
      <c r="AB3" s="401" t="s">
        <v>12</v>
      </c>
      <c r="AC3" s="623"/>
    </row>
    <row r="4" spans="1:29" s="129" customFormat="1">
      <c r="A4" s="125" t="s">
        <v>16</v>
      </c>
      <c r="B4" s="126" t="s">
        <v>17</v>
      </c>
      <c r="C4" s="127"/>
      <c r="D4" s="131"/>
      <c r="E4" s="127"/>
      <c r="F4" s="131"/>
      <c r="G4" s="127"/>
      <c r="H4" s="127"/>
      <c r="I4" s="130"/>
      <c r="J4" s="127"/>
      <c r="K4" s="127"/>
      <c r="L4" s="127"/>
      <c r="M4" s="127"/>
      <c r="N4" s="131"/>
      <c r="O4" s="128"/>
      <c r="P4" s="127"/>
      <c r="Q4" s="131"/>
      <c r="R4" s="127"/>
      <c r="S4" s="131"/>
      <c r="T4" s="402"/>
      <c r="U4" s="403"/>
      <c r="V4" s="403"/>
      <c r="W4" s="403"/>
      <c r="X4" s="403"/>
      <c r="Y4" s="403"/>
      <c r="Z4" s="403"/>
      <c r="AA4" s="403"/>
      <c r="AB4" s="403"/>
      <c r="AC4" s="403"/>
    </row>
    <row r="5" spans="1:29">
      <c r="A5" s="6"/>
      <c r="B5" s="36" t="s">
        <v>18</v>
      </c>
      <c r="C5" s="26"/>
      <c r="D5" s="27"/>
      <c r="E5" s="26"/>
      <c r="F5" s="27"/>
      <c r="G5" s="26"/>
      <c r="H5" s="26"/>
      <c r="I5" s="53"/>
      <c r="J5" s="26"/>
      <c r="K5" s="26"/>
      <c r="L5" s="26"/>
      <c r="M5" s="26"/>
      <c r="N5" s="27"/>
      <c r="O5" s="105"/>
      <c r="P5" s="26"/>
      <c r="Q5" s="27"/>
      <c r="R5" s="26"/>
      <c r="S5" s="27"/>
      <c r="T5" s="402"/>
      <c r="U5" s="403"/>
      <c r="V5" s="403"/>
      <c r="W5" s="403"/>
      <c r="X5" s="403"/>
      <c r="Y5" s="403"/>
      <c r="Z5" s="403"/>
      <c r="AA5" s="403"/>
      <c r="AB5" s="403"/>
      <c r="AC5" s="403"/>
    </row>
    <row r="6" spans="1:29" s="147" customFormat="1">
      <c r="A6" s="143">
        <v>1</v>
      </c>
      <c r="B6" s="144" t="s">
        <v>19</v>
      </c>
      <c r="C6" s="145"/>
      <c r="D6" s="162"/>
      <c r="E6" s="145"/>
      <c r="F6" s="162"/>
      <c r="G6" s="145"/>
      <c r="H6" s="145"/>
      <c r="I6" s="159"/>
      <c r="J6" s="145"/>
      <c r="K6" s="145"/>
      <c r="L6" s="145"/>
      <c r="M6" s="145"/>
      <c r="N6" s="162"/>
      <c r="O6" s="146"/>
      <c r="P6" s="145"/>
      <c r="Q6" s="162"/>
      <c r="R6" s="145"/>
      <c r="S6" s="162"/>
      <c r="T6" s="402"/>
      <c r="U6" s="403"/>
      <c r="V6" s="403"/>
      <c r="W6" s="403"/>
      <c r="X6" s="403"/>
      <c r="Y6" s="403"/>
      <c r="Z6" s="403"/>
      <c r="AA6" s="403"/>
      <c r="AB6" s="403"/>
      <c r="AC6" s="403"/>
    </row>
    <row r="7" spans="1:29" ht="22.5" customHeight="1">
      <c r="A7" s="85">
        <v>1.01</v>
      </c>
      <c r="B7" s="7" t="s">
        <v>20</v>
      </c>
      <c r="C7" s="8"/>
      <c r="D7" s="4"/>
      <c r="E7" s="8"/>
      <c r="F7" s="4"/>
      <c r="G7" s="47"/>
      <c r="H7" s="238"/>
      <c r="I7" s="49"/>
      <c r="J7" s="237"/>
      <c r="K7" s="8"/>
      <c r="L7" s="5"/>
      <c r="M7" s="8"/>
      <c r="N7" s="4"/>
      <c r="O7" s="106"/>
      <c r="P7" s="8"/>
      <c r="Q7" s="4"/>
      <c r="R7" s="42"/>
      <c r="S7" s="4"/>
      <c r="T7" s="405"/>
      <c r="U7" s="405"/>
      <c r="V7" s="405"/>
      <c r="W7" s="484"/>
      <c r="X7" s="426"/>
      <c r="Y7" s="405"/>
      <c r="Z7" s="484"/>
      <c r="AA7" s="406">
        <f>T7+V7+Y7</f>
        <v>0</v>
      </c>
      <c r="AB7" s="484">
        <f>U7+W7+Z7</f>
        <v>0</v>
      </c>
      <c r="AC7" s="404"/>
    </row>
    <row r="8" spans="1:29" ht="23.25" customHeight="1">
      <c r="A8" s="6">
        <v>1.02</v>
      </c>
      <c r="B8" s="7" t="s">
        <v>21</v>
      </c>
      <c r="C8" s="8"/>
      <c r="D8" s="4"/>
      <c r="E8" s="8"/>
      <c r="F8" s="4"/>
      <c r="G8" s="47"/>
      <c r="H8" s="238"/>
      <c r="I8" s="49"/>
      <c r="J8" s="237"/>
      <c r="K8" s="8"/>
      <c r="L8" s="5"/>
      <c r="M8" s="8"/>
      <c r="N8" s="4"/>
      <c r="O8" s="106"/>
      <c r="P8" s="8">
        <v>10</v>
      </c>
      <c r="Q8" s="4"/>
      <c r="R8" s="42">
        <f t="shared" ref="R8:R11" si="0">K8+M8+P8</f>
        <v>10</v>
      </c>
      <c r="S8" s="4"/>
      <c r="T8" s="405"/>
      <c r="U8" s="405"/>
      <c r="V8" s="405"/>
      <c r="W8" s="484"/>
      <c r="X8" s="426"/>
      <c r="Y8" s="405">
        <v>0</v>
      </c>
      <c r="Z8" s="484">
        <v>0</v>
      </c>
      <c r="AA8" s="406">
        <f>T8+V8+Y8</f>
        <v>0</v>
      </c>
      <c r="AB8" s="484">
        <f t="shared" ref="AB8:AB20" si="1">U8+W8+Z8</f>
        <v>0</v>
      </c>
      <c r="AC8" s="404"/>
    </row>
    <row r="9" spans="1:29" s="87" customFormat="1" ht="23.25" customHeight="1">
      <c r="A9" s="6">
        <v>1.03</v>
      </c>
      <c r="B9" s="7" t="s">
        <v>22</v>
      </c>
      <c r="C9" s="8"/>
      <c r="D9" s="4"/>
      <c r="E9" s="8"/>
      <c r="F9" s="4"/>
      <c r="G9" s="47"/>
      <c r="H9" s="238"/>
      <c r="I9" s="49"/>
      <c r="J9" s="237"/>
      <c r="K9" s="8"/>
      <c r="L9" s="5"/>
      <c r="M9" s="8"/>
      <c r="N9" s="4"/>
      <c r="O9" s="64"/>
      <c r="P9" s="8"/>
      <c r="Q9" s="4"/>
      <c r="R9" s="42">
        <f t="shared" si="0"/>
        <v>0</v>
      </c>
      <c r="S9" s="4"/>
      <c r="T9" s="405"/>
      <c r="U9" s="405"/>
      <c r="V9" s="405"/>
      <c r="W9" s="484"/>
      <c r="X9" s="426"/>
      <c r="Y9" s="405"/>
      <c r="Z9" s="484"/>
      <c r="AA9" s="406">
        <f t="shared" ref="AA9" si="2">T9+V9+Y9</f>
        <v>0</v>
      </c>
      <c r="AB9" s="484">
        <f t="shared" si="1"/>
        <v>0</v>
      </c>
      <c r="AC9" s="404"/>
    </row>
    <row r="10" spans="1:29" ht="33.75" customHeight="1">
      <c r="A10" s="6">
        <v>1.04</v>
      </c>
      <c r="B10" s="12" t="s">
        <v>23</v>
      </c>
      <c r="C10" s="8"/>
      <c r="D10" s="4"/>
      <c r="E10" s="8"/>
      <c r="F10" s="4"/>
      <c r="G10" s="8"/>
      <c r="H10" s="5"/>
      <c r="I10" s="75"/>
      <c r="J10" s="5"/>
      <c r="K10" s="8"/>
      <c r="L10" s="5"/>
      <c r="M10" s="8"/>
      <c r="N10" s="4"/>
      <c r="O10" s="106"/>
      <c r="P10" s="8"/>
      <c r="Q10" s="4"/>
      <c r="R10" s="42"/>
      <c r="S10" s="4"/>
      <c r="T10" s="405"/>
      <c r="U10" s="405"/>
      <c r="V10" s="405"/>
      <c r="W10" s="484"/>
      <c r="X10" s="426"/>
      <c r="Y10" s="405"/>
      <c r="Z10" s="484"/>
      <c r="AA10" s="406"/>
      <c r="AB10" s="484">
        <f t="shared" si="1"/>
        <v>0</v>
      </c>
      <c r="AC10" s="407"/>
    </row>
    <row r="11" spans="1:29" ht="23.25" customHeight="1">
      <c r="A11" s="6">
        <v>1.05</v>
      </c>
      <c r="B11" s="12" t="s">
        <v>24</v>
      </c>
      <c r="C11" s="8"/>
      <c r="D11" s="4"/>
      <c r="E11" s="8"/>
      <c r="F11" s="4"/>
      <c r="G11" s="8"/>
      <c r="H11" s="5"/>
      <c r="I11" s="75"/>
      <c r="J11" s="5"/>
      <c r="K11" s="8"/>
      <c r="L11" s="5"/>
      <c r="M11" s="8"/>
      <c r="N11" s="4"/>
      <c r="O11" s="106"/>
      <c r="P11" s="8"/>
      <c r="Q11" s="4"/>
      <c r="R11" s="42">
        <f t="shared" si="0"/>
        <v>0</v>
      </c>
      <c r="S11" s="4"/>
      <c r="T11" s="405"/>
      <c r="U11" s="405"/>
      <c r="V11" s="405"/>
      <c r="W11" s="484"/>
      <c r="X11" s="426"/>
      <c r="Y11" s="8"/>
      <c r="Z11" s="484"/>
      <c r="AA11" s="406">
        <f t="shared" ref="AA11" si="3">T11+V11+Y11</f>
        <v>0</v>
      </c>
      <c r="AB11" s="484">
        <f t="shared" si="1"/>
        <v>0</v>
      </c>
      <c r="AC11" s="407"/>
    </row>
    <row r="12" spans="1:29" ht="36" customHeight="1">
      <c r="A12" s="6">
        <v>1.06</v>
      </c>
      <c r="B12" s="61" t="s">
        <v>25</v>
      </c>
      <c r="C12" s="62"/>
      <c r="D12" s="10"/>
      <c r="E12" s="97"/>
      <c r="F12" s="10"/>
      <c r="G12" s="62"/>
      <c r="H12" s="11"/>
      <c r="I12" s="83"/>
      <c r="J12" s="11"/>
      <c r="K12" s="62"/>
      <c r="L12" s="11"/>
      <c r="M12" s="62"/>
      <c r="N12" s="10"/>
      <c r="O12" s="107"/>
      <c r="P12" s="62"/>
      <c r="Q12" s="10"/>
      <c r="R12" s="62"/>
      <c r="S12" s="10"/>
      <c r="T12" s="409"/>
      <c r="U12" s="409"/>
      <c r="V12" s="409"/>
      <c r="W12" s="483"/>
      <c r="X12" s="466"/>
      <c r="Y12" s="409"/>
      <c r="Z12" s="483"/>
      <c r="AA12" s="409"/>
      <c r="AB12" s="484">
        <f t="shared" si="1"/>
        <v>0</v>
      </c>
      <c r="AC12" s="408"/>
    </row>
    <row r="13" spans="1:29" ht="38.25" customHeight="1">
      <c r="A13" s="6">
        <v>1.07</v>
      </c>
      <c r="B13" s="61" t="s">
        <v>26</v>
      </c>
      <c r="C13" s="62"/>
      <c r="D13" s="10"/>
      <c r="E13" s="62"/>
      <c r="F13" s="10"/>
      <c r="G13" s="62"/>
      <c r="H13" s="11"/>
      <c r="I13" s="83"/>
      <c r="J13" s="11"/>
      <c r="K13" s="62"/>
      <c r="L13" s="11"/>
      <c r="M13" s="62"/>
      <c r="N13" s="10"/>
      <c r="O13" s="107"/>
      <c r="P13" s="62"/>
      <c r="Q13" s="10"/>
      <c r="R13" s="62"/>
      <c r="S13" s="10"/>
      <c r="T13" s="409"/>
      <c r="U13" s="409"/>
      <c r="V13" s="409"/>
      <c r="W13" s="483"/>
      <c r="X13" s="466"/>
      <c r="Y13" s="409"/>
      <c r="Z13" s="483"/>
      <c r="AA13" s="409"/>
      <c r="AB13" s="484">
        <f t="shared" si="1"/>
        <v>0</v>
      </c>
      <c r="AC13" s="408"/>
    </row>
    <row r="14" spans="1:29" s="147" customFormat="1" ht="31.5">
      <c r="A14" s="143">
        <v>2</v>
      </c>
      <c r="B14" s="148" t="s">
        <v>27</v>
      </c>
      <c r="C14" s="149"/>
      <c r="D14" s="160"/>
      <c r="E14" s="149"/>
      <c r="F14" s="160"/>
      <c r="G14" s="149"/>
      <c r="H14" s="149"/>
      <c r="I14" s="161"/>
      <c r="J14" s="149"/>
      <c r="K14" s="149"/>
      <c r="L14" s="149"/>
      <c r="M14" s="149"/>
      <c r="N14" s="160"/>
      <c r="O14" s="150"/>
      <c r="P14" s="149"/>
      <c r="Q14" s="160"/>
      <c r="R14" s="149"/>
      <c r="S14" s="160"/>
      <c r="T14" s="467"/>
      <c r="U14" s="467"/>
      <c r="V14" s="467"/>
      <c r="W14" s="498"/>
      <c r="X14" s="468"/>
      <c r="Y14" s="467"/>
      <c r="Z14" s="498"/>
      <c r="AA14" s="467"/>
      <c r="AB14" s="484">
        <f>U14+W14+Z14</f>
        <v>0</v>
      </c>
      <c r="AC14" s="410"/>
    </row>
    <row r="15" spans="1:29">
      <c r="A15" s="37"/>
      <c r="B15" s="38" t="s">
        <v>28</v>
      </c>
      <c r="C15" s="39"/>
      <c r="D15" s="40"/>
      <c r="E15" s="39"/>
      <c r="F15" s="40"/>
      <c r="G15" s="39"/>
      <c r="H15" s="39"/>
      <c r="I15" s="81"/>
      <c r="J15" s="39"/>
      <c r="K15" s="39"/>
      <c r="L15" s="39"/>
      <c r="M15" s="39"/>
      <c r="N15" s="40"/>
      <c r="O15" s="108"/>
      <c r="P15" s="39"/>
      <c r="Q15" s="40"/>
      <c r="R15" s="39"/>
      <c r="S15" s="40"/>
      <c r="T15" s="467"/>
      <c r="U15" s="467"/>
      <c r="V15" s="467"/>
      <c r="W15" s="498"/>
      <c r="X15" s="468"/>
      <c r="Y15" s="467"/>
      <c r="Z15" s="498"/>
      <c r="AA15" s="467"/>
      <c r="AB15" s="484">
        <f t="shared" si="1"/>
        <v>0</v>
      </c>
      <c r="AC15" s="410"/>
    </row>
    <row r="16" spans="1:29">
      <c r="A16" s="6"/>
      <c r="B16" s="17" t="s">
        <v>29</v>
      </c>
      <c r="C16" s="15"/>
      <c r="D16" s="16"/>
      <c r="E16" s="15"/>
      <c r="F16" s="16"/>
      <c r="G16" s="15"/>
      <c r="H16" s="15"/>
      <c r="I16" s="76"/>
      <c r="J16" s="15"/>
      <c r="K16" s="15"/>
      <c r="L16" s="15"/>
      <c r="M16" s="15"/>
      <c r="N16" s="16"/>
      <c r="O16" s="109"/>
      <c r="P16" s="15"/>
      <c r="Q16" s="16"/>
      <c r="R16" s="15"/>
      <c r="S16" s="16"/>
      <c r="T16" s="429"/>
      <c r="U16" s="429"/>
      <c r="V16" s="429"/>
      <c r="W16" s="499"/>
      <c r="X16" s="430"/>
      <c r="Y16" s="429"/>
      <c r="Z16" s="499"/>
      <c r="AA16" s="429"/>
      <c r="AB16" s="484">
        <f t="shared" si="1"/>
        <v>0</v>
      </c>
      <c r="AC16" s="411"/>
    </row>
    <row r="17" spans="1:29" ht="30.75" customHeight="1">
      <c r="A17" s="6">
        <v>2.0099999999999998</v>
      </c>
      <c r="B17" s="12" t="s">
        <v>30</v>
      </c>
      <c r="C17" s="8"/>
      <c r="D17" s="13"/>
      <c r="E17" s="8"/>
      <c r="F17" s="13"/>
      <c r="G17" s="8"/>
      <c r="H17" s="8"/>
      <c r="I17" s="75"/>
      <c r="J17" s="8"/>
      <c r="K17" s="8"/>
      <c r="L17" s="8"/>
      <c r="M17" s="8"/>
      <c r="N17" s="13"/>
      <c r="O17" s="51"/>
      <c r="P17" s="8"/>
      <c r="Q17" s="13"/>
      <c r="R17" s="8"/>
      <c r="S17" s="13"/>
      <c r="T17" s="405"/>
      <c r="U17" s="405"/>
      <c r="V17" s="405"/>
      <c r="W17" s="484"/>
      <c r="X17" s="423"/>
      <c r="Y17" s="405"/>
      <c r="Z17" s="484"/>
      <c r="AA17" s="405"/>
      <c r="AB17" s="484">
        <f t="shared" si="1"/>
        <v>0</v>
      </c>
      <c r="AC17" s="407"/>
    </row>
    <row r="18" spans="1:29" ht="30.75" customHeight="1">
      <c r="A18" s="6">
        <v>2.02</v>
      </c>
      <c r="B18" s="12" t="s">
        <v>31</v>
      </c>
      <c r="C18" s="8"/>
      <c r="D18" s="13"/>
      <c r="E18" s="8"/>
      <c r="F18" s="13"/>
      <c r="G18" s="8"/>
      <c r="H18" s="8"/>
      <c r="I18" s="75"/>
      <c r="J18" s="8"/>
      <c r="K18" s="8"/>
      <c r="L18" s="8"/>
      <c r="M18" s="8"/>
      <c r="N18" s="13"/>
      <c r="O18" s="51"/>
      <c r="P18" s="8"/>
      <c r="Q18" s="13"/>
      <c r="R18" s="8"/>
      <c r="S18" s="13"/>
      <c r="T18" s="405"/>
      <c r="U18" s="405"/>
      <c r="V18" s="405"/>
      <c r="W18" s="484"/>
      <c r="X18" s="423"/>
      <c r="Y18" s="405"/>
      <c r="Z18" s="484"/>
      <c r="AA18" s="405"/>
      <c r="AB18" s="484">
        <f t="shared" si="1"/>
        <v>0</v>
      </c>
      <c r="AC18" s="407"/>
    </row>
    <row r="19" spans="1:29" ht="22.5" customHeight="1">
      <c r="A19" s="6">
        <v>2.0299999999999998</v>
      </c>
      <c r="B19" s="12" t="s">
        <v>32</v>
      </c>
      <c r="C19" s="8"/>
      <c r="D19" s="13"/>
      <c r="E19" s="8"/>
      <c r="F19" s="13"/>
      <c r="G19" s="8"/>
      <c r="H19" s="8"/>
      <c r="I19" s="75"/>
      <c r="J19" s="8"/>
      <c r="K19" s="8"/>
      <c r="L19" s="8"/>
      <c r="M19" s="8"/>
      <c r="N19" s="13"/>
      <c r="O19" s="51"/>
      <c r="P19" s="8"/>
      <c r="Q19" s="13"/>
      <c r="R19" s="8"/>
      <c r="S19" s="13"/>
      <c r="T19" s="405"/>
      <c r="U19" s="405"/>
      <c r="V19" s="405"/>
      <c r="W19" s="484"/>
      <c r="X19" s="423"/>
      <c r="Y19" s="405"/>
      <c r="Z19" s="484"/>
      <c r="AA19" s="405"/>
      <c r="AB19" s="484">
        <f t="shared" si="1"/>
        <v>0</v>
      </c>
      <c r="AC19" s="407"/>
    </row>
    <row r="20" spans="1:29" ht="35.25" customHeight="1">
      <c r="A20" s="6">
        <v>2.04</v>
      </c>
      <c r="B20" s="12" t="s">
        <v>33</v>
      </c>
      <c r="C20" s="8"/>
      <c r="D20" s="13"/>
      <c r="E20" s="8"/>
      <c r="F20" s="13"/>
      <c r="G20" s="8"/>
      <c r="H20" s="8"/>
      <c r="I20" s="75"/>
      <c r="J20" s="8"/>
      <c r="K20" s="8"/>
      <c r="L20" s="8"/>
      <c r="M20" s="8"/>
      <c r="N20" s="13"/>
      <c r="O20" s="64"/>
      <c r="P20" s="8"/>
      <c r="Q20" s="13"/>
      <c r="R20" s="8"/>
      <c r="S20" s="13"/>
      <c r="T20" s="405"/>
      <c r="U20" s="405"/>
      <c r="V20" s="405"/>
      <c r="W20" s="484"/>
      <c r="X20" s="426"/>
      <c r="Y20" s="405"/>
      <c r="Z20" s="484"/>
      <c r="AA20" s="405"/>
      <c r="AB20" s="484">
        <f t="shared" si="1"/>
        <v>0</v>
      </c>
      <c r="AC20" s="407"/>
    </row>
    <row r="21" spans="1:29">
      <c r="A21" s="6"/>
      <c r="B21" s="14" t="s">
        <v>34</v>
      </c>
      <c r="C21" s="15"/>
      <c r="D21" s="16"/>
      <c r="E21" s="15"/>
      <c r="F21" s="16"/>
      <c r="G21" s="15"/>
      <c r="H21" s="15"/>
      <c r="I21" s="76"/>
      <c r="J21" s="15"/>
      <c r="K21" s="15"/>
      <c r="L21" s="15"/>
      <c r="M21" s="15"/>
      <c r="N21" s="16"/>
      <c r="O21" s="110"/>
      <c r="P21" s="15"/>
      <c r="Q21" s="16"/>
      <c r="R21" s="15"/>
      <c r="S21" s="16"/>
      <c r="T21" s="429"/>
      <c r="U21" s="429"/>
      <c r="V21" s="429"/>
      <c r="W21" s="499"/>
      <c r="X21" s="430"/>
      <c r="Y21" s="429"/>
      <c r="Z21" s="499"/>
      <c r="AA21" s="429"/>
      <c r="AB21" s="499"/>
      <c r="AC21" s="412"/>
    </row>
    <row r="22" spans="1:29">
      <c r="A22" s="6"/>
      <c r="B22" s="17" t="s">
        <v>35</v>
      </c>
      <c r="C22" s="15"/>
      <c r="D22" s="16"/>
      <c r="E22" s="15"/>
      <c r="F22" s="16"/>
      <c r="G22" s="15"/>
      <c r="H22" s="15"/>
      <c r="I22" s="76"/>
      <c r="J22" s="15"/>
      <c r="K22" s="15"/>
      <c r="L22" s="15"/>
      <c r="M22" s="15"/>
      <c r="N22" s="16"/>
      <c r="O22" s="110"/>
      <c r="P22" s="15"/>
      <c r="Q22" s="16"/>
      <c r="R22" s="15"/>
      <c r="S22" s="16"/>
      <c r="T22" s="429"/>
      <c r="U22" s="429"/>
      <c r="V22" s="429"/>
      <c r="W22" s="499"/>
      <c r="X22" s="430"/>
      <c r="Y22" s="429"/>
      <c r="Z22" s="499"/>
      <c r="AA22" s="429"/>
      <c r="AB22" s="499"/>
      <c r="AC22" s="411"/>
    </row>
    <row r="23" spans="1:29" ht="35.25" customHeight="1">
      <c r="A23" s="6">
        <v>2.0499999999999998</v>
      </c>
      <c r="B23" s="18" t="s">
        <v>36</v>
      </c>
      <c r="C23" s="19"/>
      <c r="D23" s="20"/>
      <c r="E23" s="19"/>
      <c r="F23" s="20"/>
      <c r="G23" s="19"/>
      <c r="H23" s="19"/>
      <c r="I23" s="77"/>
      <c r="J23" s="19"/>
      <c r="K23" s="19"/>
      <c r="L23" s="19"/>
      <c r="M23" s="19"/>
      <c r="N23" s="20"/>
      <c r="O23" s="51"/>
      <c r="P23" s="19"/>
      <c r="Q23" s="20"/>
      <c r="R23" s="19"/>
      <c r="S23" s="20"/>
      <c r="T23" s="500"/>
      <c r="U23" s="500"/>
      <c r="V23" s="500"/>
      <c r="W23" s="501"/>
      <c r="X23" s="423"/>
      <c r="Y23" s="500"/>
      <c r="Z23" s="501"/>
      <c r="AA23" s="500"/>
      <c r="AB23" s="484">
        <f t="shared" ref="AB23:AB43" si="4">U23+W23+Z23</f>
        <v>0</v>
      </c>
      <c r="AC23" s="413"/>
    </row>
    <row r="24" spans="1:29" ht="34.5" customHeight="1">
      <c r="A24" s="6">
        <v>2.06</v>
      </c>
      <c r="B24" s="18" t="s">
        <v>37</v>
      </c>
      <c r="C24" s="19"/>
      <c r="D24" s="20"/>
      <c r="E24" s="19"/>
      <c r="F24" s="20"/>
      <c r="G24" s="19"/>
      <c r="H24" s="19"/>
      <c r="I24" s="77"/>
      <c r="J24" s="19"/>
      <c r="K24" s="19"/>
      <c r="L24" s="19"/>
      <c r="M24" s="19"/>
      <c r="N24" s="20"/>
      <c r="O24" s="51"/>
      <c r="P24" s="19"/>
      <c r="Q24" s="20"/>
      <c r="R24" s="19"/>
      <c r="S24" s="20"/>
      <c r="T24" s="500"/>
      <c r="U24" s="500"/>
      <c r="V24" s="500"/>
      <c r="W24" s="501"/>
      <c r="X24" s="423"/>
      <c r="Y24" s="500"/>
      <c r="Z24" s="501"/>
      <c r="AA24" s="500"/>
      <c r="AB24" s="484">
        <f t="shared" si="4"/>
        <v>0</v>
      </c>
      <c r="AC24" s="413"/>
    </row>
    <row r="25" spans="1:29" ht="57.75" customHeight="1">
      <c r="A25" s="6">
        <v>2.0699999999999998</v>
      </c>
      <c r="B25" s="18" t="s">
        <v>38</v>
      </c>
      <c r="C25" s="19"/>
      <c r="D25" s="20"/>
      <c r="E25" s="19"/>
      <c r="F25" s="20"/>
      <c r="G25" s="19"/>
      <c r="H25" s="19"/>
      <c r="I25" s="77"/>
      <c r="J25" s="19"/>
      <c r="K25" s="19"/>
      <c r="L25" s="19"/>
      <c r="M25" s="19"/>
      <c r="N25" s="20"/>
      <c r="O25" s="51"/>
      <c r="P25" s="19"/>
      <c r="Q25" s="20"/>
      <c r="R25" s="19"/>
      <c r="S25" s="20"/>
      <c r="T25" s="500"/>
      <c r="U25" s="500"/>
      <c r="V25" s="500"/>
      <c r="W25" s="501"/>
      <c r="X25" s="423"/>
      <c r="Y25" s="500"/>
      <c r="Z25" s="501"/>
      <c r="AA25" s="500"/>
      <c r="AB25" s="484">
        <f t="shared" si="4"/>
        <v>0</v>
      </c>
      <c r="AC25" s="413"/>
    </row>
    <row r="26" spans="1:29" ht="21" customHeight="1">
      <c r="A26" s="6">
        <v>2.08</v>
      </c>
      <c r="B26" s="18" t="s">
        <v>39</v>
      </c>
      <c r="C26" s="19"/>
      <c r="D26" s="20"/>
      <c r="E26" s="19"/>
      <c r="F26" s="20"/>
      <c r="G26" s="19"/>
      <c r="H26" s="19"/>
      <c r="I26" s="77"/>
      <c r="J26" s="19"/>
      <c r="K26" s="19"/>
      <c r="L26" s="19"/>
      <c r="M26" s="19"/>
      <c r="N26" s="20"/>
      <c r="O26" s="111"/>
      <c r="P26" s="19"/>
      <c r="Q26" s="20"/>
      <c r="R26" s="19"/>
      <c r="S26" s="20"/>
      <c r="T26" s="500"/>
      <c r="U26" s="500"/>
      <c r="V26" s="500"/>
      <c r="W26" s="501"/>
      <c r="X26" s="490"/>
      <c r="Y26" s="500"/>
      <c r="Z26" s="501"/>
      <c r="AA26" s="500"/>
      <c r="AB26" s="484">
        <f t="shared" si="4"/>
        <v>0</v>
      </c>
      <c r="AC26" s="413"/>
    </row>
    <row r="27" spans="1:29" ht="18.75" customHeight="1">
      <c r="A27" s="6" t="s">
        <v>40</v>
      </c>
      <c r="B27" s="21" t="s">
        <v>41</v>
      </c>
      <c r="C27" s="22"/>
      <c r="D27" s="23"/>
      <c r="E27" s="22"/>
      <c r="F27" s="23"/>
      <c r="G27" s="22"/>
      <c r="H27" s="22"/>
      <c r="I27" s="78"/>
      <c r="J27" s="22"/>
      <c r="K27" s="22"/>
      <c r="L27" s="22"/>
      <c r="M27" s="22"/>
      <c r="N27" s="23"/>
      <c r="O27" s="101"/>
      <c r="P27" s="22"/>
      <c r="Q27" s="23"/>
      <c r="R27" s="22"/>
      <c r="S27" s="23"/>
      <c r="T27" s="502"/>
      <c r="U27" s="502"/>
      <c r="V27" s="502"/>
      <c r="W27" s="503"/>
      <c r="X27" s="435"/>
      <c r="Y27" s="502"/>
      <c r="Z27" s="503"/>
      <c r="AA27" s="502"/>
      <c r="AB27" s="484">
        <f t="shared" si="4"/>
        <v>0</v>
      </c>
      <c r="AC27" s="414"/>
    </row>
    <row r="28" spans="1:29" ht="53.25" customHeight="1">
      <c r="A28" s="6" t="s">
        <v>42</v>
      </c>
      <c r="B28" s="21" t="s">
        <v>43</v>
      </c>
      <c r="C28" s="22"/>
      <c r="D28" s="23"/>
      <c r="E28" s="22"/>
      <c r="F28" s="23"/>
      <c r="G28" s="22"/>
      <c r="H28" s="22"/>
      <c r="I28" s="78"/>
      <c r="J28" s="22"/>
      <c r="K28" s="22"/>
      <c r="L28" s="22"/>
      <c r="M28" s="22"/>
      <c r="N28" s="23"/>
      <c r="O28" s="101"/>
      <c r="P28" s="22"/>
      <c r="Q28" s="23"/>
      <c r="R28" s="22"/>
      <c r="S28" s="23"/>
      <c r="T28" s="502"/>
      <c r="U28" s="502"/>
      <c r="V28" s="502"/>
      <c r="W28" s="503"/>
      <c r="X28" s="435"/>
      <c r="Y28" s="502"/>
      <c r="Z28" s="503"/>
      <c r="AA28" s="502"/>
      <c r="AB28" s="484">
        <f t="shared" si="4"/>
        <v>0</v>
      </c>
      <c r="AC28" s="414"/>
    </row>
    <row r="29" spans="1:29" ht="79.5" customHeight="1">
      <c r="A29" s="6" t="s">
        <v>44</v>
      </c>
      <c r="B29" s="21" t="s">
        <v>45</v>
      </c>
      <c r="C29" s="22"/>
      <c r="D29" s="23"/>
      <c r="E29" s="22"/>
      <c r="F29" s="23"/>
      <c r="G29" s="22"/>
      <c r="H29" s="22"/>
      <c r="I29" s="78"/>
      <c r="J29" s="22"/>
      <c r="K29" s="22"/>
      <c r="L29" s="22"/>
      <c r="M29" s="22"/>
      <c r="N29" s="23"/>
      <c r="O29" s="51"/>
      <c r="P29" s="22"/>
      <c r="Q29" s="23"/>
      <c r="R29" s="22"/>
      <c r="S29" s="23"/>
      <c r="T29" s="502"/>
      <c r="U29" s="502"/>
      <c r="V29" s="502"/>
      <c r="W29" s="503"/>
      <c r="X29" s="423"/>
      <c r="Y29" s="502"/>
      <c r="Z29" s="503"/>
      <c r="AA29" s="502"/>
      <c r="AB29" s="484">
        <f t="shared" si="4"/>
        <v>0</v>
      </c>
      <c r="AC29" s="414"/>
    </row>
    <row r="30" spans="1:29" ht="39.75" customHeight="1">
      <c r="A30" s="6" t="s">
        <v>46</v>
      </c>
      <c r="B30" s="21" t="s">
        <v>47</v>
      </c>
      <c r="C30" s="22"/>
      <c r="D30" s="23"/>
      <c r="E30" s="22"/>
      <c r="F30" s="23"/>
      <c r="G30" s="22"/>
      <c r="H30" s="22"/>
      <c r="I30" s="78"/>
      <c r="J30" s="22"/>
      <c r="K30" s="22"/>
      <c r="L30" s="22"/>
      <c r="M30" s="22"/>
      <c r="N30" s="23"/>
      <c r="O30" s="51"/>
      <c r="P30" s="22"/>
      <c r="Q30" s="23"/>
      <c r="R30" s="22"/>
      <c r="S30" s="23"/>
      <c r="T30" s="502"/>
      <c r="U30" s="502"/>
      <c r="V30" s="502"/>
      <c r="W30" s="503"/>
      <c r="X30" s="423"/>
      <c r="Y30" s="502"/>
      <c r="Z30" s="503"/>
      <c r="AA30" s="502"/>
      <c r="AB30" s="484">
        <f t="shared" si="4"/>
        <v>0</v>
      </c>
      <c r="AC30" s="414"/>
    </row>
    <row r="31" spans="1:29" ht="41.25" customHeight="1">
      <c r="A31" s="6" t="s">
        <v>48</v>
      </c>
      <c r="B31" s="21" t="s">
        <v>49</v>
      </c>
      <c r="C31" s="22"/>
      <c r="D31" s="23"/>
      <c r="E31" s="22"/>
      <c r="F31" s="23"/>
      <c r="G31" s="22"/>
      <c r="H31" s="22"/>
      <c r="I31" s="78"/>
      <c r="J31" s="22"/>
      <c r="K31" s="22"/>
      <c r="L31" s="22"/>
      <c r="M31" s="22"/>
      <c r="N31" s="23"/>
      <c r="O31" s="51"/>
      <c r="P31" s="22"/>
      <c r="Q31" s="23"/>
      <c r="R31" s="22"/>
      <c r="S31" s="23"/>
      <c r="T31" s="502"/>
      <c r="U31" s="502"/>
      <c r="V31" s="502"/>
      <c r="W31" s="503"/>
      <c r="X31" s="423"/>
      <c r="Y31" s="502"/>
      <c r="Z31" s="503"/>
      <c r="AA31" s="502"/>
      <c r="AB31" s="484">
        <f t="shared" si="4"/>
        <v>0</v>
      </c>
      <c r="AC31" s="414"/>
    </row>
    <row r="32" spans="1:29" ht="76.5" customHeight="1">
      <c r="A32" s="6" t="s">
        <v>50</v>
      </c>
      <c r="B32" s="21" t="s">
        <v>51</v>
      </c>
      <c r="C32" s="22"/>
      <c r="D32" s="23"/>
      <c r="E32" s="22"/>
      <c r="F32" s="23"/>
      <c r="G32" s="22"/>
      <c r="H32" s="22"/>
      <c r="I32" s="78"/>
      <c r="J32" s="22"/>
      <c r="K32" s="22"/>
      <c r="L32" s="22"/>
      <c r="M32" s="22"/>
      <c r="N32" s="23"/>
      <c r="O32" s="51"/>
      <c r="P32" s="22"/>
      <c r="Q32" s="23"/>
      <c r="R32" s="22"/>
      <c r="S32" s="23"/>
      <c r="T32" s="502"/>
      <c r="U32" s="502"/>
      <c r="V32" s="502"/>
      <c r="W32" s="503"/>
      <c r="X32" s="423"/>
      <c r="Y32" s="502"/>
      <c r="Z32" s="503"/>
      <c r="AA32" s="502"/>
      <c r="AB32" s="484">
        <f t="shared" si="4"/>
        <v>0</v>
      </c>
      <c r="AC32" s="414"/>
    </row>
    <row r="33" spans="1:29" ht="47.25">
      <c r="A33" s="6" t="s">
        <v>52</v>
      </c>
      <c r="B33" s="21" t="s">
        <v>53</v>
      </c>
      <c r="C33" s="22"/>
      <c r="D33" s="23"/>
      <c r="E33" s="22"/>
      <c r="F33" s="23"/>
      <c r="G33" s="22"/>
      <c r="H33" s="22"/>
      <c r="I33" s="78"/>
      <c r="J33" s="22"/>
      <c r="K33" s="22"/>
      <c r="L33" s="22"/>
      <c r="M33" s="22"/>
      <c r="N33" s="23"/>
      <c r="O33" s="51"/>
      <c r="P33" s="22"/>
      <c r="Q33" s="23"/>
      <c r="R33" s="22"/>
      <c r="S33" s="23"/>
      <c r="T33" s="502"/>
      <c r="U33" s="502"/>
      <c r="V33" s="502"/>
      <c r="W33" s="503"/>
      <c r="X33" s="423"/>
      <c r="Y33" s="502"/>
      <c r="Z33" s="503"/>
      <c r="AA33" s="502"/>
      <c r="AB33" s="484">
        <f t="shared" si="4"/>
        <v>0</v>
      </c>
      <c r="AC33" s="414"/>
    </row>
    <row r="34" spans="1:29" ht="34.5" customHeight="1">
      <c r="A34" s="6">
        <v>2.09</v>
      </c>
      <c r="B34" s="21" t="s">
        <v>54</v>
      </c>
      <c r="C34" s="22"/>
      <c r="D34" s="23"/>
      <c r="E34" s="22"/>
      <c r="F34" s="23"/>
      <c r="G34" s="22"/>
      <c r="H34" s="22"/>
      <c r="I34" s="78"/>
      <c r="J34" s="22"/>
      <c r="K34" s="22"/>
      <c r="L34" s="22"/>
      <c r="M34" s="22"/>
      <c r="N34" s="23"/>
      <c r="O34" s="51"/>
      <c r="P34" s="22"/>
      <c r="Q34" s="23"/>
      <c r="R34" s="22"/>
      <c r="S34" s="23"/>
      <c r="T34" s="502"/>
      <c r="U34" s="502"/>
      <c r="V34" s="502"/>
      <c r="W34" s="503"/>
      <c r="X34" s="423"/>
      <c r="Y34" s="502"/>
      <c r="Z34" s="503"/>
      <c r="AA34" s="502"/>
      <c r="AB34" s="484">
        <f t="shared" si="4"/>
        <v>0</v>
      </c>
      <c r="AC34" s="414"/>
    </row>
    <row r="35" spans="1:29" ht="38.25" customHeight="1">
      <c r="A35" s="6">
        <v>2.1</v>
      </c>
      <c r="B35" s="21" t="s">
        <v>55</v>
      </c>
      <c r="C35" s="22"/>
      <c r="D35" s="23"/>
      <c r="E35" s="22"/>
      <c r="F35" s="23"/>
      <c r="G35" s="22"/>
      <c r="H35" s="22"/>
      <c r="I35" s="78"/>
      <c r="J35" s="22"/>
      <c r="K35" s="22"/>
      <c r="L35" s="22"/>
      <c r="M35" s="22"/>
      <c r="N35" s="23"/>
      <c r="O35" s="51"/>
      <c r="P35" s="22"/>
      <c r="Q35" s="23"/>
      <c r="R35" s="22"/>
      <c r="S35" s="23"/>
      <c r="T35" s="502"/>
      <c r="U35" s="502"/>
      <c r="V35" s="502"/>
      <c r="W35" s="503"/>
      <c r="X35" s="423"/>
      <c r="Y35" s="502"/>
      <c r="Z35" s="503"/>
      <c r="AA35" s="502"/>
      <c r="AB35" s="484">
        <f t="shared" si="4"/>
        <v>0</v>
      </c>
      <c r="AC35" s="414"/>
    </row>
    <row r="36" spans="1:29" ht="38.25" customHeight="1">
      <c r="A36" s="6">
        <f>+A35+0.01</f>
        <v>2.11</v>
      </c>
      <c r="B36" s="21" t="s">
        <v>56</v>
      </c>
      <c r="C36" s="22"/>
      <c r="D36" s="23"/>
      <c r="E36" s="22"/>
      <c r="F36" s="23"/>
      <c r="G36" s="22"/>
      <c r="H36" s="22"/>
      <c r="I36" s="78"/>
      <c r="J36" s="22"/>
      <c r="K36" s="22"/>
      <c r="L36" s="22"/>
      <c r="M36" s="22"/>
      <c r="N36" s="23"/>
      <c r="O36" s="51"/>
      <c r="P36" s="22"/>
      <c r="Q36" s="23"/>
      <c r="R36" s="22"/>
      <c r="S36" s="23"/>
      <c r="T36" s="502"/>
      <c r="U36" s="502"/>
      <c r="V36" s="502"/>
      <c r="W36" s="503"/>
      <c r="X36" s="423"/>
      <c r="Y36" s="502"/>
      <c r="Z36" s="503"/>
      <c r="AA36" s="502"/>
      <c r="AB36" s="484">
        <f t="shared" si="4"/>
        <v>0</v>
      </c>
      <c r="AC36" s="414"/>
    </row>
    <row r="37" spans="1:29" ht="34.5" customHeight="1">
      <c r="A37" s="6">
        <f t="shared" ref="A37:A43" si="5">+A36+0.01</f>
        <v>2.1199999999999997</v>
      </c>
      <c r="B37" s="21" t="s">
        <v>57</v>
      </c>
      <c r="C37" s="22"/>
      <c r="D37" s="23"/>
      <c r="E37" s="22"/>
      <c r="F37" s="23"/>
      <c r="G37" s="22"/>
      <c r="H37" s="22"/>
      <c r="I37" s="78"/>
      <c r="J37" s="22"/>
      <c r="K37" s="22"/>
      <c r="L37" s="22"/>
      <c r="M37" s="22"/>
      <c r="N37" s="23"/>
      <c r="O37" s="51"/>
      <c r="P37" s="22"/>
      <c r="Q37" s="23"/>
      <c r="R37" s="22"/>
      <c r="S37" s="23"/>
      <c r="T37" s="502"/>
      <c r="U37" s="502"/>
      <c r="V37" s="502"/>
      <c r="W37" s="503"/>
      <c r="X37" s="423"/>
      <c r="Y37" s="502"/>
      <c r="Z37" s="503"/>
      <c r="AA37" s="502"/>
      <c r="AB37" s="484">
        <f t="shared" si="4"/>
        <v>0</v>
      </c>
      <c r="AC37" s="414"/>
    </row>
    <row r="38" spans="1:29" ht="31.5">
      <c r="A38" s="6">
        <f t="shared" si="5"/>
        <v>2.1299999999999994</v>
      </c>
      <c r="B38" s="21" t="s">
        <v>58</v>
      </c>
      <c r="C38" s="22"/>
      <c r="D38" s="23"/>
      <c r="E38" s="22"/>
      <c r="F38" s="23"/>
      <c r="G38" s="22"/>
      <c r="H38" s="22"/>
      <c r="I38" s="78"/>
      <c r="J38" s="22"/>
      <c r="K38" s="22"/>
      <c r="L38" s="22"/>
      <c r="M38" s="22"/>
      <c r="N38" s="23"/>
      <c r="O38" s="51"/>
      <c r="P38" s="22"/>
      <c r="Q38" s="23"/>
      <c r="R38" s="22"/>
      <c r="S38" s="23"/>
      <c r="T38" s="502"/>
      <c r="U38" s="502"/>
      <c r="V38" s="502"/>
      <c r="W38" s="503"/>
      <c r="X38" s="423"/>
      <c r="Y38" s="502"/>
      <c r="Z38" s="503"/>
      <c r="AA38" s="502"/>
      <c r="AB38" s="484">
        <f t="shared" si="4"/>
        <v>0</v>
      </c>
      <c r="AC38" s="414"/>
    </row>
    <row r="39" spans="1:29" ht="31.5">
      <c r="A39" s="6">
        <f t="shared" si="5"/>
        <v>2.1399999999999992</v>
      </c>
      <c r="B39" s="21" t="s">
        <v>59</v>
      </c>
      <c r="C39" s="22"/>
      <c r="D39" s="23"/>
      <c r="E39" s="22"/>
      <c r="F39" s="23"/>
      <c r="G39" s="22"/>
      <c r="H39" s="22"/>
      <c r="I39" s="78"/>
      <c r="J39" s="22"/>
      <c r="K39" s="22"/>
      <c r="L39" s="22"/>
      <c r="M39" s="22"/>
      <c r="N39" s="23"/>
      <c r="O39" s="51"/>
      <c r="P39" s="22"/>
      <c r="Q39" s="23"/>
      <c r="R39" s="22"/>
      <c r="S39" s="23"/>
      <c r="T39" s="502"/>
      <c r="U39" s="502"/>
      <c r="V39" s="502"/>
      <c r="W39" s="503"/>
      <c r="X39" s="423"/>
      <c r="Y39" s="502"/>
      <c r="Z39" s="503"/>
      <c r="AA39" s="502"/>
      <c r="AB39" s="484">
        <f t="shared" si="4"/>
        <v>0</v>
      </c>
      <c r="AC39" s="414"/>
    </row>
    <row r="40" spans="1:29" ht="41.25" customHeight="1">
      <c r="A40" s="6">
        <f t="shared" si="5"/>
        <v>2.149999999999999</v>
      </c>
      <c r="B40" s="21" t="s">
        <v>60</v>
      </c>
      <c r="C40" s="22"/>
      <c r="D40" s="23"/>
      <c r="E40" s="22"/>
      <c r="F40" s="23"/>
      <c r="G40" s="22"/>
      <c r="H40" s="22"/>
      <c r="I40" s="78"/>
      <c r="J40" s="22"/>
      <c r="K40" s="22"/>
      <c r="L40" s="22"/>
      <c r="M40" s="22"/>
      <c r="N40" s="23"/>
      <c r="O40" s="51"/>
      <c r="P40" s="22"/>
      <c r="Q40" s="23"/>
      <c r="R40" s="22"/>
      <c r="S40" s="23"/>
      <c r="T40" s="502"/>
      <c r="U40" s="502"/>
      <c r="V40" s="502"/>
      <c r="W40" s="503"/>
      <c r="X40" s="423"/>
      <c r="Y40" s="502"/>
      <c r="Z40" s="503"/>
      <c r="AA40" s="502"/>
      <c r="AB40" s="484">
        <f t="shared" si="4"/>
        <v>0</v>
      </c>
      <c r="AC40" s="414"/>
    </row>
    <row r="41" spans="1:29" ht="31.5">
      <c r="A41" s="6">
        <f t="shared" si="5"/>
        <v>2.1599999999999988</v>
      </c>
      <c r="B41" s="21" t="s">
        <v>61</v>
      </c>
      <c r="C41" s="22"/>
      <c r="D41" s="23"/>
      <c r="E41" s="22"/>
      <c r="F41" s="23"/>
      <c r="G41" s="22"/>
      <c r="H41" s="22"/>
      <c r="I41" s="78"/>
      <c r="J41" s="22"/>
      <c r="K41" s="22"/>
      <c r="L41" s="22"/>
      <c r="M41" s="22"/>
      <c r="N41" s="23"/>
      <c r="O41" s="51"/>
      <c r="P41" s="22"/>
      <c r="Q41" s="23"/>
      <c r="R41" s="22"/>
      <c r="S41" s="23"/>
      <c r="T41" s="502"/>
      <c r="U41" s="502"/>
      <c r="V41" s="502"/>
      <c r="W41" s="503"/>
      <c r="X41" s="423"/>
      <c r="Y41" s="502"/>
      <c r="Z41" s="503"/>
      <c r="AA41" s="502"/>
      <c r="AB41" s="484">
        <f t="shared" si="4"/>
        <v>0</v>
      </c>
      <c r="AC41" s="414"/>
    </row>
    <row r="42" spans="1:29" ht="39" customHeight="1">
      <c r="A42" s="6">
        <f t="shared" si="5"/>
        <v>2.1699999999999986</v>
      </c>
      <c r="B42" s="21" t="s">
        <v>62</v>
      </c>
      <c r="C42" s="22"/>
      <c r="D42" s="23"/>
      <c r="E42" s="22"/>
      <c r="F42" s="23"/>
      <c r="G42" s="22"/>
      <c r="H42" s="22"/>
      <c r="I42" s="78"/>
      <c r="J42" s="22"/>
      <c r="K42" s="22"/>
      <c r="L42" s="22"/>
      <c r="M42" s="22"/>
      <c r="N42" s="23"/>
      <c r="O42" s="51"/>
      <c r="P42" s="22"/>
      <c r="Q42" s="23"/>
      <c r="R42" s="22"/>
      <c r="S42" s="23"/>
      <c r="T42" s="502"/>
      <c r="U42" s="502"/>
      <c r="V42" s="502"/>
      <c r="W42" s="503"/>
      <c r="X42" s="423"/>
      <c r="Y42" s="502"/>
      <c r="Z42" s="503"/>
      <c r="AA42" s="502"/>
      <c r="AB42" s="484">
        <f t="shared" si="4"/>
        <v>0</v>
      </c>
      <c r="AC42" s="414"/>
    </row>
    <row r="43" spans="1:29" ht="38.25" customHeight="1">
      <c r="A43" s="6">
        <f t="shared" si="5"/>
        <v>2.1799999999999984</v>
      </c>
      <c r="B43" s="21" t="s">
        <v>63</v>
      </c>
      <c r="C43" s="22"/>
      <c r="D43" s="23"/>
      <c r="E43" s="22"/>
      <c r="F43" s="23"/>
      <c r="G43" s="22"/>
      <c r="H43" s="22"/>
      <c r="I43" s="78"/>
      <c r="J43" s="22"/>
      <c r="K43" s="22"/>
      <c r="L43" s="22"/>
      <c r="M43" s="22"/>
      <c r="N43" s="23"/>
      <c r="O43" s="51"/>
      <c r="P43" s="22"/>
      <c r="Q43" s="23"/>
      <c r="R43" s="22"/>
      <c r="S43" s="23"/>
      <c r="T43" s="502"/>
      <c r="U43" s="502"/>
      <c r="V43" s="502"/>
      <c r="W43" s="503"/>
      <c r="X43" s="423"/>
      <c r="Y43" s="502"/>
      <c r="Z43" s="503"/>
      <c r="AA43" s="502"/>
      <c r="AB43" s="484">
        <f t="shared" si="4"/>
        <v>0</v>
      </c>
      <c r="AC43" s="414"/>
    </row>
    <row r="44" spans="1:29" s="216" customFormat="1" ht="18">
      <c r="A44" s="203"/>
      <c r="B44" s="177" t="s">
        <v>64</v>
      </c>
      <c r="C44" s="178">
        <f>SUM(C23:C43)</f>
        <v>0</v>
      </c>
      <c r="D44" s="178">
        <f>SUM(D23:D43)</f>
        <v>0</v>
      </c>
      <c r="E44" s="179"/>
      <c r="F44" s="330"/>
      <c r="G44" s="179"/>
      <c r="H44" s="179"/>
      <c r="I44" s="188"/>
      <c r="J44" s="179"/>
      <c r="K44" s="179"/>
      <c r="L44" s="179"/>
      <c r="M44" s="179"/>
      <c r="N44" s="330"/>
      <c r="O44" s="180"/>
      <c r="P44" s="179"/>
      <c r="Q44" s="330"/>
      <c r="R44" s="179"/>
      <c r="S44" s="330"/>
      <c r="T44" s="504"/>
      <c r="U44" s="504"/>
      <c r="V44" s="504"/>
      <c r="W44" s="505"/>
      <c r="X44" s="491"/>
      <c r="Y44" s="504"/>
      <c r="Z44" s="505"/>
      <c r="AA44" s="504"/>
      <c r="AB44" s="505"/>
      <c r="AC44" s="415"/>
    </row>
    <row r="45" spans="1:29" s="216" customFormat="1" ht="31.5">
      <c r="A45" s="203"/>
      <c r="B45" s="181" t="s">
        <v>65</v>
      </c>
      <c r="C45" s="182"/>
      <c r="D45" s="182">
        <f t="shared" ref="D45" si="6">D44+D21</f>
        <v>0</v>
      </c>
      <c r="E45" s="183"/>
      <c r="F45" s="331"/>
      <c r="G45" s="183"/>
      <c r="H45" s="183"/>
      <c r="I45" s="189"/>
      <c r="J45" s="183"/>
      <c r="K45" s="183"/>
      <c r="L45" s="183"/>
      <c r="M45" s="183"/>
      <c r="N45" s="331"/>
      <c r="O45" s="184"/>
      <c r="P45" s="183"/>
      <c r="Q45" s="331"/>
      <c r="R45" s="183"/>
      <c r="S45" s="331"/>
      <c r="T45" s="429"/>
      <c r="U45" s="429"/>
      <c r="V45" s="429"/>
      <c r="W45" s="499"/>
      <c r="X45" s="430"/>
      <c r="Y45" s="429"/>
      <c r="Z45" s="499"/>
      <c r="AA45" s="429"/>
      <c r="AB45" s="499"/>
      <c r="AC45" s="412"/>
    </row>
    <row r="46" spans="1:29" s="88" customFormat="1">
      <c r="A46" s="6"/>
      <c r="B46" s="25" t="s">
        <v>66</v>
      </c>
      <c r="C46" s="26"/>
      <c r="D46" s="27"/>
      <c r="E46" s="26"/>
      <c r="F46" s="27"/>
      <c r="G46" s="26"/>
      <c r="H46" s="26"/>
      <c r="I46" s="53"/>
      <c r="J46" s="26"/>
      <c r="K46" s="26"/>
      <c r="L46" s="26"/>
      <c r="M46" s="26"/>
      <c r="N46" s="27"/>
      <c r="O46" s="112"/>
      <c r="P46" s="26"/>
      <c r="Q46" s="27"/>
      <c r="R46" s="26"/>
      <c r="S46" s="27"/>
      <c r="T46" s="439"/>
      <c r="U46" s="439"/>
      <c r="V46" s="439"/>
      <c r="W46" s="448"/>
      <c r="X46" s="440"/>
      <c r="Y46" s="439"/>
      <c r="Z46" s="448"/>
      <c r="AA46" s="439"/>
      <c r="AB46" s="448"/>
      <c r="AC46" s="416"/>
    </row>
    <row r="47" spans="1:29" s="88" customFormat="1" ht="21.75" customHeight="1">
      <c r="A47" s="6"/>
      <c r="B47" s="28" t="s">
        <v>29</v>
      </c>
      <c r="C47" s="29"/>
      <c r="D47" s="30"/>
      <c r="E47" s="29"/>
      <c r="F47" s="30"/>
      <c r="G47" s="29"/>
      <c r="H47" s="29"/>
      <c r="I47" s="79"/>
      <c r="J47" s="29"/>
      <c r="K47" s="29"/>
      <c r="L47" s="29"/>
      <c r="M47" s="29"/>
      <c r="N47" s="30"/>
      <c r="O47" s="113"/>
      <c r="P47" s="29"/>
      <c r="Q47" s="30"/>
      <c r="R47" s="29"/>
      <c r="S47" s="30"/>
      <c r="T47" s="441"/>
      <c r="U47" s="441"/>
      <c r="V47" s="441"/>
      <c r="W47" s="506"/>
      <c r="X47" s="442"/>
      <c r="Y47" s="441"/>
      <c r="Z47" s="506"/>
      <c r="AA47" s="441"/>
      <c r="AB47" s="506"/>
      <c r="AC47" s="417"/>
    </row>
    <row r="48" spans="1:29" s="88" customFormat="1" ht="41.25" customHeight="1">
      <c r="A48" s="6">
        <v>2.19</v>
      </c>
      <c r="B48" s="31" t="s">
        <v>67</v>
      </c>
      <c r="C48" s="32"/>
      <c r="D48" s="33"/>
      <c r="E48" s="32"/>
      <c r="F48" s="33"/>
      <c r="G48" s="32"/>
      <c r="H48" s="32"/>
      <c r="I48" s="80"/>
      <c r="J48" s="32"/>
      <c r="K48" s="32"/>
      <c r="L48" s="32"/>
      <c r="M48" s="32"/>
      <c r="N48" s="33"/>
      <c r="O48" s="51"/>
      <c r="P48" s="32"/>
      <c r="Q48" s="33"/>
      <c r="R48" s="32"/>
      <c r="S48" s="33"/>
      <c r="T48" s="443"/>
      <c r="U48" s="443"/>
      <c r="V48" s="443"/>
      <c r="W48" s="507"/>
      <c r="X48" s="423"/>
      <c r="Y48" s="443"/>
      <c r="Z48" s="507"/>
      <c r="AA48" s="443"/>
      <c r="AB48" s="484">
        <f t="shared" ref="AB48:AB75" si="7">U48+W48+Z48</f>
        <v>0</v>
      </c>
      <c r="AC48" s="418"/>
    </row>
    <row r="49" spans="1:29" s="88" customFormat="1" ht="41.25" customHeight="1">
      <c r="A49" s="6">
        <f t="shared" ref="A49:A51" si="8">+A48+0.01</f>
        <v>2.1999999999999997</v>
      </c>
      <c r="B49" s="31" t="s">
        <v>68</v>
      </c>
      <c r="C49" s="32"/>
      <c r="D49" s="33"/>
      <c r="E49" s="32"/>
      <c r="F49" s="33"/>
      <c r="G49" s="32"/>
      <c r="H49" s="32"/>
      <c r="I49" s="80"/>
      <c r="J49" s="32"/>
      <c r="K49" s="32"/>
      <c r="L49" s="32"/>
      <c r="M49" s="32"/>
      <c r="N49" s="33"/>
      <c r="O49" s="51"/>
      <c r="P49" s="32"/>
      <c r="Q49" s="33"/>
      <c r="R49" s="32"/>
      <c r="S49" s="33"/>
      <c r="T49" s="443"/>
      <c r="U49" s="443"/>
      <c r="V49" s="443"/>
      <c r="W49" s="507"/>
      <c r="X49" s="423"/>
      <c r="Y49" s="443"/>
      <c r="Z49" s="507"/>
      <c r="AA49" s="443"/>
      <c r="AB49" s="484">
        <f t="shared" si="7"/>
        <v>0</v>
      </c>
      <c r="AC49" s="418"/>
    </row>
    <row r="50" spans="1:29" s="88" customFormat="1" ht="25.5" customHeight="1">
      <c r="A50" s="6">
        <f t="shared" si="8"/>
        <v>2.2099999999999995</v>
      </c>
      <c r="B50" s="31" t="s">
        <v>69</v>
      </c>
      <c r="C50" s="32"/>
      <c r="D50" s="33"/>
      <c r="E50" s="32"/>
      <c r="F50" s="33"/>
      <c r="G50" s="32"/>
      <c r="H50" s="32"/>
      <c r="I50" s="80"/>
      <c r="J50" s="32"/>
      <c r="K50" s="32"/>
      <c r="L50" s="32"/>
      <c r="M50" s="32"/>
      <c r="N50" s="33"/>
      <c r="O50" s="51"/>
      <c r="P50" s="32"/>
      <c r="Q50" s="33"/>
      <c r="R50" s="32"/>
      <c r="S50" s="33"/>
      <c r="T50" s="443"/>
      <c r="U50" s="443"/>
      <c r="V50" s="443"/>
      <c r="W50" s="507"/>
      <c r="X50" s="423"/>
      <c r="Y50" s="443"/>
      <c r="Z50" s="507"/>
      <c r="AA50" s="443"/>
      <c r="AB50" s="484">
        <f t="shared" si="7"/>
        <v>0</v>
      </c>
      <c r="AC50" s="418"/>
    </row>
    <row r="51" spans="1:29" s="88" customFormat="1" ht="41.25" customHeight="1">
      <c r="A51" s="6">
        <f t="shared" si="8"/>
        <v>2.2199999999999993</v>
      </c>
      <c r="B51" s="31" t="s">
        <v>33</v>
      </c>
      <c r="C51" s="32"/>
      <c r="D51" s="33"/>
      <c r="E51" s="32"/>
      <c r="F51" s="33"/>
      <c r="G51" s="32"/>
      <c r="H51" s="32"/>
      <c r="I51" s="80"/>
      <c r="J51" s="32"/>
      <c r="K51" s="32"/>
      <c r="L51" s="32"/>
      <c r="M51" s="32"/>
      <c r="N51" s="33"/>
      <c r="O51" s="114"/>
      <c r="P51" s="32"/>
      <c r="Q51" s="33"/>
      <c r="R51" s="32"/>
      <c r="S51" s="33"/>
      <c r="T51" s="443"/>
      <c r="U51" s="443"/>
      <c r="V51" s="443"/>
      <c r="W51" s="507"/>
      <c r="X51" s="444"/>
      <c r="Y51" s="443"/>
      <c r="Z51" s="507"/>
      <c r="AA51" s="443"/>
      <c r="AB51" s="484">
        <f t="shared" si="7"/>
        <v>0</v>
      </c>
      <c r="AC51" s="418"/>
    </row>
    <row r="52" spans="1:29" s="216" customFormat="1">
      <c r="A52" s="203"/>
      <c r="B52" s="185" t="s">
        <v>70</v>
      </c>
      <c r="C52" s="186"/>
      <c r="D52" s="190"/>
      <c r="E52" s="186"/>
      <c r="F52" s="190"/>
      <c r="G52" s="186"/>
      <c r="H52" s="186"/>
      <c r="I52" s="191"/>
      <c r="J52" s="186"/>
      <c r="K52" s="186"/>
      <c r="L52" s="186"/>
      <c r="M52" s="186"/>
      <c r="N52" s="190"/>
      <c r="O52" s="187"/>
      <c r="P52" s="186"/>
      <c r="Q52" s="190"/>
      <c r="R52" s="186"/>
      <c r="S52" s="190"/>
      <c r="T52" s="441"/>
      <c r="U52" s="441"/>
      <c r="V52" s="441"/>
      <c r="W52" s="506"/>
      <c r="X52" s="442"/>
      <c r="Y52" s="441"/>
      <c r="Z52" s="506"/>
      <c r="AA52" s="441"/>
      <c r="AB52" s="484">
        <f t="shared" si="7"/>
        <v>0</v>
      </c>
      <c r="AC52" s="419"/>
    </row>
    <row r="53" spans="1:29" s="88" customFormat="1">
      <c r="A53" s="6"/>
      <c r="B53" s="34" t="s">
        <v>71</v>
      </c>
      <c r="C53" s="29"/>
      <c r="D53" s="30"/>
      <c r="E53" s="29"/>
      <c r="F53" s="30"/>
      <c r="G53" s="29"/>
      <c r="H53" s="29"/>
      <c r="I53" s="79"/>
      <c r="J53" s="29"/>
      <c r="K53" s="29"/>
      <c r="L53" s="29"/>
      <c r="M53" s="29"/>
      <c r="N53" s="30"/>
      <c r="O53" s="113"/>
      <c r="P53" s="29"/>
      <c r="Q53" s="30"/>
      <c r="R53" s="29"/>
      <c r="S53" s="30"/>
      <c r="T53" s="441"/>
      <c r="U53" s="441"/>
      <c r="V53" s="441"/>
      <c r="W53" s="506"/>
      <c r="X53" s="442"/>
      <c r="Y53" s="441"/>
      <c r="Z53" s="506"/>
      <c r="AA53" s="441"/>
      <c r="AB53" s="484">
        <f t="shared" si="7"/>
        <v>0</v>
      </c>
      <c r="AC53" s="420"/>
    </row>
    <row r="54" spans="1:29" s="88" customFormat="1" ht="38.25" customHeight="1">
      <c r="A54" s="6">
        <v>2.23</v>
      </c>
      <c r="B54" s="21" t="s">
        <v>72</v>
      </c>
      <c r="C54" s="22"/>
      <c r="D54" s="23"/>
      <c r="E54" s="22"/>
      <c r="F54" s="23"/>
      <c r="G54" s="22"/>
      <c r="H54" s="22"/>
      <c r="I54" s="78"/>
      <c r="J54" s="22"/>
      <c r="K54" s="22"/>
      <c r="L54" s="22"/>
      <c r="M54" s="22"/>
      <c r="N54" s="23"/>
      <c r="O54" s="51"/>
      <c r="P54" s="22"/>
      <c r="Q54" s="23"/>
      <c r="R54" s="22"/>
      <c r="S54" s="23"/>
      <c r="T54" s="502"/>
      <c r="U54" s="502"/>
      <c r="V54" s="502"/>
      <c r="W54" s="503"/>
      <c r="X54" s="423"/>
      <c r="Y54" s="502"/>
      <c r="Z54" s="503"/>
      <c r="AA54" s="502"/>
      <c r="AB54" s="484">
        <f t="shared" si="7"/>
        <v>0</v>
      </c>
      <c r="AC54" s="414"/>
    </row>
    <row r="55" spans="1:29" s="88" customFormat="1" ht="34.5" customHeight="1">
      <c r="A55" s="6">
        <f t="shared" ref="A55:A75" si="9">+A54+0.01</f>
        <v>2.2399999999999998</v>
      </c>
      <c r="B55" s="21" t="s">
        <v>37</v>
      </c>
      <c r="C55" s="22"/>
      <c r="D55" s="23"/>
      <c r="E55" s="22"/>
      <c r="F55" s="23"/>
      <c r="G55" s="22"/>
      <c r="H55" s="22"/>
      <c r="I55" s="78"/>
      <c r="J55" s="22"/>
      <c r="K55" s="22"/>
      <c r="L55" s="22"/>
      <c r="M55" s="22"/>
      <c r="N55" s="23"/>
      <c r="O55" s="51"/>
      <c r="P55" s="22"/>
      <c r="Q55" s="23"/>
      <c r="R55" s="22"/>
      <c r="S55" s="23"/>
      <c r="T55" s="502"/>
      <c r="U55" s="502"/>
      <c r="V55" s="502"/>
      <c r="W55" s="503"/>
      <c r="X55" s="423"/>
      <c r="Y55" s="502"/>
      <c r="Z55" s="503"/>
      <c r="AA55" s="502"/>
      <c r="AB55" s="484">
        <f t="shared" si="7"/>
        <v>0</v>
      </c>
      <c r="AC55" s="414"/>
    </row>
    <row r="56" spans="1:29" s="88" customFormat="1" ht="62.25" customHeight="1">
      <c r="A56" s="6">
        <f t="shared" si="9"/>
        <v>2.2499999999999996</v>
      </c>
      <c r="B56" s="12" t="s">
        <v>73</v>
      </c>
      <c r="C56" s="8"/>
      <c r="D56" s="13"/>
      <c r="E56" s="8"/>
      <c r="F56" s="13"/>
      <c r="G56" s="8"/>
      <c r="H56" s="8"/>
      <c r="I56" s="75"/>
      <c r="J56" s="8"/>
      <c r="K56" s="8"/>
      <c r="L56" s="8"/>
      <c r="M56" s="8"/>
      <c r="N56" s="13"/>
      <c r="O56" s="51"/>
      <c r="P56" s="8"/>
      <c r="Q56" s="13"/>
      <c r="R56" s="8"/>
      <c r="S56" s="13"/>
      <c r="T56" s="405"/>
      <c r="U56" s="405"/>
      <c r="V56" s="405"/>
      <c r="W56" s="484"/>
      <c r="X56" s="423"/>
      <c r="Y56" s="405"/>
      <c r="Z56" s="484"/>
      <c r="AA56" s="405"/>
      <c r="AB56" s="484">
        <f t="shared" si="7"/>
        <v>0</v>
      </c>
      <c r="AC56" s="407"/>
    </row>
    <row r="57" spans="1:29" s="88" customFormat="1" ht="24" customHeight="1">
      <c r="A57" s="6">
        <f t="shared" si="9"/>
        <v>2.2599999999999993</v>
      </c>
      <c r="B57" s="21" t="s">
        <v>74</v>
      </c>
      <c r="C57" s="22"/>
      <c r="D57" s="23"/>
      <c r="E57" s="22"/>
      <c r="F57" s="23"/>
      <c r="G57" s="22"/>
      <c r="H57" s="22"/>
      <c r="I57" s="78"/>
      <c r="J57" s="22"/>
      <c r="K57" s="22"/>
      <c r="L57" s="22"/>
      <c r="M57" s="22"/>
      <c r="N57" s="23"/>
      <c r="O57" s="101"/>
      <c r="P57" s="22"/>
      <c r="Q57" s="23"/>
      <c r="R57" s="22"/>
      <c r="S57" s="23"/>
      <c r="T57" s="502"/>
      <c r="U57" s="502"/>
      <c r="V57" s="502"/>
      <c r="W57" s="503"/>
      <c r="X57" s="435"/>
      <c r="Y57" s="502"/>
      <c r="Z57" s="503"/>
      <c r="AA57" s="502"/>
      <c r="AB57" s="484">
        <f t="shared" si="7"/>
        <v>0</v>
      </c>
      <c r="AC57" s="414"/>
    </row>
    <row r="58" spans="1:29" s="88" customFormat="1" ht="33.75" customHeight="1">
      <c r="A58" s="6" t="s">
        <v>40</v>
      </c>
      <c r="B58" s="35" t="s">
        <v>75</v>
      </c>
      <c r="C58" s="86"/>
      <c r="D58" s="89"/>
      <c r="E58" s="86"/>
      <c r="F58" s="89"/>
      <c r="G58" s="86"/>
      <c r="H58" s="86"/>
      <c r="I58" s="121"/>
      <c r="J58" s="86"/>
      <c r="K58" s="86"/>
      <c r="L58" s="86"/>
      <c r="M58" s="86"/>
      <c r="N58" s="89"/>
      <c r="O58" s="64"/>
      <c r="P58" s="86"/>
      <c r="Q58" s="89"/>
      <c r="R58" s="86"/>
      <c r="S58" s="89"/>
      <c r="T58" s="508"/>
      <c r="U58" s="508"/>
      <c r="V58" s="508"/>
      <c r="W58" s="509"/>
      <c r="X58" s="426"/>
      <c r="Y58" s="508"/>
      <c r="Z58" s="509"/>
      <c r="AA58" s="508"/>
      <c r="AB58" s="484">
        <f t="shared" si="7"/>
        <v>0</v>
      </c>
      <c r="AC58" s="421"/>
    </row>
    <row r="59" spans="1:29" s="88" customFormat="1" ht="51" customHeight="1">
      <c r="A59" s="6" t="s">
        <v>42</v>
      </c>
      <c r="B59" s="35" t="s">
        <v>76</v>
      </c>
      <c r="C59" s="86"/>
      <c r="D59" s="89"/>
      <c r="E59" s="86"/>
      <c r="F59" s="89"/>
      <c r="G59" s="86"/>
      <c r="H59" s="86"/>
      <c r="I59" s="121"/>
      <c r="J59" s="86"/>
      <c r="K59" s="86"/>
      <c r="L59" s="86"/>
      <c r="M59" s="86"/>
      <c r="N59" s="89"/>
      <c r="O59" s="64"/>
      <c r="P59" s="86"/>
      <c r="Q59" s="89"/>
      <c r="R59" s="86"/>
      <c r="S59" s="89"/>
      <c r="T59" s="508"/>
      <c r="U59" s="508"/>
      <c r="V59" s="508"/>
      <c r="W59" s="509"/>
      <c r="X59" s="426"/>
      <c r="Y59" s="508"/>
      <c r="Z59" s="509"/>
      <c r="AA59" s="508"/>
      <c r="AB59" s="484">
        <f t="shared" si="7"/>
        <v>0</v>
      </c>
      <c r="AC59" s="421"/>
    </row>
    <row r="60" spans="1:29" s="88" customFormat="1" ht="51" customHeight="1">
      <c r="A60" s="6" t="s">
        <v>44</v>
      </c>
      <c r="B60" s="35" t="s">
        <v>77</v>
      </c>
      <c r="C60" s="86"/>
      <c r="D60" s="89"/>
      <c r="E60" s="86"/>
      <c r="F60" s="89"/>
      <c r="G60" s="86"/>
      <c r="H60" s="86"/>
      <c r="I60" s="121"/>
      <c r="J60" s="86"/>
      <c r="K60" s="86"/>
      <c r="L60" s="86"/>
      <c r="M60" s="86"/>
      <c r="N60" s="89"/>
      <c r="O60" s="101"/>
      <c r="P60" s="86"/>
      <c r="Q60" s="89"/>
      <c r="R60" s="86"/>
      <c r="S60" s="89"/>
      <c r="T60" s="508"/>
      <c r="U60" s="508"/>
      <c r="V60" s="508"/>
      <c r="W60" s="509"/>
      <c r="X60" s="435"/>
      <c r="Y60" s="508"/>
      <c r="Z60" s="509"/>
      <c r="AA60" s="508"/>
      <c r="AB60" s="484">
        <f t="shared" si="7"/>
        <v>0</v>
      </c>
      <c r="AC60" s="421"/>
    </row>
    <row r="61" spans="1:29" s="88" customFormat="1" ht="82.5" customHeight="1">
      <c r="A61" s="6" t="s">
        <v>46</v>
      </c>
      <c r="B61" s="35" t="s">
        <v>78</v>
      </c>
      <c r="C61" s="86"/>
      <c r="D61" s="89"/>
      <c r="E61" s="86"/>
      <c r="F61" s="89"/>
      <c r="G61" s="86"/>
      <c r="H61" s="86"/>
      <c r="I61" s="121"/>
      <c r="J61" s="86"/>
      <c r="K61" s="86"/>
      <c r="L61" s="86"/>
      <c r="M61" s="86"/>
      <c r="N61" s="89"/>
      <c r="O61" s="51"/>
      <c r="P61" s="86"/>
      <c r="Q61" s="89"/>
      <c r="R61" s="86"/>
      <c r="S61" s="89"/>
      <c r="T61" s="508"/>
      <c r="U61" s="508"/>
      <c r="V61" s="508"/>
      <c r="W61" s="509"/>
      <c r="X61" s="423"/>
      <c r="Y61" s="508"/>
      <c r="Z61" s="509"/>
      <c r="AA61" s="508"/>
      <c r="AB61" s="484">
        <f t="shared" si="7"/>
        <v>0</v>
      </c>
      <c r="AC61" s="421"/>
    </row>
    <row r="62" spans="1:29" s="88" customFormat="1" ht="38.25" customHeight="1">
      <c r="A62" s="6" t="s">
        <v>48</v>
      </c>
      <c r="B62" s="35" t="s">
        <v>79</v>
      </c>
      <c r="C62" s="86"/>
      <c r="D62" s="89"/>
      <c r="E62" s="86"/>
      <c r="F62" s="89"/>
      <c r="G62" s="86"/>
      <c r="H62" s="86"/>
      <c r="I62" s="121"/>
      <c r="J62" s="86"/>
      <c r="K62" s="86"/>
      <c r="L62" s="86"/>
      <c r="M62" s="86"/>
      <c r="N62" s="89"/>
      <c r="O62" s="51"/>
      <c r="P62" s="86"/>
      <c r="Q62" s="89"/>
      <c r="R62" s="86"/>
      <c r="S62" s="89"/>
      <c r="T62" s="508"/>
      <c r="U62" s="508"/>
      <c r="V62" s="508"/>
      <c r="W62" s="509"/>
      <c r="X62" s="423"/>
      <c r="Y62" s="508"/>
      <c r="Z62" s="509"/>
      <c r="AA62" s="508"/>
      <c r="AB62" s="484">
        <f t="shared" si="7"/>
        <v>0</v>
      </c>
      <c r="AC62" s="421"/>
    </row>
    <row r="63" spans="1:29" s="88" customFormat="1" ht="42" customHeight="1">
      <c r="A63" s="6" t="s">
        <v>50</v>
      </c>
      <c r="B63" s="35" t="s">
        <v>49</v>
      </c>
      <c r="C63" s="86"/>
      <c r="D63" s="89"/>
      <c r="E63" s="86"/>
      <c r="F63" s="89"/>
      <c r="G63" s="86"/>
      <c r="H63" s="86"/>
      <c r="I63" s="121"/>
      <c r="J63" s="86"/>
      <c r="K63" s="86"/>
      <c r="L63" s="86"/>
      <c r="M63" s="86"/>
      <c r="N63" s="89"/>
      <c r="O63" s="51"/>
      <c r="P63" s="86"/>
      <c r="Q63" s="89"/>
      <c r="R63" s="86"/>
      <c r="S63" s="89"/>
      <c r="T63" s="508"/>
      <c r="U63" s="508"/>
      <c r="V63" s="508"/>
      <c r="W63" s="509"/>
      <c r="X63" s="423"/>
      <c r="Y63" s="508"/>
      <c r="Z63" s="509"/>
      <c r="AA63" s="508"/>
      <c r="AB63" s="484">
        <f t="shared" si="7"/>
        <v>0</v>
      </c>
      <c r="AC63" s="421"/>
    </row>
    <row r="64" spans="1:29" s="88" customFormat="1" ht="52.5" customHeight="1">
      <c r="A64" s="6" t="s">
        <v>52</v>
      </c>
      <c r="B64" s="35" t="s">
        <v>80</v>
      </c>
      <c r="C64" s="86"/>
      <c r="D64" s="89"/>
      <c r="E64" s="86"/>
      <c r="F64" s="89"/>
      <c r="G64" s="86"/>
      <c r="H64" s="86"/>
      <c r="I64" s="121"/>
      <c r="J64" s="86"/>
      <c r="K64" s="86"/>
      <c r="L64" s="86"/>
      <c r="M64" s="86"/>
      <c r="N64" s="89"/>
      <c r="O64" s="51"/>
      <c r="P64" s="86"/>
      <c r="Q64" s="89"/>
      <c r="R64" s="86"/>
      <c r="S64" s="89"/>
      <c r="T64" s="508"/>
      <c r="U64" s="508"/>
      <c r="V64" s="508"/>
      <c r="W64" s="509"/>
      <c r="X64" s="423"/>
      <c r="Y64" s="508"/>
      <c r="Z64" s="509"/>
      <c r="AA64" s="508"/>
      <c r="AB64" s="484">
        <f t="shared" si="7"/>
        <v>0</v>
      </c>
      <c r="AC64" s="421"/>
    </row>
    <row r="65" spans="1:29" s="88" customFormat="1" ht="45.75" customHeight="1">
      <c r="A65" s="6" t="s">
        <v>81</v>
      </c>
      <c r="B65" s="35" t="s">
        <v>82</v>
      </c>
      <c r="C65" s="86"/>
      <c r="D65" s="89"/>
      <c r="E65" s="86"/>
      <c r="F65" s="89"/>
      <c r="G65" s="86"/>
      <c r="H65" s="86"/>
      <c r="I65" s="121"/>
      <c r="J65" s="86"/>
      <c r="K65" s="86"/>
      <c r="L65" s="86"/>
      <c r="M65" s="86"/>
      <c r="N65" s="89"/>
      <c r="O65" s="51"/>
      <c r="P65" s="86"/>
      <c r="Q65" s="89"/>
      <c r="R65" s="86"/>
      <c r="S65" s="89"/>
      <c r="T65" s="508"/>
      <c r="U65" s="508"/>
      <c r="V65" s="508"/>
      <c r="W65" s="509"/>
      <c r="X65" s="423"/>
      <c r="Y65" s="508"/>
      <c r="Z65" s="509"/>
      <c r="AA65" s="508"/>
      <c r="AB65" s="484">
        <f t="shared" si="7"/>
        <v>0</v>
      </c>
      <c r="AC65" s="421"/>
    </row>
    <row r="66" spans="1:29" s="88" customFormat="1" ht="45.75" customHeight="1">
      <c r="A66" s="6">
        <v>2.27</v>
      </c>
      <c r="B66" s="18" t="s">
        <v>83</v>
      </c>
      <c r="C66" s="19"/>
      <c r="D66" s="20"/>
      <c r="E66" s="19"/>
      <c r="F66" s="20"/>
      <c r="G66" s="19"/>
      <c r="H66" s="19"/>
      <c r="I66" s="77"/>
      <c r="J66" s="19"/>
      <c r="K66" s="19"/>
      <c r="L66" s="19"/>
      <c r="M66" s="19"/>
      <c r="N66" s="20"/>
      <c r="O66" s="51"/>
      <c r="P66" s="86"/>
      <c r="Q66" s="20"/>
      <c r="R66" s="19"/>
      <c r="S66" s="20"/>
      <c r="T66" s="500"/>
      <c r="U66" s="500"/>
      <c r="V66" s="500"/>
      <c r="W66" s="501"/>
      <c r="X66" s="423"/>
      <c r="Y66" s="508"/>
      <c r="Z66" s="501"/>
      <c r="AA66" s="500"/>
      <c r="AB66" s="484">
        <f t="shared" si="7"/>
        <v>0</v>
      </c>
      <c r="AC66" s="413"/>
    </row>
    <row r="67" spans="1:29" s="88" customFormat="1" ht="45.75" customHeight="1">
      <c r="A67" s="6">
        <f t="shared" si="9"/>
        <v>2.2799999999999998</v>
      </c>
      <c r="B67" s="18" t="s">
        <v>84</v>
      </c>
      <c r="C67" s="19"/>
      <c r="D67" s="20"/>
      <c r="E67" s="19"/>
      <c r="F67" s="20"/>
      <c r="G67" s="19"/>
      <c r="H67" s="19"/>
      <c r="I67" s="77"/>
      <c r="J67" s="19"/>
      <c r="K67" s="19"/>
      <c r="L67" s="19"/>
      <c r="M67" s="19"/>
      <c r="N67" s="20"/>
      <c r="O67" s="51"/>
      <c r="P67" s="86"/>
      <c r="Q67" s="20"/>
      <c r="R67" s="19"/>
      <c r="S67" s="20"/>
      <c r="T67" s="500"/>
      <c r="U67" s="500"/>
      <c r="V67" s="500"/>
      <c r="W67" s="501"/>
      <c r="X67" s="423"/>
      <c r="Y67" s="508"/>
      <c r="Z67" s="501"/>
      <c r="AA67" s="500"/>
      <c r="AB67" s="484">
        <f t="shared" si="7"/>
        <v>0</v>
      </c>
      <c r="AC67" s="413"/>
    </row>
    <row r="68" spans="1:29" s="88" customFormat="1" ht="37.5" customHeight="1">
      <c r="A68" s="6">
        <f t="shared" si="9"/>
        <v>2.2899999999999996</v>
      </c>
      <c r="B68" s="18" t="s">
        <v>85</v>
      </c>
      <c r="C68" s="19"/>
      <c r="D68" s="20"/>
      <c r="E68" s="19"/>
      <c r="F68" s="20"/>
      <c r="G68" s="19"/>
      <c r="H68" s="19"/>
      <c r="I68" s="77"/>
      <c r="J68" s="19"/>
      <c r="K68" s="19"/>
      <c r="L68" s="19"/>
      <c r="M68" s="19"/>
      <c r="N68" s="20"/>
      <c r="O68" s="51"/>
      <c r="P68" s="86"/>
      <c r="Q68" s="20"/>
      <c r="R68" s="19"/>
      <c r="S68" s="20"/>
      <c r="T68" s="500"/>
      <c r="U68" s="500"/>
      <c r="V68" s="500"/>
      <c r="W68" s="501"/>
      <c r="X68" s="423"/>
      <c r="Y68" s="508"/>
      <c r="Z68" s="501"/>
      <c r="AA68" s="500"/>
      <c r="AB68" s="484">
        <f t="shared" si="7"/>
        <v>0</v>
      </c>
      <c r="AC68" s="413"/>
    </row>
    <row r="69" spans="1:29" s="88" customFormat="1" ht="24" customHeight="1">
      <c r="A69" s="6">
        <f t="shared" si="9"/>
        <v>2.2999999999999994</v>
      </c>
      <c r="B69" s="18" t="s">
        <v>86</v>
      </c>
      <c r="C69" s="19"/>
      <c r="D69" s="20"/>
      <c r="E69" s="19"/>
      <c r="F69" s="20"/>
      <c r="G69" s="19"/>
      <c r="H69" s="19"/>
      <c r="I69" s="77"/>
      <c r="J69" s="19"/>
      <c r="K69" s="19"/>
      <c r="L69" s="19"/>
      <c r="M69" s="19"/>
      <c r="N69" s="20"/>
      <c r="O69" s="51"/>
      <c r="P69" s="86"/>
      <c r="Q69" s="20"/>
      <c r="R69" s="19"/>
      <c r="S69" s="20"/>
      <c r="T69" s="500"/>
      <c r="U69" s="500"/>
      <c r="V69" s="500"/>
      <c r="W69" s="501"/>
      <c r="X69" s="423"/>
      <c r="Y69" s="508"/>
      <c r="Z69" s="501"/>
      <c r="AA69" s="500"/>
      <c r="AB69" s="484">
        <f t="shared" si="7"/>
        <v>0</v>
      </c>
      <c r="AC69" s="413"/>
    </row>
    <row r="70" spans="1:29" s="88" customFormat="1" ht="23.25" customHeight="1">
      <c r="A70" s="6">
        <f t="shared" si="9"/>
        <v>2.3099999999999992</v>
      </c>
      <c r="B70" s="18" t="s">
        <v>87</v>
      </c>
      <c r="C70" s="19"/>
      <c r="D70" s="20"/>
      <c r="E70" s="19"/>
      <c r="F70" s="20"/>
      <c r="G70" s="19"/>
      <c r="H70" s="19"/>
      <c r="I70" s="77"/>
      <c r="J70" s="19"/>
      <c r="K70" s="19"/>
      <c r="L70" s="19"/>
      <c r="M70" s="19"/>
      <c r="N70" s="20"/>
      <c r="O70" s="51"/>
      <c r="P70" s="86"/>
      <c r="Q70" s="20"/>
      <c r="R70" s="19"/>
      <c r="S70" s="20"/>
      <c r="T70" s="500"/>
      <c r="U70" s="500"/>
      <c r="V70" s="500"/>
      <c r="W70" s="501"/>
      <c r="X70" s="423"/>
      <c r="Y70" s="508"/>
      <c r="Z70" s="501"/>
      <c r="AA70" s="500"/>
      <c r="AB70" s="484">
        <f t="shared" si="7"/>
        <v>0</v>
      </c>
      <c r="AC70" s="413"/>
    </row>
    <row r="71" spans="1:29" s="88" customFormat="1" ht="31.5">
      <c r="A71" s="6">
        <f t="shared" si="9"/>
        <v>2.319999999999999</v>
      </c>
      <c r="B71" s="18" t="s">
        <v>88</v>
      </c>
      <c r="C71" s="19"/>
      <c r="D71" s="20"/>
      <c r="E71" s="19"/>
      <c r="F71" s="20"/>
      <c r="G71" s="19"/>
      <c r="H71" s="19"/>
      <c r="I71" s="77"/>
      <c r="J71" s="19"/>
      <c r="K71" s="19"/>
      <c r="L71" s="19"/>
      <c r="M71" s="19"/>
      <c r="N71" s="20"/>
      <c r="O71" s="51"/>
      <c r="P71" s="86"/>
      <c r="Q71" s="20"/>
      <c r="R71" s="19"/>
      <c r="S71" s="20"/>
      <c r="T71" s="500"/>
      <c r="U71" s="500"/>
      <c r="V71" s="500"/>
      <c r="W71" s="501"/>
      <c r="X71" s="423"/>
      <c r="Y71" s="508"/>
      <c r="Z71" s="501"/>
      <c r="AA71" s="500"/>
      <c r="AB71" s="484">
        <f t="shared" si="7"/>
        <v>0</v>
      </c>
      <c r="AC71" s="413"/>
    </row>
    <row r="72" spans="1:29" s="88" customFormat="1" ht="31.5">
      <c r="A72" s="6">
        <f t="shared" si="9"/>
        <v>2.3299999999999987</v>
      </c>
      <c r="B72" s="18" t="s">
        <v>89</v>
      </c>
      <c r="C72" s="19"/>
      <c r="D72" s="20"/>
      <c r="E72" s="19"/>
      <c r="F72" s="20"/>
      <c r="G72" s="19"/>
      <c r="H72" s="19"/>
      <c r="I72" s="77"/>
      <c r="J72" s="19"/>
      <c r="K72" s="19"/>
      <c r="L72" s="19"/>
      <c r="M72" s="19"/>
      <c r="N72" s="20"/>
      <c r="O72" s="51"/>
      <c r="P72" s="86"/>
      <c r="Q72" s="20"/>
      <c r="R72" s="19"/>
      <c r="S72" s="20"/>
      <c r="T72" s="500"/>
      <c r="U72" s="500"/>
      <c r="V72" s="500"/>
      <c r="W72" s="501"/>
      <c r="X72" s="423"/>
      <c r="Y72" s="508"/>
      <c r="Z72" s="501"/>
      <c r="AA72" s="500"/>
      <c r="AB72" s="484">
        <f t="shared" si="7"/>
        <v>0</v>
      </c>
      <c r="AC72" s="413"/>
    </row>
    <row r="73" spans="1:29" s="88" customFormat="1" ht="31.5">
      <c r="A73" s="6">
        <f t="shared" si="9"/>
        <v>2.3399999999999985</v>
      </c>
      <c r="B73" s="18" t="s">
        <v>90</v>
      </c>
      <c r="C73" s="19"/>
      <c r="D73" s="20"/>
      <c r="E73" s="19"/>
      <c r="F73" s="20"/>
      <c r="G73" s="19"/>
      <c r="H73" s="19"/>
      <c r="I73" s="77"/>
      <c r="J73" s="19"/>
      <c r="K73" s="19"/>
      <c r="L73" s="19"/>
      <c r="M73" s="19"/>
      <c r="N73" s="20"/>
      <c r="O73" s="51"/>
      <c r="P73" s="86"/>
      <c r="Q73" s="20"/>
      <c r="R73" s="19"/>
      <c r="S73" s="20"/>
      <c r="T73" s="500"/>
      <c r="U73" s="500"/>
      <c r="V73" s="500"/>
      <c r="W73" s="501"/>
      <c r="X73" s="423"/>
      <c r="Y73" s="508"/>
      <c r="Z73" s="501"/>
      <c r="AA73" s="500"/>
      <c r="AB73" s="484">
        <f t="shared" si="7"/>
        <v>0</v>
      </c>
      <c r="AC73" s="413"/>
    </row>
    <row r="74" spans="1:29" s="88" customFormat="1" ht="31.5">
      <c r="A74" s="6">
        <f t="shared" si="9"/>
        <v>2.3499999999999983</v>
      </c>
      <c r="B74" s="18" t="s">
        <v>91</v>
      </c>
      <c r="C74" s="19"/>
      <c r="D74" s="20"/>
      <c r="E74" s="19"/>
      <c r="F74" s="20"/>
      <c r="G74" s="19"/>
      <c r="H74" s="19"/>
      <c r="I74" s="77"/>
      <c r="J74" s="19"/>
      <c r="K74" s="19"/>
      <c r="L74" s="19"/>
      <c r="M74" s="19"/>
      <c r="N74" s="20"/>
      <c r="O74" s="51"/>
      <c r="P74" s="86"/>
      <c r="Q74" s="20"/>
      <c r="R74" s="19"/>
      <c r="S74" s="20"/>
      <c r="T74" s="500"/>
      <c r="U74" s="500"/>
      <c r="V74" s="500"/>
      <c r="W74" s="501"/>
      <c r="X74" s="423"/>
      <c r="Y74" s="508"/>
      <c r="Z74" s="501"/>
      <c r="AA74" s="500"/>
      <c r="AB74" s="484">
        <f t="shared" si="7"/>
        <v>0</v>
      </c>
      <c r="AC74" s="413"/>
    </row>
    <row r="75" spans="1:29" s="88" customFormat="1" ht="31.5">
      <c r="A75" s="6">
        <f t="shared" si="9"/>
        <v>2.3599999999999981</v>
      </c>
      <c r="B75" s="18" t="s">
        <v>92</v>
      </c>
      <c r="C75" s="19"/>
      <c r="D75" s="20"/>
      <c r="E75" s="19"/>
      <c r="F75" s="20"/>
      <c r="G75" s="19"/>
      <c r="H75" s="19"/>
      <c r="I75" s="77"/>
      <c r="J75" s="19"/>
      <c r="K75" s="19"/>
      <c r="L75" s="19"/>
      <c r="M75" s="19"/>
      <c r="N75" s="20"/>
      <c r="O75" s="51"/>
      <c r="P75" s="86"/>
      <c r="Q75" s="20"/>
      <c r="R75" s="19"/>
      <c r="S75" s="20"/>
      <c r="T75" s="500"/>
      <c r="U75" s="500"/>
      <c r="V75" s="500"/>
      <c r="W75" s="501"/>
      <c r="X75" s="423"/>
      <c r="Y75" s="508"/>
      <c r="Z75" s="501"/>
      <c r="AA75" s="500"/>
      <c r="AB75" s="484">
        <f t="shared" si="7"/>
        <v>0</v>
      </c>
      <c r="AC75" s="413"/>
    </row>
    <row r="76" spans="1:29" s="216" customFormat="1" ht="21" customHeight="1">
      <c r="A76" s="203"/>
      <c r="B76" s="192" t="s">
        <v>64</v>
      </c>
      <c r="C76" s="133"/>
      <c r="D76" s="142"/>
      <c r="E76" s="133"/>
      <c r="F76" s="142"/>
      <c r="G76" s="133"/>
      <c r="H76" s="133"/>
      <c r="I76" s="141"/>
      <c r="J76" s="133"/>
      <c r="K76" s="133"/>
      <c r="L76" s="133"/>
      <c r="M76" s="133"/>
      <c r="N76" s="142"/>
      <c r="O76" s="136"/>
      <c r="P76" s="133"/>
      <c r="Q76" s="142"/>
      <c r="R76" s="133"/>
      <c r="S76" s="142"/>
      <c r="T76" s="439"/>
      <c r="U76" s="439"/>
      <c r="V76" s="439"/>
      <c r="W76" s="448"/>
      <c r="X76" s="440"/>
      <c r="Y76" s="439"/>
      <c r="Z76" s="448"/>
      <c r="AA76" s="439"/>
      <c r="AB76" s="448"/>
      <c r="AC76" s="422"/>
    </row>
    <row r="77" spans="1:29" s="216" customFormat="1" ht="31.5">
      <c r="A77" s="203"/>
      <c r="B77" s="132" t="s">
        <v>93</v>
      </c>
      <c r="C77" s="133"/>
      <c r="D77" s="142"/>
      <c r="E77" s="133"/>
      <c r="F77" s="142"/>
      <c r="G77" s="133"/>
      <c r="H77" s="133"/>
      <c r="I77" s="141"/>
      <c r="J77" s="133"/>
      <c r="K77" s="133"/>
      <c r="L77" s="133"/>
      <c r="M77" s="133"/>
      <c r="N77" s="142"/>
      <c r="O77" s="136"/>
      <c r="P77" s="133"/>
      <c r="Q77" s="142"/>
      <c r="R77" s="133"/>
      <c r="S77" s="142"/>
      <c r="T77" s="439"/>
      <c r="U77" s="439"/>
      <c r="V77" s="439"/>
      <c r="W77" s="448"/>
      <c r="X77" s="440"/>
      <c r="Y77" s="439"/>
      <c r="Z77" s="448"/>
      <c r="AA77" s="439"/>
      <c r="AB77" s="448"/>
      <c r="AC77" s="403"/>
    </row>
    <row r="78" spans="1:29" s="216" customFormat="1">
      <c r="A78" s="203"/>
      <c r="B78" s="193" t="s">
        <v>94</v>
      </c>
      <c r="C78" s="133"/>
      <c r="D78" s="142"/>
      <c r="E78" s="133"/>
      <c r="F78" s="142"/>
      <c r="G78" s="133"/>
      <c r="H78" s="133"/>
      <c r="I78" s="141"/>
      <c r="J78" s="133"/>
      <c r="K78" s="133"/>
      <c r="L78" s="133"/>
      <c r="M78" s="133"/>
      <c r="N78" s="142"/>
      <c r="O78" s="136"/>
      <c r="P78" s="133"/>
      <c r="Q78" s="142"/>
      <c r="R78" s="133"/>
      <c r="S78" s="142"/>
      <c r="T78" s="439"/>
      <c r="U78" s="439"/>
      <c r="V78" s="439"/>
      <c r="W78" s="448"/>
      <c r="X78" s="440"/>
      <c r="Y78" s="439"/>
      <c r="Z78" s="448"/>
      <c r="AA78" s="439"/>
      <c r="AB78" s="448"/>
      <c r="AC78" s="416"/>
    </row>
    <row r="79" spans="1:29" s="147" customFormat="1" ht="31.5">
      <c r="A79" s="143">
        <v>3</v>
      </c>
      <c r="B79" s="148" t="s">
        <v>95</v>
      </c>
      <c r="C79" s="149"/>
      <c r="D79" s="160"/>
      <c r="E79" s="149"/>
      <c r="F79" s="160"/>
      <c r="G79" s="149"/>
      <c r="H79" s="149"/>
      <c r="I79" s="161"/>
      <c r="J79" s="149"/>
      <c r="K79" s="149"/>
      <c r="L79" s="149"/>
      <c r="M79" s="149"/>
      <c r="N79" s="160"/>
      <c r="O79" s="150"/>
      <c r="P79" s="149"/>
      <c r="Q79" s="160"/>
      <c r="R79" s="149"/>
      <c r="S79" s="160"/>
      <c r="T79" s="467"/>
      <c r="U79" s="467"/>
      <c r="V79" s="467"/>
      <c r="W79" s="498"/>
      <c r="X79" s="468"/>
      <c r="Y79" s="467"/>
      <c r="Z79" s="498"/>
      <c r="AA79" s="467"/>
      <c r="AB79" s="498"/>
      <c r="AC79" s="410"/>
    </row>
    <row r="80" spans="1:29" s="88" customFormat="1">
      <c r="A80" s="260" t="s">
        <v>96</v>
      </c>
      <c r="B80" s="38" t="s">
        <v>28</v>
      </c>
      <c r="C80" s="39"/>
      <c r="D80" s="40"/>
      <c r="E80" s="39"/>
      <c r="F80" s="40"/>
      <c r="G80" s="39"/>
      <c r="H80" s="39"/>
      <c r="I80" s="81"/>
      <c r="J80" s="39"/>
      <c r="K80" s="39"/>
      <c r="L80" s="39"/>
      <c r="M80" s="39"/>
      <c r="N80" s="40"/>
      <c r="O80" s="115"/>
      <c r="P80" s="39"/>
      <c r="Q80" s="40"/>
      <c r="R80" s="39"/>
      <c r="S80" s="40"/>
      <c r="T80" s="467"/>
      <c r="U80" s="467"/>
      <c r="V80" s="467"/>
      <c r="W80" s="498"/>
      <c r="X80" s="468"/>
      <c r="Y80" s="467"/>
      <c r="Z80" s="498"/>
      <c r="AA80" s="467"/>
      <c r="AB80" s="498"/>
      <c r="AC80" s="410"/>
    </row>
    <row r="81" spans="1:29" s="88" customFormat="1" ht="18.75" customHeight="1">
      <c r="A81" s="6"/>
      <c r="B81" s="17" t="s">
        <v>29</v>
      </c>
      <c r="C81" s="15"/>
      <c r="D81" s="16"/>
      <c r="E81" s="15"/>
      <c r="F81" s="16"/>
      <c r="G81" s="15"/>
      <c r="H81" s="15"/>
      <c r="I81" s="76"/>
      <c r="J81" s="15"/>
      <c r="K81" s="15"/>
      <c r="L81" s="15"/>
      <c r="M81" s="15"/>
      <c r="N81" s="16"/>
      <c r="O81" s="110"/>
      <c r="P81" s="15"/>
      <c r="Q81" s="16"/>
      <c r="R81" s="15"/>
      <c r="S81" s="16"/>
      <c r="T81" s="429"/>
      <c r="U81" s="429"/>
      <c r="V81" s="429"/>
      <c r="W81" s="499"/>
      <c r="X81" s="430"/>
      <c r="Y81" s="429"/>
      <c r="Z81" s="499"/>
      <c r="AA81" s="429"/>
      <c r="AB81" s="499"/>
      <c r="AC81" s="411"/>
    </row>
    <row r="82" spans="1:29" s="88" customFormat="1" ht="35.25" customHeight="1">
      <c r="A82" s="6">
        <v>3.01</v>
      </c>
      <c r="B82" s="12" t="s">
        <v>30</v>
      </c>
      <c r="C82" s="8"/>
      <c r="D82" s="13"/>
      <c r="E82" s="8"/>
      <c r="F82" s="13"/>
      <c r="G82" s="8"/>
      <c r="H82" s="8"/>
      <c r="I82" s="49"/>
      <c r="J82" s="50"/>
      <c r="K82" s="8"/>
      <c r="L82" s="8"/>
      <c r="M82" s="8"/>
      <c r="N82" s="13"/>
      <c r="O82" s="51">
        <v>2.5</v>
      </c>
      <c r="P82" s="8"/>
      <c r="Q82" s="41">
        <f>O82*P82</f>
        <v>0</v>
      </c>
      <c r="R82" s="42">
        <f>K82+M82+P82</f>
        <v>0</v>
      </c>
      <c r="S82" s="43">
        <f>L82+N82+Q82</f>
        <v>0</v>
      </c>
      <c r="T82" s="405"/>
      <c r="U82" s="405"/>
      <c r="V82" s="405"/>
      <c r="W82" s="484"/>
      <c r="X82" s="423">
        <v>2</v>
      </c>
      <c r="Y82" s="405">
        <v>0</v>
      </c>
      <c r="Z82" s="424">
        <f>X82*Y82</f>
        <v>0</v>
      </c>
      <c r="AA82" s="406">
        <f>T82+V82+Y82</f>
        <v>0</v>
      </c>
      <c r="AB82" s="484">
        <f t="shared" ref="AB82:AB85" si="10">U82+W82+Z82</f>
        <v>0</v>
      </c>
      <c r="AC82" s="407"/>
    </row>
    <row r="83" spans="1:29" s="88" customFormat="1" ht="33.75" customHeight="1">
      <c r="A83" s="6">
        <f t="shared" ref="A83:A85" si="11">+A82+0.01</f>
        <v>3.0199999999999996</v>
      </c>
      <c r="B83" s="12" t="s">
        <v>31</v>
      </c>
      <c r="C83" s="8"/>
      <c r="D83" s="13"/>
      <c r="E83" s="8"/>
      <c r="F83" s="13"/>
      <c r="G83" s="8"/>
      <c r="H83" s="8"/>
      <c r="I83" s="49"/>
      <c r="J83" s="50"/>
      <c r="K83" s="8"/>
      <c r="L83" s="8"/>
      <c r="M83" s="8"/>
      <c r="N83" s="13"/>
      <c r="O83" s="51">
        <v>3</v>
      </c>
      <c r="P83" s="8"/>
      <c r="Q83" s="41">
        <f t="shared" ref="Q83:Q84" si="12">O83*P83</f>
        <v>0</v>
      </c>
      <c r="R83" s="42">
        <f t="shared" ref="R83:S146" si="13">K83+M83+P83</f>
        <v>0</v>
      </c>
      <c r="S83" s="43">
        <f t="shared" si="13"/>
        <v>0</v>
      </c>
      <c r="T83" s="405"/>
      <c r="U83" s="405"/>
      <c r="V83" s="405"/>
      <c r="W83" s="484"/>
      <c r="X83" s="423">
        <v>3</v>
      </c>
      <c r="Y83" s="405">
        <v>0</v>
      </c>
      <c r="Z83" s="424">
        <f t="shared" ref="Z83:Z85" si="14">X83*Y83</f>
        <v>0</v>
      </c>
      <c r="AA83" s="406">
        <f t="shared" ref="AA83:AA85" si="15">T83+V83+Y83</f>
        <v>0</v>
      </c>
      <c r="AB83" s="484">
        <f t="shared" si="10"/>
        <v>0</v>
      </c>
      <c r="AC83" s="407"/>
    </row>
    <row r="84" spans="1:29" s="88" customFormat="1" ht="25.5" customHeight="1">
      <c r="A84" s="6">
        <f t="shared" si="11"/>
        <v>3.0299999999999994</v>
      </c>
      <c r="B84" s="12" t="s">
        <v>32</v>
      </c>
      <c r="C84" s="8"/>
      <c r="D84" s="13"/>
      <c r="E84" s="8"/>
      <c r="F84" s="13"/>
      <c r="G84" s="8"/>
      <c r="H84" s="8"/>
      <c r="I84" s="49"/>
      <c r="J84" s="50"/>
      <c r="K84" s="8"/>
      <c r="L84" s="8"/>
      <c r="M84" s="8"/>
      <c r="N84" s="13"/>
      <c r="O84" s="51">
        <v>0.1875</v>
      </c>
      <c r="P84" s="8"/>
      <c r="Q84" s="41">
        <f t="shared" si="12"/>
        <v>0</v>
      </c>
      <c r="R84" s="42">
        <f t="shared" si="13"/>
        <v>0</v>
      </c>
      <c r="S84" s="43">
        <f t="shared" si="13"/>
        <v>0</v>
      </c>
      <c r="T84" s="405"/>
      <c r="U84" s="405"/>
      <c r="V84" s="405"/>
      <c r="W84" s="484"/>
      <c r="X84" s="423">
        <v>0.375</v>
      </c>
      <c r="Y84" s="405">
        <v>0</v>
      </c>
      <c r="Z84" s="424">
        <f t="shared" si="14"/>
        <v>0</v>
      </c>
      <c r="AA84" s="406">
        <f t="shared" si="15"/>
        <v>0</v>
      </c>
      <c r="AB84" s="484">
        <f t="shared" si="10"/>
        <v>0</v>
      </c>
      <c r="AC84" s="407"/>
    </row>
    <row r="85" spans="1:29" s="88" customFormat="1" ht="33.75" customHeight="1">
      <c r="A85" s="6">
        <f t="shared" si="11"/>
        <v>3.0399999999999991</v>
      </c>
      <c r="B85" s="12" t="s">
        <v>33</v>
      </c>
      <c r="C85" s="8"/>
      <c r="D85" s="13"/>
      <c r="E85" s="8"/>
      <c r="F85" s="13"/>
      <c r="G85" s="8"/>
      <c r="H85" s="8"/>
      <c r="I85" s="49"/>
      <c r="J85" s="50"/>
      <c r="K85" s="8"/>
      <c r="L85" s="8"/>
      <c r="M85" s="8"/>
      <c r="N85" s="13"/>
      <c r="O85" s="64">
        <v>0.1875</v>
      </c>
      <c r="P85" s="8">
        <v>1</v>
      </c>
      <c r="Q85" s="41">
        <f>O85*P85</f>
        <v>0.1875</v>
      </c>
      <c r="R85" s="42">
        <f t="shared" si="13"/>
        <v>1</v>
      </c>
      <c r="S85" s="43">
        <f t="shared" si="13"/>
        <v>0.1875</v>
      </c>
      <c r="T85" s="405"/>
      <c r="U85" s="405"/>
      <c r="V85" s="405"/>
      <c r="W85" s="484"/>
      <c r="X85" s="426">
        <v>0.375</v>
      </c>
      <c r="Y85" s="405">
        <v>1</v>
      </c>
      <c r="Z85" s="424">
        <f t="shared" si="14"/>
        <v>0.375</v>
      </c>
      <c r="AA85" s="406">
        <f t="shared" si="15"/>
        <v>1</v>
      </c>
      <c r="AB85" s="484">
        <f t="shared" si="10"/>
        <v>0.375</v>
      </c>
      <c r="AC85" s="407"/>
    </row>
    <row r="86" spans="1:29" s="88" customFormat="1" ht="18">
      <c r="A86" s="6"/>
      <c r="B86" s="14" t="s">
        <v>34</v>
      </c>
      <c r="C86" s="44">
        <f>SUM(C82:C85)</f>
        <v>0</v>
      </c>
      <c r="D86" s="24">
        <f>SUM(D82:D85)</f>
        <v>0</v>
      </c>
      <c r="E86" s="44">
        <f>SUM(E82:E85)</f>
        <v>0</v>
      </c>
      <c r="F86" s="24">
        <f>SUM(F82:F85)</f>
        <v>0</v>
      </c>
      <c r="G86" s="47"/>
      <c r="H86" s="48"/>
      <c r="I86" s="44">
        <f t="shared" ref="I86:R86" si="16">SUM(I82:I85)</f>
        <v>0</v>
      </c>
      <c r="J86" s="24">
        <f t="shared" si="16"/>
        <v>0</v>
      </c>
      <c r="K86" s="24">
        <f t="shared" si="16"/>
        <v>0</v>
      </c>
      <c r="L86" s="24">
        <f t="shared" si="16"/>
        <v>0</v>
      </c>
      <c r="M86" s="24">
        <f t="shared" si="16"/>
        <v>0</v>
      </c>
      <c r="N86" s="24">
        <f t="shared" si="16"/>
        <v>0</v>
      </c>
      <c r="O86" s="116">
        <f t="shared" si="16"/>
        <v>5.875</v>
      </c>
      <c r="P86" s="24">
        <f t="shared" si="16"/>
        <v>1</v>
      </c>
      <c r="Q86" s="24">
        <f>SUM(Q82:Q85)</f>
        <v>0.1875</v>
      </c>
      <c r="R86" s="24">
        <f t="shared" si="16"/>
        <v>1</v>
      </c>
      <c r="S86" s="24">
        <f>SUM(S82:S85)</f>
        <v>0.1875</v>
      </c>
      <c r="T86" s="427">
        <f>SUM(T82:T85)</f>
        <v>0</v>
      </c>
      <c r="U86" s="427">
        <f t="shared" ref="U86:Z86" si="17">SUM(U82:U85)</f>
        <v>0</v>
      </c>
      <c r="V86" s="427">
        <f t="shared" si="17"/>
        <v>0</v>
      </c>
      <c r="W86" s="427">
        <f t="shared" si="17"/>
        <v>0</v>
      </c>
      <c r="X86" s="427">
        <f t="shared" si="17"/>
        <v>5.75</v>
      </c>
      <c r="Y86" s="427"/>
      <c r="Z86" s="427">
        <f t="shared" si="17"/>
        <v>0.375</v>
      </c>
      <c r="AA86" s="427"/>
      <c r="AB86" s="427">
        <f>SUM(AB82:AB85)</f>
        <v>0.375</v>
      </c>
      <c r="AC86" s="412"/>
    </row>
    <row r="87" spans="1:29" s="88" customFormat="1" ht="18">
      <c r="A87" s="6"/>
      <c r="B87" s="17" t="s">
        <v>35</v>
      </c>
      <c r="C87" s="15"/>
      <c r="D87" s="16"/>
      <c r="E87" s="15"/>
      <c r="F87" s="16"/>
      <c r="G87" s="47"/>
      <c r="H87" s="48"/>
      <c r="I87" s="76"/>
      <c r="J87" s="15"/>
      <c r="K87" s="15"/>
      <c r="L87" s="15"/>
      <c r="M87" s="15"/>
      <c r="N87" s="16"/>
      <c r="O87" s="110"/>
      <c r="P87" s="15"/>
      <c r="Q87" s="41"/>
      <c r="R87" s="42"/>
      <c r="S87" s="43"/>
      <c r="T87" s="429"/>
      <c r="U87" s="429"/>
      <c r="V87" s="429"/>
      <c r="W87" s="499"/>
      <c r="X87" s="430"/>
      <c r="Y87" s="429"/>
      <c r="Z87" s="424"/>
      <c r="AA87" s="406"/>
      <c r="AB87" s="425"/>
      <c r="AC87" s="411"/>
    </row>
    <row r="88" spans="1:29" s="88" customFormat="1" ht="46.5" customHeight="1">
      <c r="A88" s="6">
        <v>3.05</v>
      </c>
      <c r="B88" s="18" t="s">
        <v>36</v>
      </c>
      <c r="C88" s="45">
        <v>50</v>
      </c>
      <c r="D88" s="251">
        <v>9</v>
      </c>
      <c r="E88" s="45">
        <v>50</v>
      </c>
      <c r="F88" s="251">
        <v>9</v>
      </c>
      <c r="G88" s="47">
        <f>E88/C88</f>
        <v>1</v>
      </c>
      <c r="H88" s="48">
        <f>F88/D88</f>
        <v>1</v>
      </c>
      <c r="I88" s="49">
        <f t="shared" ref="I88:J108" si="18">C88-E88</f>
        <v>0</v>
      </c>
      <c r="J88" s="50">
        <f>D88-F88</f>
        <v>0</v>
      </c>
      <c r="K88" s="45"/>
      <c r="L88" s="45"/>
      <c r="M88" s="45"/>
      <c r="N88" s="46"/>
      <c r="O88" s="51">
        <v>1.4999999999999999E-2</v>
      </c>
      <c r="P88" s="45">
        <v>50</v>
      </c>
      <c r="Q88" s="41">
        <f>O88*P88*12</f>
        <v>9</v>
      </c>
      <c r="R88" s="42">
        <f t="shared" si="13"/>
        <v>50</v>
      </c>
      <c r="S88" s="43">
        <f>L88+N88+Q88</f>
        <v>9</v>
      </c>
      <c r="T88" s="431"/>
      <c r="U88" s="431"/>
      <c r="V88" s="431"/>
      <c r="W88" s="510"/>
      <c r="X88" s="423">
        <v>1.4999999999999999E-2</v>
      </c>
      <c r="Y88" s="431">
        <v>50</v>
      </c>
      <c r="Z88" s="424">
        <f>X88*Y88*12</f>
        <v>9</v>
      </c>
      <c r="AA88" s="406">
        <f t="shared" ref="AA88:AB149" si="19">T88+V88+Y88</f>
        <v>50</v>
      </c>
      <c r="AB88" s="484">
        <f t="shared" si="19"/>
        <v>9</v>
      </c>
      <c r="AC88" s="432"/>
    </row>
    <row r="89" spans="1:29" s="88" customFormat="1" ht="46.5" customHeight="1">
      <c r="A89" s="6">
        <f t="shared" ref="A89:A90" si="20">+A88+0.01</f>
        <v>3.0599999999999996</v>
      </c>
      <c r="B89" s="18" t="s">
        <v>37</v>
      </c>
      <c r="C89" s="45">
        <v>50</v>
      </c>
      <c r="D89" s="251">
        <v>0.6</v>
      </c>
      <c r="E89" s="45">
        <v>50</v>
      </c>
      <c r="F89" s="251">
        <v>0.6</v>
      </c>
      <c r="G89" s="47">
        <f t="shared" ref="G89:H104" si="21">E89/C89</f>
        <v>1</v>
      </c>
      <c r="H89" s="48">
        <f t="shared" si="21"/>
        <v>1</v>
      </c>
      <c r="I89" s="49">
        <f t="shared" si="18"/>
        <v>0</v>
      </c>
      <c r="J89" s="50">
        <f t="shared" si="18"/>
        <v>0</v>
      </c>
      <c r="K89" s="45"/>
      <c r="L89" s="45"/>
      <c r="M89" s="45"/>
      <c r="N89" s="46"/>
      <c r="O89" s="51">
        <v>1E-3</v>
      </c>
      <c r="P89" s="45">
        <v>50</v>
      </c>
      <c r="Q89" s="41">
        <f>O89*P89*12</f>
        <v>0.60000000000000009</v>
      </c>
      <c r="R89" s="42">
        <f>K89+M89+P89</f>
        <v>50</v>
      </c>
      <c r="S89" s="43">
        <f t="shared" si="13"/>
        <v>0.60000000000000009</v>
      </c>
      <c r="T89" s="431"/>
      <c r="U89" s="431"/>
      <c r="V89" s="431"/>
      <c r="W89" s="510"/>
      <c r="X89" s="423">
        <v>1E-3</v>
      </c>
      <c r="Y89" s="431">
        <v>50</v>
      </c>
      <c r="Z89" s="424">
        <f t="shared" ref="Z89" si="22">X89*Y89*12</f>
        <v>0.60000000000000009</v>
      </c>
      <c r="AA89" s="406">
        <f>T89+V89+Y89</f>
        <v>50</v>
      </c>
      <c r="AB89" s="484">
        <f t="shared" si="19"/>
        <v>0.60000000000000009</v>
      </c>
      <c r="AC89" s="432"/>
    </row>
    <row r="90" spans="1:29" s="88" customFormat="1" ht="46.5" customHeight="1">
      <c r="A90" s="6">
        <f t="shared" si="20"/>
        <v>3.0699999999999994</v>
      </c>
      <c r="B90" s="18" t="s">
        <v>38</v>
      </c>
      <c r="C90" s="45"/>
      <c r="D90" s="251"/>
      <c r="E90" s="45"/>
      <c r="F90" s="251"/>
      <c r="G90" s="47"/>
      <c r="H90" s="48"/>
      <c r="I90" s="49">
        <f t="shared" si="18"/>
        <v>0</v>
      </c>
      <c r="J90" s="50">
        <f t="shared" si="18"/>
        <v>0</v>
      </c>
      <c r="K90" s="45"/>
      <c r="L90" s="45"/>
      <c r="M90" s="45"/>
      <c r="N90" s="46"/>
      <c r="O90" s="51">
        <v>0.01</v>
      </c>
      <c r="P90" s="45">
        <v>50</v>
      </c>
      <c r="Q90" s="41">
        <f t="shared" ref="Q90:Q109" si="23">O90*P90</f>
        <v>0.5</v>
      </c>
      <c r="R90" s="42">
        <f t="shared" si="13"/>
        <v>50</v>
      </c>
      <c r="S90" s="43">
        <f t="shared" si="13"/>
        <v>0.5</v>
      </c>
      <c r="T90" s="431"/>
      <c r="U90" s="431"/>
      <c r="V90" s="431"/>
      <c r="W90" s="510"/>
      <c r="X90" s="423">
        <v>0.01</v>
      </c>
      <c r="Y90" s="431">
        <v>50</v>
      </c>
      <c r="Z90" s="424">
        <f>X90*Y90</f>
        <v>0.5</v>
      </c>
      <c r="AA90" s="406">
        <f t="shared" ref="AA90:AA109" si="24">T90+V90+Y90</f>
        <v>50</v>
      </c>
      <c r="AB90" s="484">
        <f t="shared" si="19"/>
        <v>0.5</v>
      </c>
      <c r="AC90" s="432"/>
    </row>
    <row r="91" spans="1:29" s="88" customFormat="1" ht="46.5" customHeight="1">
      <c r="A91" s="6"/>
      <c r="B91" s="18" t="s">
        <v>39</v>
      </c>
      <c r="C91" s="45"/>
      <c r="D91" s="251"/>
      <c r="E91" s="45"/>
      <c r="F91" s="251"/>
      <c r="G91" s="47"/>
      <c r="H91" s="48"/>
      <c r="I91" s="49">
        <f t="shared" si="18"/>
        <v>0</v>
      </c>
      <c r="J91" s="50">
        <f t="shared" si="18"/>
        <v>0</v>
      </c>
      <c r="K91" s="45"/>
      <c r="L91" s="45"/>
      <c r="M91" s="45"/>
      <c r="N91" s="46"/>
      <c r="O91" s="117"/>
      <c r="P91" s="45"/>
      <c r="Q91" s="41">
        <f t="shared" si="23"/>
        <v>0</v>
      </c>
      <c r="R91" s="42">
        <f t="shared" si="13"/>
        <v>0</v>
      </c>
      <c r="S91" s="43">
        <f t="shared" si="13"/>
        <v>0</v>
      </c>
      <c r="T91" s="431"/>
      <c r="U91" s="431"/>
      <c r="V91" s="431"/>
      <c r="W91" s="510"/>
      <c r="X91" s="433"/>
      <c r="Y91" s="431"/>
      <c r="Z91" s="424"/>
      <c r="AA91" s="406"/>
      <c r="AB91" s="484"/>
      <c r="AC91" s="432"/>
    </row>
    <row r="92" spans="1:29" s="88" customFormat="1" ht="34.5" customHeight="1">
      <c r="A92" s="6" t="s">
        <v>40</v>
      </c>
      <c r="B92" s="21" t="s">
        <v>41</v>
      </c>
      <c r="C92" s="90">
        <v>1</v>
      </c>
      <c r="D92" s="252">
        <v>3</v>
      </c>
      <c r="E92" s="90">
        <v>1</v>
      </c>
      <c r="F92" s="252">
        <v>3</v>
      </c>
      <c r="G92" s="47">
        <f t="shared" si="21"/>
        <v>1</v>
      </c>
      <c r="H92" s="48">
        <f t="shared" si="21"/>
        <v>1</v>
      </c>
      <c r="I92" s="49">
        <f t="shared" si="18"/>
        <v>0</v>
      </c>
      <c r="J92" s="50">
        <f t="shared" si="18"/>
        <v>0</v>
      </c>
      <c r="K92" s="90"/>
      <c r="L92" s="90"/>
      <c r="M92" s="90"/>
      <c r="N92" s="96"/>
      <c r="O92" s="101">
        <v>0.25</v>
      </c>
      <c r="P92" s="90">
        <v>1</v>
      </c>
      <c r="Q92" s="41">
        <f>O92*P92*12</f>
        <v>3</v>
      </c>
      <c r="R92" s="42">
        <f t="shared" si="13"/>
        <v>1</v>
      </c>
      <c r="S92" s="43">
        <f t="shared" si="13"/>
        <v>3</v>
      </c>
      <c r="T92" s="434"/>
      <c r="U92" s="434"/>
      <c r="V92" s="434"/>
      <c r="W92" s="511"/>
      <c r="X92" s="435">
        <v>0.25</v>
      </c>
      <c r="Y92" s="434">
        <v>1</v>
      </c>
      <c r="Z92" s="424">
        <f>X92*Y92*12</f>
        <v>3</v>
      </c>
      <c r="AA92" s="406">
        <f t="shared" si="24"/>
        <v>1</v>
      </c>
      <c r="AB92" s="484">
        <f t="shared" si="19"/>
        <v>3</v>
      </c>
      <c r="AC92" s="436"/>
    </row>
    <row r="93" spans="1:29" s="9" customFormat="1" ht="54" customHeight="1">
      <c r="A93" s="6" t="s">
        <v>42</v>
      </c>
      <c r="B93" s="21" t="s">
        <v>43</v>
      </c>
      <c r="C93" s="8"/>
      <c r="D93" s="253"/>
      <c r="E93" s="8"/>
      <c r="F93" s="253"/>
      <c r="G93" s="47"/>
      <c r="H93" s="48"/>
      <c r="I93" s="49">
        <f t="shared" si="18"/>
        <v>0</v>
      </c>
      <c r="J93" s="50">
        <f t="shared" si="18"/>
        <v>0</v>
      </c>
      <c r="K93" s="8"/>
      <c r="L93" s="8"/>
      <c r="M93" s="8"/>
      <c r="N93" s="13"/>
      <c r="O93" s="101">
        <v>0.2</v>
      </c>
      <c r="P93" s="8">
        <v>0</v>
      </c>
      <c r="Q93" s="41">
        <f>O93*P93*12</f>
        <v>0</v>
      </c>
      <c r="R93" s="42">
        <f t="shared" si="13"/>
        <v>0</v>
      </c>
      <c r="S93" s="43">
        <f t="shared" si="13"/>
        <v>0</v>
      </c>
      <c r="T93" s="405"/>
      <c r="U93" s="405"/>
      <c r="V93" s="405"/>
      <c r="W93" s="484"/>
      <c r="X93" s="435">
        <v>0.2</v>
      </c>
      <c r="Y93" s="405">
        <v>0</v>
      </c>
      <c r="Z93" s="424">
        <f t="shared" ref="Z93:Z99" si="25">X93*Y93*12</f>
        <v>0</v>
      </c>
      <c r="AA93" s="406">
        <f t="shared" si="24"/>
        <v>0</v>
      </c>
      <c r="AB93" s="484">
        <f t="shared" si="19"/>
        <v>0</v>
      </c>
      <c r="AC93" s="407"/>
    </row>
    <row r="94" spans="1:29" s="9" customFormat="1" ht="77.25" customHeight="1">
      <c r="A94" s="6" t="s">
        <v>44</v>
      </c>
      <c r="B94" s="21" t="s">
        <v>45</v>
      </c>
      <c r="C94" s="8"/>
      <c r="D94" s="253"/>
      <c r="E94" s="8"/>
      <c r="F94" s="253"/>
      <c r="G94" s="47"/>
      <c r="H94" s="48"/>
      <c r="I94" s="49">
        <f t="shared" si="18"/>
        <v>0</v>
      </c>
      <c r="J94" s="50">
        <f t="shared" si="18"/>
        <v>0</v>
      </c>
      <c r="K94" s="8"/>
      <c r="L94" s="8"/>
      <c r="M94" s="8"/>
      <c r="N94" s="13"/>
      <c r="O94" s="51">
        <v>2.88</v>
      </c>
      <c r="P94" s="8"/>
      <c r="Q94" s="41">
        <f t="shared" si="23"/>
        <v>0</v>
      </c>
      <c r="R94" s="42">
        <f t="shared" si="13"/>
        <v>0</v>
      </c>
      <c r="S94" s="43">
        <f t="shared" si="13"/>
        <v>0</v>
      </c>
      <c r="T94" s="405"/>
      <c r="U94" s="405"/>
      <c r="V94" s="405"/>
      <c r="W94" s="484"/>
      <c r="X94" s="423">
        <v>2.88</v>
      </c>
      <c r="Y94" s="405"/>
      <c r="Z94" s="424">
        <f t="shared" si="25"/>
        <v>0</v>
      </c>
      <c r="AA94" s="406">
        <f t="shared" si="24"/>
        <v>0</v>
      </c>
      <c r="AB94" s="484">
        <f t="shared" si="19"/>
        <v>0</v>
      </c>
      <c r="AC94" s="407"/>
    </row>
    <row r="95" spans="1:29" s="88" customFormat="1" ht="46.5" customHeight="1">
      <c r="A95" s="6" t="s">
        <v>46</v>
      </c>
      <c r="B95" s="21" t="s">
        <v>47</v>
      </c>
      <c r="C95" s="8">
        <v>3</v>
      </c>
      <c r="D95" s="253">
        <v>1.8</v>
      </c>
      <c r="E95" s="8">
        <v>3</v>
      </c>
      <c r="F95" s="253">
        <v>1.8</v>
      </c>
      <c r="G95" s="47">
        <f t="shared" si="21"/>
        <v>1</v>
      </c>
      <c r="H95" s="48">
        <f t="shared" si="21"/>
        <v>1</v>
      </c>
      <c r="I95" s="49">
        <f t="shared" si="18"/>
        <v>0</v>
      </c>
      <c r="J95" s="50">
        <f t="shared" si="18"/>
        <v>0</v>
      </c>
      <c r="K95" s="8"/>
      <c r="L95" s="8"/>
      <c r="M95" s="8"/>
      <c r="N95" s="13"/>
      <c r="O95" s="51">
        <v>0.05</v>
      </c>
      <c r="P95" s="8">
        <v>3</v>
      </c>
      <c r="Q95" s="41">
        <f>O95*P95*12</f>
        <v>1.8000000000000003</v>
      </c>
      <c r="R95" s="42">
        <f t="shared" si="13"/>
        <v>3</v>
      </c>
      <c r="S95" s="43">
        <f t="shared" si="13"/>
        <v>1.8000000000000003</v>
      </c>
      <c r="T95" s="405"/>
      <c r="U95" s="405"/>
      <c r="V95" s="405"/>
      <c r="W95" s="484"/>
      <c r="X95" s="423">
        <v>0.05</v>
      </c>
      <c r="Y95" s="405">
        <v>3</v>
      </c>
      <c r="Z95" s="424">
        <f t="shared" si="25"/>
        <v>1.8000000000000003</v>
      </c>
      <c r="AA95" s="406">
        <f t="shared" si="24"/>
        <v>3</v>
      </c>
      <c r="AB95" s="484">
        <f t="shared" si="19"/>
        <v>1.8000000000000003</v>
      </c>
      <c r="AC95" s="407"/>
    </row>
    <row r="96" spans="1:29" s="88" customFormat="1" ht="46.5" customHeight="1">
      <c r="A96" s="6" t="s">
        <v>48</v>
      </c>
      <c r="B96" s="21" t="s">
        <v>49</v>
      </c>
      <c r="C96" s="8">
        <v>1</v>
      </c>
      <c r="D96" s="253">
        <v>1.2</v>
      </c>
      <c r="E96" s="8">
        <v>1</v>
      </c>
      <c r="F96" s="253">
        <v>1.2</v>
      </c>
      <c r="G96" s="47">
        <f t="shared" si="21"/>
        <v>1</v>
      </c>
      <c r="H96" s="48">
        <f t="shared" si="21"/>
        <v>1</v>
      </c>
      <c r="I96" s="49">
        <f t="shared" si="18"/>
        <v>0</v>
      </c>
      <c r="J96" s="50">
        <f t="shared" si="18"/>
        <v>0</v>
      </c>
      <c r="K96" s="8"/>
      <c r="L96" s="8"/>
      <c r="M96" s="8"/>
      <c r="N96" s="13"/>
      <c r="O96" s="51">
        <v>0.1</v>
      </c>
      <c r="P96" s="8">
        <v>1</v>
      </c>
      <c r="Q96" s="41">
        <f>O96*P96*12</f>
        <v>1.2000000000000002</v>
      </c>
      <c r="R96" s="42">
        <f t="shared" si="13"/>
        <v>1</v>
      </c>
      <c r="S96" s="43">
        <f t="shared" si="13"/>
        <v>1.2000000000000002</v>
      </c>
      <c r="T96" s="405"/>
      <c r="U96" s="405"/>
      <c r="V96" s="405"/>
      <c r="W96" s="484"/>
      <c r="X96" s="423">
        <v>0.1</v>
      </c>
      <c r="Y96" s="405">
        <v>1</v>
      </c>
      <c r="Z96" s="424">
        <f t="shared" si="25"/>
        <v>1.2000000000000002</v>
      </c>
      <c r="AA96" s="406">
        <f t="shared" si="24"/>
        <v>1</v>
      </c>
      <c r="AB96" s="484">
        <f t="shared" si="19"/>
        <v>1.2000000000000002</v>
      </c>
      <c r="AC96" s="407"/>
    </row>
    <row r="97" spans="1:29" s="88" customFormat="1" ht="66.75" customHeight="1">
      <c r="A97" s="6" t="s">
        <v>50</v>
      </c>
      <c r="B97" s="21" t="s">
        <v>51</v>
      </c>
      <c r="C97" s="8">
        <v>2</v>
      </c>
      <c r="D97" s="253">
        <v>1.2</v>
      </c>
      <c r="E97" s="8">
        <v>2</v>
      </c>
      <c r="F97" s="253">
        <v>1.2</v>
      </c>
      <c r="G97" s="47">
        <f t="shared" si="21"/>
        <v>1</v>
      </c>
      <c r="H97" s="48">
        <f t="shared" si="21"/>
        <v>1</v>
      </c>
      <c r="I97" s="49">
        <f t="shared" si="18"/>
        <v>0</v>
      </c>
      <c r="J97" s="50">
        <f t="shared" si="18"/>
        <v>0</v>
      </c>
      <c r="K97" s="8"/>
      <c r="L97" s="8"/>
      <c r="M97" s="8"/>
      <c r="N97" s="13"/>
      <c r="O97" s="51">
        <v>0.05</v>
      </c>
      <c r="P97" s="8">
        <v>2</v>
      </c>
      <c r="Q97" s="41">
        <f>O97*P97*12</f>
        <v>1.2000000000000002</v>
      </c>
      <c r="R97" s="42">
        <f t="shared" si="13"/>
        <v>2</v>
      </c>
      <c r="S97" s="43">
        <f t="shared" si="13"/>
        <v>1.2000000000000002</v>
      </c>
      <c r="T97" s="405"/>
      <c r="U97" s="405"/>
      <c r="V97" s="405"/>
      <c r="W97" s="484"/>
      <c r="X97" s="423">
        <v>0.05</v>
      </c>
      <c r="Y97" s="405">
        <v>2</v>
      </c>
      <c r="Z97" s="424">
        <f t="shared" si="25"/>
        <v>1.2000000000000002</v>
      </c>
      <c r="AA97" s="406">
        <f t="shared" si="24"/>
        <v>2</v>
      </c>
      <c r="AB97" s="484">
        <f t="shared" si="19"/>
        <v>1.2000000000000002</v>
      </c>
      <c r="AC97" s="407"/>
    </row>
    <row r="98" spans="1:29" s="88" customFormat="1" ht="46.5" customHeight="1">
      <c r="A98" s="6" t="s">
        <v>52</v>
      </c>
      <c r="B98" s="21" t="s">
        <v>97</v>
      </c>
      <c r="C98" s="8">
        <v>1</v>
      </c>
      <c r="D98" s="253">
        <v>0.72</v>
      </c>
      <c r="E98" s="8">
        <v>1</v>
      </c>
      <c r="F98" s="253">
        <v>0.72</v>
      </c>
      <c r="G98" s="47">
        <f t="shared" si="21"/>
        <v>1</v>
      </c>
      <c r="H98" s="48">
        <f t="shared" si="21"/>
        <v>1</v>
      </c>
      <c r="I98" s="49">
        <f t="shared" si="18"/>
        <v>0</v>
      </c>
      <c r="J98" s="50">
        <f t="shared" si="18"/>
        <v>0</v>
      </c>
      <c r="K98" s="8"/>
      <c r="L98" s="8"/>
      <c r="M98" s="8"/>
      <c r="N98" s="13"/>
      <c r="O98" s="51">
        <v>0.06</v>
      </c>
      <c r="P98" s="8">
        <v>1</v>
      </c>
      <c r="Q98" s="41">
        <f>O98*P98*12</f>
        <v>0.72</v>
      </c>
      <c r="R98" s="42">
        <f t="shared" si="13"/>
        <v>1</v>
      </c>
      <c r="S98" s="43">
        <f t="shared" si="13"/>
        <v>0.72</v>
      </c>
      <c r="T98" s="405"/>
      <c r="U98" s="405"/>
      <c r="V98" s="405"/>
      <c r="W98" s="484"/>
      <c r="X98" s="423">
        <v>0.06</v>
      </c>
      <c r="Y98" s="405">
        <v>1</v>
      </c>
      <c r="Z98" s="424">
        <f t="shared" si="25"/>
        <v>0.72</v>
      </c>
      <c r="AA98" s="406">
        <f t="shared" si="24"/>
        <v>1</v>
      </c>
      <c r="AB98" s="484">
        <f t="shared" si="19"/>
        <v>0.72</v>
      </c>
      <c r="AC98" s="407"/>
    </row>
    <row r="99" spans="1:29" s="87" customFormat="1" ht="46.5" customHeight="1">
      <c r="A99" s="6" t="s">
        <v>81</v>
      </c>
      <c r="B99" s="21" t="s">
        <v>98</v>
      </c>
      <c r="C99" s="8">
        <v>2</v>
      </c>
      <c r="D99" s="253">
        <v>1.08</v>
      </c>
      <c r="E99" s="8">
        <v>2</v>
      </c>
      <c r="F99" s="253">
        <v>1.08</v>
      </c>
      <c r="G99" s="47">
        <f t="shared" si="21"/>
        <v>1</v>
      </c>
      <c r="H99" s="48">
        <f t="shared" si="21"/>
        <v>1</v>
      </c>
      <c r="I99" s="49">
        <f t="shared" si="18"/>
        <v>0</v>
      </c>
      <c r="J99" s="50">
        <f t="shared" si="18"/>
        <v>0</v>
      </c>
      <c r="K99" s="8"/>
      <c r="L99" s="8"/>
      <c r="M99" s="8"/>
      <c r="N99" s="13"/>
      <c r="O99" s="51">
        <v>4.4999999999999998E-2</v>
      </c>
      <c r="P99" s="8">
        <v>2</v>
      </c>
      <c r="Q99" s="41">
        <f>O99*P99*12</f>
        <v>1.08</v>
      </c>
      <c r="R99" s="42">
        <f t="shared" si="13"/>
        <v>2</v>
      </c>
      <c r="S99" s="43">
        <f t="shared" si="13"/>
        <v>1.08</v>
      </c>
      <c r="T99" s="405"/>
      <c r="U99" s="405"/>
      <c r="V99" s="405"/>
      <c r="W99" s="484"/>
      <c r="X99" s="423">
        <v>4.4999999999999998E-2</v>
      </c>
      <c r="Y99" s="405">
        <v>2</v>
      </c>
      <c r="Z99" s="424">
        <f t="shared" si="25"/>
        <v>1.08</v>
      </c>
      <c r="AA99" s="406">
        <f t="shared" si="24"/>
        <v>2</v>
      </c>
      <c r="AB99" s="484">
        <f t="shared" si="19"/>
        <v>1.08</v>
      </c>
      <c r="AC99" s="407"/>
    </row>
    <row r="100" spans="1:29" s="88" customFormat="1" ht="46.5" customHeight="1">
      <c r="A100" s="6">
        <v>3.08</v>
      </c>
      <c r="B100" s="21" t="s">
        <v>54</v>
      </c>
      <c r="C100" s="8"/>
      <c r="D100" s="253"/>
      <c r="E100" s="8"/>
      <c r="F100" s="253"/>
      <c r="G100" s="47"/>
      <c r="H100" s="48"/>
      <c r="I100" s="49">
        <f t="shared" si="18"/>
        <v>0</v>
      </c>
      <c r="J100" s="50">
        <f t="shared" si="18"/>
        <v>0</v>
      </c>
      <c r="K100" s="8"/>
      <c r="L100" s="8"/>
      <c r="M100" s="8"/>
      <c r="N100" s="13"/>
      <c r="O100" s="51">
        <v>0.01</v>
      </c>
      <c r="P100" s="8">
        <v>50</v>
      </c>
      <c r="Q100" s="41">
        <f t="shared" si="23"/>
        <v>0.5</v>
      </c>
      <c r="R100" s="42">
        <f t="shared" si="13"/>
        <v>50</v>
      </c>
      <c r="S100" s="43">
        <f t="shared" si="13"/>
        <v>0.5</v>
      </c>
      <c r="T100" s="405"/>
      <c r="U100" s="405"/>
      <c r="V100" s="405"/>
      <c r="W100" s="484"/>
      <c r="X100" s="423">
        <v>0.01</v>
      </c>
      <c r="Y100" s="405">
        <v>50</v>
      </c>
      <c r="Z100" s="424">
        <f t="shared" ref="Z100:Z109" si="26">X100*Y100</f>
        <v>0.5</v>
      </c>
      <c r="AA100" s="406">
        <f t="shared" si="24"/>
        <v>50</v>
      </c>
      <c r="AB100" s="484">
        <f t="shared" si="19"/>
        <v>0.5</v>
      </c>
      <c r="AC100" s="407"/>
    </row>
    <row r="101" spans="1:29" s="88" customFormat="1" ht="46.5" customHeight="1">
      <c r="A101" s="6">
        <f t="shared" ref="A101:A108" si="27">+A100+0.01</f>
        <v>3.09</v>
      </c>
      <c r="B101" s="21" t="s">
        <v>55</v>
      </c>
      <c r="C101" s="8">
        <v>50</v>
      </c>
      <c r="D101" s="253">
        <v>0.5</v>
      </c>
      <c r="E101" s="8">
        <v>50</v>
      </c>
      <c r="F101" s="253">
        <v>0.5</v>
      </c>
      <c r="G101" s="47">
        <f t="shared" si="21"/>
        <v>1</v>
      </c>
      <c r="H101" s="48">
        <f t="shared" si="21"/>
        <v>1</v>
      </c>
      <c r="I101" s="49">
        <f t="shared" si="18"/>
        <v>0</v>
      </c>
      <c r="J101" s="50">
        <f t="shared" si="18"/>
        <v>0</v>
      </c>
      <c r="K101" s="8"/>
      <c r="L101" s="8"/>
      <c r="M101" s="8"/>
      <c r="N101" s="13"/>
      <c r="O101" s="51">
        <v>0.01</v>
      </c>
      <c r="P101" s="8">
        <v>50</v>
      </c>
      <c r="Q101" s="41">
        <f t="shared" si="23"/>
        <v>0.5</v>
      </c>
      <c r="R101" s="42">
        <f t="shared" si="13"/>
        <v>50</v>
      </c>
      <c r="S101" s="43">
        <f t="shared" si="13"/>
        <v>0.5</v>
      </c>
      <c r="T101" s="405"/>
      <c r="U101" s="405"/>
      <c r="V101" s="405"/>
      <c r="W101" s="484"/>
      <c r="X101" s="423">
        <v>0.01</v>
      </c>
      <c r="Y101" s="405">
        <v>50</v>
      </c>
      <c r="Z101" s="424">
        <f t="shared" si="26"/>
        <v>0.5</v>
      </c>
      <c r="AA101" s="406">
        <f t="shared" si="24"/>
        <v>50</v>
      </c>
      <c r="AB101" s="484">
        <f t="shared" si="19"/>
        <v>0.5</v>
      </c>
      <c r="AC101" s="407"/>
    </row>
    <row r="102" spans="1:29" s="88" customFormat="1" ht="46.5" customHeight="1">
      <c r="A102" s="6">
        <f t="shared" si="27"/>
        <v>3.0999999999999996</v>
      </c>
      <c r="B102" s="21" t="s">
        <v>56</v>
      </c>
      <c r="C102" s="8">
        <v>50</v>
      </c>
      <c r="D102" s="253">
        <v>0.63</v>
      </c>
      <c r="E102" s="8">
        <v>50</v>
      </c>
      <c r="F102" s="253">
        <v>0.63</v>
      </c>
      <c r="G102" s="47">
        <f t="shared" si="21"/>
        <v>1</v>
      </c>
      <c r="H102" s="48">
        <f t="shared" si="21"/>
        <v>1</v>
      </c>
      <c r="I102" s="49">
        <f t="shared" si="18"/>
        <v>0</v>
      </c>
      <c r="J102" s="50">
        <f t="shared" si="18"/>
        <v>0</v>
      </c>
      <c r="K102" s="8"/>
      <c r="L102" s="8"/>
      <c r="M102" s="8"/>
      <c r="N102" s="13"/>
      <c r="O102" s="51">
        <v>1.2500000000000001E-2</v>
      </c>
      <c r="P102" s="8">
        <v>50</v>
      </c>
      <c r="Q102" s="41">
        <f t="shared" si="23"/>
        <v>0.625</v>
      </c>
      <c r="R102" s="42">
        <f t="shared" si="13"/>
        <v>50</v>
      </c>
      <c r="S102" s="43">
        <f t="shared" si="13"/>
        <v>0.625</v>
      </c>
      <c r="T102" s="405"/>
      <c r="U102" s="405"/>
      <c r="V102" s="405"/>
      <c r="W102" s="484"/>
      <c r="X102" s="423">
        <v>1.2500000000000001E-2</v>
      </c>
      <c r="Y102" s="405">
        <v>50</v>
      </c>
      <c r="Z102" s="424">
        <f t="shared" si="26"/>
        <v>0.625</v>
      </c>
      <c r="AA102" s="406">
        <f t="shared" si="24"/>
        <v>50</v>
      </c>
      <c r="AB102" s="484">
        <f t="shared" si="19"/>
        <v>0.625</v>
      </c>
      <c r="AC102" s="407"/>
    </row>
    <row r="103" spans="1:29" s="88" customFormat="1" ht="46.5" customHeight="1">
      <c r="A103" s="6">
        <f t="shared" si="27"/>
        <v>3.1099999999999994</v>
      </c>
      <c r="B103" s="21" t="s">
        <v>57</v>
      </c>
      <c r="C103" s="8">
        <v>50</v>
      </c>
      <c r="D103" s="253">
        <v>0.38</v>
      </c>
      <c r="E103" s="8">
        <v>50</v>
      </c>
      <c r="F103" s="253">
        <v>0.38</v>
      </c>
      <c r="G103" s="47">
        <f t="shared" si="21"/>
        <v>1</v>
      </c>
      <c r="H103" s="48">
        <f t="shared" si="21"/>
        <v>1</v>
      </c>
      <c r="I103" s="49">
        <f t="shared" si="18"/>
        <v>0</v>
      </c>
      <c r="J103" s="50">
        <f t="shared" si="18"/>
        <v>0</v>
      </c>
      <c r="K103" s="8"/>
      <c r="L103" s="8"/>
      <c r="M103" s="8"/>
      <c r="N103" s="13"/>
      <c r="O103" s="51">
        <v>7.4999999999999997E-3</v>
      </c>
      <c r="P103" s="8">
        <v>50</v>
      </c>
      <c r="Q103" s="41">
        <f t="shared" si="23"/>
        <v>0.375</v>
      </c>
      <c r="R103" s="42">
        <f t="shared" si="13"/>
        <v>50</v>
      </c>
      <c r="S103" s="43">
        <f t="shared" si="13"/>
        <v>0.375</v>
      </c>
      <c r="T103" s="405"/>
      <c r="U103" s="405"/>
      <c r="V103" s="405"/>
      <c r="W103" s="484"/>
      <c r="X103" s="423">
        <v>7.4999999999999997E-3</v>
      </c>
      <c r="Y103" s="405">
        <v>50</v>
      </c>
      <c r="Z103" s="424">
        <f t="shared" si="26"/>
        <v>0.375</v>
      </c>
      <c r="AA103" s="406">
        <f t="shared" si="24"/>
        <v>50</v>
      </c>
      <c r="AB103" s="484">
        <f t="shared" si="19"/>
        <v>0.375</v>
      </c>
      <c r="AC103" s="407"/>
    </row>
    <row r="104" spans="1:29" s="88" customFormat="1" ht="46.5" customHeight="1">
      <c r="A104" s="6">
        <f t="shared" si="27"/>
        <v>3.1199999999999992</v>
      </c>
      <c r="B104" s="21" t="s">
        <v>58</v>
      </c>
      <c r="C104" s="8">
        <v>50</v>
      </c>
      <c r="D104" s="253">
        <v>0.37</v>
      </c>
      <c r="E104" s="8">
        <v>50</v>
      </c>
      <c r="F104" s="253">
        <v>0.37</v>
      </c>
      <c r="G104" s="47">
        <f t="shared" si="21"/>
        <v>1</v>
      </c>
      <c r="H104" s="48">
        <f t="shared" si="21"/>
        <v>1</v>
      </c>
      <c r="I104" s="49">
        <f t="shared" si="18"/>
        <v>0</v>
      </c>
      <c r="J104" s="50">
        <f t="shared" si="18"/>
        <v>0</v>
      </c>
      <c r="K104" s="8"/>
      <c r="L104" s="8"/>
      <c r="M104" s="8"/>
      <c r="N104" s="13"/>
      <c r="O104" s="51">
        <v>7.4999999999999997E-3</v>
      </c>
      <c r="P104" s="8">
        <v>50</v>
      </c>
      <c r="Q104" s="41">
        <f t="shared" si="23"/>
        <v>0.375</v>
      </c>
      <c r="R104" s="42">
        <f t="shared" si="13"/>
        <v>50</v>
      </c>
      <c r="S104" s="43">
        <f t="shared" si="13"/>
        <v>0.375</v>
      </c>
      <c r="T104" s="405"/>
      <c r="U104" s="405"/>
      <c r="V104" s="405"/>
      <c r="W104" s="484"/>
      <c r="X104" s="423">
        <v>7.4999999999999997E-3</v>
      </c>
      <c r="Y104" s="405">
        <v>50</v>
      </c>
      <c r="Z104" s="424">
        <f t="shared" si="26"/>
        <v>0.375</v>
      </c>
      <c r="AA104" s="406">
        <f t="shared" si="24"/>
        <v>50</v>
      </c>
      <c r="AB104" s="484">
        <f t="shared" si="19"/>
        <v>0.375</v>
      </c>
      <c r="AC104" s="407"/>
    </row>
    <row r="105" spans="1:29" s="88" customFormat="1" ht="46.5" customHeight="1">
      <c r="A105" s="6">
        <f t="shared" si="27"/>
        <v>3.129999999999999</v>
      </c>
      <c r="B105" s="21" t="s">
        <v>59</v>
      </c>
      <c r="C105" s="8"/>
      <c r="D105" s="253"/>
      <c r="E105" s="8"/>
      <c r="F105" s="253"/>
      <c r="G105" s="47"/>
      <c r="H105" s="48"/>
      <c r="I105" s="49">
        <f t="shared" si="18"/>
        <v>0</v>
      </c>
      <c r="J105" s="50">
        <f t="shared" si="18"/>
        <v>0</v>
      </c>
      <c r="K105" s="8"/>
      <c r="L105" s="8"/>
      <c r="M105" s="8"/>
      <c r="N105" s="13"/>
      <c r="O105" s="51">
        <v>3.0000000000000001E-3</v>
      </c>
      <c r="P105" s="8">
        <v>50</v>
      </c>
      <c r="Q105" s="41">
        <f t="shared" si="23"/>
        <v>0.15</v>
      </c>
      <c r="R105" s="42">
        <f t="shared" si="13"/>
        <v>50</v>
      </c>
      <c r="S105" s="43">
        <f t="shared" si="13"/>
        <v>0.15</v>
      </c>
      <c r="T105" s="405"/>
      <c r="U105" s="405"/>
      <c r="V105" s="405"/>
      <c r="W105" s="484"/>
      <c r="X105" s="423">
        <v>3.0000000000000001E-3</v>
      </c>
      <c r="Y105" s="405">
        <v>50</v>
      </c>
      <c r="Z105" s="424">
        <f t="shared" si="26"/>
        <v>0.15</v>
      </c>
      <c r="AA105" s="406">
        <f t="shared" si="24"/>
        <v>50</v>
      </c>
      <c r="AB105" s="484">
        <f t="shared" si="19"/>
        <v>0.15</v>
      </c>
      <c r="AC105" s="407"/>
    </row>
    <row r="106" spans="1:29" s="88" customFormat="1" ht="46.5" customHeight="1">
      <c r="A106" s="6">
        <f t="shared" si="27"/>
        <v>3.1399999999999988</v>
      </c>
      <c r="B106" s="21" t="s">
        <v>60</v>
      </c>
      <c r="C106" s="8"/>
      <c r="D106" s="253"/>
      <c r="E106" s="8"/>
      <c r="F106" s="253"/>
      <c r="G106" s="47"/>
      <c r="H106" s="48"/>
      <c r="I106" s="49">
        <f t="shared" si="18"/>
        <v>0</v>
      </c>
      <c r="J106" s="50">
        <f t="shared" si="18"/>
        <v>0</v>
      </c>
      <c r="K106" s="8"/>
      <c r="L106" s="8"/>
      <c r="M106" s="8"/>
      <c r="N106" s="13"/>
      <c r="O106" s="51">
        <v>3.0000000000000001E-3</v>
      </c>
      <c r="P106" s="8">
        <v>50</v>
      </c>
      <c r="Q106" s="41">
        <f t="shared" si="23"/>
        <v>0.15</v>
      </c>
      <c r="R106" s="42">
        <f t="shared" si="13"/>
        <v>50</v>
      </c>
      <c r="S106" s="43">
        <f t="shared" si="13"/>
        <v>0.15</v>
      </c>
      <c r="T106" s="405"/>
      <c r="U106" s="405"/>
      <c r="V106" s="405"/>
      <c r="W106" s="484"/>
      <c r="X106" s="423">
        <v>3.0000000000000001E-3</v>
      </c>
      <c r="Y106" s="405">
        <v>50</v>
      </c>
      <c r="Z106" s="424">
        <f t="shared" si="26"/>
        <v>0.15</v>
      </c>
      <c r="AA106" s="406">
        <f t="shared" si="24"/>
        <v>50</v>
      </c>
      <c r="AB106" s="484">
        <f t="shared" si="19"/>
        <v>0.15</v>
      </c>
      <c r="AC106" s="407"/>
    </row>
    <row r="107" spans="1:29" s="88" customFormat="1" ht="46.5" customHeight="1">
      <c r="A107" s="6">
        <f t="shared" si="27"/>
        <v>3.1499999999999986</v>
      </c>
      <c r="B107" s="21" t="s">
        <v>61</v>
      </c>
      <c r="C107" s="8"/>
      <c r="D107" s="253"/>
      <c r="E107" s="8"/>
      <c r="F107" s="253"/>
      <c r="G107" s="47"/>
      <c r="H107" s="48"/>
      <c r="I107" s="49">
        <f t="shared" si="18"/>
        <v>0</v>
      </c>
      <c r="J107" s="50">
        <f t="shared" si="18"/>
        <v>0</v>
      </c>
      <c r="K107" s="8"/>
      <c r="L107" s="8"/>
      <c r="M107" s="8"/>
      <c r="N107" s="13"/>
      <c r="O107" s="51">
        <v>0.1</v>
      </c>
      <c r="P107" s="8"/>
      <c r="Q107" s="41">
        <f t="shared" si="23"/>
        <v>0</v>
      </c>
      <c r="R107" s="42">
        <f t="shared" si="13"/>
        <v>0</v>
      </c>
      <c r="S107" s="43">
        <f t="shared" si="13"/>
        <v>0</v>
      </c>
      <c r="T107" s="405"/>
      <c r="U107" s="405"/>
      <c r="V107" s="405"/>
      <c r="W107" s="484"/>
      <c r="X107" s="423">
        <v>0.1</v>
      </c>
      <c r="Y107" s="405"/>
      <c r="Z107" s="424">
        <f t="shared" si="26"/>
        <v>0</v>
      </c>
      <c r="AA107" s="406">
        <f t="shared" si="24"/>
        <v>0</v>
      </c>
      <c r="AB107" s="484">
        <f t="shared" si="19"/>
        <v>0</v>
      </c>
      <c r="AC107" s="407"/>
    </row>
    <row r="108" spans="1:29" s="88" customFormat="1" ht="46.5" customHeight="1">
      <c r="A108" s="6">
        <f t="shared" si="27"/>
        <v>3.1599999999999984</v>
      </c>
      <c r="B108" s="21" t="s">
        <v>62</v>
      </c>
      <c r="C108" s="8">
        <v>50</v>
      </c>
      <c r="D108" s="253">
        <v>0.25</v>
      </c>
      <c r="E108" s="8">
        <v>50</v>
      </c>
      <c r="F108" s="253">
        <v>0.25</v>
      </c>
      <c r="G108" s="47">
        <f t="shared" ref="G108:H163" si="28">E108/C108</f>
        <v>1</v>
      </c>
      <c r="H108" s="48">
        <f t="shared" si="28"/>
        <v>1</v>
      </c>
      <c r="I108" s="49">
        <f t="shared" si="18"/>
        <v>0</v>
      </c>
      <c r="J108" s="50">
        <f t="shared" si="18"/>
        <v>0</v>
      </c>
      <c r="K108" s="8"/>
      <c r="L108" s="8"/>
      <c r="M108" s="8"/>
      <c r="N108" s="13"/>
      <c r="O108" s="51">
        <v>5.0000000000000001E-3</v>
      </c>
      <c r="P108" s="8">
        <v>50</v>
      </c>
      <c r="Q108" s="41">
        <f>O108*P108</f>
        <v>0.25</v>
      </c>
      <c r="R108" s="42">
        <f t="shared" si="13"/>
        <v>50</v>
      </c>
      <c r="S108" s="43">
        <f t="shared" si="13"/>
        <v>0.25</v>
      </c>
      <c r="T108" s="405"/>
      <c r="U108" s="405"/>
      <c r="V108" s="405"/>
      <c r="W108" s="484"/>
      <c r="X108" s="423">
        <v>5.0000000000000001E-3</v>
      </c>
      <c r="Y108" s="405">
        <v>50</v>
      </c>
      <c r="Z108" s="424">
        <f t="shared" si="26"/>
        <v>0.25</v>
      </c>
      <c r="AA108" s="406">
        <f t="shared" si="24"/>
        <v>50</v>
      </c>
      <c r="AB108" s="484">
        <f t="shared" si="19"/>
        <v>0.25</v>
      </c>
      <c r="AC108" s="407"/>
    </row>
    <row r="109" spans="1:29" s="88" customFormat="1" ht="46.5" customHeight="1">
      <c r="A109" s="6">
        <v>3.17</v>
      </c>
      <c r="B109" s="21" t="s">
        <v>63</v>
      </c>
      <c r="C109" s="8"/>
      <c r="D109" s="253"/>
      <c r="E109" s="8"/>
      <c r="F109" s="253"/>
      <c r="G109" s="47"/>
      <c r="H109" s="48"/>
      <c r="I109" s="49">
        <f>C109-E109</f>
        <v>0</v>
      </c>
      <c r="J109" s="50">
        <f>D109-F109</f>
        <v>0</v>
      </c>
      <c r="K109" s="8"/>
      <c r="L109" s="8"/>
      <c r="M109" s="8"/>
      <c r="N109" s="13"/>
      <c r="O109" s="51">
        <v>2E-3</v>
      </c>
      <c r="P109" s="8">
        <v>50</v>
      </c>
      <c r="Q109" s="41">
        <f t="shared" si="23"/>
        <v>0.1</v>
      </c>
      <c r="R109" s="42">
        <f t="shared" si="13"/>
        <v>50</v>
      </c>
      <c r="S109" s="43">
        <f t="shared" si="13"/>
        <v>0.1</v>
      </c>
      <c r="T109" s="405"/>
      <c r="U109" s="405"/>
      <c r="V109" s="405"/>
      <c r="W109" s="484"/>
      <c r="X109" s="423">
        <v>2E-3</v>
      </c>
      <c r="Y109" s="405">
        <v>50</v>
      </c>
      <c r="Z109" s="424">
        <f t="shared" si="26"/>
        <v>0.1</v>
      </c>
      <c r="AA109" s="406">
        <f t="shared" si="24"/>
        <v>50</v>
      </c>
      <c r="AB109" s="484">
        <f t="shared" si="19"/>
        <v>0.1</v>
      </c>
      <c r="AC109" s="407"/>
    </row>
    <row r="110" spans="1:29" s="216" customFormat="1" ht="18">
      <c r="A110" s="203"/>
      <c r="B110" s="177" t="s">
        <v>64</v>
      </c>
      <c r="C110" s="194">
        <v>1</v>
      </c>
      <c r="D110" s="178">
        <f>SUM(D88:D109)</f>
        <v>20.73</v>
      </c>
      <c r="E110" s="194">
        <v>1</v>
      </c>
      <c r="F110" s="178">
        <f>SUM(F88:F109)</f>
        <v>20.73</v>
      </c>
      <c r="G110" s="214">
        <f>E110/C110</f>
        <v>1</v>
      </c>
      <c r="H110" s="215">
        <f t="shared" si="28"/>
        <v>1</v>
      </c>
      <c r="I110" s="194">
        <f t="shared" ref="I110:S110" si="29">SUM(I88:I109)</f>
        <v>0</v>
      </c>
      <c r="J110" s="178">
        <f t="shared" si="29"/>
        <v>0</v>
      </c>
      <c r="K110" s="178">
        <f t="shared" si="29"/>
        <v>0</v>
      </c>
      <c r="L110" s="178">
        <f t="shared" si="29"/>
        <v>0</v>
      </c>
      <c r="M110" s="178">
        <f t="shared" si="29"/>
        <v>0</v>
      </c>
      <c r="N110" s="178">
        <f t="shared" si="29"/>
        <v>0</v>
      </c>
      <c r="O110" s="195">
        <f t="shared" si="29"/>
        <v>3.821499999999999</v>
      </c>
      <c r="P110" s="178">
        <f>P98</f>
        <v>1</v>
      </c>
      <c r="Q110" s="178">
        <f>SUM(Q88:Q109)</f>
        <v>22.125</v>
      </c>
      <c r="R110" s="178">
        <f>P110</f>
        <v>1</v>
      </c>
      <c r="S110" s="178">
        <f t="shared" si="29"/>
        <v>22.125</v>
      </c>
      <c r="T110" s="427"/>
      <c r="U110" s="427">
        <f t="shared" ref="U110:W110" si="30">SUM(U88:U109)</f>
        <v>0</v>
      </c>
      <c r="V110" s="427"/>
      <c r="W110" s="427">
        <f t="shared" si="30"/>
        <v>0</v>
      </c>
      <c r="X110" s="428">
        <f>SUM(X88:X109)</f>
        <v>3.821499999999999</v>
      </c>
      <c r="Y110" s="178">
        <f>Y98</f>
        <v>1</v>
      </c>
      <c r="Z110" s="427">
        <f>SUM(Z88:Z109)</f>
        <v>22.125</v>
      </c>
      <c r="AA110" s="178">
        <f>Y110</f>
        <v>1</v>
      </c>
      <c r="AB110" s="427">
        <f t="shared" ref="AB110" si="31">SUM(AB88:AB109)</f>
        <v>22.125</v>
      </c>
      <c r="AC110" s="415"/>
    </row>
    <row r="111" spans="1:29" s="216" customFormat="1" ht="31.5">
      <c r="A111" s="203"/>
      <c r="B111" s="181" t="s">
        <v>65</v>
      </c>
      <c r="C111" s="196">
        <f>C110+C86</f>
        <v>1</v>
      </c>
      <c r="D111" s="182">
        <f>D110+D86</f>
        <v>20.73</v>
      </c>
      <c r="E111" s="196">
        <f>E110+E86</f>
        <v>1</v>
      </c>
      <c r="F111" s="182">
        <f>F110+F86</f>
        <v>20.73</v>
      </c>
      <c r="G111" s="214">
        <f t="shared" si="28"/>
        <v>1</v>
      </c>
      <c r="H111" s="215">
        <f t="shared" si="28"/>
        <v>1</v>
      </c>
      <c r="I111" s="196">
        <f t="shared" ref="I111:S111" si="32">I110+I86</f>
        <v>0</v>
      </c>
      <c r="J111" s="182">
        <f t="shared" si="32"/>
        <v>0</v>
      </c>
      <c r="K111" s="182">
        <f t="shared" si="32"/>
        <v>0</v>
      </c>
      <c r="L111" s="182">
        <f t="shared" si="32"/>
        <v>0</v>
      </c>
      <c r="M111" s="182">
        <f t="shared" si="32"/>
        <v>0</v>
      </c>
      <c r="N111" s="182">
        <f t="shared" si="32"/>
        <v>0</v>
      </c>
      <c r="O111" s="197">
        <f t="shared" si="32"/>
        <v>9.6964999999999986</v>
      </c>
      <c r="P111" s="182">
        <f>P110</f>
        <v>1</v>
      </c>
      <c r="Q111" s="182">
        <f t="shared" si="32"/>
        <v>22.3125</v>
      </c>
      <c r="R111" s="182">
        <f>P111</f>
        <v>1</v>
      </c>
      <c r="S111" s="182">
        <f t="shared" si="32"/>
        <v>22.3125</v>
      </c>
      <c r="T111" s="437"/>
      <c r="U111" s="437">
        <f t="shared" ref="U111:W111" si="33">U110+U86</f>
        <v>0</v>
      </c>
      <c r="V111" s="437"/>
      <c r="W111" s="437">
        <f t="shared" si="33"/>
        <v>0</v>
      </c>
      <c r="X111" s="438">
        <f>X110+X86</f>
        <v>9.5714999999999986</v>
      </c>
      <c r="Y111" s="512">
        <f t="shared" ref="Y111:Z111" si="34">Y110+Y86</f>
        <v>1</v>
      </c>
      <c r="Z111" s="437">
        <f t="shared" si="34"/>
        <v>22.5</v>
      </c>
      <c r="AA111" s="512">
        <f t="shared" ref="AA111:AB111" si="35">AA110+AA86</f>
        <v>1</v>
      </c>
      <c r="AB111" s="437">
        <f t="shared" si="35"/>
        <v>22.5</v>
      </c>
      <c r="AC111" s="412"/>
    </row>
    <row r="112" spans="1:29" ht="18">
      <c r="A112" s="260" t="s">
        <v>99</v>
      </c>
      <c r="B112" s="25" t="s">
        <v>100</v>
      </c>
      <c r="C112" s="26"/>
      <c r="D112" s="27"/>
      <c r="E112" s="26"/>
      <c r="F112" s="27"/>
      <c r="G112" s="47"/>
      <c r="H112" s="48"/>
      <c r="I112" s="53"/>
      <c r="J112" s="26"/>
      <c r="K112" s="26"/>
      <c r="L112" s="26"/>
      <c r="M112" s="26"/>
      <c r="N112" s="27"/>
      <c r="O112" s="112"/>
      <c r="P112" s="26"/>
      <c r="Q112" s="27"/>
      <c r="R112" s="42">
        <f t="shared" si="13"/>
        <v>0</v>
      </c>
      <c r="S112" s="43">
        <f t="shared" si="13"/>
        <v>0</v>
      </c>
      <c r="T112" s="439"/>
      <c r="U112" s="439"/>
      <c r="V112" s="439"/>
      <c r="W112" s="448"/>
      <c r="X112" s="440"/>
      <c r="Y112" s="439"/>
      <c r="Z112" s="448"/>
      <c r="AA112" s="406">
        <f t="shared" ref="AA112:AA143" si="36">T112+V112+Y112</f>
        <v>0</v>
      </c>
      <c r="AB112" s="425">
        <f t="shared" ref="AB112:AB143" si="37">U112+W112+Z112</f>
        <v>0</v>
      </c>
      <c r="AC112" s="416"/>
    </row>
    <row r="113" spans="1:29" ht="18">
      <c r="A113" s="6"/>
      <c r="B113" s="28" t="s">
        <v>29</v>
      </c>
      <c r="C113" s="29"/>
      <c r="D113" s="30"/>
      <c r="E113" s="29"/>
      <c r="F113" s="30"/>
      <c r="G113" s="47"/>
      <c r="H113" s="48"/>
      <c r="I113" s="79"/>
      <c r="J113" s="29"/>
      <c r="K113" s="29"/>
      <c r="L113" s="29"/>
      <c r="M113" s="29"/>
      <c r="N113" s="30"/>
      <c r="O113" s="113"/>
      <c r="P113" s="29"/>
      <c r="Q113" s="30"/>
      <c r="R113" s="42">
        <f t="shared" si="13"/>
        <v>0</v>
      </c>
      <c r="S113" s="43">
        <f t="shared" si="13"/>
        <v>0</v>
      </c>
      <c r="T113" s="441"/>
      <c r="U113" s="441"/>
      <c r="V113" s="441"/>
      <c r="W113" s="506"/>
      <c r="X113" s="442"/>
      <c r="Y113" s="441"/>
      <c r="Z113" s="506"/>
      <c r="AA113" s="406">
        <f t="shared" si="36"/>
        <v>0</v>
      </c>
      <c r="AB113" s="425">
        <f t="shared" si="37"/>
        <v>0</v>
      </c>
      <c r="AC113" s="417"/>
    </row>
    <row r="114" spans="1:29" ht="31.5">
      <c r="A114" s="6">
        <v>3.18</v>
      </c>
      <c r="B114" s="31" t="s">
        <v>67</v>
      </c>
      <c r="C114" s="32"/>
      <c r="D114" s="33"/>
      <c r="E114" s="32"/>
      <c r="F114" s="33"/>
      <c r="G114" s="47"/>
      <c r="H114" s="48"/>
      <c r="I114" s="49"/>
      <c r="J114" s="50"/>
      <c r="K114" s="32"/>
      <c r="L114" s="32"/>
      <c r="M114" s="32"/>
      <c r="N114" s="33"/>
      <c r="O114" s="51"/>
      <c r="P114" s="32"/>
      <c r="Q114" s="33">
        <v>0</v>
      </c>
      <c r="R114" s="42">
        <f t="shared" si="13"/>
        <v>0</v>
      </c>
      <c r="S114" s="43">
        <f t="shared" si="13"/>
        <v>0</v>
      </c>
      <c r="T114" s="443"/>
      <c r="U114" s="443"/>
      <c r="V114" s="443"/>
      <c r="W114" s="507"/>
      <c r="X114" s="423"/>
      <c r="Y114" s="443"/>
      <c r="Z114" s="507">
        <v>0</v>
      </c>
      <c r="AA114" s="406">
        <f t="shared" si="36"/>
        <v>0</v>
      </c>
      <c r="AB114" s="484"/>
      <c r="AC114" s="418"/>
    </row>
    <row r="115" spans="1:29" ht="28.5" customHeight="1">
      <c r="A115" s="6">
        <f t="shared" ref="A115:A117" si="38">+A114+0.01</f>
        <v>3.19</v>
      </c>
      <c r="B115" s="31" t="s">
        <v>68</v>
      </c>
      <c r="C115" s="32"/>
      <c r="D115" s="33"/>
      <c r="E115" s="32"/>
      <c r="F115" s="33"/>
      <c r="G115" s="47"/>
      <c r="H115" s="48"/>
      <c r="I115" s="49"/>
      <c r="J115" s="50"/>
      <c r="K115" s="32"/>
      <c r="L115" s="32"/>
      <c r="M115" s="32"/>
      <c r="N115" s="33"/>
      <c r="O115" s="51"/>
      <c r="P115" s="32"/>
      <c r="Q115" s="33">
        <v>0</v>
      </c>
      <c r="R115" s="42">
        <f t="shared" si="13"/>
        <v>0</v>
      </c>
      <c r="S115" s="43">
        <f t="shared" si="13"/>
        <v>0</v>
      </c>
      <c r="T115" s="443"/>
      <c r="U115" s="443"/>
      <c r="V115" s="443"/>
      <c r="W115" s="507"/>
      <c r="X115" s="423"/>
      <c r="Y115" s="443"/>
      <c r="Z115" s="507">
        <v>0</v>
      </c>
      <c r="AA115" s="406">
        <f t="shared" si="36"/>
        <v>0</v>
      </c>
      <c r="AB115" s="484"/>
      <c r="AC115" s="418"/>
    </row>
    <row r="116" spans="1:29" ht="18">
      <c r="A116" s="6">
        <f t="shared" si="38"/>
        <v>3.1999999999999997</v>
      </c>
      <c r="B116" s="31" t="s">
        <v>69</v>
      </c>
      <c r="C116" s="32"/>
      <c r="D116" s="33"/>
      <c r="E116" s="32"/>
      <c r="F116" s="33"/>
      <c r="G116" s="47"/>
      <c r="H116" s="48"/>
      <c r="I116" s="49"/>
      <c r="J116" s="50"/>
      <c r="K116" s="32"/>
      <c r="L116" s="32"/>
      <c r="M116" s="32"/>
      <c r="N116" s="33"/>
      <c r="O116" s="51"/>
      <c r="P116" s="32"/>
      <c r="Q116" s="33">
        <v>0</v>
      </c>
      <c r="R116" s="42">
        <f t="shared" si="13"/>
        <v>0</v>
      </c>
      <c r="S116" s="43">
        <f t="shared" si="13"/>
        <v>0</v>
      </c>
      <c r="T116" s="443"/>
      <c r="U116" s="443"/>
      <c r="V116" s="443"/>
      <c r="W116" s="507"/>
      <c r="X116" s="423"/>
      <c r="Y116" s="443"/>
      <c r="Z116" s="507">
        <v>0</v>
      </c>
      <c r="AA116" s="406">
        <f t="shared" si="36"/>
        <v>0</v>
      </c>
      <c r="AB116" s="484"/>
      <c r="AC116" s="418"/>
    </row>
    <row r="117" spans="1:29" ht="39.75" customHeight="1">
      <c r="A117" s="6">
        <f t="shared" si="38"/>
        <v>3.2099999999999995</v>
      </c>
      <c r="B117" s="31" t="s">
        <v>33</v>
      </c>
      <c r="C117" s="32"/>
      <c r="D117" s="33"/>
      <c r="E117" s="32"/>
      <c r="F117" s="33"/>
      <c r="G117" s="47"/>
      <c r="H117" s="48"/>
      <c r="I117" s="49"/>
      <c r="J117" s="50"/>
      <c r="K117" s="32"/>
      <c r="L117" s="32"/>
      <c r="M117" s="32"/>
      <c r="N117" s="33"/>
      <c r="O117" s="114"/>
      <c r="P117" s="32"/>
      <c r="Q117" s="33">
        <v>0</v>
      </c>
      <c r="R117" s="42">
        <f t="shared" si="13"/>
        <v>0</v>
      </c>
      <c r="S117" s="43">
        <f t="shared" si="13"/>
        <v>0</v>
      </c>
      <c r="T117" s="443"/>
      <c r="U117" s="443"/>
      <c r="V117" s="443"/>
      <c r="W117" s="507"/>
      <c r="X117" s="444"/>
      <c r="Y117" s="443"/>
      <c r="Z117" s="507">
        <v>0</v>
      </c>
      <c r="AA117" s="406">
        <f t="shared" si="36"/>
        <v>0</v>
      </c>
      <c r="AB117" s="484"/>
      <c r="AC117" s="418"/>
    </row>
    <row r="118" spans="1:29" s="87" customFormat="1" ht="18">
      <c r="A118" s="176"/>
      <c r="B118" s="185" t="s">
        <v>70</v>
      </c>
      <c r="C118" s="186"/>
      <c r="D118" s="190"/>
      <c r="E118" s="186"/>
      <c r="F118" s="190"/>
      <c r="G118" s="134"/>
      <c r="H118" s="135"/>
      <c r="I118" s="139">
        <f t="shared" ref="I118:J118" si="39">C118-E118</f>
        <v>0</v>
      </c>
      <c r="J118" s="140">
        <f t="shared" si="39"/>
        <v>0</v>
      </c>
      <c r="K118" s="186"/>
      <c r="L118" s="186"/>
      <c r="M118" s="186"/>
      <c r="N118" s="190"/>
      <c r="O118" s="187"/>
      <c r="P118" s="186"/>
      <c r="Q118" s="190">
        <v>0</v>
      </c>
      <c r="R118" s="137">
        <f t="shared" si="13"/>
        <v>0</v>
      </c>
      <c r="S118" s="138">
        <f t="shared" si="13"/>
        <v>0</v>
      </c>
      <c r="T118" s="441"/>
      <c r="U118" s="441"/>
      <c r="V118" s="441"/>
      <c r="W118" s="506"/>
      <c r="X118" s="442"/>
      <c r="Y118" s="441"/>
      <c r="Z118" s="506">
        <v>0</v>
      </c>
      <c r="AA118" s="406"/>
      <c r="AB118" s="425"/>
      <c r="AC118" s="419"/>
    </row>
    <row r="119" spans="1:29" ht="18">
      <c r="A119" s="6"/>
      <c r="B119" s="34" t="s">
        <v>71</v>
      </c>
      <c r="C119" s="29"/>
      <c r="D119" s="30"/>
      <c r="E119" s="29"/>
      <c r="F119" s="30"/>
      <c r="G119" s="47"/>
      <c r="H119" s="48"/>
      <c r="I119" s="49"/>
      <c r="J119" s="50"/>
      <c r="K119" s="29"/>
      <c r="L119" s="29"/>
      <c r="M119" s="29"/>
      <c r="N119" s="30"/>
      <c r="O119" s="113"/>
      <c r="P119" s="29"/>
      <c r="Q119" s="30">
        <v>0</v>
      </c>
      <c r="R119" s="42">
        <f t="shared" si="13"/>
        <v>0</v>
      </c>
      <c r="S119" s="43">
        <f t="shared" si="13"/>
        <v>0</v>
      </c>
      <c r="T119" s="441"/>
      <c r="U119" s="441"/>
      <c r="V119" s="441"/>
      <c r="W119" s="506"/>
      <c r="X119" s="442"/>
      <c r="Y119" s="441"/>
      <c r="Z119" s="506">
        <v>0</v>
      </c>
      <c r="AA119" s="406">
        <f t="shared" si="36"/>
        <v>0</v>
      </c>
      <c r="AB119" s="425">
        <f t="shared" si="37"/>
        <v>0</v>
      </c>
      <c r="AC119" s="420"/>
    </row>
    <row r="120" spans="1:29" ht="46.5" customHeight="1">
      <c r="A120" s="6">
        <v>3.22</v>
      </c>
      <c r="B120" s="21" t="s">
        <v>72</v>
      </c>
      <c r="C120" s="45"/>
      <c r="D120" s="46"/>
      <c r="E120" s="45"/>
      <c r="F120" s="46"/>
      <c r="G120" s="47"/>
      <c r="H120" s="48"/>
      <c r="I120" s="49"/>
      <c r="J120" s="50"/>
      <c r="K120" s="45"/>
      <c r="L120" s="45"/>
      <c r="M120" s="45"/>
      <c r="N120" s="46"/>
      <c r="O120" s="51"/>
      <c r="P120" s="45"/>
      <c r="Q120" s="46">
        <v>0</v>
      </c>
      <c r="R120" s="42">
        <f t="shared" si="13"/>
        <v>0</v>
      </c>
      <c r="S120" s="43">
        <f t="shared" si="13"/>
        <v>0</v>
      </c>
      <c r="T120" s="431"/>
      <c r="U120" s="431"/>
      <c r="V120" s="431"/>
      <c r="W120" s="510"/>
      <c r="X120" s="423"/>
      <c r="Y120" s="431"/>
      <c r="Z120" s="510">
        <v>0</v>
      </c>
      <c r="AA120" s="406">
        <f t="shared" si="36"/>
        <v>0</v>
      </c>
      <c r="AB120" s="484"/>
      <c r="AC120" s="432"/>
    </row>
    <row r="121" spans="1:29" ht="46.5" customHeight="1">
      <c r="A121" s="6">
        <f t="shared" ref="A121:A122" si="40">+A120+0.01</f>
        <v>3.23</v>
      </c>
      <c r="B121" s="21" t="s">
        <v>37</v>
      </c>
      <c r="C121" s="45"/>
      <c r="D121" s="46"/>
      <c r="E121" s="45"/>
      <c r="F121" s="46"/>
      <c r="G121" s="47"/>
      <c r="H121" s="48"/>
      <c r="I121" s="49"/>
      <c r="J121" s="50"/>
      <c r="K121" s="45"/>
      <c r="L121" s="45"/>
      <c r="M121" s="45"/>
      <c r="N121" s="46"/>
      <c r="O121" s="51"/>
      <c r="P121" s="45"/>
      <c r="Q121" s="46">
        <v>0</v>
      </c>
      <c r="R121" s="42">
        <f t="shared" si="13"/>
        <v>0</v>
      </c>
      <c r="S121" s="43">
        <f t="shared" si="13"/>
        <v>0</v>
      </c>
      <c r="T121" s="431"/>
      <c r="U121" s="431"/>
      <c r="V121" s="431"/>
      <c r="W121" s="510"/>
      <c r="X121" s="423"/>
      <c r="Y121" s="431"/>
      <c r="Z121" s="510">
        <v>0</v>
      </c>
      <c r="AA121" s="406">
        <f t="shared" si="36"/>
        <v>0</v>
      </c>
      <c r="AB121" s="484"/>
      <c r="AC121" s="432"/>
    </row>
    <row r="122" spans="1:29" ht="46.5" customHeight="1">
      <c r="A122" s="6">
        <f t="shared" si="40"/>
        <v>3.2399999999999998</v>
      </c>
      <c r="B122" s="12" t="s">
        <v>73</v>
      </c>
      <c r="C122" s="45"/>
      <c r="D122" s="46"/>
      <c r="E122" s="45"/>
      <c r="F122" s="46"/>
      <c r="G122" s="47"/>
      <c r="H122" s="48"/>
      <c r="I122" s="49"/>
      <c r="J122" s="50"/>
      <c r="K122" s="45"/>
      <c r="L122" s="45"/>
      <c r="M122" s="45"/>
      <c r="N122" s="46"/>
      <c r="O122" s="51"/>
      <c r="P122" s="45"/>
      <c r="Q122" s="46">
        <v>0</v>
      </c>
      <c r="R122" s="42">
        <f t="shared" si="13"/>
        <v>0</v>
      </c>
      <c r="S122" s="43">
        <f t="shared" si="13"/>
        <v>0</v>
      </c>
      <c r="T122" s="431"/>
      <c r="U122" s="431"/>
      <c r="V122" s="431"/>
      <c r="W122" s="510"/>
      <c r="X122" s="423"/>
      <c r="Y122" s="431"/>
      <c r="Z122" s="510">
        <v>0</v>
      </c>
      <c r="AA122" s="406">
        <f t="shared" si="36"/>
        <v>0</v>
      </c>
      <c r="AB122" s="484"/>
      <c r="AC122" s="432"/>
    </row>
    <row r="123" spans="1:29" ht="27" customHeight="1">
      <c r="A123" s="52"/>
      <c r="B123" s="21" t="s">
        <v>74</v>
      </c>
      <c r="C123" s="45"/>
      <c r="D123" s="46"/>
      <c r="E123" s="45"/>
      <c r="F123" s="46"/>
      <c r="G123" s="47"/>
      <c r="H123" s="48"/>
      <c r="I123" s="49"/>
      <c r="J123" s="50"/>
      <c r="K123" s="45"/>
      <c r="L123" s="45"/>
      <c r="M123" s="45"/>
      <c r="N123" s="46"/>
      <c r="O123" s="101"/>
      <c r="P123" s="45"/>
      <c r="Q123" s="46">
        <v>0</v>
      </c>
      <c r="R123" s="42">
        <f t="shared" si="13"/>
        <v>0</v>
      </c>
      <c r="S123" s="43">
        <f t="shared" si="13"/>
        <v>0</v>
      </c>
      <c r="T123" s="431"/>
      <c r="U123" s="431"/>
      <c r="V123" s="431"/>
      <c r="W123" s="510"/>
      <c r="X123" s="435"/>
      <c r="Y123" s="431"/>
      <c r="Z123" s="510">
        <v>0</v>
      </c>
      <c r="AA123" s="406">
        <f t="shared" si="36"/>
        <v>0</v>
      </c>
      <c r="AB123" s="484"/>
      <c r="AC123" s="432"/>
    </row>
    <row r="124" spans="1:29" ht="46.5" customHeight="1">
      <c r="A124" s="6" t="s">
        <v>40</v>
      </c>
      <c r="B124" s="35" t="s">
        <v>75</v>
      </c>
      <c r="C124" s="90"/>
      <c r="D124" s="96"/>
      <c r="E124" s="90"/>
      <c r="F124" s="96"/>
      <c r="G124" s="47"/>
      <c r="H124" s="48"/>
      <c r="I124" s="49"/>
      <c r="J124" s="50"/>
      <c r="K124" s="90"/>
      <c r="L124" s="90"/>
      <c r="M124" s="90"/>
      <c r="N124" s="96"/>
      <c r="O124" s="64"/>
      <c r="P124" s="90"/>
      <c r="Q124" s="96">
        <v>0</v>
      </c>
      <c r="R124" s="42">
        <f t="shared" si="13"/>
        <v>0</v>
      </c>
      <c r="S124" s="43">
        <f t="shared" si="13"/>
        <v>0</v>
      </c>
      <c r="T124" s="434"/>
      <c r="U124" s="434"/>
      <c r="V124" s="434"/>
      <c r="W124" s="511"/>
      <c r="X124" s="426"/>
      <c r="Y124" s="434"/>
      <c r="Z124" s="511">
        <v>0</v>
      </c>
      <c r="AA124" s="406">
        <f t="shared" si="36"/>
        <v>0</v>
      </c>
      <c r="AB124" s="484"/>
      <c r="AC124" s="436"/>
    </row>
    <row r="125" spans="1:29" ht="46.5" customHeight="1">
      <c r="A125" s="6" t="s">
        <v>42</v>
      </c>
      <c r="B125" s="35" t="s">
        <v>76</v>
      </c>
      <c r="C125" s="8"/>
      <c r="D125" s="13"/>
      <c r="E125" s="8"/>
      <c r="F125" s="13"/>
      <c r="G125" s="47"/>
      <c r="H125" s="48"/>
      <c r="I125" s="49"/>
      <c r="J125" s="50"/>
      <c r="K125" s="8"/>
      <c r="L125" s="8"/>
      <c r="M125" s="8"/>
      <c r="N125" s="13"/>
      <c r="O125" s="64"/>
      <c r="P125" s="8"/>
      <c r="Q125" s="13">
        <v>0</v>
      </c>
      <c r="R125" s="42">
        <f t="shared" si="13"/>
        <v>0</v>
      </c>
      <c r="S125" s="43">
        <f t="shared" si="13"/>
        <v>0</v>
      </c>
      <c r="T125" s="405"/>
      <c r="U125" s="405"/>
      <c r="V125" s="405"/>
      <c r="W125" s="484"/>
      <c r="X125" s="426"/>
      <c r="Y125" s="405"/>
      <c r="Z125" s="484">
        <v>0</v>
      </c>
      <c r="AA125" s="406">
        <f t="shared" si="36"/>
        <v>0</v>
      </c>
      <c r="AB125" s="484"/>
      <c r="AC125" s="407"/>
    </row>
    <row r="126" spans="1:29" ht="46.5" customHeight="1">
      <c r="A126" s="6" t="s">
        <v>44</v>
      </c>
      <c r="B126" s="35" t="s">
        <v>77</v>
      </c>
      <c r="C126" s="8"/>
      <c r="D126" s="13"/>
      <c r="E126" s="8"/>
      <c r="F126" s="13"/>
      <c r="G126" s="47"/>
      <c r="H126" s="48"/>
      <c r="I126" s="49"/>
      <c r="J126" s="50"/>
      <c r="K126" s="8"/>
      <c r="L126" s="8"/>
      <c r="M126" s="8"/>
      <c r="N126" s="13"/>
      <c r="O126" s="101"/>
      <c r="P126" s="8"/>
      <c r="Q126" s="13">
        <v>0</v>
      </c>
      <c r="R126" s="42">
        <f t="shared" si="13"/>
        <v>0</v>
      </c>
      <c r="S126" s="43">
        <f t="shared" si="13"/>
        <v>0</v>
      </c>
      <c r="T126" s="405"/>
      <c r="U126" s="405"/>
      <c r="V126" s="405"/>
      <c r="W126" s="484"/>
      <c r="X126" s="435"/>
      <c r="Y126" s="405"/>
      <c r="Z126" s="484">
        <v>0</v>
      </c>
      <c r="AA126" s="406">
        <f t="shared" si="36"/>
        <v>0</v>
      </c>
      <c r="AB126" s="484"/>
      <c r="AC126" s="407"/>
    </row>
    <row r="127" spans="1:29" ht="46.5" customHeight="1">
      <c r="A127" s="6" t="s">
        <v>46</v>
      </c>
      <c r="B127" s="35" t="s">
        <v>78</v>
      </c>
      <c r="C127" s="8"/>
      <c r="D127" s="13"/>
      <c r="E127" s="8"/>
      <c r="F127" s="13"/>
      <c r="G127" s="47"/>
      <c r="H127" s="48"/>
      <c r="I127" s="49"/>
      <c r="J127" s="50"/>
      <c r="K127" s="8"/>
      <c r="L127" s="8"/>
      <c r="M127" s="8"/>
      <c r="N127" s="13"/>
      <c r="O127" s="51"/>
      <c r="P127" s="8"/>
      <c r="Q127" s="13">
        <v>0</v>
      </c>
      <c r="R127" s="42">
        <f t="shared" si="13"/>
        <v>0</v>
      </c>
      <c r="S127" s="43">
        <f t="shared" si="13"/>
        <v>0</v>
      </c>
      <c r="T127" s="405"/>
      <c r="U127" s="405"/>
      <c r="V127" s="405"/>
      <c r="W127" s="484"/>
      <c r="X127" s="423"/>
      <c r="Y127" s="405"/>
      <c r="Z127" s="484">
        <v>0</v>
      </c>
      <c r="AA127" s="406">
        <f t="shared" si="36"/>
        <v>0</v>
      </c>
      <c r="AB127" s="484"/>
      <c r="AC127" s="407"/>
    </row>
    <row r="128" spans="1:29" ht="46.5" customHeight="1">
      <c r="A128" s="6" t="s">
        <v>48</v>
      </c>
      <c r="B128" s="35" t="s">
        <v>79</v>
      </c>
      <c r="C128" s="8"/>
      <c r="D128" s="13"/>
      <c r="E128" s="8"/>
      <c r="F128" s="13"/>
      <c r="G128" s="47"/>
      <c r="H128" s="48"/>
      <c r="I128" s="49"/>
      <c r="J128" s="50"/>
      <c r="K128" s="8"/>
      <c r="L128" s="8"/>
      <c r="M128" s="8"/>
      <c r="N128" s="13"/>
      <c r="O128" s="51"/>
      <c r="P128" s="8"/>
      <c r="Q128" s="13">
        <v>0</v>
      </c>
      <c r="R128" s="42">
        <f t="shared" si="13"/>
        <v>0</v>
      </c>
      <c r="S128" s="43">
        <f t="shared" si="13"/>
        <v>0</v>
      </c>
      <c r="T128" s="405"/>
      <c r="U128" s="405"/>
      <c r="V128" s="405"/>
      <c r="W128" s="484"/>
      <c r="X128" s="423"/>
      <c r="Y128" s="405"/>
      <c r="Z128" s="484">
        <v>0</v>
      </c>
      <c r="AA128" s="406">
        <f t="shared" si="36"/>
        <v>0</v>
      </c>
      <c r="AB128" s="484"/>
      <c r="AC128" s="407"/>
    </row>
    <row r="129" spans="1:29" ht="46.5" customHeight="1">
      <c r="A129" s="6" t="s">
        <v>50</v>
      </c>
      <c r="B129" s="35" t="s">
        <v>49</v>
      </c>
      <c r="C129" s="8"/>
      <c r="D129" s="13"/>
      <c r="E129" s="8"/>
      <c r="F129" s="13"/>
      <c r="G129" s="47"/>
      <c r="H129" s="48"/>
      <c r="I129" s="49"/>
      <c r="J129" s="50"/>
      <c r="K129" s="8"/>
      <c r="L129" s="8"/>
      <c r="M129" s="8"/>
      <c r="N129" s="13"/>
      <c r="O129" s="51"/>
      <c r="P129" s="8"/>
      <c r="Q129" s="13">
        <v>0</v>
      </c>
      <c r="R129" s="42">
        <f t="shared" si="13"/>
        <v>0</v>
      </c>
      <c r="S129" s="43">
        <f t="shared" si="13"/>
        <v>0</v>
      </c>
      <c r="T129" s="405"/>
      <c r="U129" s="405"/>
      <c r="V129" s="405"/>
      <c r="W129" s="484"/>
      <c r="X129" s="423"/>
      <c r="Y129" s="405"/>
      <c r="Z129" s="484">
        <v>0</v>
      </c>
      <c r="AA129" s="406">
        <f t="shared" si="36"/>
        <v>0</v>
      </c>
      <c r="AB129" s="484"/>
      <c r="AC129" s="407"/>
    </row>
    <row r="130" spans="1:29" ht="61.5" customHeight="1">
      <c r="A130" s="6">
        <v>3.25</v>
      </c>
      <c r="B130" s="35" t="s">
        <v>80</v>
      </c>
      <c r="C130" s="8"/>
      <c r="D130" s="13"/>
      <c r="E130" s="8"/>
      <c r="F130" s="13"/>
      <c r="G130" s="47"/>
      <c r="H130" s="48"/>
      <c r="I130" s="49"/>
      <c r="J130" s="50"/>
      <c r="K130" s="8"/>
      <c r="L130" s="8"/>
      <c r="M130" s="8"/>
      <c r="N130" s="13"/>
      <c r="O130" s="51"/>
      <c r="P130" s="8"/>
      <c r="Q130" s="13">
        <v>0</v>
      </c>
      <c r="R130" s="42">
        <f t="shared" si="13"/>
        <v>0</v>
      </c>
      <c r="S130" s="43">
        <f t="shared" si="13"/>
        <v>0</v>
      </c>
      <c r="T130" s="405"/>
      <c r="U130" s="405"/>
      <c r="V130" s="405"/>
      <c r="W130" s="484"/>
      <c r="X130" s="423"/>
      <c r="Y130" s="405"/>
      <c r="Z130" s="484">
        <v>0</v>
      </c>
      <c r="AA130" s="406">
        <f t="shared" si="36"/>
        <v>0</v>
      </c>
      <c r="AB130" s="484"/>
      <c r="AC130" s="407"/>
    </row>
    <row r="131" spans="1:29" ht="66.75" customHeight="1">
      <c r="A131" s="6">
        <f t="shared" ref="A131:A139" si="41">+A130+0.01</f>
        <v>3.26</v>
      </c>
      <c r="B131" s="35" t="s">
        <v>82</v>
      </c>
      <c r="C131" s="8"/>
      <c r="D131" s="13"/>
      <c r="E131" s="8"/>
      <c r="F131" s="13"/>
      <c r="G131" s="47"/>
      <c r="H131" s="48"/>
      <c r="I131" s="49"/>
      <c r="J131" s="50"/>
      <c r="K131" s="8"/>
      <c r="L131" s="8"/>
      <c r="M131" s="8"/>
      <c r="N131" s="13"/>
      <c r="O131" s="51"/>
      <c r="P131" s="8"/>
      <c r="Q131" s="13">
        <v>0</v>
      </c>
      <c r="R131" s="42">
        <f t="shared" si="13"/>
        <v>0</v>
      </c>
      <c r="S131" s="43">
        <f t="shared" si="13"/>
        <v>0</v>
      </c>
      <c r="T131" s="405"/>
      <c r="U131" s="405"/>
      <c r="V131" s="405"/>
      <c r="W131" s="484"/>
      <c r="X131" s="423"/>
      <c r="Y131" s="405"/>
      <c r="Z131" s="484">
        <v>0</v>
      </c>
      <c r="AA131" s="406">
        <f t="shared" si="36"/>
        <v>0</v>
      </c>
      <c r="AB131" s="484"/>
      <c r="AC131" s="407"/>
    </row>
    <row r="132" spans="1:29" ht="46.5" customHeight="1">
      <c r="A132" s="6">
        <f t="shared" si="41"/>
        <v>3.2699999999999996</v>
      </c>
      <c r="B132" s="18" t="s">
        <v>83</v>
      </c>
      <c r="C132" s="8"/>
      <c r="D132" s="13"/>
      <c r="E132" s="8"/>
      <c r="F132" s="13"/>
      <c r="G132" s="47"/>
      <c r="H132" s="48"/>
      <c r="I132" s="49"/>
      <c r="J132" s="50"/>
      <c r="K132" s="8"/>
      <c r="L132" s="8"/>
      <c r="M132" s="8"/>
      <c r="N132" s="13"/>
      <c r="O132" s="51"/>
      <c r="P132" s="8"/>
      <c r="Q132" s="13">
        <v>0</v>
      </c>
      <c r="R132" s="42">
        <f t="shared" si="13"/>
        <v>0</v>
      </c>
      <c r="S132" s="43">
        <f t="shared" si="13"/>
        <v>0</v>
      </c>
      <c r="T132" s="405"/>
      <c r="U132" s="405"/>
      <c r="V132" s="405"/>
      <c r="W132" s="484"/>
      <c r="X132" s="423"/>
      <c r="Y132" s="405"/>
      <c r="Z132" s="484">
        <v>0</v>
      </c>
      <c r="AA132" s="406">
        <f t="shared" si="36"/>
        <v>0</v>
      </c>
      <c r="AB132" s="484"/>
      <c r="AC132" s="407"/>
    </row>
    <row r="133" spans="1:29" ht="46.5" customHeight="1">
      <c r="A133" s="6">
        <f t="shared" si="41"/>
        <v>3.2799999999999994</v>
      </c>
      <c r="B133" s="18" t="s">
        <v>84</v>
      </c>
      <c r="C133" s="8"/>
      <c r="D133" s="13"/>
      <c r="E133" s="8"/>
      <c r="F133" s="13"/>
      <c r="G133" s="47"/>
      <c r="H133" s="48"/>
      <c r="I133" s="49"/>
      <c r="J133" s="50"/>
      <c r="K133" s="8"/>
      <c r="L133" s="8"/>
      <c r="M133" s="8"/>
      <c r="N133" s="13"/>
      <c r="O133" s="51"/>
      <c r="P133" s="8"/>
      <c r="Q133" s="13">
        <v>0</v>
      </c>
      <c r="R133" s="42">
        <f t="shared" si="13"/>
        <v>0</v>
      </c>
      <c r="S133" s="43">
        <f t="shared" si="13"/>
        <v>0</v>
      </c>
      <c r="T133" s="405"/>
      <c r="U133" s="405"/>
      <c r="V133" s="405"/>
      <c r="W133" s="484"/>
      <c r="X133" s="423"/>
      <c r="Y133" s="405"/>
      <c r="Z133" s="484">
        <v>0</v>
      </c>
      <c r="AA133" s="406">
        <f t="shared" si="36"/>
        <v>0</v>
      </c>
      <c r="AB133" s="484"/>
      <c r="AC133" s="407"/>
    </row>
    <row r="134" spans="1:29" ht="46.5" customHeight="1">
      <c r="A134" s="6">
        <f t="shared" si="41"/>
        <v>3.2899999999999991</v>
      </c>
      <c r="B134" s="18" t="s">
        <v>85</v>
      </c>
      <c r="C134" s="8"/>
      <c r="D134" s="13"/>
      <c r="E134" s="8"/>
      <c r="F134" s="13"/>
      <c r="G134" s="47"/>
      <c r="H134" s="48"/>
      <c r="I134" s="49"/>
      <c r="J134" s="50"/>
      <c r="K134" s="8"/>
      <c r="L134" s="8"/>
      <c r="M134" s="8"/>
      <c r="N134" s="13"/>
      <c r="O134" s="51"/>
      <c r="P134" s="8"/>
      <c r="Q134" s="13">
        <v>0</v>
      </c>
      <c r="R134" s="42">
        <f t="shared" si="13"/>
        <v>0</v>
      </c>
      <c r="S134" s="43">
        <f t="shared" si="13"/>
        <v>0</v>
      </c>
      <c r="T134" s="405"/>
      <c r="U134" s="405"/>
      <c r="V134" s="405"/>
      <c r="W134" s="484"/>
      <c r="X134" s="423"/>
      <c r="Y134" s="405"/>
      <c r="Z134" s="484">
        <v>0</v>
      </c>
      <c r="AA134" s="406">
        <f t="shared" si="36"/>
        <v>0</v>
      </c>
      <c r="AB134" s="484"/>
      <c r="AC134" s="407"/>
    </row>
    <row r="135" spans="1:29" ht="46.5" customHeight="1">
      <c r="A135" s="6">
        <f t="shared" si="41"/>
        <v>3.2999999999999989</v>
      </c>
      <c r="B135" s="18" t="s">
        <v>86</v>
      </c>
      <c r="C135" s="8"/>
      <c r="D135" s="13"/>
      <c r="E135" s="8"/>
      <c r="F135" s="13"/>
      <c r="G135" s="47"/>
      <c r="H135" s="48"/>
      <c r="I135" s="49"/>
      <c r="J135" s="50"/>
      <c r="K135" s="8"/>
      <c r="L135" s="8"/>
      <c r="M135" s="8"/>
      <c r="N135" s="13"/>
      <c r="O135" s="51"/>
      <c r="P135" s="8"/>
      <c r="Q135" s="13">
        <v>0</v>
      </c>
      <c r="R135" s="42">
        <f t="shared" si="13"/>
        <v>0</v>
      </c>
      <c r="S135" s="43">
        <f t="shared" si="13"/>
        <v>0</v>
      </c>
      <c r="T135" s="405"/>
      <c r="U135" s="405"/>
      <c r="V135" s="405"/>
      <c r="W135" s="484"/>
      <c r="X135" s="423"/>
      <c r="Y135" s="405"/>
      <c r="Z135" s="484">
        <v>0</v>
      </c>
      <c r="AA135" s="406">
        <f t="shared" si="36"/>
        <v>0</v>
      </c>
      <c r="AB135" s="484"/>
      <c r="AC135" s="407"/>
    </row>
    <row r="136" spans="1:29" ht="46.5" customHeight="1">
      <c r="A136" s="6">
        <f t="shared" si="41"/>
        <v>3.3099999999999987</v>
      </c>
      <c r="B136" s="18" t="s">
        <v>87</v>
      </c>
      <c r="C136" s="8"/>
      <c r="D136" s="13"/>
      <c r="E136" s="8"/>
      <c r="F136" s="13"/>
      <c r="G136" s="47"/>
      <c r="H136" s="48"/>
      <c r="I136" s="49"/>
      <c r="J136" s="50"/>
      <c r="K136" s="8"/>
      <c r="L136" s="8"/>
      <c r="M136" s="8"/>
      <c r="N136" s="13"/>
      <c r="O136" s="51"/>
      <c r="P136" s="8"/>
      <c r="Q136" s="13">
        <v>0</v>
      </c>
      <c r="R136" s="42">
        <f t="shared" si="13"/>
        <v>0</v>
      </c>
      <c r="S136" s="43">
        <f t="shared" si="13"/>
        <v>0</v>
      </c>
      <c r="T136" s="405"/>
      <c r="U136" s="405"/>
      <c r="V136" s="405"/>
      <c r="W136" s="484"/>
      <c r="X136" s="423"/>
      <c r="Y136" s="405"/>
      <c r="Z136" s="484">
        <v>0</v>
      </c>
      <c r="AA136" s="406">
        <f t="shared" si="36"/>
        <v>0</v>
      </c>
      <c r="AB136" s="484"/>
      <c r="AC136" s="407"/>
    </row>
    <row r="137" spans="1:29" ht="46.5" customHeight="1">
      <c r="A137" s="6">
        <f t="shared" si="41"/>
        <v>3.3199999999999985</v>
      </c>
      <c r="B137" s="18" t="s">
        <v>88</v>
      </c>
      <c r="C137" s="8"/>
      <c r="D137" s="13"/>
      <c r="E137" s="8"/>
      <c r="F137" s="13"/>
      <c r="G137" s="47"/>
      <c r="H137" s="48"/>
      <c r="I137" s="49"/>
      <c r="J137" s="50"/>
      <c r="K137" s="8"/>
      <c r="L137" s="8"/>
      <c r="M137" s="8"/>
      <c r="N137" s="13"/>
      <c r="O137" s="51"/>
      <c r="P137" s="8"/>
      <c r="Q137" s="13">
        <v>0</v>
      </c>
      <c r="R137" s="42">
        <f t="shared" si="13"/>
        <v>0</v>
      </c>
      <c r="S137" s="43">
        <f t="shared" si="13"/>
        <v>0</v>
      </c>
      <c r="T137" s="405"/>
      <c r="U137" s="405"/>
      <c r="V137" s="405"/>
      <c r="W137" s="484"/>
      <c r="X137" s="423"/>
      <c r="Y137" s="405"/>
      <c r="Z137" s="484">
        <v>0</v>
      </c>
      <c r="AA137" s="406">
        <f t="shared" si="36"/>
        <v>0</v>
      </c>
      <c r="AB137" s="484"/>
      <c r="AC137" s="407"/>
    </row>
    <row r="138" spans="1:29" ht="46.5" customHeight="1">
      <c r="A138" s="6">
        <f t="shared" si="41"/>
        <v>3.3299999999999983</v>
      </c>
      <c r="B138" s="18" t="s">
        <v>89</v>
      </c>
      <c r="C138" s="8"/>
      <c r="D138" s="13"/>
      <c r="E138" s="8"/>
      <c r="F138" s="13"/>
      <c r="G138" s="47"/>
      <c r="H138" s="48"/>
      <c r="I138" s="49"/>
      <c r="J138" s="50"/>
      <c r="K138" s="8"/>
      <c r="L138" s="8"/>
      <c r="M138" s="8"/>
      <c r="N138" s="13"/>
      <c r="O138" s="51"/>
      <c r="P138" s="8"/>
      <c r="Q138" s="13">
        <v>0</v>
      </c>
      <c r="R138" s="42">
        <f t="shared" si="13"/>
        <v>0</v>
      </c>
      <c r="S138" s="43">
        <f t="shared" si="13"/>
        <v>0</v>
      </c>
      <c r="T138" s="405"/>
      <c r="U138" s="405"/>
      <c r="V138" s="405"/>
      <c r="W138" s="484"/>
      <c r="X138" s="423"/>
      <c r="Y138" s="405"/>
      <c r="Z138" s="484">
        <v>0</v>
      </c>
      <c r="AA138" s="406">
        <f t="shared" si="36"/>
        <v>0</v>
      </c>
      <c r="AB138" s="484"/>
      <c r="AC138" s="407"/>
    </row>
    <row r="139" spans="1:29" ht="46.5" customHeight="1">
      <c r="A139" s="6">
        <f t="shared" si="41"/>
        <v>3.3399999999999981</v>
      </c>
      <c r="B139" s="18" t="s">
        <v>90</v>
      </c>
      <c r="C139" s="8"/>
      <c r="D139" s="13"/>
      <c r="E139" s="8"/>
      <c r="F139" s="13"/>
      <c r="G139" s="47"/>
      <c r="H139" s="48"/>
      <c r="I139" s="49"/>
      <c r="J139" s="50"/>
      <c r="K139" s="8"/>
      <c r="L139" s="8"/>
      <c r="M139" s="8"/>
      <c r="N139" s="13"/>
      <c r="O139" s="51"/>
      <c r="P139" s="8"/>
      <c r="Q139" s="13">
        <v>0</v>
      </c>
      <c r="R139" s="42">
        <f t="shared" si="13"/>
        <v>0</v>
      </c>
      <c r="S139" s="43">
        <f t="shared" si="13"/>
        <v>0</v>
      </c>
      <c r="T139" s="405"/>
      <c r="U139" s="405"/>
      <c r="V139" s="405"/>
      <c r="W139" s="484"/>
      <c r="X139" s="423"/>
      <c r="Y139" s="405"/>
      <c r="Z139" s="484">
        <v>0</v>
      </c>
      <c r="AA139" s="406">
        <f t="shared" si="36"/>
        <v>0</v>
      </c>
      <c r="AB139" s="484"/>
      <c r="AC139" s="407"/>
    </row>
    <row r="140" spans="1:29" ht="46.5" customHeight="1">
      <c r="A140" s="6">
        <v>3.35</v>
      </c>
      <c r="B140" s="18" t="s">
        <v>91</v>
      </c>
      <c r="C140" s="8"/>
      <c r="D140" s="13"/>
      <c r="E140" s="8"/>
      <c r="F140" s="13"/>
      <c r="G140" s="47"/>
      <c r="H140" s="48"/>
      <c r="I140" s="49"/>
      <c r="J140" s="50"/>
      <c r="K140" s="8"/>
      <c r="L140" s="8"/>
      <c r="M140" s="8"/>
      <c r="N140" s="13"/>
      <c r="O140" s="51"/>
      <c r="P140" s="8"/>
      <c r="Q140" s="13">
        <v>0</v>
      </c>
      <c r="R140" s="42">
        <f t="shared" si="13"/>
        <v>0</v>
      </c>
      <c r="S140" s="43">
        <f t="shared" si="13"/>
        <v>0</v>
      </c>
      <c r="T140" s="405"/>
      <c r="U140" s="405"/>
      <c r="V140" s="405"/>
      <c r="W140" s="484"/>
      <c r="X140" s="423"/>
      <c r="Y140" s="405"/>
      <c r="Z140" s="484">
        <v>0</v>
      </c>
      <c r="AA140" s="406">
        <f t="shared" si="36"/>
        <v>0</v>
      </c>
      <c r="AB140" s="484"/>
      <c r="AC140" s="407"/>
    </row>
    <row r="141" spans="1:29" ht="46.5" customHeight="1">
      <c r="A141" s="6">
        <v>3.36</v>
      </c>
      <c r="B141" s="18" t="s">
        <v>92</v>
      </c>
      <c r="C141" s="8"/>
      <c r="D141" s="13"/>
      <c r="E141" s="8"/>
      <c r="F141" s="13"/>
      <c r="G141" s="47"/>
      <c r="H141" s="48"/>
      <c r="I141" s="49"/>
      <c r="J141" s="50"/>
      <c r="K141" s="8"/>
      <c r="L141" s="8"/>
      <c r="M141" s="8"/>
      <c r="N141" s="13"/>
      <c r="O141" s="51"/>
      <c r="P141" s="8"/>
      <c r="Q141" s="13">
        <v>0</v>
      </c>
      <c r="R141" s="42">
        <f t="shared" si="13"/>
        <v>0</v>
      </c>
      <c r="S141" s="43">
        <f t="shared" si="13"/>
        <v>0</v>
      </c>
      <c r="T141" s="405"/>
      <c r="U141" s="405"/>
      <c r="V141" s="405"/>
      <c r="W141" s="484"/>
      <c r="X141" s="423"/>
      <c r="Y141" s="405"/>
      <c r="Z141" s="484">
        <v>0</v>
      </c>
      <c r="AA141" s="406">
        <f t="shared" si="36"/>
        <v>0</v>
      </c>
      <c r="AB141" s="484"/>
      <c r="AC141" s="407"/>
    </row>
    <row r="142" spans="1:29" s="216" customFormat="1" ht="18">
      <c r="A142" s="203"/>
      <c r="B142" s="192" t="s">
        <v>64</v>
      </c>
      <c r="C142" s="133"/>
      <c r="D142" s="142"/>
      <c r="E142" s="133"/>
      <c r="F142" s="142"/>
      <c r="G142" s="214"/>
      <c r="H142" s="215"/>
      <c r="I142" s="141"/>
      <c r="J142" s="133"/>
      <c r="K142" s="133"/>
      <c r="L142" s="133"/>
      <c r="M142" s="133"/>
      <c r="N142" s="142"/>
      <c r="O142" s="136"/>
      <c r="P142" s="133"/>
      <c r="Q142" s="142"/>
      <c r="R142" s="198">
        <f t="shared" si="13"/>
        <v>0</v>
      </c>
      <c r="S142" s="199">
        <f t="shared" si="13"/>
        <v>0</v>
      </c>
      <c r="T142" s="439"/>
      <c r="U142" s="439"/>
      <c r="V142" s="439"/>
      <c r="W142" s="448"/>
      <c r="X142" s="440"/>
      <c r="Y142" s="439"/>
      <c r="Z142" s="448"/>
      <c r="AA142" s="445">
        <f t="shared" si="36"/>
        <v>0</v>
      </c>
      <c r="AB142" s="446">
        <f t="shared" si="37"/>
        <v>0</v>
      </c>
      <c r="AC142" s="422"/>
    </row>
    <row r="143" spans="1:29" s="216" customFormat="1" ht="31.5">
      <c r="A143" s="203"/>
      <c r="B143" s="132" t="s">
        <v>93</v>
      </c>
      <c r="C143" s="133"/>
      <c r="D143" s="142"/>
      <c r="E143" s="133"/>
      <c r="F143" s="142"/>
      <c r="G143" s="214"/>
      <c r="H143" s="215"/>
      <c r="I143" s="141"/>
      <c r="J143" s="133"/>
      <c r="K143" s="133"/>
      <c r="L143" s="133"/>
      <c r="M143" s="133"/>
      <c r="N143" s="142"/>
      <c r="O143" s="136"/>
      <c r="P143" s="133"/>
      <c r="Q143" s="142"/>
      <c r="R143" s="198">
        <f t="shared" si="13"/>
        <v>0</v>
      </c>
      <c r="S143" s="199">
        <f t="shared" si="13"/>
        <v>0</v>
      </c>
      <c r="T143" s="439"/>
      <c r="U143" s="439"/>
      <c r="V143" s="439"/>
      <c r="W143" s="448"/>
      <c r="X143" s="440"/>
      <c r="Y143" s="439"/>
      <c r="Z143" s="448"/>
      <c r="AA143" s="445">
        <f t="shared" si="36"/>
        <v>0</v>
      </c>
      <c r="AB143" s="446">
        <f t="shared" si="37"/>
        <v>0</v>
      </c>
      <c r="AC143" s="403"/>
    </row>
    <row r="144" spans="1:29" s="216" customFormat="1" ht="18">
      <c r="A144" s="203"/>
      <c r="B144" s="193" t="s">
        <v>101</v>
      </c>
      <c r="C144" s="141">
        <f>C143+C111+C78</f>
        <v>1</v>
      </c>
      <c r="D144" s="142">
        <f t="shared" ref="D144:S144" si="42">D143+D111+D78</f>
        <v>20.73</v>
      </c>
      <c r="E144" s="141">
        <f t="shared" si="42"/>
        <v>1</v>
      </c>
      <c r="F144" s="142">
        <f t="shared" si="42"/>
        <v>20.73</v>
      </c>
      <c r="G144" s="214">
        <f t="shared" si="28"/>
        <v>1</v>
      </c>
      <c r="H144" s="215">
        <f t="shared" si="28"/>
        <v>1</v>
      </c>
      <c r="I144" s="141">
        <f t="shared" si="42"/>
        <v>0</v>
      </c>
      <c r="J144" s="141">
        <f t="shared" si="42"/>
        <v>0</v>
      </c>
      <c r="K144" s="141">
        <f t="shared" si="42"/>
        <v>0</v>
      </c>
      <c r="L144" s="141">
        <f t="shared" si="42"/>
        <v>0</v>
      </c>
      <c r="M144" s="141">
        <f t="shared" si="42"/>
        <v>0</v>
      </c>
      <c r="N144" s="142">
        <f t="shared" si="42"/>
        <v>0</v>
      </c>
      <c r="O144" s="136">
        <f t="shared" si="42"/>
        <v>9.6964999999999986</v>
      </c>
      <c r="P144" s="141">
        <f t="shared" si="42"/>
        <v>1</v>
      </c>
      <c r="Q144" s="142">
        <f t="shared" si="42"/>
        <v>22.3125</v>
      </c>
      <c r="R144" s="141">
        <f t="shared" si="42"/>
        <v>1</v>
      </c>
      <c r="S144" s="142">
        <f t="shared" si="42"/>
        <v>22.3125</v>
      </c>
      <c r="T144" s="447"/>
      <c r="U144" s="447">
        <f t="shared" ref="U144:AB144" si="43">U143+U111+U78</f>
        <v>0</v>
      </c>
      <c r="V144" s="447"/>
      <c r="W144" s="448">
        <f t="shared" si="43"/>
        <v>0</v>
      </c>
      <c r="X144" s="440">
        <f>X143+X111+X78</f>
        <v>9.5714999999999986</v>
      </c>
      <c r="Y144" s="447"/>
      <c r="Z144" s="448">
        <f t="shared" si="43"/>
        <v>22.5</v>
      </c>
      <c r="AA144" s="447"/>
      <c r="AB144" s="448">
        <f t="shared" si="43"/>
        <v>22.5</v>
      </c>
      <c r="AC144" s="416"/>
    </row>
    <row r="145" spans="1:29" s="147" customFormat="1" ht="18">
      <c r="A145" s="143">
        <v>4</v>
      </c>
      <c r="B145" s="144" t="s">
        <v>102</v>
      </c>
      <c r="C145" s="145"/>
      <c r="D145" s="162"/>
      <c r="E145" s="145"/>
      <c r="F145" s="162"/>
      <c r="G145" s="151"/>
      <c r="H145" s="152"/>
      <c r="I145" s="159"/>
      <c r="J145" s="145"/>
      <c r="K145" s="145"/>
      <c r="L145" s="145"/>
      <c r="M145" s="145"/>
      <c r="N145" s="162"/>
      <c r="O145" s="153"/>
      <c r="P145" s="145"/>
      <c r="Q145" s="162"/>
      <c r="R145" s="154">
        <f t="shared" si="13"/>
        <v>0</v>
      </c>
      <c r="S145" s="155">
        <f t="shared" si="13"/>
        <v>0</v>
      </c>
      <c r="T145" s="439"/>
      <c r="U145" s="439"/>
      <c r="V145" s="439"/>
      <c r="W145" s="448"/>
      <c r="X145" s="440"/>
      <c r="Y145" s="439"/>
      <c r="Z145" s="448"/>
      <c r="AA145" s="406">
        <f t="shared" ref="AA145:AA147" si="44">T145+V145+Y145</f>
        <v>0</v>
      </c>
      <c r="AB145" s="425">
        <f t="shared" ref="AB145" si="45">U145+W145+Z145</f>
        <v>0</v>
      </c>
      <c r="AC145" s="403"/>
    </row>
    <row r="146" spans="1:29" ht="33.75" customHeight="1">
      <c r="A146" s="6">
        <v>4.01</v>
      </c>
      <c r="B146" s="7" t="s">
        <v>103</v>
      </c>
      <c r="C146" s="8"/>
      <c r="D146" s="13"/>
      <c r="E146" s="8"/>
      <c r="F146" s="13"/>
      <c r="G146" s="47"/>
      <c r="H146" s="48"/>
      <c r="I146" s="49">
        <f t="shared" ref="I146:J147" si="46">C146-E146</f>
        <v>0</v>
      </c>
      <c r="J146" s="50">
        <f t="shared" si="46"/>
        <v>0</v>
      </c>
      <c r="K146" s="8"/>
      <c r="L146" s="8"/>
      <c r="M146" s="8"/>
      <c r="N146" s="13"/>
      <c r="O146" s="51">
        <v>0.03</v>
      </c>
      <c r="P146" s="8"/>
      <c r="Q146" s="41">
        <f>O146*P146</f>
        <v>0</v>
      </c>
      <c r="R146" s="42">
        <f t="shared" si="13"/>
        <v>0</v>
      </c>
      <c r="S146" s="43">
        <f t="shared" si="13"/>
        <v>0</v>
      </c>
      <c r="T146" s="405"/>
      <c r="U146" s="405"/>
      <c r="V146" s="405"/>
      <c r="W146" s="484"/>
      <c r="X146" s="423">
        <v>0.03</v>
      </c>
      <c r="Y146" s="405"/>
      <c r="Z146" s="424">
        <f>X146*Y146</f>
        <v>0</v>
      </c>
      <c r="AA146" s="406">
        <f t="shared" si="44"/>
        <v>0</v>
      </c>
      <c r="AB146" s="484">
        <f t="shared" si="19"/>
        <v>0</v>
      </c>
      <c r="AC146" s="404"/>
    </row>
    <row r="147" spans="1:29" ht="45.75" customHeight="1">
      <c r="A147" s="6">
        <v>4.0199999999999996</v>
      </c>
      <c r="B147" s="7" t="s">
        <v>104</v>
      </c>
      <c r="C147" s="8"/>
      <c r="D147" s="13"/>
      <c r="E147" s="8"/>
      <c r="F147" s="13"/>
      <c r="G147" s="47"/>
      <c r="H147" s="48"/>
      <c r="I147" s="49">
        <f t="shared" si="46"/>
        <v>0</v>
      </c>
      <c r="J147" s="50">
        <f t="shared" si="46"/>
        <v>0</v>
      </c>
      <c r="K147" s="8"/>
      <c r="L147" s="8"/>
      <c r="M147" s="8"/>
      <c r="N147" s="13"/>
      <c r="O147" s="51">
        <v>0.03</v>
      </c>
      <c r="P147" s="8"/>
      <c r="Q147" s="41">
        <f>O147*P147</f>
        <v>0</v>
      </c>
      <c r="R147" s="42">
        <f t="shared" ref="R147:S210" si="47">K147+M147+P147</f>
        <v>0</v>
      </c>
      <c r="S147" s="43">
        <f t="shared" si="47"/>
        <v>0</v>
      </c>
      <c r="T147" s="405"/>
      <c r="U147" s="405"/>
      <c r="V147" s="405"/>
      <c r="W147" s="484"/>
      <c r="X147" s="423">
        <v>0.03</v>
      </c>
      <c r="Y147" s="405"/>
      <c r="Z147" s="424">
        <f>X147*Y147</f>
        <v>0</v>
      </c>
      <c r="AA147" s="406">
        <f t="shared" si="44"/>
        <v>0</v>
      </c>
      <c r="AB147" s="484">
        <f t="shared" si="19"/>
        <v>0</v>
      </c>
      <c r="AC147" s="404"/>
    </row>
    <row r="148" spans="1:29" s="216" customFormat="1" ht="18">
      <c r="A148" s="203"/>
      <c r="B148" s="192" t="s">
        <v>105</v>
      </c>
      <c r="C148" s="198">
        <f>SUM(C146:C147)</f>
        <v>0</v>
      </c>
      <c r="D148" s="199">
        <f>SUM(D146:D147)</f>
        <v>0</v>
      </c>
      <c r="E148" s="198">
        <f>SUM(E146:E147)</f>
        <v>0</v>
      </c>
      <c r="F148" s="199">
        <f>SUM(F146:F147)</f>
        <v>0</v>
      </c>
      <c r="G148" s="214"/>
      <c r="H148" s="215"/>
      <c r="I148" s="198">
        <f t="shared" ref="I148:S148" si="48">SUM(I146:I147)</f>
        <v>0</v>
      </c>
      <c r="J148" s="199">
        <f t="shared" si="48"/>
        <v>0</v>
      </c>
      <c r="K148" s="199">
        <f t="shared" si="48"/>
        <v>0</v>
      </c>
      <c r="L148" s="199">
        <f t="shared" si="48"/>
        <v>0</v>
      </c>
      <c r="M148" s="199">
        <f t="shared" si="48"/>
        <v>0</v>
      </c>
      <c r="N148" s="199">
        <f t="shared" si="48"/>
        <v>0</v>
      </c>
      <c r="O148" s="200">
        <f t="shared" si="48"/>
        <v>0.06</v>
      </c>
      <c r="P148" s="199">
        <f t="shared" si="48"/>
        <v>0</v>
      </c>
      <c r="Q148" s="199">
        <f t="shared" si="48"/>
        <v>0</v>
      </c>
      <c r="R148" s="199">
        <f t="shared" si="48"/>
        <v>0</v>
      </c>
      <c r="S148" s="199">
        <f t="shared" si="48"/>
        <v>0</v>
      </c>
      <c r="T148" s="446"/>
      <c r="U148" s="446">
        <f t="shared" ref="U148:AB148" si="49">SUM(U146:U147)</f>
        <v>0</v>
      </c>
      <c r="V148" s="446"/>
      <c r="W148" s="446">
        <f t="shared" si="49"/>
        <v>0</v>
      </c>
      <c r="X148" s="449"/>
      <c r="Y148" s="446">
        <f t="shared" si="49"/>
        <v>0</v>
      </c>
      <c r="Z148" s="446">
        <f t="shared" si="49"/>
        <v>0</v>
      </c>
      <c r="AA148" s="446">
        <f t="shared" si="49"/>
        <v>0</v>
      </c>
      <c r="AB148" s="446">
        <f t="shared" si="49"/>
        <v>0</v>
      </c>
      <c r="AC148" s="422"/>
    </row>
    <row r="149" spans="1:29" s="147" customFormat="1" ht="109.5" customHeight="1">
      <c r="A149" s="143">
        <v>5</v>
      </c>
      <c r="B149" s="144" t="s">
        <v>106</v>
      </c>
      <c r="C149" s="145"/>
      <c r="D149" s="162"/>
      <c r="E149" s="145"/>
      <c r="F149" s="162"/>
      <c r="G149" s="151"/>
      <c r="H149" s="152"/>
      <c r="I149" s="156">
        <f>C149-E149</f>
        <v>0</v>
      </c>
      <c r="J149" s="157">
        <f>D149-F149</f>
        <v>0</v>
      </c>
      <c r="K149" s="145"/>
      <c r="L149" s="145"/>
      <c r="M149" s="145"/>
      <c r="N149" s="162"/>
      <c r="O149" s="153">
        <v>0.21138000000000001</v>
      </c>
      <c r="P149" s="145">
        <v>175</v>
      </c>
      <c r="Q149" s="158">
        <f>O149*P149</f>
        <v>36.991500000000002</v>
      </c>
      <c r="R149" s="154">
        <f t="shared" si="47"/>
        <v>175</v>
      </c>
      <c r="S149" s="155">
        <f t="shared" si="47"/>
        <v>36.991500000000002</v>
      </c>
      <c r="T149" s="439"/>
      <c r="U149" s="439"/>
      <c r="V149" s="439"/>
      <c r="W149" s="448"/>
      <c r="X149" s="440">
        <v>0.21138000000000001</v>
      </c>
      <c r="Y149" s="439">
        <v>0</v>
      </c>
      <c r="Z149" s="424">
        <f>X149*Y149</f>
        <v>0</v>
      </c>
      <c r="AA149" s="406">
        <f t="shared" ref="AA149" si="50">T149+V149+Y149</f>
        <v>0</v>
      </c>
      <c r="AB149" s="484">
        <f t="shared" si="19"/>
        <v>0</v>
      </c>
      <c r="AC149" s="403"/>
    </row>
    <row r="150" spans="1:29" s="216" customFormat="1" ht="18">
      <c r="A150" s="202"/>
      <c r="B150" s="132" t="s">
        <v>107</v>
      </c>
      <c r="C150" s="133">
        <f>C149</f>
        <v>0</v>
      </c>
      <c r="D150" s="142">
        <f>D149</f>
        <v>0</v>
      </c>
      <c r="E150" s="142">
        <f t="shared" ref="E150:S150" si="51">E149</f>
        <v>0</v>
      </c>
      <c r="F150" s="142">
        <f t="shared" si="51"/>
        <v>0</v>
      </c>
      <c r="G150" s="214"/>
      <c r="H150" s="215"/>
      <c r="I150" s="141">
        <f t="shared" si="51"/>
        <v>0</v>
      </c>
      <c r="J150" s="142">
        <f t="shared" si="51"/>
        <v>0</v>
      </c>
      <c r="K150" s="142">
        <f t="shared" si="51"/>
        <v>0</v>
      </c>
      <c r="L150" s="142">
        <f t="shared" si="51"/>
        <v>0</v>
      </c>
      <c r="M150" s="142">
        <f t="shared" si="51"/>
        <v>0</v>
      </c>
      <c r="N150" s="142">
        <f t="shared" si="51"/>
        <v>0</v>
      </c>
      <c r="O150" s="136">
        <f t="shared" si="51"/>
        <v>0.21138000000000001</v>
      </c>
      <c r="P150" s="142">
        <f t="shared" si="51"/>
        <v>175</v>
      </c>
      <c r="Q150" s="142">
        <f t="shared" si="51"/>
        <v>36.991500000000002</v>
      </c>
      <c r="R150" s="142">
        <f t="shared" si="51"/>
        <v>175</v>
      </c>
      <c r="S150" s="142">
        <f t="shared" si="51"/>
        <v>36.991500000000002</v>
      </c>
      <c r="T150" s="448"/>
      <c r="U150" s="448">
        <f t="shared" ref="U150:Z150" si="52">U149</f>
        <v>0</v>
      </c>
      <c r="V150" s="448"/>
      <c r="W150" s="448">
        <f t="shared" si="52"/>
        <v>0</v>
      </c>
      <c r="X150" s="440"/>
      <c r="Y150" s="448"/>
      <c r="Z150" s="448">
        <f t="shared" si="52"/>
        <v>0</v>
      </c>
      <c r="AA150" s="448"/>
      <c r="AB150" s="448">
        <f>AB149</f>
        <v>0</v>
      </c>
      <c r="AC150" s="403"/>
    </row>
    <row r="151" spans="1:29" s="147" customFormat="1" ht="47.25" customHeight="1">
      <c r="A151" s="143">
        <f>+A149+1</f>
        <v>6</v>
      </c>
      <c r="B151" s="144" t="s">
        <v>108</v>
      </c>
      <c r="C151" s="145"/>
      <c r="D151" s="162"/>
      <c r="E151" s="145"/>
      <c r="F151" s="162"/>
      <c r="G151" s="151"/>
      <c r="H151" s="152"/>
      <c r="I151" s="159"/>
      <c r="J151" s="145"/>
      <c r="K151" s="145"/>
      <c r="L151" s="145"/>
      <c r="M151" s="145"/>
      <c r="N151" s="162"/>
      <c r="O151" s="153"/>
      <c r="P151" s="145"/>
      <c r="Q151" s="158">
        <f t="shared" ref="Q151:Q214" si="53">O151*P151</f>
        <v>0</v>
      </c>
      <c r="R151" s="154">
        <f t="shared" si="47"/>
        <v>0</v>
      </c>
      <c r="S151" s="155">
        <f t="shared" si="47"/>
        <v>0</v>
      </c>
      <c r="T151" s="439"/>
      <c r="U151" s="439"/>
      <c r="V151" s="439"/>
      <c r="W151" s="448"/>
      <c r="X151" s="440"/>
      <c r="Y151" s="439"/>
      <c r="Z151" s="424"/>
      <c r="AA151" s="406"/>
      <c r="AB151" s="484"/>
      <c r="AC151" s="403"/>
    </row>
    <row r="152" spans="1:29" ht="18">
      <c r="A152" s="6">
        <v>6.01</v>
      </c>
      <c r="B152" s="25" t="s">
        <v>109</v>
      </c>
      <c r="C152" s="26"/>
      <c r="D152" s="27"/>
      <c r="E152" s="26"/>
      <c r="F152" s="27"/>
      <c r="G152" s="47"/>
      <c r="H152" s="48"/>
      <c r="I152" s="53"/>
      <c r="J152" s="26"/>
      <c r="K152" s="26"/>
      <c r="L152" s="26"/>
      <c r="M152" s="26"/>
      <c r="N152" s="27"/>
      <c r="O152" s="112"/>
      <c r="P152" s="26"/>
      <c r="Q152" s="41">
        <f t="shared" si="53"/>
        <v>0</v>
      </c>
      <c r="R152" s="42">
        <f t="shared" si="47"/>
        <v>0</v>
      </c>
      <c r="S152" s="43">
        <f t="shared" si="47"/>
        <v>0</v>
      </c>
      <c r="T152" s="439"/>
      <c r="U152" s="439"/>
      <c r="V152" s="439"/>
      <c r="W152" s="448"/>
      <c r="X152" s="440"/>
      <c r="Y152" s="439"/>
      <c r="Z152" s="424"/>
      <c r="AA152" s="406"/>
      <c r="AB152" s="484"/>
      <c r="AC152" s="416"/>
    </row>
    <row r="153" spans="1:29" ht="18">
      <c r="A153" s="6"/>
      <c r="B153" s="7" t="s">
        <v>110</v>
      </c>
      <c r="C153" s="8"/>
      <c r="D153" s="13"/>
      <c r="E153" s="8"/>
      <c r="F153" s="13"/>
      <c r="G153" s="47"/>
      <c r="H153" s="48"/>
      <c r="I153" s="49">
        <f t="shared" ref="I153:J156" si="54">C153-E153</f>
        <v>0</v>
      </c>
      <c r="J153" s="50">
        <f t="shared" si="54"/>
        <v>0</v>
      </c>
      <c r="K153" s="8"/>
      <c r="L153" s="8"/>
      <c r="M153" s="8"/>
      <c r="N153" s="13"/>
      <c r="O153" s="51">
        <v>0.2</v>
      </c>
      <c r="P153" s="8">
        <v>0</v>
      </c>
      <c r="Q153" s="41">
        <f>O153*P153</f>
        <v>0</v>
      </c>
      <c r="R153" s="42">
        <f t="shared" si="47"/>
        <v>0</v>
      </c>
      <c r="S153" s="43">
        <f t="shared" si="47"/>
        <v>0</v>
      </c>
      <c r="T153" s="405"/>
      <c r="U153" s="405"/>
      <c r="V153" s="405"/>
      <c r="W153" s="484"/>
      <c r="X153" s="423">
        <v>0.2</v>
      </c>
      <c r="Y153" s="405">
        <v>0</v>
      </c>
      <c r="Z153" s="424">
        <f>X153*Y153</f>
        <v>0</v>
      </c>
      <c r="AA153" s="406">
        <f t="shared" ref="AA153:AB217" si="55">T153+V153+Y153</f>
        <v>0</v>
      </c>
      <c r="AB153" s="484">
        <f t="shared" si="55"/>
        <v>0</v>
      </c>
      <c r="AC153" s="404"/>
    </row>
    <row r="154" spans="1:29" ht="18">
      <c r="A154" s="6"/>
      <c r="B154" s="7" t="s">
        <v>111</v>
      </c>
      <c r="C154" s="8"/>
      <c r="D154" s="13"/>
      <c r="E154" s="8"/>
      <c r="F154" s="13"/>
      <c r="G154" s="47"/>
      <c r="H154" s="48"/>
      <c r="I154" s="49">
        <f t="shared" si="54"/>
        <v>0</v>
      </c>
      <c r="J154" s="50">
        <f t="shared" si="54"/>
        <v>0</v>
      </c>
      <c r="K154" s="8"/>
      <c r="L154" s="8"/>
      <c r="M154" s="8"/>
      <c r="N154" s="13"/>
      <c r="O154" s="51">
        <f>0.2/12*9</f>
        <v>0.15</v>
      </c>
      <c r="P154" s="8">
        <v>0</v>
      </c>
      <c r="Q154" s="41">
        <f t="shared" si="53"/>
        <v>0</v>
      </c>
      <c r="R154" s="42">
        <f t="shared" si="47"/>
        <v>0</v>
      </c>
      <c r="S154" s="43">
        <f t="shared" si="47"/>
        <v>0</v>
      </c>
      <c r="T154" s="405"/>
      <c r="U154" s="405"/>
      <c r="V154" s="405"/>
      <c r="W154" s="484"/>
      <c r="X154" s="423">
        <f>0.2/12*9</f>
        <v>0.15</v>
      </c>
      <c r="Y154" s="405">
        <v>0</v>
      </c>
      <c r="Z154" s="424">
        <f t="shared" ref="Z154:Z156" si="56">X154*Y154</f>
        <v>0</v>
      </c>
      <c r="AA154" s="406">
        <f t="shared" si="55"/>
        <v>0</v>
      </c>
      <c r="AB154" s="484">
        <f t="shared" si="55"/>
        <v>0</v>
      </c>
      <c r="AC154" s="404"/>
    </row>
    <row r="155" spans="1:29" ht="18">
      <c r="A155" s="6"/>
      <c r="B155" s="7" t="s">
        <v>112</v>
      </c>
      <c r="C155" s="8"/>
      <c r="D155" s="13"/>
      <c r="E155" s="8"/>
      <c r="F155" s="13"/>
      <c r="G155" s="47"/>
      <c r="H155" s="48"/>
      <c r="I155" s="49">
        <f t="shared" si="54"/>
        <v>0</v>
      </c>
      <c r="J155" s="50">
        <f t="shared" si="54"/>
        <v>0</v>
      </c>
      <c r="K155" s="8"/>
      <c r="L155" s="8"/>
      <c r="M155" s="8"/>
      <c r="N155" s="13"/>
      <c r="O155" s="51">
        <f>0.2/12*6</f>
        <v>0.1</v>
      </c>
      <c r="P155" s="8">
        <v>0</v>
      </c>
      <c r="Q155" s="41">
        <f t="shared" si="53"/>
        <v>0</v>
      </c>
      <c r="R155" s="42">
        <f t="shared" si="47"/>
        <v>0</v>
      </c>
      <c r="S155" s="43">
        <f t="shared" si="47"/>
        <v>0</v>
      </c>
      <c r="T155" s="405"/>
      <c r="U155" s="405"/>
      <c r="V155" s="405"/>
      <c r="W155" s="484"/>
      <c r="X155" s="423">
        <f>0.2/12*6</f>
        <v>0.1</v>
      </c>
      <c r="Y155" s="405">
        <v>0</v>
      </c>
      <c r="Z155" s="424">
        <f t="shared" si="56"/>
        <v>0</v>
      </c>
      <c r="AA155" s="406">
        <f t="shared" si="55"/>
        <v>0</v>
      </c>
      <c r="AB155" s="484">
        <f t="shared" si="55"/>
        <v>0</v>
      </c>
      <c r="AC155" s="404"/>
    </row>
    <row r="156" spans="1:29" ht="18">
      <c r="A156" s="6"/>
      <c r="B156" s="7" t="s">
        <v>113</v>
      </c>
      <c r="C156" s="8"/>
      <c r="D156" s="13"/>
      <c r="E156" s="8"/>
      <c r="F156" s="13"/>
      <c r="G156" s="47"/>
      <c r="H156" s="48"/>
      <c r="I156" s="49">
        <f t="shared" si="54"/>
        <v>0</v>
      </c>
      <c r="J156" s="50">
        <f t="shared" si="54"/>
        <v>0</v>
      </c>
      <c r="K156" s="8"/>
      <c r="L156" s="8"/>
      <c r="M156" s="8"/>
      <c r="N156" s="13"/>
      <c r="O156" s="51">
        <f>0.2/12*3</f>
        <v>0.05</v>
      </c>
      <c r="P156" s="8">
        <v>0</v>
      </c>
      <c r="Q156" s="41">
        <f t="shared" si="53"/>
        <v>0</v>
      </c>
      <c r="R156" s="42">
        <f t="shared" si="47"/>
        <v>0</v>
      </c>
      <c r="S156" s="43">
        <f t="shared" si="47"/>
        <v>0</v>
      </c>
      <c r="T156" s="405"/>
      <c r="U156" s="405"/>
      <c r="V156" s="405"/>
      <c r="W156" s="484"/>
      <c r="X156" s="423">
        <f>0.2/12*3</f>
        <v>0.05</v>
      </c>
      <c r="Y156" s="405">
        <v>0</v>
      </c>
      <c r="Z156" s="424">
        <f t="shared" si="56"/>
        <v>0</v>
      </c>
      <c r="AA156" s="406">
        <f t="shared" si="55"/>
        <v>0</v>
      </c>
      <c r="AB156" s="484">
        <f t="shared" si="55"/>
        <v>0</v>
      </c>
      <c r="AC156" s="404"/>
    </row>
    <row r="157" spans="1:29" s="216" customFormat="1" ht="18">
      <c r="A157" s="203"/>
      <c r="B157" s="192" t="s">
        <v>105</v>
      </c>
      <c r="C157" s="198">
        <f>C153+C154+C155+C156</f>
        <v>0</v>
      </c>
      <c r="D157" s="199">
        <f t="shared" ref="D157:S157" si="57">D153+D154+D155+D156</f>
        <v>0</v>
      </c>
      <c r="E157" s="198">
        <f>E153+E154+E155+E156</f>
        <v>0</v>
      </c>
      <c r="F157" s="199">
        <f t="shared" si="57"/>
        <v>0</v>
      </c>
      <c r="G157" s="214"/>
      <c r="H157" s="215"/>
      <c r="I157" s="198">
        <f t="shared" si="57"/>
        <v>0</v>
      </c>
      <c r="J157" s="199">
        <f t="shared" si="57"/>
        <v>0</v>
      </c>
      <c r="K157" s="199">
        <f t="shared" si="57"/>
        <v>0</v>
      </c>
      <c r="L157" s="199">
        <f t="shared" si="57"/>
        <v>0</v>
      </c>
      <c r="M157" s="199">
        <f t="shared" si="57"/>
        <v>0</v>
      </c>
      <c r="N157" s="199">
        <f t="shared" si="57"/>
        <v>0</v>
      </c>
      <c r="O157" s="200">
        <f t="shared" si="57"/>
        <v>0.49999999999999994</v>
      </c>
      <c r="P157" s="199">
        <f t="shared" si="57"/>
        <v>0</v>
      </c>
      <c r="Q157" s="199">
        <f t="shared" si="57"/>
        <v>0</v>
      </c>
      <c r="R157" s="199">
        <f t="shared" si="57"/>
        <v>0</v>
      </c>
      <c r="S157" s="199">
        <f t="shared" si="57"/>
        <v>0</v>
      </c>
      <c r="T157" s="446"/>
      <c r="U157" s="446">
        <f t="shared" ref="U157:W157" si="58">U153+U154+U155+U156</f>
        <v>0</v>
      </c>
      <c r="V157" s="446"/>
      <c r="W157" s="446">
        <f t="shared" si="58"/>
        <v>0</v>
      </c>
      <c r="X157" s="449"/>
      <c r="Y157" s="445">
        <f>Y153+Y154+Y155+Y156</f>
        <v>0</v>
      </c>
      <c r="Z157" s="446">
        <f>Z153+Z154+Z155+Z156</f>
        <v>0</v>
      </c>
      <c r="AA157" s="445">
        <f>AA153+AA154+AA155+AA156</f>
        <v>0</v>
      </c>
      <c r="AB157" s="446">
        <f>AB153+AB154+AB155+AB156</f>
        <v>0</v>
      </c>
      <c r="AC157" s="422"/>
    </row>
    <row r="158" spans="1:29" ht="31.5">
      <c r="A158" s="6">
        <f>+A152+0.01</f>
        <v>6.02</v>
      </c>
      <c r="B158" s="36" t="s">
        <v>114</v>
      </c>
      <c r="C158" s="26"/>
      <c r="D158" s="27"/>
      <c r="E158" s="26"/>
      <c r="F158" s="27"/>
      <c r="G158" s="47"/>
      <c r="H158" s="48"/>
      <c r="I158" s="53"/>
      <c r="J158" s="26"/>
      <c r="K158" s="26"/>
      <c r="L158" s="26"/>
      <c r="M158" s="26"/>
      <c r="N158" s="27"/>
      <c r="O158" s="54"/>
      <c r="P158" s="26"/>
      <c r="Q158" s="41">
        <f t="shared" si="53"/>
        <v>0</v>
      </c>
      <c r="R158" s="42">
        <f t="shared" si="47"/>
        <v>0</v>
      </c>
      <c r="S158" s="43">
        <f t="shared" si="47"/>
        <v>0</v>
      </c>
      <c r="T158" s="439"/>
      <c r="U158" s="439"/>
      <c r="V158" s="439"/>
      <c r="W158" s="448"/>
      <c r="X158" s="450"/>
      <c r="Y158" s="439"/>
      <c r="Z158" s="424"/>
      <c r="AA158" s="406"/>
      <c r="AB158" s="484"/>
      <c r="AC158" s="403"/>
    </row>
    <row r="159" spans="1:29" ht="18">
      <c r="A159" s="6"/>
      <c r="B159" s="7" t="s">
        <v>110</v>
      </c>
      <c r="C159" s="8">
        <v>19</v>
      </c>
      <c r="D159" s="13">
        <v>3.8</v>
      </c>
      <c r="E159" s="8">
        <v>19</v>
      </c>
      <c r="F159" s="13">
        <v>3.8</v>
      </c>
      <c r="G159" s="47">
        <f t="shared" si="28"/>
        <v>1</v>
      </c>
      <c r="H159" s="48">
        <f t="shared" si="28"/>
        <v>1</v>
      </c>
      <c r="I159" s="49">
        <f t="shared" ref="I159:J162" si="59">C159-E159</f>
        <v>0</v>
      </c>
      <c r="J159" s="50">
        <f t="shared" si="59"/>
        <v>0</v>
      </c>
      <c r="K159" s="8"/>
      <c r="L159" s="8"/>
      <c r="M159" s="8"/>
      <c r="N159" s="13"/>
      <c r="O159" s="51">
        <v>0.2</v>
      </c>
      <c r="P159" s="8">
        <v>0</v>
      </c>
      <c r="Q159" s="41">
        <f t="shared" si="53"/>
        <v>0</v>
      </c>
      <c r="R159" s="42">
        <f t="shared" si="47"/>
        <v>0</v>
      </c>
      <c r="S159" s="43">
        <f t="shared" si="47"/>
        <v>0</v>
      </c>
      <c r="T159" s="405"/>
      <c r="U159" s="405"/>
      <c r="V159" s="405"/>
      <c r="W159" s="484"/>
      <c r="X159" s="423">
        <v>0.2</v>
      </c>
      <c r="Y159" s="405">
        <v>0</v>
      </c>
      <c r="Z159" s="424">
        <f>X159*Y159</f>
        <v>0</v>
      </c>
      <c r="AA159" s="406">
        <f t="shared" ref="AA159:AA162" si="60">T159+V159+Y159</f>
        <v>0</v>
      </c>
      <c r="AB159" s="484">
        <f t="shared" si="55"/>
        <v>0</v>
      </c>
      <c r="AC159" s="404"/>
    </row>
    <row r="160" spans="1:29" ht="18">
      <c r="A160" s="6"/>
      <c r="B160" s="7" t="s">
        <v>111</v>
      </c>
      <c r="C160" s="8"/>
      <c r="D160" s="13"/>
      <c r="E160" s="8"/>
      <c r="F160" s="13"/>
      <c r="G160" s="47"/>
      <c r="H160" s="48"/>
      <c r="I160" s="49">
        <f t="shared" si="59"/>
        <v>0</v>
      </c>
      <c r="J160" s="50">
        <f t="shared" si="59"/>
        <v>0</v>
      </c>
      <c r="K160" s="8"/>
      <c r="L160" s="8"/>
      <c r="M160" s="8"/>
      <c r="N160" s="13"/>
      <c r="O160" s="51">
        <f>0.2/12*9</f>
        <v>0.15</v>
      </c>
      <c r="P160" s="8">
        <v>0</v>
      </c>
      <c r="Q160" s="41">
        <f t="shared" si="53"/>
        <v>0</v>
      </c>
      <c r="R160" s="42">
        <f t="shared" si="47"/>
        <v>0</v>
      </c>
      <c r="S160" s="43">
        <f t="shared" si="47"/>
        <v>0</v>
      </c>
      <c r="T160" s="405"/>
      <c r="U160" s="405"/>
      <c r="V160" s="405"/>
      <c r="W160" s="484"/>
      <c r="X160" s="423">
        <f>0.2/12*9</f>
        <v>0.15</v>
      </c>
      <c r="Y160" s="405">
        <v>0</v>
      </c>
      <c r="Z160" s="424">
        <f t="shared" ref="Z160:Z162" si="61">X160*Y160</f>
        <v>0</v>
      </c>
      <c r="AA160" s="406">
        <f t="shared" si="60"/>
        <v>0</v>
      </c>
      <c r="AB160" s="484">
        <f t="shared" si="55"/>
        <v>0</v>
      </c>
      <c r="AC160" s="404"/>
    </row>
    <row r="161" spans="1:29" ht="18">
      <c r="A161" s="6"/>
      <c r="B161" s="7" t="s">
        <v>112</v>
      </c>
      <c r="C161" s="8"/>
      <c r="D161" s="13"/>
      <c r="E161" s="8"/>
      <c r="F161" s="13"/>
      <c r="G161" s="47"/>
      <c r="H161" s="48"/>
      <c r="I161" s="49">
        <f t="shared" si="59"/>
        <v>0</v>
      </c>
      <c r="J161" s="50">
        <f t="shared" si="59"/>
        <v>0</v>
      </c>
      <c r="K161" s="8"/>
      <c r="L161" s="8"/>
      <c r="M161" s="8"/>
      <c r="N161" s="13"/>
      <c r="O161" s="51">
        <f>0.2/12*6</f>
        <v>0.1</v>
      </c>
      <c r="P161" s="8">
        <v>0</v>
      </c>
      <c r="Q161" s="41">
        <f t="shared" si="53"/>
        <v>0</v>
      </c>
      <c r="R161" s="42">
        <f t="shared" si="47"/>
        <v>0</v>
      </c>
      <c r="S161" s="43">
        <f t="shared" si="47"/>
        <v>0</v>
      </c>
      <c r="T161" s="405"/>
      <c r="U161" s="405"/>
      <c r="V161" s="405"/>
      <c r="W161" s="484"/>
      <c r="X161" s="423">
        <f>0.2/12*6</f>
        <v>0.1</v>
      </c>
      <c r="Y161" s="405">
        <v>0</v>
      </c>
      <c r="Z161" s="424">
        <f t="shared" si="61"/>
        <v>0</v>
      </c>
      <c r="AA161" s="406">
        <f t="shared" si="60"/>
        <v>0</v>
      </c>
      <c r="AB161" s="484">
        <f t="shared" si="55"/>
        <v>0</v>
      </c>
      <c r="AC161" s="404"/>
    </row>
    <row r="162" spans="1:29" ht="18">
      <c r="A162" s="6"/>
      <c r="B162" s="7" t="s">
        <v>113</v>
      </c>
      <c r="C162" s="8"/>
      <c r="D162" s="13"/>
      <c r="E162" s="8"/>
      <c r="F162" s="13"/>
      <c r="G162" s="47"/>
      <c r="H162" s="48"/>
      <c r="I162" s="49">
        <f t="shared" si="59"/>
        <v>0</v>
      </c>
      <c r="J162" s="50">
        <f t="shared" si="59"/>
        <v>0</v>
      </c>
      <c r="K162" s="8"/>
      <c r="L162" s="8"/>
      <c r="M162" s="8"/>
      <c r="N162" s="13"/>
      <c r="O162" s="51">
        <v>0.05</v>
      </c>
      <c r="P162" s="8">
        <v>0</v>
      </c>
      <c r="Q162" s="41">
        <f t="shared" si="53"/>
        <v>0</v>
      </c>
      <c r="R162" s="42">
        <f t="shared" si="47"/>
        <v>0</v>
      </c>
      <c r="S162" s="43">
        <f t="shared" si="47"/>
        <v>0</v>
      </c>
      <c r="T162" s="405"/>
      <c r="U162" s="405"/>
      <c r="V162" s="405"/>
      <c r="W162" s="484"/>
      <c r="X162" s="423">
        <v>0.05</v>
      </c>
      <c r="Y162" s="405">
        <v>0</v>
      </c>
      <c r="Z162" s="424">
        <f t="shared" si="61"/>
        <v>0</v>
      </c>
      <c r="AA162" s="406">
        <f t="shared" si="60"/>
        <v>0</v>
      </c>
      <c r="AB162" s="484">
        <f t="shared" si="55"/>
        <v>0</v>
      </c>
      <c r="AC162" s="404"/>
    </row>
    <row r="163" spans="1:29" s="216" customFormat="1" ht="18">
      <c r="A163" s="203"/>
      <c r="B163" s="192" t="s">
        <v>105</v>
      </c>
      <c r="C163" s="198">
        <f>C159+C160+C161+C162</f>
        <v>19</v>
      </c>
      <c r="D163" s="199">
        <f t="shared" ref="D163:S163" si="62">D159+D160+D161+D162</f>
        <v>3.8</v>
      </c>
      <c r="E163" s="198">
        <f>E159+E160+E161+E162</f>
        <v>19</v>
      </c>
      <c r="F163" s="199">
        <f t="shared" si="62"/>
        <v>3.8</v>
      </c>
      <c r="G163" s="214">
        <f t="shared" si="28"/>
        <v>1</v>
      </c>
      <c r="H163" s="215">
        <f t="shared" si="28"/>
        <v>1</v>
      </c>
      <c r="I163" s="198">
        <f t="shared" si="62"/>
        <v>0</v>
      </c>
      <c r="J163" s="199">
        <f t="shared" si="62"/>
        <v>0</v>
      </c>
      <c r="K163" s="199">
        <f t="shared" si="62"/>
        <v>0</v>
      </c>
      <c r="L163" s="199">
        <f t="shared" si="62"/>
        <v>0</v>
      </c>
      <c r="M163" s="199">
        <f t="shared" si="62"/>
        <v>0</v>
      </c>
      <c r="N163" s="199">
        <f t="shared" si="62"/>
        <v>0</v>
      </c>
      <c r="O163" s="200">
        <f t="shared" si="62"/>
        <v>0.49999999999999994</v>
      </c>
      <c r="P163" s="199">
        <f t="shared" si="62"/>
        <v>0</v>
      </c>
      <c r="Q163" s="199">
        <f t="shared" si="62"/>
        <v>0</v>
      </c>
      <c r="R163" s="199">
        <f t="shared" si="62"/>
        <v>0</v>
      </c>
      <c r="S163" s="199">
        <f t="shared" si="62"/>
        <v>0</v>
      </c>
      <c r="T163" s="446"/>
      <c r="U163" s="446">
        <f t="shared" ref="U163:W163" si="63">U159+U160+U161+U162</f>
        <v>0</v>
      </c>
      <c r="V163" s="446"/>
      <c r="W163" s="446">
        <f t="shared" si="63"/>
        <v>0</v>
      </c>
      <c r="X163" s="449"/>
      <c r="Y163" s="445">
        <f>Y159+Y160+Y161+Y162</f>
        <v>0</v>
      </c>
      <c r="Z163" s="446">
        <f>Z159+Z160+Z161+Z162</f>
        <v>0</v>
      </c>
      <c r="AA163" s="445">
        <f>AA159+AA160+AA161+AA162</f>
        <v>0</v>
      </c>
      <c r="AB163" s="446">
        <f>AB159+AB160+AB161+AB162</f>
        <v>0</v>
      </c>
      <c r="AC163" s="422"/>
    </row>
    <row r="164" spans="1:29" ht="30" customHeight="1">
      <c r="A164" s="6">
        <v>6.03</v>
      </c>
      <c r="B164" s="36" t="s">
        <v>115</v>
      </c>
      <c r="C164" s="26"/>
      <c r="D164" s="27"/>
      <c r="E164" s="26"/>
      <c r="F164" s="27"/>
      <c r="G164" s="47"/>
      <c r="H164" s="48"/>
      <c r="I164" s="53"/>
      <c r="J164" s="26"/>
      <c r="K164" s="26"/>
      <c r="L164" s="26"/>
      <c r="M164" s="26"/>
      <c r="N164" s="27"/>
      <c r="O164" s="54"/>
      <c r="P164" s="26"/>
      <c r="Q164" s="41">
        <f t="shared" si="53"/>
        <v>0</v>
      </c>
      <c r="R164" s="42">
        <f t="shared" si="47"/>
        <v>0</v>
      </c>
      <c r="S164" s="43">
        <f t="shared" si="47"/>
        <v>0</v>
      </c>
      <c r="T164" s="439"/>
      <c r="U164" s="439"/>
      <c r="V164" s="439"/>
      <c r="W164" s="448"/>
      <c r="X164" s="450"/>
      <c r="Y164" s="439"/>
      <c r="Z164" s="424"/>
      <c r="AA164" s="406"/>
      <c r="AB164" s="484"/>
      <c r="AC164" s="403"/>
    </row>
    <row r="165" spans="1:29" ht="18">
      <c r="A165" s="6"/>
      <c r="B165" s="7" t="s">
        <v>110</v>
      </c>
      <c r="C165" s="8">
        <v>8</v>
      </c>
      <c r="D165" s="13">
        <v>0.48</v>
      </c>
      <c r="E165" s="8">
        <v>8</v>
      </c>
      <c r="F165" s="13">
        <v>0.48</v>
      </c>
      <c r="G165" s="47">
        <f t="shared" ref="G165:H165" si="64">E165/C165</f>
        <v>1</v>
      </c>
      <c r="H165" s="48">
        <f t="shared" si="64"/>
        <v>1</v>
      </c>
      <c r="I165" s="49">
        <f t="shared" ref="I165:J168" si="65">C165-E165</f>
        <v>0</v>
      </c>
      <c r="J165" s="50">
        <f t="shared" si="65"/>
        <v>0</v>
      </c>
      <c r="K165" s="8"/>
      <c r="L165" s="8"/>
      <c r="M165" s="8"/>
      <c r="N165" s="13"/>
      <c r="O165" s="51">
        <v>0.06</v>
      </c>
      <c r="P165" s="8">
        <v>5</v>
      </c>
      <c r="Q165" s="41">
        <f t="shared" si="53"/>
        <v>0.3</v>
      </c>
      <c r="R165" s="42">
        <f t="shared" si="47"/>
        <v>5</v>
      </c>
      <c r="S165" s="43">
        <f t="shared" si="47"/>
        <v>0.3</v>
      </c>
      <c r="T165" s="405"/>
      <c r="U165" s="405"/>
      <c r="V165" s="405"/>
      <c r="W165" s="484"/>
      <c r="X165" s="423">
        <v>0.06</v>
      </c>
      <c r="Y165" s="405">
        <v>5</v>
      </c>
      <c r="Z165" s="424">
        <f>X165*Y165</f>
        <v>0.3</v>
      </c>
      <c r="AA165" s="406">
        <f t="shared" ref="AA165:AA168" si="66">T165+V165+Y165</f>
        <v>5</v>
      </c>
      <c r="AB165" s="484">
        <f t="shared" si="55"/>
        <v>0.3</v>
      </c>
      <c r="AC165" s="404"/>
    </row>
    <row r="166" spans="1:29" ht="18">
      <c r="A166" s="6"/>
      <c r="B166" s="7" t="s">
        <v>111</v>
      </c>
      <c r="C166" s="8"/>
      <c r="D166" s="13"/>
      <c r="E166" s="8"/>
      <c r="F166" s="13"/>
      <c r="G166" s="47"/>
      <c r="H166" s="48"/>
      <c r="I166" s="49">
        <f t="shared" si="65"/>
        <v>0</v>
      </c>
      <c r="J166" s="50">
        <f t="shared" si="65"/>
        <v>0</v>
      </c>
      <c r="K166" s="8"/>
      <c r="L166" s="8"/>
      <c r="M166" s="8"/>
      <c r="N166" s="13"/>
      <c r="O166" s="51">
        <f>0.06/12*9</f>
        <v>4.4999999999999998E-2</v>
      </c>
      <c r="P166" s="8">
        <v>0</v>
      </c>
      <c r="Q166" s="41">
        <f t="shared" si="53"/>
        <v>0</v>
      </c>
      <c r="R166" s="42">
        <f t="shared" si="47"/>
        <v>0</v>
      </c>
      <c r="S166" s="43">
        <f t="shared" si="47"/>
        <v>0</v>
      </c>
      <c r="T166" s="405"/>
      <c r="U166" s="405"/>
      <c r="V166" s="405"/>
      <c r="W166" s="484"/>
      <c r="X166" s="423">
        <f>0.06/12*9</f>
        <v>4.4999999999999998E-2</v>
      </c>
      <c r="Y166" s="405">
        <v>0</v>
      </c>
      <c r="Z166" s="424">
        <f t="shared" ref="Z166:Z168" si="67">X166*Y166</f>
        <v>0</v>
      </c>
      <c r="AA166" s="406">
        <f t="shared" si="66"/>
        <v>0</v>
      </c>
      <c r="AB166" s="484">
        <f t="shared" si="55"/>
        <v>0</v>
      </c>
      <c r="AC166" s="404"/>
    </row>
    <row r="167" spans="1:29" ht="18">
      <c r="A167" s="6"/>
      <c r="B167" s="7" t="s">
        <v>112</v>
      </c>
      <c r="C167" s="8"/>
      <c r="D167" s="13"/>
      <c r="E167" s="8"/>
      <c r="F167" s="13"/>
      <c r="G167" s="47"/>
      <c r="H167" s="48"/>
      <c r="I167" s="49">
        <f t="shared" si="65"/>
        <v>0</v>
      </c>
      <c r="J167" s="50">
        <f t="shared" si="65"/>
        <v>0</v>
      </c>
      <c r="K167" s="8"/>
      <c r="L167" s="8"/>
      <c r="M167" s="8"/>
      <c r="N167" s="13"/>
      <c r="O167" s="51">
        <f>0.06/12*6</f>
        <v>0.03</v>
      </c>
      <c r="P167" s="8">
        <v>128</v>
      </c>
      <c r="Q167" s="41">
        <f t="shared" si="53"/>
        <v>3.84</v>
      </c>
      <c r="R167" s="42">
        <f t="shared" si="47"/>
        <v>128</v>
      </c>
      <c r="S167" s="43">
        <f t="shared" si="47"/>
        <v>3.84</v>
      </c>
      <c r="T167" s="405"/>
      <c r="U167" s="405"/>
      <c r="V167" s="405"/>
      <c r="W167" s="484"/>
      <c r="X167" s="423">
        <f>0.06/12*6</f>
        <v>0.03</v>
      </c>
      <c r="Y167" s="405">
        <v>128</v>
      </c>
      <c r="Z167" s="424">
        <f t="shared" si="67"/>
        <v>3.84</v>
      </c>
      <c r="AA167" s="406">
        <f t="shared" si="66"/>
        <v>128</v>
      </c>
      <c r="AB167" s="484">
        <f t="shared" si="55"/>
        <v>3.84</v>
      </c>
      <c r="AC167" s="404"/>
    </row>
    <row r="168" spans="1:29" ht="18">
      <c r="A168" s="6"/>
      <c r="B168" s="7" t="s">
        <v>113</v>
      </c>
      <c r="C168" s="8"/>
      <c r="D168" s="13"/>
      <c r="E168" s="8"/>
      <c r="F168" s="13"/>
      <c r="G168" s="47"/>
      <c r="H168" s="48"/>
      <c r="I168" s="49">
        <f t="shared" si="65"/>
        <v>0</v>
      </c>
      <c r="J168" s="50">
        <f t="shared" si="65"/>
        <v>0</v>
      </c>
      <c r="K168" s="8"/>
      <c r="L168" s="8"/>
      <c r="M168" s="8"/>
      <c r="N168" s="13"/>
      <c r="O168" s="51">
        <f>0.06/12*3</f>
        <v>1.4999999999999999E-2</v>
      </c>
      <c r="P168" s="8">
        <v>0</v>
      </c>
      <c r="Q168" s="41">
        <f t="shared" si="53"/>
        <v>0</v>
      </c>
      <c r="R168" s="42">
        <f t="shared" si="47"/>
        <v>0</v>
      </c>
      <c r="S168" s="43">
        <f t="shared" si="47"/>
        <v>0</v>
      </c>
      <c r="T168" s="405"/>
      <c r="U168" s="405"/>
      <c r="V168" s="405"/>
      <c r="W168" s="484"/>
      <c r="X168" s="423">
        <f>0.06/12*3</f>
        <v>1.4999999999999999E-2</v>
      </c>
      <c r="Y168" s="405">
        <v>0</v>
      </c>
      <c r="Z168" s="424">
        <f t="shared" si="67"/>
        <v>0</v>
      </c>
      <c r="AA168" s="406">
        <f t="shared" si="66"/>
        <v>0</v>
      </c>
      <c r="AB168" s="484">
        <f t="shared" si="55"/>
        <v>0</v>
      </c>
      <c r="AC168" s="404"/>
    </row>
    <row r="169" spans="1:29" s="216" customFormat="1" ht="18">
      <c r="A169" s="203"/>
      <c r="B169" s="192" t="s">
        <v>105</v>
      </c>
      <c r="C169" s="198">
        <f>C165+C166+C167+C168</f>
        <v>8</v>
      </c>
      <c r="D169" s="199">
        <f t="shared" ref="D169:S169" si="68">D165+D166+D167+D168</f>
        <v>0.48</v>
      </c>
      <c r="E169" s="198">
        <f>E165+E166+E167+E168</f>
        <v>8</v>
      </c>
      <c r="F169" s="199">
        <f t="shared" si="68"/>
        <v>0.48</v>
      </c>
      <c r="G169" s="214">
        <f t="shared" ref="G169:H169" si="69">E169/C169</f>
        <v>1</v>
      </c>
      <c r="H169" s="215">
        <f t="shared" si="69"/>
        <v>1</v>
      </c>
      <c r="I169" s="198">
        <f t="shared" si="68"/>
        <v>0</v>
      </c>
      <c r="J169" s="199">
        <f t="shared" si="68"/>
        <v>0</v>
      </c>
      <c r="K169" s="199">
        <f t="shared" si="68"/>
        <v>0</v>
      </c>
      <c r="L169" s="199">
        <f t="shared" si="68"/>
        <v>0</v>
      </c>
      <c r="M169" s="199">
        <f t="shared" si="68"/>
        <v>0</v>
      </c>
      <c r="N169" s="199">
        <f t="shared" si="68"/>
        <v>0</v>
      </c>
      <c r="O169" s="200">
        <f t="shared" si="68"/>
        <v>0.15000000000000002</v>
      </c>
      <c r="P169" s="199">
        <f t="shared" si="68"/>
        <v>133</v>
      </c>
      <c r="Q169" s="199">
        <f t="shared" si="68"/>
        <v>4.1399999999999997</v>
      </c>
      <c r="R169" s="199">
        <f t="shared" si="68"/>
        <v>133</v>
      </c>
      <c r="S169" s="199">
        <f t="shared" si="68"/>
        <v>4.1399999999999997</v>
      </c>
      <c r="T169" s="446"/>
      <c r="U169" s="446">
        <f t="shared" ref="U169:Z169" si="70">U165+U166+U167+U168</f>
        <v>0</v>
      </c>
      <c r="V169" s="446"/>
      <c r="W169" s="446">
        <f t="shared" si="70"/>
        <v>0</v>
      </c>
      <c r="X169" s="449"/>
      <c r="Y169" s="446"/>
      <c r="Z169" s="446">
        <f t="shared" si="70"/>
        <v>4.1399999999999997</v>
      </c>
      <c r="AA169" s="446"/>
      <c r="AB169" s="446">
        <f>AB165+AB166+AB167+AB168</f>
        <v>4.1399999999999997</v>
      </c>
      <c r="AC169" s="422"/>
    </row>
    <row r="170" spans="1:29" ht="31.5">
      <c r="A170" s="6">
        <v>6.04</v>
      </c>
      <c r="B170" s="36" t="s">
        <v>116</v>
      </c>
      <c r="C170" s="26"/>
      <c r="D170" s="27"/>
      <c r="E170" s="26"/>
      <c r="F170" s="27"/>
      <c r="G170" s="47"/>
      <c r="H170" s="48"/>
      <c r="I170" s="53"/>
      <c r="J170" s="26"/>
      <c r="K170" s="26"/>
      <c r="L170" s="26"/>
      <c r="M170" s="26"/>
      <c r="N170" s="27"/>
      <c r="O170" s="54"/>
      <c r="P170" s="26"/>
      <c r="Q170" s="41">
        <f t="shared" si="53"/>
        <v>0</v>
      </c>
      <c r="R170" s="42">
        <f t="shared" si="47"/>
        <v>0</v>
      </c>
      <c r="S170" s="43">
        <f t="shared" si="47"/>
        <v>0</v>
      </c>
      <c r="T170" s="439"/>
      <c r="U170" s="439"/>
      <c r="V170" s="439"/>
      <c r="W170" s="448"/>
      <c r="X170" s="450"/>
      <c r="Y170" s="439"/>
      <c r="Z170" s="424"/>
      <c r="AA170" s="406"/>
      <c r="AB170" s="484"/>
      <c r="AC170" s="403"/>
    </row>
    <row r="171" spans="1:29" ht="18">
      <c r="A171" s="6"/>
      <c r="B171" s="7" t="s">
        <v>110</v>
      </c>
      <c r="C171" s="8"/>
      <c r="D171" s="13"/>
      <c r="E171" s="8"/>
      <c r="F171" s="13"/>
      <c r="G171" s="47"/>
      <c r="H171" s="48"/>
      <c r="I171" s="49">
        <f t="shared" ref="I171:J174" si="71">C171-E171</f>
        <v>0</v>
      </c>
      <c r="J171" s="50">
        <f t="shared" si="71"/>
        <v>0</v>
      </c>
      <c r="K171" s="8"/>
      <c r="L171" s="8"/>
      <c r="M171" s="8"/>
      <c r="N171" s="13"/>
      <c r="O171" s="51">
        <f>0.06</f>
        <v>0.06</v>
      </c>
      <c r="P171" s="8">
        <v>8</v>
      </c>
      <c r="Q171" s="41">
        <f t="shared" si="53"/>
        <v>0.48</v>
      </c>
      <c r="R171" s="42">
        <f t="shared" si="47"/>
        <v>8</v>
      </c>
      <c r="S171" s="43">
        <f t="shared" si="47"/>
        <v>0.48</v>
      </c>
      <c r="T171" s="405"/>
      <c r="U171" s="405"/>
      <c r="V171" s="405"/>
      <c r="W171" s="484"/>
      <c r="X171" s="423">
        <f>0.06</f>
        <v>0.06</v>
      </c>
      <c r="Y171" s="405">
        <v>8</v>
      </c>
      <c r="Z171" s="424">
        <f t="shared" ref="Z171:Z174" si="72">X171*Y171</f>
        <v>0.48</v>
      </c>
      <c r="AA171" s="406">
        <f t="shared" ref="AA171:AA174" si="73">T171+V171+Y171</f>
        <v>8</v>
      </c>
      <c r="AB171" s="484">
        <f t="shared" si="55"/>
        <v>0.48</v>
      </c>
      <c r="AC171" s="404"/>
    </row>
    <row r="172" spans="1:29" ht="18">
      <c r="A172" s="6"/>
      <c r="B172" s="7" t="s">
        <v>111</v>
      </c>
      <c r="C172" s="8"/>
      <c r="D172" s="13"/>
      <c r="E172" s="8"/>
      <c r="F172" s="13"/>
      <c r="G172" s="47"/>
      <c r="H172" s="48"/>
      <c r="I172" s="49">
        <f t="shared" si="71"/>
        <v>0</v>
      </c>
      <c r="J172" s="50">
        <f t="shared" si="71"/>
        <v>0</v>
      </c>
      <c r="K172" s="8"/>
      <c r="L172" s="8"/>
      <c r="M172" s="8"/>
      <c r="N172" s="13"/>
      <c r="O172" s="51">
        <f>0.06/12*9</f>
        <v>4.4999999999999998E-2</v>
      </c>
      <c r="P172" s="8">
        <v>0</v>
      </c>
      <c r="Q172" s="41">
        <f t="shared" si="53"/>
        <v>0</v>
      </c>
      <c r="R172" s="42">
        <f t="shared" si="47"/>
        <v>0</v>
      </c>
      <c r="S172" s="43">
        <f t="shared" si="47"/>
        <v>0</v>
      </c>
      <c r="T172" s="405"/>
      <c r="U172" s="405"/>
      <c r="V172" s="405"/>
      <c r="W172" s="484"/>
      <c r="X172" s="423">
        <f>0.06/12*9</f>
        <v>4.4999999999999998E-2</v>
      </c>
      <c r="Y172" s="405">
        <v>0</v>
      </c>
      <c r="Z172" s="424">
        <f t="shared" si="72"/>
        <v>0</v>
      </c>
      <c r="AA172" s="406">
        <f t="shared" si="73"/>
        <v>0</v>
      </c>
      <c r="AB172" s="484">
        <f t="shared" si="55"/>
        <v>0</v>
      </c>
      <c r="AC172" s="404"/>
    </row>
    <row r="173" spans="1:29" ht="18">
      <c r="A173" s="6"/>
      <c r="B173" s="7" t="s">
        <v>112</v>
      </c>
      <c r="C173" s="8"/>
      <c r="D173" s="13"/>
      <c r="E173" s="8"/>
      <c r="F173" s="13"/>
      <c r="G173" s="47"/>
      <c r="H173" s="48"/>
      <c r="I173" s="49">
        <f t="shared" si="71"/>
        <v>0</v>
      </c>
      <c r="J173" s="50">
        <f t="shared" si="71"/>
        <v>0</v>
      </c>
      <c r="K173" s="8"/>
      <c r="L173" s="8"/>
      <c r="M173" s="8"/>
      <c r="N173" s="13"/>
      <c r="O173" s="51">
        <f>0.06/12*6</f>
        <v>0.03</v>
      </c>
      <c r="P173" s="8">
        <v>0</v>
      </c>
      <c r="Q173" s="41">
        <f t="shared" si="53"/>
        <v>0</v>
      </c>
      <c r="R173" s="42">
        <f t="shared" si="47"/>
        <v>0</v>
      </c>
      <c r="S173" s="43">
        <f t="shared" si="47"/>
        <v>0</v>
      </c>
      <c r="T173" s="405"/>
      <c r="U173" s="405"/>
      <c r="V173" s="405"/>
      <c r="W173" s="484"/>
      <c r="X173" s="423">
        <f>0.06/12*6</f>
        <v>0.03</v>
      </c>
      <c r="Y173" s="405">
        <v>0</v>
      </c>
      <c r="Z173" s="424">
        <f t="shared" si="72"/>
        <v>0</v>
      </c>
      <c r="AA173" s="406">
        <f t="shared" si="73"/>
        <v>0</v>
      </c>
      <c r="AB173" s="484">
        <f t="shared" si="55"/>
        <v>0</v>
      </c>
      <c r="AC173" s="404"/>
    </row>
    <row r="174" spans="1:29" ht="18">
      <c r="A174" s="6"/>
      <c r="B174" s="7" t="s">
        <v>113</v>
      </c>
      <c r="C174" s="8"/>
      <c r="D174" s="13"/>
      <c r="E174" s="8"/>
      <c r="F174" s="13"/>
      <c r="G174" s="47"/>
      <c r="H174" s="48"/>
      <c r="I174" s="49">
        <f t="shared" si="71"/>
        <v>0</v>
      </c>
      <c r="J174" s="50">
        <f t="shared" si="71"/>
        <v>0</v>
      </c>
      <c r="K174" s="8"/>
      <c r="L174" s="8"/>
      <c r="M174" s="8"/>
      <c r="N174" s="13"/>
      <c r="O174" s="51">
        <f>0.06/12*3</f>
        <v>1.4999999999999999E-2</v>
      </c>
      <c r="P174" s="8">
        <v>0</v>
      </c>
      <c r="Q174" s="41">
        <f t="shared" si="53"/>
        <v>0</v>
      </c>
      <c r="R174" s="42">
        <f t="shared" si="47"/>
        <v>0</v>
      </c>
      <c r="S174" s="43">
        <f t="shared" si="47"/>
        <v>0</v>
      </c>
      <c r="T174" s="405"/>
      <c r="U174" s="405"/>
      <c r="V174" s="405"/>
      <c r="W174" s="484"/>
      <c r="X174" s="423">
        <f>0.06/12*3</f>
        <v>1.4999999999999999E-2</v>
      </c>
      <c r="Y174" s="405">
        <v>0</v>
      </c>
      <c r="Z174" s="424">
        <f t="shared" si="72"/>
        <v>0</v>
      </c>
      <c r="AA174" s="406">
        <f t="shared" si="73"/>
        <v>0</v>
      </c>
      <c r="AB174" s="484">
        <f t="shared" si="55"/>
        <v>0</v>
      </c>
      <c r="AC174" s="404"/>
    </row>
    <row r="175" spans="1:29" s="216" customFormat="1" ht="18">
      <c r="A175" s="203"/>
      <c r="B175" s="192" t="s">
        <v>105</v>
      </c>
      <c r="C175" s="198">
        <f>C171+C172+C173+C174</f>
        <v>0</v>
      </c>
      <c r="D175" s="199">
        <f t="shared" ref="D175:S175" si="74">D171+D172+D173+D174</f>
        <v>0</v>
      </c>
      <c r="E175" s="198">
        <f>E171+E172+E173+E174</f>
        <v>0</v>
      </c>
      <c r="F175" s="199">
        <f t="shared" si="74"/>
        <v>0</v>
      </c>
      <c r="G175" s="214"/>
      <c r="H175" s="215"/>
      <c r="I175" s="198">
        <f t="shared" si="74"/>
        <v>0</v>
      </c>
      <c r="J175" s="199">
        <f t="shared" si="74"/>
        <v>0</v>
      </c>
      <c r="K175" s="199">
        <f t="shared" si="74"/>
        <v>0</v>
      </c>
      <c r="L175" s="199">
        <f t="shared" si="74"/>
        <v>0</v>
      </c>
      <c r="M175" s="199">
        <f t="shared" si="74"/>
        <v>0</v>
      </c>
      <c r="N175" s="199">
        <f t="shared" si="74"/>
        <v>0</v>
      </c>
      <c r="O175" s="200">
        <f t="shared" si="74"/>
        <v>0.15000000000000002</v>
      </c>
      <c r="P175" s="199">
        <f t="shared" si="74"/>
        <v>8</v>
      </c>
      <c r="Q175" s="199">
        <f t="shared" si="74"/>
        <v>0.48</v>
      </c>
      <c r="R175" s="199">
        <f t="shared" si="74"/>
        <v>8</v>
      </c>
      <c r="S175" s="199">
        <f t="shared" si="74"/>
        <v>0.48</v>
      </c>
      <c r="T175" s="446"/>
      <c r="U175" s="446">
        <f t="shared" ref="U175:AB175" si="75">U171+U172+U173+U174</f>
        <v>0</v>
      </c>
      <c r="V175" s="446"/>
      <c r="W175" s="446">
        <f t="shared" si="75"/>
        <v>0</v>
      </c>
      <c r="X175" s="449"/>
      <c r="Y175" s="446"/>
      <c r="Z175" s="446">
        <f t="shared" si="75"/>
        <v>0.48</v>
      </c>
      <c r="AA175" s="446"/>
      <c r="AB175" s="446">
        <f t="shared" si="75"/>
        <v>0.48</v>
      </c>
      <c r="AC175" s="422"/>
    </row>
    <row r="176" spans="1:29" ht="18">
      <c r="A176" s="6">
        <v>6.05</v>
      </c>
      <c r="B176" s="36" t="s">
        <v>117</v>
      </c>
      <c r="C176" s="26"/>
      <c r="D176" s="27"/>
      <c r="E176" s="26"/>
      <c r="F176" s="27"/>
      <c r="G176" s="47"/>
      <c r="H176" s="48"/>
      <c r="I176" s="53"/>
      <c r="J176" s="26"/>
      <c r="K176" s="26"/>
      <c r="L176" s="26"/>
      <c r="M176" s="26"/>
      <c r="N176" s="27"/>
      <c r="O176" s="54"/>
      <c r="P176" s="26"/>
      <c r="Q176" s="41">
        <f t="shared" si="53"/>
        <v>0</v>
      </c>
      <c r="R176" s="42">
        <f t="shared" si="47"/>
        <v>0</v>
      </c>
      <c r="S176" s="43">
        <f t="shared" si="47"/>
        <v>0</v>
      </c>
      <c r="T176" s="439"/>
      <c r="U176" s="439"/>
      <c r="V176" s="439"/>
      <c r="W176" s="448"/>
      <c r="X176" s="450"/>
      <c r="Y176" s="439"/>
      <c r="Z176" s="424">
        <f t="shared" ref="Z176:Z180" si="76">X176*Y176</f>
        <v>0</v>
      </c>
      <c r="AA176" s="406">
        <f t="shared" ref="AA176:AA180" si="77">T176+V176+Y176</f>
        <v>0</v>
      </c>
      <c r="AB176" s="484">
        <f t="shared" si="55"/>
        <v>0</v>
      </c>
      <c r="AC176" s="403"/>
    </row>
    <row r="177" spans="1:29" ht="18">
      <c r="A177" s="6"/>
      <c r="B177" s="7" t="s">
        <v>110</v>
      </c>
      <c r="C177" s="8"/>
      <c r="D177" s="13"/>
      <c r="E177" s="8"/>
      <c r="F177" s="13"/>
      <c r="G177" s="47"/>
      <c r="H177" s="48"/>
      <c r="I177" s="49">
        <f t="shared" ref="I177:J180" si="78">C177-E177</f>
        <v>0</v>
      </c>
      <c r="J177" s="50">
        <f t="shared" si="78"/>
        <v>0</v>
      </c>
      <c r="K177" s="8"/>
      <c r="L177" s="8"/>
      <c r="M177" s="8"/>
      <c r="N177" s="13"/>
      <c r="O177" s="51">
        <f>0.06</f>
        <v>0.06</v>
      </c>
      <c r="P177" s="8">
        <v>0</v>
      </c>
      <c r="Q177" s="41">
        <f t="shared" si="53"/>
        <v>0</v>
      </c>
      <c r="R177" s="42">
        <f t="shared" si="47"/>
        <v>0</v>
      </c>
      <c r="S177" s="43">
        <f t="shared" si="47"/>
        <v>0</v>
      </c>
      <c r="T177" s="405"/>
      <c r="U177" s="405"/>
      <c r="V177" s="405"/>
      <c r="W177" s="484"/>
      <c r="X177" s="423">
        <f>0.06</f>
        <v>0.06</v>
      </c>
      <c r="Y177" s="405">
        <v>0</v>
      </c>
      <c r="Z177" s="424">
        <f t="shared" si="76"/>
        <v>0</v>
      </c>
      <c r="AA177" s="406">
        <f t="shared" si="77"/>
        <v>0</v>
      </c>
      <c r="AB177" s="484">
        <f t="shared" si="55"/>
        <v>0</v>
      </c>
      <c r="AC177" s="404"/>
    </row>
    <row r="178" spans="1:29" ht="18">
      <c r="A178" s="6"/>
      <c r="B178" s="7" t="s">
        <v>111</v>
      </c>
      <c r="C178" s="8"/>
      <c r="D178" s="13"/>
      <c r="E178" s="8"/>
      <c r="F178" s="13"/>
      <c r="G178" s="47"/>
      <c r="H178" s="48"/>
      <c r="I178" s="49">
        <f t="shared" si="78"/>
        <v>0</v>
      </c>
      <c r="J178" s="50">
        <f t="shared" si="78"/>
        <v>0</v>
      </c>
      <c r="K178" s="8"/>
      <c r="L178" s="8"/>
      <c r="M178" s="8"/>
      <c r="N178" s="13"/>
      <c r="O178" s="51">
        <f>0.06/12*9</f>
        <v>4.4999999999999998E-2</v>
      </c>
      <c r="P178" s="8">
        <v>0</v>
      </c>
      <c r="Q178" s="41">
        <f t="shared" si="53"/>
        <v>0</v>
      </c>
      <c r="R178" s="42">
        <f t="shared" si="47"/>
        <v>0</v>
      </c>
      <c r="S178" s="43">
        <f t="shared" si="47"/>
        <v>0</v>
      </c>
      <c r="T178" s="405"/>
      <c r="U178" s="405"/>
      <c r="V178" s="405"/>
      <c r="W178" s="484"/>
      <c r="X178" s="423">
        <f>0.06/12*9</f>
        <v>4.4999999999999998E-2</v>
      </c>
      <c r="Y178" s="405">
        <v>0</v>
      </c>
      <c r="Z178" s="424">
        <f t="shared" si="76"/>
        <v>0</v>
      </c>
      <c r="AA178" s="406">
        <f t="shared" si="77"/>
        <v>0</v>
      </c>
      <c r="AB178" s="484">
        <f t="shared" si="55"/>
        <v>0</v>
      </c>
      <c r="AC178" s="404"/>
    </row>
    <row r="179" spans="1:29" ht="18">
      <c r="A179" s="6"/>
      <c r="B179" s="7" t="s">
        <v>112</v>
      </c>
      <c r="C179" s="8"/>
      <c r="D179" s="13"/>
      <c r="E179" s="8"/>
      <c r="F179" s="13"/>
      <c r="G179" s="47"/>
      <c r="H179" s="48"/>
      <c r="I179" s="49">
        <f t="shared" si="78"/>
        <v>0</v>
      </c>
      <c r="J179" s="50">
        <f t="shared" si="78"/>
        <v>0</v>
      </c>
      <c r="K179" s="8"/>
      <c r="L179" s="8"/>
      <c r="M179" s="8"/>
      <c r="N179" s="13"/>
      <c r="O179" s="51">
        <f>0.06/12*6</f>
        <v>0.03</v>
      </c>
      <c r="P179" s="8">
        <v>0</v>
      </c>
      <c r="Q179" s="41">
        <f t="shared" si="53"/>
        <v>0</v>
      </c>
      <c r="R179" s="42">
        <f t="shared" si="47"/>
        <v>0</v>
      </c>
      <c r="S179" s="43">
        <f t="shared" si="47"/>
        <v>0</v>
      </c>
      <c r="T179" s="405"/>
      <c r="U179" s="405"/>
      <c r="V179" s="405"/>
      <c r="W179" s="484"/>
      <c r="X179" s="423">
        <f>0.06/12*6</f>
        <v>0.03</v>
      </c>
      <c r="Y179" s="405">
        <v>0</v>
      </c>
      <c r="Z179" s="424">
        <f t="shared" si="76"/>
        <v>0</v>
      </c>
      <c r="AA179" s="406">
        <f t="shared" si="77"/>
        <v>0</v>
      </c>
      <c r="AB179" s="484">
        <f t="shared" si="55"/>
        <v>0</v>
      </c>
      <c r="AC179" s="404"/>
    </row>
    <row r="180" spans="1:29" ht="18">
      <c r="A180" s="6"/>
      <c r="B180" s="7" t="s">
        <v>113</v>
      </c>
      <c r="C180" s="8"/>
      <c r="D180" s="13"/>
      <c r="E180" s="8"/>
      <c r="F180" s="13"/>
      <c r="G180" s="47"/>
      <c r="H180" s="48"/>
      <c r="I180" s="49">
        <f t="shared" si="78"/>
        <v>0</v>
      </c>
      <c r="J180" s="50">
        <f t="shared" si="78"/>
        <v>0</v>
      </c>
      <c r="K180" s="8"/>
      <c r="L180" s="8"/>
      <c r="M180" s="8"/>
      <c r="N180" s="13"/>
      <c r="O180" s="51">
        <f>0.06/12*3</f>
        <v>1.4999999999999999E-2</v>
      </c>
      <c r="P180" s="8">
        <v>0</v>
      </c>
      <c r="Q180" s="41">
        <f t="shared" si="53"/>
        <v>0</v>
      </c>
      <c r="R180" s="42">
        <f t="shared" si="47"/>
        <v>0</v>
      </c>
      <c r="S180" s="43">
        <f t="shared" si="47"/>
        <v>0</v>
      </c>
      <c r="T180" s="405"/>
      <c r="U180" s="405"/>
      <c r="V180" s="405"/>
      <c r="W180" s="484"/>
      <c r="X180" s="423">
        <f>0.06/12*3</f>
        <v>1.4999999999999999E-2</v>
      </c>
      <c r="Y180" s="405">
        <v>0</v>
      </c>
      <c r="Z180" s="424">
        <f t="shared" si="76"/>
        <v>0</v>
      </c>
      <c r="AA180" s="406">
        <f t="shared" si="77"/>
        <v>0</v>
      </c>
      <c r="AB180" s="484">
        <f t="shared" si="55"/>
        <v>0</v>
      </c>
      <c r="AC180" s="404"/>
    </row>
    <row r="181" spans="1:29" s="216" customFormat="1" ht="18">
      <c r="A181" s="203"/>
      <c r="B181" s="192" t="s">
        <v>107</v>
      </c>
      <c r="C181" s="198">
        <f>C177+C178+C179+C180</f>
        <v>0</v>
      </c>
      <c r="D181" s="199">
        <f t="shared" ref="D181:S181" si="79">D177+D178+D179+D180</f>
        <v>0</v>
      </c>
      <c r="E181" s="198">
        <f>E177+E178+E179+E180</f>
        <v>0</v>
      </c>
      <c r="F181" s="199">
        <f t="shared" si="79"/>
        <v>0</v>
      </c>
      <c r="G181" s="214"/>
      <c r="H181" s="215"/>
      <c r="I181" s="198">
        <f t="shared" si="79"/>
        <v>0</v>
      </c>
      <c r="J181" s="199">
        <f t="shared" si="79"/>
        <v>0</v>
      </c>
      <c r="K181" s="199">
        <f t="shared" si="79"/>
        <v>0</v>
      </c>
      <c r="L181" s="199">
        <f t="shared" si="79"/>
        <v>0</v>
      </c>
      <c r="M181" s="199">
        <f t="shared" si="79"/>
        <v>0</v>
      </c>
      <c r="N181" s="199">
        <f t="shared" si="79"/>
        <v>0</v>
      </c>
      <c r="O181" s="200">
        <f t="shared" si="79"/>
        <v>0.15000000000000002</v>
      </c>
      <c r="P181" s="199">
        <f t="shared" si="79"/>
        <v>0</v>
      </c>
      <c r="Q181" s="199">
        <f t="shared" si="79"/>
        <v>0</v>
      </c>
      <c r="R181" s="199">
        <f t="shared" si="79"/>
        <v>0</v>
      </c>
      <c r="S181" s="199">
        <f t="shared" si="79"/>
        <v>0</v>
      </c>
      <c r="T181" s="446"/>
      <c r="U181" s="446">
        <f t="shared" ref="U181:AB181" si="80">U177+U178+U179+U180</f>
        <v>0</v>
      </c>
      <c r="V181" s="446"/>
      <c r="W181" s="446">
        <f t="shared" si="80"/>
        <v>0</v>
      </c>
      <c r="X181" s="449"/>
      <c r="Y181" s="446"/>
      <c r="Z181" s="446">
        <f t="shared" si="80"/>
        <v>0</v>
      </c>
      <c r="AA181" s="446"/>
      <c r="AB181" s="446">
        <f t="shared" si="80"/>
        <v>0</v>
      </c>
      <c r="AC181" s="422"/>
    </row>
    <row r="182" spans="1:29" ht="18">
      <c r="A182" s="6">
        <v>6.06</v>
      </c>
      <c r="B182" s="36" t="s">
        <v>118</v>
      </c>
      <c r="C182" s="26"/>
      <c r="D182" s="27"/>
      <c r="E182" s="26"/>
      <c r="F182" s="27"/>
      <c r="G182" s="47"/>
      <c r="H182" s="48"/>
      <c r="I182" s="53"/>
      <c r="J182" s="26"/>
      <c r="K182" s="26"/>
      <c r="L182" s="26"/>
      <c r="M182" s="26"/>
      <c r="N182" s="27"/>
      <c r="O182" s="54"/>
      <c r="P182" s="26"/>
      <c r="Q182" s="41">
        <f t="shared" si="53"/>
        <v>0</v>
      </c>
      <c r="R182" s="42">
        <f t="shared" si="47"/>
        <v>0</v>
      </c>
      <c r="S182" s="43">
        <f t="shared" si="47"/>
        <v>0</v>
      </c>
      <c r="T182" s="439"/>
      <c r="U182" s="439"/>
      <c r="V182" s="439"/>
      <c r="W182" s="448"/>
      <c r="X182" s="450"/>
      <c r="Y182" s="439"/>
      <c r="Z182" s="424">
        <f t="shared" ref="Z182:Z186" si="81">X182*Y182</f>
        <v>0</v>
      </c>
      <c r="AA182" s="406">
        <f t="shared" ref="AA182:AA186" si="82">T182+V182+Y182</f>
        <v>0</v>
      </c>
      <c r="AB182" s="484">
        <f t="shared" si="55"/>
        <v>0</v>
      </c>
      <c r="AC182" s="403"/>
    </row>
    <row r="183" spans="1:29" ht="18">
      <c r="A183" s="6"/>
      <c r="B183" s="7" t="s">
        <v>110</v>
      </c>
      <c r="C183" s="8"/>
      <c r="D183" s="13"/>
      <c r="E183" s="8"/>
      <c r="F183" s="13"/>
      <c r="G183" s="47"/>
      <c r="H183" s="48"/>
      <c r="I183" s="49">
        <f t="shared" ref="I183:J186" si="83">C183-E183</f>
        <v>0</v>
      </c>
      <c r="J183" s="50">
        <f t="shared" si="83"/>
        <v>0</v>
      </c>
      <c r="K183" s="8"/>
      <c r="L183" s="8"/>
      <c r="M183" s="8"/>
      <c r="N183" s="13"/>
      <c r="O183" s="51">
        <v>0.2</v>
      </c>
      <c r="P183" s="8">
        <v>0</v>
      </c>
      <c r="Q183" s="41">
        <f t="shared" si="53"/>
        <v>0</v>
      </c>
      <c r="R183" s="42">
        <f t="shared" si="47"/>
        <v>0</v>
      </c>
      <c r="S183" s="43">
        <f t="shared" si="47"/>
        <v>0</v>
      </c>
      <c r="T183" s="405"/>
      <c r="U183" s="405"/>
      <c r="V183" s="405"/>
      <c r="W183" s="484"/>
      <c r="X183" s="423">
        <v>0.2</v>
      </c>
      <c r="Y183" s="405">
        <v>0</v>
      </c>
      <c r="Z183" s="424">
        <f t="shared" si="81"/>
        <v>0</v>
      </c>
      <c r="AA183" s="406">
        <f t="shared" si="82"/>
        <v>0</v>
      </c>
      <c r="AB183" s="484">
        <f t="shared" si="55"/>
        <v>0</v>
      </c>
      <c r="AC183" s="404"/>
    </row>
    <row r="184" spans="1:29" ht="18">
      <c r="A184" s="6"/>
      <c r="B184" s="7" t="s">
        <v>111</v>
      </c>
      <c r="C184" s="8"/>
      <c r="D184" s="13"/>
      <c r="E184" s="8"/>
      <c r="F184" s="13"/>
      <c r="G184" s="47"/>
      <c r="H184" s="48"/>
      <c r="I184" s="49">
        <f t="shared" si="83"/>
        <v>0</v>
      </c>
      <c r="J184" s="50">
        <f t="shared" si="83"/>
        <v>0</v>
      </c>
      <c r="K184" s="8"/>
      <c r="L184" s="8"/>
      <c r="M184" s="8"/>
      <c r="N184" s="13"/>
      <c r="O184" s="51">
        <f>0.2/12*9</f>
        <v>0.15</v>
      </c>
      <c r="P184" s="8">
        <v>0</v>
      </c>
      <c r="Q184" s="41">
        <f t="shared" si="53"/>
        <v>0</v>
      </c>
      <c r="R184" s="42">
        <f t="shared" si="47"/>
        <v>0</v>
      </c>
      <c r="S184" s="43">
        <f t="shared" si="47"/>
        <v>0</v>
      </c>
      <c r="T184" s="405"/>
      <c r="U184" s="405"/>
      <c r="V184" s="405"/>
      <c r="W184" s="484"/>
      <c r="X184" s="423">
        <f>0.2/12*9</f>
        <v>0.15</v>
      </c>
      <c r="Y184" s="405">
        <v>0</v>
      </c>
      <c r="Z184" s="424">
        <f t="shared" si="81"/>
        <v>0</v>
      </c>
      <c r="AA184" s="406">
        <f t="shared" si="82"/>
        <v>0</v>
      </c>
      <c r="AB184" s="484">
        <f t="shared" si="55"/>
        <v>0</v>
      </c>
      <c r="AC184" s="404"/>
    </row>
    <row r="185" spans="1:29" ht="18">
      <c r="A185" s="6"/>
      <c r="B185" s="7" t="s">
        <v>112</v>
      </c>
      <c r="C185" s="8"/>
      <c r="D185" s="13"/>
      <c r="E185" s="8"/>
      <c r="F185" s="13"/>
      <c r="G185" s="47"/>
      <c r="H185" s="48"/>
      <c r="I185" s="49">
        <f t="shared" si="83"/>
        <v>0</v>
      </c>
      <c r="J185" s="50">
        <f t="shared" si="83"/>
        <v>0</v>
      </c>
      <c r="K185" s="8"/>
      <c r="L185" s="8"/>
      <c r="M185" s="8"/>
      <c r="N185" s="13"/>
      <c r="O185" s="51">
        <f>0.2/12*6</f>
        <v>0.1</v>
      </c>
      <c r="P185" s="8">
        <v>0</v>
      </c>
      <c r="Q185" s="41">
        <f t="shared" si="53"/>
        <v>0</v>
      </c>
      <c r="R185" s="42">
        <f t="shared" si="47"/>
        <v>0</v>
      </c>
      <c r="S185" s="43">
        <f t="shared" si="47"/>
        <v>0</v>
      </c>
      <c r="T185" s="405"/>
      <c r="U185" s="405"/>
      <c r="V185" s="405"/>
      <c r="W185" s="484"/>
      <c r="X185" s="423">
        <f>0.2/12*6</f>
        <v>0.1</v>
      </c>
      <c r="Y185" s="405">
        <v>0</v>
      </c>
      <c r="Z185" s="424">
        <f t="shared" si="81"/>
        <v>0</v>
      </c>
      <c r="AA185" s="406">
        <f t="shared" si="82"/>
        <v>0</v>
      </c>
      <c r="AB185" s="484">
        <f t="shared" si="55"/>
        <v>0</v>
      </c>
      <c r="AC185" s="404"/>
    </row>
    <row r="186" spans="1:29" ht="18">
      <c r="A186" s="6"/>
      <c r="B186" s="7" t="s">
        <v>113</v>
      </c>
      <c r="C186" s="8"/>
      <c r="D186" s="13"/>
      <c r="E186" s="8"/>
      <c r="F186" s="13"/>
      <c r="G186" s="47"/>
      <c r="H186" s="48"/>
      <c r="I186" s="49">
        <f t="shared" si="83"/>
        <v>0</v>
      </c>
      <c r="J186" s="50">
        <f t="shared" si="83"/>
        <v>0</v>
      </c>
      <c r="K186" s="8"/>
      <c r="L186" s="8"/>
      <c r="M186" s="8"/>
      <c r="N186" s="13"/>
      <c r="O186" s="51">
        <f>0.2/12*3</f>
        <v>0.05</v>
      </c>
      <c r="P186" s="8">
        <v>0</v>
      </c>
      <c r="Q186" s="41">
        <f t="shared" si="53"/>
        <v>0</v>
      </c>
      <c r="R186" s="42">
        <f t="shared" si="47"/>
        <v>0</v>
      </c>
      <c r="S186" s="43">
        <f t="shared" si="47"/>
        <v>0</v>
      </c>
      <c r="T186" s="405"/>
      <c r="U186" s="405"/>
      <c r="V186" s="405"/>
      <c r="W186" s="484"/>
      <c r="X186" s="423">
        <f>0.2/12*3</f>
        <v>0.05</v>
      </c>
      <c r="Y186" s="405">
        <v>0</v>
      </c>
      <c r="Z186" s="424">
        <f t="shared" si="81"/>
        <v>0</v>
      </c>
      <c r="AA186" s="406">
        <f t="shared" si="82"/>
        <v>0</v>
      </c>
      <c r="AB186" s="484">
        <f t="shared" si="55"/>
        <v>0</v>
      </c>
      <c r="AC186" s="404"/>
    </row>
    <row r="187" spans="1:29" s="87" customFormat="1" ht="18">
      <c r="A187" s="176"/>
      <c r="B187" s="192" t="s">
        <v>107</v>
      </c>
      <c r="C187" s="198">
        <f>C183+C184+C185+C186</f>
        <v>0</v>
      </c>
      <c r="D187" s="199">
        <f t="shared" ref="D187:S187" si="84">D183+D184+D185+D186</f>
        <v>0</v>
      </c>
      <c r="E187" s="198">
        <f>E183+E184+E185+E186</f>
        <v>0</v>
      </c>
      <c r="F187" s="199">
        <f t="shared" si="84"/>
        <v>0</v>
      </c>
      <c r="G187" s="134"/>
      <c r="H187" s="135"/>
      <c r="I187" s="198">
        <f t="shared" si="84"/>
        <v>0</v>
      </c>
      <c r="J187" s="199">
        <f t="shared" si="84"/>
        <v>0</v>
      </c>
      <c r="K187" s="199">
        <f t="shared" si="84"/>
        <v>0</v>
      </c>
      <c r="L187" s="199">
        <f t="shared" si="84"/>
        <v>0</v>
      </c>
      <c r="M187" s="199">
        <f t="shared" si="84"/>
        <v>0</v>
      </c>
      <c r="N187" s="199">
        <f t="shared" si="84"/>
        <v>0</v>
      </c>
      <c r="O187" s="200">
        <f t="shared" si="84"/>
        <v>0.49999999999999994</v>
      </c>
      <c r="P187" s="199">
        <f t="shared" si="84"/>
        <v>0</v>
      </c>
      <c r="Q187" s="199">
        <f t="shared" si="84"/>
        <v>0</v>
      </c>
      <c r="R187" s="199">
        <f t="shared" si="84"/>
        <v>0</v>
      </c>
      <c r="S187" s="199">
        <f t="shared" si="84"/>
        <v>0</v>
      </c>
      <c r="T187" s="446"/>
      <c r="U187" s="446">
        <f t="shared" ref="U187:AB187" si="85">U183+U184+U185+U186</f>
        <v>0</v>
      </c>
      <c r="V187" s="446"/>
      <c r="W187" s="446">
        <f t="shared" si="85"/>
        <v>0</v>
      </c>
      <c r="X187" s="449"/>
      <c r="Y187" s="446"/>
      <c r="Z187" s="446">
        <f t="shared" si="85"/>
        <v>0</v>
      </c>
      <c r="AA187" s="446"/>
      <c r="AB187" s="446">
        <f t="shared" si="85"/>
        <v>0</v>
      </c>
      <c r="AC187" s="422"/>
    </row>
    <row r="188" spans="1:29" s="88" customFormat="1" ht="31.5">
      <c r="A188" s="6">
        <v>6.07</v>
      </c>
      <c r="B188" s="36" t="s">
        <v>119</v>
      </c>
      <c r="C188" s="26"/>
      <c r="D188" s="27"/>
      <c r="E188" s="26"/>
      <c r="F188" s="27"/>
      <c r="G188" s="47"/>
      <c r="H188" s="48"/>
      <c r="I188" s="53"/>
      <c r="J188" s="26"/>
      <c r="K188" s="26"/>
      <c r="L188" s="26"/>
      <c r="M188" s="26"/>
      <c r="N188" s="27"/>
      <c r="O188" s="112"/>
      <c r="P188" s="26"/>
      <c r="Q188" s="41">
        <f t="shared" si="53"/>
        <v>0</v>
      </c>
      <c r="R188" s="42">
        <f t="shared" si="47"/>
        <v>0</v>
      </c>
      <c r="S188" s="43">
        <f t="shared" si="47"/>
        <v>0</v>
      </c>
      <c r="T188" s="439"/>
      <c r="U188" s="439"/>
      <c r="V188" s="439"/>
      <c r="W188" s="448"/>
      <c r="X188" s="440"/>
      <c r="Y188" s="439"/>
      <c r="Z188" s="424"/>
      <c r="AA188" s="406"/>
      <c r="AB188" s="484"/>
      <c r="AC188" s="403"/>
    </row>
    <row r="189" spans="1:29" s="88" customFormat="1" ht="18">
      <c r="A189" s="6"/>
      <c r="B189" s="7" t="s">
        <v>110</v>
      </c>
      <c r="C189" s="8"/>
      <c r="D189" s="13"/>
      <c r="E189" s="8"/>
      <c r="F189" s="13"/>
      <c r="G189" s="47"/>
      <c r="H189" s="48"/>
      <c r="I189" s="49">
        <f t="shared" ref="I189:J192" si="86">C189-E189</f>
        <v>0</v>
      </c>
      <c r="J189" s="50">
        <f t="shared" si="86"/>
        <v>0</v>
      </c>
      <c r="K189" s="8"/>
      <c r="L189" s="8"/>
      <c r="M189" s="8"/>
      <c r="N189" s="13"/>
      <c r="O189" s="51">
        <f>0.06</f>
        <v>0.06</v>
      </c>
      <c r="P189" s="8">
        <v>0</v>
      </c>
      <c r="Q189" s="41">
        <f t="shared" si="53"/>
        <v>0</v>
      </c>
      <c r="R189" s="42">
        <f t="shared" si="47"/>
        <v>0</v>
      </c>
      <c r="S189" s="43">
        <f t="shared" si="47"/>
        <v>0</v>
      </c>
      <c r="T189" s="405"/>
      <c r="U189" s="405"/>
      <c r="V189" s="405"/>
      <c r="W189" s="484"/>
      <c r="X189" s="423">
        <f>0.06</f>
        <v>0.06</v>
      </c>
      <c r="Y189" s="405">
        <v>0</v>
      </c>
      <c r="Z189" s="424">
        <f t="shared" ref="Z189:Z192" si="87">X189*Y189</f>
        <v>0</v>
      </c>
      <c r="AA189" s="406">
        <f t="shared" ref="AA189:AA192" si="88">T189+V189+Y189</f>
        <v>0</v>
      </c>
      <c r="AB189" s="484">
        <f t="shared" si="55"/>
        <v>0</v>
      </c>
      <c r="AC189" s="404"/>
    </row>
    <row r="190" spans="1:29" s="88" customFormat="1" ht="18">
      <c r="A190" s="6"/>
      <c r="B190" s="7" t="s">
        <v>111</v>
      </c>
      <c r="C190" s="8"/>
      <c r="D190" s="13"/>
      <c r="E190" s="8"/>
      <c r="F190" s="13"/>
      <c r="G190" s="47"/>
      <c r="H190" s="48"/>
      <c r="I190" s="49">
        <f t="shared" si="86"/>
        <v>0</v>
      </c>
      <c r="J190" s="50">
        <f t="shared" si="86"/>
        <v>0</v>
      </c>
      <c r="K190" s="8"/>
      <c r="L190" s="8"/>
      <c r="M190" s="8"/>
      <c r="N190" s="13"/>
      <c r="O190" s="51">
        <f>0.06/12*9</f>
        <v>4.4999999999999998E-2</v>
      </c>
      <c r="P190" s="8">
        <v>0</v>
      </c>
      <c r="Q190" s="41">
        <f t="shared" si="53"/>
        <v>0</v>
      </c>
      <c r="R190" s="42">
        <f t="shared" si="47"/>
        <v>0</v>
      </c>
      <c r="S190" s="43">
        <f t="shared" si="47"/>
        <v>0</v>
      </c>
      <c r="T190" s="405"/>
      <c r="U190" s="405"/>
      <c r="V190" s="405"/>
      <c r="W190" s="484"/>
      <c r="X190" s="423">
        <f>0.06/12*9</f>
        <v>4.4999999999999998E-2</v>
      </c>
      <c r="Y190" s="405">
        <v>0</v>
      </c>
      <c r="Z190" s="424">
        <f t="shared" si="87"/>
        <v>0</v>
      </c>
      <c r="AA190" s="406">
        <f t="shared" si="88"/>
        <v>0</v>
      </c>
      <c r="AB190" s="484">
        <f t="shared" si="55"/>
        <v>0</v>
      </c>
      <c r="AC190" s="404"/>
    </row>
    <row r="191" spans="1:29" s="88" customFormat="1" ht="18">
      <c r="A191" s="6"/>
      <c r="B191" s="7" t="s">
        <v>112</v>
      </c>
      <c r="C191" s="8"/>
      <c r="D191" s="13"/>
      <c r="E191" s="8"/>
      <c r="F191" s="13"/>
      <c r="G191" s="47"/>
      <c r="H191" s="48"/>
      <c r="I191" s="49">
        <f t="shared" si="86"/>
        <v>0</v>
      </c>
      <c r="J191" s="50">
        <f t="shared" si="86"/>
        <v>0</v>
      </c>
      <c r="K191" s="8"/>
      <c r="L191" s="8"/>
      <c r="M191" s="8"/>
      <c r="N191" s="13"/>
      <c r="O191" s="51">
        <f>0.06/12*6</f>
        <v>0.03</v>
      </c>
      <c r="P191" s="8"/>
      <c r="Q191" s="41">
        <f t="shared" si="53"/>
        <v>0</v>
      </c>
      <c r="R191" s="42">
        <f t="shared" si="47"/>
        <v>0</v>
      </c>
      <c r="S191" s="43">
        <f t="shared" si="47"/>
        <v>0</v>
      </c>
      <c r="T191" s="405"/>
      <c r="U191" s="405"/>
      <c r="V191" s="405"/>
      <c r="W191" s="484"/>
      <c r="X191" s="423">
        <f>0.06/12*6</f>
        <v>0.03</v>
      </c>
      <c r="Y191" s="405"/>
      <c r="Z191" s="424">
        <f t="shared" si="87"/>
        <v>0</v>
      </c>
      <c r="AA191" s="406">
        <f t="shared" si="88"/>
        <v>0</v>
      </c>
      <c r="AB191" s="484">
        <f t="shared" si="55"/>
        <v>0</v>
      </c>
      <c r="AC191" s="404"/>
    </row>
    <row r="192" spans="1:29" s="88" customFormat="1" ht="18">
      <c r="A192" s="6"/>
      <c r="B192" s="7" t="s">
        <v>113</v>
      </c>
      <c r="C192" s="8"/>
      <c r="D192" s="13"/>
      <c r="E192" s="8"/>
      <c r="F192" s="13"/>
      <c r="G192" s="47"/>
      <c r="H192" s="48"/>
      <c r="I192" s="49">
        <f t="shared" si="86"/>
        <v>0</v>
      </c>
      <c r="J192" s="50">
        <f t="shared" si="86"/>
        <v>0</v>
      </c>
      <c r="K192" s="8"/>
      <c r="L192" s="8"/>
      <c r="M192" s="8"/>
      <c r="N192" s="13"/>
      <c r="O192" s="51">
        <f>0.06/12*3</f>
        <v>1.4999999999999999E-2</v>
      </c>
      <c r="P192" s="8">
        <v>0</v>
      </c>
      <c r="Q192" s="41">
        <f t="shared" si="53"/>
        <v>0</v>
      </c>
      <c r="R192" s="42">
        <f t="shared" si="47"/>
        <v>0</v>
      </c>
      <c r="S192" s="43">
        <f t="shared" si="47"/>
        <v>0</v>
      </c>
      <c r="T192" s="405"/>
      <c r="U192" s="405"/>
      <c r="V192" s="405"/>
      <c r="W192" s="484"/>
      <c r="X192" s="423">
        <f>0.06/12*3</f>
        <v>1.4999999999999999E-2</v>
      </c>
      <c r="Y192" s="405">
        <v>0</v>
      </c>
      <c r="Z192" s="424">
        <f t="shared" si="87"/>
        <v>0</v>
      </c>
      <c r="AA192" s="406">
        <f t="shared" si="88"/>
        <v>0</v>
      </c>
      <c r="AB192" s="484">
        <f t="shared" si="55"/>
        <v>0</v>
      </c>
      <c r="AC192" s="404"/>
    </row>
    <row r="193" spans="1:29" s="87" customFormat="1" ht="18">
      <c r="A193" s="176"/>
      <c r="B193" s="192" t="s">
        <v>107</v>
      </c>
      <c r="C193" s="198">
        <f>C189+C190+C191+C192</f>
        <v>0</v>
      </c>
      <c r="D193" s="199">
        <f t="shared" ref="D193:F193" si="89">D189+D190+D191+D192</f>
        <v>0</v>
      </c>
      <c r="E193" s="198">
        <f>E189+E190+E191+E192</f>
        <v>0</v>
      </c>
      <c r="F193" s="199">
        <f t="shared" si="89"/>
        <v>0</v>
      </c>
      <c r="G193" s="134"/>
      <c r="H193" s="135"/>
      <c r="I193" s="198">
        <f t="shared" ref="I193:S193" si="90">I189+I190+I191+I192</f>
        <v>0</v>
      </c>
      <c r="J193" s="199">
        <f t="shared" si="90"/>
        <v>0</v>
      </c>
      <c r="K193" s="199">
        <f t="shared" si="90"/>
        <v>0</v>
      </c>
      <c r="L193" s="199">
        <f t="shared" si="90"/>
        <v>0</v>
      </c>
      <c r="M193" s="199">
        <f t="shared" si="90"/>
        <v>0</v>
      </c>
      <c r="N193" s="199">
        <f t="shared" si="90"/>
        <v>0</v>
      </c>
      <c r="O193" s="200">
        <f t="shared" si="90"/>
        <v>0.15000000000000002</v>
      </c>
      <c r="P193" s="199">
        <f t="shared" si="90"/>
        <v>0</v>
      </c>
      <c r="Q193" s="199">
        <f t="shared" si="90"/>
        <v>0</v>
      </c>
      <c r="R193" s="199">
        <f t="shared" si="90"/>
        <v>0</v>
      </c>
      <c r="S193" s="199">
        <f t="shared" si="90"/>
        <v>0</v>
      </c>
      <c r="T193" s="446"/>
      <c r="U193" s="446">
        <f t="shared" ref="U193:Z193" si="91">U189+U190+U191+U192</f>
        <v>0</v>
      </c>
      <c r="V193" s="446"/>
      <c r="W193" s="446">
        <f t="shared" si="91"/>
        <v>0</v>
      </c>
      <c r="X193" s="449"/>
      <c r="Y193" s="446"/>
      <c r="Z193" s="446">
        <f t="shared" si="91"/>
        <v>0</v>
      </c>
      <c r="AA193" s="446"/>
      <c r="AB193" s="484">
        <f t="shared" si="55"/>
        <v>0</v>
      </c>
      <c r="AC193" s="422"/>
    </row>
    <row r="194" spans="1:29" s="87" customFormat="1" ht="18">
      <c r="A194" s="176"/>
      <c r="B194" s="192" t="s">
        <v>9</v>
      </c>
      <c r="C194" s="198">
        <f>C193+C187+C181+C175+C169+C163+C157</f>
        <v>27</v>
      </c>
      <c r="D194" s="199">
        <f>D193+D187+D181+D175+D169+D163+D157</f>
        <v>4.2799999999999994</v>
      </c>
      <c r="E194" s="198">
        <f>E193+E187+E181+E175+E169+E163+E157</f>
        <v>27</v>
      </c>
      <c r="F194" s="199">
        <f>F193+F187+F181+F175+F169+F163+F157</f>
        <v>4.2799999999999994</v>
      </c>
      <c r="G194" s="134">
        <f t="shared" ref="G194:H215" si="92">E194/C194</f>
        <v>1</v>
      </c>
      <c r="H194" s="135">
        <f t="shared" si="92"/>
        <v>1</v>
      </c>
      <c r="I194" s="198">
        <f t="shared" ref="I194:S194" si="93">I193+I187+I181+I175+I169+I163+I157</f>
        <v>0</v>
      </c>
      <c r="J194" s="199">
        <f t="shared" si="93"/>
        <v>0</v>
      </c>
      <c r="K194" s="199">
        <f t="shared" si="93"/>
        <v>0</v>
      </c>
      <c r="L194" s="199">
        <f t="shared" si="93"/>
        <v>0</v>
      </c>
      <c r="M194" s="199">
        <f t="shared" si="93"/>
        <v>0</v>
      </c>
      <c r="N194" s="199">
        <f t="shared" si="93"/>
        <v>0</v>
      </c>
      <c r="O194" s="200">
        <f t="shared" si="93"/>
        <v>2.1</v>
      </c>
      <c r="P194" s="199">
        <f t="shared" si="93"/>
        <v>141</v>
      </c>
      <c r="Q194" s="199">
        <f t="shared" si="93"/>
        <v>4.6199999999999992</v>
      </c>
      <c r="R194" s="199">
        <f>R193+R187+R181+R175+R169+R163+R157</f>
        <v>141</v>
      </c>
      <c r="S194" s="199">
        <f t="shared" si="93"/>
        <v>4.6199999999999992</v>
      </c>
      <c r="T194" s="446"/>
      <c r="U194" s="446">
        <f t="shared" ref="U194:Z194" si="94">U193+U187+U181+U175+U169+U163+U157</f>
        <v>0</v>
      </c>
      <c r="V194" s="446"/>
      <c r="W194" s="446">
        <f t="shared" si="94"/>
        <v>0</v>
      </c>
      <c r="X194" s="449"/>
      <c r="Y194" s="446"/>
      <c r="Z194" s="446">
        <f t="shared" si="94"/>
        <v>4.6199999999999992</v>
      </c>
      <c r="AA194" s="446"/>
      <c r="AB194" s="446">
        <f>AB193+AB187+AB181+AB175+AB169+AB163+AB157</f>
        <v>4.6199999999999992</v>
      </c>
      <c r="AC194" s="422"/>
    </row>
    <row r="195" spans="1:29" s="172" customFormat="1" ht="18">
      <c r="A195" s="164" t="s">
        <v>120</v>
      </c>
      <c r="B195" s="165" t="s">
        <v>121</v>
      </c>
      <c r="C195" s="166"/>
      <c r="D195" s="173"/>
      <c r="E195" s="166"/>
      <c r="F195" s="173"/>
      <c r="G195" s="167"/>
      <c r="H195" s="168"/>
      <c r="I195" s="174"/>
      <c r="J195" s="166"/>
      <c r="K195" s="166"/>
      <c r="L195" s="166"/>
      <c r="M195" s="166"/>
      <c r="N195" s="173"/>
      <c r="O195" s="169"/>
      <c r="P195" s="166"/>
      <c r="Q195" s="201">
        <f t="shared" si="53"/>
        <v>0</v>
      </c>
      <c r="R195" s="170">
        <f t="shared" si="47"/>
        <v>0</v>
      </c>
      <c r="S195" s="171">
        <f t="shared" si="47"/>
        <v>0</v>
      </c>
      <c r="T195" s="439"/>
      <c r="U195" s="439"/>
      <c r="V195" s="439"/>
      <c r="W195" s="448"/>
      <c r="X195" s="440"/>
      <c r="Y195" s="439"/>
      <c r="Z195" s="424"/>
      <c r="AA195" s="406"/>
      <c r="AB195" s="484"/>
      <c r="AC195" s="403"/>
    </row>
    <row r="196" spans="1:29" s="147" customFormat="1" ht="18">
      <c r="A196" s="143">
        <v>7</v>
      </c>
      <c r="B196" s="144" t="s">
        <v>122</v>
      </c>
      <c r="C196" s="145"/>
      <c r="D196" s="162"/>
      <c r="E196" s="145"/>
      <c r="F196" s="162"/>
      <c r="G196" s="151"/>
      <c r="H196" s="152"/>
      <c r="I196" s="159"/>
      <c r="J196" s="145"/>
      <c r="K196" s="145"/>
      <c r="L196" s="145"/>
      <c r="M196" s="145"/>
      <c r="N196" s="162"/>
      <c r="O196" s="153"/>
      <c r="P196" s="145"/>
      <c r="Q196" s="158">
        <f t="shared" si="53"/>
        <v>0</v>
      </c>
      <c r="R196" s="154">
        <f t="shared" si="47"/>
        <v>0</v>
      </c>
      <c r="S196" s="155">
        <f t="shared" si="47"/>
        <v>0</v>
      </c>
      <c r="T196" s="439"/>
      <c r="U196" s="439"/>
      <c r="V196" s="439"/>
      <c r="W196" s="448"/>
      <c r="X196" s="440"/>
      <c r="Y196" s="439"/>
      <c r="Z196" s="424"/>
      <c r="AA196" s="406"/>
      <c r="AB196" s="484"/>
      <c r="AC196" s="403"/>
    </row>
    <row r="197" spans="1:29" ht="18">
      <c r="A197" s="6">
        <v>7.01</v>
      </c>
      <c r="B197" s="7" t="s">
        <v>123</v>
      </c>
      <c r="C197" s="8"/>
      <c r="D197" s="13"/>
      <c r="E197" s="8"/>
      <c r="F197" s="13"/>
      <c r="G197" s="47"/>
      <c r="H197" s="48"/>
      <c r="I197" s="75"/>
      <c r="J197" s="8"/>
      <c r="K197" s="8"/>
      <c r="L197" s="8"/>
      <c r="M197" s="8"/>
      <c r="N197" s="13"/>
      <c r="O197" s="64"/>
      <c r="P197" s="8"/>
      <c r="Q197" s="41">
        <f>O197*P197</f>
        <v>0</v>
      </c>
      <c r="R197" s="42">
        <f t="shared" si="47"/>
        <v>0</v>
      </c>
      <c r="S197" s="43">
        <f t="shared" si="47"/>
        <v>0</v>
      </c>
      <c r="T197" s="405"/>
      <c r="U197" s="405"/>
      <c r="V197" s="405"/>
      <c r="W197" s="484"/>
      <c r="X197" s="426"/>
      <c r="Y197" s="405"/>
      <c r="Z197" s="424"/>
      <c r="AA197" s="406"/>
      <c r="AB197" s="484"/>
      <c r="AC197" s="404"/>
    </row>
    <row r="198" spans="1:29" s="91" customFormat="1" ht="18">
      <c r="A198" s="6"/>
      <c r="B198" s="7" t="s">
        <v>124</v>
      </c>
      <c r="C198" s="8">
        <v>13889</v>
      </c>
      <c r="D198" s="13">
        <v>20.833500000000001</v>
      </c>
      <c r="E198" s="8">
        <v>13889</v>
      </c>
      <c r="F198" s="13">
        <v>20.833500000000001</v>
      </c>
      <c r="G198" s="47">
        <f t="shared" si="92"/>
        <v>1</v>
      </c>
      <c r="H198" s="48">
        <f t="shared" si="92"/>
        <v>1</v>
      </c>
      <c r="I198" s="49">
        <f t="shared" ref="I198:J207" si="95">C198-E198</f>
        <v>0</v>
      </c>
      <c r="J198" s="50">
        <f t="shared" si="95"/>
        <v>0</v>
      </c>
      <c r="K198" s="8"/>
      <c r="L198" s="8"/>
      <c r="M198" s="8"/>
      <c r="N198" s="13"/>
      <c r="O198" s="64">
        <v>1.5E-3</v>
      </c>
      <c r="P198" s="8">
        <v>12575</v>
      </c>
      <c r="Q198" s="41">
        <f t="shared" si="53"/>
        <v>18.862500000000001</v>
      </c>
      <c r="R198" s="42">
        <f t="shared" si="47"/>
        <v>12575</v>
      </c>
      <c r="S198" s="43">
        <f t="shared" si="47"/>
        <v>18.862500000000001</v>
      </c>
      <c r="T198" s="405"/>
      <c r="U198" s="405"/>
      <c r="V198" s="405"/>
      <c r="W198" s="484"/>
      <c r="X198" s="426">
        <v>1.5E-3</v>
      </c>
      <c r="Y198" s="405">
        <v>12575</v>
      </c>
      <c r="Z198" s="424">
        <f>X198*Y198</f>
        <v>18.862500000000001</v>
      </c>
      <c r="AA198" s="406">
        <f t="shared" ref="AA198:AA205" si="96">T198+V198+Y198</f>
        <v>12575</v>
      </c>
      <c r="AB198" s="484">
        <f t="shared" si="55"/>
        <v>18.862500000000001</v>
      </c>
      <c r="AC198" s="404"/>
    </row>
    <row r="199" spans="1:29" s="91" customFormat="1" ht="18">
      <c r="A199" s="6"/>
      <c r="B199" s="7" t="s">
        <v>125</v>
      </c>
      <c r="C199" s="8">
        <v>0</v>
      </c>
      <c r="D199" s="13">
        <v>0</v>
      </c>
      <c r="E199" s="8">
        <v>0</v>
      </c>
      <c r="F199" s="13">
        <v>0</v>
      </c>
      <c r="G199" s="47"/>
      <c r="H199" s="48"/>
      <c r="I199" s="49">
        <f t="shared" si="95"/>
        <v>0</v>
      </c>
      <c r="J199" s="50">
        <f t="shared" si="95"/>
        <v>0</v>
      </c>
      <c r="K199" s="8"/>
      <c r="L199" s="8"/>
      <c r="M199" s="8"/>
      <c r="N199" s="13"/>
      <c r="O199" s="64">
        <v>1.5E-3</v>
      </c>
      <c r="P199" s="8">
        <v>0</v>
      </c>
      <c r="Q199" s="41">
        <f t="shared" si="53"/>
        <v>0</v>
      </c>
      <c r="R199" s="42">
        <f t="shared" si="47"/>
        <v>0</v>
      </c>
      <c r="S199" s="43">
        <f t="shared" si="47"/>
        <v>0</v>
      </c>
      <c r="T199" s="405"/>
      <c r="U199" s="405"/>
      <c r="V199" s="405"/>
      <c r="W199" s="484"/>
      <c r="X199" s="426">
        <v>1.5E-3</v>
      </c>
      <c r="Y199" s="405">
        <v>0</v>
      </c>
      <c r="Z199" s="424">
        <f t="shared" ref="Z199:Z207" si="97">X199*Y199</f>
        <v>0</v>
      </c>
      <c r="AA199" s="406">
        <f t="shared" si="96"/>
        <v>0</v>
      </c>
      <c r="AB199" s="484">
        <f t="shared" si="55"/>
        <v>0</v>
      </c>
      <c r="AC199" s="404"/>
    </row>
    <row r="200" spans="1:29" s="91" customFormat="1" ht="18">
      <c r="A200" s="6"/>
      <c r="B200" s="7" t="s">
        <v>126</v>
      </c>
      <c r="C200" s="8">
        <v>0</v>
      </c>
      <c r="D200" s="13">
        <v>0</v>
      </c>
      <c r="E200" s="8">
        <v>0</v>
      </c>
      <c r="F200" s="13">
        <v>0</v>
      </c>
      <c r="G200" s="47"/>
      <c r="H200" s="48"/>
      <c r="I200" s="49">
        <f t="shared" si="95"/>
        <v>0</v>
      </c>
      <c r="J200" s="50">
        <f t="shared" si="95"/>
        <v>0</v>
      </c>
      <c r="K200" s="8"/>
      <c r="L200" s="8"/>
      <c r="M200" s="8"/>
      <c r="N200" s="13"/>
      <c r="O200" s="64">
        <v>1.5E-3</v>
      </c>
      <c r="P200" s="8">
        <v>0</v>
      </c>
      <c r="Q200" s="41">
        <f t="shared" si="53"/>
        <v>0</v>
      </c>
      <c r="R200" s="42">
        <f t="shared" si="47"/>
        <v>0</v>
      </c>
      <c r="S200" s="43">
        <f t="shared" si="47"/>
        <v>0</v>
      </c>
      <c r="T200" s="405"/>
      <c r="U200" s="405"/>
      <c r="V200" s="405"/>
      <c r="W200" s="484"/>
      <c r="X200" s="426">
        <v>1.5E-3</v>
      </c>
      <c r="Y200" s="405">
        <v>0</v>
      </c>
      <c r="Z200" s="424">
        <f t="shared" si="97"/>
        <v>0</v>
      </c>
      <c r="AA200" s="406">
        <f t="shared" si="96"/>
        <v>0</v>
      </c>
      <c r="AB200" s="484">
        <f t="shared" si="55"/>
        <v>0</v>
      </c>
      <c r="AC200" s="404"/>
    </row>
    <row r="201" spans="1:29" s="91" customFormat="1" ht="18">
      <c r="A201" s="6"/>
      <c r="B201" s="7" t="s">
        <v>127</v>
      </c>
      <c r="C201" s="8">
        <v>24094</v>
      </c>
      <c r="D201" s="13">
        <v>36.140999999999998</v>
      </c>
      <c r="E201" s="8">
        <v>24094</v>
      </c>
      <c r="F201" s="13">
        <v>36.140999999999998</v>
      </c>
      <c r="G201" s="47">
        <f t="shared" si="92"/>
        <v>1</v>
      </c>
      <c r="H201" s="48">
        <f t="shared" si="92"/>
        <v>1</v>
      </c>
      <c r="I201" s="49">
        <f t="shared" si="95"/>
        <v>0</v>
      </c>
      <c r="J201" s="50">
        <f t="shared" si="95"/>
        <v>0</v>
      </c>
      <c r="K201" s="8"/>
      <c r="L201" s="8"/>
      <c r="M201" s="8"/>
      <c r="N201" s="13"/>
      <c r="O201" s="64">
        <v>1.5E-3</v>
      </c>
      <c r="P201" s="8">
        <v>22798</v>
      </c>
      <c r="Q201" s="41">
        <f t="shared" si="53"/>
        <v>34.197000000000003</v>
      </c>
      <c r="R201" s="42">
        <f t="shared" si="47"/>
        <v>22798</v>
      </c>
      <c r="S201" s="43">
        <f t="shared" si="47"/>
        <v>34.197000000000003</v>
      </c>
      <c r="T201" s="405"/>
      <c r="U201" s="405"/>
      <c r="V201" s="405"/>
      <c r="W201" s="484"/>
      <c r="X201" s="426">
        <v>1.5E-3</v>
      </c>
      <c r="Y201" s="405">
        <v>22798</v>
      </c>
      <c r="Z201" s="424">
        <f t="shared" si="97"/>
        <v>34.197000000000003</v>
      </c>
      <c r="AA201" s="406">
        <f t="shared" si="96"/>
        <v>22798</v>
      </c>
      <c r="AB201" s="484">
        <f t="shared" si="55"/>
        <v>34.197000000000003</v>
      </c>
      <c r="AC201" s="404"/>
    </row>
    <row r="202" spans="1:29" s="91" customFormat="1" ht="18">
      <c r="A202" s="6"/>
      <c r="B202" s="7" t="s">
        <v>128</v>
      </c>
      <c r="C202" s="8">
        <v>2</v>
      </c>
      <c r="D202" s="13">
        <v>3.0000000000000001E-3</v>
      </c>
      <c r="E202" s="8">
        <v>2</v>
      </c>
      <c r="F202" s="13">
        <v>3.0000000000000001E-3</v>
      </c>
      <c r="G202" s="47">
        <f t="shared" si="92"/>
        <v>1</v>
      </c>
      <c r="H202" s="48">
        <f t="shared" si="92"/>
        <v>1</v>
      </c>
      <c r="I202" s="49">
        <f t="shared" si="95"/>
        <v>0</v>
      </c>
      <c r="J202" s="50">
        <f t="shared" si="95"/>
        <v>0</v>
      </c>
      <c r="K202" s="8"/>
      <c r="L202" s="8"/>
      <c r="M202" s="8"/>
      <c r="N202" s="13"/>
      <c r="O202" s="64">
        <v>1.5E-3</v>
      </c>
      <c r="P202" s="8">
        <v>0</v>
      </c>
      <c r="Q202" s="41">
        <f t="shared" si="53"/>
        <v>0</v>
      </c>
      <c r="R202" s="42">
        <f t="shared" si="47"/>
        <v>0</v>
      </c>
      <c r="S202" s="43">
        <f t="shared" si="47"/>
        <v>0</v>
      </c>
      <c r="T202" s="405"/>
      <c r="U202" s="405"/>
      <c r="V202" s="405"/>
      <c r="W202" s="484"/>
      <c r="X202" s="426">
        <v>1.5E-3</v>
      </c>
      <c r="Y202" s="405">
        <v>0</v>
      </c>
      <c r="Z202" s="424">
        <f t="shared" si="97"/>
        <v>0</v>
      </c>
      <c r="AA202" s="406">
        <f t="shared" si="96"/>
        <v>0</v>
      </c>
      <c r="AB202" s="484">
        <f t="shared" si="55"/>
        <v>0</v>
      </c>
      <c r="AC202" s="404"/>
    </row>
    <row r="203" spans="1:29" s="91" customFormat="1" ht="18">
      <c r="A203" s="6"/>
      <c r="B203" s="7" t="s">
        <v>129</v>
      </c>
      <c r="C203" s="8">
        <v>0</v>
      </c>
      <c r="D203" s="13">
        <v>0</v>
      </c>
      <c r="E203" s="8">
        <v>0</v>
      </c>
      <c r="F203" s="13">
        <v>0</v>
      </c>
      <c r="G203" s="47"/>
      <c r="H203" s="48"/>
      <c r="I203" s="49">
        <f t="shared" si="95"/>
        <v>0</v>
      </c>
      <c r="J203" s="50">
        <f t="shared" si="95"/>
        <v>0</v>
      </c>
      <c r="K203" s="8"/>
      <c r="L203" s="8"/>
      <c r="M203" s="8"/>
      <c r="N203" s="13"/>
      <c r="O203" s="64">
        <v>1.5E-3</v>
      </c>
      <c r="P203" s="8">
        <v>0</v>
      </c>
      <c r="Q203" s="41">
        <f t="shared" si="53"/>
        <v>0</v>
      </c>
      <c r="R203" s="42">
        <f t="shared" si="47"/>
        <v>0</v>
      </c>
      <c r="S203" s="43">
        <f t="shared" si="47"/>
        <v>0</v>
      </c>
      <c r="T203" s="405"/>
      <c r="U203" s="405"/>
      <c r="V203" s="405"/>
      <c r="W203" s="484"/>
      <c r="X203" s="426">
        <v>1.5E-3</v>
      </c>
      <c r="Y203" s="405">
        <v>0</v>
      </c>
      <c r="Z203" s="424">
        <f t="shared" si="97"/>
        <v>0</v>
      </c>
      <c r="AA203" s="406">
        <f t="shared" si="96"/>
        <v>0</v>
      </c>
      <c r="AB203" s="484">
        <f t="shared" si="55"/>
        <v>0</v>
      </c>
      <c r="AC203" s="404"/>
    </row>
    <row r="204" spans="1:29" s="87" customFormat="1" ht="18">
      <c r="A204" s="6"/>
      <c r="B204" s="7" t="s">
        <v>130</v>
      </c>
      <c r="C204" s="8">
        <v>0</v>
      </c>
      <c r="D204" s="13">
        <v>0</v>
      </c>
      <c r="E204" s="8">
        <v>0</v>
      </c>
      <c r="F204" s="13">
        <v>0</v>
      </c>
      <c r="G204" s="47"/>
      <c r="H204" s="48"/>
      <c r="I204" s="49">
        <f t="shared" si="95"/>
        <v>0</v>
      </c>
      <c r="J204" s="50">
        <f t="shared" si="95"/>
        <v>0</v>
      </c>
      <c r="K204" s="8"/>
      <c r="L204" s="8"/>
      <c r="M204" s="8"/>
      <c r="N204" s="13"/>
      <c r="O204" s="64">
        <v>1.5E-3</v>
      </c>
      <c r="P204" s="8">
        <v>0</v>
      </c>
      <c r="Q204" s="41">
        <f t="shared" si="53"/>
        <v>0</v>
      </c>
      <c r="R204" s="42">
        <f t="shared" si="47"/>
        <v>0</v>
      </c>
      <c r="S204" s="43">
        <f t="shared" si="47"/>
        <v>0</v>
      </c>
      <c r="T204" s="405"/>
      <c r="U204" s="405"/>
      <c r="V204" s="405"/>
      <c r="W204" s="484"/>
      <c r="X204" s="426">
        <v>1.5E-3</v>
      </c>
      <c r="Y204" s="405">
        <v>0</v>
      </c>
      <c r="Z204" s="424">
        <f t="shared" si="97"/>
        <v>0</v>
      </c>
      <c r="AA204" s="406">
        <f t="shared" si="96"/>
        <v>0</v>
      </c>
      <c r="AB204" s="484">
        <f t="shared" si="55"/>
        <v>0</v>
      </c>
      <c r="AC204" s="404"/>
    </row>
    <row r="205" spans="1:29" ht="18">
      <c r="A205" s="6">
        <f>+A197+0.01</f>
        <v>7.02</v>
      </c>
      <c r="B205" s="7" t="s">
        <v>131</v>
      </c>
      <c r="C205" s="8">
        <v>24718</v>
      </c>
      <c r="D205" s="13">
        <v>61.795000000000002</v>
      </c>
      <c r="E205" s="8">
        <v>24718</v>
      </c>
      <c r="F205" s="13">
        <v>61.795000000000002</v>
      </c>
      <c r="G205" s="47">
        <f t="shared" si="92"/>
        <v>1</v>
      </c>
      <c r="H205" s="48">
        <f t="shared" si="92"/>
        <v>1</v>
      </c>
      <c r="I205" s="49">
        <f t="shared" si="95"/>
        <v>0</v>
      </c>
      <c r="J205" s="50">
        <f t="shared" si="95"/>
        <v>0</v>
      </c>
      <c r="K205" s="8"/>
      <c r="L205" s="8"/>
      <c r="M205" s="8"/>
      <c r="N205" s="13"/>
      <c r="O205" s="64">
        <v>2.5000000000000001E-3</v>
      </c>
      <c r="P205" s="8">
        <v>24491</v>
      </c>
      <c r="Q205" s="41">
        <f t="shared" si="53"/>
        <v>61.227499999999999</v>
      </c>
      <c r="R205" s="42">
        <f t="shared" si="47"/>
        <v>24491</v>
      </c>
      <c r="S205" s="43">
        <f t="shared" si="47"/>
        <v>61.227499999999999</v>
      </c>
      <c r="T205" s="405"/>
      <c r="U205" s="405"/>
      <c r="V205" s="405"/>
      <c r="W205" s="484"/>
      <c r="X205" s="426">
        <v>2.5000000000000001E-3</v>
      </c>
      <c r="Y205" s="405">
        <v>24491</v>
      </c>
      <c r="Z205" s="424">
        <f t="shared" si="97"/>
        <v>61.227499999999999</v>
      </c>
      <c r="AA205" s="406">
        <f t="shared" si="96"/>
        <v>24491</v>
      </c>
      <c r="AB205" s="484">
        <f t="shared" si="55"/>
        <v>61.227499999999999</v>
      </c>
      <c r="AC205" s="404"/>
    </row>
    <row r="206" spans="1:29" ht="18">
      <c r="A206" s="6">
        <f t="shared" ref="A206:A207" si="98">+A205+0.01</f>
        <v>7.0299999999999994</v>
      </c>
      <c r="B206" s="7" t="s">
        <v>132</v>
      </c>
      <c r="C206" s="8">
        <v>5</v>
      </c>
      <c r="D206" s="13">
        <v>1.2500000000000001E-2</v>
      </c>
      <c r="E206" s="8">
        <v>5</v>
      </c>
      <c r="F206" s="13">
        <v>1.2500000000000001E-2</v>
      </c>
      <c r="G206" s="47">
        <f t="shared" si="92"/>
        <v>1</v>
      </c>
      <c r="H206" s="48">
        <f t="shared" si="92"/>
        <v>1</v>
      </c>
      <c r="I206" s="49">
        <f t="shared" si="95"/>
        <v>0</v>
      </c>
      <c r="J206" s="50">
        <f t="shared" si="95"/>
        <v>0</v>
      </c>
      <c r="K206" s="8"/>
      <c r="L206" s="8"/>
      <c r="M206" s="8"/>
      <c r="N206" s="13"/>
      <c r="O206" s="64">
        <v>2.5000000000000001E-3</v>
      </c>
      <c r="P206" s="8">
        <v>0</v>
      </c>
      <c r="Q206" s="41">
        <f t="shared" si="53"/>
        <v>0</v>
      </c>
      <c r="R206" s="42">
        <f>K206+M206+P206</f>
        <v>0</v>
      </c>
      <c r="S206" s="43">
        <f t="shared" si="47"/>
        <v>0</v>
      </c>
      <c r="T206" s="405"/>
      <c r="U206" s="405"/>
      <c r="V206" s="405"/>
      <c r="W206" s="484"/>
      <c r="X206" s="426">
        <v>2.5000000000000001E-3</v>
      </c>
      <c r="Y206" s="405">
        <v>0</v>
      </c>
      <c r="Z206" s="424">
        <f t="shared" si="97"/>
        <v>0</v>
      </c>
      <c r="AA206" s="406">
        <f>T206+V206+Y206</f>
        <v>0</v>
      </c>
      <c r="AB206" s="484">
        <f t="shared" si="55"/>
        <v>0</v>
      </c>
      <c r="AC206" s="404"/>
    </row>
    <row r="207" spans="1:29" ht="18">
      <c r="A207" s="6">
        <f t="shared" si="98"/>
        <v>7.0399999999999991</v>
      </c>
      <c r="B207" s="7" t="s">
        <v>133</v>
      </c>
      <c r="C207" s="8">
        <v>0</v>
      </c>
      <c r="D207" s="13">
        <v>0</v>
      </c>
      <c r="E207" s="8">
        <v>0</v>
      </c>
      <c r="F207" s="13">
        <v>0</v>
      </c>
      <c r="G207" s="47"/>
      <c r="H207" s="48"/>
      <c r="I207" s="49">
        <f t="shared" si="95"/>
        <v>0</v>
      </c>
      <c r="J207" s="50">
        <f t="shared" si="95"/>
        <v>0</v>
      </c>
      <c r="K207" s="8"/>
      <c r="L207" s="8"/>
      <c r="M207" s="8"/>
      <c r="N207" s="13"/>
      <c r="O207" s="64">
        <v>2.5000000000000001E-3</v>
      </c>
      <c r="P207" s="8">
        <v>0</v>
      </c>
      <c r="Q207" s="41">
        <f t="shared" si="53"/>
        <v>0</v>
      </c>
      <c r="R207" s="42">
        <f t="shared" si="47"/>
        <v>0</v>
      </c>
      <c r="S207" s="43">
        <f t="shared" si="47"/>
        <v>0</v>
      </c>
      <c r="T207" s="405"/>
      <c r="U207" s="405"/>
      <c r="V207" s="405"/>
      <c r="W207" s="484"/>
      <c r="X207" s="426">
        <v>2.5000000000000001E-3</v>
      </c>
      <c r="Y207" s="405">
        <v>0</v>
      </c>
      <c r="Z207" s="424">
        <f t="shared" si="97"/>
        <v>0</v>
      </c>
      <c r="AA207" s="406">
        <f t="shared" ref="AA207" si="99">T207+V207+Y207</f>
        <v>0</v>
      </c>
      <c r="AB207" s="484">
        <f t="shared" si="55"/>
        <v>0</v>
      </c>
      <c r="AC207" s="404"/>
    </row>
    <row r="208" spans="1:29" s="87" customFormat="1" ht="18">
      <c r="A208" s="176"/>
      <c r="B208" s="192" t="s">
        <v>105</v>
      </c>
      <c r="C208" s="198">
        <f>SUM(C198:C207)</f>
        <v>62708</v>
      </c>
      <c r="D208" s="199">
        <f>SUM(D198:D207)</f>
        <v>118.78500000000001</v>
      </c>
      <c r="E208" s="198">
        <f>SUM(E198:E207)</f>
        <v>62708</v>
      </c>
      <c r="F208" s="199">
        <f>SUM(F198:F207)</f>
        <v>118.78500000000001</v>
      </c>
      <c r="G208" s="134">
        <f t="shared" si="92"/>
        <v>1</v>
      </c>
      <c r="H208" s="135">
        <f t="shared" si="92"/>
        <v>1</v>
      </c>
      <c r="I208" s="198">
        <f t="shared" ref="I208:S208" si="100">SUM(I198:I207)</f>
        <v>0</v>
      </c>
      <c r="J208" s="199">
        <f t="shared" si="100"/>
        <v>0</v>
      </c>
      <c r="K208" s="199">
        <f t="shared" si="100"/>
        <v>0</v>
      </c>
      <c r="L208" s="199">
        <f t="shared" si="100"/>
        <v>0</v>
      </c>
      <c r="M208" s="199">
        <f t="shared" si="100"/>
        <v>0</v>
      </c>
      <c r="N208" s="199">
        <f t="shared" si="100"/>
        <v>0</v>
      </c>
      <c r="O208" s="200">
        <f t="shared" si="100"/>
        <v>1.7999999999999999E-2</v>
      </c>
      <c r="P208" s="199">
        <f t="shared" si="100"/>
        <v>59864</v>
      </c>
      <c r="Q208" s="199">
        <f t="shared" si="100"/>
        <v>114.28700000000001</v>
      </c>
      <c r="R208" s="199">
        <f t="shared" si="100"/>
        <v>59864</v>
      </c>
      <c r="S208" s="199">
        <f t="shared" si="100"/>
        <v>114.28700000000001</v>
      </c>
      <c r="T208" s="446"/>
      <c r="U208" s="446">
        <f t="shared" ref="U208:AB208" si="101">SUM(U198:U207)</f>
        <v>0</v>
      </c>
      <c r="V208" s="446"/>
      <c r="W208" s="446">
        <f t="shared" si="101"/>
        <v>0</v>
      </c>
      <c r="X208" s="449"/>
      <c r="Y208" s="446"/>
      <c r="Z208" s="446">
        <f t="shared" si="101"/>
        <v>114.28700000000001</v>
      </c>
      <c r="AA208" s="446"/>
      <c r="AB208" s="446">
        <f t="shared" si="101"/>
        <v>114.28700000000001</v>
      </c>
      <c r="AC208" s="422"/>
    </row>
    <row r="209" spans="1:29" s="147" customFormat="1" ht="18">
      <c r="A209" s="143">
        <v>8</v>
      </c>
      <c r="B209" s="144" t="s">
        <v>134</v>
      </c>
      <c r="C209" s="145"/>
      <c r="D209" s="162"/>
      <c r="E209" s="145"/>
      <c r="F209" s="162"/>
      <c r="G209" s="151"/>
      <c r="H209" s="152"/>
      <c r="I209" s="159"/>
      <c r="J209" s="145"/>
      <c r="K209" s="145"/>
      <c r="L209" s="145"/>
      <c r="M209" s="145"/>
      <c r="N209" s="162"/>
      <c r="O209" s="153"/>
      <c r="P209" s="145"/>
      <c r="Q209" s="158">
        <f t="shared" si="53"/>
        <v>0</v>
      </c>
      <c r="R209" s="154">
        <f t="shared" si="47"/>
        <v>0</v>
      </c>
      <c r="S209" s="155">
        <f t="shared" si="47"/>
        <v>0</v>
      </c>
      <c r="T209" s="439"/>
      <c r="U209" s="439"/>
      <c r="V209" s="439"/>
      <c r="W209" s="448"/>
      <c r="X209" s="440"/>
      <c r="Y209" s="439"/>
      <c r="Z209" s="424"/>
      <c r="AA209" s="406"/>
      <c r="AB209" s="484"/>
      <c r="AC209" s="403"/>
    </row>
    <row r="210" spans="1:29" s="87" customFormat="1" ht="31.5">
      <c r="A210" s="6">
        <f>+A209+0.01</f>
        <v>8.01</v>
      </c>
      <c r="B210" s="7" t="s">
        <v>301</v>
      </c>
      <c r="C210" s="8">
        <v>15094</v>
      </c>
      <c r="D210" s="13">
        <v>60.38</v>
      </c>
      <c r="E210" s="8">
        <v>15094</v>
      </c>
      <c r="F210" s="13">
        <v>60.38</v>
      </c>
      <c r="G210" s="47">
        <f t="shared" si="92"/>
        <v>1</v>
      </c>
      <c r="H210" s="48">
        <f t="shared" si="92"/>
        <v>1</v>
      </c>
      <c r="I210" s="49">
        <f t="shared" ref="I210:J214" si="102">C210-E210</f>
        <v>0</v>
      </c>
      <c r="J210" s="50">
        <f t="shared" si="102"/>
        <v>0</v>
      </c>
      <c r="K210" s="8"/>
      <c r="L210" s="8"/>
      <c r="M210" s="8"/>
      <c r="N210" s="13"/>
      <c r="O210" s="51">
        <v>4.0000000000000001E-3</v>
      </c>
      <c r="P210" s="8">
        <v>14361</v>
      </c>
      <c r="Q210" s="41">
        <f t="shared" si="53"/>
        <v>57.444000000000003</v>
      </c>
      <c r="R210" s="42">
        <f>K210+M210+P210</f>
        <v>14361</v>
      </c>
      <c r="S210" s="43">
        <f t="shared" si="47"/>
        <v>57.444000000000003</v>
      </c>
      <c r="T210" s="405"/>
      <c r="U210" s="405"/>
      <c r="V210" s="405"/>
      <c r="W210" s="484"/>
      <c r="X210" s="423">
        <v>4.0000000000000001E-3</v>
      </c>
      <c r="Y210" s="405">
        <v>14361</v>
      </c>
      <c r="Z210" s="424">
        <f>X210*Y210</f>
        <v>57.444000000000003</v>
      </c>
      <c r="AA210" s="406">
        <f>T210+V210+Y210</f>
        <v>14361</v>
      </c>
      <c r="AB210" s="484">
        <f t="shared" si="55"/>
        <v>57.444000000000003</v>
      </c>
      <c r="AC210" s="404"/>
    </row>
    <row r="211" spans="1:29" s="87" customFormat="1" ht="18">
      <c r="A211" s="6">
        <f t="shared" ref="A211:A212" si="103">+A210+0.01</f>
        <v>8.02</v>
      </c>
      <c r="B211" s="7" t="s">
        <v>135</v>
      </c>
      <c r="C211" s="8">
        <v>15055</v>
      </c>
      <c r="D211" s="13">
        <v>54.2</v>
      </c>
      <c r="E211" s="8">
        <v>15055</v>
      </c>
      <c r="F211" s="13">
        <v>54.2</v>
      </c>
      <c r="G211" s="47">
        <f t="shared" si="92"/>
        <v>1</v>
      </c>
      <c r="H211" s="48">
        <f t="shared" si="92"/>
        <v>1</v>
      </c>
      <c r="I211" s="49">
        <f t="shared" si="102"/>
        <v>0</v>
      </c>
      <c r="J211" s="50">
        <f t="shared" si="102"/>
        <v>0</v>
      </c>
      <c r="K211" s="8"/>
      <c r="L211" s="8"/>
      <c r="M211" s="8"/>
      <c r="N211" s="13"/>
      <c r="O211" s="51">
        <v>3.5999999999999999E-3</v>
      </c>
      <c r="P211" s="8">
        <v>14674</v>
      </c>
      <c r="Q211" s="41">
        <f t="shared" si="53"/>
        <v>52.8264</v>
      </c>
      <c r="R211" s="42">
        <f t="shared" ref="R211:S226" si="104">K211+M211+P211</f>
        <v>14674</v>
      </c>
      <c r="S211" s="43">
        <f t="shared" si="104"/>
        <v>52.8264</v>
      </c>
      <c r="T211" s="405"/>
      <c r="U211" s="405"/>
      <c r="V211" s="405"/>
      <c r="W211" s="484"/>
      <c r="X211" s="423">
        <v>3.5999999999999999E-3</v>
      </c>
      <c r="Y211" s="405">
        <v>14674</v>
      </c>
      <c r="Z211" s="424">
        <f t="shared" ref="Z211:Z214" si="105">X211*Y211</f>
        <v>52.8264</v>
      </c>
      <c r="AA211" s="406">
        <f t="shared" ref="AA211:AA214" si="106">T211+V211+Y211</f>
        <v>14674</v>
      </c>
      <c r="AB211" s="484">
        <f t="shared" si="55"/>
        <v>52.8264</v>
      </c>
      <c r="AC211" s="404"/>
    </row>
    <row r="212" spans="1:29" ht="18">
      <c r="A212" s="6">
        <f t="shared" si="103"/>
        <v>8.0299999999999994</v>
      </c>
      <c r="B212" s="7" t="s">
        <v>136</v>
      </c>
      <c r="C212" s="8">
        <v>4652</v>
      </c>
      <c r="D212" s="13">
        <v>18.61</v>
      </c>
      <c r="E212" s="8">
        <v>4652</v>
      </c>
      <c r="F212" s="13">
        <v>18.61</v>
      </c>
      <c r="G212" s="47">
        <f t="shared" si="92"/>
        <v>1</v>
      </c>
      <c r="H212" s="48">
        <f t="shared" si="92"/>
        <v>1</v>
      </c>
      <c r="I212" s="49">
        <f t="shared" si="102"/>
        <v>0</v>
      </c>
      <c r="J212" s="50">
        <f t="shared" si="102"/>
        <v>0</v>
      </c>
      <c r="K212" s="8"/>
      <c r="L212" s="8"/>
      <c r="M212" s="8"/>
      <c r="N212" s="13"/>
      <c r="O212" s="51">
        <v>4.0000000000000001E-3</v>
      </c>
      <c r="P212" s="8">
        <v>4388</v>
      </c>
      <c r="Q212" s="41">
        <f t="shared" si="53"/>
        <v>17.552</v>
      </c>
      <c r="R212" s="42">
        <f t="shared" si="104"/>
        <v>4388</v>
      </c>
      <c r="S212" s="43">
        <f t="shared" si="104"/>
        <v>17.552</v>
      </c>
      <c r="T212" s="405"/>
      <c r="U212" s="405"/>
      <c r="V212" s="405"/>
      <c r="W212" s="484"/>
      <c r="X212" s="423">
        <v>4.0000000000000001E-3</v>
      </c>
      <c r="Y212" s="405">
        <v>4388</v>
      </c>
      <c r="Z212" s="424">
        <f t="shared" si="105"/>
        <v>17.552</v>
      </c>
      <c r="AA212" s="406">
        <f t="shared" si="106"/>
        <v>4388</v>
      </c>
      <c r="AB212" s="484">
        <f t="shared" si="55"/>
        <v>17.552</v>
      </c>
      <c r="AC212" s="404"/>
    </row>
    <row r="213" spans="1:29" ht="18">
      <c r="A213" s="6">
        <f>+A212+0.01</f>
        <v>8.0399999999999991</v>
      </c>
      <c r="B213" s="7" t="s">
        <v>137</v>
      </c>
      <c r="C213" s="8">
        <v>14784</v>
      </c>
      <c r="D213" s="13">
        <v>59.14</v>
      </c>
      <c r="E213" s="8">
        <v>14784</v>
      </c>
      <c r="F213" s="13">
        <v>59.14</v>
      </c>
      <c r="G213" s="47">
        <f t="shared" si="92"/>
        <v>1</v>
      </c>
      <c r="H213" s="48">
        <f t="shared" si="92"/>
        <v>1</v>
      </c>
      <c r="I213" s="49">
        <f t="shared" si="102"/>
        <v>0</v>
      </c>
      <c r="J213" s="50">
        <f t="shared" si="102"/>
        <v>0</v>
      </c>
      <c r="K213" s="8"/>
      <c r="L213" s="8"/>
      <c r="M213" s="8"/>
      <c r="N213" s="13"/>
      <c r="O213" s="51">
        <v>4.0000000000000001E-3</v>
      </c>
      <c r="P213" s="8">
        <v>14031</v>
      </c>
      <c r="Q213" s="41">
        <f t="shared" si="53"/>
        <v>56.124000000000002</v>
      </c>
      <c r="R213" s="42">
        <f t="shared" si="104"/>
        <v>14031</v>
      </c>
      <c r="S213" s="43">
        <f t="shared" si="104"/>
        <v>56.124000000000002</v>
      </c>
      <c r="T213" s="405"/>
      <c r="U213" s="405"/>
      <c r="V213" s="405"/>
      <c r="W213" s="484"/>
      <c r="X213" s="423">
        <v>4.0000000000000001E-3</v>
      </c>
      <c r="Y213" s="405">
        <v>14031</v>
      </c>
      <c r="Z213" s="424">
        <f t="shared" si="105"/>
        <v>56.124000000000002</v>
      </c>
      <c r="AA213" s="406">
        <f t="shared" si="106"/>
        <v>14031</v>
      </c>
      <c r="AB213" s="484">
        <f t="shared" si="55"/>
        <v>56.124000000000002</v>
      </c>
      <c r="AC213" s="404"/>
    </row>
    <row r="214" spans="1:29" ht="18">
      <c r="A214" s="6">
        <f>+A213+0.01</f>
        <v>8.0499999999999989</v>
      </c>
      <c r="B214" s="7" t="s">
        <v>138</v>
      </c>
      <c r="C214" s="8">
        <v>8648</v>
      </c>
      <c r="D214" s="13">
        <v>34.590000000000003</v>
      </c>
      <c r="E214" s="8">
        <v>8648</v>
      </c>
      <c r="F214" s="13">
        <v>34.590000000000003</v>
      </c>
      <c r="G214" s="47">
        <f t="shared" si="92"/>
        <v>1</v>
      </c>
      <c r="H214" s="48">
        <f t="shared" si="92"/>
        <v>1</v>
      </c>
      <c r="I214" s="49">
        <f t="shared" si="102"/>
        <v>0</v>
      </c>
      <c r="J214" s="50">
        <f t="shared" si="102"/>
        <v>0</v>
      </c>
      <c r="K214" s="8"/>
      <c r="L214" s="8"/>
      <c r="M214" s="8"/>
      <c r="N214" s="13"/>
      <c r="O214" s="51">
        <v>4.0000000000000001E-3</v>
      </c>
      <c r="P214" s="8">
        <v>8131</v>
      </c>
      <c r="Q214" s="41">
        <f t="shared" si="53"/>
        <v>32.524000000000001</v>
      </c>
      <c r="R214" s="42">
        <f t="shared" si="104"/>
        <v>8131</v>
      </c>
      <c r="S214" s="43">
        <f t="shared" si="104"/>
        <v>32.524000000000001</v>
      </c>
      <c r="T214" s="405"/>
      <c r="U214" s="405"/>
      <c r="V214" s="405"/>
      <c r="W214" s="484"/>
      <c r="X214" s="423">
        <v>4.0000000000000001E-3</v>
      </c>
      <c r="Y214" s="405">
        <v>8131</v>
      </c>
      <c r="Z214" s="424">
        <f t="shared" si="105"/>
        <v>32.524000000000001</v>
      </c>
      <c r="AA214" s="406">
        <f t="shared" si="106"/>
        <v>8131</v>
      </c>
      <c r="AB214" s="484">
        <f t="shared" si="55"/>
        <v>32.524000000000001</v>
      </c>
      <c r="AC214" s="404"/>
    </row>
    <row r="215" spans="1:29" s="87" customFormat="1" ht="18">
      <c r="A215" s="176"/>
      <c r="B215" s="192" t="s">
        <v>107</v>
      </c>
      <c r="C215" s="198">
        <f>SUM(C210:C214)</f>
        <v>58233</v>
      </c>
      <c r="D215" s="199">
        <f>SUM(D210:D214)</f>
        <v>226.92</v>
      </c>
      <c r="E215" s="198">
        <f>SUM(E210:E214)</f>
        <v>58233</v>
      </c>
      <c r="F215" s="199">
        <f>SUM(F210:F214)</f>
        <v>226.92</v>
      </c>
      <c r="G215" s="134">
        <f t="shared" si="92"/>
        <v>1</v>
      </c>
      <c r="H215" s="135">
        <f t="shared" si="92"/>
        <v>1</v>
      </c>
      <c r="I215" s="198">
        <f t="shared" ref="I215:S215" si="107">SUM(I210:I214)</f>
        <v>0</v>
      </c>
      <c r="J215" s="199">
        <f t="shared" si="107"/>
        <v>0</v>
      </c>
      <c r="K215" s="199">
        <f t="shared" si="107"/>
        <v>0</v>
      </c>
      <c r="L215" s="199">
        <f t="shared" si="107"/>
        <v>0</v>
      </c>
      <c r="M215" s="199">
        <f t="shared" si="107"/>
        <v>0</v>
      </c>
      <c r="N215" s="199">
        <f t="shared" si="107"/>
        <v>0</v>
      </c>
      <c r="O215" s="200">
        <f t="shared" si="107"/>
        <v>1.9599999999999999E-2</v>
      </c>
      <c r="P215" s="199">
        <f t="shared" si="107"/>
        <v>55585</v>
      </c>
      <c r="Q215" s="199">
        <f t="shared" si="107"/>
        <v>216.47039999999998</v>
      </c>
      <c r="R215" s="199">
        <f t="shared" si="107"/>
        <v>55585</v>
      </c>
      <c r="S215" s="199">
        <f t="shared" si="107"/>
        <v>216.47039999999998</v>
      </c>
      <c r="T215" s="446"/>
      <c r="U215" s="446">
        <f t="shared" ref="U215:AB215" si="108">SUM(U210:U214)</f>
        <v>0</v>
      </c>
      <c r="V215" s="446"/>
      <c r="W215" s="446">
        <f t="shared" si="108"/>
        <v>0</v>
      </c>
      <c r="X215" s="449"/>
      <c r="Y215" s="445">
        <f t="shared" si="108"/>
        <v>55585</v>
      </c>
      <c r="Z215" s="446">
        <f t="shared" si="108"/>
        <v>216.47039999999998</v>
      </c>
      <c r="AA215" s="445">
        <f t="shared" si="108"/>
        <v>55585</v>
      </c>
      <c r="AB215" s="446">
        <f t="shared" si="108"/>
        <v>216.47039999999998</v>
      </c>
      <c r="AC215" s="422"/>
    </row>
    <row r="216" spans="1:29" s="147" customFormat="1" ht="31.5">
      <c r="A216" s="143">
        <v>9</v>
      </c>
      <c r="B216" s="144" t="s">
        <v>139</v>
      </c>
      <c r="C216" s="145"/>
      <c r="D216" s="162"/>
      <c r="E216" s="145"/>
      <c r="F216" s="162"/>
      <c r="G216" s="151"/>
      <c r="H216" s="152"/>
      <c r="I216" s="159"/>
      <c r="J216" s="145"/>
      <c r="K216" s="145"/>
      <c r="L216" s="145"/>
      <c r="M216" s="145"/>
      <c r="N216" s="162"/>
      <c r="O216" s="153"/>
      <c r="P216" s="145"/>
      <c r="Q216" s="158">
        <f t="shared" ref="Q216:Q218" si="109">O216*P216</f>
        <v>0</v>
      </c>
      <c r="R216" s="154">
        <f t="shared" si="104"/>
        <v>0</v>
      </c>
      <c r="S216" s="155">
        <f t="shared" si="104"/>
        <v>0</v>
      </c>
      <c r="T216" s="439"/>
      <c r="U216" s="439"/>
      <c r="V216" s="439"/>
      <c r="W216" s="448"/>
      <c r="X216" s="440"/>
      <c r="Y216" s="439"/>
      <c r="Z216" s="424"/>
      <c r="AA216" s="406"/>
      <c r="AB216" s="484"/>
      <c r="AC216" s="403"/>
    </row>
    <row r="217" spans="1:29" ht="18">
      <c r="A217" s="6">
        <v>9.01</v>
      </c>
      <c r="B217" s="7" t="s">
        <v>140</v>
      </c>
      <c r="C217" s="8"/>
      <c r="D217" s="13"/>
      <c r="E217" s="8"/>
      <c r="F217" s="13"/>
      <c r="G217" s="47"/>
      <c r="H217" s="48"/>
      <c r="I217" s="49">
        <f t="shared" ref="I217:J218" si="110">C217-E217</f>
        <v>0</v>
      </c>
      <c r="J217" s="50">
        <f t="shared" si="110"/>
        <v>0</v>
      </c>
      <c r="K217" s="8"/>
      <c r="L217" s="8"/>
      <c r="M217" s="8"/>
      <c r="N217" s="13"/>
      <c r="O217" s="51">
        <v>0.2</v>
      </c>
      <c r="P217" s="8">
        <v>0</v>
      </c>
      <c r="Q217" s="41">
        <f t="shared" si="109"/>
        <v>0</v>
      </c>
      <c r="R217" s="42">
        <f t="shared" si="104"/>
        <v>0</v>
      </c>
      <c r="S217" s="43">
        <f t="shared" si="104"/>
        <v>0</v>
      </c>
      <c r="T217" s="405"/>
      <c r="U217" s="405"/>
      <c r="V217" s="405"/>
      <c r="W217" s="484"/>
      <c r="X217" s="423">
        <v>0.2</v>
      </c>
      <c r="Y217" s="405">
        <v>0</v>
      </c>
      <c r="Z217" s="424">
        <f t="shared" ref="Z217:Z218" si="111">X217*Y217</f>
        <v>0</v>
      </c>
      <c r="AA217" s="406">
        <f t="shared" ref="AA217:AB231" si="112">T217+V217+Y217</f>
        <v>0</v>
      </c>
      <c r="AB217" s="484">
        <f t="shared" si="55"/>
        <v>0</v>
      </c>
      <c r="AC217" s="404"/>
    </row>
    <row r="218" spans="1:29" ht="18">
      <c r="A218" s="6">
        <v>9.02</v>
      </c>
      <c r="B218" s="7" t="s">
        <v>141</v>
      </c>
      <c r="C218" s="8"/>
      <c r="D218" s="13"/>
      <c r="E218" s="8"/>
      <c r="F218" s="13"/>
      <c r="G218" s="47"/>
      <c r="H218" s="48"/>
      <c r="I218" s="49">
        <f t="shared" si="110"/>
        <v>0</v>
      </c>
      <c r="J218" s="50">
        <f t="shared" si="110"/>
        <v>0</v>
      </c>
      <c r="K218" s="8"/>
      <c r="L218" s="8"/>
      <c r="M218" s="8"/>
      <c r="N218" s="13"/>
      <c r="O218" s="51">
        <v>0.5</v>
      </c>
      <c r="P218" s="8">
        <v>10</v>
      </c>
      <c r="Q218" s="41">
        <f t="shared" si="109"/>
        <v>5</v>
      </c>
      <c r="R218" s="42">
        <f t="shared" si="104"/>
        <v>10</v>
      </c>
      <c r="S218" s="43">
        <f t="shared" si="104"/>
        <v>5</v>
      </c>
      <c r="T218" s="405"/>
      <c r="U218" s="405"/>
      <c r="V218" s="405"/>
      <c r="W218" s="484"/>
      <c r="X218" s="423">
        <v>0.5</v>
      </c>
      <c r="Y218" s="405">
        <v>0</v>
      </c>
      <c r="Z218" s="424">
        <f t="shared" si="111"/>
        <v>0</v>
      </c>
      <c r="AA218" s="406">
        <f t="shared" si="112"/>
        <v>0</v>
      </c>
      <c r="AB218" s="484">
        <f t="shared" si="112"/>
        <v>0</v>
      </c>
      <c r="AC218" s="404"/>
    </row>
    <row r="219" spans="1:29" s="87" customFormat="1" ht="18">
      <c r="A219" s="176"/>
      <c r="B219" s="132" t="s">
        <v>107</v>
      </c>
      <c r="C219" s="198">
        <f>SUM(C217:C218)</f>
        <v>0</v>
      </c>
      <c r="D219" s="199">
        <f>SUM(D217:D218)</f>
        <v>0</v>
      </c>
      <c r="E219" s="198">
        <f>SUM(E217:E218)</f>
        <v>0</v>
      </c>
      <c r="F219" s="199">
        <f>SUM(F217:F218)</f>
        <v>0</v>
      </c>
      <c r="G219" s="134"/>
      <c r="H219" s="135"/>
      <c r="I219" s="198">
        <f t="shared" ref="I219:S219" si="113">SUM(I217:I218)</f>
        <v>0</v>
      </c>
      <c r="J219" s="199">
        <f t="shared" si="113"/>
        <v>0</v>
      </c>
      <c r="K219" s="199">
        <f t="shared" si="113"/>
        <v>0</v>
      </c>
      <c r="L219" s="199">
        <f t="shared" si="113"/>
        <v>0</v>
      </c>
      <c r="M219" s="199">
        <f t="shared" si="113"/>
        <v>0</v>
      </c>
      <c r="N219" s="199">
        <f t="shared" si="113"/>
        <v>0</v>
      </c>
      <c r="O219" s="200">
        <f t="shared" si="113"/>
        <v>0.7</v>
      </c>
      <c r="P219" s="199">
        <f t="shared" si="113"/>
        <v>10</v>
      </c>
      <c r="Q219" s="199">
        <f t="shared" si="113"/>
        <v>5</v>
      </c>
      <c r="R219" s="199">
        <f t="shared" si="113"/>
        <v>10</v>
      </c>
      <c r="S219" s="199">
        <f t="shared" si="113"/>
        <v>5</v>
      </c>
      <c r="T219" s="446"/>
      <c r="U219" s="446">
        <f t="shared" ref="U219:AB219" si="114">SUM(U217:U218)</f>
        <v>0</v>
      </c>
      <c r="V219" s="446"/>
      <c r="W219" s="446">
        <f t="shared" si="114"/>
        <v>0</v>
      </c>
      <c r="X219" s="449"/>
      <c r="Y219" s="446"/>
      <c r="Z219" s="446">
        <f t="shared" si="114"/>
        <v>0</v>
      </c>
      <c r="AA219" s="446"/>
      <c r="AB219" s="446">
        <f t="shared" si="114"/>
        <v>0</v>
      </c>
      <c r="AC219" s="403"/>
    </row>
    <row r="220" spans="1:29" s="172" customFormat="1" ht="18">
      <c r="A220" s="164" t="s">
        <v>142</v>
      </c>
      <c r="B220" s="165" t="s">
        <v>143</v>
      </c>
      <c r="C220" s="166"/>
      <c r="D220" s="173"/>
      <c r="E220" s="166"/>
      <c r="F220" s="173"/>
      <c r="G220" s="167"/>
      <c r="H220" s="168"/>
      <c r="I220" s="174"/>
      <c r="J220" s="166"/>
      <c r="K220" s="166"/>
      <c r="L220" s="166"/>
      <c r="M220" s="166"/>
      <c r="N220" s="173"/>
      <c r="O220" s="169"/>
      <c r="P220" s="166"/>
      <c r="Q220" s="173"/>
      <c r="R220" s="170">
        <f t="shared" si="104"/>
        <v>0</v>
      </c>
      <c r="S220" s="171">
        <f t="shared" si="104"/>
        <v>0</v>
      </c>
      <c r="T220" s="439"/>
      <c r="U220" s="439"/>
      <c r="V220" s="439"/>
      <c r="W220" s="448"/>
      <c r="X220" s="440"/>
      <c r="Y220" s="439"/>
      <c r="Z220" s="448"/>
      <c r="AA220" s="406">
        <f t="shared" ref="AA220:AB239" si="115">T220+V220+Y220</f>
        <v>0</v>
      </c>
      <c r="AB220" s="484">
        <f t="shared" si="112"/>
        <v>0</v>
      </c>
      <c r="AC220" s="403"/>
    </row>
    <row r="221" spans="1:29" s="147" customFormat="1" ht="18">
      <c r="A221" s="143">
        <v>10</v>
      </c>
      <c r="B221" s="144" t="s">
        <v>293</v>
      </c>
      <c r="C221" s="145"/>
      <c r="D221" s="162"/>
      <c r="E221" s="145"/>
      <c r="F221" s="162"/>
      <c r="G221" s="151"/>
      <c r="H221" s="152"/>
      <c r="I221" s="159"/>
      <c r="J221" s="145"/>
      <c r="K221" s="145"/>
      <c r="L221" s="145"/>
      <c r="M221" s="145"/>
      <c r="N221" s="162"/>
      <c r="O221" s="153"/>
      <c r="P221" s="145"/>
      <c r="Q221" s="162"/>
      <c r="R221" s="154">
        <f t="shared" si="104"/>
        <v>0</v>
      </c>
      <c r="S221" s="155">
        <f t="shared" si="104"/>
        <v>0</v>
      </c>
      <c r="T221" s="439"/>
      <c r="U221" s="439"/>
      <c r="V221" s="439"/>
      <c r="W221" s="448"/>
      <c r="X221" s="440"/>
      <c r="Y221" s="439"/>
      <c r="Z221" s="448"/>
      <c r="AA221" s="406">
        <f t="shared" si="115"/>
        <v>0</v>
      </c>
      <c r="AB221" s="484">
        <f t="shared" si="112"/>
        <v>0</v>
      </c>
      <c r="AC221" s="403"/>
    </row>
    <row r="222" spans="1:29" s="88" customFormat="1" ht="18">
      <c r="A222" s="55"/>
      <c r="B222" s="36" t="s">
        <v>144</v>
      </c>
      <c r="C222" s="259"/>
      <c r="D222" s="335"/>
      <c r="E222" s="259"/>
      <c r="F222" s="335"/>
      <c r="G222" s="47"/>
      <c r="H222" s="48"/>
      <c r="I222" s="1"/>
      <c r="J222" s="259"/>
      <c r="K222" s="259"/>
      <c r="L222" s="259"/>
      <c r="M222" s="259"/>
      <c r="N222" s="335"/>
      <c r="O222" s="54"/>
      <c r="P222" s="259"/>
      <c r="Q222" s="335"/>
      <c r="R222" s="42">
        <f t="shared" si="104"/>
        <v>0</v>
      </c>
      <c r="S222" s="43">
        <f t="shared" si="104"/>
        <v>0</v>
      </c>
      <c r="T222" s="451"/>
      <c r="U222" s="451"/>
      <c r="V222" s="451"/>
      <c r="W222" s="398"/>
      <c r="X222" s="450"/>
      <c r="Y222" s="451"/>
      <c r="Z222" s="398"/>
      <c r="AA222" s="406">
        <f t="shared" si="115"/>
        <v>0</v>
      </c>
      <c r="AB222" s="484">
        <f t="shared" si="112"/>
        <v>0</v>
      </c>
      <c r="AC222" s="452"/>
    </row>
    <row r="223" spans="1:29" s="91" customFormat="1" ht="38.25" customHeight="1">
      <c r="A223" s="6">
        <v>10.01</v>
      </c>
      <c r="B223" s="56" t="s">
        <v>145</v>
      </c>
      <c r="C223" s="57"/>
      <c r="D223" s="55"/>
      <c r="E223" s="57"/>
      <c r="F223" s="55"/>
      <c r="G223" s="47"/>
      <c r="H223" s="48"/>
      <c r="I223" s="49">
        <f t="shared" ref="I223:J231" si="116">C223-E223</f>
        <v>0</v>
      </c>
      <c r="J223" s="50">
        <f t="shared" si="116"/>
        <v>0</v>
      </c>
      <c r="K223" s="57"/>
      <c r="L223" s="57"/>
      <c r="M223" s="57"/>
      <c r="N223" s="55"/>
      <c r="O223" s="51"/>
      <c r="P223" s="57"/>
      <c r="Q223" s="55"/>
      <c r="R223" s="42">
        <f t="shared" si="104"/>
        <v>0</v>
      </c>
      <c r="S223" s="43">
        <f t="shared" si="104"/>
        <v>0</v>
      </c>
      <c r="T223" s="453"/>
      <c r="U223" s="453"/>
      <c r="V223" s="453"/>
      <c r="W223" s="458"/>
      <c r="X223" s="423"/>
      <c r="Y223" s="453"/>
      <c r="Z223" s="458"/>
      <c r="AA223" s="406">
        <f t="shared" si="115"/>
        <v>0</v>
      </c>
      <c r="AB223" s="484">
        <f t="shared" si="112"/>
        <v>0</v>
      </c>
      <c r="AC223" s="454"/>
    </row>
    <row r="224" spans="1:29" s="91" customFormat="1" ht="39" customHeight="1">
      <c r="A224" s="6">
        <v>10.02</v>
      </c>
      <c r="B224" s="56" t="s">
        <v>146</v>
      </c>
      <c r="C224" s="57"/>
      <c r="D224" s="55"/>
      <c r="E224" s="57"/>
      <c r="F224" s="55"/>
      <c r="G224" s="47"/>
      <c r="H224" s="48"/>
      <c r="I224" s="49">
        <f t="shared" si="116"/>
        <v>0</v>
      </c>
      <c r="J224" s="50">
        <f t="shared" si="116"/>
        <v>0</v>
      </c>
      <c r="K224" s="57"/>
      <c r="L224" s="57"/>
      <c r="M224" s="57"/>
      <c r="N224" s="55"/>
      <c r="O224" s="51"/>
      <c r="P224" s="57"/>
      <c r="Q224" s="41">
        <f>O224*P224*3</f>
        <v>0</v>
      </c>
      <c r="R224" s="42">
        <f t="shared" si="104"/>
        <v>0</v>
      </c>
      <c r="S224" s="43">
        <f t="shared" si="104"/>
        <v>0</v>
      </c>
      <c r="T224" s="453"/>
      <c r="U224" s="453"/>
      <c r="V224" s="453"/>
      <c r="W224" s="458"/>
      <c r="X224" s="423"/>
      <c r="Y224" s="453"/>
      <c r="Z224" s="424">
        <f>X224*Y224*3</f>
        <v>0</v>
      </c>
      <c r="AA224" s="406">
        <f t="shared" si="115"/>
        <v>0</v>
      </c>
      <c r="AB224" s="484">
        <f t="shared" si="112"/>
        <v>0</v>
      </c>
      <c r="AC224" s="454"/>
    </row>
    <row r="225" spans="1:29" s="88" customFormat="1" ht="60" customHeight="1">
      <c r="A225" s="6">
        <f>+A224+0.01</f>
        <v>10.029999999999999</v>
      </c>
      <c r="B225" s="58" t="s">
        <v>147</v>
      </c>
      <c r="C225" s="92"/>
      <c r="D225" s="123"/>
      <c r="E225" s="92"/>
      <c r="F225" s="123"/>
      <c r="G225" s="47"/>
      <c r="H225" s="48"/>
      <c r="I225" s="49">
        <f t="shared" si="116"/>
        <v>0</v>
      </c>
      <c r="J225" s="50">
        <f t="shared" si="116"/>
        <v>0</v>
      </c>
      <c r="K225" s="92"/>
      <c r="L225" s="92"/>
      <c r="M225" s="92"/>
      <c r="N225" s="123"/>
      <c r="O225" s="60"/>
      <c r="P225" s="92"/>
      <c r="Q225" s="41">
        <f>O225*P225*3</f>
        <v>0</v>
      </c>
      <c r="R225" s="42">
        <f t="shared" si="104"/>
        <v>0</v>
      </c>
      <c r="S225" s="43">
        <f t="shared" si="104"/>
        <v>0</v>
      </c>
      <c r="T225" s="455"/>
      <c r="U225" s="455"/>
      <c r="V225" s="455"/>
      <c r="W225" s="513"/>
      <c r="X225" s="456"/>
      <c r="Y225" s="455"/>
      <c r="Z225" s="424">
        <f>X225*Y225*3</f>
        <v>0</v>
      </c>
      <c r="AA225" s="406">
        <f t="shared" si="115"/>
        <v>0</v>
      </c>
      <c r="AB225" s="484">
        <f t="shared" si="112"/>
        <v>0</v>
      </c>
      <c r="AC225" s="457"/>
    </row>
    <row r="226" spans="1:29" s="88" customFormat="1" ht="18">
      <c r="A226" s="6"/>
      <c r="B226" s="36" t="s">
        <v>148</v>
      </c>
      <c r="C226" s="259"/>
      <c r="D226" s="335"/>
      <c r="E226" s="259"/>
      <c r="F226" s="335"/>
      <c r="G226" s="47"/>
      <c r="H226" s="48"/>
      <c r="I226" s="49">
        <f t="shared" si="116"/>
        <v>0</v>
      </c>
      <c r="J226" s="50">
        <f t="shared" si="116"/>
        <v>0</v>
      </c>
      <c r="K226" s="259"/>
      <c r="L226" s="259"/>
      <c r="M226" s="259"/>
      <c r="N226" s="335"/>
      <c r="O226" s="54"/>
      <c r="P226" s="259"/>
      <c r="Q226" s="335"/>
      <c r="R226" s="42">
        <f t="shared" si="104"/>
        <v>0</v>
      </c>
      <c r="S226" s="43">
        <f t="shared" si="104"/>
        <v>0</v>
      </c>
      <c r="T226" s="451"/>
      <c r="U226" s="451"/>
      <c r="V226" s="451"/>
      <c r="W226" s="398"/>
      <c r="X226" s="450"/>
      <c r="Y226" s="451"/>
      <c r="Z226" s="398"/>
      <c r="AA226" s="406"/>
      <c r="AB226" s="484"/>
      <c r="AC226" s="452"/>
    </row>
    <row r="227" spans="1:29" s="91" customFormat="1" ht="48.75" customHeight="1">
      <c r="A227" s="6">
        <v>10.039999999999999</v>
      </c>
      <c r="B227" s="56" t="s">
        <v>149</v>
      </c>
      <c r="C227" s="57"/>
      <c r="D227" s="55"/>
      <c r="E227" s="57"/>
      <c r="F227" s="55"/>
      <c r="G227" s="47"/>
      <c r="H227" s="48"/>
      <c r="I227" s="49">
        <f t="shared" si="116"/>
        <v>0</v>
      </c>
      <c r="J227" s="50">
        <f t="shared" si="116"/>
        <v>0</v>
      </c>
      <c r="K227" s="57"/>
      <c r="L227" s="57"/>
      <c r="M227" s="57"/>
      <c r="N227" s="55"/>
      <c r="O227" s="60"/>
      <c r="P227" s="57"/>
      <c r="Q227" s="55"/>
      <c r="R227" s="42">
        <f t="shared" ref="R227:S294" si="117">K227+M227+P227</f>
        <v>0</v>
      </c>
      <c r="S227" s="43">
        <f t="shared" si="117"/>
        <v>0</v>
      </c>
      <c r="T227" s="453"/>
      <c r="U227" s="453"/>
      <c r="V227" s="453"/>
      <c r="W227" s="458"/>
      <c r="X227" s="456"/>
      <c r="Y227" s="453"/>
      <c r="Z227" s="458"/>
      <c r="AA227" s="406">
        <f t="shared" si="115"/>
        <v>0</v>
      </c>
      <c r="AB227" s="484">
        <f t="shared" si="112"/>
        <v>0</v>
      </c>
      <c r="AC227" s="454"/>
    </row>
    <row r="228" spans="1:29" s="91" customFormat="1" ht="18">
      <c r="A228" s="6"/>
      <c r="B228" s="59" t="s">
        <v>150</v>
      </c>
      <c r="C228" s="55"/>
      <c r="D228" s="55"/>
      <c r="E228" s="55"/>
      <c r="F228" s="55"/>
      <c r="G228" s="47"/>
      <c r="H228" s="48"/>
      <c r="I228" s="49">
        <f t="shared" si="116"/>
        <v>0</v>
      </c>
      <c r="J228" s="50">
        <f t="shared" si="116"/>
        <v>0</v>
      </c>
      <c r="K228" s="55"/>
      <c r="L228" s="55"/>
      <c r="M228" s="55"/>
      <c r="N228" s="55"/>
      <c r="O228" s="51"/>
      <c r="P228" s="55"/>
      <c r="Q228" s="55">
        <f t="shared" ref="Q228:Q230" si="118">O228*P228*3</f>
        <v>0</v>
      </c>
      <c r="R228" s="42">
        <f t="shared" si="117"/>
        <v>0</v>
      </c>
      <c r="S228" s="43">
        <f t="shared" si="117"/>
        <v>0</v>
      </c>
      <c r="T228" s="458"/>
      <c r="U228" s="458"/>
      <c r="V228" s="458"/>
      <c r="W228" s="458"/>
      <c r="X228" s="423"/>
      <c r="Y228" s="458"/>
      <c r="Z228" s="458">
        <f t="shared" ref="Z228:Z235" si="119">X228*Y228*3</f>
        <v>0</v>
      </c>
      <c r="AA228" s="406">
        <f t="shared" si="115"/>
        <v>0</v>
      </c>
      <c r="AB228" s="484">
        <f t="shared" si="112"/>
        <v>0</v>
      </c>
      <c r="AC228" s="459"/>
    </row>
    <row r="229" spans="1:29" s="91" customFormat="1" ht="18">
      <c r="A229" s="6"/>
      <c r="B229" s="59" t="s">
        <v>151</v>
      </c>
      <c r="C229" s="55"/>
      <c r="D229" s="55"/>
      <c r="E229" s="55"/>
      <c r="F229" s="55"/>
      <c r="G229" s="47"/>
      <c r="H229" s="48"/>
      <c r="I229" s="49">
        <f t="shared" si="116"/>
        <v>0</v>
      </c>
      <c r="J229" s="50">
        <f t="shared" si="116"/>
        <v>0</v>
      </c>
      <c r="K229" s="55"/>
      <c r="L229" s="55"/>
      <c r="M229" s="55"/>
      <c r="N229" s="55"/>
      <c r="O229" s="51"/>
      <c r="P229" s="55"/>
      <c r="Q229" s="55">
        <f t="shared" si="118"/>
        <v>0</v>
      </c>
      <c r="R229" s="42">
        <f t="shared" si="117"/>
        <v>0</v>
      </c>
      <c r="S229" s="43">
        <f t="shared" si="117"/>
        <v>0</v>
      </c>
      <c r="T229" s="458"/>
      <c r="U229" s="458"/>
      <c r="V229" s="458"/>
      <c r="W229" s="458"/>
      <c r="X229" s="423"/>
      <c r="Y229" s="458"/>
      <c r="Z229" s="458">
        <f t="shared" si="119"/>
        <v>0</v>
      </c>
      <c r="AA229" s="406">
        <f t="shared" si="115"/>
        <v>0</v>
      </c>
      <c r="AB229" s="484">
        <f t="shared" si="112"/>
        <v>0</v>
      </c>
      <c r="AC229" s="459"/>
    </row>
    <row r="230" spans="1:29" s="91" customFormat="1" ht="18">
      <c r="A230" s="6"/>
      <c r="B230" s="59" t="s">
        <v>152</v>
      </c>
      <c r="C230" s="55"/>
      <c r="D230" s="55"/>
      <c r="E230" s="55"/>
      <c r="F230" s="55"/>
      <c r="G230" s="47"/>
      <c r="H230" s="48"/>
      <c r="I230" s="49">
        <f t="shared" si="116"/>
        <v>0</v>
      </c>
      <c r="J230" s="50">
        <f t="shared" si="116"/>
        <v>0</v>
      </c>
      <c r="K230" s="55"/>
      <c r="L230" s="55"/>
      <c r="M230" s="55"/>
      <c r="N230" s="55"/>
      <c r="O230" s="51"/>
      <c r="P230" s="55"/>
      <c r="Q230" s="55">
        <f t="shared" si="118"/>
        <v>0</v>
      </c>
      <c r="R230" s="42">
        <f t="shared" si="117"/>
        <v>0</v>
      </c>
      <c r="S230" s="43">
        <f t="shared" si="117"/>
        <v>0</v>
      </c>
      <c r="T230" s="458"/>
      <c r="U230" s="458"/>
      <c r="V230" s="458"/>
      <c r="W230" s="458"/>
      <c r="X230" s="423"/>
      <c r="Y230" s="458"/>
      <c r="Z230" s="458">
        <f t="shared" si="119"/>
        <v>0</v>
      </c>
      <c r="AA230" s="406">
        <f t="shared" si="115"/>
        <v>0</v>
      </c>
      <c r="AB230" s="484">
        <f t="shared" si="112"/>
        <v>0</v>
      </c>
      <c r="AC230" s="459"/>
    </row>
    <row r="231" spans="1:29" s="91" customFormat="1" ht="44.25" customHeight="1">
      <c r="A231" s="6">
        <v>10.050000000000001</v>
      </c>
      <c r="B231" s="56" t="s">
        <v>153</v>
      </c>
      <c r="C231" s="55"/>
      <c r="D231" s="55"/>
      <c r="E231" s="55"/>
      <c r="F231" s="55"/>
      <c r="G231" s="47"/>
      <c r="H231" s="48"/>
      <c r="I231" s="49">
        <f t="shared" si="116"/>
        <v>0</v>
      </c>
      <c r="J231" s="50">
        <f t="shared" si="116"/>
        <v>0</v>
      </c>
      <c r="K231" s="55"/>
      <c r="L231" s="55"/>
      <c r="M231" s="55"/>
      <c r="N231" s="55"/>
      <c r="O231" s="60"/>
      <c r="P231" s="55"/>
      <c r="Q231" s="41">
        <f>O231*P231*3</f>
        <v>0</v>
      </c>
      <c r="R231" s="42">
        <f t="shared" si="117"/>
        <v>0</v>
      </c>
      <c r="S231" s="43">
        <f t="shared" si="117"/>
        <v>0</v>
      </c>
      <c r="T231" s="458"/>
      <c r="U231" s="458"/>
      <c r="V231" s="458"/>
      <c r="W231" s="458"/>
      <c r="X231" s="456"/>
      <c r="Y231" s="458"/>
      <c r="Z231" s="458">
        <f t="shared" si="119"/>
        <v>0</v>
      </c>
      <c r="AA231" s="406">
        <f t="shared" si="115"/>
        <v>0</v>
      </c>
      <c r="AB231" s="484">
        <f t="shared" si="112"/>
        <v>0</v>
      </c>
      <c r="AC231" s="459"/>
    </row>
    <row r="232" spans="1:29" s="91" customFormat="1" ht="18">
      <c r="A232" s="6"/>
      <c r="B232" s="59" t="s">
        <v>150</v>
      </c>
      <c r="C232" s="55"/>
      <c r="D232" s="55"/>
      <c r="E232" s="55"/>
      <c r="F232" s="55"/>
      <c r="G232" s="47"/>
      <c r="H232" s="48"/>
      <c r="I232" s="82"/>
      <c r="J232" s="55"/>
      <c r="K232" s="55"/>
      <c r="L232" s="55"/>
      <c r="M232" s="55"/>
      <c r="N232" s="55"/>
      <c r="O232" s="51">
        <v>0.14984</v>
      </c>
      <c r="P232" s="82">
        <v>10</v>
      </c>
      <c r="Q232" s="41">
        <f>O232*P232*3</f>
        <v>4.4951999999999996</v>
      </c>
      <c r="R232" s="42">
        <f t="shared" si="117"/>
        <v>10</v>
      </c>
      <c r="S232" s="43">
        <f t="shared" si="117"/>
        <v>4.4951999999999996</v>
      </c>
      <c r="T232" s="458"/>
      <c r="U232" s="458"/>
      <c r="V232" s="458"/>
      <c r="W232" s="458"/>
      <c r="X232" s="423">
        <v>0.14984</v>
      </c>
      <c r="Y232" s="521">
        <v>0</v>
      </c>
      <c r="Z232" s="458">
        <f t="shared" si="119"/>
        <v>0</v>
      </c>
      <c r="AA232" s="406">
        <f t="shared" si="115"/>
        <v>0</v>
      </c>
      <c r="AB232" s="484">
        <f t="shared" si="115"/>
        <v>0</v>
      </c>
      <c r="AC232" s="459"/>
    </row>
    <row r="233" spans="1:29" s="91" customFormat="1" ht="18">
      <c r="A233" s="6"/>
      <c r="B233" s="59" t="s">
        <v>151</v>
      </c>
      <c r="C233" s="55"/>
      <c r="D233" s="55"/>
      <c r="E233" s="55"/>
      <c r="F233" s="55"/>
      <c r="G233" s="47"/>
      <c r="H233" s="48"/>
      <c r="I233" s="82"/>
      <c r="J233" s="55"/>
      <c r="K233" s="55"/>
      <c r="L233" s="55"/>
      <c r="M233" s="55"/>
      <c r="N233" s="55"/>
      <c r="O233" s="51">
        <v>0.14984</v>
      </c>
      <c r="P233" s="82">
        <v>10</v>
      </c>
      <c r="Q233" s="41">
        <f t="shared" ref="Q233:Q234" si="120">O233*P233*3</f>
        <v>4.4951999999999996</v>
      </c>
      <c r="R233" s="42">
        <f t="shared" si="117"/>
        <v>10</v>
      </c>
      <c r="S233" s="43">
        <f t="shared" si="117"/>
        <v>4.4951999999999996</v>
      </c>
      <c r="T233" s="458"/>
      <c r="U233" s="458"/>
      <c r="V233" s="458"/>
      <c r="W233" s="458"/>
      <c r="X233" s="423">
        <v>0.14984</v>
      </c>
      <c r="Y233" s="521">
        <v>0</v>
      </c>
      <c r="Z233" s="458">
        <f t="shared" si="119"/>
        <v>0</v>
      </c>
      <c r="AA233" s="406">
        <f t="shared" si="115"/>
        <v>0</v>
      </c>
      <c r="AB233" s="484">
        <f t="shared" si="115"/>
        <v>0</v>
      </c>
      <c r="AC233" s="459"/>
    </row>
    <row r="234" spans="1:29" s="91" customFormat="1" ht="18">
      <c r="A234" s="6"/>
      <c r="B234" s="59" t="s">
        <v>152</v>
      </c>
      <c r="C234" s="55"/>
      <c r="D234" s="55"/>
      <c r="E234" s="55"/>
      <c r="F234" s="55"/>
      <c r="G234" s="47"/>
      <c r="H234" s="48"/>
      <c r="I234" s="82"/>
      <c r="J234" s="55"/>
      <c r="K234" s="55"/>
      <c r="L234" s="55"/>
      <c r="M234" s="55"/>
      <c r="N234" s="55"/>
      <c r="O234" s="51">
        <v>0.14984</v>
      </c>
      <c r="P234" s="82">
        <v>10</v>
      </c>
      <c r="Q234" s="41">
        <f t="shared" si="120"/>
        <v>4.4951999999999996</v>
      </c>
      <c r="R234" s="42">
        <f t="shared" si="117"/>
        <v>10</v>
      </c>
      <c r="S234" s="43">
        <f t="shared" si="117"/>
        <v>4.4951999999999996</v>
      </c>
      <c r="T234" s="458"/>
      <c r="U234" s="458"/>
      <c r="V234" s="458"/>
      <c r="W234" s="458"/>
      <c r="X234" s="423">
        <v>0.14984</v>
      </c>
      <c r="Y234" s="521">
        <v>0</v>
      </c>
      <c r="Z234" s="458">
        <f t="shared" si="119"/>
        <v>0</v>
      </c>
      <c r="AA234" s="406">
        <f t="shared" si="115"/>
        <v>0</v>
      </c>
      <c r="AB234" s="484">
        <f t="shared" si="115"/>
        <v>0</v>
      </c>
      <c r="AC234" s="459"/>
    </row>
    <row r="235" spans="1:29" s="88" customFormat="1" ht="51.75" customHeight="1">
      <c r="A235" s="6">
        <f>+A231+0.01</f>
        <v>10.06</v>
      </c>
      <c r="B235" s="58" t="s">
        <v>154</v>
      </c>
      <c r="C235" s="92"/>
      <c r="D235" s="123"/>
      <c r="E235" s="92"/>
      <c r="F235" s="123"/>
      <c r="G235" s="47"/>
      <c r="H235" s="48"/>
      <c r="I235" s="122"/>
      <c r="J235" s="92"/>
      <c r="K235" s="92"/>
      <c r="L235" s="92"/>
      <c r="M235" s="92"/>
      <c r="N235" s="123"/>
      <c r="O235" s="60"/>
      <c r="P235" s="92"/>
      <c r="Q235" s="41">
        <f>O235*P235*3</f>
        <v>0</v>
      </c>
      <c r="R235" s="42">
        <f t="shared" si="117"/>
        <v>0</v>
      </c>
      <c r="S235" s="43">
        <f t="shared" si="117"/>
        <v>0</v>
      </c>
      <c r="T235" s="455"/>
      <c r="U235" s="455"/>
      <c r="V235" s="455"/>
      <c r="W235" s="513"/>
      <c r="X235" s="456"/>
      <c r="Y235" s="455"/>
      <c r="Z235" s="458">
        <f t="shared" si="119"/>
        <v>0</v>
      </c>
      <c r="AA235" s="406">
        <f t="shared" si="115"/>
        <v>0</v>
      </c>
      <c r="AB235" s="484">
        <f t="shared" si="115"/>
        <v>0</v>
      </c>
      <c r="AC235" s="457"/>
    </row>
    <row r="236" spans="1:29" s="88" customFormat="1" ht="51" customHeight="1">
      <c r="A236" s="6">
        <f t="shared" ref="A236:A257" si="121">+A235+0.01</f>
        <v>10.07</v>
      </c>
      <c r="B236" s="58" t="s">
        <v>155</v>
      </c>
      <c r="C236" s="92"/>
      <c r="D236" s="123"/>
      <c r="E236" s="92"/>
      <c r="F236" s="123"/>
      <c r="G236" s="47"/>
      <c r="H236" s="48"/>
      <c r="I236" s="122"/>
      <c r="J236" s="92"/>
      <c r="K236" s="92"/>
      <c r="L236" s="92"/>
      <c r="M236" s="92"/>
      <c r="N236" s="123"/>
      <c r="O236" s="60"/>
      <c r="P236" s="92"/>
      <c r="Q236" s="123"/>
      <c r="R236" s="42">
        <f t="shared" si="117"/>
        <v>0</v>
      </c>
      <c r="S236" s="43">
        <f t="shared" si="117"/>
        <v>0</v>
      </c>
      <c r="T236" s="455"/>
      <c r="U236" s="455"/>
      <c r="V236" s="455"/>
      <c r="W236" s="513"/>
      <c r="X236" s="456"/>
      <c r="Y236" s="455"/>
      <c r="Z236" s="513"/>
      <c r="AA236" s="406">
        <f t="shared" si="115"/>
        <v>0</v>
      </c>
      <c r="AB236" s="484">
        <f t="shared" si="115"/>
        <v>0</v>
      </c>
      <c r="AC236" s="457"/>
    </row>
    <row r="237" spans="1:29" s="88" customFormat="1" ht="18">
      <c r="A237" s="6"/>
      <c r="B237" s="58" t="s">
        <v>156</v>
      </c>
      <c r="C237" s="92"/>
      <c r="D237" s="123"/>
      <c r="E237" s="92"/>
      <c r="F237" s="123"/>
      <c r="G237" s="47"/>
      <c r="H237" s="48"/>
      <c r="I237" s="122"/>
      <c r="J237" s="92"/>
      <c r="K237" s="92"/>
      <c r="L237" s="92"/>
      <c r="M237" s="92"/>
      <c r="N237" s="123"/>
      <c r="O237" s="51"/>
      <c r="P237" s="92"/>
      <c r="Q237" s="123"/>
      <c r="R237" s="42">
        <f t="shared" si="117"/>
        <v>0</v>
      </c>
      <c r="S237" s="43">
        <f t="shared" si="117"/>
        <v>0</v>
      </c>
      <c r="T237" s="455"/>
      <c r="U237" s="455"/>
      <c r="V237" s="455"/>
      <c r="W237" s="513"/>
      <c r="X237" s="423"/>
      <c r="Y237" s="455"/>
      <c r="Z237" s="513"/>
      <c r="AA237" s="406">
        <f t="shared" si="115"/>
        <v>0</v>
      </c>
      <c r="AB237" s="484">
        <f t="shared" si="115"/>
        <v>0</v>
      </c>
      <c r="AC237" s="457"/>
    </row>
    <row r="238" spans="1:29" s="88" customFormat="1" ht="18">
      <c r="A238" s="6"/>
      <c r="B238" s="58" t="s">
        <v>157</v>
      </c>
      <c r="C238" s="92"/>
      <c r="D238" s="123"/>
      <c r="E238" s="92"/>
      <c r="F238" s="123"/>
      <c r="G238" s="47"/>
      <c r="H238" s="48"/>
      <c r="I238" s="122"/>
      <c r="J238" s="92"/>
      <c r="K238" s="92"/>
      <c r="L238" s="92"/>
      <c r="M238" s="92"/>
      <c r="N238" s="123"/>
      <c r="O238" s="51"/>
      <c r="P238" s="92"/>
      <c r="Q238" s="123"/>
      <c r="R238" s="42">
        <f t="shared" si="117"/>
        <v>0</v>
      </c>
      <c r="S238" s="43">
        <f t="shared" si="117"/>
        <v>0</v>
      </c>
      <c r="T238" s="455"/>
      <c r="U238" s="455"/>
      <c r="V238" s="455"/>
      <c r="W238" s="513"/>
      <c r="X238" s="423"/>
      <c r="Y238" s="455"/>
      <c r="Z238" s="513"/>
      <c r="AA238" s="406">
        <f t="shared" si="115"/>
        <v>0</v>
      </c>
      <c r="AB238" s="484">
        <f t="shared" si="115"/>
        <v>0</v>
      </c>
      <c r="AC238" s="457"/>
    </row>
    <row r="239" spans="1:29" s="88" customFormat="1" ht="18">
      <c r="A239" s="6"/>
      <c r="B239" s="58" t="s">
        <v>158</v>
      </c>
      <c r="C239" s="92"/>
      <c r="D239" s="123"/>
      <c r="E239" s="92"/>
      <c r="F239" s="123"/>
      <c r="G239" s="47"/>
      <c r="H239" s="48"/>
      <c r="I239" s="122"/>
      <c r="J239" s="92"/>
      <c r="K239" s="92"/>
      <c r="L239" s="92"/>
      <c r="M239" s="92"/>
      <c r="N239" s="123"/>
      <c r="O239" s="51"/>
      <c r="P239" s="92"/>
      <c r="Q239" s="123"/>
      <c r="R239" s="42">
        <f t="shared" si="117"/>
        <v>0</v>
      </c>
      <c r="S239" s="43">
        <f t="shared" si="117"/>
        <v>0</v>
      </c>
      <c r="T239" s="455"/>
      <c r="U239" s="455"/>
      <c r="V239" s="455"/>
      <c r="W239" s="513"/>
      <c r="X239" s="423"/>
      <c r="Y239" s="455"/>
      <c r="Z239" s="513"/>
      <c r="AA239" s="406">
        <f t="shared" si="115"/>
        <v>0</v>
      </c>
      <c r="AB239" s="484">
        <f t="shared" si="115"/>
        <v>0</v>
      </c>
      <c r="AC239" s="457"/>
    </row>
    <row r="240" spans="1:29" s="216" customFormat="1" ht="18">
      <c r="A240" s="203"/>
      <c r="B240" s="192" t="s">
        <v>105</v>
      </c>
      <c r="C240" s="198">
        <f>SUM(C223:C239)</f>
        <v>0</v>
      </c>
      <c r="D240" s="199">
        <f>SUM(D223:D239)</f>
        <v>0</v>
      </c>
      <c r="E240" s="198">
        <f>SUM(E223:E239)</f>
        <v>0</v>
      </c>
      <c r="F240" s="199">
        <f>SUM(F223:F239)</f>
        <v>0</v>
      </c>
      <c r="G240" s="214"/>
      <c r="H240" s="215"/>
      <c r="I240" s="198">
        <f t="shared" ref="I240:S240" si="122">SUM(I223:I239)</f>
        <v>0</v>
      </c>
      <c r="J240" s="199">
        <f t="shared" si="122"/>
        <v>0</v>
      </c>
      <c r="K240" s="199">
        <f t="shared" si="122"/>
        <v>0</v>
      </c>
      <c r="L240" s="199">
        <f t="shared" si="122"/>
        <v>0</v>
      </c>
      <c r="M240" s="199">
        <f t="shared" si="122"/>
        <v>0</v>
      </c>
      <c r="N240" s="199">
        <f t="shared" si="122"/>
        <v>0</v>
      </c>
      <c r="O240" s="200">
        <f t="shared" si="122"/>
        <v>0.44952000000000003</v>
      </c>
      <c r="P240" s="199">
        <f t="shared" si="122"/>
        <v>30</v>
      </c>
      <c r="Q240" s="199">
        <f t="shared" si="122"/>
        <v>13.485599999999998</v>
      </c>
      <c r="R240" s="199">
        <f t="shared" si="122"/>
        <v>30</v>
      </c>
      <c r="S240" s="199">
        <f t="shared" si="122"/>
        <v>13.485599999999998</v>
      </c>
      <c r="T240" s="446"/>
      <c r="U240" s="446">
        <f t="shared" ref="U240:AB240" si="123">SUM(U223:U239)</f>
        <v>0</v>
      </c>
      <c r="V240" s="446"/>
      <c r="W240" s="446">
        <f t="shared" si="123"/>
        <v>0</v>
      </c>
      <c r="X240" s="449"/>
      <c r="Y240" s="446"/>
      <c r="Z240" s="446">
        <f t="shared" si="123"/>
        <v>0</v>
      </c>
      <c r="AA240" s="446">
        <f t="shared" si="123"/>
        <v>0</v>
      </c>
      <c r="AB240" s="446">
        <f t="shared" si="123"/>
        <v>0</v>
      </c>
      <c r="AC240" s="460"/>
    </row>
    <row r="241" spans="1:29" s="216" customFormat="1" ht="18">
      <c r="A241" s="203"/>
      <c r="B241" s="192" t="s">
        <v>9</v>
      </c>
      <c r="C241" s="202">
        <f>C240</f>
        <v>0</v>
      </c>
      <c r="D241" s="203">
        <f t="shared" ref="D241:S241" si="124">D240</f>
        <v>0</v>
      </c>
      <c r="E241" s="202">
        <f t="shared" si="124"/>
        <v>0</v>
      </c>
      <c r="F241" s="203">
        <f t="shared" si="124"/>
        <v>0</v>
      </c>
      <c r="G241" s="214"/>
      <c r="H241" s="215"/>
      <c r="I241" s="202">
        <f t="shared" si="124"/>
        <v>0</v>
      </c>
      <c r="J241" s="203">
        <f t="shared" si="124"/>
        <v>0</v>
      </c>
      <c r="K241" s="203">
        <f t="shared" si="124"/>
        <v>0</v>
      </c>
      <c r="L241" s="203">
        <f t="shared" si="124"/>
        <v>0</v>
      </c>
      <c r="M241" s="203">
        <f t="shared" si="124"/>
        <v>0</v>
      </c>
      <c r="N241" s="203">
        <f t="shared" si="124"/>
        <v>0</v>
      </c>
      <c r="O241" s="204">
        <f t="shared" si="124"/>
        <v>0.44952000000000003</v>
      </c>
      <c r="P241" s="203">
        <f t="shared" si="124"/>
        <v>30</v>
      </c>
      <c r="Q241" s="203">
        <f t="shared" si="124"/>
        <v>13.485599999999998</v>
      </c>
      <c r="R241" s="203">
        <f t="shared" si="124"/>
        <v>30</v>
      </c>
      <c r="S241" s="203">
        <f t="shared" si="124"/>
        <v>13.485599999999998</v>
      </c>
      <c r="T241" s="398"/>
      <c r="U241" s="398">
        <f t="shared" ref="U241:AB241" si="125">U240</f>
        <v>0</v>
      </c>
      <c r="V241" s="398"/>
      <c r="W241" s="398">
        <f t="shared" si="125"/>
        <v>0</v>
      </c>
      <c r="X241" s="450"/>
      <c r="Y241" s="398"/>
      <c r="Z241" s="398">
        <f t="shared" si="125"/>
        <v>0</v>
      </c>
      <c r="AA241" s="398">
        <f t="shared" si="125"/>
        <v>0</v>
      </c>
      <c r="AB241" s="398">
        <f t="shared" si="125"/>
        <v>0</v>
      </c>
      <c r="AC241" s="460"/>
    </row>
    <row r="242" spans="1:29" s="88" customFormat="1" ht="57" customHeight="1">
      <c r="A242" s="6"/>
      <c r="B242" s="36" t="s">
        <v>159</v>
      </c>
      <c r="C242" s="259"/>
      <c r="D242" s="335"/>
      <c r="E242" s="259"/>
      <c r="F242" s="335"/>
      <c r="G242" s="47"/>
      <c r="H242" s="48"/>
      <c r="I242" s="1"/>
      <c r="J242" s="259"/>
      <c r="K242" s="259"/>
      <c r="L242" s="259"/>
      <c r="M242" s="259"/>
      <c r="N242" s="335"/>
      <c r="O242" s="54"/>
      <c r="P242" s="259"/>
      <c r="Q242" s="335"/>
      <c r="R242" s="42">
        <f t="shared" si="117"/>
        <v>0</v>
      </c>
      <c r="S242" s="43">
        <f t="shared" si="117"/>
        <v>0</v>
      </c>
      <c r="T242" s="451"/>
      <c r="U242" s="451"/>
      <c r="V242" s="451"/>
      <c r="W242" s="398"/>
      <c r="X242" s="450"/>
      <c r="Y242" s="451"/>
      <c r="Z242" s="398"/>
      <c r="AA242" s="406"/>
      <c r="AB242" s="484"/>
      <c r="AC242" s="452"/>
    </row>
    <row r="243" spans="1:29" s="88" customFormat="1" ht="21.75" customHeight="1">
      <c r="A243" s="6"/>
      <c r="B243" s="36" t="s">
        <v>160</v>
      </c>
      <c r="C243" s="259"/>
      <c r="D243" s="335"/>
      <c r="E243" s="259"/>
      <c r="F243" s="335"/>
      <c r="G243" s="47"/>
      <c r="H243" s="48"/>
      <c r="I243" s="1"/>
      <c r="J243" s="259"/>
      <c r="K243" s="259"/>
      <c r="L243" s="259"/>
      <c r="M243" s="259"/>
      <c r="N243" s="335"/>
      <c r="O243" s="54"/>
      <c r="P243" s="259"/>
      <c r="Q243" s="335"/>
      <c r="R243" s="42">
        <f t="shared" si="117"/>
        <v>0</v>
      </c>
      <c r="S243" s="43">
        <f t="shared" si="117"/>
        <v>0</v>
      </c>
      <c r="T243" s="451"/>
      <c r="U243" s="451"/>
      <c r="V243" s="451"/>
      <c r="W243" s="398"/>
      <c r="X243" s="450"/>
      <c r="Y243" s="451"/>
      <c r="Z243" s="398"/>
      <c r="AA243" s="406"/>
      <c r="AB243" s="484"/>
      <c r="AC243" s="452"/>
    </row>
    <row r="244" spans="1:29" s="9" customFormat="1" ht="42" customHeight="1">
      <c r="A244" s="6">
        <f>+A236+0.01</f>
        <v>10.08</v>
      </c>
      <c r="B244" s="7" t="s">
        <v>160</v>
      </c>
      <c r="C244" s="262">
        <v>306</v>
      </c>
      <c r="D244" s="6">
        <v>801.04680000000008</v>
      </c>
      <c r="E244" s="262">
        <v>306</v>
      </c>
      <c r="F244" s="6">
        <v>801.04680000000008</v>
      </c>
      <c r="G244" s="47">
        <f t="shared" ref="G244:H302" si="126">E244/C244</f>
        <v>1</v>
      </c>
      <c r="H244" s="48">
        <f t="shared" si="126"/>
        <v>1</v>
      </c>
      <c r="I244" s="49">
        <f t="shared" ref="I244:J252" si="127">C244-E244</f>
        <v>0</v>
      </c>
      <c r="J244" s="50">
        <f t="shared" si="127"/>
        <v>0</v>
      </c>
      <c r="K244" s="262"/>
      <c r="L244" s="262"/>
      <c r="M244" s="262"/>
      <c r="N244" s="6"/>
      <c r="O244" s="51">
        <v>0.24651000000000001</v>
      </c>
      <c r="P244" s="262">
        <v>306</v>
      </c>
      <c r="Q244" s="41">
        <f>O244*P244*12</f>
        <v>905.18472000000008</v>
      </c>
      <c r="R244" s="42">
        <f t="shared" si="117"/>
        <v>306</v>
      </c>
      <c r="S244" s="43">
        <f t="shared" si="117"/>
        <v>905.18472000000008</v>
      </c>
      <c r="T244" s="461"/>
      <c r="U244" s="461"/>
      <c r="V244" s="461"/>
      <c r="W244" s="514"/>
      <c r="X244" s="423">
        <v>0.24651000000000001</v>
      </c>
      <c r="Y244" s="461">
        <v>306</v>
      </c>
      <c r="Z244" s="424">
        <f>X244*Y244*12</f>
        <v>905.18472000000008</v>
      </c>
      <c r="AA244" s="406">
        <f t="shared" ref="AA244:AB308" si="128">T244+V244+Y244</f>
        <v>306</v>
      </c>
      <c r="AB244" s="484">
        <f t="shared" si="128"/>
        <v>905.18472000000008</v>
      </c>
      <c r="AC244" s="462"/>
    </row>
    <row r="245" spans="1:29" s="87" customFormat="1" ht="33" customHeight="1">
      <c r="A245" s="6">
        <v>10.09</v>
      </c>
      <c r="B245" s="7" t="s">
        <v>162</v>
      </c>
      <c r="C245" s="262">
        <v>0</v>
      </c>
      <c r="D245" s="6">
        <v>0</v>
      </c>
      <c r="E245" s="262">
        <v>0</v>
      </c>
      <c r="F245" s="6">
        <v>0</v>
      </c>
      <c r="G245" s="47"/>
      <c r="H245" s="48"/>
      <c r="I245" s="49">
        <f t="shared" si="127"/>
        <v>0</v>
      </c>
      <c r="J245" s="50">
        <f t="shared" si="127"/>
        <v>0</v>
      </c>
      <c r="K245" s="262"/>
      <c r="L245" s="262"/>
      <c r="M245" s="262"/>
      <c r="N245" s="6"/>
      <c r="O245" s="51"/>
      <c r="P245" s="262"/>
      <c r="Q245" s="41">
        <f t="shared" ref="Q245:Q252" si="129">O245*P245*12</f>
        <v>0</v>
      </c>
      <c r="R245" s="42">
        <f t="shared" si="117"/>
        <v>0</v>
      </c>
      <c r="S245" s="43">
        <f t="shared" si="117"/>
        <v>0</v>
      </c>
      <c r="T245" s="461"/>
      <c r="U245" s="461"/>
      <c r="V245" s="461"/>
      <c r="W245" s="514"/>
      <c r="X245" s="423"/>
      <c r="Y245" s="461"/>
      <c r="Z245" s="424">
        <f t="shared" ref="Z245:Z246" si="130">X245*Y245*12</f>
        <v>0</v>
      </c>
      <c r="AA245" s="406">
        <f t="shared" si="128"/>
        <v>0</v>
      </c>
      <c r="AB245" s="484">
        <f t="shared" si="128"/>
        <v>0</v>
      </c>
      <c r="AC245" s="462"/>
    </row>
    <row r="246" spans="1:29" s="88" customFormat="1" ht="44.25" customHeight="1">
      <c r="A246" s="6">
        <v>10.1</v>
      </c>
      <c r="B246" s="56" t="s">
        <v>163</v>
      </c>
      <c r="C246" s="57">
        <v>0</v>
      </c>
      <c r="D246" s="55">
        <v>0</v>
      </c>
      <c r="E246" s="57">
        <v>0</v>
      </c>
      <c r="F246" s="55">
        <v>0</v>
      </c>
      <c r="G246" s="47"/>
      <c r="H246" s="48"/>
      <c r="I246" s="49">
        <f t="shared" si="127"/>
        <v>0</v>
      </c>
      <c r="J246" s="50">
        <f t="shared" si="127"/>
        <v>0</v>
      </c>
      <c r="K246" s="57"/>
      <c r="L246" s="57"/>
      <c r="M246" s="57"/>
      <c r="N246" s="55"/>
      <c r="O246" s="51"/>
      <c r="P246" s="57"/>
      <c r="Q246" s="41"/>
      <c r="R246" s="42">
        <f t="shared" si="117"/>
        <v>0</v>
      </c>
      <c r="S246" s="43">
        <f t="shared" si="117"/>
        <v>0</v>
      </c>
      <c r="T246" s="453"/>
      <c r="U246" s="453"/>
      <c r="V246" s="453"/>
      <c r="W246" s="458"/>
      <c r="X246" s="423"/>
      <c r="Y246" s="453"/>
      <c r="Z246" s="424">
        <f t="shared" si="130"/>
        <v>0</v>
      </c>
      <c r="AA246" s="406">
        <f t="shared" si="128"/>
        <v>0</v>
      </c>
      <c r="AB246" s="484">
        <f t="shared" si="128"/>
        <v>0</v>
      </c>
      <c r="AC246" s="454"/>
    </row>
    <row r="247" spans="1:29" s="88" customFormat="1" ht="18">
      <c r="A247" s="6"/>
      <c r="B247" s="36" t="s">
        <v>164</v>
      </c>
      <c r="C247" s="259">
        <v>0</v>
      </c>
      <c r="D247" s="335">
        <v>0</v>
      </c>
      <c r="E247" s="259">
        <v>0</v>
      </c>
      <c r="F247" s="335">
        <v>0</v>
      </c>
      <c r="G247" s="47"/>
      <c r="H247" s="48"/>
      <c r="I247" s="49">
        <f t="shared" si="127"/>
        <v>0</v>
      </c>
      <c r="J247" s="50">
        <f t="shared" si="127"/>
        <v>0</v>
      </c>
      <c r="K247" s="259"/>
      <c r="L247" s="259"/>
      <c r="M247" s="259"/>
      <c r="N247" s="335"/>
      <c r="O247" s="54"/>
      <c r="P247" s="259"/>
      <c r="Q247" s="41"/>
      <c r="R247" s="42">
        <f t="shared" si="117"/>
        <v>0</v>
      </c>
      <c r="S247" s="43">
        <f t="shared" si="117"/>
        <v>0</v>
      </c>
      <c r="T247" s="451"/>
      <c r="U247" s="451"/>
      <c r="V247" s="451"/>
      <c r="W247" s="398"/>
      <c r="X247" s="450"/>
      <c r="Y247" s="451"/>
      <c r="Z247" s="424"/>
      <c r="AA247" s="406"/>
      <c r="AB247" s="484"/>
      <c r="AC247" s="452"/>
    </row>
    <row r="248" spans="1:29" s="87" customFormat="1" ht="47.25" customHeight="1">
      <c r="A248" s="6">
        <f>+A246+0.01</f>
        <v>10.11</v>
      </c>
      <c r="B248" s="56" t="s">
        <v>485</v>
      </c>
      <c r="C248" s="57">
        <v>405</v>
      </c>
      <c r="D248" s="55">
        <v>1285.0811999999999</v>
      </c>
      <c r="E248" s="57">
        <v>405</v>
      </c>
      <c r="F248" s="55">
        <v>1285.0811999999999</v>
      </c>
      <c r="G248" s="47">
        <f t="shared" si="126"/>
        <v>1</v>
      </c>
      <c r="H248" s="48">
        <f t="shared" si="126"/>
        <v>1</v>
      </c>
      <c r="I248" s="49">
        <f t="shared" si="127"/>
        <v>0</v>
      </c>
      <c r="J248" s="50">
        <f t="shared" si="127"/>
        <v>0</v>
      </c>
      <c r="K248" s="57"/>
      <c r="L248" s="57"/>
      <c r="M248" s="57"/>
      <c r="N248" s="55"/>
      <c r="O248" s="60">
        <v>0.29879</v>
      </c>
      <c r="P248" s="57">
        <v>405</v>
      </c>
      <c r="Q248" s="41">
        <f t="shared" si="129"/>
        <v>1452.1194</v>
      </c>
      <c r="R248" s="42">
        <f t="shared" si="117"/>
        <v>405</v>
      </c>
      <c r="S248" s="43">
        <f t="shared" si="117"/>
        <v>1452.1194</v>
      </c>
      <c r="T248" s="453"/>
      <c r="U248" s="453"/>
      <c r="V248" s="453"/>
      <c r="W248" s="458"/>
      <c r="X248" s="456">
        <v>0.29879</v>
      </c>
      <c r="Y248" s="453">
        <v>405</v>
      </c>
      <c r="Z248" s="424">
        <f t="shared" ref="Z248" si="131">X248*Y248*12</f>
        <v>1452.1194</v>
      </c>
      <c r="AA248" s="406">
        <f t="shared" si="128"/>
        <v>405</v>
      </c>
      <c r="AB248" s="484">
        <f t="shared" si="128"/>
        <v>1452.1194</v>
      </c>
      <c r="AC248" s="454"/>
    </row>
    <row r="249" spans="1:29" s="91" customFormat="1" ht="26.25" customHeight="1">
      <c r="A249" s="6"/>
      <c r="B249" s="59" t="s">
        <v>150</v>
      </c>
      <c r="C249" s="55"/>
      <c r="D249" s="55"/>
      <c r="E249" s="55"/>
      <c r="F249" s="55"/>
      <c r="G249" s="47"/>
      <c r="H249" s="48"/>
      <c r="I249" s="49">
        <f t="shared" si="127"/>
        <v>0</v>
      </c>
      <c r="J249" s="50">
        <f t="shared" si="127"/>
        <v>0</v>
      </c>
      <c r="K249" s="55"/>
      <c r="L249" s="55"/>
      <c r="M249" s="55"/>
      <c r="N249" s="55"/>
      <c r="O249" s="60"/>
      <c r="P249" s="55"/>
      <c r="Q249" s="41"/>
      <c r="R249" s="42">
        <f t="shared" si="117"/>
        <v>0</v>
      </c>
      <c r="S249" s="43">
        <f t="shared" si="117"/>
        <v>0</v>
      </c>
      <c r="T249" s="458"/>
      <c r="U249" s="458"/>
      <c r="V249" s="458"/>
      <c r="W249" s="458"/>
      <c r="X249" s="456"/>
      <c r="Y249" s="458"/>
      <c r="Z249" s="424"/>
      <c r="AA249" s="406">
        <f t="shared" si="128"/>
        <v>0</v>
      </c>
      <c r="AB249" s="484">
        <f t="shared" si="128"/>
        <v>0</v>
      </c>
      <c r="AC249" s="459"/>
    </row>
    <row r="250" spans="1:29" s="91" customFormat="1" ht="18">
      <c r="A250" s="6"/>
      <c r="B250" s="59" t="s">
        <v>151</v>
      </c>
      <c r="C250" s="55"/>
      <c r="D250" s="55"/>
      <c r="E250" s="55"/>
      <c r="F250" s="55"/>
      <c r="G250" s="47"/>
      <c r="H250" s="48"/>
      <c r="I250" s="49">
        <f t="shared" si="127"/>
        <v>0</v>
      </c>
      <c r="J250" s="50">
        <f t="shared" si="127"/>
        <v>0</v>
      </c>
      <c r="K250" s="55"/>
      <c r="L250" s="55"/>
      <c r="M250" s="55"/>
      <c r="N250" s="55"/>
      <c r="O250" s="60"/>
      <c r="P250" s="55"/>
      <c r="Q250" s="41"/>
      <c r="R250" s="42">
        <f t="shared" si="117"/>
        <v>0</v>
      </c>
      <c r="S250" s="43">
        <f t="shared" si="117"/>
        <v>0</v>
      </c>
      <c r="T250" s="458"/>
      <c r="U250" s="458"/>
      <c r="V250" s="458"/>
      <c r="W250" s="458"/>
      <c r="X250" s="456"/>
      <c r="Y250" s="458"/>
      <c r="Z250" s="424"/>
      <c r="AA250" s="406">
        <f t="shared" si="128"/>
        <v>0</v>
      </c>
      <c r="AB250" s="484">
        <f t="shared" si="128"/>
        <v>0</v>
      </c>
      <c r="AC250" s="459"/>
    </row>
    <row r="251" spans="1:29" s="91" customFormat="1" ht="18">
      <c r="A251" s="6"/>
      <c r="B251" s="59" t="s">
        <v>152</v>
      </c>
      <c r="C251" s="55"/>
      <c r="D251" s="55"/>
      <c r="E251" s="55"/>
      <c r="F251" s="55"/>
      <c r="G251" s="47"/>
      <c r="H251" s="48"/>
      <c r="I251" s="49">
        <f t="shared" si="127"/>
        <v>0</v>
      </c>
      <c r="J251" s="50">
        <f t="shared" si="127"/>
        <v>0</v>
      </c>
      <c r="K251" s="55"/>
      <c r="L251" s="55"/>
      <c r="M251" s="55"/>
      <c r="N251" s="55"/>
      <c r="O251" s="60"/>
      <c r="P251" s="55"/>
      <c r="Q251" s="41"/>
      <c r="R251" s="42">
        <f t="shared" si="117"/>
        <v>0</v>
      </c>
      <c r="S251" s="43">
        <f t="shared" si="117"/>
        <v>0</v>
      </c>
      <c r="T251" s="458"/>
      <c r="U251" s="458"/>
      <c r="V251" s="458"/>
      <c r="W251" s="458"/>
      <c r="X251" s="456"/>
      <c r="Y251" s="458"/>
      <c r="Z251" s="424"/>
      <c r="AA251" s="406">
        <f t="shared" si="128"/>
        <v>0</v>
      </c>
      <c r="AB251" s="484">
        <f t="shared" si="128"/>
        <v>0</v>
      </c>
      <c r="AC251" s="459"/>
    </row>
    <row r="252" spans="1:29" s="87" customFormat="1" ht="49.5" customHeight="1">
      <c r="A252" s="6">
        <f>+A248+0.01</f>
        <v>10.119999999999999</v>
      </c>
      <c r="B252" s="56" t="s">
        <v>166</v>
      </c>
      <c r="C252" s="55"/>
      <c r="D252" s="55"/>
      <c r="E252" s="55"/>
      <c r="F252" s="55"/>
      <c r="G252" s="47"/>
      <c r="H252" s="48"/>
      <c r="I252" s="49">
        <f t="shared" si="127"/>
        <v>0</v>
      </c>
      <c r="J252" s="50">
        <f t="shared" si="127"/>
        <v>0</v>
      </c>
      <c r="K252" s="55"/>
      <c r="L252" s="55"/>
      <c r="M252" s="55"/>
      <c r="N252" s="55"/>
      <c r="O252" s="60"/>
      <c r="P252" s="55"/>
      <c r="Q252" s="41">
        <f t="shared" si="129"/>
        <v>0</v>
      </c>
      <c r="R252" s="42">
        <f t="shared" si="117"/>
        <v>0</v>
      </c>
      <c r="S252" s="43">
        <f t="shared" si="117"/>
        <v>0</v>
      </c>
      <c r="T252" s="458"/>
      <c r="U252" s="458"/>
      <c r="V252" s="458"/>
      <c r="W252" s="458"/>
      <c r="X252" s="456"/>
      <c r="Y252" s="458"/>
      <c r="Z252" s="424">
        <f t="shared" ref="Z252" si="132">X252*Y252*12</f>
        <v>0</v>
      </c>
      <c r="AA252" s="406">
        <f t="shared" si="128"/>
        <v>0</v>
      </c>
      <c r="AB252" s="484">
        <f t="shared" si="128"/>
        <v>0</v>
      </c>
      <c r="AC252" s="459"/>
    </row>
    <row r="253" spans="1:29" s="91" customFormat="1" ht="18">
      <c r="A253" s="6"/>
      <c r="B253" s="59" t="s">
        <v>150</v>
      </c>
      <c r="C253" s="55"/>
      <c r="D253" s="55"/>
      <c r="E253" s="55"/>
      <c r="F253" s="55"/>
      <c r="G253" s="47"/>
      <c r="H253" s="48"/>
      <c r="I253" s="82"/>
      <c r="J253" s="55"/>
      <c r="K253" s="55"/>
      <c r="L253" s="55"/>
      <c r="M253" s="55"/>
      <c r="N253" s="55"/>
      <c r="O253" s="60"/>
      <c r="P253" s="55"/>
      <c r="Q253" s="55"/>
      <c r="R253" s="42">
        <f t="shared" si="117"/>
        <v>0</v>
      </c>
      <c r="S253" s="43">
        <f t="shared" si="117"/>
        <v>0</v>
      </c>
      <c r="T253" s="458"/>
      <c r="U253" s="458"/>
      <c r="V253" s="458"/>
      <c r="W253" s="458"/>
      <c r="X253" s="456"/>
      <c r="Y253" s="458"/>
      <c r="Z253" s="458"/>
      <c r="AA253" s="406">
        <f t="shared" si="128"/>
        <v>0</v>
      </c>
      <c r="AB253" s="484">
        <f t="shared" si="128"/>
        <v>0</v>
      </c>
      <c r="AC253" s="459"/>
    </row>
    <row r="254" spans="1:29" s="91" customFormat="1" ht="18">
      <c r="A254" s="6"/>
      <c r="B254" s="59" t="s">
        <v>151</v>
      </c>
      <c r="C254" s="55"/>
      <c r="D254" s="55"/>
      <c r="E254" s="55"/>
      <c r="F254" s="55"/>
      <c r="G254" s="47"/>
      <c r="H254" s="48"/>
      <c r="I254" s="82"/>
      <c r="J254" s="55"/>
      <c r="K254" s="55"/>
      <c r="L254" s="55"/>
      <c r="M254" s="55"/>
      <c r="N254" s="55"/>
      <c r="O254" s="60"/>
      <c r="P254" s="55"/>
      <c r="Q254" s="55"/>
      <c r="R254" s="42">
        <f t="shared" si="117"/>
        <v>0</v>
      </c>
      <c r="S254" s="43">
        <f t="shared" si="117"/>
        <v>0</v>
      </c>
      <c r="T254" s="458"/>
      <c r="U254" s="458"/>
      <c r="V254" s="458"/>
      <c r="W254" s="458"/>
      <c r="X254" s="456"/>
      <c r="Y254" s="458"/>
      <c r="Z254" s="458"/>
      <c r="AA254" s="406">
        <f t="shared" si="128"/>
        <v>0</v>
      </c>
      <c r="AB254" s="484">
        <f t="shared" si="128"/>
        <v>0</v>
      </c>
      <c r="AC254" s="459"/>
    </row>
    <row r="255" spans="1:29" s="91" customFormat="1" ht="18">
      <c r="A255" s="6"/>
      <c r="B255" s="59" t="s">
        <v>152</v>
      </c>
      <c r="C255" s="55"/>
      <c r="D255" s="55"/>
      <c r="E255" s="55"/>
      <c r="F255" s="55"/>
      <c r="G255" s="47"/>
      <c r="H255" s="48"/>
      <c r="I255" s="82"/>
      <c r="J255" s="55"/>
      <c r="K255" s="55"/>
      <c r="L255" s="55"/>
      <c r="M255" s="55"/>
      <c r="N255" s="55"/>
      <c r="O255" s="60"/>
      <c r="P255" s="55"/>
      <c r="Q255" s="55"/>
      <c r="R255" s="42">
        <f t="shared" si="117"/>
        <v>0</v>
      </c>
      <c r="S255" s="43">
        <f t="shared" si="117"/>
        <v>0</v>
      </c>
      <c r="T255" s="458"/>
      <c r="U255" s="458"/>
      <c r="V255" s="458"/>
      <c r="W255" s="458"/>
      <c r="X255" s="456"/>
      <c r="Y255" s="458"/>
      <c r="Z255" s="458"/>
      <c r="AA255" s="406">
        <f t="shared" si="128"/>
        <v>0</v>
      </c>
      <c r="AB255" s="484">
        <f t="shared" si="128"/>
        <v>0</v>
      </c>
      <c r="AC255" s="459"/>
    </row>
    <row r="256" spans="1:29" s="88" customFormat="1" ht="57" customHeight="1">
      <c r="A256" s="6">
        <f>+A252+0.01</f>
        <v>10.129999999999999</v>
      </c>
      <c r="B256" s="56" t="s">
        <v>167</v>
      </c>
      <c r="C256" s="57"/>
      <c r="D256" s="55"/>
      <c r="E256" s="57"/>
      <c r="F256" s="55"/>
      <c r="G256" s="47"/>
      <c r="H256" s="48"/>
      <c r="I256" s="82"/>
      <c r="J256" s="57"/>
      <c r="K256" s="57"/>
      <c r="L256" s="57"/>
      <c r="M256" s="57"/>
      <c r="N256" s="55"/>
      <c r="O256" s="60"/>
      <c r="P256" s="57"/>
      <c r="Q256" s="55"/>
      <c r="R256" s="42">
        <f t="shared" si="117"/>
        <v>0</v>
      </c>
      <c r="S256" s="43">
        <f t="shared" si="117"/>
        <v>0</v>
      </c>
      <c r="T256" s="453"/>
      <c r="U256" s="453"/>
      <c r="V256" s="453"/>
      <c r="W256" s="458"/>
      <c r="X256" s="456"/>
      <c r="Y256" s="453"/>
      <c r="Z256" s="458"/>
      <c r="AA256" s="406">
        <f t="shared" si="128"/>
        <v>0</v>
      </c>
      <c r="AB256" s="484">
        <f t="shared" si="128"/>
        <v>0</v>
      </c>
      <c r="AC256" s="454"/>
    </row>
    <row r="257" spans="1:29" s="88" customFormat="1" ht="26.25" customHeight="1">
      <c r="A257" s="6">
        <f t="shared" si="121"/>
        <v>10.139999999999999</v>
      </c>
      <c r="B257" s="56" t="s">
        <v>168</v>
      </c>
      <c r="C257" s="57"/>
      <c r="D257" s="55"/>
      <c r="E257" s="57"/>
      <c r="F257" s="55"/>
      <c r="G257" s="47"/>
      <c r="H257" s="48"/>
      <c r="I257" s="82"/>
      <c r="J257" s="57"/>
      <c r="K257" s="57"/>
      <c r="L257" s="57"/>
      <c r="M257" s="57"/>
      <c r="N257" s="55"/>
      <c r="O257" s="60"/>
      <c r="P257" s="57"/>
      <c r="Q257" s="55"/>
      <c r="R257" s="42">
        <f t="shared" si="117"/>
        <v>0</v>
      </c>
      <c r="S257" s="43">
        <f t="shared" si="117"/>
        <v>0</v>
      </c>
      <c r="T257" s="453"/>
      <c r="U257" s="453"/>
      <c r="V257" s="453"/>
      <c r="W257" s="458"/>
      <c r="X257" s="456"/>
      <c r="Y257" s="453"/>
      <c r="Z257" s="458"/>
      <c r="AA257" s="406">
        <f t="shared" si="128"/>
        <v>0</v>
      </c>
      <c r="AB257" s="484">
        <f t="shared" si="128"/>
        <v>0</v>
      </c>
      <c r="AC257" s="454"/>
    </row>
    <row r="258" spans="1:29" s="88" customFormat="1" ht="18">
      <c r="A258" s="6"/>
      <c r="B258" s="56" t="s">
        <v>156</v>
      </c>
      <c r="C258" s="57"/>
      <c r="D258" s="55"/>
      <c r="E258" s="57"/>
      <c r="F258" s="55"/>
      <c r="G258" s="47"/>
      <c r="H258" s="48"/>
      <c r="I258" s="82"/>
      <c r="J258" s="57"/>
      <c r="K258" s="57"/>
      <c r="L258" s="57"/>
      <c r="M258" s="57"/>
      <c r="N258" s="55"/>
      <c r="O258" s="60"/>
      <c r="P258" s="57"/>
      <c r="Q258" s="55"/>
      <c r="R258" s="42">
        <f t="shared" si="117"/>
        <v>0</v>
      </c>
      <c r="S258" s="43">
        <f t="shared" si="117"/>
        <v>0</v>
      </c>
      <c r="T258" s="453"/>
      <c r="U258" s="453"/>
      <c r="V258" s="453"/>
      <c r="W258" s="458"/>
      <c r="X258" s="456"/>
      <c r="Y258" s="453"/>
      <c r="Z258" s="458"/>
      <c r="AA258" s="406">
        <f t="shared" si="128"/>
        <v>0</v>
      </c>
      <c r="AB258" s="484">
        <f t="shared" si="128"/>
        <v>0</v>
      </c>
      <c r="AC258" s="454"/>
    </row>
    <row r="259" spans="1:29" s="88" customFormat="1" ht="18">
      <c r="A259" s="6"/>
      <c r="B259" s="56" t="s">
        <v>157</v>
      </c>
      <c r="C259" s="57"/>
      <c r="D259" s="55"/>
      <c r="E259" s="57"/>
      <c r="F259" s="55"/>
      <c r="G259" s="47"/>
      <c r="H259" s="48"/>
      <c r="I259" s="82"/>
      <c r="J259" s="57"/>
      <c r="K259" s="57"/>
      <c r="L259" s="57"/>
      <c r="M259" s="57"/>
      <c r="N259" s="55"/>
      <c r="O259" s="60"/>
      <c r="P259" s="57"/>
      <c r="Q259" s="55"/>
      <c r="R259" s="42">
        <f t="shared" si="117"/>
        <v>0</v>
      </c>
      <c r="S259" s="43">
        <f t="shared" si="117"/>
        <v>0</v>
      </c>
      <c r="T259" s="453"/>
      <c r="U259" s="453"/>
      <c r="V259" s="453"/>
      <c r="W259" s="458"/>
      <c r="X259" s="456"/>
      <c r="Y259" s="453"/>
      <c r="Z259" s="458"/>
      <c r="AA259" s="406">
        <f t="shared" si="128"/>
        <v>0</v>
      </c>
      <c r="AB259" s="484">
        <f t="shared" si="128"/>
        <v>0</v>
      </c>
      <c r="AC259" s="454"/>
    </row>
    <row r="260" spans="1:29" s="88" customFormat="1" ht="18">
      <c r="A260" s="6"/>
      <c r="B260" s="56" t="s">
        <v>169</v>
      </c>
      <c r="C260" s="57"/>
      <c r="D260" s="55"/>
      <c r="E260" s="57"/>
      <c r="F260" s="55"/>
      <c r="G260" s="47"/>
      <c r="H260" s="48"/>
      <c r="I260" s="82"/>
      <c r="J260" s="57"/>
      <c r="K260" s="57"/>
      <c r="L260" s="57"/>
      <c r="M260" s="57"/>
      <c r="N260" s="55"/>
      <c r="O260" s="60"/>
      <c r="P260" s="57"/>
      <c r="Q260" s="55"/>
      <c r="R260" s="42">
        <f t="shared" si="117"/>
        <v>0</v>
      </c>
      <c r="S260" s="43">
        <f t="shared" si="117"/>
        <v>0</v>
      </c>
      <c r="T260" s="453"/>
      <c r="U260" s="453"/>
      <c r="V260" s="453"/>
      <c r="W260" s="458"/>
      <c r="X260" s="456"/>
      <c r="Y260" s="453"/>
      <c r="Z260" s="458"/>
      <c r="AA260" s="406">
        <f t="shared" si="128"/>
        <v>0</v>
      </c>
      <c r="AB260" s="484">
        <f t="shared" si="128"/>
        <v>0</v>
      </c>
      <c r="AC260" s="454"/>
    </row>
    <row r="261" spans="1:29" s="88" customFormat="1" ht="44.25" customHeight="1">
      <c r="A261" s="6">
        <v>10.15</v>
      </c>
      <c r="B261" s="56" t="s">
        <v>339</v>
      </c>
      <c r="C261" s="57"/>
      <c r="D261" s="55"/>
      <c r="E261" s="57"/>
      <c r="F261" s="55"/>
      <c r="G261" s="47"/>
      <c r="H261" s="48"/>
      <c r="I261" s="82"/>
      <c r="J261" s="57"/>
      <c r="K261" s="57"/>
      <c r="L261" s="57"/>
      <c r="M261" s="57"/>
      <c r="N261" s="55"/>
      <c r="O261" s="60">
        <v>2.0039999999999999E-2</v>
      </c>
      <c r="P261" s="57">
        <v>711</v>
      </c>
      <c r="Q261" s="55">
        <f>O261*P261*12</f>
        <v>170.98127999999997</v>
      </c>
      <c r="R261" s="42">
        <f t="shared" ref="R261:R262" si="133">K261+M261+P261</f>
        <v>711</v>
      </c>
      <c r="S261" s="43">
        <f t="shared" ref="S261:S262" si="134">L261+N261+Q261</f>
        <v>170.98127999999997</v>
      </c>
      <c r="T261" s="453"/>
      <c r="U261" s="453"/>
      <c r="V261" s="453"/>
      <c r="W261" s="458"/>
      <c r="X261" s="456">
        <v>2.0039999999999999E-2</v>
      </c>
      <c r="Y261" s="453">
        <v>0</v>
      </c>
      <c r="Z261" s="458">
        <f>X261*Y261*12</f>
        <v>0</v>
      </c>
      <c r="AA261" s="406">
        <f t="shared" si="128"/>
        <v>0</v>
      </c>
      <c r="AB261" s="484">
        <f t="shared" si="128"/>
        <v>0</v>
      </c>
      <c r="AC261" s="454"/>
    </row>
    <row r="262" spans="1:29" s="88" customFormat="1" ht="51" customHeight="1">
      <c r="A262" s="6">
        <v>10.16</v>
      </c>
      <c r="B262" s="56" t="s">
        <v>340</v>
      </c>
      <c r="C262" s="57"/>
      <c r="D262" s="55"/>
      <c r="E262" s="57"/>
      <c r="F262" s="55"/>
      <c r="G262" s="47"/>
      <c r="H262" s="48"/>
      <c r="I262" s="82"/>
      <c r="J262" s="57"/>
      <c r="K262" s="57"/>
      <c r="L262" s="57"/>
      <c r="M262" s="57"/>
      <c r="N262" s="55"/>
      <c r="O262" s="60">
        <v>2.0039999999999999E-2</v>
      </c>
      <c r="P262" s="57">
        <v>711</v>
      </c>
      <c r="Q262" s="55">
        <f>O262*P262*12*2</f>
        <v>341.96255999999994</v>
      </c>
      <c r="R262" s="42">
        <f t="shared" si="133"/>
        <v>711</v>
      </c>
      <c r="S262" s="43">
        <f t="shared" si="134"/>
        <v>341.96255999999994</v>
      </c>
      <c r="T262" s="453"/>
      <c r="U262" s="453"/>
      <c r="V262" s="453"/>
      <c r="W262" s="458"/>
      <c r="X262" s="456">
        <v>2.0039999999999999E-2</v>
      </c>
      <c r="Y262" s="453">
        <v>0</v>
      </c>
      <c r="Z262" s="458">
        <f>X262*Y262*12*2</f>
        <v>0</v>
      </c>
      <c r="AA262" s="406">
        <f t="shared" si="128"/>
        <v>0</v>
      </c>
      <c r="AB262" s="484">
        <f t="shared" si="128"/>
        <v>0</v>
      </c>
      <c r="AC262" s="454"/>
    </row>
    <row r="263" spans="1:29" s="216" customFormat="1" ht="18">
      <c r="A263" s="217"/>
      <c r="B263" s="192" t="s">
        <v>107</v>
      </c>
      <c r="C263" s="198">
        <f>SUM(C244:C262)</f>
        <v>711</v>
      </c>
      <c r="D263" s="199">
        <f>SUM(D244:D262)</f>
        <v>2086.1279999999997</v>
      </c>
      <c r="E263" s="198">
        <f>SUM(E244:E262)</f>
        <v>711</v>
      </c>
      <c r="F263" s="199">
        <f>SUM(F244:F262)</f>
        <v>2086.1279999999997</v>
      </c>
      <c r="G263" s="214">
        <f t="shared" si="126"/>
        <v>1</v>
      </c>
      <c r="H263" s="215">
        <f t="shared" si="126"/>
        <v>1</v>
      </c>
      <c r="I263" s="198">
        <f t="shared" ref="I263:S263" si="135">SUM(I244:I262)</f>
        <v>0</v>
      </c>
      <c r="J263" s="199">
        <f t="shared" si="135"/>
        <v>0</v>
      </c>
      <c r="K263" s="199">
        <f t="shared" si="135"/>
        <v>0</v>
      </c>
      <c r="L263" s="199">
        <f t="shared" si="135"/>
        <v>0</v>
      </c>
      <c r="M263" s="199">
        <f t="shared" si="135"/>
        <v>0</v>
      </c>
      <c r="N263" s="199">
        <f t="shared" si="135"/>
        <v>0</v>
      </c>
      <c r="O263" s="200">
        <f t="shared" si="135"/>
        <v>0.5853799999999999</v>
      </c>
      <c r="P263" s="199">
        <f t="shared" si="135"/>
        <v>2133</v>
      </c>
      <c r="Q263" s="199">
        <f t="shared" si="135"/>
        <v>2870.2479600000001</v>
      </c>
      <c r="R263" s="199">
        <f t="shared" si="135"/>
        <v>2133</v>
      </c>
      <c r="S263" s="199">
        <f t="shared" si="135"/>
        <v>2870.2479600000001</v>
      </c>
      <c r="T263" s="446"/>
      <c r="U263" s="446">
        <f t="shared" ref="U263:AB263" si="136">SUM(U244:U262)</f>
        <v>0</v>
      </c>
      <c r="V263" s="446"/>
      <c r="W263" s="446">
        <f t="shared" si="136"/>
        <v>0</v>
      </c>
      <c r="X263" s="449"/>
      <c r="Y263" s="446"/>
      <c r="Z263" s="446">
        <f t="shared" si="136"/>
        <v>2357.3041200000002</v>
      </c>
      <c r="AA263" s="446"/>
      <c r="AB263" s="446">
        <f t="shared" si="136"/>
        <v>2357.3041200000002</v>
      </c>
      <c r="AC263" s="460"/>
    </row>
    <row r="264" spans="1:29" s="87" customFormat="1" ht="18">
      <c r="A264" s="205"/>
      <c r="B264" s="206" t="s">
        <v>9</v>
      </c>
      <c r="C264" s="202">
        <f>C263</f>
        <v>711</v>
      </c>
      <c r="D264" s="203">
        <f>D263</f>
        <v>2086.1279999999997</v>
      </c>
      <c r="E264" s="202">
        <f t="shared" ref="E264:S264" si="137">E263</f>
        <v>711</v>
      </c>
      <c r="F264" s="203">
        <f t="shared" si="137"/>
        <v>2086.1279999999997</v>
      </c>
      <c r="G264" s="134">
        <f t="shared" si="126"/>
        <v>1</v>
      </c>
      <c r="H264" s="135">
        <f t="shared" si="126"/>
        <v>1</v>
      </c>
      <c r="I264" s="202">
        <f t="shared" si="137"/>
        <v>0</v>
      </c>
      <c r="J264" s="203">
        <f t="shared" si="137"/>
        <v>0</v>
      </c>
      <c r="K264" s="203">
        <f t="shared" si="137"/>
        <v>0</v>
      </c>
      <c r="L264" s="203">
        <f t="shared" si="137"/>
        <v>0</v>
      </c>
      <c r="M264" s="203">
        <f t="shared" si="137"/>
        <v>0</v>
      </c>
      <c r="N264" s="203">
        <f t="shared" si="137"/>
        <v>0</v>
      </c>
      <c r="O264" s="204">
        <f t="shared" si="137"/>
        <v>0.5853799999999999</v>
      </c>
      <c r="P264" s="203">
        <f t="shared" si="137"/>
        <v>2133</v>
      </c>
      <c r="Q264" s="203">
        <f t="shared" si="137"/>
        <v>2870.2479600000001</v>
      </c>
      <c r="R264" s="203">
        <f t="shared" si="137"/>
        <v>2133</v>
      </c>
      <c r="S264" s="203">
        <f t="shared" si="137"/>
        <v>2870.2479600000001</v>
      </c>
      <c r="T264" s="398"/>
      <c r="U264" s="398">
        <f t="shared" ref="U264:AB264" si="138">U263</f>
        <v>0</v>
      </c>
      <c r="V264" s="398"/>
      <c r="W264" s="398">
        <f t="shared" si="138"/>
        <v>0</v>
      </c>
      <c r="X264" s="450"/>
      <c r="Y264" s="398"/>
      <c r="Z264" s="398">
        <f t="shared" si="138"/>
        <v>2357.3041200000002</v>
      </c>
      <c r="AA264" s="398"/>
      <c r="AB264" s="398">
        <f t="shared" si="138"/>
        <v>2357.3041200000002</v>
      </c>
      <c r="AC264" s="463"/>
    </row>
    <row r="265" spans="1:29" s="216" customFormat="1" ht="18">
      <c r="A265" s="217"/>
      <c r="B265" s="206" t="s">
        <v>170</v>
      </c>
      <c r="C265" s="207">
        <f>C264+C241</f>
        <v>711</v>
      </c>
      <c r="D265" s="208">
        <f t="shared" ref="D265:E265" si="139">D264+D241</f>
        <v>2086.1279999999997</v>
      </c>
      <c r="E265" s="207">
        <f t="shared" si="139"/>
        <v>711</v>
      </c>
      <c r="F265" s="208">
        <f>F264+F241</f>
        <v>2086.1279999999997</v>
      </c>
      <c r="G265" s="214">
        <f t="shared" si="126"/>
        <v>1</v>
      </c>
      <c r="H265" s="215">
        <f t="shared" si="126"/>
        <v>1</v>
      </c>
      <c r="I265" s="207">
        <f t="shared" ref="I265:R265" si="140">I264+I241</f>
        <v>0</v>
      </c>
      <c r="J265" s="208">
        <f t="shared" si="140"/>
        <v>0</v>
      </c>
      <c r="K265" s="208">
        <f t="shared" si="140"/>
        <v>0</v>
      </c>
      <c r="L265" s="208">
        <f t="shared" si="140"/>
        <v>0</v>
      </c>
      <c r="M265" s="208">
        <f t="shared" si="140"/>
        <v>0</v>
      </c>
      <c r="N265" s="208">
        <f t="shared" si="140"/>
        <v>0</v>
      </c>
      <c r="O265" s="209">
        <f t="shared" si="140"/>
        <v>1.0348999999999999</v>
      </c>
      <c r="P265" s="208">
        <f>P264+P241</f>
        <v>2163</v>
      </c>
      <c r="Q265" s="208">
        <f t="shared" si="140"/>
        <v>2883.7335600000001</v>
      </c>
      <c r="R265" s="208">
        <f t="shared" si="140"/>
        <v>2163</v>
      </c>
      <c r="S265" s="208">
        <f>S264+S241</f>
        <v>2883.7335600000001</v>
      </c>
      <c r="T265" s="464"/>
      <c r="U265" s="464">
        <f t="shared" ref="U265:W265" si="141">U264+U241</f>
        <v>0</v>
      </c>
      <c r="V265" s="464"/>
      <c r="W265" s="464">
        <f t="shared" si="141"/>
        <v>0</v>
      </c>
      <c r="X265" s="465"/>
      <c r="Y265" s="464"/>
      <c r="Z265" s="464">
        <f t="shared" ref="Z265" si="142">Z264+Z241</f>
        <v>2357.3041200000002</v>
      </c>
      <c r="AA265" s="464"/>
      <c r="AB265" s="464">
        <f>AB264+AB241</f>
        <v>2357.3041200000002</v>
      </c>
      <c r="AC265" s="463"/>
    </row>
    <row r="266" spans="1:29" s="147" customFormat="1" ht="18">
      <c r="A266" s="143">
        <v>11</v>
      </c>
      <c r="B266" s="144" t="s">
        <v>171</v>
      </c>
      <c r="C266" s="145"/>
      <c r="D266" s="162"/>
      <c r="E266" s="145"/>
      <c r="F266" s="162"/>
      <c r="G266" s="151"/>
      <c r="H266" s="152"/>
      <c r="I266" s="159"/>
      <c r="J266" s="145"/>
      <c r="K266" s="145"/>
      <c r="L266" s="145"/>
      <c r="M266" s="145"/>
      <c r="N266" s="162"/>
      <c r="O266" s="153"/>
      <c r="P266" s="145"/>
      <c r="Q266" s="162"/>
      <c r="R266" s="154">
        <f t="shared" si="117"/>
        <v>0</v>
      </c>
      <c r="S266" s="155">
        <f t="shared" si="117"/>
        <v>0</v>
      </c>
      <c r="T266" s="439"/>
      <c r="U266" s="439"/>
      <c r="V266" s="439"/>
      <c r="W266" s="448"/>
      <c r="X266" s="440"/>
      <c r="Y266" s="439"/>
      <c r="Z266" s="448"/>
      <c r="AA266" s="406"/>
      <c r="AB266" s="484"/>
      <c r="AC266" s="403"/>
    </row>
    <row r="267" spans="1:29" s="147" customFormat="1" ht="18">
      <c r="A267" s="325"/>
      <c r="B267" s="144" t="s">
        <v>172</v>
      </c>
      <c r="C267" s="145"/>
      <c r="D267" s="162"/>
      <c r="E267" s="145"/>
      <c r="F267" s="162"/>
      <c r="G267" s="151"/>
      <c r="H267" s="152"/>
      <c r="I267" s="159"/>
      <c r="J267" s="145"/>
      <c r="K267" s="145"/>
      <c r="L267" s="145"/>
      <c r="M267" s="145"/>
      <c r="N267" s="162"/>
      <c r="O267" s="153"/>
      <c r="P267" s="145"/>
      <c r="Q267" s="162"/>
      <c r="R267" s="154">
        <f t="shared" si="117"/>
        <v>0</v>
      </c>
      <c r="S267" s="155">
        <f t="shared" si="117"/>
        <v>0</v>
      </c>
      <c r="T267" s="439"/>
      <c r="U267" s="439"/>
      <c r="V267" s="439"/>
      <c r="W267" s="448"/>
      <c r="X267" s="440"/>
      <c r="Y267" s="439"/>
      <c r="Z267" s="448"/>
      <c r="AA267" s="406"/>
      <c r="AB267" s="484"/>
      <c r="AC267" s="403"/>
    </row>
    <row r="268" spans="1:29" s="87" customFormat="1" ht="39.75" customHeight="1">
      <c r="A268" s="6">
        <v>11.01</v>
      </c>
      <c r="B268" s="7" t="s">
        <v>300</v>
      </c>
      <c r="C268" s="8"/>
      <c r="D268" s="13"/>
      <c r="E268" s="8"/>
      <c r="F268" s="13"/>
      <c r="G268" s="47"/>
      <c r="H268" s="48"/>
      <c r="I268" s="49">
        <f t="shared" ref="I268:J287" si="143">C268-E268</f>
        <v>0</v>
      </c>
      <c r="J268" s="50">
        <f t="shared" si="143"/>
        <v>0</v>
      </c>
      <c r="K268" s="8"/>
      <c r="L268" s="8"/>
      <c r="M268" s="8"/>
      <c r="N268" s="13"/>
      <c r="O268" s="64"/>
      <c r="P268" s="8"/>
      <c r="Q268" s="13"/>
      <c r="R268" s="42">
        <f t="shared" si="117"/>
        <v>0</v>
      </c>
      <c r="S268" s="43">
        <f t="shared" si="117"/>
        <v>0</v>
      </c>
      <c r="T268" s="405"/>
      <c r="U268" s="405"/>
      <c r="V268" s="405"/>
      <c r="W268" s="484"/>
      <c r="X268" s="426"/>
      <c r="Y268" s="405"/>
      <c r="Z268" s="484"/>
      <c r="AA268" s="406">
        <f t="shared" ref="AA268:AA290" si="144">T268+V268+Y268</f>
        <v>0</v>
      </c>
      <c r="AB268" s="484">
        <f t="shared" si="128"/>
        <v>0</v>
      </c>
      <c r="AC268" s="404"/>
    </row>
    <row r="269" spans="1:29" s="88" customFormat="1" ht="18">
      <c r="A269" s="6"/>
      <c r="B269" s="7" t="s">
        <v>124</v>
      </c>
      <c r="C269" s="8">
        <v>773</v>
      </c>
      <c r="D269" s="13">
        <v>5.41</v>
      </c>
      <c r="E269" s="8">
        <v>773</v>
      </c>
      <c r="F269" s="13">
        <v>5.41</v>
      </c>
      <c r="G269" s="47">
        <f t="shared" si="126"/>
        <v>1</v>
      </c>
      <c r="H269" s="48">
        <f t="shared" si="126"/>
        <v>1</v>
      </c>
      <c r="I269" s="49">
        <f t="shared" si="143"/>
        <v>0</v>
      </c>
      <c r="J269" s="50">
        <f t="shared" si="143"/>
        <v>0</v>
      </c>
      <c r="K269" s="8"/>
      <c r="L269" s="8"/>
      <c r="M269" s="8"/>
      <c r="N269" s="13"/>
      <c r="O269" s="64">
        <v>1.4E-2</v>
      </c>
      <c r="P269" s="8">
        <v>655</v>
      </c>
      <c r="Q269" s="41">
        <f>O269*P269</f>
        <v>9.17</v>
      </c>
      <c r="R269" s="42">
        <f t="shared" si="117"/>
        <v>655</v>
      </c>
      <c r="S269" s="43">
        <f t="shared" si="117"/>
        <v>9.17</v>
      </c>
      <c r="T269" s="405"/>
      <c r="U269" s="405"/>
      <c r="V269" s="405"/>
      <c r="W269" s="484"/>
      <c r="X269" s="426">
        <v>8.0000000000000002E-3</v>
      </c>
      <c r="Y269" s="405">
        <v>655</v>
      </c>
      <c r="Z269" s="424">
        <f>X269*Y269</f>
        <v>5.24</v>
      </c>
      <c r="AA269" s="406">
        <f t="shared" si="144"/>
        <v>655</v>
      </c>
      <c r="AB269" s="484">
        <f t="shared" si="128"/>
        <v>5.24</v>
      </c>
      <c r="AC269" s="404"/>
    </row>
    <row r="270" spans="1:29" s="88" customFormat="1" ht="18">
      <c r="A270" s="6"/>
      <c r="B270" s="7" t="s">
        <v>173</v>
      </c>
      <c r="C270" s="8">
        <v>1547</v>
      </c>
      <c r="D270" s="13">
        <v>10.83</v>
      </c>
      <c r="E270" s="8">
        <v>1547</v>
      </c>
      <c r="F270" s="13">
        <v>10.83</v>
      </c>
      <c r="G270" s="47">
        <f t="shared" si="126"/>
        <v>1</v>
      </c>
      <c r="H270" s="48">
        <f t="shared" si="126"/>
        <v>1</v>
      </c>
      <c r="I270" s="49">
        <f t="shared" si="143"/>
        <v>0</v>
      </c>
      <c r="J270" s="50">
        <f t="shared" si="143"/>
        <v>0</v>
      </c>
      <c r="K270" s="8"/>
      <c r="L270" s="8"/>
      <c r="M270" s="8"/>
      <c r="N270" s="13"/>
      <c r="O270" s="64">
        <v>1.4E-2</v>
      </c>
      <c r="P270" s="8">
        <v>800</v>
      </c>
      <c r="Q270" s="41">
        <f t="shared" ref="Q270:Q290" si="145">O270*P270</f>
        <v>11.200000000000001</v>
      </c>
      <c r="R270" s="42">
        <f t="shared" si="117"/>
        <v>800</v>
      </c>
      <c r="S270" s="43">
        <f t="shared" si="117"/>
        <v>11.200000000000001</v>
      </c>
      <c r="T270" s="405"/>
      <c r="U270" s="405"/>
      <c r="V270" s="405"/>
      <c r="W270" s="484"/>
      <c r="X270" s="426">
        <v>8.0000000000000002E-3</v>
      </c>
      <c r="Y270" s="405">
        <v>800</v>
      </c>
      <c r="Z270" s="424">
        <f t="shared" ref="Z270:Z279" si="146">X270*Y270</f>
        <v>6.4</v>
      </c>
      <c r="AA270" s="406">
        <f t="shared" si="144"/>
        <v>800</v>
      </c>
      <c r="AB270" s="484">
        <f t="shared" si="128"/>
        <v>6.4</v>
      </c>
      <c r="AC270" s="404"/>
    </row>
    <row r="271" spans="1:29" s="88" customFormat="1" ht="18">
      <c r="A271" s="6"/>
      <c r="B271" s="7" t="s">
        <v>174</v>
      </c>
      <c r="C271" s="8">
        <v>909</v>
      </c>
      <c r="D271" s="13">
        <v>6.36</v>
      </c>
      <c r="E271" s="8">
        <v>909</v>
      </c>
      <c r="F271" s="13">
        <v>6.36</v>
      </c>
      <c r="G271" s="47">
        <f t="shared" si="126"/>
        <v>1</v>
      </c>
      <c r="H271" s="48">
        <f t="shared" si="126"/>
        <v>1</v>
      </c>
      <c r="I271" s="49">
        <f t="shared" si="143"/>
        <v>0</v>
      </c>
      <c r="J271" s="50">
        <f t="shared" si="143"/>
        <v>0</v>
      </c>
      <c r="K271" s="8"/>
      <c r="L271" s="8"/>
      <c r="M271" s="8"/>
      <c r="N271" s="13"/>
      <c r="O271" s="64">
        <v>1.4E-2</v>
      </c>
      <c r="P271" s="8">
        <v>800</v>
      </c>
      <c r="Q271" s="41">
        <f t="shared" si="145"/>
        <v>11.200000000000001</v>
      </c>
      <c r="R271" s="42">
        <f t="shared" si="117"/>
        <v>800</v>
      </c>
      <c r="S271" s="43">
        <f t="shared" si="117"/>
        <v>11.200000000000001</v>
      </c>
      <c r="T271" s="405"/>
      <c r="U271" s="405"/>
      <c r="V271" s="405"/>
      <c r="W271" s="484"/>
      <c r="X271" s="426">
        <v>8.0000000000000002E-3</v>
      </c>
      <c r="Y271" s="405">
        <v>800</v>
      </c>
      <c r="Z271" s="424">
        <f t="shared" si="146"/>
        <v>6.4</v>
      </c>
      <c r="AA271" s="406">
        <f t="shared" si="144"/>
        <v>800</v>
      </c>
      <c r="AB271" s="484">
        <f t="shared" si="128"/>
        <v>6.4</v>
      </c>
      <c r="AC271" s="404"/>
    </row>
    <row r="272" spans="1:29" s="87" customFormat="1" ht="33" customHeight="1">
      <c r="A272" s="6">
        <v>11.02</v>
      </c>
      <c r="B272" s="7" t="s">
        <v>310</v>
      </c>
      <c r="C272" s="8"/>
      <c r="D272" s="13"/>
      <c r="E272" s="8"/>
      <c r="F272" s="13"/>
      <c r="G272" s="47"/>
      <c r="H272" s="48"/>
      <c r="I272" s="49">
        <f t="shared" si="143"/>
        <v>0</v>
      </c>
      <c r="J272" s="50">
        <f t="shared" si="143"/>
        <v>0</v>
      </c>
      <c r="K272" s="8"/>
      <c r="L272" s="8"/>
      <c r="M272" s="8"/>
      <c r="N272" s="13"/>
      <c r="O272" s="64"/>
      <c r="P272" s="8"/>
      <c r="Q272" s="41">
        <f t="shared" si="145"/>
        <v>0</v>
      </c>
      <c r="R272" s="42">
        <f t="shared" si="117"/>
        <v>0</v>
      </c>
      <c r="S272" s="43">
        <f t="shared" si="117"/>
        <v>0</v>
      </c>
      <c r="T272" s="405"/>
      <c r="U272" s="405"/>
      <c r="V272" s="405"/>
      <c r="W272" s="484"/>
      <c r="X272" s="426"/>
      <c r="Y272" s="405"/>
      <c r="Z272" s="424"/>
      <c r="AA272" s="406"/>
      <c r="AB272" s="484"/>
      <c r="AC272" s="404"/>
    </row>
    <row r="273" spans="1:29" s="88" customFormat="1" ht="18">
      <c r="A273" s="6"/>
      <c r="B273" s="7" t="s">
        <v>124</v>
      </c>
      <c r="C273" s="8">
        <v>773</v>
      </c>
      <c r="D273" s="13">
        <v>4.62</v>
      </c>
      <c r="E273" s="8">
        <v>773</v>
      </c>
      <c r="F273" s="13">
        <v>4.62</v>
      </c>
      <c r="G273" s="47">
        <f t="shared" si="126"/>
        <v>1</v>
      </c>
      <c r="H273" s="48">
        <f t="shared" si="126"/>
        <v>1</v>
      </c>
      <c r="I273" s="49">
        <f t="shared" si="143"/>
        <v>0</v>
      </c>
      <c r="J273" s="50">
        <f t="shared" si="143"/>
        <v>0</v>
      </c>
      <c r="K273" s="8"/>
      <c r="L273" s="8"/>
      <c r="M273" s="8"/>
      <c r="N273" s="13"/>
      <c r="O273" s="64">
        <v>1.2E-2</v>
      </c>
      <c r="P273" s="8">
        <v>655</v>
      </c>
      <c r="Q273" s="41">
        <f t="shared" si="145"/>
        <v>7.86</v>
      </c>
      <c r="R273" s="42">
        <f t="shared" si="117"/>
        <v>655</v>
      </c>
      <c r="S273" s="43">
        <f t="shared" si="117"/>
        <v>7.86</v>
      </c>
      <c r="T273" s="405"/>
      <c r="U273" s="405"/>
      <c r="V273" s="405"/>
      <c r="W273" s="484"/>
      <c r="X273" s="426">
        <v>6.0000000000000001E-3</v>
      </c>
      <c r="Y273" s="405">
        <v>655</v>
      </c>
      <c r="Z273" s="424">
        <f t="shared" si="146"/>
        <v>3.93</v>
      </c>
      <c r="AA273" s="406">
        <f t="shared" si="144"/>
        <v>655</v>
      </c>
      <c r="AB273" s="484">
        <f t="shared" si="128"/>
        <v>3.93</v>
      </c>
      <c r="AC273" s="404"/>
    </row>
    <row r="274" spans="1:29" s="88" customFormat="1" ht="18">
      <c r="A274" s="6"/>
      <c r="B274" s="7" t="s">
        <v>173</v>
      </c>
      <c r="C274" s="8">
        <v>1547</v>
      </c>
      <c r="D274" s="13">
        <v>9.2799999999999994</v>
      </c>
      <c r="E274" s="8">
        <v>1547</v>
      </c>
      <c r="F274" s="13">
        <v>9.2799999999999994</v>
      </c>
      <c r="G274" s="47">
        <f t="shared" si="126"/>
        <v>1</v>
      </c>
      <c r="H274" s="48">
        <f t="shared" si="126"/>
        <v>1</v>
      </c>
      <c r="I274" s="49">
        <f t="shared" si="143"/>
        <v>0</v>
      </c>
      <c r="J274" s="50">
        <f t="shared" si="143"/>
        <v>0</v>
      </c>
      <c r="K274" s="8"/>
      <c r="L274" s="8"/>
      <c r="M274" s="8"/>
      <c r="N274" s="13"/>
      <c r="O274" s="64">
        <v>1.2E-2</v>
      </c>
      <c r="P274" s="8">
        <v>800</v>
      </c>
      <c r="Q274" s="41">
        <f t="shared" si="145"/>
        <v>9.6</v>
      </c>
      <c r="R274" s="42">
        <f t="shared" si="117"/>
        <v>800</v>
      </c>
      <c r="S274" s="43">
        <f t="shared" si="117"/>
        <v>9.6</v>
      </c>
      <c r="T274" s="405"/>
      <c r="U274" s="405"/>
      <c r="V274" s="405"/>
      <c r="W274" s="484"/>
      <c r="X274" s="426">
        <v>6.0000000000000001E-3</v>
      </c>
      <c r="Y274" s="405">
        <v>800</v>
      </c>
      <c r="Z274" s="424">
        <f t="shared" si="146"/>
        <v>4.8</v>
      </c>
      <c r="AA274" s="406">
        <f t="shared" si="144"/>
        <v>800</v>
      </c>
      <c r="AB274" s="484">
        <f t="shared" si="128"/>
        <v>4.8</v>
      </c>
      <c r="AC274" s="404"/>
    </row>
    <row r="275" spans="1:29" s="88" customFormat="1" ht="18">
      <c r="A275" s="6"/>
      <c r="B275" s="7" t="s">
        <v>174</v>
      </c>
      <c r="C275" s="8">
        <v>909</v>
      </c>
      <c r="D275" s="13">
        <v>5.46</v>
      </c>
      <c r="E275" s="8">
        <v>909</v>
      </c>
      <c r="F275" s="13">
        <v>5.46</v>
      </c>
      <c r="G275" s="47">
        <f t="shared" si="126"/>
        <v>1</v>
      </c>
      <c r="H275" s="48">
        <f t="shared" si="126"/>
        <v>1</v>
      </c>
      <c r="I275" s="49">
        <f t="shared" si="143"/>
        <v>0</v>
      </c>
      <c r="J275" s="50">
        <f t="shared" si="143"/>
        <v>0</v>
      </c>
      <c r="K275" s="8"/>
      <c r="L275" s="8"/>
      <c r="M275" s="8"/>
      <c r="N275" s="13"/>
      <c r="O275" s="64">
        <v>1.2E-2</v>
      </c>
      <c r="P275" s="8">
        <v>800</v>
      </c>
      <c r="Q275" s="41">
        <f t="shared" si="145"/>
        <v>9.6</v>
      </c>
      <c r="R275" s="42">
        <f t="shared" si="117"/>
        <v>800</v>
      </c>
      <c r="S275" s="43">
        <f t="shared" si="117"/>
        <v>9.6</v>
      </c>
      <c r="T275" s="405"/>
      <c r="U275" s="405"/>
      <c r="V275" s="405"/>
      <c r="W275" s="484"/>
      <c r="X275" s="426">
        <v>6.0000000000000001E-3</v>
      </c>
      <c r="Y275" s="405">
        <v>800</v>
      </c>
      <c r="Z275" s="424">
        <f t="shared" si="146"/>
        <v>4.8</v>
      </c>
      <c r="AA275" s="406">
        <f t="shared" si="144"/>
        <v>800</v>
      </c>
      <c r="AB275" s="484">
        <f t="shared" si="128"/>
        <v>4.8</v>
      </c>
      <c r="AC275" s="404"/>
    </row>
    <row r="276" spans="1:29" s="88" customFormat="1" ht="36.75" customHeight="1">
      <c r="A276" s="6">
        <v>11.03</v>
      </c>
      <c r="B276" s="61" t="s">
        <v>175</v>
      </c>
      <c r="C276" s="62"/>
      <c r="D276" s="63"/>
      <c r="E276" s="62"/>
      <c r="F276" s="63"/>
      <c r="G276" s="47"/>
      <c r="H276" s="48"/>
      <c r="I276" s="49">
        <f t="shared" si="143"/>
        <v>0</v>
      </c>
      <c r="J276" s="50">
        <f t="shared" si="143"/>
        <v>0</v>
      </c>
      <c r="K276" s="62"/>
      <c r="L276" s="62"/>
      <c r="M276" s="62"/>
      <c r="N276" s="63"/>
      <c r="O276" s="118">
        <v>0.06</v>
      </c>
      <c r="P276" s="62">
        <v>30</v>
      </c>
      <c r="Q276" s="41">
        <f t="shared" si="145"/>
        <v>1.7999999999999998</v>
      </c>
      <c r="R276" s="42">
        <f t="shared" si="117"/>
        <v>30</v>
      </c>
      <c r="S276" s="43">
        <f t="shared" si="117"/>
        <v>1.7999999999999998</v>
      </c>
      <c r="T276" s="409"/>
      <c r="U276" s="409"/>
      <c r="V276" s="409"/>
      <c r="W276" s="483"/>
      <c r="X276" s="466">
        <v>0.06</v>
      </c>
      <c r="Y276" s="409">
        <v>0</v>
      </c>
      <c r="Z276" s="424">
        <f t="shared" si="146"/>
        <v>0</v>
      </c>
      <c r="AA276" s="406">
        <f t="shared" si="144"/>
        <v>0</v>
      </c>
      <c r="AB276" s="484">
        <f t="shared" si="128"/>
        <v>0</v>
      </c>
      <c r="AC276" s="408"/>
    </row>
    <row r="277" spans="1:29" s="88" customFormat="1" ht="30" customHeight="1">
      <c r="A277" s="6">
        <v>11.04</v>
      </c>
      <c r="B277" s="38" t="s">
        <v>176</v>
      </c>
      <c r="C277" s="39"/>
      <c r="D277" s="40"/>
      <c r="E277" s="39"/>
      <c r="F277" s="40"/>
      <c r="G277" s="47"/>
      <c r="H277" s="48"/>
      <c r="I277" s="49">
        <f t="shared" si="143"/>
        <v>0</v>
      </c>
      <c r="J277" s="50">
        <f t="shared" si="143"/>
        <v>0</v>
      </c>
      <c r="K277" s="39"/>
      <c r="L277" s="39"/>
      <c r="M277" s="39"/>
      <c r="N277" s="40"/>
      <c r="O277" s="115"/>
      <c r="P277" s="39"/>
      <c r="Q277" s="41">
        <f t="shared" si="145"/>
        <v>0</v>
      </c>
      <c r="R277" s="42">
        <f t="shared" si="117"/>
        <v>0</v>
      </c>
      <c r="S277" s="43">
        <f t="shared" si="117"/>
        <v>0</v>
      </c>
      <c r="T277" s="467"/>
      <c r="U277" s="467"/>
      <c r="V277" s="467"/>
      <c r="W277" s="498"/>
      <c r="X277" s="468"/>
      <c r="Y277" s="467"/>
      <c r="Z277" s="424"/>
      <c r="AA277" s="406"/>
      <c r="AB277" s="484"/>
      <c r="AC277" s="410"/>
    </row>
    <row r="278" spans="1:29" s="88" customFormat="1" ht="69.75" customHeight="1">
      <c r="A278" s="6"/>
      <c r="B278" s="61" t="s">
        <v>177</v>
      </c>
      <c r="C278" s="62">
        <v>694</v>
      </c>
      <c r="D278" s="63">
        <v>41.64</v>
      </c>
      <c r="E278" s="62">
        <v>297</v>
      </c>
      <c r="F278" s="63">
        <v>17.82</v>
      </c>
      <c r="G278" s="47">
        <f t="shared" si="126"/>
        <v>0.42795389048991356</v>
      </c>
      <c r="H278" s="48">
        <f t="shared" si="126"/>
        <v>0.42795389048991356</v>
      </c>
      <c r="I278" s="49">
        <f t="shared" si="143"/>
        <v>397</v>
      </c>
      <c r="J278" s="50">
        <f t="shared" si="143"/>
        <v>23.82</v>
      </c>
      <c r="K278" s="62"/>
      <c r="L278" s="62"/>
      <c r="M278" s="62"/>
      <c r="N278" s="63"/>
      <c r="O278" s="118">
        <v>0.06</v>
      </c>
      <c r="P278" s="62">
        <v>389</v>
      </c>
      <c r="Q278" s="41">
        <f t="shared" si="145"/>
        <v>23.34</v>
      </c>
      <c r="R278" s="42">
        <f t="shared" si="117"/>
        <v>389</v>
      </c>
      <c r="S278" s="43">
        <f t="shared" si="117"/>
        <v>23.34</v>
      </c>
      <c r="T278" s="409"/>
      <c r="U278" s="409"/>
      <c r="V278" s="409"/>
      <c r="W278" s="483"/>
      <c r="X278" s="466">
        <v>0.06</v>
      </c>
      <c r="Y278" s="409">
        <v>300</v>
      </c>
      <c r="Z278" s="424">
        <f t="shared" si="146"/>
        <v>18</v>
      </c>
      <c r="AA278" s="406">
        <f t="shared" si="144"/>
        <v>300</v>
      </c>
      <c r="AB278" s="484">
        <f t="shared" si="128"/>
        <v>18</v>
      </c>
      <c r="AC278" s="408"/>
    </row>
    <row r="279" spans="1:29" s="88" customFormat="1" ht="65.25" customHeight="1">
      <c r="A279" s="6"/>
      <c r="B279" s="61" t="s">
        <v>178</v>
      </c>
      <c r="C279" s="62">
        <v>395</v>
      </c>
      <c r="D279" s="63">
        <v>23.73</v>
      </c>
      <c r="E279" s="62">
        <v>360</v>
      </c>
      <c r="F279" s="63">
        <v>21.6</v>
      </c>
      <c r="G279" s="47">
        <f t="shared" si="126"/>
        <v>0.91139240506329111</v>
      </c>
      <c r="H279" s="48">
        <f t="shared" si="126"/>
        <v>0.91024020227560054</v>
      </c>
      <c r="I279" s="49">
        <f t="shared" si="143"/>
        <v>35</v>
      </c>
      <c r="J279" s="50">
        <f t="shared" si="143"/>
        <v>2.129999999999999</v>
      </c>
      <c r="K279" s="62"/>
      <c r="L279" s="62"/>
      <c r="M279" s="62"/>
      <c r="N279" s="63"/>
      <c r="O279" s="118">
        <v>0.06</v>
      </c>
      <c r="P279" s="62">
        <v>297</v>
      </c>
      <c r="Q279" s="41">
        <f t="shared" si="145"/>
        <v>17.82</v>
      </c>
      <c r="R279" s="42">
        <f t="shared" si="117"/>
        <v>297</v>
      </c>
      <c r="S279" s="43">
        <f t="shared" si="117"/>
        <v>17.82</v>
      </c>
      <c r="T279" s="409"/>
      <c r="U279" s="409"/>
      <c r="V279" s="409"/>
      <c r="W279" s="483"/>
      <c r="X279" s="466">
        <v>0.06</v>
      </c>
      <c r="Y279" s="409">
        <v>297</v>
      </c>
      <c r="Z279" s="424">
        <f t="shared" si="146"/>
        <v>17.82</v>
      </c>
      <c r="AA279" s="406">
        <f t="shared" si="144"/>
        <v>297</v>
      </c>
      <c r="AB279" s="484">
        <f t="shared" si="128"/>
        <v>17.82</v>
      </c>
      <c r="AC279" s="408"/>
    </row>
    <row r="280" spans="1:29" s="88" customFormat="1" ht="40.5" customHeight="1">
      <c r="A280" s="6"/>
      <c r="B280" s="38" t="s">
        <v>179</v>
      </c>
      <c r="C280" s="39"/>
      <c r="D280" s="40"/>
      <c r="E280" s="39"/>
      <c r="F280" s="40"/>
      <c r="G280" s="47"/>
      <c r="H280" s="48"/>
      <c r="I280" s="49">
        <f t="shared" si="143"/>
        <v>0</v>
      </c>
      <c r="J280" s="50">
        <f t="shared" si="143"/>
        <v>0</v>
      </c>
      <c r="K280" s="39"/>
      <c r="L280" s="39"/>
      <c r="M280" s="39"/>
      <c r="N280" s="40"/>
      <c r="O280" s="115"/>
      <c r="P280" s="39"/>
      <c r="Q280" s="41">
        <f t="shared" si="145"/>
        <v>0</v>
      </c>
      <c r="R280" s="42">
        <f t="shared" si="117"/>
        <v>0</v>
      </c>
      <c r="S280" s="43">
        <f t="shared" si="117"/>
        <v>0</v>
      </c>
      <c r="T280" s="467"/>
      <c r="U280" s="467"/>
      <c r="V280" s="467"/>
      <c r="W280" s="498"/>
      <c r="X280" s="468"/>
      <c r="Y280" s="467"/>
      <c r="Z280" s="424"/>
      <c r="AA280" s="406"/>
      <c r="AB280" s="484"/>
      <c r="AC280" s="410"/>
    </row>
    <row r="281" spans="1:29" s="88" customFormat="1" ht="103.5" customHeight="1">
      <c r="A281" s="6">
        <v>11.05</v>
      </c>
      <c r="B281" s="7" t="s">
        <v>311</v>
      </c>
      <c r="C281" s="8"/>
      <c r="D281" s="13"/>
      <c r="E281" s="8"/>
      <c r="F281" s="13"/>
      <c r="G281" s="47"/>
      <c r="H281" s="48"/>
      <c r="I281" s="49">
        <f t="shared" si="143"/>
        <v>0</v>
      </c>
      <c r="J281" s="50">
        <f t="shared" si="143"/>
        <v>0</v>
      </c>
      <c r="K281" s="8"/>
      <c r="L281" s="8"/>
      <c r="M281" s="8"/>
      <c r="N281" s="13"/>
      <c r="O281" s="64"/>
      <c r="P281" s="8"/>
      <c r="Q281" s="41">
        <f>O281*P281</f>
        <v>0</v>
      </c>
      <c r="R281" s="42">
        <f t="shared" si="117"/>
        <v>0</v>
      </c>
      <c r="S281" s="43">
        <f t="shared" si="117"/>
        <v>0</v>
      </c>
      <c r="T281" s="405"/>
      <c r="U281" s="405"/>
      <c r="V281" s="405"/>
      <c r="W281" s="484"/>
      <c r="X281" s="426"/>
      <c r="Y281" s="405"/>
      <c r="Z281" s="424">
        <f>X281*Y281</f>
        <v>0</v>
      </c>
      <c r="AA281" s="406">
        <f t="shared" si="144"/>
        <v>0</v>
      </c>
      <c r="AB281" s="484">
        <f t="shared" si="128"/>
        <v>0</v>
      </c>
      <c r="AC281" s="404"/>
    </row>
    <row r="282" spans="1:29" s="88" customFormat="1" ht="18">
      <c r="A282" s="6"/>
      <c r="B282" s="7" t="s">
        <v>124</v>
      </c>
      <c r="C282" s="8">
        <v>40</v>
      </c>
      <c r="D282" s="13">
        <v>0.4</v>
      </c>
      <c r="E282" s="8">
        <v>40</v>
      </c>
      <c r="F282" s="13">
        <v>0.4</v>
      </c>
      <c r="G282" s="47">
        <f t="shared" ref="G282:G287" si="147">E282/C282</f>
        <v>1</v>
      </c>
      <c r="H282" s="48">
        <f t="shared" ref="H282:H287" si="148">F282/D282</f>
        <v>1</v>
      </c>
      <c r="I282" s="49">
        <f t="shared" si="143"/>
        <v>0</v>
      </c>
      <c r="J282" s="50">
        <f t="shared" si="143"/>
        <v>0</v>
      </c>
      <c r="K282" s="8"/>
      <c r="L282" s="8"/>
      <c r="M282" s="8"/>
      <c r="N282" s="13"/>
      <c r="O282" s="64">
        <v>0.02</v>
      </c>
      <c r="P282" s="8">
        <v>35</v>
      </c>
      <c r="Q282" s="41">
        <f t="shared" si="145"/>
        <v>0.70000000000000007</v>
      </c>
      <c r="R282" s="42">
        <f t="shared" si="117"/>
        <v>35</v>
      </c>
      <c r="S282" s="43">
        <f t="shared" si="117"/>
        <v>0.70000000000000007</v>
      </c>
      <c r="T282" s="405"/>
      <c r="U282" s="405"/>
      <c r="V282" s="405"/>
      <c r="W282" s="484"/>
      <c r="X282" s="426">
        <v>0.01</v>
      </c>
      <c r="Y282" s="405">
        <v>35</v>
      </c>
      <c r="Z282" s="424">
        <f t="shared" ref="Z282:Z284" si="149">X282*Y282</f>
        <v>0.35000000000000003</v>
      </c>
      <c r="AA282" s="406">
        <f t="shared" si="144"/>
        <v>35</v>
      </c>
      <c r="AB282" s="484">
        <f t="shared" si="128"/>
        <v>0.35000000000000003</v>
      </c>
      <c r="AC282" s="404"/>
    </row>
    <row r="283" spans="1:29" s="88" customFormat="1" ht="18">
      <c r="A283" s="6"/>
      <c r="B283" s="7" t="s">
        <v>173</v>
      </c>
      <c r="C283" s="8">
        <v>40</v>
      </c>
      <c r="D283" s="13">
        <v>0.4</v>
      </c>
      <c r="E283" s="8">
        <v>40</v>
      </c>
      <c r="F283" s="13">
        <v>0.4</v>
      </c>
      <c r="G283" s="47">
        <f t="shared" si="147"/>
        <v>1</v>
      </c>
      <c r="H283" s="48">
        <f t="shared" si="148"/>
        <v>1</v>
      </c>
      <c r="I283" s="49">
        <f t="shared" si="143"/>
        <v>0</v>
      </c>
      <c r="J283" s="50">
        <f t="shared" si="143"/>
        <v>0</v>
      </c>
      <c r="K283" s="8"/>
      <c r="L283" s="8"/>
      <c r="M283" s="8"/>
      <c r="N283" s="13"/>
      <c r="O283" s="64">
        <v>0.02</v>
      </c>
      <c r="P283" s="8">
        <v>45</v>
      </c>
      <c r="Q283" s="41">
        <f t="shared" si="145"/>
        <v>0.9</v>
      </c>
      <c r="R283" s="42">
        <f t="shared" si="117"/>
        <v>45</v>
      </c>
      <c r="S283" s="43">
        <f t="shared" si="117"/>
        <v>0.9</v>
      </c>
      <c r="T283" s="405"/>
      <c r="U283" s="405"/>
      <c r="V283" s="405"/>
      <c r="W283" s="484"/>
      <c r="X283" s="426">
        <v>0.01</v>
      </c>
      <c r="Y283" s="405">
        <v>45</v>
      </c>
      <c r="Z283" s="424">
        <f t="shared" si="149"/>
        <v>0.45</v>
      </c>
      <c r="AA283" s="406">
        <f t="shared" si="144"/>
        <v>45</v>
      </c>
      <c r="AB283" s="484">
        <f t="shared" si="128"/>
        <v>0.45</v>
      </c>
      <c r="AC283" s="404"/>
    </row>
    <row r="284" spans="1:29" s="88" customFormat="1" ht="18">
      <c r="A284" s="6"/>
      <c r="B284" s="7" t="s">
        <v>174</v>
      </c>
      <c r="C284" s="8">
        <v>40</v>
      </c>
      <c r="D284" s="13">
        <v>0.4</v>
      </c>
      <c r="E284" s="8">
        <v>40</v>
      </c>
      <c r="F284" s="13">
        <v>0.4</v>
      </c>
      <c r="G284" s="47">
        <f t="shared" si="147"/>
        <v>1</v>
      </c>
      <c r="H284" s="48">
        <f t="shared" si="148"/>
        <v>1</v>
      </c>
      <c r="I284" s="49">
        <f t="shared" si="143"/>
        <v>0</v>
      </c>
      <c r="J284" s="50">
        <f t="shared" si="143"/>
        <v>0</v>
      </c>
      <c r="K284" s="8"/>
      <c r="L284" s="8"/>
      <c r="M284" s="8"/>
      <c r="N284" s="13"/>
      <c r="O284" s="64">
        <v>0.02</v>
      </c>
      <c r="P284" s="8">
        <v>40</v>
      </c>
      <c r="Q284" s="41">
        <f t="shared" si="145"/>
        <v>0.8</v>
      </c>
      <c r="R284" s="42">
        <f t="shared" si="117"/>
        <v>40</v>
      </c>
      <c r="S284" s="43">
        <f t="shared" si="117"/>
        <v>0.8</v>
      </c>
      <c r="T284" s="405"/>
      <c r="U284" s="405"/>
      <c r="V284" s="405"/>
      <c r="W284" s="484"/>
      <c r="X284" s="426">
        <v>0.01</v>
      </c>
      <c r="Y284" s="405">
        <v>40</v>
      </c>
      <c r="Z284" s="424">
        <f t="shared" si="149"/>
        <v>0.4</v>
      </c>
      <c r="AA284" s="406">
        <f t="shared" si="144"/>
        <v>40</v>
      </c>
      <c r="AB284" s="484">
        <f t="shared" si="128"/>
        <v>0.4</v>
      </c>
      <c r="AC284" s="404"/>
    </row>
    <row r="285" spans="1:29" s="88" customFormat="1" ht="35.25" customHeight="1">
      <c r="A285" s="6"/>
      <c r="B285" s="38" t="s">
        <v>180</v>
      </c>
      <c r="C285" s="39"/>
      <c r="D285" s="40"/>
      <c r="E285" s="39"/>
      <c r="F285" s="40"/>
      <c r="G285" s="47"/>
      <c r="H285" s="48"/>
      <c r="I285" s="49">
        <f t="shared" si="143"/>
        <v>0</v>
      </c>
      <c r="J285" s="50">
        <f t="shared" si="143"/>
        <v>0</v>
      </c>
      <c r="K285" s="39"/>
      <c r="L285" s="39"/>
      <c r="M285" s="39"/>
      <c r="N285" s="40"/>
      <c r="O285" s="64"/>
      <c r="P285" s="39"/>
      <c r="Q285" s="41">
        <f t="shared" si="145"/>
        <v>0</v>
      </c>
      <c r="R285" s="42">
        <f t="shared" si="117"/>
        <v>0</v>
      </c>
      <c r="S285" s="43">
        <f t="shared" si="117"/>
        <v>0</v>
      </c>
      <c r="T285" s="467"/>
      <c r="U285" s="467"/>
      <c r="V285" s="467"/>
      <c r="W285" s="498"/>
      <c r="X285" s="426"/>
      <c r="Y285" s="467"/>
      <c r="Z285" s="424">
        <f t="shared" ref="Z285:Z290" si="150">X285*Y285</f>
        <v>0</v>
      </c>
      <c r="AA285" s="406"/>
      <c r="AB285" s="484"/>
      <c r="AC285" s="410"/>
    </row>
    <row r="286" spans="1:29" s="88" customFormat="1" ht="26.25" customHeight="1">
      <c r="A286" s="6">
        <v>11.06</v>
      </c>
      <c r="B286" s="7" t="s">
        <v>313</v>
      </c>
      <c r="C286" s="8">
        <v>9</v>
      </c>
      <c r="D286" s="13">
        <v>0.18</v>
      </c>
      <c r="E286" s="8">
        <v>9</v>
      </c>
      <c r="F286" s="13">
        <v>0.18</v>
      </c>
      <c r="G286" s="47">
        <f t="shared" si="147"/>
        <v>1</v>
      </c>
      <c r="H286" s="48">
        <f t="shared" si="148"/>
        <v>1</v>
      </c>
      <c r="I286" s="49">
        <f t="shared" si="143"/>
        <v>0</v>
      </c>
      <c r="J286" s="50">
        <f t="shared" si="143"/>
        <v>0</v>
      </c>
      <c r="K286" s="8"/>
      <c r="L286" s="8"/>
      <c r="M286" s="8"/>
      <c r="N286" s="13"/>
      <c r="O286" s="64">
        <v>0.03</v>
      </c>
      <c r="P286" s="8">
        <v>9</v>
      </c>
      <c r="Q286" s="41">
        <f t="shared" si="145"/>
        <v>0.27</v>
      </c>
      <c r="R286" s="42">
        <f t="shared" si="117"/>
        <v>9</v>
      </c>
      <c r="S286" s="43">
        <f t="shared" si="117"/>
        <v>0.27</v>
      </c>
      <c r="T286" s="405"/>
      <c r="U286" s="405"/>
      <c r="V286" s="405"/>
      <c r="W286" s="484"/>
      <c r="X286" s="426">
        <v>0.03</v>
      </c>
      <c r="Y286" s="405">
        <v>0</v>
      </c>
      <c r="Z286" s="424">
        <f t="shared" si="150"/>
        <v>0</v>
      </c>
      <c r="AA286" s="406">
        <f t="shared" si="144"/>
        <v>0</v>
      </c>
      <c r="AB286" s="484">
        <f t="shared" si="128"/>
        <v>0</v>
      </c>
      <c r="AC286" s="404"/>
    </row>
    <row r="287" spans="1:29" s="87" customFormat="1" ht="30.75" customHeight="1">
      <c r="A287" s="6">
        <v>11.07</v>
      </c>
      <c r="B287" s="242" t="s">
        <v>316</v>
      </c>
      <c r="C287" s="8">
        <v>90</v>
      </c>
      <c r="D287" s="13">
        <v>1.44</v>
      </c>
      <c r="E287" s="8">
        <v>90</v>
      </c>
      <c r="F287" s="13">
        <v>1.44</v>
      </c>
      <c r="G287" s="47">
        <f t="shared" si="147"/>
        <v>1</v>
      </c>
      <c r="H287" s="48">
        <f t="shared" si="148"/>
        <v>1</v>
      </c>
      <c r="I287" s="49">
        <f t="shared" si="143"/>
        <v>0</v>
      </c>
      <c r="J287" s="50">
        <f t="shared" si="143"/>
        <v>0</v>
      </c>
      <c r="K287" s="8"/>
      <c r="L287" s="8"/>
      <c r="M287" s="8"/>
      <c r="N287" s="13"/>
      <c r="O287" s="64">
        <v>1.6E-2</v>
      </c>
      <c r="P287" s="8">
        <v>150</v>
      </c>
      <c r="Q287" s="41">
        <f t="shared" si="145"/>
        <v>2.4</v>
      </c>
      <c r="R287" s="42">
        <f t="shared" si="117"/>
        <v>150</v>
      </c>
      <c r="S287" s="43">
        <f t="shared" si="117"/>
        <v>2.4</v>
      </c>
      <c r="T287" s="405"/>
      <c r="U287" s="405"/>
      <c r="V287" s="405"/>
      <c r="W287" s="484"/>
      <c r="X287" s="426">
        <v>1.6E-2</v>
      </c>
      <c r="Y287" s="405">
        <v>150</v>
      </c>
      <c r="Z287" s="424">
        <f t="shared" si="150"/>
        <v>2.4</v>
      </c>
      <c r="AA287" s="406">
        <f t="shared" si="144"/>
        <v>150</v>
      </c>
      <c r="AB287" s="484">
        <f t="shared" si="128"/>
        <v>2.4</v>
      </c>
      <c r="AC287" s="404"/>
    </row>
    <row r="288" spans="1:29" s="87" customFormat="1" ht="35.25" customHeight="1">
      <c r="A288" s="6">
        <v>11.08</v>
      </c>
      <c r="B288" s="242" t="s">
        <v>337</v>
      </c>
      <c r="C288" s="8"/>
      <c r="D288" s="13"/>
      <c r="E288" s="8"/>
      <c r="F288" s="13"/>
      <c r="G288" s="47"/>
      <c r="H288" s="48"/>
      <c r="I288" s="49"/>
      <c r="J288" s="50"/>
      <c r="K288" s="8"/>
      <c r="L288" s="8"/>
      <c r="M288" s="8"/>
      <c r="N288" s="13"/>
      <c r="O288" s="64">
        <v>0.01</v>
      </c>
      <c r="P288" s="8">
        <v>2413</v>
      </c>
      <c r="Q288" s="41">
        <f t="shared" ref="Q288:Q289" si="151">O288*P288</f>
        <v>24.13</v>
      </c>
      <c r="R288" s="42">
        <f t="shared" ref="R288:R289" si="152">K288+M288+P288</f>
        <v>2413</v>
      </c>
      <c r="S288" s="43">
        <f t="shared" ref="S288:S289" si="153">L288+N288+Q288</f>
        <v>24.13</v>
      </c>
      <c r="T288" s="405"/>
      <c r="U288" s="405"/>
      <c r="V288" s="405"/>
      <c r="W288" s="484"/>
      <c r="X288" s="426">
        <v>0.01</v>
      </c>
      <c r="Y288" s="405">
        <v>0</v>
      </c>
      <c r="Z288" s="424">
        <f t="shared" si="150"/>
        <v>0</v>
      </c>
      <c r="AA288" s="406">
        <f t="shared" si="144"/>
        <v>0</v>
      </c>
      <c r="AB288" s="484">
        <f t="shared" si="128"/>
        <v>0</v>
      </c>
      <c r="AC288" s="404"/>
    </row>
    <row r="289" spans="1:29" s="87" customFormat="1" ht="30.75" customHeight="1">
      <c r="A289" s="6">
        <v>11.09</v>
      </c>
      <c r="B289" s="242" t="s">
        <v>338</v>
      </c>
      <c r="C289" s="8"/>
      <c r="D289" s="13"/>
      <c r="E289" s="8"/>
      <c r="F289" s="13"/>
      <c r="G289" s="47"/>
      <c r="H289" s="48"/>
      <c r="I289" s="49"/>
      <c r="J289" s="50"/>
      <c r="K289" s="8"/>
      <c r="L289" s="8"/>
      <c r="M289" s="8"/>
      <c r="N289" s="13"/>
      <c r="O289" s="64">
        <v>1.7999999999999999E-2</v>
      </c>
      <c r="P289" s="8">
        <v>50</v>
      </c>
      <c r="Q289" s="41">
        <f t="shared" si="151"/>
        <v>0.89999999999999991</v>
      </c>
      <c r="R289" s="42">
        <f t="shared" si="152"/>
        <v>50</v>
      </c>
      <c r="S289" s="43">
        <f t="shared" si="153"/>
        <v>0.89999999999999991</v>
      </c>
      <c r="T289" s="405"/>
      <c r="U289" s="405"/>
      <c r="V289" s="405"/>
      <c r="W289" s="484"/>
      <c r="X289" s="426">
        <v>1.7999999999999999E-2</v>
      </c>
      <c r="Y289" s="405">
        <v>0</v>
      </c>
      <c r="Z289" s="424">
        <f t="shared" si="150"/>
        <v>0</v>
      </c>
      <c r="AA289" s="406">
        <f t="shared" si="144"/>
        <v>0</v>
      </c>
      <c r="AB289" s="484">
        <f t="shared" si="128"/>
        <v>0</v>
      </c>
      <c r="AC289" s="404"/>
    </row>
    <row r="290" spans="1:29" s="87" customFormat="1" ht="39.75" customHeight="1">
      <c r="A290" s="6">
        <v>11.1</v>
      </c>
      <c r="B290" s="61" t="s">
        <v>312</v>
      </c>
      <c r="C290" s="8"/>
      <c r="D290" s="13"/>
      <c r="E290" s="8"/>
      <c r="F290" s="13"/>
      <c r="G290" s="47"/>
      <c r="H290" s="48"/>
      <c r="I290" s="49"/>
      <c r="J290" s="50"/>
      <c r="K290" s="8"/>
      <c r="L290" s="8"/>
      <c r="M290" s="8"/>
      <c r="N290" s="13"/>
      <c r="O290" s="64">
        <v>6.0000000000000001E-3</v>
      </c>
      <c r="P290" s="8">
        <v>30</v>
      </c>
      <c r="Q290" s="41">
        <f t="shared" si="145"/>
        <v>0.18</v>
      </c>
      <c r="R290" s="42">
        <f t="shared" si="117"/>
        <v>30</v>
      </c>
      <c r="S290" s="43">
        <f t="shared" si="117"/>
        <v>0.18</v>
      </c>
      <c r="T290" s="405"/>
      <c r="U290" s="405"/>
      <c r="V290" s="405"/>
      <c r="W290" s="484"/>
      <c r="X290" s="426">
        <v>2E-3</v>
      </c>
      <c r="Y290" s="405">
        <v>30</v>
      </c>
      <c r="Z290" s="424">
        <f t="shared" si="150"/>
        <v>0.06</v>
      </c>
      <c r="AA290" s="406">
        <f t="shared" si="144"/>
        <v>30</v>
      </c>
      <c r="AB290" s="484">
        <f t="shared" si="128"/>
        <v>0.06</v>
      </c>
      <c r="AC290" s="404"/>
    </row>
    <row r="291" spans="1:29" s="216" customFormat="1" ht="18">
      <c r="A291" s="203"/>
      <c r="B291" s="192" t="s">
        <v>107</v>
      </c>
      <c r="C291" s="198">
        <f>SUM(C268:C290)</f>
        <v>7766</v>
      </c>
      <c r="D291" s="199">
        <f>SUM(D268:D290)</f>
        <v>110.15000000000002</v>
      </c>
      <c r="E291" s="198">
        <f t="shared" ref="E291:F291" si="154">SUM(E268:E290)</f>
        <v>7334</v>
      </c>
      <c r="F291" s="199">
        <f t="shared" si="154"/>
        <v>84.200000000000017</v>
      </c>
      <c r="G291" s="214">
        <f t="shared" si="126"/>
        <v>0.94437290754571213</v>
      </c>
      <c r="H291" s="215">
        <f t="shared" si="126"/>
        <v>0.76441216522923283</v>
      </c>
      <c r="I291" s="198">
        <f t="shared" ref="I291:J291" si="155">SUM(I268:I287)</f>
        <v>432</v>
      </c>
      <c r="J291" s="199">
        <f t="shared" si="155"/>
        <v>25.95</v>
      </c>
      <c r="K291" s="198">
        <f t="shared" ref="K291:P291" si="156">SUM(K268:K290)</f>
        <v>0</v>
      </c>
      <c r="L291" s="198">
        <f t="shared" si="156"/>
        <v>0</v>
      </c>
      <c r="M291" s="198">
        <f t="shared" si="156"/>
        <v>0</v>
      </c>
      <c r="N291" s="199">
        <f t="shared" si="156"/>
        <v>0</v>
      </c>
      <c r="O291" s="198">
        <f t="shared" si="156"/>
        <v>0.39800000000000013</v>
      </c>
      <c r="P291" s="198">
        <f t="shared" si="156"/>
        <v>7998</v>
      </c>
      <c r="Q291" s="199">
        <f>SUM(Q268:Q290)</f>
        <v>131.87000000000003</v>
      </c>
      <c r="R291" s="198">
        <f t="shared" ref="R291:W291" si="157">SUM(R268:R290)</f>
        <v>7998</v>
      </c>
      <c r="S291" s="199">
        <f t="shared" si="157"/>
        <v>131.87000000000003</v>
      </c>
      <c r="T291" s="445"/>
      <c r="U291" s="445">
        <f t="shared" si="157"/>
        <v>0</v>
      </c>
      <c r="V291" s="445"/>
      <c r="W291" s="446">
        <f t="shared" si="157"/>
        <v>0</v>
      </c>
      <c r="X291" s="445"/>
      <c r="Y291" s="445">
        <f>SUM(Y268:Y290)</f>
        <v>5407</v>
      </c>
      <c r="Z291" s="446">
        <f>SUM(Z268:Z290)</f>
        <v>71.050000000000011</v>
      </c>
      <c r="AA291" s="445">
        <f>SUM(AA268:AA290)</f>
        <v>5407</v>
      </c>
      <c r="AB291" s="484">
        <f t="shared" si="128"/>
        <v>71.050000000000011</v>
      </c>
      <c r="AC291" s="422"/>
    </row>
    <row r="292" spans="1:29" s="147" customFormat="1" ht="44.25" customHeight="1">
      <c r="A292" s="143">
        <v>12</v>
      </c>
      <c r="B292" s="144" t="s">
        <v>181</v>
      </c>
      <c r="C292" s="145"/>
      <c r="D292" s="162"/>
      <c r="E292" s="145"/>
      <c r="F292" s="162"/>
      <c r="G292" s="151"/>
      <c r="H292" s="152"/>
      <c r="I292" s="159"/>
      <c r="J292" s="145"/>
      <c r="K292" s="145"/>
      <c r="L292" s="145"/>
      <c r="M292" s="145"/>
      <c r="N292" s="162"/>
      <c r="O292" s="153"/>
      <c r="P292" s="145"/>
      <c r="Q292" s="162"/>
      <c r="R292" s="154">
        <f t="shared" si="117"/>
        <v>0</v>
      </c>
      <c r="S292" s="155">
        <f t="shared" si="117"/>
        <v>0</v>
      </c>
      <c r="T292" s="439"/>
      <c r="U292" s="439"/>
      <c r="V292" s="439"/>
      <c r="W292" s="448"/>
      <c r="X292" s="440"/>
      <c r="Y292" s="439"/>
      <c r="Z292" s="448"/>
      <c r="AA292" s="406">
        <f t="shared" ref="AA292:AA307" si="158">T292+V292+Y292</f>
        <v>0</v>
      </c>
      <c r="AB292" s="484">
        <f t="shared" si="128"/>
        <v>0</v>
      </c>
      <c r="AC292" s="403"/>
    </row>
    <row r="293" spans="1:29" s="88" customFormat="1" ht="33" customHeight="1">
      <c r="A293" s="6">
        <v>12.01</v>
      </c>
      <c r="B293" s="36" t="s">
        <v>182</v>
      </c>
      <c r="C293" s="26"/>
      <c r="D293" s="27"/>
      <c r="E293" s="26"/>
      <c r="F293" s="27"/>
      <c r="G293" s="47"/>
      <c r="H293" s="48"/>
      <c r="I293" s="53"/>
      <c r="J293" s="26"/>
      <c r="K293" s="26"/>
      <c r="L293" s="26"/>
      <c r="M293" s="26"/>
      <c r="N293" s="27"/>
      <c r="O293" s="112"/>
      <c r="P293" s="26"/>
      <c r="Q293" s="27"/>
      <c r="R293" s="42">
        <f t="shared" si="117"/>
        <v>0</v>
      </c>
      <c r="S293" s="43">
        <f t="shared" si="117"/>
        <v>0</v>
      </c>
      <c r="T293" s="439"/>
      <c r="U293" s="439"/>
      <c r="V293" s="439"/>
      <c r="W293" s="448"/>
      <c r="X293" s="440"/>
      <c r="Y293" s="439"/>
      <c r="Z293" s="448"/>
      <c r="AA293" s="406">
        <f t="shared" si="158"/>
        <v>0</v>
      </c>
      <c r="AB293" s="484">
        <f t="shared" si="128"/>
        <v>0</v>
      </c>
      <c r="AC293" s="403"/>
    </row>
    <row r="294" spans="1:29" s="9" customFormat="1" ht="52.5" customHeight="1">
      <c r="A294" s="6"/>
      <c r="B294" s="58" t="s">
        <v>305</v>
      </c>
      <c r="C294" s="93"/>
      <c r="D294" s="102"/>
      <c r="E294" s="93"/>
      <c r="F294" s="102"/>
      <c r="G294" s="47"/>
      <c r="H294" s="48"/>
      <c r="I294" s="49">
        <f t="shared" ref="I294:J305" si="159">C294-E294</f>
        <v>0</v>
      </c>
      <c r="J294" s="50">
        <f t="shared" si="159"/>
        <v>0</v>
      </c>
      <c r="K294" s="93"/>
      <c r="L294" s="93"/>
      <c r="M294" s="93"/>
      <c r="N294" s="102"/>
      <c r="O294" s="51">
        <v>0.30274000000000001</v>
      </c>
      <c r="P294" s="65">
        <v>12</v>
      </c>
      <c r="Q294" s="41">
        <f>O294*P294*12</f>
        <v>43.594560000000001</v>
      </c>
      <c r="R294" s="42">
        <f t="shared" si="117"/>
        <v>12</v>
      </c>
      <c r="S294" s="43">
        <f t="shared" si="117"/>
        <v>43.594560000000001</v>
      </c>
      <c r="T294" s="470"/>
      <c r="U294" s="470"/>
      <c r="V294" s="470"/>
      <c r="W294" s="517"/>
      <c r="X294" s="423">
        <v>0.30274000000000001</v>
      </c>
      <c r="Y294" s="471">
        <v>12</v>
      </c>
      <c r="Z294" s="424">
        <f>X294*Y294*12</f>
        <v>43.594560000000001</v>
      </c>
      <c r="AA294" s="406">
        <f t="shared" si="158"/>
        <v>12</v>
      </c>
      <c r="AB294" s="484">
        <f t="shared" si="128"/>
        <v>43.594560000000001</v>
      </c>
      <c r="AC294" s="472"/>
    </row>
    <row r="295" spans="1:29" s="9" customFormat="1" ht="45.75" customHeight="1">
      <c r="A295" s="6"/>
      <c r="B295" s="58" t="s">
        <v>306</v>
      </c>
      <c r="C295" s="93">
        <v>30</v>
      </c>
      <c r="D295" s="102">
        <v>76.150000000000006</v>
      </c>
      <c r="E295" s="93">
        <v>30</v>
      </c>
      <c r="F295" s="102">
        <v>76.150000000000006</v>
      </c>
      <c r="G295" s="47">
        <f t="shared" si="126"/>
        <v>1</v>
      </c>
      <c r="H295" s="48">
        <f t="shared" si="126"/>
        <v>1</v>
      </c>
      <c r="I295" s="49">
        <f t="shared" si="159"/>
        <v>0</v>
      </c>
      <c r="J295" s="50">
        <f t="shared" si="159"/>
        <v>0</v>
      </c>
      <c r="K295" s="93"/>
      <c r="L295" s="93"/>
      <c r="M295" s="93"/>
      <c r="N295" s="102"/>
      <c r="O295" s="51">
        <v>0.23904</v>
      </c>
      <c r="P295" s="65">
        <v>42</v>
      </c>
      <c r="Q295" s="41">
        <f t="shared" ref="Q295:Q299" si="160">O295*P295*12</f>
        <v>120.47616000000001</v>
      </c>
      <c r="R295" s="42">
        <f t="shared" ref="R295:S311" si="161">K295+M295+P295</f>
        <v>42</v>
      </c>
      <c r="S295" s="43">
        <f t="shared" si="161"/>
        <v>120.47616000000001</v>
      </c>
      <c r="T295" s="470"/>
      <c r="U295" s="470"/>
      <c r="V295" s="470"/>
      <c r="W295" s="517"/>
      <c r="X295" s="423">
        <v>0.23904</v>
      </c>
      <c r="Y295" s="471">
        <v>42</v>
      </c>
      <c r="Z295" s="424">
        <f t="shared" ref="Z295" si="162">X295*Y295*12</f>
        <v>120.47616000000001</v>
      </c>
      <c r="AA295" s="406">
        <f t="shared" si="158"/>
        <v>42</v>
      </c>
      <c r="AB295" s="484">
        <f t="shared" si="128"/>
        <v>120.47616000000001</v>
      </c>
      <c r="AC295" s="472"/>
    </row>
    <row r="296" spans="1:29" s="9" customFormat="1" ht="20.25" customHeight="1">
      <c r="A296" s="6"/>
      <c r="B296" s="58" t="s">
        <v>349</v>
      </c>
      <c r="C296" s="93">
        <v>5</v>
      </c>
      <c r="D296" s="102">
        <v>5.81</v>
      </c>
      <c r="E296" s="93">
        <v>5</v>
      </c>
      <c r="F296" s="102">
        <v>5.81</v>
      </c>
      <c r="G296" s="47">
        <f t="shared" si="126"/>
        <v>1</v>
      </c>
      <c r="H296" s="48">
        <f t="shared" si="126"/>
        <v>1</v>
      </c>
      <c r="I296" s="49">
        <f t="shared" si="159"/>
        <v>0</v>
      </c>
      <c r="J296" s="50">
        <f t="shared" si="159"/>
        <v>0</v>
      </c>
      <c r="K296" s="93"/>
      <c r="L296" s="93"/>
      <c r="M296" s="93"/>
      <c r="N296" s="102"/>
      <c r="O296" s="321">
        <v>0.14585000000000001</v>
      </c>
      <c r="P296" s="65">
        <v>18</v>
      </c>
      <c r="Q296" s="41">
        <f>O296*P296*12</f>
        <v>31.503600000000002</v>
      </c>
      <c r="R296" s="42">
        <f t="shared" si="161"/>
        <v>18</v>
      </c>
      <c r="S296" s="43">
        <f t="shared" si="161"/>
        <v>31.503600000000002</v>
      </c>
      <c r="T296" s="470"/>
      <c r="U296" s="470"/>
      <c r="V296" s="470"/>
      <c r="W296" s="517"/>
      <c r="X296" s="473">
        <v>0.14585000000000001</v>
      </c>
      <c r="Y296" s="471">
        <v>5</v>
      </c>
      <c r="Z296" s="424">
        <f>X296*Y296*12</f>
        <v>8.7510000000000012</v>
      </c>
      <c r="AA296" s="406">
        <f t="shared" si="158"/>
        <v>5</v>
      </c>
      <c r="AB296" s="484">
        <f t="shared" si="128"/>
        <v>8.7510000000000012</v>
      </c>
      <c r="AC296" s="472"/>
    </row>
    <row r="297" spans="1:29" s="88" customFormat="1" ht="26.25" customHeight="1">
      <c r="A297" s="6"/>
      <c r="B297" s="58" t="s">
        <v>350</v>
      </c>
      <c r="C297" s="93">
        <v>5</v>
      </c>
      <c r="D297" s="102">
        <v>8.48</v>
      </c>
      <c r="E297" s="93">
        <v>5</v>
      </c>
      <c r="F297" s="102">
        <v>8.48</v>
      </c>
      <c r="G297" s="47">
        <f t="shared" si="126"/>
        <v>1</v>
      </c>
      <c r="H297" s="48">
        <f t="shared" si="126"/>
        <v>1</v>
      </c>
      <c r="I297" s="49">
        <f t="shared" si="159"/>
        <v>0</v>
      </c>
      <c r="J297" s="50">
        <f t="shared" si="159"/>
        <v>0</v>
      </c>
      <c r="K297" s="93"/>
      <c r="L297" s="93"/>
      <c r="M297" s="93"/>
      <c r="N297" s="102"/>
      <c r="O297" s="51">
        <v>0.15961</v>
      </c>
      <c r="P297" s="65">
        <v>9</v>
      </c>
      <c r="Q297" s="41">
        <f t="shared" si="160"/>
        <v>17.237880000000001</v>
      </c>
      <c r="R297" s="42">
        <f t="shared" si="161"/>
        <v>9</v>
      </c>
      <c r="S297" s="43">
        <f t="shared" si="161"/>
        <v>17.237880000000001</v>
      </c>
      <c r="T297" s="470"/>
      <c r="U297" s="470"/>
      <c r="V297" s="470"/>
      <c r="W297" s="517"/>
      <c r="X297" s="423">
        <v>0.15961</v>
      </c>
      <c r="Y297" s="471">
        <v>9</v>
      </c>
      <c r="Z297" s="424">
        <f t="shared" ref="Z297:Z299" si="163">X297*Y297*12</f>
        <v>17.237880000000001</v>
      </c>
      <c r="AA297" s="406">
        <f t="shared" si="158"/>
        <v>9</v>
      </c>
      <c r="AB297" s="484">
        <f t="shared" si="128"/>
        <v>17.237880000000001</v>
      </c>
      <c r="AC297" s="472"/>
    </row>
    <row r="298" spans="1:29" s="88" customFormat="1" ht="38.25" customHeight="1">
      <c r="A298" s="6"/>
      <c r="B298" s="58" t="s">
        <v>351</v>
      </c>
      <c r="C298" s="93">
        <v>5</v>
      </c>
      <c r="D298" s="102">
        <v>6.78</v>
      </c>
      <c r="E298" s="93">
        <v>5</v>
      </c>
      <c r="F298" s="102">
        <v>6.78</v>
      </c>
      <c r="G298" s="47">
        <f t="shared" si="126"/>
        <v>1</v>
      </c>
      <c r="H298" s="48">
        <f t="shared" si="126"/>
        <v>1</v>
      </c>
      <c r="I298" s="49">
        <f t="shared" si="159"/>
        <v>0</v>
      </c>
      <c r="J298" s="50">
        <f t="shared" si="159"/>
        <v>0</v>
      </c>
      <c r="K298" s="93"/>
      <c r="L298" s="93"/>
      <c r="M298" s="93"/>
      <c r="N298" s="102"/>
      <c r="O298" s="51">
        <v>0.12769</v>
      </c>
      <c r="P298" s="65">
        <v>9</v>
      </c>
      <c r="Q298" s="41">
        <f t="shared" si="160"/>
        <v>13.790520000000001</v>
      </c>
      <c r="R298" s="42">
        <f t="shared" si="161"/>
        <v>9</v>
      </c>
      <c r="S298" s="43">
        <f t="shared" si="161"/>
        <v>13.790520000000001</v>
      </c>
      <c r="T298" s="470"/>
      <c r="U298" s="470"/>
      <c r="V298" s="470"/>
      <c r="W298" s="517"/>
      <c r="X298" s="423">
        <v>0.12769</v>
      </c>
      <c r="Y298" s="471">
        <v>9</v>
      </c>
      <c r="Z298" s="424">
        <f t="shared" si="163"/>
        <v>13.790520000000001</v>
      </c>
      <c r="AA298" s="406">
        <f t="shared" si="158"/>
        <v>9</v>
      </c>
      <c r="AB298" s="484">
        <f t="shared" si="128"/>
        <v>13.790520000000001</v>
      </c>
      <c r="AC298" s="472"/>
    </row>
    <row r="299" spans="1:29" s="88" customFormat="1" ht="39" customHeight="1">
      <c r="A299" s="6"/>
      <c r="B299" s="58" t="s">
        <v>352</v>
      </c>
      <c r="C299" s="93">
        <v>18</v>
      </c>
      <c r="D299" s="102">
        <v>30.51</v>
      </c>
      <c r="E299" s="93">
        <v>18</v>
      </c>
      <c r="F299" s="102">
        <v>30.51</v>
      </c>
      <c r="G299" s="47">
        <f t="shared" si="126"/>
        <v>1</v>
      </c>
      <c r="H299" s="48">
        <f t="shared" si="126"/>
        <v>1</v>
      </c>
      <c r="I299" s="49">
        <f t="shared" si="159"/>
        <v>0</v>
      </c>
      <c r="J299" s="50">
        <f t="shared" si="159"/>
        <v>0</v>
      </c>
      <c r="K299" s="93"/>
      <c r="L299" s="93"/>
      <c r="M299" s="93"/>
      <c r="N299" s="102"/>
      <c r="O299" s="51">
        <v>0.15961</v>
      </c>
      <c r="P299" s="65">
        <v>18</v>
      </c>
      <c r="Q299" s="41">
        <f t="shared" si="160"/>
        <v>34.475760000000001</v>
      </c>
      <c r="R299" s="42">
        <f t="shared" si="161"/>
        <v>18</v>
      </c>
      <c r="S299" s="43">
        <f t="shared" si="161"/>
        <v>34.475760000000001</v>
      </c>
      <c r="T299" s="470"/>
      <c r="U299" s="470"/>
      <c r="V299" s="470"/>
      <c r="W299" s="517"/>
      <c r="X299" s="423">
        <v>0.15961</v>
      </c>
      <c r="Y299" s="471">
        <v>18</v>
      </c>
      <c r="Z299" s="424">
        <f t="shared" si="163"/>
        <v>34.475760000000001</v>
      </c>
      <c r="AA299" s="406">
        <f t="shared" si="158"/>
        <v>18</v>
      </c>
      <c r="AB299" s="484">
        <f t="shared" si="128"/>
        <v>34.475760000000001</v>
      </c>
      <c r="AC299" s="472"/>
    </row>
    <row r="300" spans="1:29" s="88" customFormat="1" ht="27.75" customHeight="1">
      <c r="A300" s="6">
        <v>12.02</v>
      </c>
      <c r="B300" s="58" t="s">
        <v>183</v>
      </c>
      <c r="C300" s="93"/>
      <c r="D300" s="102"/>
      <c r="E300" s="93"/>
      <c r="F300" s="102"/>
      <c r="G300" s="47"/>
      <c r="H300" s="48"/>
      <c r="I300" s="49">
        <f t="shared" si="159"/>
        <v>0</v>
      </c>
      <c r="J300" s="50">
        <f t="shared" si="159"/>
        <v>0</v>
      </c>
      <c r="K300" s="93"/>
      <c r="L300" s="93"/>
      <c r="M300" s="93"/>
      <c r="N300" s="102"/>
      <c r="O300" s="51">
        <v>1</v>
      </c>
      <c r="P300" s="65"/>
      <c r="Q300" s="41">
        <f>O300*P300</f>
        <v>0</v>
      </c>
      <c r="R300" s="42">
        <f t="shared" si="161"/>
        <v>0</v>
      </c>
      <c r="S300" s="43">
        <f t="shared" si="161"/>
        <v>0</v>
      </c>
      <c r="T300" s="470"/>
      <c r="U300" s="470"/>
      <c r="V300" s="470"/>
      <c r="W300" s="517"/>
      <c r="X300" s="423">
        <v>1</v>
      </c>
      <c r="Y300" s="471"/>
      <c r="Z300" s="424">
        <f>X300*Y300</f>
        <v>0</v>
      </c>
      <c r="AA300" s="406">
        <f t="shared" si="158"/>
        <v>0</v>
      </c>
      <c r="AB300" s="484">
        <f t="shared" si="128"/>
        <v>0</v>
      </c>
      <c r="AC300" s="472"/>
    </row>
    <row r="301" spans="1:29" s="88" customFormat="1" ht="31.5">
      <c r="A301" s="6">
        <f>+A300+0.01</f>
        <v>12.03</v>
      </c>
      <c r="B301" s="58" t="s">
        <v>315</v>
      </c>
      <c r="C301" s="93"/>
      <c r="D301" s="102"/>
      <c r="E301" s="93"/>
      <c r="F301" s="102"/>
      <c r="G301" s="47"/>
      <c r="H301" s="48"/>
      <c r="I301" s="49">
        <f t="shared" si="159"/>
        <v>0</v>
      </c>
      <c r="J301" s="50">
        <f t="shared" si="159"/>
        <v>0</v>
      </c>
      <c r="K301" s="93"/>
      <c r="L301" s="93"/>
      <c r="M301" s="93"/>
      <c r="N301" s="102"/>
      <c r="O301" s="51">
        <v>1</v>
      </c>
      <c r="P301" s="65">
        <v>5</v>
      </c>
      <c r="Q301" s="41">
        <f t="shared" ref="Q301:Q305" si="164">O301*P301</f>
        <v>5</v>
      </c>
      <c r="R301" s="42">
        <f t="shared" si="161"/>
        <v>5</v>
      </c>
      <c r="S301" s="43">
        <f t="shared" si="161"/>
        <v>5</v>
      </c>
      <c r="T301" s="470"/>
      <c r="U301" s="470"/>
      <c r="V301" s="470"/>
      <c r="W301" s="517"/>
      <c r="X301" s="423">
        <v>1</v>
      </c>
      <c r="Y301" s="471">
        <v>0</v>
      </c>
      <c r="Z301" s="424">
        <f t="shared" ref="Z301:Z305" si="165">X301*Y301</f>
        <v>0</v>
      </c>
      <c r="AA301" s="406">
        <f t="shared" si="158"/>
        <v>0</v>
      </c>
      <c r="AB301" s="484">
        <f t="shared" si="128"/>
        <v>0</v>
      </c>
      <c r="AC301" s="472"/>
    </row>
    <row r="302" spans="1:29" s="88" customFormat="1" ht="18">
      <c r="A302" s="6">
        <f t="shared" ref="A302:A305" si="166">+A301+0.01</f>
        <v>12.04</v>
      </c>
      <c r="B302" s="7" t="s">
        <v>184</v>
      </c>
      <c r="C302" s="8">
        <v>9</v>
      </c>
      <c r="D302" s="13">
        <v>4.5</v>
      </c>
      <c r="E302" s="8">
        <v>9</v>
      </c>
      <c r="F302" s="13">
        <v>4.5</v>
      </c>
      <c r="G302" s="47">
        <f t="shared" si="126"/>
        <v>1</v>
      </c>
      <c r="H302" s="48">
        <f t="shared" si="126"/>
        <v>1</v>
      </c>
      <c r="I302" s="49">
        <f t="shared" si="159"/>
        <v>0</v>
      </c>
      <c r="J302" s="50">
        <f t="shared" si="159"/>
        <v>0</v>
      </c>
      <c r="K302" s="8"/>
      <c r="L302" s="8"/>
      <c r="M302" s="8"/>
      <c r="N302" s="13"/>
      <c r="O302" s="51">
        <v>0.5</v>
      </c>
      <c r="P302" s="8">
        <v>9</v>
      </c>
      <c r="Q302" s="41">
        <f t="shared" si="164"/>
        <v>4.5</v>
      </c>
      <c r="R302" s="42">
        <f t="shared" si="161"/>
        <v>9</v>
      </c>
      <c r="S302" s="43">
        <f t="shared" si="161"/>
        <v>4.5</v>
      </c>
      <c r="T302" s="405"/>
      <c r="U302" s="405"/>
      <c r="V302" s="405"/>
      <c r="W302" s="484"/>
      <c r="X302" s="423">
        <v>0.5</v>
      </c>
      <c r="Y302" s="405">
        <v>9</v>
      </c>
      <c r="Z302" s="424">
        <f t="shared" si="165"/>
        <v>4.5</v>
      </c>
      <c r="AA302" s="406">
        <f t="shared" si="158"/>
        <v>9</v>
      </c>
      <c r="AB302" s="484">
        <f t="shared" si="128"/>
        <v>4.5</v>
      </c>
      <c r="AC302" s="404"/>
    </row>
    <row r="303" spans="1:29" s="9" customFormat="1" ht="18">
      <c r="A303" s="6">
        <f t="shared" si="166"/>
        <v>12.049999999999999</v>
      </c>
      <c r="B303" s="74" t="s">
        <v>185</v>
      </c>
      <c r="C303" s="93">
        <v>5</v>
      </c>
      <c r="D303" s="102">
        <v>1.5</v>
      </c>
      <c r="E303" s="93">
        <v>5</v>
      </c>
      <c r="F303" s="102">
        <v>1.5</v>
      </c>
      <c r="G303" s="47">
        <f t="shared" ref="G303:H366" si="167">E303/C303</f>
        <v>1</v>
      </c>
      <c r="H303" s="48">
        <f t="shared" si="167"/>
        <v>1</v>
      </c>
      <c r="I303" s="49">
        <f t="shared" si="159"/>
        <v>0</v>
      </c>
      <c r="J303" s="50">
        <f t="shared" si="159"/>
        <v>0</v>
      </c>
      <c r="K303" s="93"/>
      <c r="L303" s="93"/>
      <c r="M303" s="93"/>
      <c r="N303" s="102"/>
      <c r="O303" s="51">
        <v>0.3</v>
      </c>
      <c r="P303" s="65">
        <v>9</v>
      </c>
      <c r="Q303" s="41">
        <f t="shared" si="164"/>
        <v>2.6999999999999997</v>
      </c>
      <c r="R303" s="42">
        <f t="shared" si="161"/>
        <v>9</v>
      </c>
      <c r="S303" s="43">
        <f t="shared" si="161"/>
        <v>2.6999999999999997</v>
      </c>
      <c r="T303" s="470"/>
      <c r="U303" s="470"/>
      <c r="V303" s="470"/>
      <c r="W303" s="517"/>
      <c r="X303" s="423">
        <v>0.3</v>
      </c>
      <c r="Y303" s="471">
        <v>9</v>
      </c>
      <c r="Z303" s="424">
        <f t="shared" si="165"/>
        <v>2.6999999999999997</v>
      </c>
      <c r="AA303" s="406">
        <f t="shared" si="158"/>
        <v>9</v>
      </c>
      <c r="AB303" s="484">
        <f t="shared" si="128"/>
        <v>2.6999999999999997</v>
      </c>
      <c r="AC303" s="472"/>
    </row>
    <row r="304" spans="1:29" s="88" customFormat="1" ht="18">
      <c r="A304" s="6">
        <f t="shared" si="166"/>
        <v>12.059999999999999</v>
      </c>
      <c r="B304" s="58" t="s">
        <v>186</v>
      </c>
      <c r="C304" s="93"/>
      <c r="D304" s="102"/>
      <c r="E304" s="93"/>
      <c r="F304" s="102"/>
      <c r="G304" s="47"/>
      <c r="H304" s="48"/>
      <c r="I304" s="49">
        <f t="shared" si="159"/>
        <v>0</v>
      </c>
      <c r="J304" s="50">
        <f t="shared" si="159"/>
        <v>0</v>
      </c>
      <c r="K304" s="93"/>
      <c r="L304" s="93"/>
      <c r="M304" s="93"/>
      <c r="N304" s="102"/>
      <c r="O304" s="51">
        <v>0.1</v>
      </c>
      <c r="P304" s="65">
        <v>9</v>
      </c>
      <c r="Q304" s="41">
        <f t="shared" si="164"/>
        <v>0.9</v>
      </c>
      <c r="R304" s="42">
        <f t="shared" si="161"/>
        <v>9</v>
      </c>
      <c r="S304" s="43">
        <f t="shared" si="161"/>
        <v>0.9</v>
      </c>
      <c r="T304" s="470"/>
      <c r="U304" s="470"/>
      <c r="V304" s="470"/>
      <c r="W304" s="517"/>
      <c r="X304" s="423">
        <v>0.1</v>
      </c>
      <c r="Y304" s="471">
        <v>0</v>
      </c>
      <c r="Z304" s="424">
        <f t="shared" si="165"/>
        <v>0</v>
      </c>
      <c r="AA304" s="406">
        <f t="shared" si="158"/>
        <v>0</v>
      </c>
      <c r="AB304" s="484">
        <f t="shared" si="128"/>
        <v>0</v>
      </c>
      <c r="AC304" s="472"/>
    </row>
    <row r="305" spans="1:29" s="88" customFormat="1" ht="30.75" customHeight="1">
      <c r="A305" s="6">
        <f t="shared" si="166"/>
        <v>12.069999999999999</v>
      </c>
      <c r="B305" s="12" t="s">
        <v>187</v>
      </c>
      <c r="C305" s="8"/>
      <c r="D305" s="13"/>
      <c r="E305" s="8"/>
      <c r="F305" s="13"/>
      <c r="G305" s="47"/>
      <c r="H305" s="48"/>
      <c r="I305" s="49">
        <f t="shared" si="159"/>
        <v>0</v>
      </c>
      <c r="J305" s="50">
        <f t="shared" si="159"/>
        <v>0</v>
      </c>
      <c r="K305" s="8"/>
      <c r="L305" s="8"/>
      <c r="M305" s="8"/>
      <c r="N305" s="13"/>
      <c r="O305" s="51">
        <v>0.1</v>
      </c>
      <c r="P305" s="8">
        <v>5</v>
      </c>
      <c r="Q305" s="41">
        <f t="shared" si="164"/>
        <v>0.5</v>
      </c>
      <c r="R305" s="42">
        <f t="shared" si="161"/>
        <v>5</v>
      </c>
      <c r="S305" s="43">
        <f t="shared" si="161"/>
        <v>0.5</v>
      </c>
      <c r="T305" s="405"/>
      <c r="U305" s="405"/>
      <c r="V305" s="405"/>
      <c r="W305" s="484"/>
      <c r="X305" s="423">
        <v>0.1</v>
      </c>
      <c r="Y305" s="405">
        <v>0</v>
      </c>
      <c r="Z305" s="424">
        <f t="shared" si="165"/>
        <v>0</v>
      </c>
      <c r="AA305" s="406">
        <f t="shared" si="158"/>
        <v>0</v>
      </c>
      <c r="AB305" s="484">
        <f t="shared" si="128"/>
        <v>0</v>
      </c>
      <c r="AC305" s="407"/>
    </row>
    <row r="306" spans="1:29" s="88" customFormat="1" ht="92.25" customHeight="1">
      <c r="A306" s="6">
        <v>12.08</v>
      </c>
      <c r="B306" s="56" t="s">
        <v>341</v>
      </c>
      <c r="C306" s="8"/>
      <c r="D306" s="13"/>
      <c r="E306" s="8"/>
      <c r="F306" s="13"/>
      <c r="G306" s="47"/>
      <c r="H306" s="48"/>
      <c r="I306" s="49"/>
      <c r="J306" s="50"/>
      <c r="K306" s="8"/>
      <c r="L306" s="8"/>
      <c r="M306" s="8"/>
      <c r="N306" s="13"/>
      <c r="O306" s="60">
        <v>2.0039999999999999E-2</v>
      </c>
      <c r="P306" s="8">
        <v>90</v>
      </c>
      <c r="Q306" s="55">
        <f>O306*P306*12</f>
        <v>21.6432</v>
      </c>
      <c r="R306" s="42">
        <f t="shared" ref="R306:R307" si="168">K306+M306+P306</f>
        <v>90</v>
      </c>
      <c r="S306" s="43">
        <f t="shared" ref="S306:S307" si="169">L306+N306+Q306</f>
        <v>21.6432</v>
      </c>
      <c r="T306" s="405"/>
      <c r="U306" s="405"/>
      <c r="V306" s="405"/>
      <c r="W306" s="484"/>
      <c r="X306" s="456">
        <v>2.0039999999999999E-2</v>
      </c>
      <c r="Y306" s="405">
        <v>0</v>
      </c>
      <c r="Z306" s="458">
        <f>X306*Y306*12</f>
        <v>0</v>
      </c>
      <c r="AA306" s="406">
        <f t="shared" si="158"/>
        <v>0</v>
      </c>
      <c r="AB306" s="484">
        <f t="shared" si="128"/>
        <v>0</v>
      </c>
      <c r="AC306" s="407"/>
    </row>
    <row r="307" spans="1:29" s="88" customFormat="1" ht="96.75" customHeight="1">
      <c r="A307" s="6">
        <v>12.09</v>
      </c>
      <c r="B307" s="56" t="s">
        <v>342</v>
      </c>
      <c r="C307" s="8"/>
      <c r="D307" s="13"/>
      <c r="E307" s="8"/>
      <c r="F307" s="13"/>
      <c r="G307" s="47"/>
      <c r="H307" s="48"/>
      <c r="I307" s="49"/>
      <c r="J307" s="50"/>
      <c r="K307" s="8"/>
      <c r="L307" s="8"/>
      <c r="M307" s="8"/>
      <c r="N307" s="13"/>
      <c r="O307" s="60">
        <v>2.0039999999999999E-2</v>
      </c>
      <c r="P307" s="8">
        <v>58</v>
      </c>
      <c r="Q307" s="55">
        <f>O307*P307*12*2</f>
        <v>27.895679999999999</v>
      </c>
      <c r="R307" s="42">
        <f t="shared" si="168"/>
        <v>58</v>
      </c>
      <c r="S307" s="43">
        <f t="shared" si="169"/>
        <v>27.895679999999999</v>
      </c>
      <c r="T307" s="405"/>
      <c r="U307" s="405"/>
      <c r="V307" s="405"/>
      <c r="W307" s="484"/>
      <c r="X307" s="456">
        <v>2.0039999999999999E-2</v>
      </c>
      <c r="Y307" s="405">
        <v>0</v>
      </c>
      <c r="Z307" s="458">
        <f>X307*Y307*12*2</f>
        <v>0</v>
      </c>
      <c r="AA307" s="406">
        <f t="shared" si="158"/>
        <v>0</v>
      </c>
      <c r="AB307" s="484">
        <f t="shared" si="128"/>
        <v>0</v>
      </c>
      <c r="AC307" s="407"/>
    </row>
    <row r="308" spans="1:29" s="216" customFormat="1" ht="18">
      <c r="A308" s="203"/>
      <c r="B308" s="192" t="s">
        <v>107</v>
      </c>
      <c r="C308" s="210">
        <f>C302</f>
        <v>9</v>
      </c>
      <c r="D308" s="211">
        <f>SUM(D294:D307)</f>
        <v>133.73000000000002</v>
      </c>
      <c r="E308" s="210">
        <f>E302</f>
        <v>9</v>
      </c>
      <c r="F308" s="211">
        <f>SUM(F294:F307)</f>
        <v>133.73000000000002</v>
      </c>
      <c r="G308" s="214">
        <f t="shared" si="167"/>
        <v>1</v>
      </c>
      <c r="H308" s="215">
        <f t="shared" si="167"/>
        <v>1</v>
      </c>
      <c r="I308" s="210">
        <f t="shared" ref="I308:O308" si="170">SUM(I294:I307)</f>
        <v>0</v>
      </c>
      <c r="J308" s="211">
        <f t="shared" si="170"/>
        <v>0</v>
      </c>
      <c r="K308" s="211">
        <f t="shared" si="170"/>
        <v>0</v>
      </c>
      <c r="L308" s="211">
        <f t="shared" si="170"/>
        <v>0</v>
      </c>
      <c r="M308" s="211">
        <f t="shared" si="170"/>
        <v>0</v>
      </c>
      <c r="N308" s="211">
        <f t="shared" si="170"/>
        <v>0</v>
      </c>
      <c r="O308" s="212">
        <f t="shared" si="170"/>
        <v>4.1746199999999991</v>
      </c>
      <c r="P308" s="210">
        <f>P302</f>
        <v>9</v>
      </c>
      <c r="Q308" s="211">
        <f>SUM(Q294:Q307)</f>
        <v>324.21735999999987</v>
      </c>
      <c r="R308" s="211">
        <f>P308</f>
        <v>9</v>
      </c>
      <c r="S308" s="211">
        <f>SUM(S294:S307)</f>
        <v>324.21735999999987</v>
      </c>
      <c r="T308" s="475"/>
      <c r="U308" s="475">
        <f t="shared" ref="U308:W308" si="171">SUM(U294:U307)</f>
        <v>0</v>
      </c>
      <c r="V308" s="475"/>
      <c r="W308" s="475">
        <f t="shared" si="171"/>
        <v>0</v>
      </c>
      <c r="X308" s="476"/>
      <c r="Y308" s="210">
        <f>Y302</f>
        <v>9</v>
      </c>
      <c r="Z308" s="475">
        <f>SUM(Z294:Z307)</f>
        <v>245.52588</v>
      </c>
      <c r="AA308" s="211">
        <f>Y308</f>
        <v>9</v>
      </c>
      <c r="AB308" s="484">
        <f t="shared" si="128"/>
        <v>245.52588</v>
      </c>
      <c r="AC308" s="422"/>
    </row>
    <row r="309" spans="1:29" s="147" customFormat="1" ht="31.5">
      <c r="A309" s="143">
        <v>13</v>
      </c>
      <c r="B309" s="144" t="s">
        <v>188</v>
      </c>
      <c r="C309" s="145"/>
      <c r="D309" s="162"/>
      <c r="E309" s="145"/>
      <c r="F309" s="162"/>
      <c r="G309" s="151"/>
      <c r="H309" s="152"/>
      <c r="I309" s="159"/>
      <c r="J309" s="145"/>
      <c r="K309" s="145"/>
      <c r="L309" s="145"/>
      <c r="M309" s="145"/>
      <c r="N309" s="162"/>
      <c r="O309" s="163"/>
      <c r="P309" s="145"/>
      <c r="Q309" s="162"/>
      <c r="R309" s="154">
        <f t="shared" si="161"/>
        <v>0</v>
      </c>
      <c r="S309" s="155">
        <f t="shared" si="161"/>
        <v>0</v>
      </c>
      <c r="T309" s="439"/>
      <c r="U309" s="439"/>
      <c r="V309" s="439"/>
      <c r="W309" s="448"/>
      <c r="X309" s="423"/>
      <c r="Y309" s="439"/>
      <c r="Z309" s="448"/>
      <c r="AA309" s="406"/>
      <c r="AB309" s="484"/>
      <c r="AC309" s="403"/>
    </row>
    <row r="310" spans="1:29" s="9" customFormat="1" ht="51" customHeight="1">
      <c r="A310" s="6">
        <v>13.01</v>
      </c>
      <c r="B310" s="7" t="s">
        <v>307</v>
      </c>
      <c r="C310" s="8"/>
      <c r="D310" s="13"/>
      <c r="E310" s="8"/>
      <c r="F310" s="13"/>
      <c r="G310" s="47"/>
      <c r="H310" s="48"/>
      <c r="I310" s="49">
        <f t="shared" ref="I310:J317" si="172">C310-E310</f>
        <v>0</v>
      </c>
      <c r="J310" s="50">
        <f t="shared" si="172"/>
        <v>0</v>
      </c>
      <c r="K310" s="8"/>
      <c r="L310" s="8"/>
      <c r="M310" s="8"/>
      <c r="N310" s="13"/>
      <c r="O310" s="51">
        <v>0.22084000000000001</v>
      </c>
      <c r="P310" s="8">
        <v>30</v>
      </c>
      <c r="Q310" s="41">
        <f>O310*P310*12</f>
        <v>79.502400000000009</v>
      </c>
      <c r="R310" s="42">
        <f t="shared" si="161"/>
        <v>30</v>
      </c>
      <c r="S310" s="43">
        <f t="shared" si="161"/>
        <v>79.502400000000009</v>
      </c>
      <c r="T310" s="405"/>
      <c r="U310" s="405"/>
      <c r="V310" s="405"/>
      <c r="W310" s="484"/>
      <c r="X310" s="423">
        <v>0.22084000000000001</v>
      </c>
      <c r="Y310" s="405">
        <v>30</v>
      </c>
      <c r="Z310" s="424">
        <f>X310*Y310*12</f>
        <v>79.502400000000009</v>
      </c>
      <c r="AA310" s="406">
        <f t="shared" ref="AA310:AB324" si="173">T310+V310+Y310</f>
        <v>30</v>
      </c>
      <c r="AB310" s="484">
        <f t="shared" si="173"/>
        <v>79.502400000000009</v>
      </c>
      <c r="AC310" s="404"/>
    </row>
    <row r="311" spans="1:29" s="9" customFormat="1" ht="47.25" customHeight="1">
      <c r="A311" s="6">
        <v>13.02</v>
      </c>
      <c r="B311" s="7" t="s">
        <v>308</v>
      </c>
      <c r="C311" s="8">
        <v>45</v>
      </c>
      <c r="D311" s="13">
        <v>92.81</v>
      </c>
      <c r="E311" s="8">
        <v>45</v>
      </c>
      <c r="F311" s="13">
        <v>92.81</v>
      </c>
      <c r="G311" s="47">
        <f t="shared" si="167"/>
        <v>1</v>
      </c>
      <c r="H311" s="48">
        <f t="shared" si="167"/>
        <v>1</v>
      </c>
      <c r="I311" s="49">
        <f t="shared" si="172"/>
        <v>0</v>
      </c>
      <c r="J311" s="50">
        <f t="shared" si="172"/>
        <v>0</v>
      </c>
      <c r="K311" s="8"/>
      <c r="L311" s="8"/>
      <c r="M311" s="8"/>
      <c r="N311" s="13"/>
      <c r="O311" s="51">
        <v>0.19420999999999999</v>
      </c>
      <c r="P311" s="8">
        <v>15</v>
      </c>
      <c r="Q311" s="41">
        <f>O311*P311*12</f>
        <v>34.957799999999999</v>
      </c>
      <c r="R311" s="42">
        <f t="shared" si="161"/>
        <v>15</v>
      </c>
      <c r="S311" s="43">
        <f t="shared" si="161"/>
        <v>34.957799999999999</v>
      </c>
      <c r="T311" s="405"/>
      <c r="U311" s="405"/>
      <c r="V311" s="405"/>
      <c r="W311" s="484"/>
      <c r="X311" s="423">
        <v>0.19420999999999999</v>
      </c>
      <c r="Y311" s="405">
        <v>15</v>
      </c>
      <c r="Z311" s="424">
        <f>X311*Y311*12</f>
        <v>34.957799999999999</v>
      </c>
      <c r="AA311" s="406">
        <f t="shared" si="173"/>
        <v>15</v>
      </c>
      <c r="AB311" s="484">
        <f t="shared" si="173"/>
        <v>34.957799999999999</v>
      </c>
      <c r="AC311" s="404"/>
    </row>
    <row r="312" spans="1:29" s="88" customFormat="1" ht="21" customHeight="1">
      <c r="A312" s="6">
        <v>13.03</v>
      </c>
      <c r="B312" s="58" t="s">
        <v>183</v>
      </c>
      <c r="C312" s="93"/>
      <c r="D312" s="102"/>
      <c r="E312" s="93"/>
      <c r="F312" s="102"/>
      <c r="G312" s="47"/>
      <c r="H312" s="48"/>
      <c r="I312" s="49">
        <f t="shared" si="172"/>
        <v>0</v>
      </c>
      <c r="J312" s="50">
        <f t="shared" si="172"/>
        <v>0</v>
      </c>
      <c r="K312" s="93"/>
      <c r="L312" s="93"/>
      <c r="M312" s="93"/>
      <c r="N312" s="102"/>
      <c r="O312" s="51">
        <v>0.1</v>
      </c>
      <c r="P312" s="93">
        <v>0</v>
      </c>
      <c r="Q312" s="41">
        <f>O312*P312</f>
        <v>0</v>
      </c>
      <c r="R312" s="42">
        <f t="shared" ref="R312:S378" si="174">K312+M312+P312</f>
        <v>0</v>
      </c>
      <c r="S312" s="43">
        <f t="shared" si="174"/>
        <v>0</v>
      </c>
      <c r="T312" s="470"/>
      <c r="U312" s="470"/>
      <c r="V312" s="470"/>
      <c r="W312" s="517"/>
      <c r="X312" s="423">
        <v>0.1</v>
      </c>
      <c r="Y312" s="470">
        <v>0</v>
      </c>
      <c r="Z312" s="424">
        <f>X312*Y312</f>
        <v>0</v>
      </c>
      <c r="AA312" s="406">
        <f t="shared" si="173"/>
        <v>0</v>
      </c>
      <c r="AB312" s="484">
        <f t="shared" si="173"/>
        <v>0</v>
      </c>
      <c r="AC312" s="472"/>
    </row>
    <row r="313" spans="1:29" s="88" customFormat="1" ht="42.75" customHeight="1">
      <c r="A313" s="6">
        <f t="shared" ref="A313:A317" si="175">+A312+0.01</f>
        <v>13.04</v>
      </c>
      <c r="B313" s="58" t="s">
        <v>314</v>
      </c>
      <c r="C313" s="93"/>
      <c r="D313" s="102"/>
      <c r="E313" s="93"/>
      <c r="F313" s="102"/>
      <c r="G313" s="47"/>
      <c r="H313" s="48"/>
      <c r="I313" s="49">
        <f t="shared" si="172"/>
        <v>0</v>
      </c>
      <c r="J313" s="50">
        <f t="shared" si="172"/>
        <v>0</v>
      </c>
      <c r="K313" s="93"/>
      <c r="L313" s="93"/>
      <c r="M313" s="93"/>
      <c r="N313" s="102"/>
      <c r="O313" s="51">
        <v>0.1</v>
      </c>
      <c r="P313" s="93">
        <v>45</v>
      </c>
      <c r="Q313" s="41">
        <f t="shared" ref="Q313:Q317" si="176">O313*P313</f>
        <v>4.5</v>
      </c>
      <c r="R313" s="42">
        <f t="shared" si="174"/>
        <v>45</v>
      </c>
      <c r="S313" s="43">
        <f t="shared" si="174"/>
        <v>4.5</v>
      </c>
      <c r="T313" s="470"/>
      <c r="U313" s="470"/>
      <c r="V313" s="470"/>
      <c r="W313" s="517"/>
      <c r="X313" s="423">
        <v>0.1</v>
      </c>
      <c r="Y313" s="470">
        <v>0</v>
      </c>
      <c r="Z313" s="424">
        <f t="shared" ref="Z313:Z317" si="177">X313*Y313</f>
        <v>0</v>
      </c>
      <c r="AA313" s="406">
        <f t="shared" si="173"/>
        <v>0</v>
      </c>
      <c r="AB313" s="484">
        <f t="shared" si="173"/>
        <v>0</v>
      </c>
      <c r="AC313" s="472"/>
    </row>
    <row r="314" spans="1:29" s="88" customFormat="1" ht="18">
      <c r="A314" s="6">
        <f t="shared" si="175"/>
        <v>13.049999999999999</v>
      </c>
      <c r="B314" s="7" t="s">
        <v>184</v>
      </c>
      <c r="C314" s="8">
        <v>45</v>
      </c>
      <c r="D314" s="13">
        <v>4.5</v>
      </c>
      <c r="E314" s="8">
        <v>45</v>
      </c>
      <c r="F314" s="13">
        <v>4.5</v>
      </c>
      <c r="G314" s="47">
        <f t="shared" si="167"/>
        <v>1</v>
      </c>
      <c r="H314" s="48">
        <f t="shared" si="167"/>
        <v>1</v>
      </c>
      <c r="I314" s="49">
        <f t="shared" si="172"/>
        <v>0</v>
      </c>
      <c r="J314" s="50">
        <f t="shared" si="172"/>
        <v>0</v>
      </c>
      <c r="K314" s="8"/>
      <c r="L314" s="8"/>
      <c r="M314" s="8"/>
      <c r="N314" s="13"/>
      <c r="O314" s="51">
        <v>0.1</v>
      </c>
      <c r="P314" s="8">
        <v>45</v>
      </c>
      <c r="Q314" s="41">
        <f t="shared" si="176"/>
        <v>4.5</v>
      </c>
      <c r="R314" s="42">
        <f t="shared" si="174"/>
        <v>45</v>
      </c>
      <c r="S314" s="43">
        <f t="shared" si="174"/>
        <v>4.5</v>
      </c>
      <c r="T314" s="405"/>
      <c r="U314" s="405"/>
      <c r="V314" s="405"/>
      <c r="W314" s="484"/>
      <c r="X314" s="423">
        <v>0.1</v>
      </c>
      <c r="Y314" s="405">
        <v>45</v>
      </c>
      <c r="Z314" s="424">
        <f t="shared" si="177"/>
        <v>4.5</v>
      </c>
      <c r="AA314" s="406">
        <f t="shared" si="173"/>
        <v>45</v>
      </c>
      <c r="AB314" s="484">
        <f t="shared" si="173"/>
        <v>4.5</v>
      </c>
      <c r="AC314" s="404"/>
    </row>
    <row r="315" spans="1:29" s="9" customFormat="1" ht="22.5" customHeight="1">
      <c r="A315" s="6">
        <f t="shared" si="175"/>
        <v>13.059999999999999</v>
      </c>
      <c r="B315" s="58" t="s">
        <v>189</v>
      </c>
      <c r="C315" s="93">
        <v>45</v>
      </c>
      <c r="D315" s="102">
        <v>5.4</v>
      </c>
      <c r="E315" s="93">
        <v>45</v>
      </c>
      <c r="F315" s="102">
        <v>5.4</v>
      </c>
      <c r="G315" s="47">
        <f t="shared" si="167"/>
        <v>1</v>
      </c>
      <c r="H315" s="48">
        <f t="shared" si="167"/>
        <v>1</v>
      </c>
      <c r="I315" s="49">
        <f t="shared" si="172"/>
        <v>0</v>
      </c>
      <c r="J315" s="50">
        <f t="shared" si="172"/>
        <v>0</v>
      </c>
      <c r="K315" s="93"/>
      <c r="L315" s="93"/>
      <c r="M315" s="93"/>
      <c r="N315" s="102"/>
      <c r="O315" s="51">
        <f>0.01*12</f>
        <v>0.12</v>
      </c>
      <c r="P315" s="93">
        <v>45</v>
      </c>
      <c r="Q315" s="41">
        <f t="shared" si="176"/>
        <v>5.3999999999999995</v>
      </c>
      <c r="R315" s="42">
        <f t="shared" si="174"/>
        <v>45</v>
      </c>
      <c r="S315" s="43">
        <f t="shared" si="174"/>
        <v>5.3999999999999995</v>
      </c>
      <c r="T315" s="470"/>
      <c r="U315" s="470"/>
      <c r="V315" s="470"/>
      <c r="W315" s="517"/>
      <c r="X315" s="423">
        <f>0.01*12</f>
        <v>0.12</v>
      </c>
      <c r="Y315" s="470">
        <v>45</v>
      </c>
      <c r="Z315" s="424">
        <f t="shared" si="177"/>
        <v>5.3999999999999995</v>
      </c>
      <c r="AA315" s="406">
        <f t="shared" si="173"/>
        <v>45</v>
      </c>
      <c r="AB315" s="484">
        <f t="shared" si="173"/>
        <v>5.3999999999999995</v>
      </c>
      <c r="AC315" s="472"/>
    </row>
    <row r="316" spans="1:29" s="88" customFormat="1" ht="18">
      <c r="A316" s="6">
        <f t="shared" si="175"/>
        <v>13.069999999999999</v>
      </c>
      <c r="B316" s="58" t="s">
        <v>186</v>
      </c>
      <c r="C316" s="93"/>
      <c r="D316" s="102"/>
      <c r="E316" s="93"/>
      <c r="F316" s="102"/>
      <c r="G316" s="47"/>
      <c r="H316" s="48"/>
      <c r="I316" s="49">
        <f t="shared" si="172"/>
        <v>0</v>
      </c>
      <c r="J316" s="50">
        <f t="shared" si="172"/>
        <v>0</v>
      </c>
      <c r="K316" s="93"/>
      <c r="L316" s="93"/>
      <c r="M316" s="93"/>
      <c r="N316" s="102"/>
      <c r="O316" s="51">
        <v>0.03</v>
      </c>
      <c r="P316" s="93">
        <v>45</v>
      </c>
      <c r="Q316" s="41">
        <f t="shared" si="176"/>
        <v>1.3499999999999999</v>
      </c>
      <c r="R316" s="42">
        <f t="shared" si="174"/>
        <v>45</v>
      </c>
      <c r="S316" s="43">
        <f t="shared" si="174"/>
        <v>1.3499999999999999</v>
      </c>
      <c r="T316" s="470"/>
      <c r="U316" s="470"/>
      <c r="V316" s="470"/>
      <c r="W316" s="517"/>
      <c r="X316" s="423">
        <v>0.03</v>
      </c>
      <c r="Y316" s="470">
        <v>0</v>
      </c>
      <c r="Z316" s="424">
        <f t="shared" si="177"/>
        <v>0</v>
      </c>
      <c r="AA316" s="406">
        <f t="shared" si="173"/>
        <v>0</v>
      </c>
      <c r="AB316" s="484">
        <f t="shared" si="173"/>
        <v>0</v>
      </c>
      <c r="AC316" s="472"/>
    </row>
    <row r="317" spans="1:29" s="88" customFormat="1" ht="18">
      <c r="A317" s="6">
        <f t="shared" si="175"/>
        <v>13.079999999999998</v>
      </c>
      <c r="B317" s="12" t="s">
        <v>187</v>
      </c>
      <c r="C317" s="8"/>
      <c r="D317" s="13"/>
      <c r="E317" s="8"/>
      <c r="F317" s="13"/>
      <c r="G317" s="47"/>
      <c r="H317" s="48"/>
      <c r="I317" s="49">
        <f t="shared" si="172"/>
        <v>0</v>
      </c>
      <c r="J317" s="50">
        <f t="shared" si="172"/>
        <v>0</v>
      </c>
      <c r="K317" s="8"/>
      <c r="L317" s="8"/>
      <c r="M317" s="8"/>
      <c r="N317" s="13"/>
      <c r="O317" s="51">
        <v>0.02</v>
      </c>
      <c r="P317" s="8">
        <v>45</v>
      </c>
      <c r="Q317" s="41">
        <f t="shared" si="176"/>
        <v>0.9</v>
      </c>
      <c r="R317" s="42">
        <f t="shared" si="174"/>
        <v>45</v>
      </c>
      <c r="S317" s="43">
        <f t="shared" si="174"/>
        <v>0.9</v>
      </c>
      <c r="T317" s="405"/>
      <c r="U317" s="405"/>
      <c r="V317" s="405"/>
      <c r="W317" s="484"/>
      <c r="X317" s="423">
        <v>0.02</v>
      </c>
      <c r="Y317" s="405">
        <v>0</v>
      </c>
      <c r="Z317" s="424">
        <f t="shared" si="177"/>
        <v>0</v>
      </c>
      <c r="AA317" s="406">
        <f t="shared" si="173"/>
        <v>0</v>
      </c>
      <c r="AB317" s="484">
        <f t="shared" si="173"/>
        <v>0</v>
      </c>
      <c r="AC317" s="407"/>
    </row>
    <row r="318" spans="1:29" s="88" customFormat="1" ht="31.5">
      <c r="A318" s="6">
        <v>13.09</v>
      </c>
      <c r="B318" s="56" t="s">
        <v>339</v>
      </c>
      <c r="C318" s="8"/>
      <c r="D318" s="13"/>
      <c r="E318" s="8"/>
      <c r="F318" s="13"/>
      <c r="G318" s="47"/>
      <c r="H318" s="48"/>
      <c r="I318" s="49"/>
      <c r="J318" s="50"/>
      <c r="K318" s="8"/>
      <c r="L318" s="8"/>
      <c r="M318" s="8"/>
      <c r="N318" s="13"/>
      <c r="O318" s="60">
        <v>2.0039999999999999E-2</v>
      </c>
      <c r="P318" s="8">
        <v>45</v>
      </c>
      <c r="Q318" s="55">
        <f>O318*P318*12</f>
        <v>10.8216</v>
      </c>
      <c r="R318" s="42">
        <f t="shared" ref="R318:R319" si="178">K318+M318+P318</f>
        <v>45</v>
      </c>
      <c r="S318" s="43">
        <f t="shared" ref="S318:S319" si="179">L318+N318+Q318</f>
        <v>10.8216</v>
      </c>
      <c r="T318" s="405"/>
      <c r="U318" s="405"/>
      <c r="V318" s="405"/>
      <c r="W318" s="484"/>
      <c r="X318" s="456">
        <v>2.0039999999999999E-2</v>
      </c>
      <c r="Y318" s="405">
        <v>0</v>
      </c>
      <c r="Z318" s="458">
        <f>X318*Y318*12</f>
        <v>0</v>
      </c>
      <c r="AA318" s="406">
        <f t="shared" si="173"/>
        <v>0</v>
      </c>
      <c r="AB318" s="484">
        <f t="shared" si="173"/>
        <v>0</v>
      </c>
      <c r="AC318" s="407"/>
    </row>
    <row r="319" spans="1:29" s="88" customFormat="1" ht="47.25">
      <c r="A319" s="6">
        <v>13.1</v>
      </c>
      <c r="B319" s="56" t="s">
        <v>340</v>
      </c>
      <c r="C319" s="8"/>
      <c r="D319" s="13"/>
      <c r="E319" s="8"/>
      <c r="F319" s="13"/>
      <c r="G319" s="47"/>
      <c r="H319" s="48"/>
      <c r="I319" s="49"/>
      <c r="J319" s="50"/>
      <c r="K319" s="8"/>
      <c r="L319" s="8"/>
      <c r="M319" s="8"/>
      <c r="N319" s="13"/>
      <c r="O319" s="60">
        <v>2.0039999999999999E-2</v>
      </c>
      <c r="P319" s="8">
        <v>45</v>
      </c>
      <c r="Q319" s="55">
        <f>O319*P319*12*2</f>
        <v>21.6432</v>
      </c>
      <c r="R319" s="42">
        <f t="shared" si="178"/>
        <v>45</v>
      </c>
      <c r="S319" s="43">
        <f t="shared" si="179"/>
        <v>21.6432</v>
      </c>
      <c r="T319" s="405"/>
      <c r="U319" s="405"/>
      <c r="V319" s="405"/>
      <c r="W319" s="484"/>
      <c r="X319" s="456">
        <v>2.0039999999999999E-2</v>
      </c>
      <c r="Y319" s="405">
        <v>0</v>
      </c>
      <c r="Z319" s="458">
        <f>X319*Y319*12*2</f>
        <v>0</v>
      </c>
      <c r="AA319" s="406">
        <f t="shared" si="173"/>
        <v>0</v>
      </c>
      <c r="AB319" s="484">
        <f t="shared" si="173"/>
        <v>0</v>
      </c>
      <c r="AC319" s="407"/>
    </row>
    <row r="320" spans="1:29" s="216" customFormat="1" ht="18">
      <c r="A320" s="203"/>
      <c r="B320" s="192" t="s">
        <v>107</v>
      </c>
      <c r="C320" s="198">
        <f>C314</f>
        <v>45</v>
      </c>
      <c r="D320" s="199">
        <f>SUM(D310:D319)</f>
        <v>102.71000000000001</v>
      </c>
      <c r="E320" s="198">
        <f>E314</f>
        <v>45</v>
      </c>
      <c r="F320" s="199">
        <f>SUM(F310:F319)</f>
        <v>102.71000000000001</v>
      </c>
      <c r="G320" s="214">
        <f>E320/C320</f>
        <v>1</v>
      </c>
      <c r="H320" s="215">
        <f t="shared" si="167"/>
        <v>1</v>
      </c>
      <c r="I320" s="198">
        <f t="shared" ref="I320:O320" si="180">SUM(I310:I319)</f>
        <v>0</v>
      </c>
      <c r="J320" s="199">
        <f t="shared" si="180"/>
        <v>0</v>
      </c>
      <c r="K320" s="199">
        <f t="shared" si="180"/>
        <v>0</v>
      </c>
      <c r="L320" s="199">
        <f t="shared" si="180"/>
        <v>0</v>
      </c>
      <c r="M320" s="199">
        <f t="shared" si="180"/>
        <v>0</v>
      </c>
      <c r="N320" s="199">
        <f t="shared" si="180"/>
        <v>0</v>
      </c>
      <c r="O320" s="200">
        <f t="shared" si="180"/>
        <v>0.9251299999999999</v>
      </c>
      <c r="P320" s="198">
        <v>45</v>
      </c>
      <c r="Q320" s="199">
        <f>SUM(Q310:Q319)</f>
        <v>163.57500000000002</v>
      </c>
      <c r="R320" s="198">
        <v>45</v>
      </c>
      <c r="S320" s="199">
        <f>SUM(S310:S319)</f>
        <v>163.57500000000002</v>
      </c>
      <c r="T320" s="446"/>
      <c r="U320" s="446">
        <f t="shared" ref="U320:X320" si="181">SUM(U310:U319)</f>
        <v>0</v>
      </c>
      <c r="V320" s="446"/>
      <c r="W320" s="446">
        <f t="shared" si="181"/>
        <v>0</v>
      </c>
      <c r="X320" s="200">
        <f t="shared" si="181"/>
        <v>0.9251299999999999</v>
      </c>
      <c r="Y320" s="198">
        <v>45</v>
      </c>
      <c r="Z320" s="446">
        <f>SUM(Z310:Z319)</f>
        <v>124.36020000000002</v>
      </c>
      <c r="AA320" s="198">
        <f>Y320</f>
        <v>45</v>
      </c>
      <c r="AB320" s="446">
        <f>SUM(AB310:AB319)</f>
        <v>124.36020000000002</v>
      </c>
      <c r="AC320" s="422"/>
    </row>
    <row r="321" spans="1:29" s="147" customFormat="1" ht="47.25" customHeight="1">
      <c r="A321" s="143">
        <v>14</v>
      </c>
      <c r="B321" s="144" t="s">
        <v>343</v>
      </c>
      <c r="C321" s="145"/>
      <c r="D321" s="162"/>
      <c r="E321" s="145"/>
      <c r="F321" s="162"/>
      <c r="G321" s="151"/>
      <c r="H321" s="152"/>
      <c r="I321" s="159"/>
      <c r="J321" s="145"/>
      <c r="K321" s="145"/>
      <c r="L321" s="145"/>
      <c r="M321" s="145"/>
      <c r="N321" s="162"/>
      <c r="O321" s="153"/>
      <c r="P321" s="145"/>
      <c r="Q321" s="162"/>
      <c r="R321" s="154">
        <f t="shared" si="174"/>
        <v>0</v>
      </c>
      <c r="S321" s="155">
        <f t="shared" si="174"/>
        <v>0</v>
      </c>
      <c r="T321" s="439"/>
      <c r="U321" s="439"/>
      <c r="V321" s="439"/>
      <c r="W321" s="448"/>
      <c r="X321" s="440"/>
      <c r="Y321" s="439"/>
      <c r="Z321" s="448"/>
      <c r="AA321" s="406"/>
      <c r="AB321" s="484"/>
      <c r="AC321" s="403"/>
    </row>
    <row r="322" spans="1:29" s="9" customFormat="1" ht="70.5" customHeight="1">
      <c r="A322" s="6">
        <v>14.01</v>
      </c>
      <c r="B322" s="7" t="s">
        <v>346</v>
      </c>
      <c r="C322" s="8"/>
      <c r="D322" s="13"/>
      <c r="E322" s="8"/>
      <c r="F322" s="13"/>
      <c r="G322" s="47"/>
      <c r="H322" s="48"/>
      <c r="I322" s="49">
        <f t="shared" ref="I322:J324" si="182">C322-E322</f>
        <v>0</v>
      </c>
      <c r="J322" s="50">
        <f t="shared" si="182"/>
        <v>0</v>
      </c>
      <c r="K322" s="8"/>
      <c r="L322" s="8"/>
      <c r="M322" s="8"/>
      <c r="N322" s="13"/>
      <c r="O322" s="64"/>
      <c r="P322" s="8"/>
      <c r="Q322" s="41">
        <f t="shared" ref="Q322" si="183">O322*P322</f>
        <v>0</v>
      </c>
      <c r="R322" s="42">
        <f t="shared" si="174"/>
        <v>0</v>
      </c>
      <c r="S322" s="43">
        <f t="shared" si="174"/>
        <v>0</v>
      </c>
      <c r="T322" s="405"/>
      <c r="U322" s="405"/>
      <c r="V322" s="405"/>
      <c r="W322" s="484"/>
      <c r="X322" s="426"/>
      <c r="Y322" s="405"/>
      <c r="Z322" s="424">
        <f t="shared" ref="Z322" si="184">X322*Y322</f>
        <v>0</v>
      </c>
      <c r="AA322" s="406">
        <f t="shared" ref="AA322:AA324" si="185">T322+V322+Y322</f>
        <v>0</v>
      </c>
      <c r="AB322" s="484">
        <f t="shared" si="173"/>
        <v>0</v>
      </c>
      <c r="AC322" s="404"/>
    </row>
    <row r="323" spans="1:29" s="9" customFormat="1" ht="26.25" customHeight="1">
      <c r="A323" s="6"/>
      <c r="B323" s="7" t="s">
        <v>345</v>
      </c>
      <c r="C323" s="8"/>
      <c r="D323" s="13"/>
      <c r="E323" s="8"/>
      <c r="F323" s="13"/>
      <c r="G323" s="47"/>
      <c r="H323" s="48"/>
      <c r="I323" s="49">
        <f t="shared" si="182"/>
        <v>0</v>
      </c>
      <c r="J323" s="50">
        <f t="shared" si="182"/>
        <v>0</v>
      </c>
      <c r="K323" s="8"/>
      <c r="L323" s="8"/>
      <c r="M323" s="8"/>
      <c r="N323" s="13"/>
      <c r="O323" s="64"/>
      <c r="P323" s="8">
        <v>60</v>
      </c>
      <c r="Q323" s="41">
        <v>47.5</v>
      </c>
      <c r="R323" s="42">
        <f t="shared" si="174"/>
        <v>60</v>
      </c>
      <c r="S323" s="43">
        <f t="shared" si="174"/>
        <v>47.5</v>
      </c>
      <c r="T323" s="405"/>
      <c r="U323" s="405"/>
      <c r="V323" s="405"/>
      <c r="W323" s="484"/>
      <c r="X323" s="426">
        <v>0.20833299999999999</v>
      </c>
      <c r="Y323" s="405">
        <v>60</v>
      </c>
      <c r="Z323" s="424">
        <f>X323*Y323</f>
        <v>12.499979999999999</v>
      </c>
      <c r="AA323" s="406">
        <f t="shared" si="185"/>
        <v>60</v>
      </c>
      <c r="AB323" s="484">
        <f t="shared" si="173"/>
        <v>12.499979999999999</v>
      </c>
      <c r="AC323" s="404"/>
    </row>
    <row r="324" spans="1:29" s="9" customFormat="1" ht="24.75" customHeight="1">
      <c r="A324" s="6"/>
      <c r="B324" s="7" t="s">
        <v>344</v>
      </c>
      <c r="C324" s="8">
        <v>3</v>
      </c>
      <c r="D324" s="13">
        <v>39.22</v>
      </c>
      <c r="E324" s="8">
        <v>3</v>
      </c>
      <c r="F324" s="13">
        <v>39.22</v>
      </c>
      <c r="G324" s="47">
        <f t="shared" ref="G324" si="186">E324/C324</f>
        <v>1</v>
      </c>
      <c r="H324" s="48">
        <f t="shared" ref="H324:H325" si="187">F324/D324</f>
        <v>1</v>
      </c>
      <c r="I324" s="49">
        <f t="shared" si="182"/>
        <v>0</v>
      </c>
      <c r="J324" s="50">
        <f t="shared" si="182"/>
        <v>0</v>
      </c>
      <c r="K324" s="8"/>
      <c r="L324" s="8"/>
      <c r="M324" s="8"/>
      <c r="N324" s="13"/>
      <c r="O324" s="64">
        <v>7.1428000000000003</v>
      </c>
      <c r="P324" s="8">
        <v>1</v>
      </c>
      <c r="Q324" s="41">
        <f>O324*P324</f>
        <v>7.1428000000000003</v>
      </c>
      <c r="R324" s="42">
        <f t="shared" si="174"/>
        <v>1</v>
      </c>
      <c r="S324" s="43">
        <f t="shared" si="174"/>
        <v>7.1428000000000003</v>
      </c>
      <c r="T324" s="405"/>
      <c r="U324" s="405"/>
      <c r="V324" s="405"/>
      <c r="W324" s="484"/>
      <c r="X324" s="426">
        <v>7.1428000000000003</v>
      </c>
      <c r="Y324" s="405">
        <v>1</v>
      </c>
      <c r="Z324" s="424">
        <f>X324*Y324</f>
        <v>7.1428000000000003</v>
      </c>
      <c r="AA324" s="406">
        <f t="shared" si="185"/>
        <v>1</v>
      </c>
      <c r="AB324" s="484">
        <f t="shared" si="173"/>
        <v>7.1428000000000003</v>
      </c>
      <c r="AC324" s="404"/>
    </row>
    <row r="325" spans="1:29" s="216" customFormat="1" ht="18">
      <c r="A325" s="203"/>
      <c r="B325" s="192" t="s">
        <v>105</v>
      </c>
      <c r="C325" s="198">
        <f>SUM(C322:C324)</f>
        <v>3</v>
      </c>
      <c r="D325" s="199">
        <f t="shared" ref="D325:S325" si="188">SUM(D322:D324)</f>
        <v>39.22</v>
      </c>
      <c r="E325" s="198">
        <f t="shared" si="188"/>
        <v>3</v>
      </c>
      <c r="F325" s="199">
        <f t="shared" si="188"/>
        <v>39.22</v>
      </c>
      <c r="G325" s="214">
        <f>E325/C325</f>
        <v>1</v>
      </c>
      <c r="H325" s="215">
        <f t="shared" si="187"/>
        <v>1</v>
      </c>
      <c r="I325" s="198">
        <f t="shared" si="188"/>
        <v>0</v>
      </c>
      <c r="J325" s="199">
        <f t="shared" si="188"/>
        <v>0</v>
      </c>
      <c r="K325" s="199">
        <f t="shared" si="188"/>
        <v>0</v>
      </c>
      <c r="L325" s="199">
        <f t="shared" si="188"/>
        <v>0</v>
      </c>
      <c r="M325" s="199">
        <f t="shared" si="188"/>
        <v>0</v>
      </c>
      <c r="N325" s="199">
        <f t="shared" si="188"/>
        <v>0</v>
      </c>
      <c r="O325" s="200">
        <f t="shared" si="188"/>
        <v>7.1428000000000003</v>
      </c>
      <c r="P325" s="199">
        <f t="shared" si="188"/>
        <v>61</v>
      </c>
      <c r="Q325" s="199">
        <f t="shared" si="188"/>
        <v>54.642800000000001</v>
      </c>
      <c r="R325" s="199">
        <f t="shared" si="188"/>
        <v>61</v>
      </c>
      <c r="S325" s="199">
        <f t="shared" si="188"/>
        <v>54.642800000000001</v>
      </c>
      <c r="T325" s="446"/>
      <c r="U325" s="446">
        <f t="shared" ref="U325:AB325" si="189">SUM(U322:U324)</f>
        <v>0</v>
      </c>
      <c r="V325" s="446"/>
      <c r="W325" s="446">
        <f t="shared" si="189"/>
        <v>0</v>
      </c>
      <c r="X325" s="449"/>
      <c r="Y325" s="445">
        <f t="shared" si="189"/>
        <v>61</v>
      </c>
      <c r="Z325" s="446">
        <f t="shared" si="189"/>
        <v>19.642779999999998</v>
      </c>
      <c r="AA325" s="445">
        <f t="shared" si="189"/>
        <v>61</v>
      </c>
      <c r="AB325" s="446">
        <f t="shared" si="189"/>
        <v>19.642779999999998</v>
      </c>
      <c r="AC325" s="422"/>
    </row>
    <row r="326" spans="1:29" s="147" customFormat="1" ht="18">
      <c r="A326" s="143">
        <v>15</v>
      </c>
      <c r="B326" s="144" t="s">
        <v>190</v>
      </c>
      <c r="C326" s="145"/>
      <c r="D326" s="162"/>
      <c r="E326" s="145"/>
      <c r="F326" s="162"/>
      <c r="G326" s="151"/>
      <c r="H326" s="152"/>
      <c r="I326" s="159"/>
      <c r="J326" s="145"/>
      <c r="K326" s="145"/>
      <c r="L326" s="145"/>
      <c r="M326" s="145"/>
      <c r="N326" s="162"/>
      <c r="O326" s="153"/>
      <c r="P326" s="145"/>
      <c r="Q326" s="162"/>
      <c r="R326" s="154">
        <f t="shared" si="174"/>
        <v>0</v>
      </c>
      <c r="S326" s="155">
        <f t="shared" si="174"/>
        <v>0</v>
      </c>
      <c r="T326" s="439"/>
      <c r="U326" s="439"/>
      <c r="V326" s="439"/>
      <c r="W326" s="448"/>
      <c r="X326" s="440"/>
      <c r="Y326" s="439"/>
      <c r="Z326" s="448"/>
      <c r="AA326" s="406"/>
      <c r="AB326" s="484"/>
      <c r="AC326" s="403"/>
    </row>
    <row r="327" spans="1:29" s="88" customFormat="1" ht="18">
      <c r="A327" s="6">
        <v>15.01</v>
      </c>
      <c r="B327" s="7" t="s">
        <v>191</v>
      </c>
      <c r="C327" s="8">
        <v>201</v>
      </c>
      <c r="D327" s="13">
        <v>6.03</v>
      </c>
      <c r="E327" s="8">
        <v>201</v>
      </c>
      <c r="F327" s="13">
        <v>6.03</v>
      </c>
      <c r="G327" s="47">
        <f t="shared" ref="G327:G328" si="190">E327/C327</f>
        <v>1</v>
      </c>
      <c r="H327" s="48">
        <f t="shared" ref="H327:H329" si="191">F327/D327</f>
        <v>1</v>
      </c>
      <c r="I327" s="49">
        <f t="shared" ref="I327:J328" si="192">C327-E327</f>
        <v>0</v>
      </c>
      <c r="J327" s="50">
        <f t="shared" si="192"/>
        <v>0</v>
      </c>
      <c r="K327" s="8"/>
      <c r="L327" s="8"/>
      <c r="M327" s="8"/>
      <c r="N327" s="13"/>
      <c r="O327" s="51">
        <v>0.03</v>
      </c>
      <c r="P327" s="8">
        <v>82</v>
      </c>
      <c r="Q327" s="41">
        <f t="shared" ref="Q327" si="193">O327*P327</f>
        <v>2.46</v>
      </c>
      <c r="R327" s="42">
        <f t="shared" si="174"/>
        <v>82</v>
      </c>
      <c r="S327" s="43">
        <f t="shared" si="174"/>
        <v>2.46</v>
      </c>
      <c r="T327" s="405"/>
      <c r="U327" s="405"/>
      <c r="V327" s="405"/>
      <c r="W327" s="484"/>
      <c r="X327" s="423">
        <v>0.03</v>
      </c>
      <c r="Y327" s="405">
        <v>82</v>
      </c>
      <c r="Z327" s="424">
        <f t="shared" ref="Z327" si="194">X327*Y327</f>
        <v>2.46</v>
      </c>
      <c r="AA327" s="406">
        <f t="shared" ref="AA327:AB392" si="195">T327+V327+Y327</f>
        <v>82</v>
      </c>
      <c r="AB327" s="484">
        <f t="shared" si="195"/>
        <v>2.46</v>
      </c>
      <c r="AC327" s="404"/>
    </row>
    <row r="328" spans="1:29" s="88" customFormat="1" ht="18">
      <c r="A328" s="6">
        <v>15.02</v>
      </c>
      <c r="B328" s="7" t="s">
        <v>192</v>
      </c>
      <c r="C328" s="8">
        <v>95</v>
      </c>
      <c r="D328" s="13">
        <v>9.5</v>
      </c>
      <c r="E328" s="8">
        <v>95</v>
      </c>
      <c r="F328" s="13">
        <v>9.5</v>
      </c>
      <c r="G328" s="47">
        <f t="shared" si="190"/>
        <v>1</v>
      </c>
      <c r="H328" s="48">
        <f t="shared" si="191"/>
        <v>1</v>
      </c>
      <c r="I328" s="49">
        <f t="shared" si="192"/>
        <v>0</v>
      </c>
      <c r="J328" s="50">
        <f t="shared" si="192"/>
        <v>0</v>
      </c>
      <c r="K328" s="8"/>
      <c r="L328" s="8"/>
      <c r="M328" s="8"/>
      <c r="N328" s="13"/>
      <c r="O328" s="51">
        <v>0.1</v>
      </c>
      <c r="P328" s="8">
        <v>109</v>
      </c>
      <c r="Q328" s="41">
        <f>O328*P328</f>
        <v>10.9</v>
      </c>
      <c r="R328" s="42">
        <f t="shared" si="174"/>
        <v>109</v>
      </c>
      <c r="S328" s="43">
        <f t="shared" si="174"/>
        <v>10.9</v>
      </c>
      <c r="T328" s="405"/>
      <c r="U328" s="405"/>
      <c r="V328" s="405"/>
      <c r="W328" s="484"/>
      <c r="X328" s="423">
        <v>0.1</v>
      </c>
      <c r="Y328" s="405">
        <v>109</v>
      </c>
      <c r="Z328" s="424">
        <f>X328*Y328</f>
        <v>10.9</v>
      </c>
      <c r="AA328" s="406">
        <f t="shared" si="195"/>
        <v>109</v>
      </c>
      <c r="AB328" s="484">
        <f t="shared" si="195"/>
        <v>10.9</v>
      </c>
      <c r="AC328" s="404"/>
    </row>
    <row r="329" spans="1:29" s="216" customFormat="1" ht="18">
      <c r="A329" s="203"/>
      <c r="B329" s="192" t="s">
        <v>105</v>
      </c>
      <c r="C329" s="198">
        <f>SUM(C327:C328)</f>
        <v>296</v>
      </c>
      <c r="D329" s="199">
        <f t="shared" ref="D329:S329" si="196">SUM(D327:D328)</f>
        <v>15.530000000000001</v>
      </c>
      <c r="E329" s="198">
        <f t="shared" si="196"/>
        <v>296</v>
      </c>
      <c r="F329" s="199">
        <f t="shared" si="196"/>
        <v>15.530000000000001</v>
      </c>
      <c r="G329" s="214">
        <f>E329/C329</f>
        <v>1</v>
      </c>
      <c r="H329" s="215">
        <f t="shared" si="191"/>
        <v>1</v>
      </c>
      <c r="I329" s="198">
        <f t="shared" si="196"/>
        <v>0</v>
      </c>
      <c r="J329" s="199">
        <f t="shared" si="196"/>
        <v>0</v>
      </c>
      <c r="K329" s="199">
        <f t="shared" si="196"/>
        <v>0</v>
      </c>
      <c r="L329" s="199">
        <f t="shared" si="196"/>
        <v>0</v>
      </c>
      <c r="M329" s="199">
        <f t="shared" si="196"/>
        <v>0</v>
      </c>
      <c r="N329" s="199">
        <f t="shared" si="196"/>
        <v>0</v>
      </c>
      <c r="O329" s="200">
        <f t="shared" si="196"/>
        <v>0.13</v>
      </c>
      <c r="P329" s="199">
        <f t="shared" si="196"/>
        <v>191</v>
      </c>
      <c r="Q329" s="199">
        <f t="shared" si="196"/>
        <v>13.36</v>
      </c>
      <c r="R329" s="199">
        <f t="shared" si="196"/>
        <v>191</v>
      </c>
      <c r="S329" s="199">
        <f t="shared" si="196"/>
        <v>13.36</v>
      </c>
      <c r="T329" s="446"/>
      <c r="U329" s="446">
        <f t="shared" ref="U329:AB329" si="197">SUM(U327:U328)</f>
        <v>0</v>
      </c>
      <c r="V329" s="446"/>
      <c r="W329" s="446">
        <f t="shared" si="197"/>
        <v>0</v>
      </c>
      <c r="X329" s="449"/>
      <c r="Y329" s="199">
        <f t="shared" ref="Y329" si="198">SUM(Y327:Y328)</f>
        <v>191</v>
      </c>
      <c r="Z329" s="446">
        <f t="shared" si="197"/>
        <v>13.36</v>
      </c>
      <c r="AA329" s="199">
        <f t="shared" si="197"/>
        <v>191</v>
      </c>
      <c r="AB329" s="446">
        <f t="shared" si="197"/>
        <v>13.36</v>
      </c>
      <c r="AC329" s="422"/>
    </row>
    <row r="330" spans="1:29" s="172" customFormat="1" ht="18">
      <c r="A330" s="164" t="s">
        <v>193</v>
      </c>
      <c r="B330" s="165" t="s">
        <v>194</v>
      </c>
      <c r="C330" s="166"/>
      <c r="D330" s="173"/>
      <c r="E330" s="166"/>
      <c r="F330" s="173"/>
      <c r="G330" s="167"/>
      <c r="H330" s="168"/>
      <c r="I330" s="174"/>
      <c r="J330" s="166"/>
      <c r="K330" s="166"/>
      <c r="L330" s="166"/>
      <c r="M330" s="166"/>
      <c r="N330" s="173"/>
      <c r="O330" s="169"/>
      <c r="P330" s="166"/>
      <c r="Q330" s="173"/>
      <c r="R330" s="170">
        <f t="shared" si="174"/>
        <v>0</v>
      </c>
      <c r="S330" s="171">
        <f t="shared" si="174"/>
        <v>0</v>
      </c>
      <c r="T330" s="439"/>
      <c r="U330" s="439"/>
      <c r="V330" s="439"/>
      <c r="W330" s="448"/>
      <c r="X330" s="440"/>
      <c r="Y330" s="439"/>
      <c r="Z330" s="448"/>
      <c r="AA330" s="406"/>
      <c r="AB330" s="484"/>
      <c r="AC330" s="403"/>
    </row>
    <row r="331" spans="1:29" s="147" customFormat="1" ht="18">
      <c r="A331" s="143">
        <v>16</v>
      </c>
      <c r="B331" s="144" t="s">
        <v>195</v>
      </c>
      <c r="C331" s="145"/>
      <c r="D331" s="162"/>
      <c r="E331" s="145"/>
      <c r="F331" s="162"/>
      <c r="G331" s="151"/>
      <c r="H331" s="152"/>
      <c r="I331" s="159"/>
      <c r="J331" s="145"/>
      <c r="K331" s="145"/>
      <c r="L331" s="145"/>
      <c r="M331" s="145"/>
      <c r="N331" s="162"/>
      <c r="O331" s="153"/>
      <c r="P331" s="145"/>
      <c r="Q331" s="162"/>
      <c r="R331" s="154">
        <f t="shared" si="174"/>
        <v>0</v>
      </c>
      <c r="S331" s="155">
        <f t="shared" si="174"/>
        <v>0</v>
      </c>
      <c r="T331" s="439"/>
      <c r="U331" s="439"/>
      <c r="V331" s="439"/>
      <c r="W331" s="448"/>
      <c r="X331" s="440"/>
      <c r="Y331" s="439"/>
      <c r="Z331" s="448"/>
      <c r="AA331" s="406"/>
      <c r="AB331" s="484"/>
      <c r="AC331" s="403"/>
    </row>
    <row r="332" spans="1:29" s="88" customFormat="1" ht="18">
      <c r="A332" s="6">
        <v>16.010000000000002</v>
      </c>
      <c r="B332" s="7" t="s">
        <v>196</v>
      </c>
      <c r="C332" s="8"/>
      <c r="D332" s="13"/>
      <c r="E332" s="8"/>
      <c r="F332" s="13"/>
      <c r="G332" s="47"/>
      <c r="H332" s="48"/>
      <c r="I332" s="75"/>
      <c r="J332" s="8"/>
      <c r="K332" s="8"/>
      <c r="L332" s="8"/>
      <c r="M332" s="8"/>
      <c r="N332" s="13"/>
      <c r="O332" s="64"/>
      <c r="P332" s="8"/>
      <c r="Q332" s="13"/>
      <c r="R332" s="42">
        <f t="shared" si="174"/>
        <v>0</v>
      </c>
      <c r="S332" s="43">
        <f t="shared" si="174"/>
        <v>0</v>
      </c>
      <c r="T332" s="405"/>
      <c r="U332" s="405"/>
      <c r="V332" s="405"/>
      <c r="W332" s="484"/>
      <c r="X332" s="426"/>
      <c r="Y332" s="405"/>
      <c r="Z332" s="484"/>
      <c r="AA332" s="406"/>
      <c r="AB332" s="484"/>
      <c r="AC332" s="404"/>
    </row>
    <row r="333" spans="1:29" s="91" customFormat="1" ht="18">
      <c r="A333" s="6"/>
      <c r="B333" s="7" t="s">
        <v>124</v>
      </c>
      <c r="C333" s="8">
        <v>1095</v>
      </c>
      <c r="D333" s="13">
        <v>5.48</v>
      </c>
      <c r="E333" s="8">
        <v>1095</v>
      </c>
      <c r="F333" s="13">
        <v>5.48</v>
      </c>
      <c r="G333" s="47">
        <f t="shared" ref="G333:G334" si="199">E333/C333</f>
        <v>1</v>
      </c>
      <c r="H333" s="48">
        <f t="shared" ref="H333:H334" si="200">F333/D333</f>
        <v>1</v>
      </c>
      <c r="I333" s="49">
        <f t="shared" ref="I333:J335" si="201">C333-E333</f>
        <v>0</v>
      </c>
      <c r="J333" s="50">
        <f t="shared" si="201"/>
        <v>0</v>
      </c>
      <c r="K333" s="8"/>
      <c r="L333" s="8"/>
      <c r="M333" s="8"/>
      <c r="N333" s="13"/>
      <c r="O333" s="51">
        <v>5.0000000000000001E-3</v>
      </c>
      <c r="P333" s="8">
        <v>997</v>
      </c>
      <c r="Q333" s="41">
        <f t="shared" ref="Q333:Q335" si="202">O333*P333</f>
        <v>4.9850000000000003</v>
      </c>
      <c r="R333" s="42">
        <f t="shared" si="174"/>
        <v>997</v>
      </c>
      <c r="S333" s="43">
        <f t="shared" si="174"/>
        <v>4.9850000000000003</v>
      </c>
      <c r="T333" s="405"/>
      <c r="U333" s="405"/>
      <c r="V333" s="405"/>
      <c r="W333" s="484"/>
      <c r="X333" s="423">
        <v>5.0000000000000001E-3</v>
      </c>
      <c r="Y333" s="405">
        <v>997</v>
      </c>
      <c r="Z333" s="424">
        <f t="shared" ref="Z333:Z335" si="203">X333*Y333</f>
        <v>4.9850000000000003</v>
      </c>
      <c r="AA333" s="406">
        <f t="shared" ref="AA333:AA335" si="204">T333+V333+Y333</f>
        <v>997</v>
      </c>
      <c r="AB333" s="484">
        <f t="shared" si="195"/>
        <v>4.9850000000000003</v>
      </c>
      <c r="AC333" s="404"/>
    </row>
    <row r="334" spans="1:29" s="91" customFormat="1" ht="18">
      <c r="A334" s="6"/>
      <c r="B334" s="7" t="s">
        <v>173</v>
      </c>
      <c r="C334" s="8">
        <v>1215</v>
      </c>
      <c r="D334" s="13">
        <v>6.07</v>
      </c>
      <c r="E334" s="8">
        <v>1215</v>
      </c>
      <c r="F334" s="13">
        <v>6.07</v>
      </c>
      <c r="G334" s="47">
        <f t="shared" si="199"/>
        <v>1</v>
      </c>
      <c r="H334" s="48">
        <f t="shared" si="200"/>
        <v>1</v>
      </c>
      <c r="I334" s="49">
        <f t="shared" si="201"/>
        <v>0</v>
      </c>
      <c r="J334" s="50">
        <f t="shared" si="201"/>
        <v>0</v>
      </c>
      <c r="K334" s="8"/>
      <c r="L334" s="8"/>
      <c r="M334" s="8"/>
      <c r="N334" s="13"/>
      <c r="O334" s="51">
        <v>5.0000000000000001E-3</v>
      </c>
      <c r="P334" s="75">
        <v>1109</v>
      </c>
      <c r="Q334" s="41">
        <f t="shared" si="202"/>
        <v>5.5449999999999999</v>
      </c>
      <c r="R334" s="42">
        <f t="shared" si="174"/>
        <v>1109</v>
      </c>
      <c r="S334" s="43">
        <f t="shared" si="174"/>
        <v>5.5449999999999999</v>
      </c>
      <c r="T334" s="405"/>
      <c r="U334" s="405"/>
      <c r="V334" s="405"/>
      <c r="W334" s="484"/>
      <c r="X334" s="423">
        <v>5.0000000000000001E-3</v>
      </c>
      <c r="Y334" s="478">
        <v>1109</v>
      </c>
      <c r="Z334" s="424">
        <f t="shared" si="203"/>
        <v>5.5449999999999999</v>
      </c>
      <c r="AA334" s="406">
        <f t="shared" si="204"/>
        <v>1109</v>
      </c>
      <c r="AB334" s="484">
        <f t="shared" si="195"/>
        <v>5.5449999999999999</v>
      </c>
      <c r="AC334" s="404"/>
    </row>
    <row r="335" spans="1:29" s="91" customFormat="1" ht="18">
      <c r="A335" s="6">
        <v>16.02</v>
      </c>
      <c r="B335" s="7" t="s">
        <v>197</v>
      </c>
      <c r="C335" s="8">
        <v>1430</v>
      </c>
      <c r="D335" s="13">
        <v>7.15</v>
      </c>
      <c r="E335" s="8">
        <v>1430</v>
      </c>
      <c r="F335" s="13">
        <v>7.15</v>
      </c>
      <c r="G335" s="47">
        <f t="shared" ref="G335" si="205">E335/C335</f>
        <v>1</v>
      </c>
      <c r="H335" s="48">
        <f t="shared" ref="H335:H336" si="206">F335/D335</f>
        <v>1</v>
      </c>
      <c r="I335" s="49">
        <f t="shared" si="201"/>
        <v>0</v>
      </c>
      <c r="J335" s="50">
        <f t="shared" si="201"/>
        <v>0</v>
      </c>
      <c r="K335" s="8"/>
      <c r="L335" s="8"/>
      <c r="M335" s="8"/>
      <c r="N335" s="13"/>
      <c r="O335" s="64">
        <v>5.0000000000000001E-3</v>
      </c>
      <c r="P335" s="75">
        <v>1377</v>
      </c>
      <c r="Q335" s="41">
        <f t="shared" si="202"/>
        <v>6.8849999999999998</v>
      </c>
      <c r="R335" s="42">
        <f t="shared" si="174"/>
        <v>1377</v>
      </c>
      <c r="S335" s="43">
        <f t="shared" si="174"/>
        <v>6.8849999999999998</v>
      </c>
      <c r="T335" s="405"/>
      <c r="U335" s="405"/>
      <c r="V335" s="405"/>
      <c r="W335" s="484"/>
      <c r="X335" s="426">
        <v>5.0000000000000001E-3</v>
      </c>
      <c r="Y335" s="478">
        <v>1377</v>
      </c>
      <c r="Z335" s="424">
        <f t="shared" si="203"/>
        <v>6.8849999999999998</v>
      </c>
      <c r="AA335" s="406">
        <f t="shared" si="204"/>
        <v>1377</v>
      </c>
      <c r="AB335" s="484">
        <f t="shared" si="195"/>
        <v>6.8849999999999998</v>
      </c>
      <c r="AC335" s="404"/>
    </row>
    <row r="336" spans="1:29" s="216" customFormat="1" ht="18">
      <c r="A336" s="203"/>
      <c r="B336" s="192" t="s">
        <v>107</v>
      </c>
      <c r="C336" s="198">
        <f>SUM(C332:C335)</f>
        <v>3740</v>
      </c>
      <c r="D336" s="199">
        <f t="shared" ref="D336:S336" si="207">SUM(D332:D335)</f>
        <v>18.700000000000003</v>
      </c>
      <c r="E336" s="198">
        <f t="shared" si="207"/>
        <v>3740</v>
      </c>
      <c r="F336" s="199">
        <f t="shared" si="207"/>
        <v>18.700000000000003</v>
      </c>
      <c r="G336" s="214">
        <f>E336/C336</f>
        <v>1</v>
      </c>
      <c r="H336" s="215">
        <f t="shared" si="206"/>
        <v>1</v>
      </c>
      <c r="I336" s="198">
        <f t="shared" si="207"/>
        <v>0</v>
      </c>
      <c r="J336" s="199">
        <f t="shared" si="207"/>
        <v>0</v>
      </c>
      <c r="K336" s="199">
        <f t="shared" si="207"/>
        <v>0</v>
      </c>
      <c r="L336" s="199">
        <f t="shared" si="207"/>
        <v>0</v>
      </c>
      <c r="M336" s="199">
        <f t="shared" si="207"/>
        <v>0</v>
      </c>
      <c r="N336" s="199">
        <f t="shared" si="207"/>
        <v>0</v>
      </c>
      <c r="O336" s="200">
        <f t="shared" si="207"/>
        <v>1.4999999999999999E-2</v>
      </c>
      <c r="P336" s="199">
        <f t="shared" si="207"/>
        <v>3483</v>
      </c>
      <c r="Q336" s="199">
        <f t="shared" si="207"/>
        <v>17.414999999999999</v>
      </c>
      <c r="R336" s="199">
        <f t="shared" si="207"/>
        <v>3483</v>
      </c>
      <c r="S336" s="199">
        <f t="shared" si="207"/>
        <v>17.414999999999999</v>
      </c>
      <c r="T336" s="446"/>
      <c r="U336" s="446">
        <f t="shared" ref="U336:AB336" si="208">SUM(U332:U335)</f>
        <v>0</v>
      </c>
      <c r="V336" s="446"/>
      <c r="W336" s="446">
        <f t="shared" si="208"/>
        <v>0</v>
      </c>
      <c r="X336" s="449"/>
      <c r="Y336" s="199">
        <f t="shared" ref="Y336" si="209">SUM(Y332:Y335)</f>
        <v>3483</v>
      </c>
      <c r="Z336" s="446">
        <f t="shared" si="208"/>
        <v>17.414999999999999</v>
      </c>
      <c r="AA336" s="199">
        <f t="shared" si="208"/>
        <v>3483</v>
      </c>
      <c r="AB336" s="446">
        <f t="shared" si="208"/>
        <v>17.414999999999999</v>
      </c>
      <c r="AC336" s="422"/>
    </row>
    <row r="337" spans="1:29" s="147" customFormat="1" ht="18">
      <c r="A337" s="143">
        <v>17</v>
      </c>
      <c r="B337" s="144" t="s">
        <v>198</v>
      </c>
      <c r="C337" s="145"/>
      <c r="D337" s="162"/>
      <c r="E337" s="145"/>
      <c r="F337" s="162"/>
      <c r="G337" s="151"/>
      <c r="H337" s="152"/>
      <c r="I337" s="159"/>
      <c r="J337" s="145"/>
      <c r="K337" s="145"/>
      <c r="L337" s="145"/>
      <c r="M337" s="145"/>
      <c r="N337" s="162"/>
      <c r="O337" s="153"/>
      <c r="P337" s="145"/>
      <c r="Q337" s="162"/>
      <c r="R337" s="154">
        <f t="shared" si="174"/>
        <v>0</v>
      </c>
      <c r="S337" s="155">
        <f t="shared" si="174"/>
        <v>0</v>
      </c>
      <c r="T337" s="439"/>
      <c r="U337" s="439"/>
      <c r="V337" s="439"/>
      <c r="W337" s="448"/>
      <c r="X337" s="440"/>
      <c r="Y337" s="439"/>
      <c r="Z337" s="448"/>
      <c r="AA337" s="406"/>
      <c r="AB337" s="484"/>
      <c r="AC337" s="403"/>
    </row>
    <row r="338" spans="1:29" s="88" customFormat="1" ht="18">
      <c r="A338" s="6">
        <v>17.010000000000002</v>
      </c>
      <c r="B338" s="7" t="s">
        <v>196</v>
      </c>
      <c r="C338" s="8">
        <v>616</v>
      </c>
      <c r="D338" s="13">
        <v>30.8</v>
      </c>
      <c r="E338" s="8">
        <v>616</v>
      </c>
      <c r="F338" s="13">
        <v>30.8</v>
      </c>
      <c r="G338" s="47">
        <f t="shared" si="167"/>
        <v>1</v>
      </c>
      <c r="H338" s="48">
        <f t="shared" si="167"/>
        <v>1</v>
      </c>
      <c r="I338" s="49">
        <f t="shared" ref="I338:J339" si="210">C338-E338</f>
        <v>0</v>
      </c>
      <c r="J338" s="50">
        <f t="shared" si="210"/>
        <v>0</v>
      </c>
      <c r="K338" s="8"/>
      <c r="L338" s="8"/>
      <c r="M338" s="8"/>
      <c r="N338" s="13"/>
      <c r="O338" s="51">
        <v>0.05</v>
      </c>
      <c r="P338" s="8">
        <v>616</v>
      </c>
      <c r="Q338" s="13">
        <f t="shared" ref="Q338:Q339" si="211">O338*P338</f>
        <v>30.8</v>
      </c>
      <c r="R338" s="42">
        <f t="shared" si="174"/>
        <v>616</v>
      </c>
      <c r="S338" s="43">
        <f t="shared" si="174"/>
        <v>30.8</v>
      </c>
      <c r="T338" s="405"/>
      <c r="U338" s="405"/>
      <c r="V338" s="405"/>
      <c r="W338" s="484"/>
      <c r="X338" s="423">
        <v>0.05</v>
      </c>
      <c r="Y338" s="405">
        <v>616</v>
      </c>
      <c r="Z338" s="484">
        <f t="shared" ref="Z338:Z339" si="212">X338*Y338</f>
        <v>30.8</v>
      </c>
      <c r="AA338" s="406">
        <f t="shared" ref="AA338:AA339" si="213">T338+V338+Y338</f>
        <v>616</v>
      </c>
      <c r="AB338" s="484">
        <f t="shared" si="195"/>
        <v>30.8</v>
      </c>
      <c r="AC338" s="404"/>
    </row>
    <row r="339" spans="1:29" s="88" customFormat="1" ht="18">
      <c r="A339" s="6">
        <v>17.02</v>
      </c>
      <c r="B339" s="7" t="s">
        <v>192</v>
      </c>
      <c r="C339" s="8">
        <v>304</v>
      </c>
      <c r="D339" s="13">
        <v>21.28</v>
      </c>
      <c r="E339" s="8">
        <v>304</v>
      </c>
      <c r="F339" s="13">
        <v>21.28</v>
      </c>
      <c r="G339" s="47">
        <f t="shared" si="167"/>
        <v>1</v>
      </c>
      <c r="H339" s="48">
        <f t="shared" si="167"/>
        <v>1</v>
      </c>
      <c r="I339" s="49">
        <f t="shared" si="210"/>
        <v>0</v>
      </c>
      <c r="J339" s="50">
        <f t="shared" si="210"/>
        <v>0</v>
      </c>
      <c r="K339" s="8"/>
      <c r="L339" s="8"/>
      <c r="M339" s="8"/>
      <c r="N339" s="13"/>
      <c r="O339" s="51">
        <v>7.0000000000000007E-2</v>
      </c>
      <c r="P339" s="8">
        <v>304</v>
      </c>
      <c r="Q339" s="13">
        <f t="shared" si="211"/>
        <v>21.28</v>
      </c>
      <c r="R339" s="42">
        <f t="shared" si="174"/>
        <v>304</v>
      </c>
      <c r="S339" s="43">
        <f t="shared" si="174"/>
        <v>21.28</v>
      </c>
      <c r="T339" s="405"/>
      <c r="U339" s="405"/>
      <c r="V339" s="405"/>
      <c r="W339" s="484"/>
      <c r="X339" s="423">
        <v>7.0000000000000007E-2</v>
      </c>
      <c r="Y339" s="405">
        <v>304</v>
      </c>
      <c r="Z339" s="484">
        <f t="shared" si="212"/>
        <v>21.28</v>
      </c>
      <c r="AA339" s="406">
        <f t="shared" si="213"/>
        <v>304</v>
      </c>
      <c r="AB339" s="484">
        <f t="shared" si="195"/>
        <v>21.28</v>
      </c>
      <c r="AC339" s="404"/>
    </row>
    <row r="340" spans="1:29" s="87" customFormat="1" ht="18">
      <c r="A340" s="176"/>
      <c r="B340" s="192" t="s">
        <v>107</v>
      </c>
      <c r="C340" s="198">
        <f>SUM(C338:C339)</f>
        <v>920</v>
      </c>
      <c r="D340" s="199">
        <f t="shared" ref="D340:S340" si="214">SUM(D338:D339)</f>
        <v>52.08</v>
      </c>
      <c r="E340" s="198">
        <f t="shared" si="214"/>
        <v>920</v>
      </c>
      <c r="F340" s="199">
        <f t="shared" si="214"/>
        <v>52.08</v>
      </c>
      <c r="G340" s="134">
        <f>E340/C340</f>
        <v>1</v>
      </c>
      <c r="H340" s="135">
        <f t="shared" si="167"/>
        <v>1</v>
      </c>
      <c r="I340" s="198">
        <f t="shared" si="214"/>
        <v>0</v>
      </c>
      <c r="J340" s="199">
        <f t="shared" si="214"/>
        <v>0</v>
      </c>
      <c r="K340" s="199">
        <f t="shared" si="214"/>
        <v>0</v>
      </c>
      <c r="L340" s="199">
        <f t="shared" si="214"/>
        <v>0</v>
      </c>
      <c r="M340" s="199">
        <f t="shared" si="214"/>
        <v>0</v>
      </c>
      <c r="N340" s="199">
        <f t="shared" si="214"/>
        <v>0</v>
      </c>
      <c r="O340" s="200">
        <f t="shared" si="214"/>
        <v>0.12000000000000001</v>
      </c>
      <c r="P340" s="199">
        <f t="shared" si="214"/>
        <v>920</v>
      </c>
      <c r="Q340" s="199">
        <f t="shared" si="214"/>
        <v>52.08</v>
      </c>
      <c r="R340" s="199">
        <f t="shared" si="214"/>
        <v>920</v>
      </c>
      <c r="S340" s="199">
        <f t="shared" si="214"/>
        <v>52.08</v>
      </c>
      <c r="T340" s="446"/>
      <c r="U340" s="446">
        <f t="shared" ref="U340:W340" si="215">SUM(U338:U339)</f>
        <v>0</v>
      </c>
      <c r="V340" s="446"/>
      <c r="W340" s="446">
        <f t="shared" si="215"/>
        <v>0</v>
      </c>
      <c r="X340" s="449"/>
      <c r="Y340" s="445">
        <f>SUM(Y338:Y339)</f>
        <v>920</v>
      </c>
      <c r="Z340" s="446">
        <f>SUM(Z338:Z339)</f>
        <v>52.08</v>
      </c>
      <c r="AA340" s="445">
        <f>SUM(AA338:AA339)</f>
        <v>920</v>
      </c>
      <c r="AB340" s="446">
        <f>SUM(AB338:AB339)</f>
        <v>52.08</v>
      </c>
      <c r="AC340" s="422"/>
    </row>
    <row r="341" spans="1:29" s="147" customFormat="1" ht="45.75" customHeight="1">
      <c r="A341" s="143">
        <v>18</v>
      </c>
      <c r="B341" s="144" t="s">
        <v>199</v>
      </c>
      <c r="C341" s="145"/>
      <c r="D341" s="162"/>
      <c r="E341" s="145"/>
      <c r="F341" s="162"/>
      <c r="G341" s="151"/>
      <c r="H341" s="152"/>
      <c r="I341" s="159"/>
      <c r="J341" s="145"/>
      <c r="K341" s="145"/>
      <c r="L341" s="145"/>
      <c r="M341" s="145"/>
      <c r="N341" s="162"/>
      <c r="O341" s="153"/>
      <c r="P341" s="145"/>
      <c r="Q341" s="162"/>
      <c r="R341" s="154">
        <f t="shared" si="174"/>
        <v>0</v>
      </c>
      <c r="S341" s="155">
        <f t="shared" si="174"/>
        <v>0</v>
      </c>
      <c r="T341" s="439"/>
      <c r="U341" s="439"/>
      <c r="V341" s="439"/>
      <c r="W341" s="448"/>
      <c r="X341" s="440"/>
      <c r="Y341" s="439"/>
      <c r="Z341" s="448"/>
      <c r="AA341" s="406">
        <f t="shared" ref="AA341:AA343" si="216">T341+V341+Y341</f>
        <v>0</v>
      </c>
      <c r="AB341" s="484">
        <f t="shared" si="195"/>
        <v>0</v>
      </c>
      <c r="AC341" s="403"/>
    </row>
    <row r="342" spans="1:29" ht="18">
      <c r="A342" s="6">
        <v>18.010000000000002</v>
      </c>
      <c r="B342" s="7" t="s">
        <v>200</v>
      </c>
      <c r="C342" s="8"/>
      <c r="D342" s="13"/>
      <c r="E342" s="8"/>
      <c r="F342" s="13"/>
      <c r="G342" s="47"/>
      <c r="H342" s="48"/>
      <c r="I342" s="49">
        <f t="shared" ref="I342:J343" si="217">C342-E342</f>
        <v>0</v>
      </c>
      <c r="J342" s="50">
        <f t="shared" si="217"/>
        <v>0</v>
      </c>
      <c r="K342" s="8"/>
      <c r="L342" s="8"/>
      <c r="M342" s="8"/>
      <c r="N342" s="13"/>
      <c r="O342" s="64">
        <v>7.0000000000000001E-3</v>
      </c>
      <c r="P342" s="8">
        <v>918</v>
      </c>
      <c r="Q342" s="41">
        <f t="shared" ref="Q342:Q343" si="218">O342*P342</f>
        <v>6.4260000000000002</v>
      </c>
      <c r="R342" s="42">
        <f t="shared" si="174"/>
        <v>918</v>
      </c>
      <c r="S342" s="43">
        <f t="shared" si="174"/>
        <v>6.4260000000000002</v>
      </c>
      <c r="T342" s="405"/>
      <c r="U342" s="405"/>
      <c r="V342" s="405"/>
      <c r="W342" s="484"/>
      <c r="X342" s="426">
        <v>7.0000000000000001E-3</v>
      </c>
      <c r="Y342" s="405">
        <v>0</v>
      </c>
      <c r="Z342" s="424">
        <f t="shared" ref="Z342:Z343" si="219">X342*Y342</f>
        <v>0</v>
      </c>
      <c r="AA342" s="406">
        <f>T342+V342+Y342</f>
        <v>0</v>
      </c>
      <c r="AB342" s="484">
        <f>U342+W342+Z342</f>
        <v>0</v>
      </c>
      <c r="AC342" s="404"/>
    </row>
    <row r="343" spans="1:29" ht="18">
      <c r="A343" s="6">
        <f>+A342+0.01</f>
        <v>18.020000000000003</v>
      </c>
      <c r="B343" s="7" t="s">
        <v>201</v>
      </c>
      <c r="C343" s="8"/>
      <c r="D343" s="13"/>
      <c r="E343" s="8"/>
      <c r="F343" s="13"/>
      <c r="G343" s="47"/>
      <c r="H343" s="48"/>
      <c r="I343" s="49">
        <f t="shared" si="217"/>
        <v>0</v>
      </c>
      <c r="J343" s="50">
        <f t="shared" si="217"/>
        <v>0</v>
      </c>
      <c r="K343" s="8"/>
      <c r="L343" s="8"/>
      <c r="M343" s="8"/>
      <c r="N343" s="13"/>
      <c r="O343" s="64"/>
      <c r="P343" s="8"/>
      <c r="Q343" s="41">
        <f t="shared" si="218"/>
        <v>0</v>
      </c>
      <c r="R343" s="42">
        <f t="shared" si="174"/>
        <v>0</v>
      </c>
      <c r="S343" s="43">
        <f t="shared" si="174"/>
        <v>0</v>
      </c>
      <c r="T343" s="405"/>
      <c r="U343" s="405"/>
      <c r="V343" s="405"/>
      <c r="W343" s="484"/>
      <c r="X343" s="426"/>
      <c r="Y343" s="405"/>
      <c r="Z343" s="424">
        <f t="shared" si="219"/>
        <v>0</v>
      </c>
      <c r="AA343" s="406">
        <f t="shared" si="216"/>
        <v>0</v>
      </c>
      <c r="AB343" s="484">
        <f t="shared" si="195"/>
        <v>0</v>
      </c>
      <c r="AC343" s="404"/>
    </row>
    <row r="344" spans="1:29" s="216" customFormat="1" ht="18">
      <c r="A344" s="203"/>
      <c r="B344" s="192" t="s">
        <v>107</v>
      </c>
      <c r="C344" s="198">
        <f>SUM(C342:C343)</f>
        <v>0</v>
      </c>
      <c r="D344" s="199">
        <f t="shared" ref="D344:S344" si="220">SUM(D342:D343)</f>
        <v>0</v>
      </c>
      <c r="E344" s="198">
        <f t="shared" si="220"/>
        <v>0</v>
      </c>
      <c r="F344" s="199">
        <f t="shared" si="220"/>
        <v>0</v>
      </c>
      <c r="G344" s="214"/>
      <c r="H344" s="215"/>
      <c r="I344" s="198">
        <f t="shared" si="220"/>
        <v>0</v>
      </c>
      <c r="J344" s="199">
        <f t="shared" si="220"/>
        <v>0</v>
      </c>
      <c r="K344" s="199">
        <f t="shared" si="220"/>
        <v>0</v>
      </c>
      <c r="L344" s="199">
        <f t="shared" si="220"/>
        <v>0</v>
      </c>
      <c r="M344" s="199">
        <f t="shared" si="220"/>
        <v>0</v>
      </c>
      <c r="N344" s="199">
        <f t="shared" si="220"/>
        <v>0</v>
      </c>
      <c r="O344" s="200">
        <f t="shared" si="220"/>
        <v>7.0000000000000001E-3</v>
      </c>
      <c r="P344" s="199">
        <f t="shared" si="220"/>
        <v>918</v>
      </c>
      <c r="Q344" s="199">
        <f t="shared" si="220"/>
        <v>6.4260000000000002</v>
      </c>
      <c r="R344" s="199">
        <f t="shared" si="220"/>
        <v>918</v>
      </c>
      <c r="S344" s="199">
        <f t="shared" si="220"/>
        <v>6.4260000000000002</v>
      </c>
      <c r="T344" s="446"/>
      <c r="U344" s="446">
        <f t="shared" ref="U344:Z344" si="221">SUM(U342:U343)</f>
        <v>0</v>
      </c>
      <c r="V344" s="446"/>
      <c r="W344" s="446">
        <f t="shared" si="221"/>
        <v>0</v>
      </c>
      <c r="X344" s="449"/>
      <c r="Y344" s="446"/>
      <c r="Z344" s="446">
        <f t="shared" si="221"/>
        <v>0</v>
      </c>
      <c r="AA344" s="446"/>
      <c r="AB344" s="484">
        <f t="shared" si="195"/>
        <v>0</v>
      </c>
      <c r="AC344" s="422"/>
    </row>
    <row r="345" spans="1:29" s="147" customFormat="1" ht="18">
      <c r="A345" s="143">
        <v>19</v>
      </c>
      <c r="B345" s="144" t="s">
        <v>202</v>
      </c>
      <c r="C345" s="145"/>
      <c r="D345" s="162"/>
      <c r="E345" s="145"/>
      <c r="F345" s="162"/>
      <c r="G345" s="151"/>
      <c r="H345" s="152"/>
      <c r="I345" s="159"/>
      <c r="J345" s="145"/>
      <c r="K345" s="145"/>
      <c r="L345" s="145"/>
      <c r="M345" s="145"/>
      <c r="N345" s="162"/>
      <c r="O345" s="153"/>
      <c r="P345" s="145"/>
      <c r="Q345" s="162"/>
      <c r="R345" s="154">
        <f t="shared" si="174"/>
        <v>0</v>
      </c>
      <c r="S345" s="155">
        <f t="shared" si="174"/>
        <v>0</v>
      </c>
      <c r="T345" s="439"/>
      <c r="U345" s="439"/>
      <c r="V345" s="439"/>
      <c r="W345" s="448"/>
      <c r="X345" s="440"/>
      <c r="Y345" s="439"/>
      <c r="Z345" s="448"/>
      <c r="AA345" s="406">
        <f t="shared" ref="AA345:AA346" si="222">T345+V345+Y345</f>
        <v>0</v>
      </c>
      <c r="AB345" s="484">
        <f t="shared" si="195"/>
        <v>0</v>
      </c>
      <c r="AC345" s="403"/>
    </row>
    <row r="346" spans="1:29" ht="28.5" customHeight="1">
      <c r="A346" s="6">
        <v>19.010000000000002</v>
      </c>
      <c r="B346" s="7" t="s">
        <v>203</v>
      </c>
      <c r="C346" s="8">
        <v>918</v>
      </c>
      <c r="D346" s="13">
        <v>68.849999999999994</v>
      </c>
      <c r="E346" s="8">
        <v>918</v>
      </c>
      <c r="F346" s="13">
        <v>68.849999999999994</v>
      </c>
      <c r="G346" s="47">
        <f t="shared" si="167"/>
        <v>1</v>
      </c>
      <c r="H346" s="48">
        <f t="shared" si="167"/>
        <v>1</v>
      </c>
      <c r="I346" s="49">
        <f t="shared" ref="I346:J346" si="223">C346-E346</f>
        <v>0</v>
      </c>
      <c r="J346" s="50">
        <f t="shared" si="223"/>
        <v>0</v>
      </c>
      <c r="K346" s="8"/>
      <c r="L346" s="8"/>
      <c r="M346" s="8"/>
      <c r="N346" s="13"/>
      <c r="O346" s="64">
        <v>7.4999999999999997E-2</v>
      </c>
      <c r="P346" s="8">
        <v>918</v>
      </c>
      <c r="Q346" s="41">
        <f t="shared" ref="Q346" si="224">O346*P346</f>
        <v>68.849999999999994</v>
      </c>
      <c r="R346" s="42">
        <f t="shared" si="174"/>
        <v>918</v>
      </c>
      <c r="S346" s="43">
        <f t="shared" si="174"/>
        <v>68.849999999999994</v>
      </c>
      <c r="T346" s="405"/>
      <c r="U346" s="405"/>
      <c r="V346" s="405"/>
      <c r="W346" s="484"/>
      <c r="X346" s="426">
        <v>7.4999999999999997E-2</v>
      </c>
      <c r="Y346" s="405">
        <v>918</v>
      </c>
      <c r="Z346" s="424">
        <f t="shared" ref="Z346" si="225">X346*Y346</f>
        <v>68.849999999999994</v>
      </c>
      <c r="AA346" s="406">
        <f t="shared" si="222"/>
        <v>918</v>
      </c>
      <c r="AB346" s="484">
        <f t="shared" si="195"/>
        <v>68.849999999999994</v>
      </c>
      <c r="AC346" s="404"/>
    </row>
    <row r="347" spans="1:29" s="216" customFormat="1" ht="18">
      <c r="A347" s="203"/>
      <c r="B347" s="192" t="s">
        <v>107</v>
      </c>
      <c r="C347" s="133">
        <f>C346</f>
        <v>918</v>
      </c>
      <c r="D347" s="142">
        <f t="shared" ref="D347:S347" si="226">D346</f>
        <v>68.849999999999994</v>
      </c>
      <c r="E347" s="133">
        <f t="shared" si="226"/>
        <v>918</v>
      </c>
      <c r="F347" s="142">
        <f t="shared" si="226"/>
        <v>68.849999999999994</v>
      </c>
      <c r="G347" s="214">
        <f t="shared" si="167"/>
        <v>1</v>
      </c>
      <c r="H347" s="215">
        <f t="shared" si="167"/>
        <v>1</v>
      </c>
      <c r="I347" s="141">
        <f t="shared" si="226"/>
        <v>0</v>
      </c>
      <c r="J347" s="142">
        <f t="shared" si="226"/>
        <v>0</v>
      </c>
      <c r="K347" s="142">
        <f t="shared" si="226"/>
        <v>0</v>
      </c>
      <c r="L347" s="142">
        <f t="shared" si="226"/>
        <v>0</v>
      </c>
      <c r="M347" s="142">
        <f t="shared" si="226"/>
        <v>0</v>
      </c>
      <c r="N347" s="142">
        <f t="shared" si="226"/>
        <v>0</v>
      </c>
      <c r="O347" s="136">
        <f t="shared" si="226"/>
        <v>7.4999999999999997E-2</v>
      </c>
      <c r="P347" s="142">
        <f t="shared" si="226"/>
        <v>918</v>
      </c>
      <c r="Q347" s="142">
        <f t="shared" si="226"/>
        <v>68.849999999999994</v>
      </c>
      <c r="R347" s="142">
        <f t="shared" si="226"/>
        <v>918</v>
      </c>
      <c r="S347" s="142">
        <f t="shared" si="226"/>
        <v>68.849999999999994</v>
      </c>
      <c r="T347" s="448"/>
      <c r="U347" s="448">
        <f t="shared" ref="U347:AB347" si="227">U346</f>
        <v>0</v>
      </c>
      <c r="V347" s="448"/>
      <c r="W347" s="448">
        <f t="shared" si="227"/>
        <v>0</v>
      </c>
      <c r="X347" s="440"/>
      <c r="Y347" s="447">
        <f t="shared" si="227"/>
        <v>918</v>
      </c>
      <c r="Z347" s="448">
        <f t="shared" si="227"/>
        <v>68.849999999999994</v>
      </c>
      <c r="AA347" s="447">
        <f t="shared" si="227"/>
        <v>918</v>
      </c>
      <c r="AB347" s="448">
        <f t="shared" si="227"/>
        <v>68.849999999999994</v>
      </c>
      <c r="AC347" s="422"/>
    </row>
    <row r="348" spans="1:29" ht="47.25" customHeight="1">
      <c r="A348" s="325" t="s">
        <v>204</v>
      </c>
      <c r="B348" s="144" t="s">
        <v>205</v>
      </c>
      <c r="C348" s="26"/>
      <c r="D348" s="27"/>
      <c r="E348" s="26"/>
      <c r="F348" s="27"/>
      <c r="G348" s="47"/>
      <c r="H348" s="48"/>
      <c r="I348" s="53"/>
      <c r="J348" s="26"/>
      <c r="K348" s="26"/>
      <c r="L348" s="26"/>
      <c r="M348" s="26"/>
      <c r="N348" s="27"/>
      <c r="O348" s="112"/>
      <c r="P348" s="26"/>
      <c r="Q348" s="27"/>
      <c r="R348" s="42">
        <f t="shared" si="174"/>
        <v>0</v>
      </c>
      <c r="S348" s="43">
        <f t="shared" si="174"/>
        <v>0</v>
      </c>
      <c r="T348" s="439"/>
      <c r="U348" s="439"/>
      <c r="V348" s="439"/>
      <c r="W348" s="448"/>
      <c r="X348" s="440"/>
      <c r="Y348" s="439"/>
      <c r="Z348" s="448"/>
      <c r="AA348" s="406"/>
      <c r="AB348" s="484"/>
      <c r="AC348" s="403"/>
    </row>
    <row r="349" spans="1:29" s="147" customFormat="1" ht="18">
      <c r="A349" s="143">
        <v>20</v>
      </c>
      <c r="B349" s="144" t="s">
        <v>206</v>
      </c>
      <c r="C349" s="145"/>
      <c r="D349" s="162"/>
      <c r="E349" s="145"/>
      <c r="F349" s="162"/>
      <c r="G349" s="151"/>
      <c r="H349" s="152"/>
      <c r="I349" s="159"/>
      <c r="J349" s="145"/>
      <c r="K349" s="145"/>
      <c r="L349" s="145"/>
      <c r="M349" s="145"/>
      <c r="N349" s="162"/>
      <c r="O349" s="153"/>
      <c r="P349" s="145"/>
      <c r="Q349" s="162"/>
      <c r="R349" s="154">
        <f t="shared" si="174"/>
        <v>0</v>
      </c>
      <c r="S349" s="155">
        <f t="shared" si="174"/>
        <v>0</v>
      </c>
      <c r="T349" s="439"/>
      <c r="U349" s="439"/>
      <c r="V349" s="439"/>
      <c r="W349" s="448"/>
      <c r="X349" s="440"/>
      <c r="Y349" s="439"/>
      <c r="Z349" s="448"/>
      <c r="AA349" s="406">
        <f t="shared" ref="AA349:AA350" si="228">T349+V349+Y349</f>
        <v>0</v>
      </c>
      <c r="AB349" s="484">
        <f t="shared" si="195"/>
        <v>0</v>
      </c>
      <c r="AC349" s="403"/>
    </row>
    <row r="350" spans="1:29" ht="32.25" customHeight="1">
      <c r="A350" s="95">
        <v>20.010000000000002</v>
      </c>
      <c r="B350" s="7" t="s">
        <v>207</v>
      </c>
      <c r="C350" s="8">
        <v>346</v>
      </c>
      <c r="D350" s="13">
        <v>10.38</v>
      </c>
      <c r="E350" s="8">
        <v>346</v>
      </c>
      <c r="F350" s="13">
        <v>10.38</v>
      </c>
      <c r="G350" s="47">
        <f>E350/C350</f>
        <v>1</v>
      </c>
      <c r="H350" s="48">
        <f t="shared" si="167"/>
        <v>1</v>
      </c>
      <c r="I350" s="49">
        <f>C350-E350</f>
        <v>0</v>
      </c>
      <c r="J350" s="50">
        <f t="shared" ref="J350" si="229">D350-F350</f>
        <v>0</v>
      </c>
      <c r="K350" s="8"/>
      <c r="L350" s="8"/>
      <c r="M350" s="8"/>
      <c r="N350" s="13"/>
      <c r="O350" s="51">
        <v>0.03</v>
      </c>
      <c r="P350" s="8">
        <v>326</v>
      </c>
      <c r="Q350" s="41">
        <f t="shared" ref="Q350" si="230">O350*P350</f>
        <v>9.7799999999999994</v>
      </c>
      <c r="R350" s="42">
        <f t="shared" si="174"/>
        <v>326</v>
      </c>
      <c r="S350" s="43">
        <f t="shared" si="174"/>
        <v>9.7799999999999994</v>
      </c>
      <c r="T350" s="405"/>
      <c r="U350" s="405"/>
      <c r="V350" s="405"/>
      <c r="W350" s="484"/>
      <c r="X350" s="423">
        <v>0.03</v>
      </c>
      <c r="Y350" s="405">
        <v>319</v>
      </c>
      <c r="Z350" s="424">
        <f t="shared" ref="Z350" si="231">X350*Y350</f>
        <v>9.57</v>
      </c>
      <c r="AA350" s="406">
        <f t="shared" si="228"/>
        <v>319</v>
      </c>
      <c r="AB350" s="484">
        <f t="shared" si="195"/>
        <v>9.57</v>
      </c>
      <c r="AC350" s="404"/>
    </row>
    <row r="351" spans="1:29" s="216" customFormat="1" ht="18">
      <c r="A351" s="203"/>
      <c r="B351" s="192" t="s">
        <v>107</v>
      </c>
      <c r="C351" s="133">
        <f>C350</f>
        <v>346</v>
      </c>
      <c r="D351" s="142">
        <f t="shared" ref="D351:S351" si="232">D350</f>
        <v>10.38</v>
      </c>
      <c r="E351" s="133">
        <f t="shared" si="232"/>
        <v>346</v>
      </c>
      <c r="F351" s="142">
        <f t="shared" si="232"/>
        <v>10.38</v>
      </c>
      <c r="G351" s="214">
        <f t="shared" si="167"/>
        <v>1</v>
      </c>
      <c r="H351" s="215">
        <f t="shared" si="167"/>
        <v>1</v>
      </c>
      <c r="I351" s="141">
        <f t="shared" si="232"/>
        <v>0</v>
      </c>
      <c r="J351" s="142">
        <f t="shared" si="232"/>
        <v>0</v>
      </c>
      <c r="K351" s="142">
        <f t="shared" si="232"/>
        <v>0</v>
      </c>
      <c r="L351" s="142">
        <f t="shared" si="232"/>
        <v>0</v>
      </c>
      <c r="M351" s="142">
        <f t="shared" si="232"/>
        <v>0</v>
      </c>
      <c r="N351" s="142">
        <f t="shared" si="232"/>
        <v>0</v>
      </c>
      <c r="O351" s="136">
        <f t="shared" si="232"/>
        <v>0.03</v>
      </c>
      <c r="P351" s="142">
        <f t="shared" si="232"/>
        <v>326</v>
      </c>
      <c r="Q351" s="142">
        <f t="shared" si="232"/>
        <v>9.7799999999999994</v>
      </c>
      <c r="R351" s="142">
        <f t="shared" si="232"/>
        <v>326</v>
      </c>
      <c r="S351" s="142">
        <f t="shared" si="232"/>
        <v>9.7799999999999994</v>
      </c>
      <c r="T351" s="448"/>
      <c r="U351" s="448">
        <f t="shared" ref="U351:AB351" si="233">U350</f>
        <v>0</v>
      </c>
      <c r="V351" s="448"/>
      <c r="W351" s="448">
        <f t="shared" si="233"/>
        <v>0</v>
      </c>
      <c r="X351" s="440"/>
      <c r="Y351" s="448"/>
      <c r="Z351" s="448">
        <f t="shared" si="233"/>
        <v>9.57</v>
      </c>
      <c r="AA351" s="448"/>
      <c r="AB351" s="448">
        <f t="shared" si="233"/>
        <v>9.57</v>
      </c>
      <c r="AC351" s="422"/>
    </row>
    <row r="352" spans="1:29" ht="43.5" customHeight="1">
      <c r="A352" s="143">
        <v>21</v>
      </c>
      <c r="B352" s="144" t="s">
        <v>208</v>
      </c>
      <c r="C352" s="26"/>
      <c r="D352" s="27"/>
      <c r="E352" s="26"/>
      <c r="F352" s="27"/>
      <c r="G352" s="47"/>
      <c r="H352" s="48"/>
      <c r="I352" s="53"/>
      <c r="J352" s="26"/>
      <c r="K352" s="26"/>
      <c r="L352" s="26"/>
      <c r="M352" s="26"/>
      <c r="N352" s="27"/>
      <c r="O352" s="112"/>
      <c r="P352" s="26"/>
      <c r="Q352" s="27"/>
      <c r="R352" s="42">
        <f t="shared" si="174"/>
        <v>0</v>
      </c>
      <c r="S352" s="43">
        <f t="shared" si="174"/>
        <v>0</v>
      </c>
      <c r="T352" s="439"/>
      <c r="U352" s="439"/>
      <c r="V352" s="439"/>
      <c r="W352" s="448"/>
      <c r="X352" s="440"/>
      <c r="Y352" s="439"/>
      <c r="Z352" s="448"/>
      <c r="AA352" s="406"/>
      <c r="AB352" s="484"/>
      <c r="AC352" s="403"/>
    </row>
    <row r="353" spans="1:29" ht="18">
      <c r="A353" s="6">
        <v>21.01</v>
      </c>
      <c r="B353" s="7" t="s">
        <v>209</v>
      </c>
      <c r="C353" s="8">
        <v>1</v>
      </c>
      <c r="D353" s="13">
        <v>12.5</v>
      </c>
      <c r="E353" s="8">
        <v>1</v>
      </c>
      <c r="F353" s="13">
        <v>12.5</v>
      </c>
      <c r="G353" s="47">
        <f t="shared" si="167"/>
        <v>1</v>
      </c>
      <c r="H353" s="48">
        <f t="shared" si="167"/>
        <v>1</v>
      </c>
      <c r="I353" s="49">
        <f t="shared" ref="I353:J356" si="234">C353-E353</f>
        <v>0</v>
      </c>
      <c r="J353" s="50">
        <f t="shared" si="234"/>
        <v>0</v>
      </c>
      <c r="K353" s="8"/>
      <c r="L353" s="8"/>
      <c r="M353" s="8"/>
      <c r="N353" s="13"/>
      <c r="O353" s="51"/>
      <c r="P353" s="8"/>
      <c r="Q353" s="41">
        <v>16.66</v>
      </c>
      <c r="R353" s="42">
        <f t="shared" si="174"/>
        <v>0</v>
      </c>
      <c r="S353" s="43">
        <f>L353+N353+Q353</f>
        <v>16.66</v>
      </c>
      <c r="T353" s="405"/>
      <c r="U353" s="405"/>
      <c r="V353" s="405"/>
      <c r="W353" s="484"/>
      <c r="X353" s="423"/>
      <c r="Y353" s="405"/>
      <c r="Z353" s="424">
        <v>12.5</v>
      </c>
      <c r="AA353" s="406">
        <f t="shared" ref="AA353:AA356" si="235">T353+V353+Y353</f>
        <v>0</v>
      </c>
      <c r="AB353" s="484">
        <f t="shared" si="195"/>
        <v>12.5</v>
      </c>
      <c r="AC353" s="404"/>
    </row>
    <row r="354" spans="1:29" ht="18">
      <c r="A354" s="6">
        <v>21.02</v>
      </c>
      <c r="B354" s="7" t="s">
        <v>210</v>
      </c>
      <c r="C354" s="8">
        <v>1</v>
      </c>
      <c r="D354" s="13">
        <v>12.5</v>
      </c>
      <c r="E354" s="8">
        <v>1</v>
      </c>
      <c r="F354" s="13">
        <v>12.5</v>
      </c>
      <c r="G354" s="47">
        <f t="shared" si="167"/>
        <v>1</v>
      </c>
      <c r="H354" s="48">
        <f t="shared" si="167"/>
        <v>1</v>
      </c>
      <c r="I354" s="49">
        <f t="shared" si="234"/>
        <v>0</v>
      </c>
      <c r="J354" s="50">
        <f t="shared" si="234"/>
        <v>0</v>
      </c>
      <c r="K354" s="8"/>
      <c r="L354" s="8"/>
      <c r="M354" s="8"/>
      <c r="N354" s="13"/>
      <c r="O354" s="51"/>
      <c r="P354" s="8"/>
      <c r="Q354" s="41">
        <v>16.670000000000002</v>
      </c>
      <c r="R354" s="42">
        <f t="shared" si="174"/>
        <v>0</v>
      </c>
      <c r="S354" s="43">
        <f>L354+N354+Q354</f>
        <v>16.670000000000002</v>
      </c>
      <c r="T354" s="405"/>
      <c r="U354" s="405"/>
      <c r="V354" s="405"/>
      <c r="W354" s="484"/>
      <c r="X354" s="423"/>
      <c r="Y354" s="405"/>
      <c r="Z354" s="424">
        <v>12.5</v>
      </c>
      <c r="AA354" s="406">
        <f t="shared" si="235"/>
        <v>0</v>
      </c>
      <c r="AB354" s="484">
        <f t="shared" si="195"/>
        <v>12.5</v>
      </c>
      <c r="AC354" s="404"/>
    </row>
    <row r="355" spans="1:29" ht="31.5">
      <c r="A355" s="6">
        <f t="shared" ref="A355:A356" si="236">+A354+0.01</f>
        <v>21.03</v>
      </c>
      <c r="B355" s="7" t="s">
        <v>211</v>
      </c>
      <c r="C355" s="8">
        <v>1</v>
      </c>
      <c r="D355" s="13">
        <v>12.5</v>
      </c>
      <c r="E355" s="8">
        <v>1</v>
      </c>
      <c r="F355" s="13">
        <v>12.5</v>
      </c>
      <c r="G355" s="47">
        <f t="shared" si="167"/>
        <v>1</v>
      </c>
      <c r="H355" s="48">
        <f t="shared" si="167"/>
        <v>1</v>
      </c>
      <c r="I355" s="49">
        <f t="shared" si="234"/>
        <v>0</v>
      </c>
      <c r="J355" s="50">
        <f t="shared" si="234"/>
        <v>0</v>
      </c>
      <c r="K355" s="8"/>
      <c r="L355" s="8"/>
      <c r="M355" s="8"/>
      <c r="N355" s="13"/>
      <c r="O355" s="51"/>
      <c r="P355" s="8"/>
      <c r="Q355" s="41">
        <v>16.670000000000002</v>
      </c>
      <c r="R355" s="42">
        <f t="shared" si="174"/>
        <v>0</v>
      </c>
      <c r="S355" s="43">
        <f>L355+N355+Q355</f>
        <v>16.670000000000002</v>
      </c>
      <c r="T355" s="405"/>
      <c r="U355" s="405"/>
      <c r="V355" s="405"/>
      <c r="W355" s="484"/>
      <c r="X355" s="423"/>
      <c r="Y355" s="405">
        <v>0</v>
      </c>
      <c r="Z355" s="424">
        <v>12.5</v>
      </c>
      <c r="AA355" s="406">
        <f t="shared" si="235"/>
        <v>0</v>
      </c>
      <c r="AB355" s="484">
        <f t="shared" si="195"/>
        <v>12.5</v>
      </c>
      <c r="AC355" s="404"/>
    </row>
    <row r="356" spans="1:29" ht="31.5">
      <c r="A356" s="6">
        <f t="shared" si="236"/>
        <v>21.040000000000003</v>
      </c>
      <c r="B356" s="7" t="s">
        <v>212</v>
      </c>
      <c r="C356" s="8">
        <v>1</v>
      </c>
      <c r="D356" s="13">
        <v>12.5</v>
      </c>
      <c r="E356" s="8">
        <v>1</v>
      </c>
      <c r="F356" s="13">
        <v>12.5</v>
      </c>
      <c r="G356" s="47">
        <f t="shared" si="167"/>
        <v>1</v>
      </c>
      <c r="H356" s="48">
        <f t="shared" si="167"/>
        <v>1</v>
      </c>
      <c r="I356" s="49">
        <f t="shared" si="234"/>
        <v>0</v>
      </c>
      <c r="J356" s="50">
        <f t="shared" si="234"/>
        <v>0</v>
      </c>
      <c r="K356" s="8"/>
      <c r="L356" s="8"/>
      <c r="M356" s="8"/>
      <c r="N356" s="13"/>
      <c r="O356" s="51"/>
      <c r="P356" s="8"/>
      <c r="Q356" s="41">
        <v>16.670000000000002</v>
      </c>
      <c r="R356" s="42">
        <f t="shared" si="174"/>
        <v>0</v>
      </c>
      <c r="S356" s="43">
        <f>L356+N356+Q356</f>
        <v>16.670000000000002</v>
      </c>
      <c r="T356" s="405"/>
      <c r="U356" s="405"/>
      <c r="V356" s="405"/>
      <c r="W356" s="484"/>
      <c r="X356" s="423"/>
      <c r="Y356" s="405">
        <v>0</v>
      </c>
      <c r="Z356" s="424">
        <v>12.5</v>
      </c>
      <c r="AA356" s="406">
        <f t="shared" si="235"/>
        <v>0</v>
      </c>
      <c r="AB356" s="484">
        <f t="shared" si="195"/>
        <v>12.5</v>
      </c>
      <c r="AC356" s="404"/>
    </row>
    <row r="357" spans="1:29" s="216" customFormat="1" ht="18">
      <c r="A357" s="203"/>
      <c r="B357" s="192" t="s">
        <v>107</v>
      </c>
      <c r="C357" s="198">
        <f>SUM(C353:C356)</f>
        <v>4</v>
      </c>
      <c r="D357" s="199">
        <f t="shared" ref="D357:S357" si="237">SUM(D353:D356)</f>
        <v>50</v>
      </c>
      <c r="E357" s="198">
        <f>SUM(E353:E356)</f>
        <v>4</v>
      </c>
      <c r="F357" s="199">
        <f t="shared" si="237"/>
        <v>50</v>
      </c>
      <c r="G357" s="214">
        <f t="shared" si="167"/>
        <v>1</v>
      </c>
      <c r="H357" s="215">
        <f t="shared" si="167"/>
        <v>1</v>
      </c>
      <c r="I357" s="198">
        <f t="shared" si="237"/>
        <v>0</v>
      </c>
      <c r="J357" s="199">
        <f t="shared" si="237"/>
        <v>0</v>
      </c>
      <c r="K357" s="199">
        <f t="shared" si="237"/>
        <v>0</v>
      </c>
      <c r="L357" s="199">
        <f t="shared" si="237"/>
        <v>0</v>
      </c>
      <c r="M357" s="199">
        <f t="shared" si="237"/>
        <v>0</v>
      </c>
      <c r="N357" s="199">
        <f t="shared" si="237"/>
        <v>0</v>
      </c>
      <c r="O357" s="200">
        <f>SUM(O353:O356)</f>
        <v>0</v>
      </c>
      <c r="P357" s="199">
        <f t="shared" si="237"/>
        <v>0</v>
      </c>
      <c r="Q357" s="199">
        <f t="shared" si="237"/>
        <v>66.67</v>
      </c>
      <c r="R357" s="199">
        <f t="shared" si="237"/>
        <v>0</v>
      </c>
      <c r="S357" s="199">
        <f t="shared" si="237"/>
        <v>66.67</v>
      </c>
      <c r="T357" s="446"/>
      <c r="U357" s="446">
        <f t="shared" ref="U357:W357" si="238">SUM(U353:U356)</f>
        <v>0</v>
      </c>
      <c r="V357" s="446"/>
      <c r="W357" s="446">
        <f t="shared" si="238"/>
        <v>0</v>
      </c>
      <c r="X357" s="449"/>
      <c r="Y357" s="446"/>
      <c r="Z357" s="446">
        <f t="shared" ref="Z357:AB357" si="239">SUM(Z353:Z356)</f>
        <v>50</v>
      </c>
      <c r="AA357" s="446"/>
      <c r="AB357" s="446">
        <f t="shared" si="239"/>
        <v>50</v>
      </c>
      <c r="AC357" s="422"/>
    </row>
    <row r="358" spans="1:29" s="147" customFormat="1" ht="18">
      <c r="A358" s="143">
        <v>22</v>
      </c>
      <c r="B358" s="144" t="s">
        <v>213</v>
      </c>
      <c r="C358" s="145"/>
      <c r="D358" s="162"/>
      <c r="E358" s="145"/>
      <c r="F358" s="162"/>
      <c r="G358" s="151"/>
      <c r="H358" s="152"/>
      <c r="I358" s="159"/>
      <c r="J358" s="145"/>
      <c r="K358" s="145"/>
      <c r="L358" s="145"/>
      <c r="M358" s="145"/>
      <c r="N358" s="162"/>
      <c r="O358" s="153"/>
      <c r="P358" s="145"/>
      <c r="Q358" s="162"/>
      <c r="R358" s="154">
        <f t="shared" si="174"/>
        <v>0</v>
      </c>
      <c r="S358" s="155">
        <f>L358+N358+Q358</f>
        <v>0</v>
      </c>
      <c r="T358" s="439"/>
      <c r="U358" s="439"/>
      <c r="V358" s="439"/>
      <c r="W358" s="448"/>
      <c r="X358" s="440"/>
      <c r="Y358" s="439"/>
      <c r="Z358" s="448"/>
      <c r="AA358" s="406">
        <f t="shared" ref="AA358:AA360" si="240">T358+V358+Y358</f>
        <v>0</v>
      </c>
      <c r="AB358" s="484">
        <f t="shared" si="195"/>
        <v>0</v>
      </c>
      <c r="AC358" s="403"/>
    </row>
    <row r="359" spans="1:29" ht="18">
      <c r="A359" s="6">
        <v>22.01</v>
      </c>
      <c r="B359" s="7" t="s">
        <v>214</v>
      </c>
      <c r="C359" s="8"/>
      <c r="D359" s="13"/>
      <c r="E359" s="8"/>
      <c r="F359" s="13"/>
      <c r="G359" s="47"/>
      <c r="H359" s="48"/>
      <c r="I359" s="49">
        <f t="shared" ref="I359:J360" si="241">C359-E359</f>
        <v>0</v>
      </c>
      <c r="J359" s="50">
        <f t="shared" si="241"/>
        <v>0</v>
      </c>
      <c r="K359" s="8"/>
      <c r="L359" s="8"/>
      <c r="M359" s="8"/>
      <c r="N359" s="13"/>
      <c r="O359" s="51">
        <v>6.0000000000000001E-3</v>
      </c>
      <c r="P359" s="8"/>
      <c r="Q359" s="41">
        <f t="shared" ref="Q359:Q360" si="242">O359*P359</f>
        <v>0</v>
      </c>
      <c r="R359" s="42">
        <f t="shared" si="174"/>
        <v>0</v>
      </c>
      <c r="S359" s="43">
        <f t="shared" si="174"/>
        <v>0</v>
      </c>
      <c r="T359" s="405"/>
      <c r="U359" s="405"/>
      <c r="V359" s="405"/>
      <c r="W359" s="484"/>
      <c r="X359" s="423">
        <v>6.0000000000000001E-3</v>
      </c>
      <c r="Y359" s="405"/>
      <c r="Z359" s="424">
        <f t="shared" ref="Z359:Z360" si="243">X359*Y359</f>
        <v>0</v>
      </c>
      <c r="AA359" s="406">
        <f t="shared" si="240"/>
        <v>0</v>
      </c>
      <c r="AB359" s="484">
        <f t="shared" si="195"/>
        <v>0</v>
      </c>
      <c r="AC359" s="404"/>
    </row>
    <row r="360" spans="1:29" ht="18">
      <c r="A360" s="6">
        <v>22.02</v>
      </c>
      <c r="B360" s="7" t="s">
        <v>215</v>
      </c>
      <c r="C360" s="8">
        <v>3816</v>
      </c>
      <c r="D360" s="13">
        <v>11.45</v>
      </c>
      <c r="E360" s="8">
        <v>3816</v>
      </c>
      <c r="F360" s="13">
        <v>11.45</v>
      </c>
      <c r="G360" s="47">
        <f t="shared" si="167"/>
        <v>1</v>
      </c>
      <c r="H360" s="48">
        <f t="shared" si="167"/>
        <v>1</v>
      </c>
      <c r="I360" s="49">
        <f t="shared" si="241"/>
        <v>0</v>
      </c>
      <c r="J360" s="50">
        <f t="shared" si="241"/>
        <v>0</v>
      </c>
      <c r="K360" s="8"/>
      <c r="L360" s="8"/>
      <c r="M360" s="8"/>
      <c r="N360" s="13"/>
      <c r="O360" s="51">
        <v>6.0000000000000001E-3</v>
      </c>
      <c r="P360" s="8">
        <v>3828</v>
      </c>
      <c r="Q360" s="41">
        <f t="shared" si="242"/>
        <v>22.968</v>
      </c>
      <c r="R360" s="42">
        <f t="shared" si="174"/>
        <v>3828</v>
      </c>
      <c r="S360" s="43">
        <f t="shared" si="174"/>
        <v>22.968</v>
      </c>
      <c r="T360" s="405"/>
      <c r="U360" s="405"/>
      <c r="V360" s="405"/>
      <c r="W360" s="484"/>
      <c r="X360" s="423">
        <v>3.0000000000000001E-3</v>
      </c>
      <c r="Y360" s="405">
        <v>3816</v>
      </c>
      <c r="Z360" s="424">
        <f t="shared" si="243"/>
        <v>11.448</v>
      </c>
      <c r="AA360" s="406">
        <f t="shared" si="240"/>
        <v>3816</v>
      </c>
      <c r="AB360" s="484">
        <f t="shared" si="195"/>
        <v>11.448</v>
      </c>
      <c r="AC360" s="404"/>
    </row>
    <row r="361" spans="1:29" s="216" customFormat="1" ht="18">
      <c r="A361" s="203"/>
      <c r="B361" s="181" t="s">
        <v>105</v>
      </c>
      <c r="C361" s="198">
        <f>SUM(C359:C360)</f>
        <v>3816</v>
      </c>
      <c r="D361" s="199">
        <f t="shared" ref="D361:S361" si="244">SUM(D359:D360)</f>
        <v>11.45</v>
      </c>
      <c r="E361" s="198">
        <f t="shared" si="244"/>
        <v>3816</v>
      </c>
      <c r="F361" s="199">
        <f t="shared" si="244"/>
        <v>11.45</v>
      </c>
      <c r="G361" s="214">
        <f t="shared" si="167"/>
        <v>1</v>
      </c>
      <c r="H361" s="215">
        <f t="shared" si="167"/>
        <v>1</v>
      </c>
      <c r="I361" s="198">
        <f t="shared" si="244"/>
        <v>0</v>
      </c>
      <c r="J361" s="199">
        <f t="shared" si="244"/>
        <v>0</v>
      </c>
      <c r="K361" s="199">
        <f t="shared" si="244"/>
        <v>0</v>
      </c>
      <c r="L361" s="199">
        <f t="shared" si="244"/>
        <v>0</v>
      </c>
      <c r="M361" s="199">
        <f t="shared" si="244"/>
        <v>0</v>
      </c>
      <c r="N361" s="199">
        <f t="shared" si="244"/>
        <v>0</v>
      </c>
      <c r="O361" s="200">
        <f t="shared" si="244"/>
        <v>1.2E-2</v>
      </c>
      <c r="P361" s="199">
        <f t="shared" si="244"/>
        <v>3828</v>
      </c>
      <c r="Q361" s="199">
        <f t="shared" si="244"/>
        <v>22.968</v>
      </c>
      <c r="R361" s="199">
        <f t="shared" si="244"/>
        <v>3828</v>
      </c>
      <c r="S361" s="199">
        <f t="shared" si="244"/>
        <v>22.968</v>
      </c>
      <c r="T361" s="446"/>
      <c r="U361" s="446">
        <f t="shared" ref="U361:AB361" si="245">SUM(U359:U360)</f>
        <v>0</v>
      </c>
      <c r="V361" s="446"/>
      <c r="W361" s="446">
        <f t="shared" si="245"/>
        <v>0</v>
      </c>
      <c r="X361" s="449"/>
      <c r="Y361" s="446"/>
      <c r="Z361" s="446">
        <f t="shared" si="245"/>
        <v>11.448</v>
      </c>
      <c r="AA361" s="446"/>
      <c r="AB361" s="446">
        <f t="shared" si="245"/>
        <v>11.448</v>
      </c>
      <c r="AC361" s="412"/>
    </row>
    <row r="362" spans="1:29" ht="18">
      <c r="A362" s="260" t="s">
        <v>204</v>
      </c>
      <c r="B362" s="36" t="s">
        <v>216</v>
      </c>
      <c r="C362" s="26"/>
      <c r="D362" s="27"/>
      <c r="E362" s="26"/>
      <c r="F362" s="27"/>
      <c r="G362" s="47"/>
      <c r="H362" s="48"/>
      <c r="I362" s="53"/>
      <c r="J362" s="26"/>
      <c r="K362" s="26"/>
      <c r="L362" s="26"/>
      <c r="M362" s="26"/>
      <c r="N362" s="27"/>
      <c r="O362" s="112"/>
      <c r="P362" s="26"/>
      <c r="Q362" s="27"/>
      <c r="R362" s="42">
        <f t="shared" si="174"/>
        <v>0</v>
      </c>
      <c r="S362" s="43">
        <f t="shared" si="174"/>
        <v>0</v>
      </c>
      <c r="T362" s="439"/>
      <c r="U362" s="439"/>
      <c r="V362" s="439"/>
      <c r="W362" s="448"/>
      <c r="X362" s="440"/>
      <c r="Y362" s="439"/>
      <c r="Z362" s="448"/>
      <c r="AA362" s="406"/>
      <c r="AB362" s="484"/>
      <c r="AC362" s="403"/>
    </row>
    <row r="363" spans="1:29" s="147" customFormat="1" ht="18">
      <c r="A363" s="143">
        <v>23</v>
      </c>
      <c r="B363" s="144" t="s">
        <v>217</v>
      </c>
      <c r="C363" s="145"/>
      <c r="D363" s="162"/>
      <c r="E363" s="145"/>
      <c r="F363" s="162"/>
      <c r="G363" s="151"/>
      <c r="H363" s="152"/>
      <c r="I363" s="159"/>
      <c r="J363" s="145"/>
      <c r="K363" s="145"/>
      <c r="L363" s="145"/>
      <c r="M363" s="145"/>
      <c r="N363" s="162"/>
      <c r="O363" s="153"/>
      <c r="P363" s="145"/>
      <c r="Q363" s="162"/>
      <c r="R363" s="154">
        <f t="shared" si="174"/>
        <v>0</v>
      </c>
      <c r="S363" s="155">
        <f t="shared" si="174"/>
        <v>0</v>
      </c>
      <c r="T363" s="439"/>
      <c r="U363" s="439"/>
      <c r="V363" s="439"/>
      <c r="W363" s="448"/>
      <c r="X363" s="440"/>
      <c r="Y363" s="439"/>
      <c r="Z363" s="448"/>
      <c r="AA363" s="406"/>
      <c r="AB363" s="484"/>
      <c r="AC363" s="403"/>
    </row>
    <row r="364" spans="1:29" s="87" customFormat="1" ht="18">
      <c r="A364" s="6">
        <v>23.01</v>
      </c>
      <c r="B364" s="7" t="s">
        <v>218</v>
      </c>
      <c r="C364" s="8">
        <v>4</v>
      </c>
      <c r="D364" s="13">
        <v>68.456000000000003</v>
      </c>
      <c r="E364" s="8">
        <v>4</v>
      </c>
      <c r="F364" s="13">
        <v>68.456000000000003</v>
      </c>
      <c r="G364" s="47">
        <f>E364/C364</f>
        <v>1</v>
      </c>
      <c r="H364" s="47">
        <f>F364/D364</f>
        <v>1</v>
      </c>
      <c r="I364" s="49">
        <f t="shared" ref="I364:J400" si="246">C364-E364</f>
        <v>0</v>
      </c>
      <c r="J364" s="50">
        <f t="shared" si="246"/>
        <v>0</v>
      </c>
      <c r="K364" s="26"/>
      <c r="L364" s="26"/>
      <c r="M364" s="26"/>
      <c r="N364" s="27"/>
      <c r="O364" s="69"/>
      <c r="P364" s="8"/>
      <c r="Q364" s="41">
        <f t="shared" ref="Q364:Q405" si="247">O364*P364</f>
        <v>0</v>
      </c>
      <c r="R364" s="42">
        <f t="shared" si="174"/>
        <v>0</v>
      </c>
      <c r="S364" s="43">
        <f t="shared" si="174"/>
        <v>0</v>
      </c>
      <c r="T364" s="439"/>
      <c r="U364" s="439"/>
      <c r="V364" s="439"/>
      <c r="W364" s="448"/>
      <c r="X364" s="480"/>
      <c r="Y364" s="405"/>
      <c r="Z364" s="424">
        <f t="shared" ref="Z364:Z388" si="248">X364*Y364</f>
        <v>0</v>
      </c>
      <c r="AA364" s="406">
        <f t="shared" ref="AA364:AB424" si="249">T364+V364+Y364</f>
        <v>0</v>
      </c>
      <c r="AB364" s="484">
        <f t="shared" si="195"/>
        <v>0</v>
      </c>
      <c r="AC364" s="403"/>
    </row>
    <row r="365" spans="1:29" s="87" customFormat="1" ht="18">
      <c r="A365" s="6">
        <f t="shared" ref="A365:A370" si="250">+A364+0.01</f>
        <v>23.020000000000003</v>
      </c>
      <c r="B365" s="7" t="s">
        <v>219</v>
      </c>
      <c r="C365" s="26">
        <v>0</v>
      </c>
      <c r="D365" s="27">
        <v>0</v>
      </c>
      <c r="E365" s="26">
        <v>0</v>
      </c>
      <c r="F365" s="27">
        <v>0</v>
      </c>
      <c r="G365" s="47"/>
      <c r="H365" s="48"/>
      <c r="I365" s="49">
        <f t="shared" si="246"/>
        <v>0</v>
      </c>
      <c r="J365" s="50">
        <f t="shared" si="246"/>
        <v>0</v>
      </c>
      <c r="K365" s="26"/>
      <c r="L365" s="26"/>
      <c r="M365" s="26"/>
      <c r="N365" s="27"/>
      <c r="O365" s="69"/>
      <c r="P365" s="8"/>
      <c r="Q365" s="41">
        <f t="shared" si="247"/>
        <v>0</v>
      </c>
      <c r="R365" s="42">
        <f t="shared" si="174"/>
        <v>0</v>
      </c>
      <c r="S365" s="43">
        <f t="shared" si="174"/>
        <v>0</v>
      </c>
      <c r="T365" s="439"/>
      <c r="U365" s="439"/>
      <c r="V365" s="439"/>
      <c r="W365" s="448"/>
      <c r="X365" s="480"/>
      <c r="Y365" s="405"/>
      <c r="Z365" s="424">
        <f t="shared" si="248"/>
        <v>0</v>
      </c>
      <c r="AA365" s="406">
        <f t="shared" si="249"/>
        <v>0</v>
      </c>
      <c r="AB365" s="484">
        <f t="shared" si="195"/>
        <v>0</v>
      </c>
      <c r="AC365" s="403"/>
    </row>
    <row r="366" spans="1:29" ht="18">
      <c r="A366" s="6">
        <f t="shared" si="250"/>
        <v>23.030000000000005</v>
      </c>
      <c r="B366" s="7" t="s">
        <v>220</v>
      </c>
      <c r="C366" s="8">
        <v>2</v>
      </c>
      <c r="D366" s="13">
        <v>28.32</v>
      </c>
      <c r="E366" s="8"/>
      <c r="F366" s="13"/>
      <c r="G366" s="47">
        <f>E366/C366</f>
        <v>0</v>
      </c>
      <c r="H366" s="48">
        <f t="shared" si="167"/>
        <v>0</v>
      </c>
      <c r="I366" s="49">
        <f t="shared" si="246"/>
        <v>2</v>
      </c>
      <c r="J366" s="50">
        <f t="shared" si="246"/>
        <v>28.32</v>
      </c>
      <c r="K366" s="8"/>
      <c r="L366" s="8"/>
      <c r="M366" s="8"/>
      <c r="N366" s="13"/>
      <c r="O366" s="51"/>
      <c r="P366" s="8"/>
      <c r="Q366" s="41">
        <f t="shared" si="247"/>
        <v>0</v>
      </c>
      <c r="R366" s="42">
        <f t="shared" si="174"/>
        <v>0</v>
      </c>
      <c r="S366" s="43">
        <f t="shared" si="174"/>
        <v>0</v>
      </c>
      <c r="T366" s="405"/>
      <c r="U366" s="405"/>
      <c r="V366" s="405"/>
      <c r="W366" s="484"/>
      <c r="X366" s="423"/>
      <c r="Y366" s="405"/>
      <c r="Z366" s="424">
        <f t="shared" si="248"/>
        <v>0</v>
      </c>
      <c r="AA366" s="406">
        <f t="shared" si="249"/>
        <v>0</v>
      </c>
      <c r="AB366" s="484">
        <f t="shared" si="195"/>
        <v>0</v>
      </c>
      <c r="AC366" s="404"/>
    </row>
    <row r="367" spans="1:29" ht="18">
      <c r="A367" s="6">
        <f t="shared" si="250"/>
        <v>23.040000000000006</v>
      </c>
      <c r="B367" s="7" t="s">
        <v>221</v>
      </c>
      <c r="C367" s="8">
        <v>0</v>
      </c>
      <c r="D367" s="13">
        <v>0</v>
      </c>
      <c r="E367" s="8">
        <v>0</v>
      </c>
      <c r="F367" s="13">
        <v>0</v>
      </c>
      <c r="G367" s="47"/>
      <c r="H367" s="48"/>
      <c r="I367" s="49">
        <f t="shared" si="246"/>
        <v>0</v>
      </c>
      <c r="J367" s="50">
        <f t="shared" si="246"/>
        <v>0</v>
      </c>
      <c r="K367" s="8"/>
      <c r="L367" s="8"/>
      <c r="M367" s="8"/>
      <c r="N367" s="13"/>
      <c r="O367" s="51"/>
      <c r="P367" s="8"/>
      <c r="Q367" s="41">
        <f t="shared" si="247"/>
        <v>0</v>
      </c>
      <c r="R367" s="42">
        <f t="shared" si="174"/>
        <v>0</v>
      </c>
      <c r="S367" s="43">
        <f t="shared" si="174"/>
        <v>0</v>
      </c>
      <c r="T367" s="405"/>
      <c r="U367" s="405"/>
      <c r="V367" s="405"/>
      <c r="W367" s="484"/>
      <c r="X367" s="423"/>
      <c r="Y367" s="405"/>
      <c r="Z367" s="424">
        <f t="shared" si="248"/>
        <v>0</v>
      </c>
      <c r="AA367" s="406">
        <f t="shared" si="249"/>
        <v>0</v>
      </c>
      <c r="AB367" s="484">
        <f t="shared" si="195"/>
        <v>0</v>
      </c>
      <c r="AC367" s="404"/>
    </row>
    <row r="368" spans="1:29" ht="18">
      <c r="A368" s="6">
        <f t="shared" si="250"/>
        <v>23.050000000000008</v>
      </c>
      <c r="B368" s="7" t="s">
        <v>141</v>
      </c>
      <c r="C368" s="8">
        <v>0</v>
      </c>
      <c r="D368" s="13">
        <v>0</v>
      </c>
      <c r="E368" s="8">
        <v>0</v>
      </c>
      <c r="F368" s="13">
        <v>0</v>
      </c>
      <c r="G368" s="47"/>
      <c r="H368" s="48"/>
      <c r="I368" s="49">
        <f t="shared" si="246"/>
        <v>0</v>
      </c>
      <c r="J368" s="50">
        <f t="shared" si="246"/>
        <v>0</v>
      </c>
      <c r="K368" s="8"/>
      <c r="L368" s="8"/>
      <c r="M368" s="8"/>
      <c r="N368" s="13"/>
      <c r="O368" s="51">
        <v>21.6</v>
      </c>
      <c r="P368" s="8">
        <v>10</v>
      </c>
      <c r="Q368" s="41">
        <f t="shared" si="247"/>
        <v>216</v>
      </c>
      <c r="R368" s="42">
        <f t="shared" si="174"/>
        <v>10</v>
      </c>
      <c r="S368" s="43">
        <f t="shared" si="174"/>
        <v>216</v>
      </c>
      <c r="T368" s="405"/>
      <c r="U368" s="405"/>
      <c r="V368" s="405"/>
      <c r="W368" s="484"/>
      <c r="X368" s="423">
        <v>21.6</v>
      </c>
      <c r="Y368" s="405">
        <v>0</v>
      </c>
      <c r="Z368" s="424">
        <f t="shared" si="248"/>
        <v>0</v>
      </c>
      <c r="AA368" s="406">
        <f t="shared" si="249"/>
        <v>0</v>
      </c>
      <c r="AB368" s="484">
        <f t="shared" si="195"/>
        <v>0</v>
      </c>
      <c r="AC368" s="404"/>
    </row>
    <row r="369" spans="1:29" ht="30" customHeight="1">
      <c r="A369" s="6">
        <f t="shared" si="250"/>
        <v>23.060000000000009</v>
      </c>
      <c r="B369" s="7" t="s">
        <v>222</v>
      </c>
      <c r="C369" s="8">
        <v>0</v>
      </c>
      <c r="D369" s="13">
        <v>0</v>
      </c>
      <c r="E369" s="8">
        <v>0</v>
      </c>
      <c r="F369" s="13">
        <v>0</v>
      </c>
      <c r="G369" s="47"/>
      <c r="H369" s="48"/>
      <c r="I369" s="49">
        <f t="shared" si="246"/>
        <v>0</v>
      </c>
      <c r="J369" s="50">
        <f t="shared" si="246"/>
        <v>0</v>
      </c>
      <c r="K369" s="8"/>
      <c r="L369" s="8"/>
      <c r="M369" s="8"/>
      <c r="N369" s="13"/>
      <c r="O369" s="51"/>
      <c r="P369" s="8"/>
      <c r="Q369" s="41">
        <f t="shared" si="247"/>
        <v>0</v>
      </c>
      <c r="R369" s="42">
        <f t="shared" si="174"/>
        <v>0</v>
      </c>
      <c r="S369" s="43">
        <f t="shared" si="174"/>
        <v>0</v>
      </c>
      <c r="T369" s="405"/>
      <c r="U369" s="405"/>
      <c r="V369" s="405"/>
      <c r="W369" s="484"/>
      <c r="X369" s="423"/>
      <c r="Y369" s="405"/>
      <c r="Z369" s="424">
        <f t="shared" si="248"/>
        <v>0</v>
      </c>
      <c r="AA369" s="406">
        <f t="shared" si="249"/>
        <v>0</v>
      </c>
      <c r="AB369" s="484">
        <f t="shared" si="195"/>
        <v>0</v>
      </c>
      <c r="AC369" s="404"/>
    </row>
    <row r="370" spans="1:29" ht="28.5" customHeight="1">
      <c r="A370" s="6">
        <f t="shared" si="250"/>
        <v>23.070000000000011</v>
      </c>
      <c r="B370" s="7" t="s">
        <v>22</v>
      </c>
      <c r="C370" s="8">
        <v>0</v>
      </c>
      <c r="D370" s="13">
        <v>0</v>
      </c>
      <c r="E370" s="8">
        <v>0</v>
      </c>
      <c r="F370" s="13">
        <v>0</v>
      </c>
      <c r="G370" s="47"/>
      <c r="H370" s="48"/>
      <c r="I370" s="49">
        <f t="shared" si="246"/>
        <v>0</v>
      </c>
      <c r="J370" s="50">
        <f t="shared" si="246"/>
        <v>0</v>
      </c>
      <c r="K370" s="8"/>
      <c r="L370" s="8"/>
      <c r="M370" s="8"/>
      <c r="N370" s="13"/>
      <c r="O370" s="51"/>
      <c r="P370" s="8"/>
      <c r="Q370" s="41">
        <f t="shared" si="247"/>
        <v>0</v>
      </c>
      <c r="R370" s="42">
        <f t="shared" ref="R370" si="251">K370+M370+P370</f>
        <v>0</v>
      </c>
      <c r="S370" s="43">
        <f t="shared" ref="S370" si="252">L370+N370+Q370</f>
        <v>0</v>
      </c>
      <c r="T370" s="8"/>
      <c r="U370" s="8"/>
      <c r="V370" s="405"/>
      <c r="W370" s="484"/>
      <c r="X370" s="423"/>
      <c r="Y370" s="405"/>
      <c r="Z370" s="424">
        <f t="shared" si="248"/>
        <v>0</v>
      </c>
      <c r="AA370" s="406">
        <v>0</v>
      </c>
      <c r="AB370" s="484">
        <v>0</v>
      </c>
      <c r="AC370" s="404"/>
    </row>
    <row r="371" spans="1:29" ht="30" customHeight="1">
      <c r="A371" s="6">
        <f>+A370+0.01</f>
        <v>23.080000000000013</v>
      </c>
      <c r="B371" s="7" t="s">
        <v>223</v>
      </c>
      <c r="C371" s="8">
        <v>0</v>
      </c>
      <c r="D371" s="13">
        <v>0</v>
      </c>
      <c r="E371" s="8">
        <v>0</v>
      </c>
      <c r="F371" s="13">
        <v>0</v>
      </c>
      <c r="G371" s="47"/>
      <c r="H371" s="48"/>
      <c r="I371" s="49">
        <f t="shared" si="246"/>
        <v>0</v>
      </c>
      <c r="J371" s="50">
        <f t="shared" si="246"/>
        <v>0</v>
      </c>
      <c r="K371" s="8"/>
      <c r="L371" s="8"/>
      <c r="M371" s="8"/>
      <c r="N371" s="13"/>
      <c r="O371" s="51">
        <v>7.2</v>
      </c>
      <c r="P371" s="304"/>
      <c r="Q371" s="41">
        <f t="shared" si="247"/>
        <v>0</v>
      </c>
      <c r="R371" s="42">
        <f t="shared" si="174"/>
        <v>0</v>
      </c>
      <c r="S371" s="43">
        <f t="shared" si="174"/>
        <v>0</v>
      </c>
      <c r="T371" s="405"/>
      <c r="U371" s="405"/>
      <c r="V371" s="405"/>
      <c r="W371" s="484"/>
      <c r="X371" s="423">
        <v>7.2</v>
      </c>
      <c r="Y371" s="522"/>
      <c r="Z371" s="424">
        <f t="shared" si="248"/>
        <v>0</v>
      </c>
      <c r="AA371" s="406">
        <f t="shared" si="249"/>
        <v>0</v>
      </c>
      <c r="AB371" s="484">
        <f t="shared" si="195"/>
        <v>0</v>
      </c>
      <c r="AC371" s="404"/>
    </row>
    <row r="372" spans="1:29" ht="30.75" customHeight="1">
      <c r="A372" s="6">
        <v>23.09</v>
      </c>
      <c r="B372" s="7" t="s">
        <v>347</v>
      </c>
      <c r="C372" s="8">
        <v>11</v>
      </c>
      <c r="D372" s="13">
        <v>40.798999999999978</v>
      </c>
      <c r="E372" s="8">
        <v>11</v>
      </c>
      <c r="F372" s="13">
        <v>40.798999999999978</v>
      </c>
      <c r="G372" s="47">
        <f t="shared" ref="G372:H425" si="253">E372/C372</f>
        <v>1</v>
      </c>
      <c r="H372" s="48">
        <f t="shared" si="253"/>
        <v>1</v>
      </c>
      <c r="I372" s="49">
        <f t="shared" si="246"/>
        <v>0</v>
      </c>
      <c r="J372" s="50">
        <f t="shared" si="246"/>
        <v>0</v>
      </c>
      <c r="K372" s="8"/>
      <c r="L372" s="8"/>
      <c r="M372" s="8"/>
      <c r="N372" s="13"/>
      <c r="O372" s="51">
        <v>7.2</v>
      </c>
      <c r="P372" s="305">
        <v>20</v>
      </c>
      <c r="Q372" s="41">
        <f t="shared" si="247"/>
        <v>144</v>
      </c>
      <c r="R372" s="42">
        <f t="shared" si="174"/>
        <v>20</v>
      </c>
      <c r="S372" s="43">
        <f t="shared" si="174"/>
        <v>144</v>
      </c>
      <c r="T372" s="405"/>
      <c r="U372" s="405"/>
      <c r="V372" s="405"/>
      <c r="W372" s="484"/>
      <c r="X372" s="423">
        <v>7.2</v>
      </c>
      <c r="Y372" s="523">
        <v>10</v>
      </c>
      <c r="Z372" s="424">
        <f t="shared" si="248"/>
        <v>72</v>
      </c>
      <c r="AA372" s="406">
        <f t="shared" si="249"/>
        <v>10</v>
      </c>
      <c r="AB372" s="484">
        <f t="shared" si="195"/>
        <v>72</v>
      </c>
      <c r="AC372" s="404"/>
    </row>
    <row r="373" spans="1:29" ht="32.25" customHeight="1">
      <c r="A373" s="6">
        <f t="shared" ref="A373:A386" si="254">+A372+0.01</f>
        <v>23.1</v>
      </c>
      <c r="B373" s="7" t="s">
        <v>294</v>
      </c>
      <c r="C373" s="8"/>
      <c r="D373" s="13"/>
      <c r="E373" s="8"/>
      <c r="F373" s="13"/>
      <c r="G373" s="47"/>
      <c r="H373" s="48"/>
      <c r="I373" s="49"/>
      <c r="J373" s="50"/>
      <c r="K373" s="8"/>
      <c r="L373" s="8"/>
      <c r="M373" s="8"/>
      <c r="N373" s="13"/>
      <c r="O373" s="51">
        <v>7.2</v>
      </c>
      <c r="P373" s="8"/>
      <c r="Q373" s="41">
        <f t="shared" si="247"/>
        <v>0</v>
      </c>
      <c r="R373" s="42">
        <f t="shared" si="174"/>
        <v>0</v>
      </c>
      <c r="S373" s="43">
        <f t="shared" si="174"/>
        <v>0</v>
      </c>
      <c r="T373" s="405"/>
      <c r="U373" s="405"/>
      <c r="V373" s="405"/>
      <c r="W373" s="484"/>
      <c r="X373" s="423">
        <v>7.2</v>
      </c>
      <c r="Y373" s="405"/>
      <c r="Z373" s="424">
        <f t="shared" si="248"/>
        <v>0</v>
      </c>
      <c r="AA373" s="406">
        <f t="shared" si="249"/>
        <v>0</v>
      </c>
      <c r="AB373" s="484">
        <f t="shared" si="195"/>
        <v>0</v>
      </c>
      <c r="AC373" s="404"/>
    </row>
    <row r="374" spans="1:29" ht="30.75" customHeight="1">
      <c r="A374" s="6">
        <f t="shared" si="254"/>
        <v>23.110000000000003</v>
      </c>
      <c r="B374" s="7" t="s">
        <v>348</v>
      </c>
      <c r="C374" s="8">
        <v>13</v>
      </c>
      <c r="D374" s="13">
        <v>70.408000000000001</v>
      </c>
      <c r="E374" s="8">
        <v>13</v>
      </c>
      <c r="F374" s="13">
        <v>70.408000000000001</v>
      </c>
      <c r="G374" s="47">
        <f t="shared" si="253"/>
        <v>1</v>
      </c>
      <c r="H374" s="48">
        <f t="shared" si="253"/>
        <v>1</v>
      </c>
      <c r="I374" s="49">
        <f t="shared" si="246"/>
        <v>0</v>
      </c>
      <c r="J374" s="50">
        <f t="shared" si="246"/>
        <v>0</v>
      </c>
      <c r="K374" s="8"/>
      <c r="L374" s="8"/>
      <c r="M374" s="8"/>
      <c r="N374" s="13"/>
      <c r="O374" s="51">
        <v>7.2</v>
      </c>
      <c r="P374" s="305">
        <v>286</v>
      </c>
      <c r="Q374" s="41">
        <f t="shared" si="247"/>
        <v>2059.2000000000003</v>
      </c>
      <c r="R374" s="42">
        <f t="shared" si="174"/>
        <v>286</v>
      </c>
      <c r="S374" s="43">
        <f t="shared" si="174"/>
        <v>2059.2000000000003</v>
      </c>
      <c r="T374" s="405"/>
      <c r="U374" s="405"/>
      <c r="V374" s="405"/>
      <c r="W374" s="484"/>
      <c r="X374" s="423">
        <v>7.2</v>
      </c>
      <c r="Y374" s="523">
        <v>97</v>
      </c>
      <c r="Z374" s="424">
        <f t="shared" si="248"/>
        <v>698.4</v>
      </c>
      <c r="AA374" s="406">
        <f t="shared" si="249"/>
        <v>97</v>
      </c>
      <c r="AB374" s="484">
        <f t="shared" si="195"/>
        <v>698.4</v>
      </c>
      <c r="AC374" s="404"/>
    </row>
    <row r="375" spans="1:29" ht="33.75" customHeight="1">
      <c r="A375" s="6">
        <f t="shared" si="254"/>
        <v>23.120000000000005</v>
      </c>
      <c r="B375" s="7" t="s">
        <v>295</v>
      </c>
      <c r="C375" s="8"/>
      <c r="D375" s="13"/>
      <c r="E375" s="8"/>
      <c r="F375" s="13"/>
      <c r="G375" s="47"/>
      <c r="H375" s="48"/>
      <c r="I375" s="49"/>
      <c r="J375" s="50"/>
      <c r="K375" s="8"/>
      <c r="L375" s="8"/>
      <c r="M375" s="8"/>
      <c r="N375" s="13"/>
      <c r="O375" s="51">
        <v>7.2</v>
      </c>
      <c r="P375" s="8"/>
      <c r="Q375" s="41">
        <f t="shared" si="247"/>
        <v>0</v>
      </c>
      <c r="R375" s="42">
        <f t="shared" si="174"/>
        <v>0</v>
      </c>
      <c r="S375" s="43">
        <f t="shared" si="174"/>
        <v>0</v>
      </c>
      <c r="T375" s="405"/>
      <c r="U375" s="405"/>
      <c r="V375" s="405"/>
      <c r="W375" s="484"/>
      <c r="X375" s="423">
        <v>7.2</v>
      </c>
      <c r="Y375" s="405"/>
      <c r="Z375" s="424">
        <f t="shared" si="248"/>
        <v>0</v>
      </c>
      <c r="AA375" s="406">
        <f t="shared" si="249"/>
        <v>0</v>
      </c>
      <c r="AB375" s="484">
        <f t="shared" si="195"/>
        <v>0</v>
      </c>
      <c r="AC375" s="404"/>
    </row>
    <row r="376" spans="1:29" ht="42.75" customHeight="1">
      <c r="A376" s="6">
        <f t="shared" si="254"/>
        <v>23.130000000000006</v>
      </c>
      <c r="B376" s="7" t="s">
        <v>224</v>
      </c>
      <c r="C376" s="8"/>
      <c r="D376" s="13"/>
      <c r="E376" s="8"/>
      <c r="F376" s="13"/>
      <c r="G376" s="47"/>
      <c r="H376" s="48"/>
      <c r="I376" s="49">
        <f t="shared" si="246"/>
        <v>0</v>
      </c>
      <c r="J376" s="50">
        <f t="shared" si="246"/>
        <v>0</v>
      </c>
      <c r="K376" s="8"/>
      <c r="L376" s="8"/>
      <c r="M376" s="8"/>
      <c r="N376" s="13"/>
      <c r="O376" s="51"/>
      <c r="P376" s="8"/>
      <c r="Q376" s="41">
        <f t="shared" si="247"/>
        <v>0</v>
      </c>
      <c r="R376" s="42">
        <f t="shared" si="174"/>
        <v>0</v>
      </c>
      <c r="S376" s="43">
        <f t="shared" si="174"/>
        <v>0</v>
      </c>
      <c r="T376" s="405"/>
      <c r="U376" s="405"/>
      <c r="V376" s="405"/>
      <c r="W376" s="484"/>
      <c r="X376" s="423"/>
      <c r="Y376" s="405"/>
      <c r="Z376" s="424">
        <f t="shared" si="248"/>
        <v>0</v>
      </c>
      <c r="AA376" s="406">
        <f t="shared" si="249"/>
        <v>0</v>
      </c>
      <c r="AB376" s="484">
        <f t="shared" si="195"/>
        <v>0</v>
      </c>
      <c r="AC376" s="404"/>
    </row>
    <row r="377" spans="1:29" ht="42.75" customHeight="1">
      <c r="A377" s="6">
        <f t="shared" si="254"/>
        <v>23.140000000000008</v>
      </c>
      <c r="B377" s="7" t="s">
        <v>225</v>
      </c>
      <c r="C377" s="8"/>
      <c r="D377" s="13"/>
      <c r="E377" s="8"/>
      <c r="F377" s="13"/>
      <c r="G377" s="47"/>
      <c r="H377" s="48"/>
      <c r="I377" s="49">
        <f t="shared" si="246"/>
        <v>0</v>
      </c>
      <c r="J377" s="50">
        <f t="shared" si="246"/>
        <v>0</v>
      </c>
      <c r="K377" s="8"/>
      <c r="L377" s="8"/>
      <c r="M377" s="8"/>
      <c r="N377" s="13"/>
      <c r="O377" s="51"/>
      <c r="P377" s="8"/>
      <c r="Q377" s="41">
        <f t="shared" si="247"/>
        <v>0</v>
      </c>
      <c r="R377" s="42">
        <f t="shared" si="174"/>
        <v>0</v>
      </c>
      <c r="S377" s="43">
        <f t="shared" si="174"/>
        <v>0</v>
      </c>
      <c r="T377" s="405"/>
      <c r="U377" s="405"/>
      <c r="V377" s="405"/>
      <c r="W377" s="484"/>
      <c r="X377" s="423"/>
      <c r="Y377" s="405"/>
      <c r="Z377" s="424">
        <f t="shared" si="248"/>
        <v>0</v>
      </c>
      <c r="AA377" s="406">
        <f t="shared" si="249"/>
        <v>0</v>
      </c>
      <c r="AB377" s="484">
        <f t="shared" si="195"/>
        <v>0</v>
      </c>
      <c r="AC377" s="404"/>
    </row>
    <row r="378" spans="1:29" s="91" customFormat="1" ht="18">
      <c r="A378" s="6">
        <f t="shared" si="254"/>
        <v>23.150000000000009</v>
      </c>
      <c r="B378" s="7" t="s">
        <v>226</v>
      </c>
      <c r="C378" s="8"/>
      <c r="D378" s="13"/>
      <c r="E378" s="8"/>
      <c r="F378" s="13"/>
      <c r="G378" s="47"/>
      <c r="H378" s="48"/>
      <c r="I378" s="49">
        <f t="shared" si="246"/>
        <v>0</v>
      </c>
      <c r="J378" s="50">
        <f t="shared" si="246"/>
        <v>0</v>
      </c>
      <c r="K378" s="8"/>
      <c r="L378" s="8"/>
      <c r="M378" s="8"/>
      <c r="N378" s="13"/>
      <c r="O378" s="51"/>
      <c r="P378" s="8"/>
      <c r="Q378" s="41">
        <f t="shared" si="247"/>
        <v>0</v>
      </c>
      <c r="R378" s="42">
        <f t="shared" si="174"/>
        <v>0</v>
      </c>
      <c r="S378" s="43">
        <f t="shared" si="174"/>
        <v>0</v>
      </c>
      <c r="T378" s="405"/>
      <c r="U378" s="405"/>
      <c r="V378" s="405"/>
      <c r="W378" s="484"/>
      <c r="X378" s="423"/>
      <c r="Y378" s="405"/>
      <c r="Z378" s="424">
        <f t="shared" si="248"/>
        <v>0</v>
      </c>
      <c r="AA378" s="406">
        <f t="shared" si="249"/>
        <v>0</v>
      </c>
      <c r="AB378" s="484">
        <f t="shared" si="195"/>
        <v>0</v>
      </c>
      <c r="AC378" s="404"/>
    </row>
    <row r="379" spans="1:29" ht="18">
      <c r="A379" s="6">
        <f t="shared" si="254"/>
        <v>23.160000000000011</v>
      </c>
      <c r="B379" s="7" t="s">
        <v>290</v>
      </c>
      <c r="C379" s="8"/>
      <c r="D379" s="13"/>
      <c r="E379" s="8"/>
      <c r="F379" s="13"/>
      <c r="G379" s="47"/>
      <c r="H379" s="48"/>
      <c r="I379" s="49">
        <f t="shared" si="246"/>
        <v>0</v>
      </c>
      <c r="J379" s="50">
        <f t="shared" si="246"/>
        <v>0</v>
      </c>
      <c r="K379" s="8"/>
      <c r="L379" s="8"/>
      <c r="M379" s="8"/>
      <c r="N379" s="13"/>
      <c r="O379" s="51"/>
      <c r="P379" s="8"/>
      <c r="Q379" s="41">
        <f t="shared" si="247"/>
        <v>0</v>
      </c>
      <c r="R379" s="42">
        <f t="shared" ref="R379:S423" si="255">K379+M379+P379</f>
        <v>0</v>
      </c>
      <c r="S379" s="43">
        <f t="shared" si="255"/>
        <v>0</v>
      </c>
      <c r="T379" s="405"/>
      <c r="U379" s="405"/>
      <c r="V379" s="405"/>
      <c r="W379" s="484"/>
      <c r="X379" s="423"/>
      <c r="Y379" s="405"/>
      <c r="Z379" s="424">
        <f t="shared" si="248"/>
        <v>0</v>
      </c>
      <c r="AA379" s="406">
        <f t="shared" si="249"/>
        <v>0</v>
      </c>
      <c r="AB379" s="484">
        <f t="shared" si="195"/>
        <v>0</v>
      </c>
      <c r="AC379" s="404"/>
    </row>
    <row r="380" spans="1:29" ht="18">
      <c r="A380" s="6">
        <f t="shared" si="254"/>
        <v>23.170000000000012</v>
      </c>
      <c r="B380" s="7" t="s">
        <v>227</v>
      </c>
      <c r="C380" s="8"/>
      <c r="D380" s="13"/>
      <c r="E380" s="8"/>
      <c r="F380" s="13"/>
      <c r="G380" s="47" t="e">
        <f t="shared" si="253"/>
        <v>#DIV/0!</v>
      </c>
      <c r="H380" s="48" t="e">
        <f t="shared" si="253"/>
        <v>#DIV/0!</v>
      </c>
      <c r="I380" s="49">
        <f t="shared" si="246"/>
        <v>0</v>
      </c>
      <c r="J380" s="50">
        <f t="shared" si="246"/>
        <v>0</v>
      </c>
      <c r="K380" s="8"/>
      <c r="L380" s="8"/>
      <c r="M380" s="8"/>
      <c r="N380" s="13"/>
      <c r="O380" s="51">
        <v>2.09</v>
      </c>
      <c r="P380" s="305">
        <v>97</v>
      </c>
      <c r="Q380" s="41">
        <f t="shared" si="247"/>
        <v>202.73</v>
      </c>
      <c r="R380" s="42">
        <f t="shared" si="255"/>
        <v>97</v>
      </c>
      <c r="S380" s="43">
        <f t="shared" si="255"/>
        <v>202.73</v>
      </c>
      <c r="T380" s="405"/>
      <c r="U380" s="405"/>
      <c r="V380" s="405"/>
      <c r="W380" s="484"/>
      <c r="X380" s="423">
        <v>2.09</v>
      </c>
      <c r="Y380" s="523">
        <v>0</v>
      </c>
      <c r="Z380" s="424">
        <f t="shared" si="248"/>
        <v>0</v>
      </c>
      <c r="AA380" s="406">
        <f t="shared" si="249"/>
        <v>0</v>
      </c>
      <c r="AB380" s="484">
        <f t="shared" si="195"/>
        <v>0</v>
      </c>
      <c r="AC380" s="404"/>
    </row>
    <row r="381" spans="1:29" s="91" customFormat="1" ht="18">
      <c r="A381" s="6">
        <f t="shared" si="254"/>
        <v>23.180000000000014</v>
      </c>
      <c r="B381" s="7" t="s">
        <v>228</v>
      </c>
      <c r="C381" s="8"/>
      <c r="D381" s="13"/>
      <c r="E381" s="8"/>
      <c r="F381" s="13"/>
      <c r="G381" s="47"/>
      <c r="H381" s="48"/>
      <c r="I381" s="49">
        <f t="shared" si="246"/>
        <v>0</v>
      </c>
      <c r="J381" s="50">
        <f t="shared" si="246"/>
        <v>0</v>
      </c>
      <c r="K381" s="8"/>
      <c r="L381" s="8"/>
      <c r="M381" s="8"/>
      <c r="N381" s="13"/>
      <c r="O381" s="51">
        <v>1.1100000000000001</v>
      </c>
      <c r="P381" s="8"/>
      <c r="Q381" s="41">
        <f t="shared" si="247"/>
        <v>0</v>
      </c>
      <c r="R381" s="42">
        <f t="shared" si="255"/>
        <v>0</v>
      </c>
      <c r="S381" s="43">
        <f t="shared" si="255"/>
        <v>0</v>
      </c>
      <c r="T381" s="405"/>
      <c r="U381" s="405"/>
      <c r="V381" s="405"/>
      <c r="W381" s="484"/>
      <c r="X381" s="423">
        <v>1.1100000000000001</v>
      </c>
      <c r="Y381" s="405"/>
      <c r="Z381" s="424">
        <f t="shared" si="248"/>
        <v>0</v>
      </c>
      <c r="AA381" s="406">
        <f t="shared" si="249"/>
        <v>0</v>
      </c>
      <c r="AB381" s="484">
        <f t="shared" si="195"/>
        <v>0</v>
      </c>
      <c r="AC381" s="404"/>
    </row>
    <row r="382" spans="1:29" s="9" customFormat="1" ht="38.25" customHeight="1">
      <c r="A382" s="6">
        <f t="shared" si="254"/>
        <v>23.190000000000015</v>
      </c>
      <c r="B382" s="7" t="s">
        <v>317</v>
      </c>
      <c r="C382" s="8"/>
      <c r="D382" s="13"/>
      <c r="E382" s="8"/>
      <c r="F382" s="13"/>
      <c r="G382" s="47"/>
      <c r="H382" s="48"/>
      <c r="I382" s="49">
        <f t="shared" si="246"/>
        <v>0</v>
      </c>
      <c r="J382" s="50">
        <f t="shared" si="246"/>
        <v>0</v>
      </c>
      <c r="K382" s="8"/>
      <c r="L382" s="8"/>
      <c r="M382" s="8"/>
      <c r="N382" s="13"/>
      <c r="O382" s="51">
        <v>1.6E-2</v>
      </c>
      <c r="P382" s="305">
        <v>4750</v>
      </c>
      <c r="Q382" s="41">
        <f t="shared" si="247"/>
        <v>76</v>
      </c>
      <c r="R382" s="42">
        <f t="shared" si="255"/>
        <v>4750</v>
      </c>
      <c r="S382" s="43">
        <f t="shared" si="255"/>
        <v>76</v>
      </c>
      <c r="T382" s="405"/>
      <c r="U382" s="405"/>
      <c r="V382" s="405"/>
      <c r="W382" s="484"/>
      <c r="X382" s="423">
        <v>1.6E-2</v>
      </c>
      <c r="Y382" s="523">
        <v>0</v>
      </c>
      <c r="Z382" s="424">
        <f t="shared" si="248"/>
        <v>0</v>
      </c>
      <c r="AA382" s="406">
        <f t="shared" si="249"/>
        <v>0</v>
      </c>
      <c r="AB382" s="484">
        <f t="shared" si="195"/>
        <v>0</v>
      </c>
      <c r="AC382" s="404"/>
    </row>
    <row r="383" spans="1:29" ht="24.75" customHeight="1">
      <c r="A383" s="6">
        <f t="shared" si="254"/>
        <v>23.200000000000017</v>
      </c>
      <c r="B383" s="61" t="s">
        <v>229</v>
      </c>
      <c r="C383" s="62"/>
      <c r="D383" s="63"/>
      <c r="E383" s="62"/>
      <c r="F383" s="63"/>
      <c r="G383" s="47"/>
      <c r="H383" s="48"/>
      <c r="I383" s="49">
        <f t="shared" si="246"/>
        <v>0</v>
      </c>
      <c r="J383" s="50">
        <f t="shared" si="246"/>
        <v>0</v>
      </c>
      <c r="K383" s="62"/>
      <c r="L383" s="62"/>
      <c r="M383" s="62"/>
      <c r="N383" s="63"/>
      <c r="O383" s="69"/>
      <c r="P383" s="62"/>
      <c r="Q383" s="41">
        <f t="shared" si="247"/>
        <v>0</v>
      </c>
      <c r="R383" s="42">
        <f t="shared" si="255"/>
        <v>0</v>
      </c>
      <c r="S383" s="43">
        <f t="shared" si="255"/>
        <v>0</v>
      </c>
      <c r="T383" s="409"/>
      <c r="U383" s="409"/>
      <c r="V383" s="409"/>
      <c r="W383" s="483"/>
      <c r="X383" s="480"/>
      <c r="Y383" s="409"/>
      <c r="Z383" s="424">
        <f t="shared" si="248"/>
        <v>0</v>
      </c>
      <c r="AA383" s="406">
        <f t="shared" si="249"/>
        <v>0</v>
      </c>
      <c r="AB383" s="484">
        <f t="shared" si="195"/>
        <v>0</v>
      </c>
      <c r="AC383" s="408"/>
    </row>
    <row r="384" spans="1:29" ht="48.75" customHeight="1">
      <c r="A384" s="6">
        <f t="shared" si="254"/>
        <v>23.210000000000019</v>
      </c>
      <c r="B384" s="56" t="s">
        <v>230</v>
      </c>
      <c r="C384" s="65">
        <v>31</v>
      </c>
      <c r="D384" s="66">
        <v>86.8</v>
      </c>
      <c r="E384" s="65"/>
      <c r="F384" s="66"/>
      <c r="G384" s="47"/>
      <c r="H384" s="48"/>
      <c r="I384" s="49">
        <f t="shared" si="246"/>
        <v>31</v>
      </c>
      <c r="J384" s="50">
        <f t="shared" si="246"/>
        <v>86.8</v>
      </c>
      <c r="K384" s="65"/>
      <c r="L384" s="65"/>
      <c r="M384" s="65"/>
      <c r="N384" s="66"/>
      <c r="O384" s="60"/>
      <c r="P384" s="65"/>
      <c r="Q384" s="41">
        <f t="shared" si="247"/>
        <v>0</v>
      </c>
      <c r="R384" s="42">
        <f t="shared" si="255"/>
        <v>0</v>
      </c>
      <c r="S384" s="43">
        <f t="shared" si="255"/>
        <v>0</v>
      </c>
      <c r="T384" s="471"/>
      <c r="U384" s="471"/>
      <c r="V384" s="471"/>
      <c r="W384" s="518"/>
      <c r="X384" s="456"/>
      <c r="Y384" s="471"/>
      <c r="Z384" s="424">
        <f t="shared" si="248"/>
        <v>0</v>
      </c>
      <c r="AA384" s="406">
        <f t="shared" si="249"/>
        <v>0</v>
      </c>
      <c r="AB384" s="484">
        <f t="shared" si="195"/>
        <v>0</v>
      </c>
      <c r="AC384" s="482"/>
    </row>
    <row r="385" spans="1:29" ht="41.25" customHeight="1">
      <c r="A385" s="6">
        <f t="shared" si="254"/>
        <v>23.22000000000002</v>
      </c>
      <c r="B385" s="56" t="s">
        <v>231</v>
      </c>
      <c r="C385" s="65"/>
      <c r="D385" s="66"/>
      <c r="E385" s="65"/>
      <c r="F385" s="66"/>
      <c r="G385" s="47"/>
      <c r="H385" s="48"/>
      <c r="I385" s="49">
        <f t="shared" si="246"/>
        <v>0</v>
      </c>
      <c r="J385" s="50">
        <f t="shared" si="246"/>
        <v>0</v>
      </c>
      <c r="K385" s="65"/>
      <c r="L385" s="65"/>
      <c r="M385" s="65"/>
      <c r="N385" s="66"/>
      <c r="O385" s="60"/>
      <c r="P385" s="65"/>
      <c r="Q385" s="41">
        <f t="shared" si="247"/>
        <v>0</v>
      </c>
      <c r="R385" s="42">
        <f t="shared" si="255"/>
        <v>0</v>
      </c>
      <c r="S385" s="43">
        <f t="shared" si="255"/>
        <v>0</v>
      </c>
      <c r="T385" s="471"/>
      <c r="U385" s="471"/>
      <c r="V385" s="471"/>
      <c r="W385" s="518"/>
      <c r="X385" s="456"/>
      <c r="Y385" s="471"/>
      <c r="Z385" s="424">
        <f t="shared" si="248"/>
        <v>0</v>
      </c>
      <c r="AA385" s="406">
        <f t="shared" si="249"/>
        <v>0</v>
      </c>
      <c r="AB385" s="484">
        <f t="shared" si="195"/>
        <v>0</v>
      </c>
      <c r="AC385" s="482"/>
    </row>
    <row r="386" spans="1:29" ht="39" customHeight="1">
      <c r="A386" s="6">
        <f t="shared" si="254"/>
        <v>23.230000000000022</v>
      </c>
      <c r="B386" s="56" t="s">
        <v>232</v>
      </c>
      <c r="C386" s="65"/>
      <c r="D386" s="66"/>
      <c r="E386" s="65"/>
      <c r="F386" s="66"/>
      <c r="G386" s="47"/>
      <c r="H386" s="48"/>
      <c r="I386" s="49">
        <f t="shared" si="246"/>
        <v>0</v>
      </c>
      <c r="J386" s="50">
        <f t="shared" si="246"/>
        <v>0</v>
      </c>
      <c r="K386" s="65"/>
      <c r="L386" s="65"/>
      <c r="M386" s="65"/>
      <c r="N386" s="66"/>
      <c r="O386" s="60"/>
      <c r="P386" s="65"/>
      <c r="Q386" s="41">
        <f t="shared" si="247"/>
        <v>0</v>
      </c>
      <c r="R386" s="42">
        <f t="shared" si="255"/>
        <v>0</v>
      </c>
      <c r="S386" s="43">
        <f t="shared" si="255"/>
        <v>0</v>
      </c>
      <c r="T386" s="471"/>
      <c r="U386" s="471"/>
      <c r="V386" s="471"/>
      <c r="W386" s="518"/>
      <c r="X386" s="456"/>
      <c r="Y386" s="471"/>
      <c r="Z386" s="424">
        <f t="shared" si="248"/>
        <v>0</v>
      </c>
      <c r="AA386" s="406">
        <f t="shared" si="249"/>
        <v>0</v>
      </c>
      <c r="AB386" s="484">
        <f t="shared" si="195"/>
        <v>0</v>
      </c>
      <c r="AC386" s="482"/>
    </row>
    <row r="387" spans="1:29" ht="18">
      <c r="A387" s="6">
        <v>23.24</v>
      </c>
      <c r="B387" s="61" t="s">
        <v>233</v>
      </c>
      <c r="C387" s="62"/>
      <c r="D387" s="63"/>
      <c r="E387" s="62"/>
      <c r="F387" s="63"/>
      <c r="G387" s="47"/>
      <c r="H387" s="48"/>
      <c r="I387" s="49">
        <f t="shared" si="246"/>
        <v>0</v>
      </c>
      <c r="J387" s="50">
        <f t="shared" si="246"/>
        <v>0</v>
      </c>
      <c r="K387" s="62"/>
      <c r="L387" s="62"/>
      <c r="M387" s="62"/>
      <c r="N387" s="63"/>
      <c r="O387" s="69">
        <v>0.44</v>
      </c>
      <c r="P387" s="305">
        <v>13</v>
      </c>
      <c r="Q387" s="41">
        <f t="shared" si="247"/>
        <v>5.72</v>
      </c>
      <c r="R387" s="42">
        <f t="shared" si="255"/>
        <v>13</v>
      </c>
      <c r="S387" s="43">
        <f t="shared" si="255"/>
        <v>5.72</v>
      </c>
      <c r="T387" s="409"/>
      <c r="U387" s="409"/>
      <c r="V387" s="409"/>
      <c r="W387" s="483"/>
      <c r="X387" s="480">
        <v>0.44</v>
      </c>
      <c r="Y387" s="523">
        <v>0</v>
      </c>
      <c r="Z387" s="424">
        <f t="shared" si="248"/>
        <v>0</v>
      </c>
      <c r="AA387" s="406">
        <f t="shared" si="249"/>
        <v>0</v>
      </c>
      <c r="AB387" s="484">
        <f t="shared" si="195"/>
        <v>0</v>
      </c>
      <c r="AC387" s="408"/>
    </row>
    <row r="388" spans="1:29" ht="23.25" customHeight="1">
      <c r="A388" s="6">
        <v>23.25</v>
      </c>
      <c r="B388" s="61" t="s">
        <v>234</v>
      </c>
      <c r="C388" s="62"/>
      <c r="D388" s="63"/>
      <c r="E388" s="62"/>
      <c r="F388" s="63"/>
      <c r="G388" s="47"/>
      <c r="H388" s="48"/>
      <c r="I388" s="49">
        <f t="shared" si="246"/>
        <v>0</v>
      </c>
      <c r="J388" s="50">
        <f t="shared" si="246"/>
        <v>0</v>
      </c>
      <c r="K388" s="62"/>
      <c r="L388" s="62"/>
      <c r="M388" s="62"/>
      <c r="N388" s="63"/>
      <c r="O388" s="69">
        <v>0.15</v>
      </c>
      <c r="P388" s="305">
        <v>66</v>
      </c>
      <c r="Q388" s="41">
        <f t="shared" si="247"/>
        <v>9.9</v>
      </c>
      <c r="R388" s="42">
        <f t="shared" si="255"/>
        <v>66</v>
      </c>
      <c r="S388" s="43">
        <f t="shared" si="255"/>
        <v>9.9</v>
      </c>
      <c r="T388" s="409"/>
      <c r="U388" s="409"/>
      <c r="V388" s="409"/>
      <c r="W388" s="483"/>
      <c r="X388" s="480">
        <v>0.15</v>
      </c>
      <c r="Y388" s="523">
        <v>0</v>
      </c>
      <c r="Z388" s="424">
        <f t="shared" si="248"/>
        <v>0</v>
      </c>
      <c r="AA388" s="406">
        <f t="shared" si="249"/>
        <v>0</v>
      </c>
      <c r="AB388" s="484">
        <f t="shared" si="195"/>
        <v>0</v>
      </c>
      <c r="AC388" s="408"/>
    </row>
    <row r="389" spans="1:29" s="91" customFormat="1" ht="23.25" customHeight="1">
      <c r="A389" s="6">
        <v>23.26</v>
      </c>
      <c r="B389" s="7" t="s">
        <v>235</v>
      </c>
      <c r="C389" s="62"/>
      <c r="D389" s="63"/>
      <c r="E389" s="62"/>
      <c r="F389" s="63"/>
      <c r="G389" s="47"/>
      <c r="H389" s="48"/>
      <c r="I389" s="49">
        <f t="shared" si="246"/>
        <v>0</v>
      </c>
      <c r="J389" s="50">
        <f t="shared" si="246"/>
        <v>0</v>
      </c>
      <c r="K389" s="62"/>
      <c r="L389" s="62"/>
      <c r="M389" s="62"/>
      <c r="N389" s="63"/>
      <c r="O389" s="118">
        <v>5.0000000000000001E-3</v>
      </c>
      <c r="P389" s="305">
        <v>1391</v>
      </c>
      <c r="Q389" s="41">
        <f t="shared" si="247"/>
        <v>6.9550000000000001</v>
      </c>
      <c r="R389" s="42">
        <f t="shared" si="255"/>
        <v>1391</v>
      </c>
      <c r="S389" s="43">
        <f>L389+N389+Q389</f>
        <v>6.9550000000000001</v>
      </c>
      <c r="T389" s="409"/>
      <c r="U389" s="409"/>
      <c r="V389" s="409"/>
      <c r="W389" s="483"/>
      <c r="X389" s="466">
        <v>5.0000000000000001E-3</v>
      </c>
      <c r="Y389" s="523">
        <v>0</v>
      </c>
      <c r="Z389" s="424">
        <f>X389*Y389</f>
        <v>0</v>
      </c>
      <c r="AA389" s="406">
        <f t="shared" si="249"/>
        <v>0</v>
      </c>
      <c r="AB389" s="484">
        <f t="shared" si="195"/>
        <v>0</v>
      </c>
      <c r="AC389" s="408"/>
    </row>
    <row r="390" spans="1:29" s="91" customFormat="1" ht="23.25" customHeight="1">
      <c r="A390" s="52">
        <v>23.27</v>
      </c>
      <c r="B390" s="7" t="s">
        <v>236</v>
      </c>
      <c r="C390" s="62">
        <v>5</v>
      </c>
      <c r="D390" s="63">
        <v>3.95</v>
      </c>
      <c r="E390" s="62">
        <v>5</v>
      </c>
      <c r="F390" s="63">
        <v>3.95</v>
      </c>
      <c r="G390" s="47">
        <f t="shared" si="253"/>
        <v>1</v>
      </c>
      <c r="H390" s="48">
        <f t="shared" si="253"/>
        <v>1</v>
      </c>
      <c r="I390" s="49">
        <f t="shared" si="246"/>
        <v>0</v>
      </c>
      <c r="J390" s="50">
        <f t="shared" si="246"/>
        <v>0</v>
      </c>
      <c r="K390" s="62"/>
      <c r="L390" s="63"/>
      <c r="M390" s="62"/>
      <c r="N390" s="63"/>
      <c r="O390" s="118"/>
      <c r="P390" s="305">
        <v>3</v>
      </c>
      <c r="Q390" s="41">
        <v>3.56</v>
      </c>
      <c r="R390" s="42">
        <f t="shared" si="255"/>
        <v>3</v>
      </c>
      <c r="S390" s="43">
        <f>L390+N390+Q390</f>
        <v>3.56</v>
      </c>
      <c r="T390" s="409"/>
      <c r="U390" s="483"/>
      <c r="V390" s="409"/>
      <c r="W390" s="483"/>
      <c r="X390" s="466"/>
      <c r="Y390" s="523">
        <v>1</v>
      </c>
      <c r="Z390" s="424">
        <v>1.0249999999999999</v>
      </c>
      <c r="AA390" s="406">
        <f t="shared" si="249"/>
        <v>1</v>
      </c>
      <c r="AB390" s="484">
        <f t="shared" si="195"/>
        <v>1.0249999999999999</v>
      </c>
      <c r="AC390" s="408"/>
    </row>
    <row r="391" spans="1:29" s="91" customFormat="1" ht="30" customHeight="1">
      <c r="A391" s="6">
        <v>23.28</v>
      </c>
      <c r="B391" s="7" t="s">
        <v>237</v>
      </c>
      <c r="C391" s="62">
        <v>3</v>
      </c>
      <c r="D391" s="63">
        <v>2.3650000000000002</v>
      </c>
      <c r="E391" s="62">
        <v>3</v>
      </c>
      <c r="F391" s="63">
        <v>2.3650000000000002</v>
      </c>
      <c r="G391" s="47">
        <f t="shared" si="253"/>
        <v>1</v>
      </c>
      <c r="H391" s="48">
        <f t="shared" si="253"/>
        <v>1</v>
      </c>
      <c r="I391" s="49">
        <f t="shared" si="246"/>
        <v>0</v>
      </c>
      <c r="J391" s="50">
        <f t="shared" si="246"/>
        <v>0</v>
      </c>
      <c r="K391" s="62"/>
      <c r="L391" s="63"/>
      <c r="M391" s="62"/>
      <c r="N391" s="63"/>
      <c r="O391" s="118"/>
      <c r="P391" s="305">
        <v>9</v>
      </c>
      <c r="Q391" s="41">
        <v>12.87</v>
      </c>
      <c r="R391" s="42">
        <f t="shared" si="255"/>
        <v>9</v>
      </c>
      <c r="S391" s="43">
        <f t="shared" si="255"/>
        <v>12.87</v>
      </c>
      <c r="T391" s="409"/>
      <c r="U391" s="483"/>
      <c r="V391" s="409"/>
      <c r="W391" s="483"/>
      <c r="X391" s="466"/>
      <c r="Y391" s="523">
        <v>4</v>
      </c>
      <c r="Z391" s="424">
        <v>5.62</v>
      </c>
      <c r="AA391" s="406">
        <f t="shared" si="249"/>
        <v>4</v>
      </c>
      <c r="AB391" s="484">
        <f t="shared" si="195"/>
        <v>5.62</v>
      </c>
      <c r="AC391" s="408"/>
    </row>
    <row r="392" spans="1:29" s="91" customFormat="1" ht="23.25" customHeight="1">
      <c r="A392" s="6">
        <v>23.29</v>
      </c>
      <c r="B392" s="7" t="s">
        <v>322</v>
      </c>
      <c r="C392" s="62"/>
      <c r="D392" s="63"/>
      <c r="E392" s="62"/>
      <c r="F392" s="63"/>
      <c r="G392" s="47"/>
      <c r="H392" s="48"/>
      <c r="I392" s="49"/>
      <c r="J392" s="50"/>
      <c r="K392" s="62"/>
      <c r="L392" s="63"/>
      <c r="M392" s="62"/>
      <c r="N392" s="63"/>
      <c r="O392" s="118"/>
      <c r="P392" s="305"/>
      <c r="Q392" s="41"/>
      <c r="R392" s="42">
        <f t="shared" si="255"/>
        <v>0</v>
      </c>
      <c r="S392" s="43">
        <f t="shared" si="255"/>
        <v>0</v>
      </c>
      <c r="T392" s="409"/>
      <c r="U392" s="483"/>
      <c r="V392" s="409"/>
      <c r="W392" s="483"/>
      <c r="X392" s="466"/>
      <c r="Y392" s="523"/>
      <c r="Z392" s="424"/>
      <c r="AA392" s="406">
        <f t="shared" si="249"/>
        <v>0</v>
      </c>
      <c r="AB392" s="484">
        <f t="shared" si="195"/>
        <v>0</v>
      </c>
      <c r="AC392" s="408"/>
    </row>
    <row r="393" spans="1:29" s="91" customFormat="1" ht="23.25" customHeight="1">
      <c r="A393" s="6">
        <v>23.3</v>
      </c>
      <c r="B393" s="7" t="s">
        <v>296</v>
      </c>
      <c r="C393" s="62"/>
      <c r="D393" s="63"/>
      <c r="E393" s="62"/>
      <c r="F393" s="63"/>
      <c r="G393" s="47"/>
      <c r="H393" s="48"/>
      <c r="I393" s="49"/>
      <c r="J393" s="50"/>
      <c r="K393" s="62"/>
      <c r="L393" s="62"/>
      <c r="M393" s="62"/>
      <c r="N393" s="63"/>
      <c r="O393" s="118"/>
      <c r="P393" s="62"/>
      <c r="Q393" s="41">
        <f t="shared" si="247"/>
        <v>0</v>
      </c>
      <c r="R393" s="42">
        <f t="shared" si="255"/>
        <v>0</v>
      </c>
      <c r="S393" s="43">
        <f t="shared" si="255"/>
        <v>0</v>
      </c>
      <c r="T393" s="409"/>
      <c r="U393" s="409"/>
      <c r="V393" s="409"/>
      <c r="W393" s="483"/>
      <c r="X393" s="466"/>
      <c r="Y393" s="409"/>
      <c r="Z393" s="424">
        <f t="shared" ref="Z393:Z396" si="256">X393*Y393</f>
        <v>0</v>
      </c>
      <c r="AA393" s="406">
        <f t="shared" si="249"/>
        <v>0</v>
      </c>
      <c r="AB393" s="484">
        <f t="shared" si="249"/>
        <v>0</v>
      </c>
      <c r="AC393" s="408"/>
    </row>
    <row r="394" spans="1:29" ht="31.5">
      <c r="A394" s="6">
        <v>23.31</v>
      </c>
      <c r="B394" s="38" t="s">
        <v>238</v>
      </c>
      <c r="C394" s="39"/>
      <c r="D394" s="40"/>
      <c r="E394" s="39"/>
      <c r="F394" s="40"/>
      <c r="G394" s="47"/>
      <c r="H394" s="48"/>
      <c r="I394" s="49">
        <f t="shared" si="246"/>
        <v>0</v>
      </c>
      <c r="J394" s="50">
        <f t="shared" si="246"/>
        <v>0</v>
      </c>
      <c r="K394" s="39"/>
      <c r="L394" s="39"/>
      <c r="M394" s="39"/>
      <c r="N394" s="40"/>
      <c r="O394" s="115"/>
      <c r="P394" s="39"/>
      <c r="Q394" s="41">
        <f t="shared" si="247"/>
        <v>0</v>
      </c>
      <c r="R394" s="42">
        <f t="shared" si="255"/>
        <v>0</v>
      </c>
      <c r="S394" s="43">
        <f t="shared" si="255"/>
        <v>0</v>
      </c>
      <c r="T394" s="467"/>
      <c r="U394" s="467"/>
      <c r="V394" s="467"/>
      <c r="W394" s="498"/>
      <c r="X394" s="468"/>
      <c r="Y394" s="467"/>
      <c r="Z394" s="424">
        <f t="shared" si="256"/>
        <v>0</v>
      </c>
      <c r="AA394" s="406">
        <f t="shared" si="249"/>
        <v>0</v>
      </c>
      <c r="AB394" s="484">
        <f t="shared" si="249"/>
        <v>0</v>
      </c>
      <c r="AC394" s="410"/>
    </row>
    <row r="395" spans="1:29" ht="66.75" customHeight="1">
      <c r="A395" s="6"/>
      <c r="B395" s="61" t="s">
        <v>239</v>
      </c>
      <c r="C395" s="62"/>
      <c r="D395" s="63"/>
      <c r="E395" s="62"/>
      <c r="F395" s="63"/>
      <c r="G395" s="47"/>
      <c r="H395" s="48"/>
      <c r="I395" s="49">
        <f t="shared" si="246"/>
        <v>0</v>
      </c>
      <c r="J395" s="50">
        <f t="shared" si="246"/>
        <v>0</v>
      </c>
      <c r="K395" s="62"/>
      <c r="L395" s="62"/>
      <c r="M395" s="62"/>
      <c r="N395" s="63"/>
      <c r="O395" s="51"/>
      <c r="P395" s="62"/>
      <c r="Q395" s="41">
        <f t="shared" si="247"/>
        <v>0</v>
      </c>
      <c r="R395" s="42">
        <f t="shared" si="255"/>
        <v>0</v>
      </c>
      <c r="S395" s="43">
        <f t="shared" si="255"/>
        <v>0</v>
      </c>
      <c r="T395" s="409"/>
      <c r="U395" s="409"/>
      <c r="V395" s="409"/>
      <c r="W395" s="483"/>
      <c r="X395" s="423"/>
      <c r="Y395" s="409"/>
      <c r="Z395" s="424">
        <f t="shared" si="256"/>
        <v>0</v>
      </c>
      <c r="AA395" s="406">
        <f t="shared" si="249"/>
        <v>0</v>
      </c>
      <c r="AB395" s="484">
        <f t="shared" si="249"/>
        <v>0</v>
      </c>
      <c r="AC395" s="408"/>
    </row>
    <row r="396" spans="1:29" ht="33" customHeight="1">
      <c r="A396" s="6"/>
      <c r="B396" s="61" t="s">
        <v>240</v>
      </c>
      <c r="C396" s="62"/>
      <c r="D396" s="63"/>
      <c r="E396" s="62"/>
      <c r="F396" s="63"/>
      <c r="G396" s="47"/>
      <c r="H396" s="48"/>
      <c r="I396" s="49">
        <f t="shared" si="246"/>
        <v>0</v>
      </c>
      <c r="J396" s="50">
        <f t="shared" si="246"/>
        <v>0</v>
      </c>
      <c r="K396" s="62"/>
      <c r="L396" s="62"/>
      <c r="M396" s="62"/>
      <c r="N396" s="63"/>
      <c r="O396" s="51"/>
      <c r="P396" s="62"/>
      <c r="Q396" s="41">
        <f t="shared" si="247"/>
        <v>0</v>
      </c>
      <c r="R396" s="42">
        <f t="shared" si="255"/>
        <v>0</v>
      </c>
      <c r="S396" s="43">
        <f t="shared" si="255"/>
        <v>0</v>
      </c>
      <c r="T396" s="409"/>
      <c r="U396" s="409"/>
      <c r="V396" s="409"/>
      <c r="W396" s="483"/>
      <c r="X396" s="423"/>
      <c r="Y396" s="409"/>
      <c r="Z396" s="424">
        <f t="shared" si="256"/>
        <v>0</v>
      </c>
      <c r="AA396" s="406">
        <f t="shared" si="249"/>
        <v>0</v>
      </c>
      <c r="AB396" s="484">
        <f t="shared" si="249"/>
        <v>0</v>
      </c>
      <c r="AC396" s="408"/>
    </row>
    <row r="397" spans="1:29" ht="36.75" customHeight="1">
      <c r="A397" s="6"/>
      <c r="B397" s="61" t="s">
        <v>241</v>
      </c>
      <c r="C397" s="62"/>
      <c r="D397" s="63"/>
      <c r="E397" s="62"/>
      <c r="F397" s="63"/>
      <c r="G397" s="47"/>
      <c r="H397" s="48"/>
      <c r="I397" s="49">
        <f t="shared" si="246"/>
        <v>0</v>
      </c>
      <c r="J397" s="50">
        <f t="shared" si="246"/>
        <v>0</v>
      </c>
      <c r="K397" s="62"/>
      <c r="L397" s="62"/>
      <c r="M397" s="62"/>
      <c r="N397" s="63"/>
      <c r="O397" s="118"/>
      <c r="P397" s="62"/>
      <c r="Q397" s="41">
        <f t="shared" si="247"/>
        <v>0</v>
      </c>
      <c r="R397" s="42">
        <f t="shared" si="255"/>
        <v>0</v>
      </c>
      <c r="S397" s="43">
        <f t="shared" si="255"/>
        <v>0</v>
      </c>
      <c r="T397" s="409"/>
      <c r="U397" s="409"/>
      <c r="V397" s="409"/>
      <c r="W397" s="483"/>
      <c r="X397" s="466"/>
      <c r="Y397" s="409">
        <v>0</v>
      </c>
      <c r="Z397" s="424">
        <v>0</v>
      </c>
      <c r="AA397" s="406">
        <f t="shared" si="249"/>
        <v>0</v>
      </c>
      <c r="AB397" s="484">
        <f t="shared" si="249"/>
        <v>0</v>
      </c>
      <c r="AC397" s="408"/>
    </row>
    <row r="398" spans="1:29" ht="20.25" customHeight="1">
      <c r="A398" s="6"/>
      <c r="B398" s="61" t="s">
        <v>323</v>
      </c>
      <c r="C398" s="62"/>
      <c r="D398" s="63"/>
      <c r="E398" s="62"/>
      <c r="F398" s="63"/>
      <c r="G398" s="47"/>
      <c r="H398" s="48"/>
      <c r="I398" s="49"/>
      <c r="J398" s="50"/>
      <c r="K398" s="62"/>
      <c r="L398" s="62"/>
      <c r="M398" s="62"/>
      <c r="N398" s="63"/>
      <c r="O398" s="118"/>
      <c r="P398" s="62">
        <v>0</v>
      </c>
      <c r="Q398" s="41"/>
      <c r="R398" s="42">
        <f t="shared" si="255"/>
        <v>0</v>
      </c>
      <c r="S398" s="43">
        <f t="shared" si="255"/>
        <v>0</v>
      </c>
      <c r="T398" s="409"/>
      <c r="U398" s="409"/>
      <c r="V398" s="409"/>
      <c r="W398" s="483"/>
      <c r="X398" s="466"/>
      <c r="Y398" s="409">
        <v>0</v>
      </c>
      <c r="Z398" s="424">
        <v>0</v>
      </c>
      <c r="AA398" s="406">
        <f t="shared" si="249"/>
        <v>0</v>
      </c>
      <c r="AB398" s="484">
        <f t="shared" si="249"/>
        <v>0</v>
      </c>
      <c r="AC398" s="408"/>
    </row>
    <row r="399" spans="1:29" s="91" customFormat="1" ht="43.5" customHeight="1">
      <c r="A399" s="6"/>
      <c r="B399" s="61" t="s">
        <v>321</v>
      </c>
      <c r="C399" s="62"/>
      <c r="D399" s="63"/>
      <c r="E399" s="62"/>
      <c r="F399" s="63"/>
      <c r="G399" s="47"/>
      <c r="H399" s="48"/>
      <c r="I399" s="49">
        <f t="shared" si="246"/>
        <v>0</v>
      </c>
      <c r="J399" s="50">
        <f t="shared" si="246"/>
        <v>0</v>
      </c>
      <c r="K399" s="62"/>
      <c r="L399" s="62"/>
      <c r="M399" s="62"/>
      <c r="N399" s="63"/>
      <c r="O399" s="118"/>
      <c r="P399" s="62"/>
      <c r="Q399" s="41">
        <f t="shared" si="247"/>
        <v>0</v>
      </c>
      <c r="R399" s="42">
        <f t="shared" si="255"/>
        <v>0</v>
      </c>
      <c r="S399" s="43">
        <f t="shared" si="255"/>
        <v>0</v>
      </c>
      <c r="T399" s="409"/>
      <c r="U399" s="409"/>
      <c r="V399" s="409"/>
      <c r="W399" s="483"/>
      <c r="X399" s="466"/>
      <c r="Y399" s="409"/>
      <c r="Z399" s="424">
        <f t="shared" ref="Z399:Z400" si="257">X399*Y399</f>
        <v>0</v>
      </c>
      <c r="AA399" s="406">
        <f t="shared" si="249"/>
        <v>0</v>
      </c>
      <c r="AB399" s="484">
        <f t="shared" si="249"/>
        <v>0</v>
      </c>
      <c r="AC399" s="408"/>
    </row>
    <row r="400" spans="1:29" s="91" customFormat="1" ht="62.25" customHeight="1">
      <c r="A400" s="6">
        <v>23.32</v>
      </c>
      <c r="B400" s="61" t="s">
        <v>242</v>
      </c>
      <c r="C400" s="62"/>
      <c r="D400" s="63"/>
      <c r="E400" s="62"/>
      <c r="F400" s="63"/>
      <c r="G400" s="47"/>
      <c r="H400" s="48"/>
      <c r="I400" s="49">
        <f t="shared" si="246"/>
        <v>0</v>
      </c>
      <c r="J400" s="50">
        <f t="shared" si="246"/>
        <v>0</v>
      </c>
      <c r="K400" s="62"/>
      <c r="L400" s="62"/>
      <c r="M400" s="62"/>
      <c r="N400" s="63"/>
      <c r="O400" s="118"/>
      <c r="P400" s="62"/>
      <c r="Q400" s="41">
        <f t="shared" si="247"/>
        <v>0</v>
      </c>
      <c r="R400" s="42">
        <f t="shared" si="255"/>
        <v>0</v>
      </c>
      <c r="S400" s="43">
        <f t="shared" si="255"/>
        <v>0</v>
      </c>
      <c r="T400" s="409"/>
      <c r="U400" s="409"/>
      <c r="V400" s="409"/>
      <c r="W400" s="483"/>
      <c r="X400" s="466"/>
      <c r="Y400" s="409"/>
      <c r="Z400" s="424">
        <f t="shared" si="257"/>
        <v>0</v>
      </c>
      <c r="AA400" s="406">
        <f t="shared" si="249"/>
        <v>0</v>
      </c>
      <c r="AB400" s="484">
        <f t="shared" si="249"/>
        <v>0</v>
      </c>
      <c r="AC400" s="408"/>
    </row>
    <row r="401" spans="1:30" s="9" customFormat="1" ht="48.75" customHeight="1">
      <c r="A401" s="6">
        <v>23.33</v>
      </c>
      <c r="B401" s="61" t="s">
        <v>288</v>
      </c>
      <c r="C401" s="62"/>
      <c r="D401" s="63"/>
      <c r="E401" s="62"/>
      <c r="F401" s="63"/>
      <c r="G401" s="47"/>
      <c r="H401" s="48"/>
      <c r="I401" s="49"/>
      <c r="J401" s="50"/>
      <c r="K401" s="62"/>
      <c r="L401" s="62"/>
      <c r="M401" s="62"/>
      <c r="N401" s="63"/>
      <c r="O401" s="51"/>
      <c r="P401" s="305">
        <v>10</v>
      </c>
      <c r="Q401" s="41">
        <v>5.2160000000000002</v>
      </c>
      <c r="R401" s="42">
        <f t="shared" si="255"/>
        <v>10</v>
      </c>
      <c r="S401" s="43">
        <f t="shared" si="255"/>
        <v>5.2160000000000002</v>
      </c>
      <c r="T401" s="409"/>
      <c r="U401" s="409"/>
      <c r="V401" s="409"/>
      <c r="W401" s="483"/>
      <c r="X401" s="423"/>
      <c r="Y401" s="523">
        <v>0</v>
      </c>
      <c r="Z401" s="424">
        <v>0</v>
      </c>
      <c r="AA401" s="406">
        <f t="shared" si="249"/>
        <v>0</v>
      </c>
      <c r="AB401" s="484">
        <f t="shared" si="249"/>
        <v>0</v>
      </c>
      <c r="AC401" s="408"/>
    </row>
    <row r="402" spans="1:30" s="9" customFormat="1" ht="43.5" customHeight="1">
      <c r="A402" s="124">
        <v>23.34</v>
      </c>
      <c r="B402" s="61" t="s">
        <v>289</v>
      </c>
      <c r="C402" s="62"/>
      <c r="D402" s="63"/>
      <c r="E402" s="62"/>
      <c r="F402" s="63"/>
      <c r="G402" s="47"/>
      <c r="H402" s="48"/>
      <c r="I402" s="49"/>
      <c r="J402" s="50"/>
      <c r="K402" s="62"/>
      <c r="L402" s="62"/>
      <c r="M402" s="62"/>
      <c r="N402" s="63"/>
      <c r="O402" s="51"/>
      <c r="P402" s="305">
        <v>10</v>
      </c>
      <c r="Q402" s="41">
        <v>4.657</v>
      </c>
      <c r="R402" s="42">
        <f t="shared" si="255"/>
        <v>10</v>
      </c>
      <c r="S402" s="43">
        <f t="shared" si="255"/>
        <v>4.657</v>
      </c>
      <c r="T402" s="409"/>
      <c r="U402" s="409"/>
      <c r="V402" s="409"/>
      <c r="W402" s="483"/>
      <c r="X402" s="423"/>
      <c r="Y402" s="523">
        <v>0</v>
      </c>
      <c r="Z402" s="424">
        <v>0</v>
      </c>
      <c r="AA402" s="406">
        <f t="shared" si="249"/>
        <v>0</v>
      </c>
      <c r="AB402" s="484">
        <f t="shared" si="249"/>
        <v>0</v>
      </c>
      <c r="AC402" s="408"/>
    </row>
    <row r="403" spans="1:30" s="9" customFormat="1" ht="39.75" customHeight="1">
      <c r="A403" s="124">
        <v>23.35</v>
      </c>
      <c r="B403" s="61" t="s">
        <v>291</v>
      </c>
      <c r="C403" s="62"/>
      <c r="D403" s="63"/>
      <c r="E403" s="62"/>
      <c r="F403" s="63"/>
      <c r="G403" s="47"/>
      <c r="H403" s="48"/>
      <c r="I403" s="49"/>
      <c r="J403" s="50"/>
      <c r="K403" s="62"/>
      <c r="L403" s="62"/>
      <c r="M403" s="62"/>
      <c r="N403" s="63"/>
      <c r="O403" s="51"/>
      <c r="P403" s="62"/>
      <c r="Q403" s="41">
        <f t="shared" si="247"/>
        <v>0</v>
      </c>
      <c r="R403" s="42"/>
      <c r="S403" s="43"/>
      <c r="T403" s="409"/>
      <c r="U403" s="409"/>
      <c r="V403" s="409"/>
      <c r="W403" s="483"/>
      <c r="X403" s="423"/>
      <c r="Y403" s="409"/>
      <c r="Z403" s="424">
        <f t="shared" ref="Z403:Z405" si="258">X403*Y403</f>
        <v>0</v>
      </c>
      <c r="AA403" s="406"/>
      <c r="AB403" s="484">
        <f t="shared" si="249"/>
        <v>0</v>
      </c>
      <c r="AC403" s="408"/>
    </row>
    <row r="404" spans="1:30" s="9" customFormat="1" ht="30" customHeight="1">
      <c r="A404" s="124">
        <v>23.36</v>
      </c>
      <c r="B404" s="61" t="s">
        <v>309</v>
      </c>
      <c r="C404" s="62"/>
      <c r="D404" s="63"/>
      <c r="E404" s="62"/>
      <c r="F404" s="63"/>
      <c r="G404" s="47"/>
      <c r="H404" s="48"/>
      <c r="I404" s="49"/>
      <c r="J404" s="50"/>
      <c r="K404" s="62"/>
      <c r="L404" s="62"/>
      <c r="M404" s="62"/>
      <c r="N404" s="63"/>
      <c r="O404" s="51">
        <v>0.2</v>
      </c>
      <c r="P404" s="326">
        <v>30</v>
      </c>
      <c r="Q404" s="41">
        <f t="shared" si="247"/>
        <v>6</v>
      </c>
      <c r="R404" s="42">
        <f t="shared" ref="R404:S404" si="259">K404+M404+P404</f>
        <v>30</v>
      </c>
      <c r="S404" s="43">
        <f t="shared" si="259"/>
        <v>6</v>
      </c>
      <c r="T404" s="409"/>
      <c r="U404" s="409"/>
      <c r="V404" s="409"/>
      <c r="W404" s="483"/>
      <c r="X404" s="423">
        <v>0.2</v>
      </c>
      <c r="Y404" s="523">
        <v>0</v>
      </c>
      <c r="Z404" s="424">
        <f t="shared" si="258"/>
        <v>0</v>
      </c>
      <c r="AA404" s="406">
        <f t="shared" ref="AA404" si="260">T404+V404+Y404</f>
        <v>0</v>
      </c>
      <c r="AB404" s="484">
        <f t="shared" si="249"/>
        <v>0</v>
      </c>
      <c r="AC404" s="408"/>
    </row>
    <row r="405" spans="1:30" s="9" customFormat="1" ht="33.75" customHeight="1">
      <c r="A405" s="219">
        <v>23.37</v>
      </c>
      <c r="B405" s="12" t="s">
        <v>292</v>
      </c>
      <c r="C405" s="62"/>
      <c r="D405" s="63"/>
      <c r="E405" s="62"/>
      <c r="F405" s="63"/>
      <c r="G405" s="47"/>
      <c r="H405" s="48"/>
      <c r="I405" s="49"/>
      <c r="J405" s="50"/>
      <c r="K405" s="62"/>
      <c r="L405" s="62"/>
      <c r="M405" s="62"/>
      <c r="N405" s="63"/>
      <c r="O405" s="51"/>
      <c r="P405" s="62"/>
      <c r="Q405" s="41">
        <f t="shared" si="247"/>
        <v>0</v>
      </c>
      <c r="R405" s="42"/>
      <c r="S405" s="43"/>
      <c r="T405" s="409"/>
      <c r="U405" s="409"/>
      <c r="V405" s="409"/>
      <c r="W405" s="483"/>
      <c r="X405" s="423"/>
      <c r="Y405" s="409"/>
      <c r="Z405" s="424">
        <f t="shared" si="258"/>
        <v>0</v>
      </c>
      <c r="AA405" s="406"/>
      <c r="AB405" s="484">
        <f t="shared" si="249"/>
        <v>0</v>
      </c>
      <c r="AC405" s="408"/>
    </row>
    <row r="406" spans="1:30" s="216" customFormat="1" ht="18">
      <c r="A406" s="203"/>
      <c r="B406" s="192" t="s">
        <v>105</v>
      </c>
      <c r="C406" s="198">
        <f>SUM(C364:C405)</f>
        <v>69</v>
      </c>
      <c r="D406" s="199">
        <f>SUM(D364:D405)</f>
        <v>301.09800000000001</v>
      </c>
      <c r="E406" s="198">
        <f>SUM(E364:E405)</f>
        <v>36</v>
      </c>
      <c r="F406" s="199">
        <f>SUM(F364:F405)</f>
        <v>185.97799999999998</v>
      </c>
      <c r="G406" s="214">
        <f t="shared" ref="G406:H406" si="261">E406/C406</f>
        <v>0.52173913043478259</v>
      </c>
      <c r="H406" s="215">
        <f t="shared" si="261"/>
        <v>0.6176660090734577</v>
      </c>
      <c r="I406" s="198">
        <f t="shared" ref="I406:N406" si="262">SUM(I364:I405)</f>
        <v>33</v>
      </c>
      <c r="J406" s="199">
        <f t="shared" si="262"/>
        <v>115.12</v>
      </c>
      <c r="K406" s="198">
        <f t="shared" si="262"/>
        <v>0</v>
      </c>
      <c r="L406" s="199">
        <f t="shared" si="262"/>
        <v>0</v>
      </c>
      <c r="M406" s="198">
        <f t="shared" si="262"/>
        <v>0</v>
      </c>
      <c r="N406" s="199">
        <f t="shared" si="262"/>
        <v>0</v>
      </c>
      <c r="O406" s="200"/>
      <c r="P406" s="198">
        <f t="shared" ref="P406:W406" si="263">SUM(P364:P405)</f>
        <v>6695</v>
      </c>
      <c r="Q406" s="199">
        <f t="shared" si="263"/>
        <v>2752.808</v>
      </c>
      <c r="R406" s="198">
        <f t="shared" si="263"/>
        <v>6695</v>
      </c>
      <c r="S406" s="199">
        <f t="shared" si="263"/>
        <v>2752.808</v>
      </c>
      <c r="T406" s="445"/>
      <c r="U406" s="446">
        <f t="shared" si="263"/>
        <v>0</v>
      </c>
      <c r="V406" s="445"/>
      <c r="W406" s="446">
        <f t="shared" si="263"/>
        <v>0</v>
      </c>
      <c r="X406" s="449"/>
      <c r="Y406" s="445"/>
      <c r="Z406" s="446">
        <f t="shared" ref="Z406:AB406" si="264">SUM(Z364:Z405)</f>
        <v>777.04499999999996</v>
      </c>
      <c r="AA406" s="445"/>
      <c r="AB406" s="446">
        <f t="shared" si="264"/>
        <v>777.04499999999996</v>
      </c>
      <c r="AC406" s="422"/>
    </row>
    <row r="407" spans="1:30" ht="31.5">
      <c r="A407" s="260" t="s">
        <v>243</v>
      </c>
      <c r="B407" s="36" t="s">
        <v>244</v>
      </c>
      <c r="C407" s="26"/>
      <c r="D407" s="27"/>
      <c r="E407" s="26"/>
      <c r="F407" s="27"/>
      <c r="G407" s="47"/>
      <c r="H407" s="48"/>
      <c r="I407" s="53"/>
      <c r="J407" s="26"/>
      <c r="K407" s="26"/>
      <c r="L407" s="26"/>
      <c r="M407" s="26"/>
      <c r="N407" s="27"/>
      <c r="O407" s="112"/>
      <c r="P407" s="26"/>
      <c r="Q407" s="27"/>
      <c r="R407" s="42">
        <f t="shared" si="255"/>
        <v>0</v>
      </c>
      <c r="S407" s="43">
        <f t="shared" si="255"/>
        <v>0</v>
      </c>
      <c r="T407" s="439"/>
      <c r="U407" s="439"/>
      <c r="V407" s="439"/>
      <c r="W407" s="448"/>
      <c r="X407" s="440"/>
      <c r="Y407" s="439"/>
      <c r="Z407" s="448"/>
      <c r="AA407" s="406"/>
      <c r="AB407" s="484"/>
      <c r="AC407" s="403"/>
    </row>
    <row r="408" spans="1:30" s="147" customFormat="1" ht="18">
      <c r="A408" s="143">
        <v>24</v>
      </c>
      <c r="B408" s="144" t="s">
        <v>245</v>
      </c>
      <c r="C408" s="145"/>
      <c r="D408" s="162"/>
      <c r="E408" s="145"/>
      <c r="F408" s="162"/>
      <c r="G408" s="151"/>
      <c r="H408" s="152"/>
      <c r="I408" s="159"/>
      <c r="J408" s="145"/>
      <c r="K408" s="145"/>
      <c r="L408" s="145"/>
      <c r="M408" s="145"/>
      <c r="N408" s="162"/>
      <c r="O408" s="153"/>
      <c r="P408" s="145"/>
      <c r="Q408" s="162"/>
      <c r="R408" s="154">
        <f t="shared" si="255"/>
        <v>0</v>
      </c>
      <c r="S408" s="155">
        <f t="shared" si="255"/>
        <v>0</v>
      </c>
      <c r="T408" s="439"/>
      <c r="U408" s="439"/>
      <c r="V408" s="439"/>
      <c r="W408" s="448"/>
      <c r="X408" s="440"/>
      <c r="Y408" s="439"/>
      <c r="Z408" s="448"/>
      <c r="AA408" s="406"/>
      <c r="AB408" s="484"/>
      <c r="AC408" s="403"/>
    </row>
    <row r="409" spans="1:30" ht="18">
      <c r="A409" s="6">
        <v>24.01</v>
      </c>
      <c r="B409" s="7" t="s">
        <v>246</v>
      </c>
      <c r="C409" s="8"/>
      <c r="D409" s="13"/>
      <c r="E409" s="8"/>
      <c r="F409" s="13"/>
      <c r="G409" s="47"/>
      <c r="H409" s="48"/>
      <c r="I409" s="75"/>
      <c r="J409" s="8"/>
      <c r="K409" s="8"/>
      <c r="L409" s="8"/>
      <c r="M409" s="8"/>
      <c r="N409" s="13"/>
      <c r="O409" s="64"/>
      <c r="P409" s="8"/>
      <c r="Q409" s="13"/>
      <c r="R409" s="42">
        <f t="shared" si="255"/>
        <v>0</v>
      </c>
      <c r="S409" s="43"/>
      <c r="T409" s="405"/>
      <c r="U409" s="405"/>
      <c r="V409" s="405"/>
      <c r="W409" s="484"/>
      <c r="X409" s="426"/>
      <c r="Y409" s="405"/>
      <c r="Z409" s="484"/>
      <c r="AA409" s="406">
        <f t="shared" ref="AA409:AA412" si="265">T409+V409+Y409</f>
        <v>0</v>
      </c>
      <c r="AB409" s="484">
        <f t="shared" si="249"/>
        <v>0</v>
      </c>
      <c r="AC409" s="404"/>
    </row>
    <row r="410" spans="1:30" ht="18">
      <c r="A410" s="6"/>
      <c r="B410" s="7" t="s">
        <v>247</v>
      </c>
      <c r="C410" s="8"/>
      <c r="D410" s="13">
        <v>90</v>
      </c>
      <c r="E410" s="8"/>
      <c r="F410" s="13">
        <v>90</v>
      </c>
      <c r="G410" s="47"/>
      <c r="H410" s="48">
        <f>F410/D410</f>
        <v>1</v>
      </c>
      <c r="I410" s="49">
        <f t="shared" ref="I410:J412" si="266">C410-E410</f>
        <v>0</v>
      </c>
      <c r="J410" s="50">
        <f t="shared" si="266"/>
        <v>0</v>
      </c>
      <c r="K410" s="8"/>
      <c r="L410" s="8"/>
      <c r="M410" s="8"/>
      <c r="N410" s="13"/>
      <c r="O410" s="64"/>
      <c r="P410" s="405">
        <v>1</v>
      </c>
      <c r="Q410" s="13">
        <v>130</v>
      </c>
      <c r="R410" s="42">
        <f t="shared" si="255"/>
        <v>1</v>
      </c>
      <c r="S410" s="43">
        <f>L410+N410+Q410</f>
        <v>130</v>
      </c>
      <c r="T410" s="405"/>
      <c r="U410" s="405"/>
      <c r="V410" s="405"/>
      <c r="W410" s="484"/>
      <c r="X410" s="426"/>
      <c r="Y410" s="405">
        <v>1</v>
      </c>
      <c r="Z410" s="484">
        <v>92.75</v>
      </c>
      <c r="AA410" s="406">
        <f t="shared" si="265"/>
        <v>1</v>
      </c>
      <c r="AB410" s="484">
        <f t="shared" si="249"/>
        <v>92.75</v>
      </c>
      <c r="AC410" s="404"/>
    </row>
    <row r="411" spans="1:30" ht="31.5">
      <c r="A411" s="6"/>
      <c r="B411" s="61" t="s">
        <v>248</v>
      </c>
      <c r="C411" s="62"/>
      <c r="D411" s="63"/>
      <c r="E411" s="62"/>
      <c r="F411" s="63"/>
      <c r="G411" s="47"/>
      <c r="H411" s="48"/>
      <c r="I411" s="49">
        <f t="shared" si="266"/>
        <v>0</v>
      </c>
      <c r="J411" s="50">
        <f t="shared" si="266"/>
        <v>0</v>
      </c>
      <c r="K411" s="62"/>
      <c r="L411" s="62"/>
      <c r="M411" s="62"/>
      <c r="N411" s="63"/>
      <c r="O411" s="118"/>
      <c r="P411" s="62"/>
      <c r="Q411" s="63"/>
      <c r="R411" s="42">
        <f t="shared" si="255"/>
        <v>0</v>
      </c>
      <c r="S411" s="43">
        <f t="shared" si="255"/>
        <v>0</v>
      </c>
      <c r="T411" s="409"/>
      <c r="U411" s="409"/>
      <c r="V411" s="409"/>
      <c r="W411" s="483"/>
      <c r="X411" s="466"/>
      <c r="Y411" s="409"/>
      <c r="Z411" s="483"/>
      <c r="AA411" s="406">
        <f t="shared" si="265"/>
        <v>0</v>
      </c>
      <c r="AB411" s="484">
        <f t="shared" si="249"/>
        <v>0</v>
      </c>
      <c r="AC411" s="408"/>
    </row>
    <row r="412" spans="1:30" ht="31.5">
      <c r="A412" s="6"/>
      <c r="B412" s="7" t="s">
        <v>249</v>
      </c>
      <c r="C412" s="8"/>
      <c r="D412" s="13"/>
      <c r="E412" s="8"/>
      <c r="F412" s="13"/>
      <c r="G412" s="47"/>
      <c r="H412" s="48"/>
      <c r="I412" s="49">
        <f t="shared" si="266"/>
        <v>0</v>
      </c>
      <c r="J412" s="50">
        <f t="shared" si="266"/>
        <v>0</v>
      </c>
      <c r="K412" s="8"/>
      <c r="L412" s="8"/>
      <c r="M412" s="8"/>
      <c r="N412" s="13"/>
      <c r="O412" s="64"/>
      <c r="P412" s="8"/>
      <c r="Q412" s="13"/>
      <c r="R412" s="42">
        <f t="shared" si="255"/>
        <v>0</v>
      </c>
      <c r="S412" s="43">
        <f t="shared" si="255"/>
        <v>0</v>
      </c>
      <c r="T412" s="405"/>
      <c r="U412" s="405"/>
      <c r="V412" s="405"/>
      <c r="W412" s="484"/>
      <c r="X412" s="426"/>
      <c r="Y412" s="405"/>
      <c r="Z412" s="484"/>
      <c r="AA412" s="406">
        <f t="shared" si="265"/>
        <v>0</v>
      </c>
      <c r="AB412" s="484">
        <f t="shared" si="249"/>
        <v>0</v>
      </c>
      <c r="AC412" s="404"/>
      <c r="AD412" s="72">
        <f>AB410+AB411+AB412</f>
        <v>92.75</v>
      </c>
    </row>
    <row r="413" spans="1:30" s="216" customFormat="1" ht="18">
      <c r="A413" s="203"/>
      <c r="B413" s="192" t="s">
        <v>107</v>
      </c>
      <c r="C413" s="198">
        <f>SUM(C410:C412)</f>
        <v>0</v>
      </c>
      <c r="D413" s="199">
        <f t="shared" ref="D413:P413" si="267">SUM(D410:D412)</f>
        <v>90</v>
      </c>
      <c r="E413" s="198">
        <f t="shared" si="267"/>
        <v>0</v>
      </c>
      <c r="F413" s="199">
        <f t="shared" si="267"/>
        <v>90</v>
      </c>
      <c r="G413" s="214"/>
      <c r="H413" s="215">
        <f t="shared" si="253"/>
        <v>1</v>
      </c>
      <c r="I413" s="198">
        <f>SUM(I410:I412)</f>
        <v>0</v>
      </c>
      <c r="J413" s="199">
        <f t="shared" si="267"/>
        <v>0</v>
      </c>
      <c r="K413" s="199">
        <f t="shared" si="267"/>
        <v>0</v>
      </c>
      <c r="L413" s="199">
        <f t="shared" si="267"/>
        <v>0</v>
      </c>
      <c r="M413" s="199">
        <f t="shared" si="267"/>
        <v>0</v>
      </c>
      <c r="N413" s="199">
        <f t="shared" si="267"/>
        <v>0</v>
      </c>
      <c r="O413" s="200">
        <f t="shared" si="267"/>
        <v>0</v>
      </c>
      <c r="P413" s="199">
        <f t="shared" si="267"/>
        <v>1</v>
      </c>
      <c r="Q413" s="199">
        <f>SUM(Q409:Q412)</f>
        <v>130</v>
      </c>
      <c r="R413" s="199">
        <f>SUM(R410:R412)</f>
        <v>1</v>
      </c>
      <c r="S413" s="199">
        <f>SUM(S410:S412)</f>
        <v>130</v>
      </c>
      <c r="T413" s="446"/>
      <c r="U413" s="446">
        <f t="shared" ref="U413:W413" si="268">SUM(U410:U412)</f>
        <v>0</v>
      </c>
      <c r="V413" s="446"/>
      <c r="W413" s="446">
        <f t="shared" si="268"/>
        <v>0</v>
      </c>
      <c r="X413" s="449"/>
      <c r="Y413" s="446"/>
      <c r="Z413" s="446">
        <f>SUM(Z409:Z412)</f>
        <v>92.75</v>
      </c>
      <c r="AA413" s="446"/>
      <c r="AB413" s="446">
        <f>SUM(AB409:AB412)</f>
        <v>92.75</v>
      </c>
      <c r="AC413" s="422"/>
    </row>
    <row r="414" spans="1:30" ht="87" customHeight="1">
      <c r="A414" s="6">
        <v>24.02</v>
      </c>
      <c r="B414" s="7" t="s">
        <v>250</v>
      </c>
      <c r="C414" s="8"/>
      <c r="D414" s="13"/>
      <c r="E414" s="8"/>
      <c r="F414" s="13"/>
      <c r="G414" s="47"/>
      <c r="H414" s="48"/>
      <c r="I414" s="49">
        <f t="shared" ref="I414:J418" si="269">C414-E414</f>
        <v>0</v>
      </c>
      <c r="J414" s="50">
        <f t="shared" si="269"/>
        <v>0</v>
      </c>
      <c r="K414" s="8"/>
      <c r="L414" s="8"/>
      <c r="M414" s="8"/>
      <c r="N414" s="13"/>
      <c r="O414" s="64"/>
      <c r="P414" s="8"/>
      <c r="Q414" s="13"/>
      <c r="R414" s="42">
        <f t="shared" si="255"/>
        <v>0</v>
      </c>
      <c r="S414" s="43">
        <f t="shared" si="255"/>
        <v>0</v>
      </c>
      <c r="T414" s="405"/>
      <c r="U414" s="405"/>
      <c r="V414" s="405"/>
      <c r="W414" s="484"/>
      <c r="X414" s="426"/>
      <c r="Y414" s="405"/>
      <c r="Z414" s="484"/>
      <c r="AA414" s="406"/>
      <c r="AB414" s="484"/>
      <c r="AC414" s="404"/>
    </row>
    <row r="415" spans="1:30" ht="18">
      <c r="A415" s="6"/>
      <c r="B415" s="7" t="s">
        <v>124</v>
      </c>
      <c r="C415" s="8"/>
      <c r="D415" s="13">
        <v>21.89</v>
      </c>
      <c r="E415" s="8"/>
      <c r="F415" s="13">
        <v>21.89</v>
      </c>
      <c r="G415" s="47"/>
      <c r="H415" s="48">
        <f t="shared" si="253"/>
        <v>1</v>
      </c>
      <c r="I415" s="49">
        <f t="shared" si="269"/>
        <v>0</v>
      </c>
      <c r="J415" s="50">
        <f t="shared" si="269"/>
        <v>0</v>
      </c>
      <c r="K415" s="8"/>
      <c r="L415" s="8"/>
      <c r="M415" s="8"/>
      <c r="N415" s="13"/>
      <c r="O415" s="64"/>
      <c r="P415" s="8"/>
      <c r="Q415" s="41">
        <v>45.2</v>
      </c>
      <c r="R415" s="42">
        <f t="shared" si="255"/>
        <v>0</v>
      </c>
      <c r="S415" s="43">
        <f t="shared" si="255"/>
        <v>45.2</v>
      </c>
      <c r="T415" s="405"/>
      <c r="U415" s="405"/>
      <c r="V415" s="405"/>
      <c r="W415" s="484"/>
      <c r="X415" s="426">
        <v>6.9459999999999994E-2</v>
      </c>
      <c r="Y415" s="405">
        <v>616</v>
      </c>
      <c r="Z415" s="424">
        <v>29</v>
      </c>
      <c r="AA415" s="406">
        <f t="shared" ref="AA415:AA418" si="270">T415+V415+Y415</f>
        <v>616</v>
      </c>
      <c r="AB415" s="484">
        <f t="shared" si="249"/>
        <v>29</v>
      </c>
      <c r="AC415" s="404"/>
    </row>
    <row r="416" spans="1:30" ht="18">
      <c r="A416" s="6"/>
      <c r="B416" s="7" t="s">
        <v>173</v>
      </c>
      <c r="C416" s="8"/>
      <c r="D416" s="13">
        <v>14.6</v>
      </c>
      <c r="E416" s="8"/>
      <c r="F416" s="13">
        <v>14.6</v>
      </c>
      <c r="G416" s="47"/>
      <c r="H416" s="48">
        <f t="shared" si="253"/>
        <v>1</v>
      </c>
      <c r="I416" s="49">
        <f t="shared" si="269"/>
        <v>0</v>
      </c>
      <c r="J416" s="50">
        <f t="shared" si="269"/>
        <v>0</v>
      </c>
      <c r="K416" s="8"/>
      <c r="L416" s="8"/>
      <c r="M416" s="8"/>
      <c r="N416" s="13"/>
      <c r="O416" s="64"/>
      <c r="P416" s="8"/>
      <c r="Q416" s="41">
        <v>50.02</v>
      </c>
      <c r="R416" s="42">
        <f t="shared" si="255"/>
        <v>0</v>
      </c>
      <c r="S416" s="43">
        <f t="shared" si="255"/>
        <v>50.02</v>
      </c>
      <c r="T416" s="405"/>
      <c r="U416" s="405"/>
      <c r="V416" s="405"/>
      <c r="W416" s="484"/>
      <c r="X416" s="426"/>
      <c r="Y416" s="405">
        <v>616</v>
      </c>
      <c r="Z416" s="424">
        <v>32</v>
      </c>
      <c r="AA416" s="406">
        <f t="shared" si="270"/>
        <v>616</v>
      </c>
      <c r="AB416" s="484">
        <f t="shared" si="249"/>
        <v>32</v>
      </c>
      <c r="AC416" s="404"/>
    </row>
    <row r="417" spans="1:30" ht="18">
      <c r="A417" s="6"/>
      <c r="B417" s="7" t="s">
        <v>174</v>
      </c>
      <c r="C417" s="8"/>
      <c r="D417" s="13">
        <v>35.554000000000002</v>
      </c>
      <c r="E417" s="8"/>
      <c r="F417" s="13">
        <v>35.554000000000002</v>
      </c>
      <c r="G417" s="47"/>
      <c r="H417" s="48">
        <f t="shared" si="253"/>
        <v>1</v>
      </c>
      <c r="I417" s="49">
        <f t="shared" si="269"/>
        <v>0</v>
      </c>
      <c r="J417" s="50">
        <f t="shared" si="269"/>
        <v>0</v>
      </c>
      <c r="K417" s="8"/>
      <c r="L417" s="8"/>
      <c r="M417" s="8"/>
      <c r="N417" s="13"/>
      <c r="O417" s="64"/>
      <c r="P417" s="8"/>
      <c r="Q417" s="41">
        <v>32.86</v>
      </c>
      <c r="R417" s="42">
        <f t="shared" si="255"/>
        <v>0</v>
      </c>
      <c r="S417" s="43">
        <f t="shared" si="255"/>
        <v>32.86</v>
      </c>
      <c r="T417" s="405"/>
      <c r="U417" s="405"/>
      <c r="V417" s="405"/>
      <c r="W417" s="484"/>
      <c r="X417" s="426"/>
      <c r="Y417" s="405">
        <v>304</v>
      </c>
      <c r="Z417" s="424">
        <v>26.5</v>
      </c>
      <c r="AA417" s="406">
        <f t="shared" si="270"/>
        <v>304</v>
      </c>
      <c r="AB417" s="484">
        <f t="shared" si="249"/>
        <v>26.5</v>
      </c>
      <c r="AC417" s="404"/>
      <c r="AD417" s="72">
        <f>AB415+AB416+AB417</f>
        <v>87.5</v>
      </c>
    </row>
    <row r="418" spans="1:30" ht="37.5" customHeight="1">
      <c r="A418" s="6">
        <v>24.03</v>
      </c>
      <c r="B418" s="7" t="s">
        <v>251</v>
      </c>
      <c r="C418" s="8"/>
      <c r="D418" s="13">
        <v>8.75</v>
      </c>
      <c r="E418" s="8"/>
      <c r="F418" s="13">
        <v>8.75</v>
      </c>
      <c r="G418" s="47"/>
      <c r="H418" s="48">
        <f t="shared" si="253"/>
        <v>1</v>
      </c>
      <c r="I418" s="49">
        <f t="shared" si="269"/>
        <v>0</v>
      </c>
      <c r="J418" s="50">
        <f t="shared" si="269"/>
        <v>0</v>
      </c>
      <c r="K418" s="8"/>
      <c r="L418" s="8"/>
      <c r="M418" s="8"/>
      <c r="N418" s="13"/>
      <c r="O418" s="64"/>
      <c r="P418" s="8"/>
      <c r="Q418" s="41">
        <v>25.3</v>
      </c>
      <c r="R418" s="42">
        <f t="shared" si="255"/>
        <v>0</v>
      </c>
      <c r="S418" s="43">
        <f t="shared" si="255"/>
        <v>25.3</v>
      </c>
      <c r="T418" s="405"/>
      <c r="U418" s="405"/>
      <c r="V418" s="405"/>
      <c r="W418" s="484"/>
      <c r="X418" s="426"/>
      <c r="Y418" s="405"/>
      <c r="Z418" s="424">
        <v>11</v>
      </c>
      <c r="AA418" s="406">
        <f t="shared" si="270"/>
        <v>0</v>
      </c>
      <c r="AB418" s="484">
        <f t="shared" si="249"/>
        <v>11</v>
      </c>
      <c r="AC418" s="404"/>
    </row>
    <row r="419" spans="1:30" s="216" customFormat="1" ht="18">
      <c r="A419" s="203"/>
      <c r="B419" s="192" t="s">
        <v>107</v>
      </c>
      <c r="C419" s="210"/>
      <c r="D419" s="211">
        <f t="shared" ref="D419:F419" si="271">SUM(D414:D418)</f>
        <v>80.794000000000011</v>
      </c>
      <c r="E419" s="210"/>
      <c r="F419" s="211">
        <f t="shared" si="271"/>
        <v>80.794000000000011</v>
      </c>
      <c r="G419" s="214"/>
      <c r="H419" s="215">
        <f t="shared" si="253"/>
        <v>1</v>
      </c>
      <c r="I419" s="210">
        <f t="shared" ref="I419:S419" si="272">SUM(I414:I418)</f>
        <v>0</v>
      </c>
      <c r="J419" s="211">
        <f t="shared" si="272"/>
        <v>0</v>
      </c>
      <c r="K419" s="211">
        <f t="shared" si="272"/>
        <v>0</v>
      </c>
      <c r="L419" s="211">
        <f t="shared" si="272"/>
        <v>0</v>
      </c>
      <c r="M419" s="211">
        <f t="shared" si="272"/>
        <v>0</v>
      </c>
      <c r="N419" s="211">
        <f t="shared" si="272"/>
        <v>0</v>
      </c>
      <c r="O419" s="212">
        <f t="shared" si="272"/>
        <v>0</v>
      </c>
      <c r="P419" s="211">
        <f t="shared" si="272"/>
        <v>0</v>
      </c>
      <c r="Q419" s="211">
        <f>SUM(Q414:Q418)</f>
        <v>153.38</v>
      </c>
      <c r="R419" s="211">
        <f t="shared" si="272"/>
        <v>0</v>
      </c>
      <c r="S419" s="211">
        <f t="shared" si="272"/>
        <v>153.38</v>
      </c>
      <c r="T419" s="475"/>
      <c r="U419" s="475">
        <f t="shared" ref="U419:W419" si="273">SUM(U414:U418)</f>
        <v>0</v>
      </c>
      <c r="V419" s="475"/>
      <c r="W419" s="475">
        <f t="shared" si="273"/>
        <v>0</v>
      </c>
      <c r="X419" s="476"/>
      <c r="Y419" s="475"/>
      <c r="Z419" s="475">
        <f>SUM(Z414:Z418)</f>
        <v>98.5</v>
      </c>
      <c r="AA419" s="475"/>
      <c r="AB419" s="475">
        <f>SUM(AB414:AB418)</f>
        <v>98.5</v>
      </c>
      <c r="AC419" s="422"/>
    </row>
    <row r="420" spans="1:30" s="216" customFormat="1" ht="18">
      <c r="A420" s="203"/>
      <c r="B420" s="192" t="s">
        <v>252</v>
      </c>
      <c r="C420" s="213"/>
      <c r="D420" s="199">
        <f>D419+D413+D406+D361+D357+D351+D347+D344+D340+D336+D329+D325+D320+D308+D291+D265+D219+D215+D208+D194+D150+D148+D111</f>
        <v>3541.5349999999999</v>
      </c>
      <c r="E420" s="198"/>
      <c r="F420" s="199">
        <f>F419+F413+F406+F361+F357+F351+F347+F344+F340+F336+F329+F325+F320+F308+F291+F265+F219+F215+F208+F194+F150+F148+F111</f>
        <v>3400.4650000000001</v>
      </c>
      <c r="G420" s="214"/>
      <c r="H420" s="215">
        <f t="shared" si="253"/>
        <v>0.96016698973750092</v>
      </c>
      <c r="I420" s="198">
        <f t="shared" ref="I420:S420" si="274">I419+I413+I406+I361+I357+I351+I347+I344+I340+I336+I329+I325+I320+I308+I291+I265+I219+I215+I208+I194+I150+I148+I111</f>
        <v>465</v>
      </c>
      <c r="J420" s="199">
        <f t="shared" si="274"/>
        <v>141.07</v>
      </c>
      <c r="K420" s="199">
        <f t="shared" si="274"/>
        <v>0</v>
      </c>
      <c r="L420" s="199">
        <f t="shared" si="274"/>
        <v>0</v>
      </c>
      <c r="M420" s="199">
        <f t="shared" si="274"/>
        <v>0</v>
      </c>
      <c r="N420" s="199">
        <f t="shared" si="274"/>
        <v>0</v>
      </c>
      <c r="O420" s="200">
        <f t="shared" si="274"/>
        <v>26.869929999999997</v>
      </c>
      <c r="P420" s="199">
        <f t="shared" si="274"/>
        <v>143332</v>
      </c>
      <c r="Q420" s="199">
        <f t="shared" si="274"/>
        <v>7251.45712</v>
      </c>
      <c r="R420" s="199">
        <f t="shared" si="274"/>
        <v>143332</v>
      </c>
      <c r="S420" s="199">
        <f t="shared" si="274"/>
        <v>7251.45712</v>
      </c>
      <c r="T420" s="446"/>
      <c r="U420" s="446">
        <f t="shared" ref="U420:Z420" si="275">U419+U413+U406+U361+U357+U351+U347+U344+U340+U336+U329+U325+U320+U308+U291+U265+U219+U215+U208+U194+U150+U148+U111</f>
        <v>0</v>
      </c>
      <c r="V420" s="446"/>
      <c r="W420" s="446">
        <f t="shared" si="275"/>
        <v>0</v>
      </c>
      <c r="X420" s="449"/>
      <c r="Y420" s="446"/>
      <c r="Z420" s="446">
        <f t="shared" si="275"/>
        <v>4366.7783799999997</v>
      </c>
      <c r="AA420" s="446"/>
      <c r="AB420" s="446">
        <f t="shared" ref="AB420" si="276">AB419+AB413+AB406+AB361+AB357+AB351+AB347+AB344+AB340+AB336+AB329+AB325+AB320+AB308+AB291+AB265+AB219+AB215+AB208+AB194+AB150+AB148+AB111</f>
        <v>4366.7783799999997</v>
      </c>
      <c r="AC420" s="422"/>
    </row>
    <row r="421" spans="1:30" s="147" customFormat="1" ht="25.5" customHeight="1">
      <c r="A421" s="175">
        <v>25</v>
      </c>
      <c r="B421" s="144" t="s">
        <v>253</v>
      </c>
      <c r="C421" s="145"/>
      <c r="D421" s="162"/>
      <c r="E421" s="145"/>
      <c r="F421" s="162"/>
      <c r="G421" s="151"/>
      <c r="H421" s="152"/>
      <c r="I421" s="159"/>
      <c r="J421" s="145"/>
      <c r="K421" s="145"/>
      <c r="L421" s="145"/>
      <c r="M421" s="145"/>
      <c r="N421" s="162"/>
      <c r="O421" s="153"/>
      <c r="P421" s="145"/>
      <c r="Q421" s="162"/>
      <c r="R421" s="154">
        <f t="shared" si="255"/>
        <v>0</v>
      </c>
      <c r="S421" s="155">
        <f t="shared" si="255"/>
        <v>0</v>
      </c>
      <c r="T421" s="439"/>
      <c r="U421" s="439"/>
      <c r="V421" s="439"/>
      <c r="W421" s="448"/>
      <c r="X421" s="440"/>
      <c r="Y421" s="439"/>
      <c r="Z421" s="448"/>
      <c r="AA421" s="406"/>
      <c r="AB421" s="484"/>
      <c r="AC421" s="403"/>
    </row>
    <row r="422" spans="1:30" ht="25.5" customHeight="1">
      <c r="A422" s="6">
        <v>25.01</v>
      </c>
      <c r="B422" s="7" t="s">
        <v>254</v>
      </c>
      <c r="C422" s="8"/>
      <c r="D422" s="13"/>
      <c r="E422" s="8"/>
      <c r="F422" s="13"/>
      <c r="G422" s="47"/>
      <c r="H422" s="48"/>
      <c r="I422" s="49">
        <f t="shared" ref="I422:J423" si="277">C422-E422</f>
        <v>0</v>
      </c>
      <c r="J422" s="50">
        <f t="shared" si="277"/>
        <v>0</v>
      </c>
      <c r="K422" s="8"/>
      <c r="L422" s="8"/>
      <c r="M422" s="8"/>
      <c r="N422" s="13"/>
      <c r="O422" s="64"/>
      <c r="P422" s="8"/>
      <c r="Q422" s="13"/>
      <c r="R422" s="42">
        <f t="shared" si="255"/>
        <v>0</v>
      </c>
      <c r="S422" s="43">
        <f t="shared" si="255"/>
        <v>0</v>
      </c>
      <c r="T422" s="405"/>
      <c r="U422" s="405"/>
      <c r="V422" s="405"/>
      <c r="W422" s="484"/>
      <c r="X422" s="426"/>
      <c r="Y422" s="405"/>
      <c r="Z422" s="484"/>
      <c r="AA422" s="406">
        <f t="shared" ref="AA422:AA423" si="278">T422+V422+Y422</f>
        <v>0</v>
      </c>
      <c r="AB422" s="484">
        <f t="shared" si="249"/>
        <v>0</v>
      </c>
      <c r="AC422" s="404"/>
    </row>
    <row r="423" spans="1:30" ht="25.5" customHeight="1">
      <c r="A423" s="6">
        <v>25.02</v>
      </c>
      <c r="B423" s="7" t="s">
        <v>255</v>
      </c>
      <c r="C423" s="8"/>
      <c r="D423" s="13"/>
      <c r="E423" s="8"/>
      <c r="F423" s="13"/>
      <c r="G423" s="47"/>
      <c r="H423" s="48"/>
      <c r="I423" s="49">
        <f t="shared" si="277"/>
        <v>0</v>
      </c>
      <c r="J423" s="50">
        <f t="shared" si="277"/>
        <v>0</v>
      </c>
      <c r="K423" s="8"/>
      <c r="L423" s="8"/>
      <c r="M423" s="8"/>
      <c r="N423" s="13"/>
      <c r="O423" s="64"/>
      <c r="P423" s="8"/>
      <c r="Q423" s="13"/>
      <c r="R423" s="42">
        <f t="shared" si="255"/>
        <v>0</v>
      </c>
      <c r="S423" s="43">
        <f t="shared" si="255"/>
        <v>0</v>
      </c>
      <c r="T423" s="405"/>
      <c r="U423" s="405"/>
      <c r="V423" s="405"/>
      <c r="W423" s="484"/>
      <c r="X423" s="426"/>
      <c r="Y423" s="405"/>
      <c r="Z423" s="484"/>
      <c r="AA423" s="406">
        <f t="shared" si="278"/>
        <v>0</v>
      </c>
      <c r="AB423" s="484">
        <f t="shared" si="249"/>
        <v>0</v>
      </c>
      <c r="AC423" s="404"/>
    </row>
    <row r="424" spans="1:30" s="216" customFormat="1" ht="18">
      <c r="A424" s="203"/>
      <c r="B424" s="192" t="s">
        <v>107</v>
      </c>
      <c r="C424" s="210"/>
      <c r="D424" s="211">
        <f>SUM(D422:D423)</f>
        <v>0</v>
      </c>
      <c r="E424" s="210"/>
      <c r="F424" s="211">
        <f t="shared" ref="F424" si="279">SUM(F422:F423)</f>
        <v>0</v>
      </c>
      <c r="G424" s="214"/>
      <c r="H424" s="215"/>
      <c r="I424" s="210">
        <f t="shared" ref="I424:S424" si="280">SUM(I422:I423)</f>
        <v>0</v>
      </c>
      <c r="J424" s="211">
        <f t="shared" si="280"/>
        <v>0</v>
      </c>
      <c r="K424" s="211">
        <f t="shared" si="280"/>
        <v>0</v>
      </c>
      <c r="L424" s="211">
        <f t="shared" si="280"/>
        <v>0</v>
      </c>
      <c r="M424" s="211">
        <f t="shared" si="280"/>
        <v>0</v>
      </c>
      <c r="N424" s="211">
        <f t="shared" si="280"/>
        <v>0</v>
      </c>
      <c r="O424" s="212">
        <f t="shared" si="280"/>
        <v>0</v>
      </c>
      <c r="P424" s="211">
        <f t="shared" si="280"/>
        <v>0</v>
      </c>
      <c r="Q424" s="211">
        <f t="shared" si="280"/>
        <v>0</v>
      </c>
      <c r="R424" s="211">
        <f t="shared" si="280"/>
        <v>0</v>
      </c>
      <c r="S424" s="211">
        <f t="shared" si="280"/>
        <v>0</v>
      </c>
      <c r="T424" s="475"/>
      <c r="U424" s="475">
        <f t="shared" ref="U424:Z424" si="281">SUM(U422:U423)</f>
        <v>0</v>
      </c>
      <c r="V424" s="475"/>
      <c r="W424" s="475">
        <f t="shared" si="281"/>
        <v>0</v>
      </c>
      <c r="X424" s="476"/>
      <c r="Y424" s="475"/>
      <c r="Z424" s="475">
        <f t="shared" si="281"/>
        <v>0</v>
      </c>
      <c r="AA424" s="475"/>
      <c r="AB424" s="484">
        <f t="shared" si="249"/>
        <v>0</v>
      </c>
      <c r="AC424" s="422"/>
    </row>
    <row r="425" spans="1:30" s="216" customFormat="1" ht="18">
      <c r="A425" s="203"/>
      <c r="B425" s="192" t="s">
        <v>256</v>
      </c>
      <c r="C425" s="199"/>
      <c r="D425" s="199">
        <f>D424+D420</f>
        <v>3541.5349999999999</v>
      </c>
      <c r="E425" s="199"/>
      <c r="F425" s="199">
        <f>F424+F420</f>
        <v>3400.4650000000001</v>
      </c>
      <c r="G425" s="214"/>
      <c r="H425" s="215">
        <f t="shared" si="253"/>
        <v>0.96016698973750092</v>
      </c>
      <c r="I425" s="198">
        <f t="shared" ref="I425:R425" si="282">I424+I420</f>
        <v>465</v>
      </c>
      <c r="J425" s="199">
        <f t="shared" si="282"/>
        <v>141.07</v>
      </c>
      <c r="K425" s="199">
        <f t="shared" si="282"/>
        <v>0</v>
      </c>
      <c r="L425" s="199">
        <f t="shared" si="282"/>
        <v>0</v>
      </c>
      <c r="M425" s="199">
        <f t="shared" si="282"/>
        <v>0</v>
      </c>
      <c r="N425" s="199">
        <f t="shared" si="282"/>
        <v>0</v>
      </c>
      <c r="O425" s="200">
        <f t="shared" si="282"/>
        <v>26.869929999999997</v>
      </c>
      <c r="P425" s="199">
        <f t="shared" si="282"/>
        <v>143332</v>
      </c>
      <c r="Q425" s="199">
        <f t="shared" si="282"/>
        <v>7251.45712</v>
      </c>
      <c r="R425" s="199">
        <f t="shared" si="282"/>
        <v>143332</v>
      </c>
      <c r="S425" s="199">
        <f>S424+S420</f>
        <v>7251.45712</v>
      </c>
      <c r="T425" s="446"/>
      <c r="U425" s="446">
        <f t="shared" ref="U425:AB425" si="283">U424+U420</f>
        <v>0</v>
      </c>
      <c r="V425" s="446"/>
      <c r="W425" s="446">
        <f t="shared" si="283"/>
        <v>0</v>
      </c>
      <c r="X425" s="449"/>
      <c r="Y425" s="446"/>
      <c r="Z425" s="446">
        <f t="shared" si="283"/>
        <v>4366.7783799999997</v>
      </c>
      <c r="AA425" s="446"/>
      <c r="AB425" s="446">
        <f t="shared" si="283"/>
        <v>4366.7783799999997</v>
      </c>
      <c r="AC425" s="422"/>
    </row>
    <row r="426" spans="1:30" s="147" customFormat="1" ht="54" customHeight="1">
      <c r="A426" s="175">
        <v>26</v>
      </c>
      <c r="B426" s="144" t="s">
        <v>257</v>
      </c>
      <c r="C426" s="145"/>
      <c r="D426" s="162"/>
      <c r="E426" s="145"/>
      <c r="F426" s="162"/>
      <c r="G426" s="151"/>
      <c r="H426" s="152"/>
      <c r="I426" s="159"/>
      <c r="J426" s="145"/>
      <c r="K426" s="145"/>
      <c r="L426" s="145"/>
      <c r="M426" s="145"/>
      <c r="N426" s="162"/>
      <c r="O426" s="153"/>
      <c r="P426" s="145"/>
      <c r="Q426" s="162"/>
      <c r="R426" s="154">
        <f t="shared" ref="R426:S460" si="284">K426+M426+P426</f>
        <v>0</v>
      </c>
      <c r="S426" s="155">
        <f t="shared" si="284"/>
        <v>0</v>
      </c>
      <c r="T426" s="439"/>
      <c r="U426" s="439"/>
      <c r="V426" s="439"/>
      <c r="W426" s="448"/>
      <c r="X426" s="440"/>
      <c r="Y426" s="439"/>
      <c r="Z426" s="448"/>
      <c r="AA426" s="406"/>
      <c r="AB426" s="484"/>
      <c r="AC426" s="403"/>
    </row>
    <row r="427" spans="1:30" s="87" customFormat="1" ht="18">
      <c r="A427" s="6"/>
      <c r="B427" s="36" t="s">
        <v>258</v>
      </c>
      <c r="C427" s="26"/>
      <c r="D427" s="27"/>
      <c r="E427" s="26"/>
      <c r="F427" s="27"/>
      <c r="G427" s="47"/>
      <c r="H427" s="48"/>
      <c r="I427" s="53"/>
      <c r="J427" s="26"/>
      <c r="K427" s="26"/>
      <c r="L427" s="26"/>
      <c r="M427" s="26"/>
      <c r="N427" s="27"/>
      <c r="O427" s="112"/>
      <c r="P427" s="26"/>
      <c r="Q427" s="27"/>
      <c r="R427" s="42">
        <f t="shared" si="284"/>
        <v>0</v>
      </c>
      <c r="S427" s="43">
        <f t="shared" si="284"/>
        <v>0</v>
      </c>
      <c r="T427" s="439"/>
      <c r="U427" s="439"/>
      <c r="V427" s="439"/>
      <c r="W427" s="448"/>
      <c r="X427" s="440"/>
      <c r="Y427" s="439"/>
      <c r="Z427" s="448"/>
      <c r="AA427" s="406"/>
      <c r="AB427" s="484"/>
      <c r="AC427" s="403"/>
    </row>
    <row r="428" spans="1:30" ht="18">
      <c r="A428" s="262"/>
      <c r="B428" s="36" t="s">
        <v>259</v>
      </c>
      <c r="C428" s="26"/>
      <c r="D428" s="27"/>
      <c r="E428" s="26"/>
      <c r="F428" s="27"/>
      <c r="G428" s="47"/>
      <c r="H428" s="48"/>
      <c r="I428" s="53"/>
      <c r="J428" s="26"/>
      <c r="K428" s="26"/>
      <c r="L428" s="26"/>
      <c r="M428" s="26"/>
      <c r="N428" s="27"/>
      <c r="O428" s="112"/>
      <c r="P428" s="26"/>
      <c r="Q428" s="27"/>
      <c r="R428" s="42">
        <f t="shared" si="284"/>
        <v>0</v>
      </c>
      <c r="S428" s="43">
        <f t="shared" si="284"/>
        <v>0</v>
      </c>
      <c r="T428" s="439"/>
      <c r="U428" s="439"/>
      <c r="V428" s="439"/>
      <c r="W428" s="448"/>
      <c r="X428" s="440"/>
      <c r="Y428" s="439"/>
      <c r="Z428" s="448"/>
      <c r="AA428" s="406"/>
      <c r="AB428" s="484"/>
      <c r="AC428" s="403"/>
    </row>
    <row r="429" spans="1:30" ht="28.5" customHeight="1">
      <c r="A429" s="6">
        <v>26.01</v>
      </c>
      <c r="B429" s="12" t="s">
        <v>260</v>
      </c>
      <c r="C429" s="8"/>
      <c r="D429" s="13"/>
      <c r="E429" s="8"/>
      <c r="F429" s="13"/>
      <c r="G429" s="47"/>
      <c r="H429" s="48"/>
      <c r="I429" s="49">
        <f t="shared" ref="I429:J437" si="285">C429-E429</f>
        <v>0</v>
      </c>
      <c r="J429" s="50">
        <f t="shared" si="285"/>
        <v>0</v>
      </c>
      <c r="K429" s="8"/>
      <c r="L429" s="8"/>
      <c r="M429" s="8"/>
      <c r="N429" s="13"/>
      <c r="O429" s="64"/>
      <c r="P429" s="8"/>
      <c r="Q429" s="13"/>
      <c r="R429" s="42">
        <f t="shared" si="284"/>
        <v>0</v>
      </c>
      <c r="S429" s="43">
        <f t="shared" si="284"/>
        <v>0</v>
      </c>
      <c r="T429" s="405"/>
      <c r="U429" s="405"/>
      <c r="V429" s="405"/>
      <c r="W429" s="484"/>
      <c r="X429" s="426"/>
      <c r="Y429" s="405"/>
      <c r="Z429" s="484"/>
      <c r="AA429" s="406">
        <f t="shared" ref="AA429:AB460" si="286">T429+V429+Y429</f>
        <v>0</v>
      </c>
      <c r="AB429" s="484">
        <f t="shared" si="286"/>
        <v>0</v>
      </c>
      <c r="AC429" s="407"/>
    </row>
    <row r="430" spans="1:30" ht="36" customHeight="1">
      <c r="A430" s="6">
        <f>+A429+0.01</f>
        <v>26.020000000000003</v>
      </c>
      <c r="B430" s="12" t="s">
        <v>261</v>
      </c>
      <c r="C430" s="8"/>
      <c r="D430" s="13"/>
      <c r="E430" s="8"/>
      <c r="F430" s="13"/>
      <c r="G430" s="47"/>
      <c r="H430" s="48"/>
      <c r="I430" s="49">
        <f t="shared" si="285"/>
        <v>0</v>
      </c>
      <c r="J430" s="50">
        <f t="shared" si="285"/>
        <v>0</v>
      </c>
      <c r="K430" s="8"/>
      <c r="L430" s="8"/>
      <c r="M430" s="8"/>
      <c r="N430" s="13"/>
      <c r="O430" s="64"/>
      <c r="P430" s="8"/>
      <c r="Q430" s="13"/>
      <c r="R430" s="42">
        <f t="shared" si="284"/>
        <v>0</v>
      </c>
      <c r="S430" s="43">
        <f t="shared" si="284"/>
        <v>0</v>
      </c>
      <c r="T430" s="405"/>
      <c r="U430" s="405"/>
      <c r="V430" s="405"/>
      <c r="W430" s="484"/>
      <c r="X430" s="426"/>
      <c r="Y430" s="405"/>
      <c r="Z430" s="484"/>
      <c r="AA430" s="406">
        <f t="shared" si="286"/>
        <v>0</v>
      </c>
      <c r="AB430" s="484">
        <f t="shared" si="286"/>
        <v>0</v>
      </c>
      <c r="AC430" s="407"/>
    </row>
    <row r="431" spans="1:30" s="91" customFormat="1" ht="28.5" customHeight="1">
      <c r="A431" s="6">
        <f t="shared" ref="A431:A437" si="287">+A430+0.01</f>
        <v>26.030000000000005</v>
      </c>
      <c r="B431" s="12" t="s">
        <v>262</v>
      </c>
      <c r="C431" s="8"/>
      <c r="D431" s="13"/>
      <c r="E431" s="8"/>
      <c r="F431" s="13"/>
      <c r="G431" s="47"/>
      <c r="H431" s="48"/>
      <c r="I431" s="49">
        <f t="shared" si="285"/>
        <v>0</v>
      </c>
      <c r="J431" s="50">
        <f t="shared" si="285"/>
        <v>0</v>
      </c>
      <c r="K431" s="8"/>
      <c r="L431" s="8"/>
      <c r="M431" s="8"/>
      <c r="N431" s="13"/>
      <c r="O431" s="64"/>
      <c r="P431" s="8"/>
      <c r="Q431" s="13"/>
      <c r="R431" s="42">
        <f t="shared" si="284"/>
        <v>0</v>
      </c>
      <c r="S431" s="43">
        <f t="shared" si="284"/>
        <v>0</v>
      </c>
      <c r="T431" s="405"/>
      <c r="U431" s="405"/>
      <c r="V431" s="405"/>
      <c r="W431" s="484"/>
      <c r="X431" s="426"/>
      <c r="Y431" s="405"/>
      <c r="Z431" s="484"/>
      <c r="AA431" s="406">
        <f t="shared" si="286"/>
        <v>0</v>
      </c>
      <c r="AB431" s="484">
        <f t="shared" si="286"/>
        <v>0</v>
      </c>
      <c r="AC431" s="407"/>
    </row>
    <row r="432" spans="1:30" s="91" customFormat="1" ht="31.5" customHeight="1">
      <c r="A432" s="6">
        <f t="shared" si="287"/>
        <v>26.040000000000006</v>
      </c>
      <c r="B432" s="12" t="s">
        <v>263</v>
      </c>
      <c r="C432" s="8"/>
      <c r="D432" s="13"/>
      <c r="E432" s="8"/>
      <c r="F432" s="13"/>
      <c r="G432" s="47"/>
      <c r="H432" s="48"/>
      <c r="I432" s="49">
        <f t="shared" si="285"/>
        <v>0</v>
      </c>
      <c r="J432" s="50">
        <f t="shared" si="285"/>
        <v>0</v>
      </c>
      <c r="K432" s="8"/>
      <c r="L432" s="8"/>
      <c r="M432" s="8"/>
      <c r="N432" s="13"/>
      <c r="O432" s="64"/>
      <c r="P432" s="8"/>
      <c r="Q432" s="13"/>
      <c r="R432" s="42">
        <f t="shared" si="284"/>
        <v>0</v>
      </c>
      <c r="S432" s="43">
        <f t="shared" si="284"/>
        <v>0</v>
      </c>
      <c r="T432" s="405"/>
      <c r="U432" s="405"/>
      <c r="V432" s="405"/>
      <c r="W432" s="484"/>
      <c r="X432" s="426"/>
      <c r="Y432" s="405"/>
      <c r="Z432" s="484"/>
      <c r="AA432" s="406">
        <f t="shared" si="286"/>
        <v>0</v>
      </c>
      <c r="AB432" s="484">
        <f t="shared" si="286"/>
        <v>0</v>
      </c>
      <c r="AC432" s="407"/>
    </row>
    <row r="433" spans="1:29" s="91" customFormat="1" ht="29.25" customHeight="1">
      <c r="A433" s="6">
        <f t="shared" si="287"/>
        <v>26.050000000000008</v>
      </c>
      <c r="B433" s="12" t="s">
        <v>264</v>
      </c>
      <c r="C433" s="8"/>
      <c r="D433" s="13"/>
      <c r="E433" s="8"/>
      <c r="F433" s="13"/>
      <c r="G433" s="47"/>
      <c r="H433" s="48"/>
      <c r="I433" s="49">
        <f t="shared" si="285"/>
        <v>0</v>
      </c>
      <c r="J433" s="50">
        <f t="shared" si="285"/>
        <v>0</v>
      </c>
      <c r="K433" s="8"/>
      <c r="L433" s="8"/>
      <c r="M433" s="8"/>
      <c r="N433" s="13"/>
      <c r="O433" s="64"/>
      <c r="P433" s="8"/>
      <c r="Q433" s="41">
        <f t="shared" ref="Q433:Q435" si="288">O433*P433</f>
        <v>0</v>
      </c>
      <c r="R433" s="42">
        <f t="shared" si="284"/>
        <v>0</v>
      </c>
      <c r="S433" s="43">
        <f t="shared" si="284"/>
        <v>0</v>
      </c>
      <c r="T433" s="405"/>
      <c r="U433" s="405"/>
      <c r="V433" s="405"/>
      <c r="W433" s="484"/>
      <c r="X433" s="426"/>
      <c r="Y433" s="405"/>
      <c r="Z433" s="424">
        <f t="shared" ref="Z433:Z435" si="289">X433*Y433</f>
        <v>0</v>
      </c>
      <c r="AA433" s="406">
        <f t="shared" si="286"/>
        <v>0</v>
      </c>
      <c r="AB433" s="484">
        <f t="shared" si="286"/>
        <v>0</v>
      </c>
      <c r="AC433" s="407"/>
    </row>
    <row r="434" spans="1:29" ht="33.75" customHeight="1">
      <c r="A434" s="6">
        <f t="shared" si="287"/>
        <v>26.060000000000009</v>
      </c>
      <c r="B434" s="12" t="s">
        <v>67</v>
      </c>
      <c r="C434" s="8"/>
      <c r="D434" s="13"/>
      <c r="E434" s="8"/>
      <c r="F434" s="13"/>
      <c r="G434" s="47"/>
      <c r="H434" s="48"/>
      <c r="I434" s="49">
        <f t="shared" si="285"/>
        <v>0</v>
      </c>
      <c r="J434" s="50">
        <f t="shared" si="285"/>
        <v>0</v>
      </c>
      <c r="K434" s="8"/>
      <c r="L434" s="8"/>
      <c r="M434" s="8"/>
      <c r="N434" s="13"/>
      <c r="O434" s="64">
        <v>2.5</v>
      </c>
      <c r="P434" s="8"/>
      <c r="Q434" s="41">
        <f t="shared" si="288"/>
        <v>0</v>
      </c>
      <c r="R434" s="42">
        <f t="shared" si="284"/>
        <v>0</v>
      </c>
      <c r="S434" s="43">
        <f t="shared" si="284"/>
        <v>0</v>
      </c>
      <c r="T434" s="405"/>
      <c r="U434" s="405"/>
      <c r="V434" s="405"/>
      <c r="W434" s="484"/>
      <c r="X434" s="426">
        <v>2.5</v>
      </c>
      <c r="Y434" s="405"/>
      <c r="Z434" s="424">
        <f t="shared" si="289"/>
        <v>0</v>
      </c>
      <c r="AA434" s="406">
        <f t="shared" si="286"/>
        <v>0</v>
      </c>
      <c r="AB434" s="484">
        <f t="shared" si="286"/>
        <v>0</v>
      </c>
      <c r="AC434" s="407"/>
    </row>
    <row r="435" spans="1:29" ht="36.75" customHeight="1">
      <c r="A435" s="6">
        <f t="shared" si="287"/>
        <v>26.070000000000011</v>
      </c>
      <c r="B435" s="12" t="s">
        <v>31</v>
      </c>
      <c r="C435" s="8"/>
      <c r="D435" s="13"/>
      <c r="E435" s="8"/>
      <c r="F435" s="13"/>
      <c r="G435" s="47"/>
      <c r="H435" s="48"/>
      <c r="I435" s="49">
        <f t="shared" si="285"/>
        <v>0</v>
      </c>
      <c r="J435" s="50">
        <f t="shared" si="285"/>
        <v>0</v>
      </c>
      <c r="K435" s="8"/>
      <c r="L435" s="8"/>
      <c r="M435" s="8"/>
      <c r="N435" s="13"/>
      <c r="O435" s="64">
        <v>3</v>
      </c>
      <c r="P435" s="8"/>
      <c r="Q435" s="41">
        <f t="shared" si="288"/>
        <v>0</v>
      </c>
      <c r="R435" s="42">
        <f t="shared" si="284"/>
        <v>0</v>
      </c>
      <c r="S435" s="43">
        <f t="shared" si="284"/>
        <v>0</v>
      </c>
      <c r="T435" s="405"/>
      <c r="U435" s="405"/>
      <c r="V435" s="405"/>
      <c r="W435" s="484"/>
      <c r="X435" s="426">
        <v>3</v>
      </c>
      <c r="Y435" s="405"/>
      <c r="Z435" s="424">
        <f t="shared" si="289"/>
        <v>0</v>
      </c>
      <c r="AA435" s="406">
        <f t="shared" si="286"/>
        <v>0</v>
      </c>
      <c r="AB435" s="484">
        <f t="shared" si="286"/>
        <v>0</v>
      </c>
      <c r="AC435" s="407"/>
    </row>
    <row r="436" spans="1:29" ht="29.25" customHeight="1">
      <c r="A436" s="6">
        <f t="shared" si="287"/>
        <v>26.080000000000013</v>
      </c>
      <c r="B436" s="12" t="s">
        <v>265</v>
      </c>
      <c r="C436" s="8"/>
      <c r="D436" s="13"/>
      <c r="E436" s="8"/>
      <c r="F436" s="13"/>
      <c r="G436" s="47"/>
      <c r="H436" s="48"/>
      <c r="I436" s="49">
        <f t="shared" si="285"/>
        <v>0</v>
      </c>
      <c r="J436" s="50">
        <f t="shared" si="285"/>
        <v>0</v>
      </c>
      <c r="K436" s="8"/>
      <c r="L436" s="8"/>
      <c r="M436" s="8"/>
      <c r="N436" s="13"/>
      <c r="O436" s="64">
        <v>0.375</v>
      </c>
      <c r="P436" s="8"/>
      <c r="Q436" s="41">
        <f>O436*P436</f>
        <v>0</v>
      </c>
      <c r="R436" s="42">
        <f t="shared" si="284"/>
        <v>0</v>
      </c>
      <c r="S436" s="43">
        <f t="shared" si="284"/>
        <v>0</v>
      </c>
      <c r="T436" s="405"/>
      <c r="U436" s="405"/>
      <c r="V436" s="405"/>
      <c r="W436" s="484"/>
      <c r="X436" s="426">
        <v>0.375</v>
      </c>
      <c r="Y436" s="405"/>
      <c r="Z436" s="424">
        <f>X436*Y436</f>
        <v>0</v>
      </c>
      <c r="AA436" s="406">
        <f t="shared" si="286"/>
        <v>0</v>
      </c>
      <c r="AB436" s="484">
        <f t="shared" si="286"/>
        <v>0</v>
      </c>
      <c r="AC436" s="407"/>
    </row>
    <row r="437" spans="1:29" ht="32.25" customHeight="1">
      <c r="A437" s="6">
        <f t="shared" si="287"/>
        <v>26.090000000000014</v>
      </c>
      <c r="B437" s="12" t="s">
        <v>33</v>
      </c>
      <c r="C437" s="8"/>
      <c r="D437" s="13"/>
      <c r="E437" s="8"/>
      <c r="F437" s="13"/>
      <c r="G437" s="47"/>
      <c r="H437" s="48"/>
      <c r="I437" s="49">
        <f t="shared" si="285"/>
        <v>0</v>
      </c>
      <c r="J437" s="50">
        <f t="shared" si="285"/>
        <v>0</v>
      </c>
      <c r="K437" s="8"/>
      <c r="L437" s="8"/>
      <c r="M437" s="8"/>
      <c r="N437" s="13"/>
      <c r="O437" s="64"/>
      <c r="P437" s="8"/>
      <c r="Q437" s="13"/>
      <c r="R437" s="42">
        <f t="shared" si="284"/>
        <v>0</v>
      </c>
      <c r="S437" s="43">
        <f t="shared" si="284"/>
        <v>0</v>
      </c>
      <c r="T437" s="405"/>
      <c r="U437" s="405"/>
      <c r="V437" s="405"/>
      <c r="W437" s="484"/>
      <c r="X437" s="426"/>
      <c r="Y437" s="405"/>
      <c r="Z437" s="484"/>
      <c r="AA437" s="406">
        <f t="shared" si="286"/>
        <v>0</v>
      </c>
      <c r="AB437" s="484">
        <f t="shared" si="286"/>
        <v>0</v>
      </c>
      <c r="AC437" s="407"/>
    </row>
    <row r="438" spans="1:29" ht="36.75" customHeight="1">
      <c r="A438" s="6"/>
      <c r="B438" s="25" t="s">
        <v>266</v>
      </c>
      <c r="C438" s="67">
        <f>SUM(C429:C437)</f>
        <v>0</v>
      </c>
      <c r="D438" s="68">
        <f t="shared" ref="D438:S438" si="290">SUM(D429:D437)</f>
        <v>0</v>
      </c>
      <c r="E438" s="67">
        <f t="shared" si="290"/>
        <v>0</v>
      </c>
      <c r="F438" s="68">
        <f t="shared" si="290"/>
        <v>0</v>
      </c>
      <c r="G438" s="47"/>
      <c r="H438" s="48"/>
      <c r="I438" s="67">
        <f t="shared" si="290"/>
        <v>0</v>
      </c>
      <c r="J438" s="68">
        <f t="shared" si="290"/>
        <v>0</v>
      </c>
      <c r="K438" s="68">
        <f t="shared" si="290"/>
        <v>0</v>
      </c>
      <c r="L438" s="68">
        <f t="shared" si="290"/>
        <v>0</v>
      </c>
      <c r="M438" s="68">
        <f t="shared" si="290"/>
        <v>0</v>
      </c>
      <c r="N438" s="68">
        <f t="shared" si="290"/>
        <v>0</v>
      </c>
      <c r="O438" s="119">
        <f t="shared" si="290"/>
        <v>5.875</v>
      </c>
      <c r="P438" s="68">
        <f t="shared" si="290"/>
        <v>0</v>
      </c>
      <c r="Q438" s="68">
        <f t="shared" si="290"/>
        <v>0</v>
      </c>
      <c r="R438" s="68">
        <f t="shared" si="290"/>
        <v>0</v>
      </c>
      <c r="S438" s="68">
        <f t="shared" si="290"/>
        <v>0</v>
      </c>
      <c r="T438" s="475"/>
      <c r="U438" s="475">
        <f t="shared" ref="U438:AB438" si="291">SUM(U429:U437)</f>
        <v>0</v>
      </c>
      <c r="V438" s="475"/>
      <c r="W438" s="475">
        <f t="shared" si="291"/>
        <v>0</v>
      </c>
      <c r="X438" s="476"/>
      <c r="Y438" s="475"/>
      <c r="Z438" s="475">
        <f t="shared" si="291"/>
        <v>0</v>
      </c>
      <c r="AA438" s="475"/>
      <c r="AB438" s="475">
        <f t="shared" si="291"/>
        <v>0</v>
      </c>
      <c r="AC438" s="416"/>
    </row>
    <row r="439" spans="1:29" ht="29.25" customHeight="1">
      <c r="A439" s="262"/>
      <c r="B439" s="36" t="s">
        <v>267</v>
      </c>
      <c r="C439" s="26"/>
      <c r="D439" s="27"/>
      <c r="E439" s="26"/>
      <c r="F439" s="27"/>
      <c r="G439" s="47"/>
      <c r="H439" s="48"/>
      <c r="I439" s="53"/>
      <c r="J439" s="26"/>
      <c r="K439" s="26"/>
      <c r="L439" s="26"/>
      <c r="M439" s="26"/>
      <c r="N439" s="27"/>
      <c r="O439" s="112"/>
      <c r="P439" s="26"/>
      <c r="Q439" s="27"/>
      <c r="R439" s="42">
        <f t="shared" si="284"/>
        <v>0</v>
      </c>
      <c r="S439" s="43">
        <f t="shared" si="284"/>
        <v>0</v>
      </c>
      <c r="T439" s="439"/>
      <c r="U439" s="439"/>
      <c r="V439" s="439"/>
      <c r="W439" s="448"/>
      <c r="X439" s="440"/>
      <c r="Y439" s="439"/>
      <c r="Z439" s="448"/>
      <c r="AA439" s="406"/>
      <c r="AB439" s="484"/>
      <c r="AC439" s="403"/>
    </row>
    <row r="440" spans="1:29" ht="36.75" customHeight="1">
      <c r="A440" s="46">
        <f>+A437+0.01</f>
        <v>26.100000000000016</v>
      </c>
      <c r="B440" s="18" t="s">
        <v>268</v>
      </c>
      <c r="C440" s="45"/>
      <c r="D440" s="46"/>
      <c r="E440" s="45"/>
      <c r="F440" s="46"/>
      <c r="G440" s="47"/>
      <c r="H440" s="48"/>
      <c r="I440" s="49">
        <f t="shared" ref="I440:J460" si="292">C440-E440</f>
        <v>0</v>
      </c>
      <c r="J440" s="50">
        <f t="shared" si="292"/>
        <v>0</v>
      </c>
      <c r="K440" s="45"/>
      <c r="L440" s="45"/>
      <c r="M440" s="45"/>
      <c r="N440" s="46"/>
      <c r="O440" s="51">
        <v>1.4999999999999999E-2</v>
      </c>
      <c r="P440" s="45"/>
      <c r="Q440" s="41"/>
      <c r="R440" s="42">
        <f t="shared" si="284"/>
        <v>0</v>
      </c>
      <c r="S440" s="43">
        <f t="shared" si="284"/>
        <v>0</v>
      </c>
      <c r="T440" s="431"/>
      <c r="U440" s="431"/>
      <c r="V440" s="431"/>
      <c r="W440" s="510"/>
      <c r="X440" s="423">
        <v>1.4999999999999999E-2</v>
      </c>
      <c r="Y440" s="431"/>
      <c r="Z440" s="424"/>
      <c r="AA440" s="406">
        <f t="shared" ref="AA440:AA460" si="293">T440+V440+Y440</f>
        <v>0</v>
      </c>
      <c r="AB440" s="484">
        <f t="shared" si="286"/>
        <v>0</v>
      </c>
      <c r="AC440" s="432"/>
    </row>
    <row r="441" spans="1:29" ht="31.5" customHeight="1">
      <c r="A441" s="46">
        <f t="shared" ref="A441:A443" si="294">+A440+0.01</f>
        <v>26.110000000000017</v>
      </c>
      <c r="B441" s="18" t="s">
        <v>269</v>
      </c>
      <c r="C441" s="45"/>
      <c r="D441" s="46"/>
      <c r="E441" s="45"/>
      <c r="F441" s="46"/>
      <c r="G441" s="47"/>
      <c r="H441" s="48"/>
      <c r="I441" s="49">
        <f t="shared" si="292"/>
        <v>0</v>
      </c>
      <c r="J441" s="50">
        <f t="shared" si="292"/>
        <v>0</v>
      </c>
      <c r="K441" s="45"/>
      <c r="L441" s="45"/>
      <c r="M441" s="45"/>
      <c r="N441" s="46"/>
      <c r="O441" s="51">
        <v>1E-3</v>
      </c>
      <c r="P441" s="45"/>
      <c r="Q441" s="41"/>
      <c r="R441" s="42">
        <f t="shared" si="284"/>
        <v>0</v>
      </c>
      <c r="S441" s="43">
        <f t="shared" si="284"/>
        <v>0</v>
      </c>
      <c r="T441" s="431"/>
      <c r="U441" s="431"/>
      <c r="V441" s="431"/>
      <c r="W441" s="510"/>
      <c r="X441" s="423">
        <v>1E-3</v>
      </c>
      <c r="Y441" s="431"/>
      <c r="Z441" s="424"/>
      <c r="AA441" s="406">
        <f t="shared" si="293"/>
        <v>0</v>
      </c>
      <c r="AB441" s="484">
        <f t="shared" si="286"/>
        <v>0</v>
      </c>
      <c r="AC441" s="432"/>
    </row>
    <row r="442" spans="1:29" ht="61.5" customHeight="1">
      <c r="A442" s="46">
        <f t="shared" si="294"/>
        <v>26.120000000000019</v>
      </c>
      <c r="B442" s="18" t="s">
        <v>270</v>
      </c>
      <c r="C442" s="45"/>
      <c r="D442" s="46"/>
      <c r="E442" s="45"/>
      <c r="F442" s="46"/>
      <c r="G442" s="47"/>
      <c r="H442" s="48"/>
      <c r="I442" s="49">
        <f t="shared" si="292"/>
        <v>0</v>
      </c>
      <c r="J442" s="50">
        <f t="shared" si="292"/>
        <v>0</v>
      </c>
      <c r="K442" s="45"/>
      <c r="L442" s="45"/>
      <c r="M442" s="45"/>
      <c r="N442" s="46"/>
      <c r="O442" s="51">
        <v>0.01</v>
      </c>
      <c r="P442" s="45"/>
      <c r="Q442" s="41"/>
      <c r="R442" s="42">
        <f t="shared" si="284"/>
        <v>0</v>
      </c>
      <c r="S442" s="43">
        <f t="shared" si="284"/>
        <v>0</v>
      </c>
      <c r="T442" s="431"/>
      <c r="U442" s="431"/>
      <c r="V442" s="431"/>
      <c r="W442" s="510"/>
      <c r="X442" s="423">
        <v>0.01</v>
      </c>
      <c r="Y442" s="431"/>
      <c r="Z442" s="424"/>
      <c r="AA442" s="406">
        <f t="shared" si="293"/>
        <v>0</v>
      </c>
      <c r="AB442" s="484">
        <f t="shared" si="286"/>
        <v>0</v>
      </c>
      <c r="AC442" s="432"/>
    </row>
    <row r="443" spans="1:29" ht="24" customHeight="1">
      <c r="A443" s="46">
        <f t="shared" si="294"/>
        <v>26.13000000000002</v>
      </c>
      <c r="B443" s="18" t="s">
        <v>39</v>
      </c>
      <c r="C443" s="45"/>
      <c r="D443" s="46"/>
      <c r="E443" s="45"/>
      <c r="F443" s="46"/>
      <c r="G443" s="47"/>
      <c r="H443" s="48"/>
      <c r="I443" s="49">
        <f t="shared" si="292"/>
        <v>0</v>
      </c>
      <c r="J443" s="50">
        <f t="shared" si="292"/>
        <v>0</v>
      </c>
      <c r="K443" s="45"/>
      <c r="L443" s="45"/>
      <c r="M443" s="45"/>
      <c r="N443" s="46"/>
      <c r="O443" s="117"/>
      <c r="P443" s="45"/>
      <c r="Q443" s="46"/>
      <c r="R443" s="42">
        <f t="shared" si="284"/>
        <v>0</v>
      </c>
      <c r="S443" s="43">
        <f t="shared" si="284"/>
        <v>0</v>
      </c>
      <c r="T443" s="431"/>
      <c r="U443" s="431"/>
      <c r="V443" s="431"/>
      <c r="W443" s="510"/>
      <c r="X443" s="433"/>
      <c r="Y443" s="431"/>
      <c r="Z443" s="510"/>
      <c r="AA443" s="406">
        <f t="shared" si="293"/>
        <v>0</v>
      </c>
      <c r="AB443" s="484">
        <f t="shared" si="286"/>
        <v>0</v>
      </c>
      <c r="AC443" s="432"/>
    </row>
    <row r="444" spans="1:29" ht="34.5" customHeight="1">
      <c r="A444" s="6" t="s">
        <v>40</v>
      </c>
      <c r="B444" s="35" t="s">
        <v>75</v>
      </c>
      <c r="C444" s="90"/>
      <c r="D444" s="96"/>
      <c r="E444" s="90"/>
      <c r="F444" s="96"/>
      <c r="G444" s="47"/>
      <c r="H444" s="48"/>
      <c r="I444" s="49">
        <f t="shared" si="292"/>
        <v>0</v>
      </c>
      <c r="J444" s="50">
        <f t="shared" si="292"/>
        <v>0</v>
      </c>
      <c r="K444" s="90"/>
      <c r="L444" s="90"/>
      <c r="M444" s="90"/>
      <c r="N444" s="96"/>
      <c r="O444" s="120">
        <v>0.25</v>
      </c>
      <c r="P444" s="90"/>
      <c r="Q444" s="41"/>
      <c r="R444" s="42">
        <f t="shared" si="284"/>
        <v>0</v>
      </c>
      <c r="S444" s="43">
        <f t="shared" si="284"/>
        <v>0</v>
      </c>
      <c r="T444" s="434"/>
      <c r="U444" s="434"/>
      <c r="V444" s="434"/>
      <c r="W444" s="511"/>
      <c r="X444" s="486">
        <v>0.25</v>
      </c>
      <c r="Y444" s="434"/>
      <c r="Z444" s="424"/>
      <c r="AA444" s="406">
        <f t="shared" si="293"/>
        <v>0</v>
      </c>
      <c r="AB444" s="484">
        <f t="shared" si="286"/>
        <v>0</v>
      </c>
      <c r="AC444" s="436"/>
    </row>
    <row r="445" spans="1:29" ht="61.5" customHeight="1">
      <c r="A445" s="6" t="s">
        <v>42</v>
      </c>
      <c r="B445" s="12" t="s">
        <v>271</v>
      </c>
      <c r="C445" s="8"/>
      <c r="D445" s="13"/>
      <c r="E445" s="8"/>
      <c r="F445" s="13"/>
      <c r="G445" s="47"/>
      <c r="H445" s="48"/>
      <c r="I445" s="49">
        <f t="shared" si="292"/>
        <v>0</v>
      </c>
      <c r="J445" s="50">
        <f t="shared" si="292"/>
        <v>0</v>
      </c>
      <c r="K445" s="8"/>
      <c r="L445" s="8"/>
      <c r="M445" s="8"/>
      <c r="N445" s="13"/>
      <c r="O445" s="64"/>
      <c r="P445" s="8"/>
      <c r="Q445" s="41"/>
      <c r="R445" s="42">
        <f t="shared" si="284"/>
        <v>0</v>
      </c>
      <c r="S445" s="43">
        <f t="shared" si="284"/>
        <v>0</v>
      </c>
      <c r="T445" s="405"/>
      <c r="U445" s="405"/>
      <c r="V445" s="405"/>
      <c r="W445" s="484"/>
      <c r="X445" s="426"/>
      <c r="Y445" s="405"/>
      <c r="Z445" s="424"/>
      <c r="AA445" s="406">
        <f t="shared" si="293"/>
        <v>0</v>
      </c>
      <c r="AB445" s="484">
        <f t="shared" si="286"/>
        <v>0</v>
      </c>
      <c r="AC445" s="407"/>
    </row>
    <row r="446" spans="1:29" ht="61.5" customHeight="1">
      <c r="A446" s="6" t="s">
        <v>44</v>
      </c>
      <c r="B446" s="12" t="s">
        <v>272</v>
      </c>
      <c r="C446" s="8"/>
      <c r="D446" s="13"/>
      <c r="E446" s="8"/>
      <c r="F446" s="13"/>
      <c r="G446" s="47"/>
      <c r="H446" s="48"/>
      <c r="I446" s="49">
        <f t="shared" si="292"/>
        <v>0</v>
      </c>
      <c r="J446" s="50">
        <f t="shared" si="292"/>
        <v>0</v>
      </c>
      <c r="K446" s="8"/>
      <c r="L446" s="8"/>
      <c r="M446" s="8"/>
      <c r="N446" s="13"/>
      <c r="O446" s="64">
        <v>0.05</v>
      </c>
      <c r="P446" s="8"/>
      <c r="Q446" s="41"/>
      <c r="R446" s="42">
        <f t="shared" si="284"/>
        <v>0</v>
      </c>
      <c r="S446" s="43">
        <f t="shared" si="284"/>
        <v>0</v>
      </c>
      <c r="T446" s="405"/>
      <c r="U446" s="405"/>
      <c r="V446" s="405"/>
      <c r="W446" s="484"/>
      <c r="X446" s="426">
        <v>0.15</v>
      </c>
      <c r="Y446" s="405">
        <v>0</v>
      </c>
      <c r="Z446" s="424"/>
      <c r="AA446" s="406">
        <f t="shared" si="293"/>
        <v>0</v>
      </c>
      <c r="AB446" s="484">
        <f t="shared" si="286"/>
        <v>0</v>
      </c>
      <c r="AC446" s="407"/>
    </row>
    <row r="447" spans="1:29" ht="61.5" customHeight="1">
      <c r="A447" s="6" t="s">
        <v>46</v>
      </c>
      <c r="B447" s="12" t="s">
        <v>273</v>
      </c>
      <c r="C447" s="8"/>
      <c r="D447" s="13"/>
      <c r="E447" s="8"/>
      <c r="F447" s="13"/>
      <c r="G447" s="47"/>
      <c r="H447" s="48"/>
      <c r="I447" s="49">
        <f t="shared" si="292"/>
        <v>0</v>
      </c>
      <c r="J447" s="50">
        <f t="shared" si="292"/>
        <v>0</v>
      </c>
      <c r="K447" s="8"/>
      <c r="L447" s="8"/>
      <c r="M447" s="8"/>
      <c r="N447" s="13"/>
      <c r="O447" s="64">
        <v>0.1</v>
      </c>
      <c r="P447" s="8"/>
      <c r="Q447" s="41"/>
      <c r="R447" s="42">
        <f t="shared" si="284"/>
        <v>0</v>
      </c>
      <c r="S447" s="43">
        <f t="shared" si="284"/>
        <v>0</v>
      </c>
      <c r="T447" s="405"/>
      <c r="U447" s="405"/>
      <c r="V447" s="405"/>
      <c r="W447" s="484"/>
      <c r="X447" s="426">
        <v>0.1</v>
      </c>
      <c r="Y447" s="405"/>
      <c r="Z447" s="424"/>
      <c r="AA447" s="406">
        <f t="shared" si="293"/>
        <v>0</v>
      </c>
      <c r="AB447" s="484">
        <f t="shared" si="286"/>
        <v>0</v>
      </c>
      <c r="AC447" s="407"/>
    </row>
    <row r="448" spans="1:29" ht="61.5" customHeight="1">
      <c r="A448" s="6" t="s">
        <v>48</v>
      </c>
      <c r="B448" s="12" t="s">
        <v>274</v>
      </c>
      <c r="C448" s="8"/>
      <c r="D448" s="13"/>
      <c r="E448" s="8"/>
      <c r="F448" s="13"/>
      <c r="G448" s="47"/>
      <c r="H448" s="48"/>
      <c r="I448" s="49">
        <f t="shared" si="292"/>
        <v>0</v>
      </c>
      <c r="J448" s="50">
        <f t="shared" si="292"/>
        <v>0</v>
      </c>
      <c r="K448" s="8"/>
      <c r="L448" s="8"/>
      <c r="M448" s="8"/>
      <c r="N448" s="13"/>
      <c r="O448" s="64">
        <v>0.05</v>
      </c>
      <c r="P448" s="8"/>
      <c r="Q448" s="41"/>
      <c r="R448" s="42">
        <f t="shared" si="284"/>
        <v>0</v>
      </c>
      <c r="S448" s="43">
        <f t="shared" si="284"/>
        <v>0</v>
      </c>
      <c r="T448" s="405"/>
      <c r="U448" s="405"/>
      <c r="V448" s="405"/>
      <c r="W448" s="484"/>
      <c r="X448" s="426">
        <v>0.1</v>
      </c>
      <c r="Y448" s="405">
        <v>0</v>
      </c>
      <c r="Z448" s="424"/>
      <c r="AA448" s="406">
        <f t="shared" si="293"/>
        <v>0</v>
      </c>
      <c r="AB448" s="484">
        <f t="shared" si="286"/>
        <v>0</v>
      </c>
      <c r="AC448" s="407"/>
    </row>
    <row r="449" spans="1:29" ht="61.5" customHeight="1">
      <c r="A449" s="6" t="s">
        <v>50</v>
      </c>
      <c r="B449" s="12" t="s">
        <v>275</v>
      </c>
      <c r="C449" s="8"/>
      <c r="D449" s="13"/>
      <c r="E449" s="8"/>
      <c r="F449" s="13"/>
      <c r="G449" s="47"/>
      <c r="H449" s="48"/>
      <c r="I449" s="49">
        <f t="shared" si="292"/>
        <v>0</v>
      </c>
      <c r="J449" s="50">
        <f t="shared" si="292"/>
        <v>0</v>
      </c>
      <c r="K449" s="8"/>
      <c r="L449" s="8"/>
      <c r="M449" s="8"/>
      <c r="N449" s="13"/>
      <c r="O449" s="64">
        <v>0.06</v>
      </c>
      <c r="P449" s="8"/>
      <c r="Q449" s="41"/>
      <c r="R449" s="42">
        <f t="shared" si="284"/>
        <v>0</v>
      </c>
      <c r="S449" s="43">
        <f t="shared" si="284"/>
        <v>0</v>
      </c>
      <c r="T449" s="405"/>
      <c r="U449" s="405"/>
      <c r="V449" s="405"/>
      <c r="W449" s="484"/>
      <c r="X449" s="426">
        <v>0.06</v>
      </c>
      <c r="Y449" s="405"/>
      <c r="Z449" s="424"/>
      <c r="AA449" s="406">
        <f t="shared" si="293"/>
        <v>0</v>
      </c>
      <c r="AB449" s="484">
        <f t="shared" si="286"/>
        <v>0</v>
      </c>
      <c r="AC449" s="407"/>
    </row>
    <row r="450" spans="1:29" s="9" customFormat="1" ht="61.5" customHeight="1">
      <c r="A450" s="6" t="s">
        <v>81</v>
      </c>
      <c r="B450" s="12" t="s">
        <v>276</v>
      </c>
      <c r="C450" s="8"/>
      <c r="D450" s="13"/>
      <c r="E450" s="8"/>
      <c r="F450" s="13"/>
      <c r="G450" s="47"/>
      <c r="H450" s="48"/>
      <c r="I450" s="49">
        <f t="shared" si="292"/>
        <v>0</v>
      </c>
      <c r="J450" s="50">
        <f t="shared" si="292"/>
        <v>0</v>
      </c>
      <c r="K450" s="8"/>
      <c r="L450" s="8"/>
      <c r="M450" s="8"/>
      <c r="N450" s="13"/>
      <c r="O450" s="64">
        <v>4.4999999999999998E-2</v>
      </c>
      <c r="P450" s="8"/>
      <c r="Q450" s="41"/>
      <c r="R450" s="42">
        <f t="shared" si="284"/>
        <v>0</v>
      </c>
      <c r="S450" s="43">
        <f t="shared" si="284"/>
        <v>0</v>
      </c>
      <c r="T450" s="405"/>
      <c r="U450" s="405"/>
      <c r="V450" s="405"/>
      <c r="W450" s="484"/>
      <c r="X450" s="426">
        <v>4.4999999999999998E-2</v>
      </c>
      <c r="Y450" s="405"/>
      <c r="Z450" s="424"/>
      <c r="AA450" s="406">
        <f t="shared" si="293"/>
        <v>0</v>
      </c>
      <c r="AB450" s="484">
        <f t="shared" si="286"/>
        <v>0</v>
      </c>
      <c r="AC450" s="407"/>
    </row>
    <row r="451" spans="1:29" ht="61.5" customHeight="1">
      <c r="A451" s="46">
        <f>+A443+0.01</f>
        <v>26.140000000000022</v>
      </c>
      <c r="B451" s="12" t="s">
        <v>277</v>
      </c>
      <c r="C451" s="45"/>
      <c r="D451" s="13"/>
      <c r="E451" s="8"/>
      <c r="F451" s="13"/>
      <c r="G451" s="47"/>
      <c r="H451" s="48"/>
      <c r="I451" s="49">
        <f t="shared" si="292"/>
        <v>0</v>
      </c>
      <c r="J451" s="50">
        <f t="shared" si="292"/>
        <v>0</v>
      </c>
      <c r="K451" s="8"/>
      <c r="L451" s="8"/>
      <c r="M451" s="8"/>
      <c r="N451" s="13"/>
      <c r="O451" s="51">
        <v>0.01</v>
      </c>
      <c r="P451" s="8"/>
      <c r="Q451" s="41"/>
      <c r="R451" s="42">
        <f t="shared" si="284"/>
        <v>0</v>
      </c>
      <c r="S451" s="43">
        <f t="shared" si="284"/>
        <v>0</v>
      </c>
      <c r="T451" s="405"/>
      <c r="U451" s="405"/>
      <c r="V451" s="405"/>
      <c r="W451" s="484"/>
      <c r="X451" s="423">
        <v>0.01</v>
      </c>
      <c r="Y451" s="405"/>
      <c r="Z451" s="424"/>
      <c r="AA451" s="406">
        <f t="shared" si="293"/>
        <v>0</v>
      </c>
      <c r="AB451" s="484">
        <f t="shared" si="286"/>
        <v>0</v>
      </c>
      <c r="AC451" s="407"/>
    </row>
    <row r="452" spans="1:29" ht="61.5" customHeight="1">
      <c r="A452" s="46">
        <f t="shared" ref="A452:A460" si="295">+A451+0.01</f>
        <v>26.150000000000023</v>
      </c>
      <c r="B452" s="12" t="s">
        <v>278</v>
      </c>
      <c r="C452" s="45"/>
      <c r="D452" s="13"/>
      <c r="E452" s="8"/>
      <c r="F452" s="13"/>
      <c r="G452" s="47"/>
      <c r="H452" s="48"/>
      <c r="I452" s="49">
        <f t="shared" si="292"/>
        <v>0</v>
      </c>
      <c r="J452" s="50">
        <f t="shared" si="292"/>
        <v>0</v>
      </c>
      <c r="K452" s="8"/>
      <c r="L452" s="8"/>
      <c r="M452" s="8"/>
      <c r="N452" s="13"/>
      <c r="O452" s="51">
        <v>0.01</v>
      </c>
      <c r="P452" s="8"/>
      <c r="Q452" s="41"/>
      <c r="R452" s="42">
        <f t="shared" si="284"/>
        <v>0</v>
      </c>
      <c r="S452" s="43">
        <f t="shared" si="284"/>
        <v>0</v>
      </c>
      <c r="T452" s="405"/>
      <c r="U452" s="405"/>
      <c r="V452" s="405"/>
      <c r="W452" s="484"/>
      <c r="X452" s="423">
        <v>0.01</v>
      </c>
      <c r="Y452" s="405"/>
      <c r="Z452" s="424"/>
      <c r="AA452" s="406">
        <f t="shared" si="293"/>
        <v>0</v>
      </c>
      <c r="AB452" s="484">
        <f t="shared" si="286"/>
        <v>0</v>
      </c>
      <c r="AC452" s="407"/>
    </row>
    <row r="453" spans="1:29" ht="61.5" customHeight="1">
      <c r="A453" s="46">
        <f t="shared" si="295"/>
        <v>26.160000000000025</v>
      </c>
      <c r="B453" s="12" t="s">
        <v>85</v>
      </c>
      <c r="C453" s="45"/>
      <c r="D453" s="13"/>
      <c r="E453" s="8"/>
      <c r="F453" s="13"/>
      <c r="G453" s="47"/>
      <c r="H453" s="48"/>
      <c r="I453" s="49">
        <f t="shared" si="292"/>
        <v>0</v>
      </c>
      <c r="J453" s="50">
        <f t="shared" si="292"/>
        <v>0</v>
      </c>
      <c r="K453" s="8"/>
      <c r="L453" s="8"/>
      <c r="M453" s="8"/>
      <c r="N453" s="13"/>
      <c r="O453" s="51">
        <v>1.2500000000000001E-2</v>
      </c>
      <c r="P453" s="8"/>
      <c r="Q453" s="41"/>
      <c r="R453" s="42">
        <f t="shared" si="284"/>
        <v>0</v>
      </c>
      <c r="S453" s="43">
        <f t="shared" si="284"/>
        <v>0</v>
      </c>
      <c r="T453" s="405"/>
      <c r="U453" s="405"/>
      <c r="V453" s="405"/>
      <c r="W453" s="484"/>
      <c r="X453" s="423">
        <v>1.2500000000000001E-2</v>
      </c>
      <c r="Y453" s="405"/>
      <c r="Z453" s="424"/>
      <c r="AA453" s="406">
        <f t="shared" si="293"/>
        <v>0</v>
      </c>
      <c r="AB453" s="484">
        <f t="shared" si="286"/>
        <v>0</v>
      </c>
      <c r="AC453" s="407"/>
    </row>
    <row r="454" spans="1:29" ht="61.5" customHeight="1">
      <c r="A454" s="46">
        <f t="shared" si="295"/>
        <v>26.170000000000027</v>
      </c>
      <c r="B454" s="12" t="s">
        <v>279</v>
      </c>
      <c r="C454" s="45"/>
      <c r="D454" s="13"/>
      <c r="E454" s="8"/>
      <c r="F454" s="13"/>
      <c r="G454" s="47"/>
      <c r="H454" s="48"/>
      <c r="I454" s="49">
        <f t="shared" si="292"/>
        <v>0</v>
      </c>
      <c r="J454" s="50">
        <f t="shared" si="292"/>
        <v>0</v>
      </c>
      <c r="K454" s="8"/>
      <c r="L454" s="8"/>
      <c r="M454" s="8"/>
      <c r="N454" s="13"/>
      <c r="O454" s="51">
        <v>7.4999999999999997E-3</v>
      </c>
      <c r="P454" s="8"/>
      <c r="Q454" s="41"/>
      <c r="R454" s="42">
        <f t="shared" si="284"/>
        <v>0</v>
      </c>
      <c r="S454" s="43">
        <f t="shared" si="284"/>
        <v>0</v>
      </c>
      <c r="T454" s="405"/>
      <c r="U454" s="405"/>
      <c r="V454" s="405"/>
      <c r="W454" s="484"/>
      <c r="X454" s="423">
        <v>7.4999999999999997E-3</v>
      </c>
      <c r="Y454" s="405"/>
      <c r="Z454" s="424"/>
      <c r="AA454" s="406">
        <f t="shared" si="293"/>
        <v>0</v>
      </c>
      <c r="AB454" s="484">
        <f t="shared" si="286"/>
        <v>0</v>
      </c>
      <c r="AC454" s="407"/>
    </row>
    <row r="455" spans="1:29" ht="61.5" customHeight="1">
      <c r="A455" s="46">
        <f t="shared" si="295"/>
        <v>26.180000000000028</v>
      </c>
      <c r="B455" s="12" t="s">
        <v>280</v>
      </c>
      <c r="C455" s="45"/>
      <c r="D455" s="13"/>
      <c r="E455" s="8"/>
      <c r="F455" s="13"/>
      <c r="G455" s="47"/>
      <c r="H455" s="48"/>
      <c r="I455" s="49">
        <f t="shared" si="292"/>
        <v>0</v>
      </c>
      <c r="J455" s="50">
        <f t="shared" si="292"/>
        <v>0</v>
      </c>
      <c r="K455" s="8"/>
      <c r="L455" s="8"/>
      <c r="M455" s="8"/>
      <c r="N455" s="13"/>
      <c r="O455" s="51">
        <v>7.4999999999999997E-3</v>
      </c>
      <c r="P455" s="8"/>
      <c r="Q455" s="41"/>
      <c r="R455" s="42">
        <f t="shared" si="284"/>
        <v>0</v>
      </c>
      <c r="S455" s="43">
        <f t="shared" si="284"/>
        <v>0</v>
      </c>
      <c r="T455" s="405"/>
      <c r="U455" s="405"/>
      <c r="V455" s="405"/>
      <c r="W455" s="484"/>
      <c r="X455" s="423">
        <v>7.4999999999999997E-3</v>
      </c>
      <c r="Y455" s="405"/>
      <c r="Z455" s="424"/>
      <c r="AA455" s="406">
        <f t="shared" si="293"/>
        <v>0</v>
      </c>
      <c r="AB455" s="484">
        <f t="shared" si="286"/>
        <v>0</v>
      </c>
      <c r="AC455" s="407"/>
    </row>
    <row r="456" spans="1:29" ht="61.5" customHeight="1">
      <c r="A456" s="46">
        <f t="shared" si="295"/>
        <v>26.19000000000003</v>
      </c>
      <c r="B456" s="12" t="s">
        <v>281</v>
      </c>
      <c r="C456" s="45"/>
      <c r="D456" s="13"/>
      <c r="E456" s="8"/>
      <c r="F456" s="13"/>
      <c r="G456" s="47"/>
      <c r="H456" s="48"/>
      <c r="I456" s="49">
        <f t="shared" si="292"/>
        <v>0</v>
      </c>
      <c r="J456" s="50">
        <f t="shared" si="292"/>
        <v>0</v>
      </c>
      <c r="K456" s="8"/>
      <c r="L456" s="8"/>
      <c r="M456" s="8"/>
      <c r="N456" s="13"/>
      <c r="O456" s="51">
        <v>3.0000000000000001E-3</v>
      </c>
      <c r="P456" s="8"/>
      <c r="Q456" s="41"/>
      <c r="R456" s="42">
        <f t="shared" si="284"/>
        <v>0</v>
      </c>
      <c r="S456" s="43">
        <f t="shared" si="284"/>
        <v>0</v>
      </c>
      <c r="T456" s="405"/>
      <c r="U456" s="405"/>
      <c r="V456" s="405"/>
      <c r="W456" s="484"/>
      <c r="X456" s="423">
        <v>3.0000000000000001E-3</v>
      </c>
      <c r="Y456" s="405"/>
      <c r="Z456" s="424"/>
      <c r="AA456" s="406">
        <f t="shared" si="293"/>
        <v>0</v>
      </c>
      <c r="AB456" s="484">
        <f t="shared" si="286"/>
        <v>0</v>
      </c>
      <c r="AC456" s="407"/>
    </row>
    <row r="457" spans="1:29" ht="61.5" customHeight="1">
      <c r="A457" s="46">
        <f t="shared" si="295"/>
        <v>26.200000000000031</v>
      </c>
      <c r="B457" s="12" t="s">
        <v>282</v>
      </c>
      <c r="C457" s="45"/>
      <c r="D457" s="13"/>
      <c r="E457" s="8"/>
      <c r="F457" s="13"/>
      <c r="G457" s="47"/>
      <c r="H457" s="48"/>
      <c r="I457" s="49">
        <f t="shared" si="292"/>
        <v>0</v>
      </c>
      <c r="J457" s="50">
        <f t="shared" si="292"/>
        <v>0</v>
      </c>
      <c r="K457" s="8"/>
      <c r="L457" s="8"/>
      <c r="M457" s="8"/>
      <c r="N457" s="13"/>
      <c r="O457" s="51">
        <v>3.0000000000000001E-3</v>
      </c>
      <c r="P457" s="8"/>
      <c r="Q457" s="41"/>
      <c r="R457" s="42">
        <f t="shared" si="284"/>
        <v>0</v>
      </c>
      <c r="S457" s="43">
        <f t="shared" si="284"/>
        <v>0</v>
      </c>
      <c r="T457" s="405"/>
      <c r="U457" s="405"/>
      <c r="V457" s="405"/>
      <c r="W457" s="484"/>
      <c r="X457" s="423">
        <v>3.0000000000000001E-3</v>
      </c>
      <c r="Y457" s="405"/>
      <c r="Z457" s="424"/>
      <c r="AA457" s="406">
        <f t="shared" si="293"/>
        <v>0</v>
      </c>
      <c r="AB457" s="484">
        <f t="shared" si="286"/>
        <v>0</v>
      </c>
      <c r="AC457" s="407"/>
    </row>
    <row r="458" spans="1:29" ht="61.5" customHeight="1">
      <c r="A458" s="46">
        <f t="shared" si="295"/>
        <v>26.210000000000033</v>
      </c>
      <c r="B458" s="12" t="s">
        <v>283</v>
      </c>
      <c r="C458" s="45"/>
      <c r="D458" s="13"/>
      <c r="E458" s="8"/>
      <c r="F458" s="13"/>
      <c r="G458" s="47"/>
      <c r="H458" s="48"/>
      <c r="I458" s="49">
        <f t="shared" si="292"/>
        <v>0</v>
      </c>
      <c r="J458" s="50">
        <f t="shared" si="292"/>
        <v>0</v>
      </c>
      <c r="K458" s="8"/>
      <c r="L458" s="8"/>
      <c r="M458" s="8"/>
      <c r="N458" s="13"/>
      <c r="O458" s="51">
        <v>0.1</v>
      </c>
      <c r="P458" s="8"/>
      <c r="Q458" s="41"/>
      <c r="R458" s="42">
        <f t="shared" si="284"/>
        <v>0</v>
      </c>
      <c r="S458" s="43">
        <f t="shared" si="284"/>
        <v>0</v>
      </c>
      <c r="T458" s="405"/>
      <c r="U458" s="405"/>
      <c r="V458" s="405"/>
      <c r="W458" s="484"/>
      <c r="X458" s="423">
        <v>0.1</v>
      </c>
      <c r="Y458" s="405"/>
      <c r="Z458" s="424"/>
      <c r="AA458" s="406">
        <f t="shared" si="293"/>
        <v>0</v>
      </c>
      <c r="AB458" s="484">
        <f t="shared" si="286"/>
        <v>0</v>
      </c>
      <c r="AC458" s="407"/>
    </row>
    <row r="459" spans="1:29" ht="61.5" customHeight="1">
      <c r="A459" s="46">
        <f t="shared" si="295"/>
        <v>26.220000000000034</v>
      </c>
      <c r="B459" s="12" t="s">
        <v>284</v>
      </c>
      <c r="C459" s="45"/>
      <c r="D459" s="13"/>
      <c r="E459" s="8"/>
      <c r="F459" s="13"/>
      <c r="G459" s="47"/>
      <c r="H459" s="48"/>
      <c r="I459" s="49">
        <f t="shared" si="292"/>
        <v>0</v>
      </c>
      <c r="J459" s="50">
        <f t="shared" si="292"/>
        <v>0</v>
      </c>
      <c r="K459" s="8"/>
      <c r="L459" s="8"/>
      <c r="M459" s="8"/>
      <c r="N459" s="13"/>
      <c r="O459" s="51">
        <v>5.0000000000000001E-3</v>
      </c>
      <c r="P459" s="8"/>
      <c r="Q459" s="41"/>
      <c r="R459" s="42">
        <f t="shared" si="284"/>
        <v>0</v>
      </c>
      <c r="S459" s="43">
        <f t="shared" si="284"/>
        <v>0</v>
      </c>
      <c r="T459" s="405"/>
      <c r="U459" s="405"/>
      <c r="V459" s="405"/>
      <c r="W459" s="484"/>
      <c r="X459" s="423">
        <v>5.0000000000000001E-3</v>
      </c>
      <c r="Y459" s="405"/>
      <c r="Z459" s="424"/>
      <c r="AA459" s="406">
        <f t="shared" si="293"/>
        <v>0</v>
      </c>
      <c r="AB459" s="484">
        <f t="shared" si="286"/>
        <v>0</v>
      </c>
      <c r="AC459" s="407"/>
    </row>
    <row r="460" spans="1:29" ht="61.5" customHeight="1">
      <c r="A460" s="46">
        <f t="shared" si="295"/>
        <v>26.230000000000036</v>
      </c>
      <c r="B460" s="12" t="s">
        <v>285</v>
      </c>
      <c r="C460" s="45"/>
      <c r="D460" s="13"/>
      <c r="E460" s="8"/>
      <c r="F460" s="13"/>
      <c r="G460" s="47"/>
      <c r="H460" s="48"/>
      <c r="I460" s="49">
        <f t="shared" si="292"/>
        <v>0</v>
      </c>
      <c r="J460" s="50">
        <f t="shared" si="292"/>
        <v>0</v>
      </c>
      <c r="K460" s="8"/>
      <c r="L460" s="8"/>
      <c r="M460" s="8"/>
      <c r="N460" s="13"/>
      <c r="O460" s="51">
        <v>2E-3</v>
      </c>
      <c r="P460" s="8"/>
      <c r="Q460" s="41"/>
      <c r="R460" s="42">
        <f t="shared" si="284"/>
        <v>0</v>
      </c>
      <c r="S460" s="43">
        <f t="shared" si="284"/>
        <v>0</v>
      </c>
      <c r="T460" s="405"/>
      <c r="U460" s="405"/>
      <c r="V460" s="405"/>
      <c r="W460" s="484"/>
      <c r="X460" s="423">
        <v>2E-3</v>
      </c>
      <c r="Y460" s="405"/>
      <c r="Z460" s="424"/>
      <c r="AA460" s="406">
        <f t="shared" si="293"/>
        <v>0</v>
      </c>
      <c r="AB460" s="484">
        <f t="shared" si="286"/>
        <v>0</v>
      </c>
      <c r="AC460" s="407"/>
    </row>
    <row r="461" spans="1:29" s="216" customFormat="1" ht="18">
      <c r="A461" s="203"/>
      <c r="B461" s="132" t="s">
        <v>286</v>
      </c>
      <c r="C461" s="210"/>
      <c r="D461" s="211">
        <f t="shared" ref="D461:F461" si="296">SUM(D440:D460)</f>
        <v>0</v>
      </c>
      <c r="E461" s="210"/>
      <c r="F461" s="211">
        <f t="shared" si="296"/>
        <v>0</v>
      </c>
      <c r="G461" s="214"/>
      <c r="H461" s="215"/>
      <c r="I461" s="210">
        <f t="shared" ref="I461:S461" si="297">SUM(I440:I460)</f>
        <v>0</v>
      </c>
      <c r="J461" s="211">
        <f t="shared" si="297"/>
        <v>0</v>
      </c>
      <c r="K461" s="211">
        <f t="shared" si="297"/>
        <v>0</v>
      </c>
      <c r="L461" s="211">
        <f t="shared" si="297"/>
        <v>0</v>
      </c>
      <c r="M461" s="211">
        <f t="shared" si="297"/>
        <v>0</v>
      </c>
      <c r="N461" s="211">
        <f t="shared" si="297"/>
        <v>0</v>
      </c>
      <c r="O461" s="212"/>
      <c r="P461" s="210"/>
      <c r="Q461" s="211">
        <f t="shared" si="297"/>
        <v>0</v>
      </c>
      <c r="R461" s="210"/>
      <c r="S461" s="211">
        <f t="shared" si="297"/>
        <v>0</v>
      </c>
      <c r="T461" s="475"/>
      <c r="U461" s="475">
        <f t="shared" ref="U461:W461" si="298">SUM(U440:U460)</f>
        <v>0</v>
      </c>
      <c r="V461" s="475"/>
      <c r="W461" s="475">
        <f t="shared" si="298"/>
        <v>0</v>
      </c>
      <c r="X461" s="476"/>
      <c r="Y461" s="210"/>
      <c r="Z461" s="475">
        <f t="shared" ref="Z461" si="299">SUM(Z440:Z460)</f>
        <v>0</v>
      </c>
      <c r="AA461" s="210"/>
      <c r="AB461" s="475">
        <f t="shared" ref="AB461" si="300">SUM(AB440:AB460)</f>
        <v>0</v>
      </c>
      <c r="AC461" s="403"/>
    </row>
    <row r="462" spans="1:29" s="216" customFormat="1" ht="31.5">
      <c r="A462" s="203"/>
      <c r="B462" s="193" t="s">
        <v>287</v>
      </c>
      <c r="C462" s="141"/>
      <c r="D462" s="142">
        <f t="shared" ref="D462:F462" si="301">D461+D438</f>
        <v>0</v>
      </c>
      <c r="E462" s="141"/>
      <c r="F462" s="142">
        <f t="shared" si="301"/>
        <v>0</v>
      </c>
      <c r="G462" s="214"/>
      <c r="H462" s="215"/>
      <c r="I462" s="141">
        <f t="shared" ref="I462:S462" si="302">I461+I438</f>
        <v>0</v>
      </c>
      <c r="J462" s="142">
        <f t="shared" si="302"/>
        <v>0</v>
      </c>
      <c r="K462" s="142">
        <f t="shared" si="302"/>
        <v>0</v>
      </c>
      <c r="L462" s="142">
        <f t="shared" si="302"/>
        <v>0</v>
      </c>
      <c r="M462" s="142">
        <f t="shared" si="302"/>
        <v>0</v>
      </c>
      <c r="N462" s="142">
        <f t="shared" si="302"/>
        <v>0</v>
      </c>
      <c r="O462" s="136"/>
      <c r="P462" s="141"/>
      <c r="Q462" s="142">
        <f t="shared" si="302"/>
        <v>0</v>
      </c>
      <c r="R462" s="141"/>
      <c r="S462" s="142">
        <f t="shared" si="302"/>
        <v>0</v>
      </c>
      <c r="T462" s="448"/>
      <c r="U462" s="448">
        <f t="shared" ref="U462:W462" si="303">U461+U438</f>
        <v>0</v>
      </c>
      <c r="V462" s="448"/>
      <c r="W462" s="448">
        <f t="shared" si="303"/>
        <v>0</v>
      </c>
      <c r="X462" s="440"/>
      <c r="Y462" s="141"/>
      <c r="Z462" s="448">
        <f t="shared" ref="Z462" si="304">Z461+Z438</f>
        <v>0</v>
      </c>
      <c r="AA462" s="141"/>
      <c r="AB462" s="448">
        <f t="shared" ref="AB462" si="305">AB461+AB438</f>
        <v>0</v>
      </c>
      <c r="AC462" s="416"/>
    </row>
    <row r="463" spans="1:29" s="218" customFormat="1" ht="18">
      <c r="A463" s="260"/>
      <c r="B463" s="25"/>
      <c r="C463" s="53"/>
      <c r="D463" s="222"/>
      <c r="E463" s="53"/>
      <c r="F463" s="27"/>
      <c r="G463" s="220"/>
      <c r="H463" s="221"/>
      <c r="I463" s="53"/>
      <c r="J463" s="27"/>
      <c r="K463" s="27"/>
      <c r="L463" s="27"/>
      <c r="M463" s="27"/>
      <c r="N463" s="27"/>
      <c r="O463" s="112"/>
      <c r="P463" s="27"/>
      <c r="Q463" s="27"/>
      <c r="R463" s="27"/>
      <c r="S463" s="27"/>
      <c r="T463" s="448"/>
      <c r="U463" s="448"/>
      <c r="V463" s="448"/>
      <c r="W463" s="448"/>
      <c r="X463" s="440"/>
      <c r="Y463" s="448"/>
      <c r="Z463" s="448"/>
      <c r="AA463" s="448"/>
      <c r="AB463" s="448"/>
      <c r="AC463" s="416"/>
    </row>
    <row r="464" spans="1:29" s="216" customFormat="1" ht="18">
      <c r="A464" s="203"/>
      <c r="B464" s="193" t="s">
        <v>299</v>
      </c>
      <c r="C464" s="141"/>
      <c r="D464" s="142">
        <f>D425+D462+D463</f>
        <v>3541.5349999999999</v>
      </c>
      <c r="E464" s="141"/>
      <c r="F464" s="142">
        <f t="shared" ref="F464" si="306">F425+F462+F463</f>
        <v>3400.4650000000001</v>
      </c>
      <c r="G464" s="214"/>
      <c r="H464" s="215">
        <f>F464/D464</f>
        <v>0.96016698973750092</v>
      </c>
      <c r="I464" s="141">
        <f t="shared" ref="I464:N464" si="307">I425+I462+I463</f>
        <v>465</v>
      </c>
      <c r="J464" s="142">
        <f t="shared" si="307"/>
        <v>141.07</v>
      </c>
      <c r="K464" s="142">
        <f t="shared" si="307"/>
        <v>0</v>
      </c>
      <c r="L464" s="142">
        <f t="shared" si="307"/>
        <v>0</v>
      </c>
      <c r="M464" s="142">
        <f t="shared" si="307"/>
        <v>0</v>
      </c>
      <c r="N464" s="142">
        <f t="shared" si="307"/>
        <v>0</v>
      </c>
      <c r="O464" s="142"/>
      <c r="P464" s="142"/>
      <c r="Q464" s="142">
        <f>Q425+Q462+Q463</f>
        <v>7251.45712</v>
      </c>
      <c r="R464" s="142"/>
      <c r="S464" s="142">
        <f t="shared" ref="S464:W464" si="308">S425+S462+S463</f>
        <v>7251.45712</v>
      </c>
      <c r="T464" s="448"/>
      <c r="U464" s="448">
        <f t="shared" si="308"/>
        <v>0</v>
      </c>
      <c r="V464" s="448"/>
      <c r="W464" s="448">
        <f t="shared" si="308"/>
        <v>0</v>
      </c>
      <c r="X464" s="448"/>
      <c r="Y464" s="448"/>
      <c r="Z464" s="448">
        <f>Z425+Z462+Z463</f>
        <v>4366.7783799999997</v>
      </c>
      <c r="AA464" s="448"/>
      <c r="AB464" s="448">
        <f t="shared" ref="AB464" si="309">AB425+AB462+AB463</f>
        <v>4366.7783799999997</v>
      </c>
      <c r="AC464" s="416"/>
    </row>
    <row r="465" spans="1:29">
      <c r="D465" s="72">
        <v>3541.5352499999999</v>
      </c>
    </row>
    <row r="466" spans="1:29" s="104" customFormat="1">
      <c r="A466" s="70"/>
      <c r="B466" s="223" t="s">
        <v>246</v>
      </c>
      <c r="C466" s="224"/>
      <c r="D466" s="240">
        <f>(AB413+AB422)/AB464*100</f>
        <v>2.1239914630153502</v>
      </c>
      <c r="E466" s="84"/>
      <c r="F466" s="226"/>
      <c r="G466" s="227"/>
      <c r="H466"/>
      <c r="I466" s="84"/>
      <c r="J466" s="72"/>
      <c r="K466" s="84"/>
      <c r="L466" s="72"/>
      <c r="M466" s="84"/>
      <c r="N466" s="72"/>
      <c r="O466" s="228"/>
      <c r="P466" s="229"/>
      <c r="Q466" s="230"/>
      <c r="R466" s="229"/>
      <c r="S466" s="230"/>
      <c r="T466" s="488"/>
      <c r="U466" s="489"/>
      <c r="V466" s="489"/>
      <c r="W466" s="489"/>
      <c r="X466" s="489"/>
      <c r="Y466" s="489"/>
      <c r="Z466" s="489"/>
      <c r="AA466" s="489"/>
      <c r="AB466" s="489"/>
      <c r="AC466" s="489"/>
    </row>
    <row r="467" spans="1:29">
      <c r="B467" s="231" t="s">
        <v>247</v>
      </c>
      <c r="C467" s="232"/>
      <c r="D467" s="226"/>
      <c r="E467" s="84"/>
      <c r="F467" s="226"/>
      <c r="G467" s="227"/>
      <c r="J467" s="72"/>
      <c r="K467" s="84"/>
      <c r="L467" s="72"/>
      <c r="M467" s="84"/>
      <c r="O467" s="228"/>
      <c r="P467" s="229"/>
      <c r="Q467" s="230"/>
      <c r="R467" s="229"/>
      <c r="S467" s="225">
        <f>(S413)/S$425</f>
        <v>1.792743139050652E-2</v>
      </c>
    </row>
    <row r="468" spans="1:29" s="104" customFormat="1">
      <c r="A468" s="70"/>
      <c r="B468" s="233" t="s">
        <v>248</v>
      </c>
      <c r="C468" s="232"/>
      <c r="D468" s="226"/>
      <c r="E468" s="84"/>
      <c r="F468" s="226"/>
      <c r="G468" s="227"/>
      <c r="H468"/>
      <c r="I468" s="84"/>
      <c r="J468" s="72"/>
      <c r="K468" s="84"/>
      <c r="L468" s="72"/>
      <c r="M468" s="84"/>
      <c r="N468" s="72"/>
      <c r="O468" s="228"/>
      <c r="P468" s="229"/>
      <c r="Q468" s="230"/>
      <c r="R468" s="229"/>
      <c r="S468" s="225">
        <f>(S410)/S$425</f>
        <v>1.792743139050652E-2</v>
      </c>
      <c r="T468" s="488"/>
      <c r="U468" s="489"/>
      <c r="V468" s="489"/>
      <c r="W468" s="489"/>
      <c r="X468" s="489"/>
      <c r="Y468" s="489"/>
      <c r="Z468" s="489"/>
      <c r="AA468" s="489"/>
      <c r="AB468" s="489"/>
      <c r="AC468" s="489"/>
    </row>
    <row r="469" spans="1:29">
      <c r="B469" s="231" t="s">
        <v>249</v>
      </c>
      <c r="C469" s="232"/>
      <c r="D469" s="226"/>
      <c r="E469" s="84"/>
      <c r="F469" s="226"/>
      <c r="G469" s="227"/>
      <c r="J469" s="72"/>
      <c r="K469" s="84"/>
      <c r="L469" s="72"/>
      <c r="M469" s="84"/>
      <c r="O469" s="228"/>
      <c r="P469" s="229"/>
      <c r="Q469" s="230"/>
      <c r="R469" s="229"/>
      <c r="S469" s="225">
        <f>(S411)/S$425</f>
        <v>0</v>
      </c>
    </row>
    <row r="470" spans="1:29">
      <c r="B470" s="234" t="s">
        <v>107</v>
      </c>
      <c r="C470" s="232"/>
      <c r="D470" s="226"/>
      <c r="E470" s="84"/>
      <c r="F470" s="226"/>
      <c r="G470" s="227"/>
      <c r="J470" s="72"/>
      <c r="K470" s="84"/>
      <c r="L470" s="72"/>
      <c r="M470" s="84"/>
      <c r="O470" s="228"/>
      <c r="P470" s="229"/>
      <c r="Q470" s="230"/>
      <c r="R470" s="229"/>
      <c r="S470" s="225">
        <f>(S413)/S$425</f>
        <v>1.792743139050652E-2</v>
      </c>
    </row>
    <row r="471" spans="1:29" ht="25.5">
      <c r="B471" s="235" t="s">
        <v>297</v>
      </c>
      <c r="C471" s="224"/>
      <c r="D471" s="226">
        <f>(AB415+AB416+AB417)/AB464*100</f>
        <v>2.0037655311465565</v>
      </c>
      <c r="E471" s="84"/>
      <c r="F471" s="226"/>
      <c r="G471" s="227"/>
      <c r="J471" s="72"/>
      <c r="K471" s="84"/>
      <c r="L471" s="72"/>
      <c r="M471" s="84"/>
      <c r="O471" s="228"/>
      <c r="P471" s="229"/>
      <c r="Q471" s="230"/>
      <c r="R471" s="229"/>
      <c r="S471" s="225">
        <f>(S415+S416+S417)/S$425</f>
        <v>1.7662657019200573E-2</v>
      </c>
    </row>
    <row r="472" spans="1:29" ht="25.5">
      <c r="B472" s="235" t="s">
        <v>251</v>
      </c>
      <c r="C472" s="224"/>
      <c r="D472" s="226">
        <f>AB418/AB464*100</f>
        <v>0.25190195248699571</v>
      </c>
      <c r="E472" s="84"/>
      <c r="F472" s="226"/>
      <c r="G472" s="227"/>
      <c r="J472" s="72"/>
      <c r="K472" s="84"/>
      <c r="L472" s="72"/>
      <c r="M472" s="84"/>
      <c r="O472" s="228"/>
      <c r="P472" s="229"/>
      <c r="Q472" s="230"/>
      <c r="R472" s="229"/>
      <c r="S472" s="225">
        <f t="shared" ref="S472" si="310">(S418)/S$425</f>
        <v>3.4889539552293456E-3</v>
      </c>
    </row>
    <row r="473" spans="1:29">
      <c r="B473" s="236"/>
      <c r="C473" s="232"/>
      <c r="D473" s="226"/>
      <c r="E473" s="84"/>
      <c r="F473" s="226"/>
      <c r="G473" s="227"/>
      <c r="J473" s="72"/>
      <c r="K473" s="84"/>
      <c r="L473" s="72"/>
      <c r="M473" s="84"/>
      <c r="O473" s="228"/>
      <c r="P473" s="229"/>
      <c r="Q473" s="230"/>
      <c r="R473" s="229"/>
      <c r="S473" s="225">
        <f>(S418)/S$425</f>
        <v>3.4889539552293456E-3</v>
      </c>
    </row>
    <row r="474" spans="1:29">
      <c r="A474"/>
      <c r="B474" s="236" t="s">
        <v>298</v>
      </c>
      <c r="C474" s="232"/>
      <c r="D474" s="226">
        <f>AB406/AB464*100</f>
        <v>17.794468424568869</v>
      </c>
      <c r="E474" s="84"/>
      <c r="F474" s="226"/>
      <c r="G474" s="227"/>
      <c r="J474" s="72"/>
      <c r="K474" s="84"/>
      <c r="L474" s="72"/>
      <c r="M474" s="84"/>
      <c r="O474" s="228"/>
      <c r="P474" s="229"/>
      <c r="Q474" s="230"/>
      <c r="R474" s="229"/>
      <c r="S474" s="225">
        <f>(S406)/S$425</f>
        <v>0.3796213580864421</v>
      </c>
      <c r="T474" s="489"/>
    </row>
  </sheetData>
  <mergeCells count="17">
    <mergeCell ref="AC1:AC3"/>
    <mergeCell ref="C2:D2"/>
    <mergeCell ref="E2:H2"/>
    <mergeCell ref="I2:J2"/>
    <mergeCell ref="K2:L2"/>
    <mergeCell ref="A1:A3"/>
    <mergeCell ref="B1:B3"/>
    <mergeCell ref="C1:J1"/>
    <mergeCell ref="K1:S1"/>
    <mergeCell ref="T1:AB1"/>
    <mergeCell ref="AA2:AB2"/>
    <mergeCell ref="M2:N2"/>
    <mergeCell ref="O2:Q2"/>
    <mergeCell ref="R2:S2"/>
    <mergeCell ref="T2:U2"/>
    <mergeCell ref="V2:W2"/>
    <mergeCell ref="X2:Z2"/>
  </mergeCells>
  <conditionalFormatting sqref="O440:O442 X440:X442">
    <cfRule type="cellIs" dxfId="6" priority="1" operator="equal">
      <formula>0</formula>
    </cfRule>
  </conditionalFormatting>
  <printOptions horizontalCentered="1"/>
  <pageMargins left="0.28999999999999998" right="0.15748031496063" top="0.51" bottom="0.35" header="0.31" footer="0.196850393700787"/>
  <pageSetup paperSize="9" scale="41" orientation="landscape" r:id="rId1"/>
  <headerFooter>
    <oddHeader>&amp;L&amp;"-,Bold"&amp;18Name of District:South&amp;C&amp;"-,Bold"&amp;18Costing Sheets for AWP &amp; B 2017-18 - SSA-RTE&amp;R&amp;"-,Bold"&amp;20(Rs. in lakh)</oddHeader>
  </headerFooter>
</worksheet>
</file>

<file path=xl/worksheets/sheet7.xml><?xml version="1.0" encoding="utf-8"?>
<worksheet xmlns="http://schemas.openxmlformats.org/spreadsheetml/2006/main" xmlns:r="http://schemas.openxmlformats.org/officeDocument/2006/relationships">
  <sheetPr>
    <tabColor theme="4" tint="-0.249977111117893"/>
  </sheetPr>
  <dimension ref="A1:AD475"/>
  <sheetViews>
    <sheetView view="pageBreakPreview" zoomScale="50" zoomScaleNormal="70" zoomScaleSheetLayoutView="50" workbookViewId="0">
      <pane xSplit="2" ySplit="5" topLeftCell="C371" activePane="bottomRight" state="frozen"/>
      <selection activeCell="Y11" sqref="Y11"/>
      <selection pane="topRight" activeCell="Y11" sqref="Y11"/>
      <selection pane="bottomLeft" activeCell="Y11" sqref="Y11"/>
      <selection pane="bottomRight" activeCell="Y11" sqref="Y11"/>
    </sheetView>
  </sheetViews>
  <sheetFormatPr defaultRowHeight="15.75"/>
  <cols>
    <col min="1" max="1" width="10.42578125" style="70" customWidth="1"/>
    <col min="2" max="2" width="34.42578125" style="71" customWidth="1"/>
    <col min="3" max="3" width="12.28515625" customWidth="1"/>
    <col min="4" max="4" width="13.7109375" style="72" customWidth="1"/>
    <col min="5" max="5" width="10.85546875" customWidth="1"/>
    <col min="6" max="6" width="11" style="72" bestFit="1" customWidth="1"/>
    <col min="7" max="7" width="10.7109375" customWidth="1"/>
    <col min="8" max="8" width="10.5703125" customWidth="1"/>
    <col min="9" max="9" width="9.28515625" style="84" customWidth="1"/>
    <col min="10" max="10" width="9.140625" customWidth="1"/>
    <col min="11" max="11" width="8.7109375" customWidth="1"/>
    <col min="12" max="12" width="8" customWidth="1"/>
    <col min="13" max="14" width="12.28515625" customWidth="1"/>
    <col min="15" max="15" width="11.42578125" style="73" customWidth="1"/>
    <col min="16" max="16" width="12.140625" customWidth="1"/>
    <col min="17" max="17" width="12.5703125" style="72" customWidth="1"/>
    <col min="18" max="18" width="13" bestFit="1" customWidth="1"/>
    <col min="19" max="19" width="12.7109375" style="72" customWidth="1"/>
    <col min="20" max="20" width="8.28515625" style="488" bestFit="1" customWidth="1"/>
    <col min="21" max="21" width="8.85546875" style="489" customWidth="1"/>
    <col min="22" max="22" width="7.28515625" style="489" bestFit="1" customWidth="1"/>
    <col min="23" max="23" width="6.7109375" style="489" bestFit="1" customWidth="1"/>
    <col min="24" max="24" width="12.5703125" style="489" customWidth="1"/>
    <col min="25" max="25" width="11.85546875" style="489" customWidth="1"/>
    <col min="26" max="26" width="12.28515625" style="489" customWidth="1"/>
    <col min="27" max="27" width="12.7109375" style="489" customWidth="1"/>
    <col min="28" max="28" width="12.28515625" style="489" customWidth="1"/>
    <col min="29" max="29" width="17.28515625" style="489" customWidth="1"/>
  </cols>
  <sheetData>
    <row r="1" spans="1:29">
      <c r="A1" s="628" t="s">
        <v>0</v>
      </c>
      <c r="B1" s="629" t="s">
        <v>1</v>
      </c>
      <c r="C1" s="624" t="s">
        <v>302</v>
      </c>
      <c r="D1" s="624"/>
      <c r="E1" s="624"/>
      <c r="F1" s="624"/>
      <c r="G1" s="624"/>
      <c r="H1" s="624"/>
      <c r="I1" s="624"/>
      <c r="J1" s="624"/>
      <c r="K1" s="624" t="s">
        <v>303</v>
      </c>
      <c r="L1" s="624"/>
      <c r="M1" s="624"/>
      <c r="N1" s="624"/>
      <c r="O1" s="624"/>
      <c r="P1" s="624"/>
      <c r="Q1" s="624"/>
      <c r="R1" s="624"/>
      <c r="S1" s="624"/>
      <c r="T1" s="623" t="s">
        <v>304</v>
      </c>
      <c r="U1" s="623"/>
      <c r="V1" s="623"/>
      <c r="W1" s="623"/>
      <c r="X1" s="623"/>
      <c r="Y1" s="623"/>
      <c r="Z1" s="623"/>
      <c r="AA1" s="623"/>
      <c r="AB1" s="630"/>
      <c r="AC1" s="623" t="s">
        <v>2</v>
      </c>
    </row>
    <row r="2" spans="1:29">
      <c r="A2" s="628"/>
      <c r="B2" s="629"/>
      <c r="C2" s="624" t="s">
        <v>3</v>
      </c>
      <c r="D2" s="624"/>
      <c r="E2" s="624" t="s">
        <v>4</v>
      </c>
      <c r="F2" s="624"/>
      <c r="G2" s="624"/>
      <c r="H2" s="624"/>
      <c r="I2" s="625" t="s">
        <v>5</v>
      </c>
      <c r="J2" s="625"/>
      <c r="K2" s="626" t="s">
        <v>6</v>
      </c>
      <c r="L2" s="627"/>
      <c r="M2" s="633" t="s">
        <v>353</v>
      </c>
      <c r="N2" s="634"/>
      <c r="O2" s="624" t="s">
        <v>8</v>
      </c>
      <c r="P2" s="624"/>
      <c r="Q2" s="624"/>
      <c r="R2" s="626" t="s">
        <v>9</v>
      </c>
      <c r="S2" s="627"/>
      <c r="T2" s="631" t="s">
        <v>6</v>
      </c>
      <c r="U2" s="635"/>
      <c r="V2" s="630" t="s">
        <v>7</v>
      </c>
      <c r="W2" s="636"/>
      <c r="X2" s="623" t="s">
        <v>8</v>
      </c>
      <c r="Y2" s="623"/>
      <c r="Z2" s="623"/>
      <c r="AA2" s="631" t="s">
        <v>9</v>
      </c>
      <c r="AB2" s="632"/>
      <c r="AC2" s="623"/>
    </row>
    <row r="3" spans="1:29" ht="35.25" customHeight="1">
      <c r="A3" s="628"/>
      <c r="B3" s="629"/>
      <c r="C3" s="1" t="s">
        <v>10</v>
      </c>
      <c r="D3" s="335" t="s">
        <v>11</v>
      </c>
      <c r="E3" s="1" t="s">
        <v>10</v>
      </c>
      <c r="F3" s="335" t="s">
        <v>12</v>
      </c>
      <c r="G3" s="1" t="s">
        <v>13</v>
      </c>
      <c r="H3" s="259" t="s">
        <v>14</v>
      </c>
      <c r="I3" s="1" t="s">
        <v>10</v>
      </c>
      <c r="J3" s="260" t="s">
        <v>12</v>
      </c>
      <c r="K3" s="1" t="s">
        <v>10</v>
      </c>
      <c r="L3" s="261" t="s">
        <v>12</v>
      </c>
      <c r="M3" s="1" t="s">
        <v>10</v>
      </c>
      <c r="N3" s="260" t="s">
        <v>12</v>
      </c>
      <c r="O3" s="2" t="s">
        <v>15</v>
      </c>
      <c r="P3" s="1" t="s">
        <v>10</v>
      </c>
      <c r="Q3" s="335" t="s">
        <v>12</v>
      </c>
      <c r="R3" s="1" t="s">
        <v>10</v>
      </c>
      <c r="S3" s="335" t="s">
        <v>12</v>
      </c>
      <c r="T3" s="397" t="s">
        <v>10</v>
      </c>
      <c r="U3" s="398" t="s">
        <v>12</v>
      </c>
      <c r="V3" s="399" t="s">
        <v>10</v>
      </c>
      <c r="W3" s="398" t="s">
        <v>12</v>
      </c>
      <c r="X3" s="400" t="s">
        <v>15</v>
      </c>
      <c r="Y3" s="399" t="s">
        <v>10</v>
      </c>
      <c r="Z3" s="398" t="s">
        <v>12</v>
      </c>
      <c r="AA3" s="399" t="s">
        <v>10</v>
      </c>
      <c r="AB3" s="401" t="s">
        <v>12</v>
      </c>
      <c r="AC3" s="623"/>
    </row>
    <row r="4" spans="1:29" s="129" customFormat="1">
      <c r="A4" s="125" t="s">
        <v>16</v>
      </c>
      <c r="B4" s="126" t="s">
        <v>17</v>
      </c>
      <c r="C4" s="127"/>
      <c r="D4" s="131"/>
      <c r="E4" s="127"/>
      <c r="F4" s="131"/>
      <c r="G4" s="127"/>
      <c r="H4" s="127"/>
      <c r="I4" s="130"/>
      <c r="J4" s="127"/>
      <c r="K4" s="127"/>
      <c r="L4" s="127"/>
      <c r="M4" s="127"/>
      <c r="N4" s="127"/>
      <c r="O4" s="128"/>
      <c r="P4" s="127"/>
      <c r="Q4" s="131"/>
      <c r="R4" s="127"/>
      <c r="S4" s="131"/>
      <c r="T4" s="402"/>
      <c r="U4" s="403"/>
      <c r="V4" s="403"/>
      <c r="W4" s="403"/>
      <c r="X4" s="403"/>
      <c r="Y4" s="403"/>
      <c r="Z4" s="403"/>
      <c r="AA4" s="403"/>
      <c r="AB4" s="403"/>
      <c r="AC4" s="403"/>
    </row>
    <row r="5" spans="1:29">
      <c r="A5" s="6"/>
      <c r="B5" s="36" t="s">
        <v>18</v>
      </c>
      <c r="C5" s="26"/>
      <c r="D5" s="27"/>
      <c r="E5" s="26"/>
      <c r="F5" s="27"/>
      <c r="G5" s="26"/>
      <c r="H5" s="26"/>
      <c r="I5" s="53"/>
      <c r="J5" s="26"/>
      <c r="K5" s="26"/>
      <c r="L5" s="26"/>
      <c r="M5" s="26"/>
      <c r="N5" s="26"/>
      <c r="O5" s="105"/>
      <c r="P5" s="26"/>
      <c r="Q5" s="27"/>
      <c r="R5" s="26"/>
      <c r="S5" s="27"/>
      <c r="T5" s="402"/>
      <c r="U5" s="403"/>
      <c r="V5" s="403"/>
      <c r="W5" s="403"/>
      <c r="X5" s="403"/>
      <c r="Y5" s="403"/>
      <c r="Z5" s="403"/>
      <c r="AA5" s="403"/>
      <c r="AB5" s="403"/>
      <c r="AC5" s="403"/>
    </row>
    <row r="6" spans="1:29" s="147" customFormat="1">
      <c r="A6" s="143">
        <v>1</v>
      </c>
      <c r="B6" s="144" t="s">
        <v>19</v>
      </c>
      <c r="C6" s="145"/>
      <c r="D6" s="162"/>
      <c r="E6" s="145"/>
      <c r="F6" s="162"/>
      <c r="G6" s="145"/>
      <c r="H6" s="145"/>
      <c r="I6" s="159"/>
      <c r="J6" s="145"/>
      <c r="K6" s="145"/>
      <c r="L6" s="145"/>
      <c r="M6" s="145"/>
      <c r="N6" s="145"/>
      <c r="O6" s="146"/>
      <c r="P6" s="145"/>
      <c r="Q6" s="162"/>
      <c r="R6" s="145"/>
      <c r="S6" s="162"/>
      <c r="T6" s="402"/>
      <c r="U6" s="403"/>
      <c r="V6" s="403"/>
      <c r="W6" s="403"/>
      <c r="X6" s="403"/>
      <c r="Y6" s="403"/>
      <c r="Z6" s="403"/>
      <c r="AA6" s="403"/>
      <c r="AB6" s="403"/>
      <c r="AC6" s="403"/>
    </row>
    <row r="7" spans="1:29" ht="22.5" customHeight="1">
      <c r="A7" s="85">
        <v>1.01</v>
      </c>
      <c r="B7" s="7" t="s">
        <v>20</v>
      </c>
      <c r="C7" s="8"/>
      <c r="D7" s="4"/>
      <c r="E7" s="8"/>
      <c r="F7" s="4"/>
      <c r="G7" s="47"/>
      <c r="H7" s="238"/>
      <c r="I7" s="49"/>
      <c r="J7" s="237"/>
      <c r="K7" s="8"/>
      <c r="L7" s="5"/>
      <c r="M7" s="8"/>
      <c r="N7" s="5"/>
      <c r="O7" s="106"/>
      <c r="P7" s="8"/>
      <c r="Q7" s="4"/>
      <c r="R7" s="42"/>
      <c r="S7" s="4"/>
      <c r="T7" s="405"/>
      <c r="U7" s="405"/>
      <c r="V7" s="405"/>
      <c r="W7" s="405"/>
      <c r="X7" s="426"/>
      <c r="Y7" s="405"/>
      <c r="Z7" s="484"/>
      <c r="AA7" s="406">
        <f>T7+V7+Y7</f>
        <v>0</v>
      </c>
      <c r="AB7" s="484">
        <f>U7+W7+Z7</f>
        <v>0</v>
      </c>
      <c r="AC7" s="404"/>
    </row>
    <row r="8" spans="1:29" ht="23.25" customHeight="1">
      <c r="A8" s="6">
        <v>1.02</v>
      </c>
      <c r="B8" s="7" t="s">
        <v>21</v>
      </c>
      <c r="C8" s="8"/>
      <c r="D8" s="4"/>
      <c r="E8" s="8"/>
      <c r="F8" s="4"/>
      <c r="G8" s="47"/>
      <c r="H8" s="238"/>
      <c r="I8" s="49"/>
      <c r="J8" s="237"/>
      <c r="K8" s="8"/>
      <c r="L8" s="5"/>
      <c r="M8" s="8"/>
      <c r="N8" s="5"/>
      <c r="O8" s="106"/>
      <c r="P8" s="8">
        <v>4</v>
      </c>
      <c r="Q8" s="4"/>
      <c r="R8" s="42">
        <f t="shared" ref="R8" si="0">K8+M8+P8</f>
        <v>4</v>
      </c>
      <c r="S8" s="4"/>
      <c r="T8" s="405"/>
      <c r="U8" s="405"/>
      <c r="V8" s="405"/>
      <c r="W8" s="405"/>
      <c r="X8" s="426"/>
      <c r="Y8" s="405">
        <v>0</v>
      </c>
      <c r="Z8" s="484">
        <v>0</v>
      </c>
      <c r="AA8" s="406">
        <f>T8+V8+Y8</f>
        <v>0</v>
      </c>
      <c r="AB8" s="484">
        <f t="shared" ref="AB8:AB20" si="1">U8+W8+Z8</f>
        <v>0</v>
      </c>
      <c r="AC8" s="404"/>
    </row>
    <row r="9" spans="1:29" s="87" customFormat="1" ht="23.25" customHeight="1">
      <c r="A9" s="6">
        <v>1.03</v>
      </c>
      <c r="B9" s="7" t="s">
        <v>22</v>
      </c>
      <c r="C9" s="8"/>
      <c r="D9" s="4"/>
      <c r="E9" s="8"/>
      <c r="F9" s="4"/>
      <c r="G9" s="47"/>
      <c r="H9" s="238"/>
      <c r="I9" s="49"/>
      <c r="J9" s="237"/>
      <c r="K9" s="8"/>
      <c r="L9" s="5"/>
      <c r="M9" s="8"/>
      <c r="N9" s="5"/>
      <c r="O9" s="64"/>
      <c r="P9" s="8"/>
      <c r="Q9" s="4"/>
      <c r="R9" s="42"/>
      <c r="S9" s="4"/>
      <c r="T9" s="405"/>
      <c r="U9" s="405"/>
      <c r="V9" s="405"/>
      <c r="W9" s="405"/>
      <c r="X9" s="426"/>
      <c r="Y9" s="405"/>
      <c r="Z9" s="484"/>
      <c r="AA9" s="406"/>
      <c r="AB9" s="484">
        <f t="shared" si="1"/>
        <v>0</v>
      </c>
      <c r="AC9" s="404"/>
    </row>
    <row r="10" spans="1:29" ht="33.75" customHeight="1">
      <c r="A10" s="6">
        <v>1.04</v>
      </c>
      <c r="B10" s="12" t="s">
        <v>23</v>
      </c>
      <c r="C10" s="8"/>
      <c r="D10" s="4"/>
      <c r="E10" s="8"/>
      <c r="F10" s="4"/>
      <c r="G10" s="8"/>
      <c r="H10" s="5"/>
      <c r="I10" s="75"/>
      <c r="J10" s="5"/>
      <c r="K10" s="8"/>
      <c r="L10" s="5"/>
      <c r="M10" s="8"/>
      <c r="N10" s="5"/>
      <c r="O10" s="106"/>
      <c r="P10" s="8"/>
      <c r="Q10" s="4"/>
      <c r="R10" s="42"/>
      <c r="S10" s="4"/>
      <c r="T10" s="405"/>
      <c r="U10" s="405"/>
      <c r="V10" s="405"/>
      <c r="W10" s="405"/>
      <c r="X10" s="426"/>
      <c r="Y10" s="405"/>
      <c r="Z10" s="484"/>
      <c r="AA10" s="406"/>
      <c r="AB10" s="484">
        <f t="shared" si="1"/>
        <v>0</v>
      </c>
      <c r="AC10" s="407"/>
    </row>
    <row r="11" spans="1:29" ht="23.25" customHeight="1">
      <c r="A11" s="6">
        <v>1.05</v>
      </c>
      <c r="B11" s="12" t="s">
        <v>24</v>
      </c>
      <c r="C11" s="8"/>
      <c r="D11" s="4"/>
      <c r="E11" s="8"/>
      <c r="F11" s="4"/>
      <c r="G11" s="8"/>
      <c r="H11" s="5"/>
      <c r="I11" s="75"/>
      <c r="J11" s="5"/>
      <c r="K11" s="8"/>
      <c r="L11" s="5"/>
      <c r="M11" s="8"/>
      <c r="N11" s="5"/>
      <c r="O11" s="106"/>
      <c r="P11" s="8"/>
      <c r="Q11" s="4"/>
      <c r="R11" s="42"/>
      <c r="S11" s="4"/>
      <c r="T11" s="405"/>
      <c r="U11" s="405"/>
      <c r="V11" s="405"/>
      <c r="W11" s="405"/>
      <c r="X11" s="426"/>
      <c r="Y11" s="8"/>
      <c r="Z11" s="484"/>
      <c r="AA11" s="406"/>
      <c r="AB11" s="484">
        <f t="shared" si="1"/>
        <v>0</v>
      </c>
      <c r="AC11" s="407"/>
    </row>
    <row r="12" spans="1:29" ht="36" customHeight="1">
      <c r="A12" s="6">
        <v>1.06</v>
      </c>
      <c r="B12" s="61" t="s">
        <v>25</v>
      </c>
      <c r="C12" s="62"/>
      <c r="D12" s="10"/>
      <c r="E12" s="97"/>
      <c r="F12" s="10"/>
      <c r="G12" s="62"/>
      <c r="H12" s="11"/>
      <c r="I12" s="83"/>
      <c r="J12" s="11"/>
      <c r="K12" s="62"/>
      <c r="L12" s="11"/>
      <c r="M12" s="62"/>
      <c r="N12" s="11"/>
      <c r="O12" s="107"/>
      <c r="P12" s="62"/>
      <c r="Q12" s="10"/>
      <c r="R12" s="62"/>
      <c r="S12" s="10"/>
      <c r="T12" s="409"/>
      <c r="U12" s="409"/>
      <c r="V12" s="409"/>
      <c r="W12" s="409"/>
      <c r="X12" s="466"/>
      <c r="Y12" s="409"/>
      <c r="Z12" s="483"/>
      <c r="AA12" s="409"/>
      <c r="AB12" s="484">
        <f t="shared" si="1"/>
        <v>0</v>
      </c>
      <c r="AC12" s="408"/>
    </row>
    <row r="13" spans="1:29" ht="38.25" customHeight="1">
      <c r="A13" s="6">
        <v>1.07</v>
      </c>
      <c r="B13" s="61" t="s">
        <v>26</v>
      </c>
      <c r="C13" s="62"/>
      <c r="D13" s="10"/>
      <c r="E13" s="62"/>
      <c r="F13" s="10"/>
      <c r="G13" s="62"/>
      <c r="H13" s="11"/>
      <c r="I13" s="83"/>
      <c r="J13" s="11"/>
      <c r="K13" s="62"/>
      <c r="L13" s="11"/>
      <c r="M13" s="62"/>
      <c r="N13" s="11"/>
      <c r="O13" s="107"/>
      <c r="P13" s="62"/>
      <c r="Q13" s="10"/>
      <c r="R13" s="62"/>
      <c r="S13" s="10"/>
      <c r="T13" s="409"/>
      <c r="U13" s="409"/>
      <c r="V13" s="409"/>
      <c r="W13" s="409"/>
      <c r="X13" s="466"/>
      <c r="Y13" s="409"/>
      <c r="Z13" s="483"/>
      <c r="AA13" s="409"/>
      <c r="AB13" s="484">
        <f t="shared" si="1"/>
        <v>0</v>
      </c>
      <c r="AC13" s="408"/>
    </row>
    <row r="14" spans="1:29" s="147" customFormat="1" ht="31.5">
      <c r="A14" s="143">
        <v>2</v>
      </c>
      <c r="B14" s="148" t="s">
        <v>27</v>
      </c>
      <c r="C14" s="149"/>
      <c r="D14" s="160"/>
      <c r="E14" s="149"/>
      <c r="F14" s="160"/>
      <c r="G14" s="149"/>
      <c r="H14" s="149"/>
      <c r="I14" s="161"/>
      <c r="J14" s="149"/>
      <c r="K14" s="149"/>
      <c r="L14" s="149"/>
      <c r="M14" s="149"/>
      <c r="N14" s="149"/>
      <c r="O14" s="150"/>
      <c r="P14" s="149"/>
      <c r="Q14" s="160"/>
      <c r="R14" s="149"/>
      <c r="S14" s="160"/>
      <c r="T14" s="467"/>
      <c r="U14" s="467"/>
      <c r="V14" s="467"/>
      <c r="W14" s="467"/>
      <c r="X14" s="468"/>
      <c r="Y14" s="467"/>
      <c r="Z14" s="498"/>
      <c r="AA14" s="467"/>
      <c r="AB14" s="484">
        <f>U14+W14+Z14</f>
        <v>0</v>
      </c>
      <c r="AC14" s="410"/>
    </row>
    <row r="15" spans="1:29">
      <c r="A15" s="37"/>
      <c r="B15" s="38" t="s">
        <v>28</v>
      </c>
      <c r="C15" s="39"/>
      <c r="D15" s="40"/>
      <c r="E15" s="39"/>
      <c r="F15" s="40"/>
      <c r="G15" s="39"/>
      <c r="H15" s="39"/>
      <c r="I15" s="81"/>
      <c r="J15" s="39"/>
      <c r="K15" s="39"/>
      <c r="L15" s="39"/>
      <c r="M15" s="39"/>
      <c r="N15" s="39"/>
      <c r="O15" s="115"/>
      <c r="P15" s="39"/>
      <c r="Q15" s="40"/>
      <c r="R15" s="39"/>
      <c r="S15" s="40"/>
      <c r="T15" s="467"/>
      <c r="U15" s="467"/>
      <c r="V15" s="467"/>
      <c r="W15" s="467"/>
      <c r="X15" s="468"/>
      <c r="Y15" s="467"/>
      <c r="Z15" s="498"/>
      <c r="AA15" s="467"/>
      <c r="AB15" s="484">
        <f t="shared" si="1"/>
        <v>0</v>
      </c>
      <c r="AC15" s="410"/>
    </row>
    <row r="16" spans="1:29">
      <c r="A16" s="6"/>
      <c r="B16" s="17" t="s">
        <v>29</v>
      </c>
      <c r="C16" s="15"/>
      <c r="D16" s="16"/>
      <c r="E16" s="15"/>
      <c r="F16" s="16"/>
      <c r="G16" s="15"/>
      <c r="H16" s="15"/>
      <c r="I16" s="76"/>
      <c r="J16" s="15"/>
      <c r="K16" s="15"/>
      <c r="L16" s="15"/>
      <c r="M16" s="15"/>
      <c r="N16" s="15"/>
      <c r="O16" s="109"/>
      <c r="P16" s="15"/>
      <c r="Q16" s="16"/>
      <c r="R16" s="15"/>
      <c r="S16" s="16"/>
      <c r="T16" s="429"/>
      <c r="U16" s="429"/>
      <c r="V16" s="429"/>
      <c r="W16" s="429"/>
      <c r="X16" s="430"/>
      <c r="Y16" s="429"/>
      <c r="Z16" s="499"/>
      <c r="AA16" s="429"/>
      <c r="AB16" s="484">
        <f t="shared" si="1"/>
        <v>0</v>
      </c>
      <c r="AC16" s="411"/>
    </row>
    <row r="17" spans="1:29" ht="30.75" customHeight="1">
      <c r="A17" s="6">
        <v>2.0099999999999998</v>
      </c>
      <c r="B17" s="12" t="s">
        <v>30</v>
      </c>
      <c r="C17" s="8"/>
      <c r="D17" s="13"/>
      <c r="E17" s="8"/>
      <c r="F17" s="13"/>
      <c r="G17" s="8"/>
      <c r="H17" s="8"/>
      <c r="I17" s="75"/>
      <c r="J17" s="8"/>
      <c r="K17" s="8"/>
      <c r="L17" s="8"/>
      <c r="M17" s="8"/>
      <c r="N17" s="8"/>
      <c r="O17" s="51"/>
      <c r="P17" s="8"/>
      <c r="Q17" s="13"/>
      <c r="R17" s="8"/>
      <c r="S17" s="13"/>
      <c r="T17" s="405"/>
      <c r="U17" s="405"/>
      <c r="V17" s="405"/>
      <c r="W17" s="405"/>
      <c r="X17" s="423"/>
      <c r="Y17" s="405"/>
      <c r="Z17" s="484"/>
      <c r="AA17" s="405"/>
      <c r="AB17" s="484">
        <f t="shared" si="1"/>
        <v>0</v>
      </c>
      <c r="AC17" s="407"/>
    </row>
    <row r="18" spans="1:29" ht="30.75" customHeight="1">
      <c r="A18" s="6">
        <v>2.02</v>
      </c>
      <c r="B18" s="12" t="s">
        <v>31</v>
      </c>
      <c r="C18" s="8"/>
      <c r="D18" s="13"/>
      <c r="E18" s="8"/>
      <c r="F18" s="13"/>
      <c r="G18" s="8"/>
      <c r="H18" s="8"/>
      <c r="I18" s="75"/>
      <c r="J18" s="8"/>
      <c r="K18" s="8"/>
      <c r="L18" s="8"/>
      <c r="M18" s="8"/>
      <c r="N18" s="8"/>
      <c r="O18" s="51"/>
      <c r="P18" s="8"/>
      <c r="Q18" s="13"/>
      <c r="R18" s="8"/>
      <c r="S18" s="13"/>
      <c r="T18" s="405"/>
      <c r="U18" s="405"/>
      <c r="V18" s="405"/>
      <c r="W18" s="405"/>
      <c r="X18" s="423"/>
      <c r="Y18" s="405"/>
      <c r="Z18" s="484"/>
      <c r="AA18" s="405"/>
      <c r="AB18" s="484">
        <f t="shared" si="1"/>
        <v>0</v>
      </c>
      <c r="AC18" s="407"/>
    </row>
    <row r="19" spans="1:29" ht="22.5" customHeight="1">
      <c r="A19" s="6">
        <v>2.0299999999999998</v>
      </c>
      <c r="B19" s="12" t="s">
        <v>32</v>
      </c>
      <c r="C19" s="8"/>
      <c r="D19" s="13"/>
      <c r="E19" s="8"/>
      <c r="F19" s="13"/>
      <c r="G19" s="8"/>
      <c r="H19" s="8"/>
      <c r="I19" s="75"/>
      <c r="J19" s="8"/>
      <c r="K19" s="8"/>
      <c r="L19" s="8"/>
      <c r="M19" s="8"/>
      <c r="N19" s="8"/>
      <c r="O19" s="51"/>
      <c r="P19" s="8"/>
      <c r="Q19" s="13"/>
      <c r="R19" s="8"/>
      <c r="S19" s="13"/>
      <c r="T19" s="405"/>
      <c r="U19" s="405"/>
      <c r="V19" s="405"/>
      <c r="W19" s="405"/>
      <c r="X19" s="423"/>
      <c r="Y19" s="405"/>
      <c r="Z19" s="484"/>
      <c r="AA19" s="405"/>
      <c r="AB19" s="484">
        <f t="shared" si="1"/>
        <v>0</v>
      </c>
      <c r="AC19" s="407"/>
    </row>
    <row r="20" spans="1:29" ht="35.25" customHeight="1">
      <c r="A20" s="6">
        <v>2.04</v>
      </c>
      <c r="B20" s="12" t="s">
        <v>33</v>
      </c>
      <c r="C20" s="8"/>
      <c r="D20" s="13"/>
      <c r="E20" s="8"/>
      <c r="F20" s="13"/>
      <c r="G20" s="8"/>
      <c r="H20" s="8"/>
      <c r="I20" s="75"/>
      <c r="J20" s="8"/>
      <c r="K20" s="8"/>
      <c r="L20" s="8"/>
      <c r="M20" s="8"/>
      <c r="N20" s="8"/>
      <c r="O20" s="64"/>
      <c r="P20" s="8"/>
      <c r="Q20" s="13"/>
      <c r="R20" s="8"/>
      <c r="S20" s="13"/>
      <c r="T20" s="405"/>
      <c r="U20" s="405"/>
      <c r="V20" s="405"/>
      <c r="W20" s="405"/>
      <c r="X20" s="426"/>
      <c r="Y20" s="405"/>
      <c r="Z20" s="484"/>
      <c r="AA20" s="405"/>
      <c r="AB20" s="484">
        <f t="shared" si="1"/>
        <v>0</v>
      </c>
      <c r="AC20" s="407"/>
    </row>
    <row r="21" spans="1:29">
      <c r="A21" s="6"/>
      <c r="B21" s="14" t="s">
        <v>34</v>
      </c>
      <c r="C21" s="15"/>
      <c r="D21" s="16"/>
      <c r="E21" s="15"/>
      <c r="F21" s="16"/>
      <c r="G21" s="15"/>
      <c r="H21" s="15"/>
      <c r="I21" s="76"/>
      <c r="J21" s="15"/>
      <c r="K21" s="15"/>
      <c r="L21" s="15"/>
      <c r="M21" s="15"/>
      <c r="N21" s="15"/>
      <c r="O21" s="110"/>
      <c r="P21" s="15"/>
      <c r="Q21" s="16"/>
      <c r="R21" s="15"/>
      <c r="S21" s="16"/>
      <c r="T21" s="429"/>
      <c r="U21" s="429"/>
      <c r="V21" s="429"/>
      <c r="W21" s="429"/>
      <c r="X21" s="430"/>
      <c r="Y21" s="429"/>
      <c r="Z21" s="499"/>
      <c r="AA21" s="429"/>
      <c r="AB21" s="499"/>
      <c r="AC21" s="412"/>
    </row>
    <row r="22" spans="1:29">
      <c r="A22" s="6"/>
      <c r="B22" s="17" t="s">
        <v>35</v>
      </c>
      <c r="C22" s="15"/>
      <c r="D22" s="16"/>
      <c r="E22" s="15"/>
      <c r="F22" s="16"/>
      <c r="G22" s="15"/>
      <c r="H22" s="15"/>
      <c r="I22" s="76"/>
      <c r="J22" s="15"/>
      <c r="K22" s="15"/>
      <c r="L22" s="15"/>
      <c r="M22" s="15"/>
      <c r="N22" s="15"/>
      <c r="O22" s="110"/>
      <c r="P22" s="15"/>
      <c r="Q22" s="16"/>
      <c r="R22" s="15"/>
      <c r="S22" s="16"/>
      <c r="T22" s="429"/>
      <c r="U22" s="429"/>
      <c r="V22" s="429"/>
      <c r="W22" s="429"/>
      <c r="X22" s="430"/>
      <c r="Y22" s="429"/>
      <c r="Z22" s="499"/>
      <c r="AA22" s="429"/>
      <c r="AB22" s="499"/>
      <c r="AC22" s="411"/>
    </row>
    <row r="23" spans="1:29" ht="35.25" customHeight="1">
      <c r="A23" s="6">
        <v>2.0499999999999998</v>
      </c>
      <c r="B23" s="18" t="s">
        <v>36</v>
      </c>
      <c r="C23" s="19"/>
      <c r="D23" s="20"/>
      <c r="E23" s="19"/>
      <c r="F23" s="20"/>
      <c r="G23" s="19"/>
      <c r="H23" s="19"/>
      <c r="I23" s="77"/>
      <c r="J23" s="19"/>
      <c r="K23" s="19"/>
      <c r="L23" s="19"/>
      <c r="M23" s="19"/>
      <c r="N23" s="19"/>
      <c r="O23" s="51"/>
      <c r="P23" s="19"/>
      <c r="Q23" s="20"/>
      <c r="R23" s="19"/>
      <c r="S23" s="20"/>
      <c r="T23" s="500"/>
      <c r="U23" s="500"/>
      <c r="V23" s="500"/>
      <c r="W23" s="500"/>
      <c r="X23" s="423"/>
      <c r="Y23" s="500"/>
      <c r="Z23" s="501"/>
      <c r="AA23" s="500"/>
      <c r="AB23" s="484">
        <f t="shared" ref="AB23:AB43" si="2">U23+W23+Z23</f>
        <v>0</v>
      </c>
      <c r="AC23" s="413"/>
    </row>
    <row r="24" spans="1:29" ht="34.5" customHeight="1">
      <c r="A24" s="6">
        <v>2.06</v>
      </c>
      <c r="B24" s="18" t="s">
        <v>37</v>
      </c>
      <c r="C24" s="19"/>
      <c r="D24" s="20"/>
      <c r="E24" s="19"/>
      <c r="F24" s="20"/>
      <c r="G24" s="19"/>
      <c r="H24" s="19"/>
      <c r="I24" s="77"/>
      <c r="J24" s="19"/>
      <c r="K24" s="19"/>
      <c r="L24" s="19"/>
      <c r="M24" s="19"/>
      <c r="N24" s="19"/>
      <c r="O24" s="51"/>
      <c r="P24" s="19"/>
      <c r="Q24" s="20"/>
      <c r="R24" s="19"/>
      <c r="S24" s="20"/>
      <c r="T24" s="500"/>
      <c r="U24" s="500"/>
      <c r="V24" s="500"/>
      <c r="W24" s="500"/>
      <c r="X24" s="423"/>
      <c r="Y24" s="500"/>
      <c r="Z24" s="501"/>
      <c r="AA24" s="500"/>
      <c r="AB24" s="484">
        <f t="shared" si="2"/>
        <v>0</v>
      </c>
      <c r="AC24" s="413"/>
    </row>
    <row r="25" spans="1:29" ht="57.75" customHeight="1">
      <c r="A25" s="6">
        <v>2.0699999999999998</v>
      </c>
      <c r="B25" s="18" t="s">
        <v>38</v>
      </c>
      <c r="C25" s="19"/>
      <c r="D25" s="20"/>
      <c r="E25" s="19"/>
      <c r="F25" s="20"/>
      <c r="G25" s="19"/>
      <c r="H25" s="19"/>
      <c r="I25" s="77"/>
      <c r="J25" s="19"/>
      <c r="K25" s="19"/>
      <c r="L25" s="19"/>
      <c r="M25" s="19"/>
      <c r="N25" s="19"/>
      <c r="O25" s="51"/>
      <c r="P25" s="19"/>
      <c r="Q25" s="20"/>
      <c r="R25" s="19"/>
      <c r="S25" s="20"/>
      <c r="T25" s="500"/>
      <c r="U25" s="500"/>
      <c r="V25" s="500"/>
      <c r="W25" s="500"/>
      <c r="X25" s="423"/>
      <c r="Y25" s="500"/>
      <c r="Z25" s="501"/>
      <c r="AA25" s="500"/>
      <c r="AB25" s="484">
        <f t="shared" si="2"/>
        <v>0</v>
      </c>
      <c r="AC25" s="413"/>
    </row>
    <row r="26" spans="1:29" ht="21" customHeight="1">
      <c r="A26" s="6">
        <v>2.08</v>
      </c>
      <c r="B26" s="18" t="s">
        <v>39</v>
      </c>
      <c r="C26" s="19"/>
      <c r="D26" s="20"/>
      <c r="E26" s="19"/>
      <c r="F26" s="20"/>
      <c r="G26" s="19"/>
      <c r="H26" s="19"/>
      <c r="I26" s="77"/>
      <c r="J26" s="19"/>
      <c r="K26" s="19"/>
      <c r="L26" s="19"/>
      <c r="M26" s="19"/>
      <c r="N26" s="19"/>
      <c r="O26" s="111"/>
      <c r="P26" s="19"/>
      <c r="Q26" s="20"/>
      <c r="R26" s="19"/>
      <c r="S26" s="20"/>
      <c r="T26" s="500"/>
      <c r="U26" s="500"/>
      <c r="V26" s="500"/>
      <c r="W26" s="500"/>
      <c r="X26" s="490"/>
      <c r="Y26" s="500"/>
      <c r="Z26" s="501"/>
      <c r="AA26" s="500"/>
      <c r="AB26" s="484">
        <f t="shared" si="2"/>
        <v>0</v>
      </c>
      <c r="AC26" s="413"/>
    </row>
    <row r="27" spans="1:29" ht="18.75" customHeight="1">
      <c r="A27" s="6" t="s">
        <v>40</v>
      </c>
      <c r="B27" s="21" t="s">
        <v>41</v>
      </c>
      <c r="C27" s="22"/>
      <c r="D27" s="23"/>
      <c r="E27" s="22"/>
      <c r="F27" s="23"/>
      <c r="G27" s="22"/>
      <c r="H27" s="22"/>
      <c r="I27" s="78"/>
      <c r="J27" s="22"/>
      <c r="K27" s="22"/>
      <c r="L27" s="22"/>
      <c r="M27" s="22"/>
      <c r="N27" s="22"/>
      <c r="O27" s="101"/>
      <c r="P27" s="22"/>
      <c r="Q27" s="23"/>
      <c r="R27" s="22"/>
      <c r="S27" s="23"/>
      <c r="T27" s="502"/>
      <c r="U27" s="502"/>
      <c r="V27" s="502"/>
      <c r="W27" s="502"/>
      <c r="X27" s="435"/>
      <c r="Y27" s="502"/>
      <c r="Z27" s="503"/>
      <c r="AA27" s="502"/>
      <c r="AB27" s="484">
        <f t="shared" si="2"/>
        <v>0</v>
      </c>
      <c r="AC27" s="414"/>
    </row>
    <row r="28" spans="1:29" ht="53.25" customHeight="1">
      <c r="A28" s="6" t="s">
        <v>42</v>
      </c>
      <c r="B28" s="21" t="s">
        <v>43</v>
      </c>
      <c r="C28" s="22"/>
      <c r="D28" s="23"/>
      <c r="E28" s="22"/>
      <c r="F28" s="23"/>
      <c r="G28" s="22"/>
      <c r="H28" s="22"/>
      <c r="I28" s="78"/>
      <c r="J28" s="22"/>
      <c r="K28" s="22"/>
      <c r="L28" s="22"/>
      <c r="M28" s="22"/>
      <c r="N28" s="22"/>
      <c r="O28" s="101"/>
      <c r="P28" s="22"/>
      <c r="Q28" s="23"/>
      <c r="R28" s="22"/>
      <c r="S28" s="23"/>
      <c r="T28" s="502"/>
      <c r="U28" s="502"/>
      <c r="V28" s="502"/>
      <c r="W28" s="502"/>
      <c r="X28" s="435"/>
      <c r="Y28" s="502"/>
      <c r="Z28" s="503"/>
      <c r="AA28" s="502"/>
      <c r="AB28" s="484">
        <f t="shared" si="2"/>
        <v>0</v>
      </c>
      <c r="AC28" s="414"/>
    </row>
    <row r="29" spans="1:29" ht="79.5" customHeight="1">
      <c r="A29" s="6" t="s">
        <v>44</v>
      </c>
      <c r="B29" s="21" t="s">
        <v>45</v>
      </c>
      <c r="C29" s="22"/>
      <c r="D29" s="23"/>
      <c r="E29" s="22"/>
      <c r="F29" s="23"/>
      <c r="G29" s="22"/>
      <c r="H29" s="22"/>
      <c r="I29" s="78"/>
      <c r="J29" s="22"/>
      <c r="K29" s="22"/>
      <c r="L29" s="22"/>
      <c r="M29" s="22"/>
      <c r="N29" s="22"/>
      <c r="O29" s="51"/>
      <c r="P29" s="22"/>
      <c r="Q29" s="23"/>
      <c r="R29" s="22"/>
      <c r="S29" s="23"/>
      <c r="T29" s="502"/>
      <c r="U29" s="502"/>
      <c r="V29" s="502"/>
      <c r="W29" s="502"/>
      <c r="X29" s="423"/>
      <c r="Y29" s="502"/>
      <c r="Z29" s="503"/>
      <c r="AA29" s="502"/>
      <c r="AB29" s="484">
        <f t="shared" si="2"/>
        <v>0</v>
      </c>
      <c r="AC29" s="414"/>
    </row>
    <row r="30" spans="1:29" ht="39.75" customHeight="1">
      <c r="A30" s="6" t="s">
        <v>46</v>
      </c>
      <c r="B30" s="21" t="s">
        <v>47</v>
      </c>
      <c r="C30" s="22"/>
      <c r="D30" s="23"/>
      <c r="E30" s="22"/>
      <c r="F30" s="23"/>
      <c r="G30" s="22"/>
      <c r="H30" s="22"/>
      <c r="I30" s="78"/>
      <c r="J30" s="22"/>
      <c r="K30" s="22"/>
      <c r="L30" s="22"/>
      <c r="M30" s="22"/>
      <c r="N30" s="22"/>
      <c r="O30" s="51"/>
      <c r="P30" s="22"/>
      <c r="Q30" s="23"/>
      <c r="R30" s="22"/>
      <c r="S30" s="23"/>
      <c r="T30" s="502"/>
      <c r="U30" s="502"/>
      <c r="V30" s="502"/>
      <c r="W30" s="502"/>
      <c r="X30" s="423"/>
      <c r="Y30" s="502"/>
      <c r="Z30" s="503"/>
      <c r="AA30" s="502"/>
      <c r="AB30" s="484">
        <f t="shared" si="2"/>
        <v>0</v>
      </c>
      <c r="AC30" s="414"/>
    </row>
    <row r="31" spans="1:29" ht="41.25" customHeight="1">
      <c r="A31" s="6" t="s">
        <v>48</v>
      </c>
      <c r="B31" s="21" t="s">
        <v>49</v>
      </c>
      <c r="C31" s="22"/>
      <c r="D31" s="23"/>
      <c r="E31" s="22"/>
      <c r="F31" s="23"/>
      <c r="G31" s="22"/>
      <c r="H31" s="22"/>
      <c r="I31" s="78"/>
      <c r="J31" s="22"/>
      <c r="K31" s="22"/>
      <c r="L31" s="22"/>
      <c r="M31" s="22"/>
      <c r="N31" s="22"/>
      <c r="O31" s="51"/>
      <c r="P31" s="22"/>
      <c r="Q31" s="23"/>
      <c r="R31" s="22"/>
      <c r="S31" s="23"/>
      <c r="T31" s="502"/>
      <c r="U31" s="502"/>
      <c r="V31" s="502"/>
      <c r="W31" s="502"/>
      <c r="X31" s="423"/>
      <c r="Y31" s="502"/>
      <c r="Z31" s="503"/>
      <c r="AA31" s="502"/>
      <c r="AB31" s="484">
        <f t="shared" si="2"/>
        <v>0</v>
      </c>
      <c r="AC31" s="414"/>
    </row>
    <row r="32" spans="1:29" ht="76.5" customHeight="1">
      <c r="A32" s="6" t="s">
        <v>50</v>
      </c>
      <c r="B32" s="21" t="s">
        <v>51</v>
      </c>
      <c r="C32" s="22"/>
      <c r="D32" s="23"/>
      <c r="E32" s="22"/>
      <c r="F32" s="23"/>
      <c r="G32" s="22"/>
      <c r="H32" s="22"/>
      <c r="I32" s="78"/>
      <c r="J32" s="22"/>
      <c r="K32" s="22"/>
      <c r="L32" s="22"/>
      <c r="M32" s="22"/>
      <c r="N32" s="22"/>
      <c r="O32" s="51"/>
      <c r="P32" s="22"/>
      <c r="Q32" s="23"/>
      <c r="R32" s="22"/>
      <c r="S32" s="23"/>
      <c r="T32" s="502"/>
      <c r="U32" s="502"/>
      <c r="V32" s="502"/>
      <c r="W32" s="502"/>
      <c r="X32" s="423"/>
      <c r="Y32" s="502"/>
      <c r="Z32" s="503"/>
      <c r="AA32" s="502"/>
      <c r="AB32" s="484">
        <f t="shared" si="2"/>
        <v>0</v>
      </c>
      <c r="AC32" s="414"/>
    </row>
    <row r="33" spans="1:29" ht="47.25">
      <c r="A33" s="6" t="s">
        <v>52</v>
      </c>
      <c r="B33" s="21" t="s">
        <v>53</v>
      </c>
      <c r="C33" s="22"/>
      <c r="D33" s="23"/>
      <c r="E33" s="22"/>
      <c r="F33" s="23"/>
      <c r="G33" s="22"/>
      <c r="H33" s="22"/>
      <c r="I33" s="78"/>
      <c r="J33" s="22"/>
      <c r="K33" s="22"/>
      <c r="L33" s="22"/>
      <c r="M33" s="22"/>
      <c r="N33" s="22"/>
      <c r="O33" s="51"/>
      <c r="P33" s="22"/>
      <c r="Q33" s="23"/>
      <c r="R33" s="22"/>
      <c r="S33" s="23"/>
      <c r="T33" s="502"/>
      <c r="U33" s="502"/>
      <c r="V33" s="502"/>
      <c r="W33" s="502"/>
      <c r="X33" s="423"/>
      <c r="Y33" s="502"/>
      <c r="Z33" s="503"/>
      <c r="AA33" s="502"/>
      <c r="AB33" s="484">
        <f t="shared" si="2"/>
        <v>0</v>
      </c>
      <c r="AC33" s="414"/>
    </row>
    <row r="34" spans="1:29" ht="34.5" customHeight="1">
      <c r="A34" s="6">
        <v>2.09</v>
      </c>
      <c r="B34" s="21" t="s">
        <v>54</v>
      </c>
      <c r="C34" s="22"/>
      <c r="D34" s="23"/>
      <c r="E34" s="22"/>
      <c r="F34" s="23"/>
      <c r="G34" s="22"/>
      <c r="H34" s="22"/>
      <c r="I34" s="78"/>
      <c r="J34" s="22"/>
      <c r="K34" s="22"/>
      <c r="L34" s="22"/>
      <c r="M34" s="22"/>
      <c r="N34" s="22"/>
      <c r="O34" s="51"/>
      <c r="P34" s="22"/>
      <c r="Q34" s="23"/>
      <c r="R34" s="22"/>
      <c r="S34" s="23"/>
      <c r="T34" s="502"/>
      <c r="U34" s="502"/>
      <c r="V34" s="502"/>
      <c r="W34" s="502"/>
      <c r="X34" s="423"/>
      <c r="Y34" s="502"/>
      <c r="Z34" s="503"/>
      <c r="AA34" s="502"/>
      <c r="AB34" s="484">
        <f t="shared" si="2"/>
        <v>0</v>
      </c>
      <c r="AC34" s="414"/>
    </row>
    <row r="35" spans="1:29" ht="38.25" customHeight="1">
      <c r="A35" s="6">
        <v>2.1</v>
      </c>
      <c r="B35" s="21" t="s">
        <v>55</v>
      </c>
      <c r="C35" s="22"/>
      <c r="D35" s="23"/>
      <c r="E35" s="22"/>
      <c r="F35" s="23"/>
      <c r="G35" s="22"/>
      <c r="H35" s="22"/>
      <c r="I35" s="78"/>
      <c r="J35" s="22"/>
      <c r="K35" s="22"/>
      <c r="L35" s="22"/>
      <c r="M35" s="22"/>
      <c r="N35" s="22"/>
      <c r="O35" s="51"/>
      <c r="P35" s="22"/>
      <c r="Q35" s="23"/>
      <c r="R35" s="22"/>
      <c r="S35" s="23"/>
      <c r="T35" s="502"/>
      <c r="U35" s="502"/>
      <c r="V35" s="502"/>
      <c r="W35" s="502"/>
      <c r="X35" s="423"/>
      <c r="Y35" s="502"/>
      <c r="Z35" s="503"/>
      <c r="AA35" s="502"/>
      <c r="AB35" s="484">
        <f t="shared" si="2"/>
        <v>0</v>
      </c>
      <c r="AC35" s="414"/>
    </row>
    <row r="36" spans="1:29" ht="38.25" customHeight="1">
      <c r="A36" s="6">
        <f>+A35+0.01</f>
        <v>2.11</v>
      </c>
      <c r="B36" s="21" t="s">
        <v>56</v>
      </c>
      <c r="C36" s="22"/>
      <c r="D36" s="23"/>
      <c r="E36" s="22"/>
      <c r="F36" s="23"/>
      <c r="G36" s="22"/>
      <c r="H36" s="22"/>
      <c r="I36" s="78"/>
      <c r="J36" s="22"/>
      <c r="K36" s="22"/>
      <c r="L36" s="22"/>
      <c r="M36" s="22"/>
      <c r="N36" s="22"/>
      <c r="O36" s="51"/>
      <c r="P36" s="22"/>
      <c r="Q36" s="23"/>
      <c r="R36" s="22"/>
      <c r="S36" s="23"/>
      <c r="T36" s="502"/>
      <c r="U36" s="502"/>
      <c r="V36" s="502"/>
      <c r="W36" s="502"/>
      <c r="X36" s="423"/>
      <c r="Y36" s="502"/>
      <c r="Z36" s="503"/>
      <c r="AA36" s="502"/>
      <c r="AB36" s="484">
        <f t="shared" si="2"/>
        <v>0</v>
      </c>
      <c r="AC36" s="414"/>
    </row>
    <row r="37" spans="1:29" ht="34.5" customHeight="1">
      <c r="A37" s="6">
        <f t="shared" ref="A37:A43" si="3">+A36+0.01</f>
        <v>2.1199999999999997</v>
      </c>
      <c r="B37" s="21" t="s">
        <v>57</v>
      </c>
      <c r="C37" s="22"/>
      <c r="D37" s="23"/>
      <c r="E37" s="22"/>
      <c r="F37" s="23"/>
      <c r="G37" s="22"/>
      <c r="H37" s="22"/>
      <c r="I37" s="78"/>
      <c r="J37" s="22"/>
      <c r="K37" s="22"/>
      <c r="L37" s="22"/>
      <c r="M37" s="22"/>
      <c r="N37" s="22"/>
      <c r="O37" s="51"/>
      <c r="P37" s="22"/>
      <c r="Q37" s="23"/>
      <c r="R37" s="22"/>
      <c r="S37" s="23"/>
      <c r="T37" s="502"/>
      <c r="U37" s="502"/>
      <c r="V37" s="502"/>
      <c r="W37" s="502"/>
      <c r="X37" s="423"/>
      <c r="Y37" s="502"/>
      <c r="Z37" s="503"/>
      <c r="AA37" s="502"/>
      <c r="AB37" s="484">
        <f t="shared" si="2"/>
        <v>0</v>
      </c>
      <c r="AC37" s="414"/>
    </row>
    <row r="38" spans="1:29" ht="31.5">
      <c r="A38" s="6">
        <f t="shared" si="3"/>
        <v>2.1299999999999994</v>
      </c>
      <c r="B38" s="21" t="s">
        <v>58</v>
      </c>
      <c r="C38" s="22"/>
      <c r="D38" s="23"/>
      <c r="E38" s="22"/>
      <c r="F38" s="23"/>
      <c r="G38" s="22"/>
      <c r="H38" s="22"/>
      <c r="I38" s="78"/>
      <c r="J38" s="22"/>
      <c r="K38" s="22"/>
      <c r="L38" s="22"/>
      <c r="M38" s="22"/>
      <c r="N38" s="22"/>
      <c r="O38" s="51"/>
      <c r="P38" s="22"/>
      <c r="Q38" s="23"/>
      <c r="R38" s="22"/>
      <c r="S38" s="23"/>
      <c r="T38" s="502"/>
      <c r="U38" s="502"/>
      <c r="V38" s="502"/>
      <c r="W38" s="502"/>
      <c r="X38" s="423"/>
      <c r="Y38" s="502"/>
      <c r="Z38" s="503"/>
      <c r="AA38" s="502"/>
      <c r="AB38" s="484">
        <f t="shared" si="2"/>
        <v>0</v>
      </c>
      <c r="AC38" s="414"/>
    </row>
    <row r="39" spans="1:29" ht="31.5">
      <c r="A39" s="6">
        <f t="shared" si="3"/>
        <v>2.1399999999999992</v>
      </c>
      <c r="B39" s="21" t="s">
        <v>59</v>
      </c>
      <c r="C39" s="22"/>
      <c r="D39" s="23"/>
      <c r="E39" s="22"/>
      <c r="F39" s="23"/>
      <c r="G39" s="22"/>
      <c r="H39" s="22"/>
      <c r="I39" s="78"/>
      <c r="J39" s="22"/>
      <c r="K39" s="22"/>
      <c r="L39" s="22"/>
      <c r="M39" s="22"/>
      <c r="N39" s="22"/>
      <c r="O39" s="51"/>
      <c r="P39" s="22"/>
      <c r="Q39" s="23"/>
      <c r="R39" s="22"/>
      <c r="S39" s="23"/>
      <c r="T39" s="502"/>
      <c r="U39" s="502"/>
      <c r="V39" s="502"/>
      <c r="W39" s="502"/>
      <c r="X39" s="423"/>
      <c r="Y39" s="502"/>
      <c r="Z39" s="503"/>
      <c r="AA39" s="502"/>
      <c r="AB39" s="484">
        <f t="shared" si="2"/>
        <v>0</v>
      </c>
      <c r="AC39" s="414"/>
    </row>
    <row r="40" spans="1:29" ht="41.25" customHeight="1">
      <c r="A40" s="6">
        <f t="shared" si="3"/>
        <v>2.149999999999999</v>
      </c>
      <c r="B40" s="21" t="s">
        <v>60</v>
      </c>
      <c r="C40" s="22"/>
      <c r="D40" s="23"/>
      <c r="E40" s="22"/>
      <c r="F40" s="23"/>
      <c r="G40" s="22"/>
      <c r="H40" s="22"/>
      <c r="I40" s="78"/>
      <c r="J40" s="22"/>
      <c r="K40" s="22"/>
      <c r="L40" s="22"/>
      <c r="M40" s="22"/>
      <c r="N40" s="22"/>
      <c r="O40" s="51"/>
      <c r="P40" s="22"/>
      <c r="Q40" s="23"/>
      <c r="R40" s="22"/>
      <c r="S40" s="23"/>
      <c r="T40" s="502"/>
      <c r="U40" s="502"/>
      <c r="V40" s="502"/>
      <c r="W40" s="502"/>
      <c r="X40" s="423"/>
      <c r="Y40" s="502"/>
      <c r="Z40" s="503"/>
      <c r="AA40" s="502"/>
      <c r="AB40" s="484">
        <f t="shared" si="2"/>
        <v>0</v>
      </c>
      <c r="AC40" s="414"/>
    </row>
    <row r="41" spans="1:29" ht="31.5">
      <c r="A41" s="6">
        <f t="shared" si="3"/>
        <v>2.1599999999999988</v>
      </c>
      <c r="B41" s="21" t="s">
        <v>61</v>
      </c>
      <c r="C41" s="22"/>
      <c r="D41" s="23"/>
      <c r="E41" s="22"/>
      <c r="F41" s="23"/>
      <c r="G41" s="22"/>
      <c r="H41" s="22"/>
      <c r="I41" s="78"/>
      <c r="J41" s="22"/>
      <c r="K41" s="22"/>
      <c r="L41" s="22"/>
      <c r="M41" s="22"/>
      <c r="N41" s="22"/>
      <c r="O41" s="51"/>
      <c r="P41" s="22"/>
      <c r="Q41" s="23"/>
      <c r="R41" s="22"/>
      <c r="S41" s="23"/>
      <c r="T41" s="502"/>
      <c r="U41" s="502"/>
      <c r="V41" s="502"/>
      <c r="W41" s="502"/>
      <c r="X41" s="423"/>
      <c r="Y41" s="502"/>
      <c r="Z41" s="503"/>
      <c r="AA41" s="502"/>
      <c r="AB41" s="484">
        <f t="shared" si="2"/>
        <v>0</v>
      </c>
      <c r="AC41" s="414"/>
    </row>
    <row r="42" spans="1:29" ht="39" customHeight="1">
      <c r="A42" s="6">
        <f t="shared" si="3"/>
        <v>2.1699999999999986</v>
      </c>
      <c r="B42" s="21" t="s">
        <v>62</v>
      </c>
      <c r="C42" s="22"/>
      <c r="D42" s="23"/>
      <c r="E42" s="22"/>
      <c r="F42" s="23"/>
      <c r="G42" s="22"/>
      <c r="H42" s="22"/>
      <c r="I42" s="78"/>
      <c r="J42" s="22"/>
      <c r="K42" s="22"/>
      <c r="L42" s="22"/>
      <c r="M42" s="22"/>
      <c r="N42" s="22"/>
      <c r="O42" s="51"/>
      <c r="P42" s="22"/>
      <c r="Q42" s="23"/>
      <c r="R42" s="22"/>
      <c r="S42" s="23"/>
      <c r="T42" s="502"/>
      <c r="U42" s="502"/>
      <c r="V42" s="502"/>
      <c r="W42" s="502"/>
      <c r="X42" s="423"/>
      <c r="Y42" s="502"/>
      <c r="Z42" s="503"/>
      <c r="AA42" s="502"/>
      <c r="AB42" s="484">
        <f t="shared" si="2"/>
        <v>0</v>
      </c>
      <c r="AC42" s="414"/>
    </row>
    <row r="43" spans="1:29" ht="38.25" customHeight="1">
      <c r="A43" s="6">
        <f t="shared" si="3"/>
        <v>2.1799999999999984</v>
      </c>
      <c r="B43" s="21" t="s">
        <v>63</v>
      </c>
      <c r="C43" s="22"/>
      <c r="D43" s="23"/>
      <c r="E43" s="22"/>
      <c r="F43" s="23"/>
      <c r="G43" s="22"/>
      <c r="H43" s="22"/>
      <c r="I43" s="78"/>
      <c r="J43" s="22"/>
      <c r="K43" s="22"/>
      <c r="L43" s="22"/>
      <c r="M43" s="22"/>
      <c r="N43" s="22"/>
      <c r="O43" s="51"/>
      <c r="P43" s="22"/>
      <c r="Q43" s="23"/>
      <c r="R43" s="22"/>
      <c r="S43" s="23"/>
      <c r="T43" s="502"/>
      <c r="U43" s="502"/>
      <c r="V43" s="502"/>
      <c r="W43" s="502"/>
      <c r="X43" s="423"/>
      <c r="Y43" s="502"/>
      <c r="Z43" s="503"/>
      <c r="AA43" s="502"/>
      <c r="AB43" s="484">
        <f t="shared" si="2"/>
        <v>0</v>
      </c>
      <c r="AC43" s="414"/>
    </row>
    <row r="44" spans="1:29" s="216" customFormat="1" ht="18">
      <c r="A44" s="203"/>
      <c r="B44" s="177" t="s">
        <v>64</v>
      </c>
      <c r="C44" s="178"/>
      <c r="D44" s="178"/>
      <c r="E44" s="179"/>
      <c r="F44" s="330"/>
      <c r="G44" s="179"/>
      <c r="H44" s="179"/>
      <c r="I44" s="188"/>
      <c r="J44" s="179"/>
      <c r="K44" s="179"/>
      <c r="L44" s="179"/>
      <c r="M44" s="179"/>
      <c r="N44" s="179"/>
      <c r="O44" s="180"/>
      <c r="P44" s="179"/>
      <c r="Q44" s="330"/>
      <c r="R44" s="179"/>
      <c r="S44" s="330"/>
      <c r="T44" s="504"/>
      <c r="U44" s="504"/>
      <c r="V44" s="504"/>
      <c r="W44" s="504"/>
      <c r="X44" s="491"/>
      <c r="Y44" s="504"/>
      <c r="Z44" s="505"/>
      <c r="AA44" s="504"/>
      <c r="AB44" s="505"/>
      <c r="AC44" s="415"/>
    </row>
    <row r="45" spans="1:29" s="216" customFormat="1" ht="31.5">
      <c r="A45" s="203"/>
      <c r="B45" s="181" t="s">
        <v>65</v>
      </c>
      <c r="C45" s="182"/>
      <c r="D45" s="182"/>
      <c r="E45" s="183"/>
      <c r="F45" s="331"/>
      <c r="G45" s="183"/>
      <c r="H45" s="183"/>
      <c r="I45" s="189"/>
      <c r="J45" s="183"/>
      <c r="K45" s="183"/>
      <c r="L45" s="183"/>
      <c r="M45" s="183"/>
      <c r="N45" s="183"/>
      <c r="O45" s="184"/>
      <c r="P45" s="183"/>
      <c r="Q45" s="331"/>
      <c r="R45" s="183"/>
      <c r="S45" s="331"/>
      <c r="T45" s="429"/>
      <c r="U45" s="429"/>
      <c r="V45" s="429"/>
      <c r="W45" s="429"/>
      <c r="X45" s="430"/>
      <c r="Y45" s="429"/>
      <c r="Z45" s="499"/>
      <c r="AA45" s="429"/>
      <c r="AB45" s="499"/>
      <c r="AC45" s="412"/>
    </row>
    <row r="46" spans="1:29" s="88" customFormat="1">
      <c r="A46" s="6"/>
      <c r="B46" s="25" t="s">
        <v>66</v>
      </c>
      <c r="C46" s="26"/>
      <c r="D46" s="27"/>
      <c r="E46" s="26"/>
      <c r="F46" s="27"/>
      <c r="G46" s="26"/>
      <c r="H46" s="26"/>
      <c r="I46" s="53"/>
      <c r="J46" s="26"/>
      <c r="K46" s="26"/>
      <c r="L46" s="26"/>
      <c r="M46" s="26"/>
      <c r="N46" s="26"/>
      <c r="O46" s="112"/>
      <c r="P46" s="26"/>
      <c r="Q46" s="27"/>
      <c r="R46" s="26"/>
      <c r="S46" s="27"/>
      <c r="T46" s="439"/>
      <c r="U46" s="439"/>
      <c r="V46" s="439"/>
      <c r="W46" s="439"/>
      <c r="X46" s="440"/>
      <c r="Y46" s="439"/>
      <c r="Z46" s="448"/>
      <c r="AA46" s="439"/>
      <c r="AB46" s="448"/>
      <c r="AC46" s="416"/>
    </row>
    <row r="47" spans="1:29" s="88" customFormat="1" ht="21.75" customHeight="1">
      <c r="A47" s="6"/>
      <c r="B47" s="28" t="s">
        <v>29</v>
      </c>
      <c r="C47" s="29"/>
      <c r="D47" s="30"/>
      <c r="E47" s="29"/>
      <c r="F47" s="30"/>
      <c r="G47" s="29"/>
      <c r="H47" s="29"/>
      <c r="I47" s="79"/>
      <c r="J47" s="29"/>
      <c r="K47" s="29"/>
      <c r="L47" s="29"/>
      <c r="M47" s="29"/>
      <c r="N47" s="29"/>
      <c r="O47" s="113"/>
      <c r="P47" s="29"/>
      <c r="Q47" s="30"/>
      <c r="R47" s="29"/>
      <c r="S47" s="30"/>
      <c r="T47" s="441"/>
      <c r="U47" s="441"/>
      <c r="V47" s="441"/>
      <c r="W47" s="441"/>
      <c r="X47" s="442"/>
      <c r="Y47" s="441"/>
      <c r="Z47" s="506"/>
      <c r="AA47" s="441"/>
      <c r="AB47" s="506"/>
      <c r="AC47" s="417"/>
    </row>
    <row r="48" spans="1:29" s="88" customFormat="1" ht="41.25" customHeight="1">
      <c r="A48" s="6">
        <v>2.19</v>
      </c>
      <c r="B48" s="31" t="s">
        <v>67</v>
      </c>
      <c r="C48" s="32"/>
      <c r="D48" s="33"/>
      <c r="E48" s="32"/>
      <c r="F48" s="33"/>
      <c r="G48" s="32"/>
      <c r="H48" s="32"/>
      <c r="I48" s="80"/>
      <c r="J48" s="32"/>
      <c r="K48" s="32"/>
      <c r="L48" s="32"/>
      <c r="M48" s="32"/>
      <c r="N48" s="32"/>
      <c r="O48" s="51"/>
      <c r="P48" s="32"/>
      <c r="Q48" s="33"/>
      <c r="R48" s="32"/>
      <c r="S48" s="33"/>
      <c r="T48" s="443"/>
      <c r="U48" s="443"/>
      <c r="V48" s="443"/>
      <c r="W48" s="443"/>
      <c r="X48" s="423"/>
      <c r="Y48" s="443"/>
      <c r="Z48" s="507"/>
      <c r="AA48" s="443"/>
      <c r="AB48" s="484">
        <f t="shared" ref="AB48:AB75" si="4">U48+W48+Z48</f>
        <v>0</v>
      </c>
      <c r="AC48" s="418"/>
    </row>
    <row r="49" spans="1:29" s="88" customFormat="1" ht="41.25" customHeight="1">
      <c r="A49" s="6">
        <f t="shared" ref="A49:A51" si="5">+A48+0.01</f>
        <v>2.1999999999999997</v>
      </c>
      <c r="B49" s="31" t="s">
        <v>68</v>
      </c>
      <c r="C49" s="32"/>
      <c r="D49" s="33"/>
      <c r="E49" s="32"/>
      <c r="F49" s="33"/>
      <c r="G49" s="32"/>
      <c r="H49" s="32"/>
      <c r="I49" s="80"/>
      <c r="J49" s="32"/>
      <c r="K49" s="32"/>
      <c r="L49" s="32"/>
      <c r="M49" s="32"/>
      <c r="N49" s="32"/>
      <c r="O49" s="51"/>
      <c r="P49" s="32"/>
      <c r="Q49" s="33"/>
      <c r="R49" s="32"/>
      <c r="S49" s="33"/>
      <c r="T49" s="443"/>
      <c r="U49" s="443"/>
      <c r="V49" s="443"/>
      <c r="W49" s="443"/>
      <c r="X49" s="423"/>
      <c r="Y49" s="443"/>
      <c r="Z49" s="507"/>
      <c r="AA49" s="443"/>
      <c r="AB49" s="484">
        <f t="shared" si="4"/>
        <v>0</v>
      </c>
      <c r="AC49" s="418"/>
    </row>
    <row r="50" spans="1:29" s="88" customFormat="1" ht="25.5" customHeight="1">
      <c r="A50" s="6">
        <f t="shared" si="5"/>
        <v>2.2099999999999995</v>
      </c>
      <c r="B50" s="31" t="s">
        <v>69</v>
      </c>
      <c r="C50" s="32"/>
      <c r="D50" s="33"/>
      <c r="E50" s="32"/>
      <c r="F50" s="33"/>
      <c r="G50" s="32"/>
      <c r="H50" s="32"/>
      <c r="I50" s="80"/>
      <c r="J50" s="32"/>
      <c r="K50" s="32"/>
      <c r="L50" s="32"/>
      <c r="M50" s="32"/>
      <c r="N50" s="32"/>
      <c r="O50" s="51"/>
      <c r="P50" s="32"/>
      <c r="Q50" s="33"/>
      <c r="R50" s="32"/>
      <c r="S50" s="33"/>
      <c r="T50" s="443"/>
      <c r="U50" s="443"/>
      <c r="V50" s="443"/>
      <c r="W50" s="443"/>
      <c r="X50" s="423"/>
      <c r="Y50" s="443"/>
      <c r="Z50" s="507"/>
      <c r="AA50" s="443"/>
      <c r="AB50" s="484">
        <f t="shared" si="4"/>
        <v>0</v>
      </c>
      <c r="AC50" s="418"/>
    </row>
    <row r="51" spans="1:29" s="88" customFormat="1" ht="41.25" customHeight="1">
      <c r="A51" s="6">
        <f t="shared" si="5"/>
        <v>2.2199999999999993</v>
      </c>
      <c r="B51" s="31" t="s">
        <v>33</v>
      </c>
      <c r="C51" s="32"/>
      <c r="D51" s="33"/>
      <c r="E51" s="32"/>
      <c r="F51" s="33"/>
      <c r="G51" s="32"/>
      <c r="H51" s="32"/>
      <c r="I51" s="80"/>
      <c r="J51" s="32"/>
      <c r="K51" s="32"/>
      <c r="L51" s="32"/>
      <c r="M51" s="32"/>
      <c r="N51" s="32"/>
      <c r="O51" s="114"/>
      <c r="P51" s="32"/>
      <c r="Q51" s="33"/>
      <c r="R51" s="32"/>
      <c r="S51" s="33"/>
      <c r="T51" s="443"/>
      <c r="U51" s="443"/>
      <c r="V51" s="443"/>
      <c r="W51" s="443"/>
      <c r="X51" s="444"/>
      <c r="Y51" s="443"/>
      <c r="Z51" s="507"/>
      <c r="AA51" s="443"/>
      <c r="AB51" s="484">
        <f t="shared" si="4"/>
        <v>0</v>
      </c>
      <c r="AC51" s="418"/>
    </row>
    <row r="52" spans="1:29" s="216" customFormat="1">
      <c r="A52" s="203"/>
      <c r="B52" s="185" t="s">
        <v>70</v>
      </c>
      <c r="C52" s="186"/>
      <c r="D52" s="190"/>
      <c r="E52" s="186"/>
      <c r="F52" s="190"/>
      <c r="G52" s="186"/>
      <c r="H52" s="186"/>
      <c r="I52" s="191"/>
      <c r="J52" s="186"/>
      <c r="K52" s="186"/>
      <c r="L52" s="186"/>
      <c r="M52" s="186"/>
      <c r="N52" s="186"/>
      <c r="O52" s="187"/>
      <c r="P52" s="186"/>
      <c r="Q52" s="190"/>
      <c r="R52" s="186"/>
      <c r="S52" s="190"/>
      <c r="T52" s="441"/>
      <c r="U52" s="441"/>
      <c r="V52" s="441"/>
      <c r="W52" s="441"/>
      <c r="X52" s="442"/>
      <c r="Y52" s="441"/>
      <c r="Z52" s="506"/>
      <c r="AA52" s="441"/>
      <c r="AB52" s="484">
        <f t="shared" si="4"/>
        <v>0</v>
      </c>
      <c r="AC52" s="419"/>
    </row>
    <row r="53" spans="1:29" s="88" customFormat="1">
      <c r="A53" s="6"/>
      <c r="B53" s="34" t="s">
        <v>71</v>
      </c>
      <c r="C53" s="29"/>
      <c r="D53" s="30"/>
      <c r="E53" s="29"/>
      <c r="F53" s="30"/>
      <c r="G53" s="29"/>
      <c r="H53" s="29"/>
      <c r="I53" s="79"/>
      <c r="J53" s="29"/>
      <c r="K53" s="29"/>
      <c r="L53" s="29"/>
      <c r="M53" s="29"/>
      <c r="N53" s="29"/>
      <c r="O53" s="113"/>
      <c r="P53" s="29"/>
      <c r="Q53" s="30"/>
      <c r="R53" s="29"/>
      <c r="S53" s="30"/>
      <c r="T53" s="441"/>
      <c r="U53" s="441"/>
      <c r="V53" s="441"/>
      <c r="W53" s="441"/>
      <c r="X53" s="442"/>
      <c r="Y53" s="441"/>
      <c r="Z53" s="506"/>
      <c r="AA53" s="441"/>
      <c r="AB53" s="484">
        <f t="shared" si="4"/>
        <v>0</v>
      </c>
      <c r="AC53" s="420"/>
    </row>
    <row r="54" spans="1:29" s="88" customFormat="1" ht="38.25" customHeight="1">
      <c r="A54" s="6">
        <v>2.23</v>
      </c>
      <c r="B54" s="21" t="s">
        <v>72</v>
      </c>
      <c r="C54" s="22"/>
      <c r="D54" s="23"/>
      <c r="E54" s="22"/>
      <c r="F54" s="23"/>
      <c r="G54" s="22"/>
      <c r="H54" s="22"/>
      <c r="I54" s="78"/>
      <c r="J54" s="22"/>
      <c r="K54" s="22"/>
      <c r="L54" s="22"/>
      <c r="M54" s="22"/>
      <c r="N54" s="22"/>
      <c r="O54" s="51"/>
      <c r="P54" s="22"/>
      <c r="Q54" s="23"/>
      <c r="R54" s="22"/>
      <c r="S54" s="23"/>
      <c r="T54" s="502"/>
      <c r="U54" s="502"/>
      <c r="V54" s="502"/>
      <c r="W54" s="502"/>
      <c r="X54" s="423"/>
      <c r="Y54" s="502"/>
      <c r="Z54" s="503"/>
      <c r="AA54" s="502"/>
      <c r="AB54" s="484">
        <f t="shared" si="4"/>
        <v>0</v>
      </c>
      <c r="AC54" s="414"/>
    </row>
    <row r="55" spans="1:29" s="88" customFormat="1" ht="34.5" customHeight="1">
      <c r="A55" s="6">
        <f t="shared" ref="A55:A75" si="6">+A54+0.01</f>
        <v>2.2399999999999998</v>
      </c>
      <c r="B55" s="21" t="s">
        <v>37</v>
      </c>
      <c r="C55" s="22"/>
      <c r="D55" s="23"/>
      <c r="E55" s="22"/>
      <c r="F55" s="23"/>
      <c r="G55" s="22"/>
      <c r="H55" s="22"/>
      <c r="I55" s="78"/>
      <c r="J55" s="22"/>
      <c r="K55" s="22"/>
      <c r="L55" s="22"/>
      <c r="M55" s="22"/>
      <c r="N55" s="22"/>
      <c r="O55" s="51"/>
      <c r="P55" s="22"/>
      <c r="Q55" s="23"/>
      <c r="R55" s="22"/>
      <c r="S55" s="23"/>
      <c r="T55" s="502"/>
      <c r="U55" s="502"/>
      <c r="V55" s="502"/>
      <c r="W55" s="502"/>
      <c r="X55" s="423"/>
      <c r="Y55" s="502"/>
      <c r="Z55" s="503"/>
      <c r="AA55" s="502"/>
      <c r="AB55" s="484">
        <f t="shared" si="4"/>
        <v>0</v>
      </c>
      <c r="AC55" s="414"/>
    </row>
    <row r="56" spans="1:29" s="88" customFormat="1" ht="62.25" customHeight="1">
      <c r="A56" s="6">
        <f t="shared" si="6"/>
        <v>2.2499999999999996</v>
      </c>
      <c r="B56" s="12" t="s">
        <v>73</v>
      </c>
      <c r="C56" s="8"/>
      <c r="D56" s="13"/>
      <c r="E56" s="8"/>
      <c r="F56" s="13"/>
      <c r="G56" s="8"/>
      <c r="H56" s="8"/>
      <c r="I56" s="75"/>
      <c r="J56" s="8"/>
      <c r="K56" s="8"/>
      <c r="L56" s="8"/>
      <c r="M56" s="8"/>
      <c r="N56" s="8"/>
      <c r="O56" s="51"/>
      <c r="P56" s="8"/>
      <c r="Q56" s="13"/>
      <c r="R56" s="8"/>
      <c r="S56" s="13"/>
      <c r="T56" s="405"/>
      <c r="U56" s="405"/>
      <c r="V56" s="405"/>
      <c r="W56" s="405"/>
      <c r="X56" s="423"/>
      <c r="Y56" s="405"/>
      <c r="Z56" s="484"/>
      <c r="AA56" s="405"/>
      <c r="AB56" s="484">
        <f t="shared" si="4"/>
        <v>0</v>
      </c>
      <c r="AC56" s="407"/>
    </row>
    <row r="57" spans="1:29" s="88" customFormat="1" ht="24" customHeight="1">
      <c r="A57" s="6">
        <f t="shared" si="6"/>
        <v>2.2599999999999993</v>
      </c>
      <c r="B57" s="21" t="s">
        <v>74</v>
      </c>
      <c r="C57" s="22"/>
      <c r="D57" s="23"/>
      <c r="E57" s="22"/>
      <c r="F57" s="23"/>
      <c r="G57" s="22"/>
      <c r="H57" s="22"/>
      <c r="I57" s="78"/>
      <c r="J57" s="22"/>
      <c r="K57" s="22"/>
      <c r="L57" s="22"/>
      <c r="M57" s="22"/>
      <c r="N57" s="22"/>
      <c r="O57" s="101"/>
      <c r="P57" s="22"/>
      <c r="Q57" s="23"/>
      <c r="R57" s="22"/>
      <c r="S57" s="23"/>
      <c r="T57" s="502"/>
      <c r="U57" s="502"/>
      <c r="V57" s="502"/>
      <c r="W57" s="502"/>
      <c r="X57" s="435"/>
      <c r="Y57" s="502"/>
      <c r="Z57" s="503"/>
      <c r="AA57" s="502"/>
      <c r="AB57" s="484">
        <f t="shared" si="4"/>
        <v>0</v>
      </c>
      <c r="AC57" s="414"/>
    </row>
    <row r="58" spans="1:29" s="88" customFormat="1" ht="33.75" customHeight="1">
      <c r="A58" s="6" t="s">
        <v>40</v>
      </c>
      <c r="B58" s="35" t="s">
        <v>75</v>
      </c>
      <c r="C58" s="86"/>
      <c r="D58" s="89"/>
      <c r="E58" s="86"/>
      <c r="F58" s="89"/>
      <c r="G58" s="86"/>
      <c r="H58" s="86"/>
      <c r="I58" s="121"/>
      <c r="J58" s="86"/>
      <c r="K58" s="86"/>
      <c r="L58" s="86"/>
      <c r="M58" s="86"/>
      <c r="N58" s="86"/>
      <c r="O58" s="64"/>
      <c r="P58" s="86"/>
      <c r="Q58" s="89"/>
      <c r="R58" s="86"/>
      <c r="S58" s="89"/>
      <c r="T58" s="508"/>
      <c r="U58" s="508"/>
      <c r="V58" s="508"/>
      <c r="W58" s="508"/>
      <c r="X58" s="426"/>
      <c r="Y58" s="508"/>
      <c r="Z58" s="509"/>
      <c r="AA58" s="508"/>
      <c r="AB58" s="484">
        <f t="shared" si="4"/>
        <v>0</v>
      </c>
      <c r="AC58" s="421"/>
    </row>
    <row r="59" spans="1:29" s="88" customFormat="1" ht="51" customHeight="1">
      <c r="A59" s="6" t="s">
        <v>42</v>
      </c>
      <c r="B59" s="35" t="s">
        <v>76</v>
      </c>
      <c r="C59" s="86"/>
      <c r="D59" s="89"/>
      <c r="E59" s="86"/>
      <c r="F59" s="89"/>
      <c r="G59" s="86"/>
      <c r="H59" s="86"/>
      <c r="I59" s="121"/>
      <c r="J59" s="86"/>
      <c r="K59" s="86"/>
      <c r="L59" s="86"/>
      <c r="M59" s="86"/>
      <c r="N59" s="86"/>
      <c r="O59" s="64"/>
      <c r="P59" s="86"/>
      <c r="Q59" s="89"/>
      <c r="R59" s="86"/>
      <c r="S59" s="89"/>
      <c r="T59" s="508"/>
      <c r="U59" s="508"/>
      <c r="V59" s="508"/>
      <c r="W59" s="508"/>
      <c r="X59" s="426"/>
      <c r="Y59" s="508"/>
      <c r="Z59" s="509"/>
      <c r="AA59" s="508"/>
      <c r="AB59" s="484">
        <f t="shared" si="4"/>
        <v>0</v>
      </c>
      <c r="AC59" s="421"/>
    </row>
    <row r="60" spans="1:29" s="88" customFormat="1" ht="51" customHeight="1">
      <c r="A60" s="6" t="s">
        <v>44</v>
      </c>
      <c r="B60" s="35" t="s">
        <v>77</v>
      </c>
      <c r="C60" s="86"/>
      <c r="D60" s="89"/>
      <c r="E60" s="86"/>
      <c r="F60" s="89"/>
      <c r="G60" s="86"/>
      <c r="H60" s="86"/>
      <c r="I60" s="121"/>
      <c r="J60" s="86"/>
      <c r="K60" s="86"/>
      <c r="L60" s="86"/>
      <c r="M60" s="86"/>
      <c r="N60" s="86"/>
      <c r="O60" s="101"/>
      <c r="P60" s="86"/>
      <c r="Q60" s="89"/>
      <c r="R60" s="86"/>
      <c r="S60" s="89"/>
      <c r="T60" s="508"/>
      <c r="U60" s="508"/>
      <c r="V60" s="508"/>
      <c r="W60" s="508"/>
      <c r="X60" s="435"/>
      <c r="Y60" s="508"/>
      <c r="Z60" s="509"/>
      <c r="AA60" s="508"/>
      <c r="AB60" s="484">
        <f t="shared" si="4"/>
        <v>0</v>
      </c>
      <c r="AC60" s="421"/>
    </row>
    <row r="61" spans="1:29" s="88" customFormat="1" ht="82.5" customHeight="1">
      <c r="A61" s="6" t="s">
        <v>46</v>
      </c>
      <c r="B61" s="35" t="s">
        <v>78</v>
      </c>
      <c r="C61" s="86"/>
      <c r="D61" s="89"/>
      <c r="E61" s="86"/>
      <c r="F61" s="89"/>
      <c r="G61" s="86"/>
      <c r="H61" s="86"/>
      <c r="I61" s="121"/>
      <c r="J61" s="86"/>
      <c r="K61" s="86"/>
      <c r="L61" s="86"/>
      <c r="M61" s="86"/>
      <c r="N61" s="86"/>
      <c r="O61" s="51"/>
      <c r="P61" s="86"/>
      <c r="Q61" s="89"/>
      <c r="R61" s="86"/>
      <c r="S61" s="89"/>
      <c r="T61" s="508"/>
      <c r="U61" s="508"/>
      <c r="V61" s="508"/>
      <c r="W61" s="508"/>
      <c r="X61" s="423"/>
      <c r="Y61" s="508"/>
      <c r="Z61" s="509"/>
      <c r="AA61" s="508"/>
      <c r="AB61" s="484">
        <f t="shared" si="4"/>
        <v>0</v>
      </c>
      <c r="AC61" s="421"/>
    </row>
    <row r="62" spans="1:29" s="88" customFormat="1" ht="38.25" customHeight="1">
      <c r="A62" s="6" t="s">
        <v>48</v>
      </c>
      <c r="B62" s="35" t="s">
        <v>79</v>
      </c>
      <c r="C62" s="86"/>
      <c r="D62" s="89"/>
      <c r="E62" s="86"/>
      <c r="F62" s="89"/>
      <c r="G62" s="86"/>
      <c r="H62" s="86"/>
      <c r="I62" s="121"/>
      <c r="J62" s="86"/>
      <c r="K62" s="86"/>
      <c r="L62" s="86"/>
      <c r="M62" s="86"/>
      <c r="N62" s="86"/>
      <c r="O62" s="51"/>
      <c r="P62" s="86"/>
      <c r="Q62" s="89"/>
      <c r="R62" s="86"/>
      <c r="S62" s="89"/>
      <c r="T62" s="508"/>
      <c r="U62" s="508"/>
      <c r="V62" s="508"/>
      <c r="W62" s="508"/>
      <c r="X62" s="423"/>
      <c r="Y62" s="508"/>
      <c r="Z62" s="509"/>
      <c r="AA62" s="508"/>
      <c r="AB62" s="484">
        <f t="shared" si="4"/>
        <v>0</v>
      </c>
      <c r="AC62" s="421"/>
    </row>
    <row r="63" spans="1:29" s="88" customFormat="1" ht="42" customHeight="1">
      <c r="A63" s="6" t="s">
        <v>50</v>
      </c>
      <c r="B63" s="35" t="s">
        <v>49</v>
      </c>
      <c r="C63" s="86"/>
      <c r="D63" s="89"/>
      <c r="E63" s="86"/>
      <c r="F63" s="89"/>
      <c r="G63" s="86"/>
      <c r="H63" s="86"/>
      <c r="I63" s="121"/>
      <c r="J63" s="86"/>
      <c r="K63" s="86"/>
      <c r="L63" s="86"/>
      <c r="M63" s="86"/>
      <c r="N63" s="86"/>
      <c r="O63" s="51"/>
      <c r="P63" s="86"/>
      <c r="Q63" s="89"/>
      <c r="R63" s="86"/>
      <c r="S63" s="89"/>
      <c r="T63" s="508"/>
      <c r="U63" s="508"/>
      <c r="V63" s="508"/>
      <c r="W63" s="508"/>
      <c r="X63" s="423"/>
      <c r="Y63" s="508"/>
      <c r="Z63" s="509"/>
      <c r="AA63" s="508"/>
      <c r="AB63" s="484">
        <f t="shared" si="4"/>
        <v>0</v>
      </c>
      <c r="AC63" s="421"/>
    </row>
    <row r="64" spans="1:29" s="88" customFormat="1" ht="52.5" customHeight="1">
      <c r="A64" s="6" t="s">
        <v>52</v>
      </c>
      <c r="B64" s="35" t="s">
        <v>80</v>
      </c>
      <c r="C64" s="86"/>
      <c r="D64" s="89"/>
      <c r="E64" s="86"/>
      <c r="F64" s="89"/>
      <c r="G64" s="86"/>
      <c r="H64" s="86"/>
      <c r="I64" s="121"/>
      <c r="J64" s="86"/>
      <c r="K64" s="86"/>
      <c r="L64" s="86"/>
      <c r="M64" s="86"/>
      <c r="N64" s="86"/>
      <c r="O64" s="51"/>
      <c r="P64" s="86"/>
      <c r="Q64" s="89"/>
      <c r="R64" s="86"/>
      <c r="S64" s="89"/>
      <c r="T64" s="508"/>
      <c r="U64" s="508"/>
      <c r="V64" s="508"/>
      <c r="W64" s="508"/>
      <c r="X64" s="423"/>
      <c r="Y64" s="508"/>
      <c r="Z64" s="509"/>
      <c r="AA64" s="508"/>
      <c r="AB64" s="484">
        <f t="shared" si="4"/>
        <v>0</v>
      </c>
      <c r="AC64" s="421"/>
    </row>
    <row r="65" spans="1:29" s="88" customFormat="1" ht="45.75" customHeight="1">
      <c r="A65" s="6" t="s">
        <v>81</v>
      </c>
      <c r="B65" s="35" t="s">
        <v>82</v>
      </c>
      <c r="C65" s="86"/>
      <c r="D65" s="89"/>
      <c r="E65" s="86"/>
      <c r="F65" s="89"/>
      <c r="G65" s="86"/>
      <c r="H65" s="86"/>
      <c r="I65" s="121"/>
      <c r="J65" s="86"/>
      <c r="K65" s="86"/>
      <c r="L65" s="86"/>
      <c r="M65" s="86"/>
      <c r="N65" s="86"/>
      <c r="O65" s="51"/>
      <c r="P65" s="86"/>
      <c r="Q65" s="89"/>
      <c r="R65" s="86"/>
      <c r="S65" s="89"/>
      <c r="T65" s="508"/>
      <c r="U65" s="508"/>
      <c r="V65" s="508"/>
      <c r="W65" s="508"/>
      <c r="X65" s="423"/>
      <c r="Y65" s="508"/>
      <c r="Z65" s="509"/>
      <c r="AA65" s="508"/>
      <c r="AB65" s="484">
        <f t="shared" si="4"/>
        <v>0</v>
      </c>
      <c r="AC65" s="421"/>
    </row>
    <row r="66" spans="1:29" s="88" customFormat="1" ht="45.75" customHeight="1">
      <c r="A66" s="6">
        <v>2.27</v>
      </c>
      <c r="B66" s="18" t="s">
        <v>83</v>
      </c>
      <c r="C66" s="19"/>
      <c r="D66" s="20"/>
      <c r="E66" s="19"/>
      <c r="F66" s="20"/>
      <c r="G66" s="19"/>
      <c r="H66" s="19"/>
      <c r="I66" s="77"/>
      <c r="J66" s="19"/>
      <c r="K66" s="19"/>
      <c r="L66" s="19"/>
      <c r="M66" s="19"/>
      <c r="N66" s="19"/>
      <c r="O66" s="51"/>
      <c r="P66" s="86"/>
      <c r="Q66" s="20"/>
      <c r="R66" s="19"/>
      <c r="S66" s="20"/>
      <c r="T66" s="500"/>
      <c r="U66" s="500"/>
      <c r="V66" s="500"/>
      <c r="W66" s="500"/>
      <c r="X66" s="423"/>
      <c r="Y66" s="508"/>
      <c r="Z66" s="501"/>
      <c r="AA66" s="500"/>
      <c r="AB66" s="484">
        <f t="shared" si="4"/>
        <v>0</v>
      </c>
      <c r="AC66" s="413"/>
    </row>
    <row r="67" spans="1:29" s="88" customFormat="1" ht="45.75" customHeight="1">
      <c r="A67" s="6">
        <f t="shared" si="6"/>
        <v>2.2799999999999998</v>
      </c>
      <c r="B67" s="18" t="s">
        <v>84</v>
      </c>
      <c r="C67" s="19"/>
      <c r="D67" s="20"/>
      <c r="E67" s="19"/>
      <c r="F67" s="20"/>
      <c r="G67" s="19"/>
      <c r="H67" s="19"/>
      <c r="I67" s="77"/>
      <c r="J67" s="19"/>
      <c r="K67" s="19"/>
      <c r="L67" s="19"/>
      <c r="M67" s="19"/>
      <c r="N67" s="19"/>
      <c r="O67" s="51"/>
      <c r="P67" s="86"/>
      <c r="Q67" s="20"/>
      <c r="R67" s="19"/>
      <c r="S67" s="20"/>
      <c r="T67" s="500"/>
      <c r="U67" s="500"/>
      <c r="V67" s="500"/>
      <c r="W67" s="500"/>
      <c r="X67" s="423"/>
      <c r="Y67" s="508"/>
      <c r="Z67" s="501"/>
      <c r="AA67" s="500"/>
      <c r="AB67" s="484">
        <f t="shared" si="4"/>
        <v>0</v>
      </c>
      <c r="AC67" s="413"/>
    </row>
    <row r="68" spans="1:29" s="88" customFormat="1" ht="37.5" customHeight="1">
      <c r="A68" s="6">
        <f t="shared" si="6"/>
        <v>2.2899999999999996</v>
      </c>
      <c r="B68" s="18" t="s">
        <v>85</v>
      </c>
      <c r="C68" s="19"/>
      <c r="D68" s="20"/>
      <c r="E68" s="19"/>
      <c r="F68" s="20"/>
      <c r="G68" s="19"/>
      <c r="H68" s="19"/>
      <c r="I68" s="77"/>
      <c r="J68" s="19"/>
      <c r="K68" s="19"/>
      <c r="L68" s="19"/>
      <c r="M68" s="19"/>
      <c r="N68" s="19"/>
      <c r="O68" s="51"/>
      <c r="P68" s="86"/>
      <c r="Q68" s="20"/>
      <c r="R68" s="19"/>
      <c r="S68" s="20"/>
      <c r="T68" s="500"/>
      <c r="U68" s="500"/>
      <c r="V68" s="500"/>
      <c r="W68" s="500"/>
      <c r="X68" s="423"/>
      <c r="Y68" s="508"/>
      <c r="Z68" s="501"/>
      <c r="AA68" s="500"/>
      <c r="AB68" s="484">
        <f t="shared" si="4"/>
        <v>0</v>
      </c>
      <c r="AC68" s="413"/>
    </row>
    <row r="69" spans="1:29" s="88" customFormat="1" ht="24" customHeight="1">
      <c r="A69" s="6">
        <f t="shared" si="6"/>
        <v>2.2999999999999994</v>
      </c>
      <c r="B69" s="18" t="s">
        <v>86</v>
      </c>
      <c r="C69" s="19"/>
      <c r="D69" s="20"/>
      <c r="E69" s="19"/>
      <c r="F69" s="20"/>
      <c r="G69" s="19"/>
      <c r="H69" s="19"/>
      <c r="I69" s="77"/>
      <c r="J69" s="19"/>
      <c r="K69" s="19"/>
      <c r="L69" s="19"/>
      <c r="M69" s="19"/>
      <c r="N69" s="19"/>
      <c r="O69" s="51"/>
      <c r="P69" s="86"/>
      <c r="Q69" s="20"/>
      <c r="R69" s="19"/>
      <c r="S69" s="20"/>
      <c r="T69" s="500"/>
      <c r="U69" s="500"/>
      <c r="V69" s="500"/>
      <c r="W69" s="500"/>
      <c r="X69" s="423"/>
      <c r="Y69" s="508"/>
      <c r="Z69" s="501"/>
      <c r="AA69" s="500"/>
      <c r="AB69" s="484">
        <f t="shared" si="4"/>
        <v>0</v>
      </c>
      <c r="AC69" s="413"/>
    </row>
    <row r="70" spans="1:29" s="88" customFormat="1" ht="23.25" customHeight="1">
      <c r="A70" s="6">
        <f t="shared" si="6"/>
        <v>2.3099999999999992</v>
      </c>
      <c r="B70" s="18" t="s">
        <v>87</v>
      </c>
      <c r="C70" s="19"/>
      <c r="D70" s="20"/>
      <c r="E70" s="19"/>
      <c r="F70" s="20"/>
      <c r="G70" s="19"/>
      <c r="H70" s="19"/>
      <c r="I70" s="77"/>
      <c r="J70" s="19"/>
      <c r="K70" s="19"/>
      <c r="L70" s="19"/>
      <c r="M70" s="19"/>
      <c r="N70" s="19"/>
      <c r="O70" s="51"/>
      <c r="P70" s="86"/>
      <c r="Q70" s="20"/>
      <c r="R70" s="19"/>
      <c r="S70" s="20"/>
      <c r="T70" s="500"/>
      <c r="U70" s="500"/>
      <c r="V70" s="500"/>
      <c r="W70" s="500"/>
      <c r="X70" s="423"/>
      <c r="Y70" s="508"/>
      <c r="Z70" s="501"/>
      <c r="AA70" s="500"/>
      <c r="AB70" s="484">
        <f t="shared" si="4"/>
        <v>0</v>
      </c>
      <c r="AC70" s="413"/>
    </row>
    <row r="71" spans="1:29" s="88" customFormat="1" ht="31.5">
      <c r="A71" s="6">
        <f t="shared" si="6"/>
        <v>2.319999999999999</v>
      </c>
      <c r="B71" s="18" t="s">
        <v>88</v>
      </c>
      <c r="C71" s="19"/>
      <c r="D71" s="20"/>
      <c r="E71" s="19"/>
      <c r="F71" s="20"/>
      <c r="G71" s="19"/>
      <c r="H71" s="19"/>
      <c r="I71" s="77"/>
      <c r="J71" s="19"/>
      <c r="K71" s="19"/>
      <c r="L71" s="19"/>
      <c r="M71" s="19"/>
      <c r="N71" s="19"/>
      <c r="O71" s="51"/>
      <c r="P71" s="86"/>
      <c r="Q71" s="20"/>
      <c r="R71" s="19"/>
      <c r="S71" s="20"/>
      <c r="T71" s="500"/>
      <c r="U71" s="500"/>
      <c r="V71" s="500"/>
      <c r="W71" s="500"/>
      <c r="X71" s="423"/>
      <c r="Y71" s="508"/>
      <c r="Z71" s="501"/>
      <c r="AA71" s="500"/>
      <c r="AB71" s="484">
        <f t="shared" si="4"/>
        <v>0</v>
      </c>
      <c r="AC71" s="413"/>
    </row>
    <row r="72" spans="1:29" s="88" customFormat="1" ht="31.5">
      <c r="A72" s="6">
        <f t="shared" si="6"/>
        <v>2.3299999999999987</v>
      </c>
      <c r="B72" s="18" t="s">
        <v>89</v>
      </c>
      <c r="C72" s="19"/>
      <c r="D72" s="20"/>
      <c r="E72" s="19"/>
      <c r="F72" s="20"/>
      <c r="G72" s="19"/>
      <c r="H72" s="19"/>
      <c r="I72" s="77"/>
      <c r="J72" s="19"/>
      <c r="K72" s="19"/>
      <c r="L72" s="19"/>
      <c r="M72" s="19"/>
      <c r="N72" s="19"/>
      <c r="O72" s="51"/>
      <c r="P72" s="86"/>
      <c r="Q72" s="20"/>
      <c r="R72" s="19"/>
      <c r="S72" s="20"/>
      <c r="T72" s="500"/>
      <c r="U72" s="500"/>
      <c r="V72" s="500"/>
      <c r="W72" s="500"/>
      <c r="X72" s="423"/>
      <c r="Y72" s="508"/>
      <c r="Z72" s="501"/>
      <c r="AA72" s="500"/>
      <c r="AB72" s="484">
        <f t="shared" si="4"/>
        <v>0</v>
      </c>
      <c r="AC72" s="413"/>
    </row>
    <row r="73" spans="1:29" s="88" customFormat="1" ht="31.5">
      <c r="A73" s="6">
        <f t="shared" si="6"/>
        <v>2.3399999999999985</v>
      </c>
      <c r="B73" s="18" t="s">
        <v>90</v>
      </c>
      <c r="C73" s="19"/>
      <c r="D73" s="20"/>
      <c r="E73" s="19"/>
      <c r="F73" s="20"/>
      <c r="G73" s="19"/>
      <c r="H73" s="19"/>
      <c r="I73" s="77"/>
      <c r="J73" s="19"/>
      <c r="K73" s="19"/>
      <c r="L73" s="19"/>
      <c r="M73" s="19"/>
      <c r="N73" s="19"/>
      <c r="O73" s="51"/>
      <c r="P73" s="86"/>
      <c r="Q73" s="20"/>
      <c r="R73" s="19"/>
      <c r="S73" s="20"/>
      <c r="T73" s="500"/>
      <c r="U73" s="500"/>
      <c r="V73" s="500"/>
      <c r="W73" s="500"/>
      <c r="X73" s="423"/>
      <c r="Y73" s="508"/>
      <c r="Z73" s="501"/>
      <c r="AA73" s="500"/>
      <c r="AB73" s="484">
        <f t="shared" si="4"/>
        <v>0</v>
      </c>
      <c r="AC73" s="413"/>
    </row>
    <row r="74" spans="1:29" s="88" customFormat="1" ht="31.5">
      <c r="A74" s="6">
        <f t="shared" si="6"/>
        <v>2.3499999999999983</v>
      </c>
      <c r="B74" s="18" t="s">
        <v>91</v>
      </c>
      <c r="C74" s="19"/>
      <c r="D74" s="20"/>
      <c r="E74" s="19"/>
      <c r="F74" s="20"/>
      <c r="G74" s="19"/>
      <c r="H74" s="19"/>
      <c r="I74" s="77"/>
      <c r="J74" s="19"/>
      <c r="K74" s="19"/>
      <c r="L74" s="19"/>
      <c r="M74" s="19"/>
      <c r="N74" s="19"/>
      <c r="O74" s="51"/>
      <c r="P74" s="86"/>
      <c r="Q74" s="20"/>
      <c r="R74" s="19"/>
      <c r="S74" s="20"/>
      <c r="T74" s="500"/>
      <c r="U74" s="500"/>
      <c r="V74" s="500"/>
      <c r="W74" s="500"/>
      <c r="X74" s="423"/>
      <c r="Y74" s="508"/>
      <c r="Z74" s="501"/>
      <c r="AA74" s="500"/>
      <c r="AB74" s="484">
        <f t="shared" si="4"/>
        <v>0</v>
      </c>
      <c r="AC74" s="413"/>
    </row>
    <row r="75" spans="1:29" s="88" customFormat="1" ht="31.5">
      <c r="A75" s="6">
        <f t="shared" si="6"/>
        <v>2.3599999999999981</v>
      </c>
      <c r="B75" s="18" t="s">
        <v>92</v>
      </c>
      <c r="C75" s="19"/>
      <c r="D75" s="20"/>
      <c r="E75" s="19"/>
      <c r="F75" s="20"/>
      <c r="G75" s="19"/>
      <c r="H75" s="19"/>
      <c r="I75" s="77"/>
      <c r="J75" s="19"/>
      <c r="K75" s="19"/>
      <c r="L75" s="19"/>
      <c r="M75" s="19"/>
      <c r="N75" s="19"/>
      <c r="O75" s="51"/>
      <c r="P75" s="86"/>
      <c r="Q75" s="20"/>
      <c r="R75" s="19"/>
      <c r="S75" s="20"/>
      <c r="T75" s="500"/>
      <c r="U75" s="500"/>
      <c r="V75" s="500"/>
      <c r="W75" s="500"/>
      <c r="X75" s="423"/>
      <c r="Y75" s="508"/>
      <c r="Z75" s="501"/>
      <c r="AA75" s="500"/>
      <c r="AB75" s="484">
        <f t="shared" si="4"/>
        <v>0</v>
      </c>
      <c r="AC75" s="413"/>
    </row>
    <row r="76" spans="1:29" s="216" customFormat="1" ht="21" customHeight="1">
      <c r="A76" s="203"/>
      <c r="B76" s="192" t="s">
        <v>64</v>
      </c>
      <c r="C76" s="133"/>
      <c r="D76" s="142"/>
      <c r="E76" s="133"/>
      <c r="F76" s="142"/>
      <c r="G76" s="133"/>
      <c r="H76" s="133"/>
      <c r="I76" s="141"/>
      <c r="J76" s="133"/>
      <c r="K76" s="133"/>
      <c r="L76" s="133"/>
      <c r="M76" s="133"/>
      <c r="N76" s="133"/>
      <c r="O76" s="136"/>
      <c r="P76" s="133"/>
      <c r="Q76" s="142"/>
      <c r="R76" s="133"/>
      <c r="S76" s="142"/>
      <c r="T76" s="439"/>
      <c r="U76" s="439"/>
      <c r="V76" s="439"/>
      <c r="W76" s="439"/>
      <c r="X76" s="440"/>
      <c r="Y76" s="439"/>
      <c r="Z76" s="448"/>
      <c r="AA76" s="439"/>
      <c r="AB76" s="448"/>
      <c r="AC76" s="422"/>
    </row>
    <row r="77" spans="1:29" s="216" customFormat="1" ht="31.5">
      <c r="A77" s="203"/>
      <c r="B77" s="132" t="s">
        <v>93</v>
      </c>
      <c r="C77" s="133"/>
      <c r="D77" s="142"/>
      <c r="E77" s="133"/>
      <c r="F77" s="142"/>
      <c r="G77" s="133"/>
      <c r="H77" s="133"/>
      <c r="I77" s="141"/>
      <c r="J77" s="133"/>
      <c r="K77" s="133"/>
      <c r="L77" s="133"/>
      <c r="M77" s="133"/>
      <c r="N77" s="133"/>
      <c r="O77" s="136"/>
      <c r="P77" s="133"/>
      <c r="Q77" s="142"/>
      <c r="R77" s="133"/>
      <c r="S77" s="142"/>
      <c r="T77" s="439"/>
      <c r="U77" s="439"/>
      <c r="V77" s="439"/>
      <c r="W77" s="439"/>
      <c r="X77" s="440"/>
      <c r="Y77" s="439"/>
      <c r="Z77" s="448"/>
      <c r="AA77" s="439"/>
      <c r="AB77" s="448"/>
      <c r="AC77" s="403"/>
    </row>
    <row r="78" spans="1:29" s="216" customFormat="1">
      <c r="A78" s="203"/>
      <c r="B78" s="193" t="s">
        <v>94</v>
      </c>
      <c r="C78" s="133"/>
      <c r="D78" s="142"/>
      <c r="E78" s="133"/>
      <c r="F78" s="142"/>
      <c r="G78" s="133"/>
      <c r="H78" s="133"/>
      <c r="I78" s="141"/>
      <c r="J78" s="133"/>
      <c r="K78" s="133"/>
      <c r="L78" s="133"/>
      <c r="M78" s="133"/>
      <c r="N78" s="133"/>
      <c r="O78" s="136"/>
      <c r="P78" s="133"/>
      <c r="Q78" s="142"/>
      <c r="R78" s="133"/>
      <c r="S78" s="142"/>
      <c r="T78" s="439"/>
      <c r="U78" s="439"/>
      <c r="V78" s="439"/>
      <c r="W78" s="439"/>
      <c r="X78" s="440"/>
      <c r="Y78" s="439"/>
      <c r="Z78" s="448"/>
      <c r="AA78" s="439"/>
      <c r="AB78" s="448"/>
      <c r="AC78" s="416"/>
    </row>
    <row r="79" spans="1:29" s="147" customFormat="1" ht="31.5">
      <c r="A79" s="143">
        <v>3</v>
      </c>
      <c r="B79" s="148" t="s">
        <v>95</v>
      </c>
      <c r="C79" s="149"/>
      <c r="D79" s="160"/>
      <c r="E79" s="149"/>
      <c r="F79" s="160"/>
      <c r="G79" s="149"/>
      <c r="H79" s="149"/>
      <c r="I79" s="161"/>
      <c r="J79" s="149"/>
      <c r="K79" s="149"/>
      <c r="L79" s="149"/>
      <c r="M79" s="149"/>
      <c r="N79" s="149"/>
      <c r="O79" s="150"/>
      <c r="P79" s="149"/>
      <c r="Q79" s="160"/>
      <c r="R79" s="149"/>
      <c r="S79" s="160"/>
      <c r="T79" s="467"/>
      <c r="U79" s="467"/>
      <c r="V79" s="467"/>
      <c r="W79" s="467"/>
      <c r="X79" s="468"/>
      <c r="Y79" s="467"/>
      <c r="Z79" s="498"/>
      <c r="AA79" s="467"/>
      <c r="AB79" s="498"/>
      <c r="AC79" s="410"/>
    </row>
    <row r="80" spans="1:29" s="88" customFormat="1">
      <c r="A80" s="260" t="s">
        <v>96</v>
      </c>
      <c r="B80" s="38" t="s">
        <v>28</v>
      </c>
      <c r="C80" s="39"/>
      <c r="D80" s="40"/>
      <c r="E80" s="39"/>
      <c r="F80" s="40"/>
      <c r="G80" s="39"/>
      <c r="H80" s="39"/>
      <c r="I80" s="81"/>
      <c r="J80" s="39"/>
      <c r="K80" s="39"/>
      <c r="L80" s="39"/>
      <c r="M80" s="39"/>
      <c r="N80" s="39"/>
      <c r="O80" s="115"/>
      <c r="P80" s="39"/>
      <c r="Q80" s="40"/>
      <c r="R80" s="39"/>
      <c r="S80" s="40"/>
      <c r="T80" s="467"/>
      <c r="U80" s="467"/>
      <c r="V80" s="467"/>
      <c r="W80" s="467"/>
      <c r="X80" s="468"/>
      <c r="Y80" s="467"/>
      <c r="Z80" s="498"/>
      <c r="AA80" s="467"/>
      <c r="AB80" s="498"/>
      <c r="AC80" s="410"/>
    </row>
    <row r="81" spans="1:29" s="88" customFormat="1" ht="18.75" customHeight="1">
      <c r="A81" s="6"/>
      <c r="B81" s="17" t="s">
        <v>29</v>
      </c>
      <c r="C81" s="15"/>
      <c r="D81" s="16"/>
      <c r="E81" s="15"/>
      <c r="F81" s="16"/>
      <c r="G81" s="15"/>
      <c r="H81" s="15"/>
      <c r="I81" s="76"/>
      <c r="J81" s="15"/>
      <c r="K81" s="15"/>
      <c r="L81" s="15"/>
      <c r="M81" s="15"/>
      <c r="N81" s="15"/>
      <c r="O81" s="110"/>
      <c r="P81" s="15"/>
      <c r="Q81" s="16"/>
      <c r="R81" s="15"/>
      <c r="S81" s="16"/>
      <c r="T81" s="429"/>
      <c r="U81" s="429"/>
      <c r="V81" s="429"/>
      <c r="W81" s="429"/>
      <c r="X81" s="430"/>
      <c r="Y81" s="429"/>
      <c r="Z81" s="499"/>
      <c r="AA81" s="429"/>
      <c r="AB81" s="499"/>
      <c r="AC81" s="411"/>
    </row>
    <row r="82" spans="1:29" s="88" customFormat="1" ht="35.25" customHeight="1">
      <c r="A82" s="6">
        <v>3.01</v>
      </c>
      <c r="B82" s="12" t="s">
        <v>30</v>
      </c>
      <c r="C82" s="8"/>
      <c r="D82" s="13"/>
      <c r="E82" s="8"/>
      <c r="F82" s="13"/>
      <c r="G82" s="8"/>
      <c r="H82" s="8"/>
      <c r="I82" s="49"/>
      <c r="J82" s="50"/>
      <c r="K82" s="8"/>
      <c r="L82" s="8"/>
      <c r="M82" s="8"/>
      <c r="N82" s="8"/>
      <c r="O82" s="51">
        <v>2.5</v>
      </c>
      <c r="P82" s="8"/>
      <c r="Q82" s="41">
        <f>O82*P82</f>
        <v>0</v>
      </c>
      <c r="R82" s="42">
        <f>K82+M82+P82</f>
        <v>0</v>
      </c>
      <c r="S82" s="43">
        <f>L82+N82+Q82</f>
        <v>0</v>
      </c>
      <c r="T82" s="405"/>
      <c r="U82" s="405"/>
      <c r="V82" s="405"/>
      <c r="W82" s="405"/>
      <c r="X82" s="423">
        <v>2</v>
      </c>
      <c r="Y82" s="405">
        <v>0</v>
      </c>
      <c r="Z82" s="424">
        <f>X82*Y82</f>
        <v>0</v>
      </c>
      <c r="AA82" s="406">
        <f>T82+V82+Y82</f>
        <v>0</v>
      </c>
      <c r="AB82" s="484">
        <f t="shared" ref="AB82:AB85" si="7">U82+W82+Z82</f>
        <v>0</v>
      </c>
      <c r="AC82" s="407"/>
    </row>
    <row r="83" spans="1:29" s="88" customFormat="1" ht="33.75" customHeight="1">
      <c r="A83" s="6">
        <f t="shared" ref="A83:A85" si="8">+A82+0.01</f>
        <v>3.0199999999999996</v>
      </c>
      <c r="B83" s="12" t="s">
        <v>31</v>
      </c>
      <c r="C83" s="8"/>
      <c r="D83" s="13"/>
      <c r="E83" s="8"/>
      <c r="F83" s="13"/>
      <c r="G83" s="8"/>
      <c r="H83" s="8"/>
      <c r="I83" s="49"/>
      <c r="J83" s="50"/>
      <c r="K83" s="8"/>
      <c r="L83" s="8"/>
      <c r="M83" s="8"/>
      <c r="N83" s="8"/>
      <c r="O83" s="51">
        <v>3</v>
      </c>
      <c r="P83" s="8"/>
      <c r="Q83" s="41">
        <f t="shared" ref="Q83:Q84" si="9">O83*P83</f>
        <v>0</v>
      </c>
      <c r="R83" s="42">
        <f t="shared" ref="R83:S146" si="10">K83+M83+P83</f>
        <v>0</v>
      </c>
      <c r="S83" s="43">
        <f t="shared" si="10"/>
        <v>0</v>
      </c>
      <c r="T83" s="405"/>
      <c r="U83" s="405"/>
      <c r="V83" s="405"/>
      <c r="W83" s="405"/>
      <c r="X83" s="423">
        <v>3</v>
      </c>
      <c r="Y83" s="405">
        <v>0</v>
      </c>
      <c r="Z83" s="424">
        <f t="shared" ref="Z83:Z85" si="11">X83*Y83</f>
        <v>0</v>
      </c>
      <c r="AA83" s="406">
        <f t="shared" ref="AA83:AA85" si="12">T83+V83+Y83</f>
        <v>0</v>
      </c>
      <c r="AB83" s="484">
        <f t="shared" si="7"/>
        <v>0</v>
      </c>
      <c r="AC83" s="407"/>
    </row>
    <row r="84" spans="1:29" s="88" customFormat="1" ht="25.5" customHeight="1">
      <c r="A84" s="6">
        <f t="shared" si="8"/>
        <v>3.0299999999999994</v>
      </c>
      <c r="B84" s="12" t="s">
        <v>32</v>
      </c>
      <c r="C84" s="8"/>
      <c r="D84" s="13"/>
      <c r="E84" s="8"/>
      <c r="F84" s="13"/>
      <c r="G84" s="8"/>
      <c r="H84" s="8"/>
      <c r="I84" s="49"/>
      <c r="J84" s="50"/>
      <c r="K84" s="8"/>
      <c r="L84" s="8"/>
      <c r="M84" s="8"/>
      <c r="N84" s="8"/>
      <c r="O84" s="51">
        <v>0.1875</v>
      </c>
      <c r="P84" s="8"/>
      <c r="Q84" s="41">
        <f t="shared" si="9"/>
        <v>0</v>
      </c>
      <c r="R84" s="42">
        <f t="shared" si="10"/>
        <v>0</v>
      </c>
      <c r="S84" s="43">
        <f t="shared" si="10"/>
        <v>0</v>
      </c>
      <c r="T84" s="405"/>
      <c r="U84" s="405"/>
      <c r="V84" s="405"/>
      <c r="W84" s="405"/>
      <c r="X84" s="423">
        <v>0.375</v>
      </c>
      <c r="Y84" s="405">
        <v>0</v>
      </c>
      <c r="Z84" s="424">
        <f t="shared" si="11"/>
        <v>0</v>
      </c>
      <c r="AA84" s="406">
        <f t="shared" si="12"/>
        <v>0</v>
      </c>
      <c r="AB84" s="484">
        <f t="shared" si="7"/>
        <v>0</v>
      </c>
      <c r="AC84" s="407"/>
    </row>
    <row r="85" spans="1:29" s="88" customFormat="1" ht="33.75" customHeight="1">
      <c r="A85" s="6">
        <f t="shared" si="8"/>
        <v>3.0399999999999991</v>
      </c>
      <c r="B85" s="12" t="s">
        <v>33</v>
      </c>
      <c r="C85" s="8"/>
      <c r="D85" s="13"/>
      <c r="E85" s="8"/>
      <c r="F85" s="13"/>
      <c r="G85" s="8"/>
      <c r="H85" s="8"/>
      <c r="I85" s="49"/>
      <c r="J85" s="50"/>
      <c r="K85" s="8"/>
      <c r="L85" s="8"/>
      <c r="M85" s="8"/>
      <c r="N85" s="8"/>
      <c r="O85" s="64">
        <v>0.1875</v>
      </c>
      <c r="P85" s="8">
        <v>0</v>
      </c>
      <c r="Q85" s="41">
        <f>O85*P85</f>
        <v>0</v>
      </c>
      <c r="R85" s="42">
        <f t="shared" si="10"/>
        <v>0</v>
      </c>
      <c r="S85" s="43">
        <f t="shared" si="10"/>
        <v>0</v>
      </c>
      <c r="T85" s="405"/>
      <c r="U85" s="405"/>
      <c r="V85" s="405"/>
      <c r="W85" s="405"/>
      <c r="X85" s="426">
        <v>0.375</v>
      </c>
      <c r="Y85" s="405">
        <v>0</v>
      </c>
      <c r="Z85" s="424">
        <f t="shared" si="11"/>
        <v>0</v>
      </c>
      <c r="AA85" s="406">
        <f t="shared" si="12"/>
        <v>0</v>
      </c>
      <c r="AB85" s="484">
        <f t="shared" si="7"/>
        <v>0</v>
      </c>
      <c r="AC85" s="407"/>
    </row>
    <row r="86" spans="1:29" s="88" customFormat="1" ht="18">
      <c r="A86" s="6"/>
      <c r="B86" s="14" t="s">
        <v>34</v>
      </c>
      <c r="C86" s="44"/>
      <c r="D86" s="24"/>
      <c r="E86" s="44"/>
      <c r="F86" s="24"/>
      <c r="G86" s="47"/>
      <c r="H86" s="48"/>
      <c r="I86" s="44">
        <f t="shared" ref="I86:R86" si="13">SUM(I82:I85)</f>
        <v>0</v>
      </c>
      <c r="J86" s="24">
        <f t="shared" si="13"/>
        <v>0</v>
      </c>
      <c r="K86" s="24">
        <f t="shared" si="13"/>
        <v>0</v>
      </c>
      <c r="L86" s="24">
        <f t="shared" si="13"/>
        <v>0</v>
      </c>
      <c r="M86" s="24">
        <f t="shared" si="13"/>
        <v>0</v>
      </c>
      <c r="N86" s="24">
        <f t="shared" si="13"/>
        <v>0</v>
      </c>
      <c r="O86" s="116">
        <f t="shared" si="13"/>
        <v>5.875</v>
      </c>
      <c r="P86" s="24">
        <f t="shared" si="13"/>
        <v>0</v>
      </c>
      <c r="Q86" s="24">
        <f t="shared" si="13"/>
        <v>0</v>
      </c>
      <c r="R86" s="24">
        <f t="shared" si="13"/>
        <v>0</v>
      </c>
      <c r="S86" s="24">
        <f>SUM(S82:S85)</f>
        <v>0</v>
      </c>
      <c r="T86" s="427">
        <f>SUM(T82:T85)</f>
        <v>0</v>
      </c>
      <c r="U86" s="427">
        <f t="shared" ref="U86:Z86" si="14">SUM(U82:U85)</f>
        <v>0</v>
      </c>
      <c r="V86" s="427">
        <f t="shared" si="14"/>
        <v>0</v>
      </c>
      <c r="W86" s="427">
        <f t="shared" si="14"/>
        <v>0</v>
      </c>
      <c r="X86" s="427">
        <f t="shared" si="14"/>
        <v>5.75</v>
      </c>
      <c r="Y86" s="427"/>
      <c r="Z86" s="427">
        <f t="shared" si="14"/>
        <v>0</v>
      </c>
      <c r="AA86" s="427"/>
      <c r="AB86" s="427">
        <f>SUM(AB82:AB85)</f>
        <v>0</v>
      </c>
      <c r="AC86" s="412"/>
    </row>
    <row r="87" spans="1:29" s="88" customFormat="1" ht="18">
      <c r="A87" s="6"/>
      <c r="B87" s="17" t="s">
        <v>35</v>
      </c>
      <c r="C87" s="15">
        <v>0</v>
      </c>
      <c r="D87" s="16">
        <v>0</v>
      </c>
      <c r="E87" s="15">
        <v>0</v>
      </c>
      <c r="F87" s="16">
        <v>0</v>
      </c>
      <c r="G87" s="47"/>
      <c r="H87" s="48"/>
      <c r="I87" s="76"/>
      <c r="J87" s="15"/>
      <c r="K87" s="15"/>
      <c r="L87" s="15"/>
      <c r="M87" s="15"/>
      <c r="N87" s="15"/>
      <c r="O87" s="110"/>
      <c r="P87" s="15"/>
      <c r="Q87" s="41"/>
      <c r="R87" s="42"/>
      <c r="S87" s="43"/>
      <c r="T87" s="429"/>
      <c r="U87" s="429"/>
      <c r="V87" s="429"/>
      <c r="W87" s="429"/>
      <c r="X87" s="430"/>
      <c r="Y87" s="429"/>
      <c r="Z87" s="424"/>
      <c r="AA87" s="406"/>
      <c r="AB87" s="425"/>
      <c r="AC87" s="411"/>
    </row>
    <row r="88" spans="1:29" s="88" customFormat="1" ht="46.5" customHeight="1">
      <c r="A88" s="6">
        <v>3.05</v>
      </c>
      <c r="B88" s="18" t="s">
        <v>36</v>
      </c>
      <c r="C88" s="45"/>
      <c r="D88" s="251"/>
      <c r="E88" s="45"/>
      <c r="F88" s="251"/>
      <c r="G88" s="47"/>
      <c r="H88" s="48"/>
      <c r="I88" s="49"/>
      <c r="J88" s="50"/>
      <c r="K88" s="45"/>
      <c r="L88" s="45"/>
      <c r="M88" s="45"/>
      <c r="N88" s="45"/>
      <c r="O88" s="51">
        <v>1.4999999999999999E-2</v>
      </c>
      <c r="P88" s="45"/>
      <c r="Q88" s="41"/>
      <c r="R88" s="42">
        <f t="shared" si="10"/>
        <v>0</v>
      </c>
      <c r="S88" s="43">
        <f t="shared" si="10"/>
        <v>0</v>
      </c>
      <c r="T88" s="431"/>
      <c r="U88" s="431"/>
      <c r="V88" s="431"/>
      <c r="W88" s="431"/>
      <c r="X88" s="423">
        <v>1.4999999999999999E-2</v>
      </c>
      <c r="Y88" s="431">
        <v>0</v>
      </c>
      <c r="Z88" s="424">
        <f>X88*Y88*12</f>
        <v>0</v>
      </c>
      <c r="AA88" s="406">
        <f t="shared" ref="AA88:AB149" si="15">T88+V88+Y88</f>
        <v>0</v>
      </c>
      <c r="AB88" s="484">
        <f t="shared" si="15"/>
        <v>0</v>
      </c>
      <c r="AC88" s="432"/>
    </row>
    <row r="89" spans="1:29" s="88" customFormat="1" ht="46.5" customHeight="1">
      <c r="A89" s="6">
        <f t="shared" ref="A89:A90" si="16">+A88+0.01</f>
        <v>3.0599999999999996</v>
      </c>
      <c r="B89" s="18" t="s">
        <v>37</v>
      </c>
      <c r="C89" s="45"/>
      <c r="D89" s="251"/>
      <c r="E89" s="45"/>
      <c r="F89" s="251"/>
      <c r="G89" s="47"/>
      <c r="H89" s="48"/>
      <c r="I89" s="49"/>
      <c r="J89" s="50"/>
      <c r="K89" s="45"/>
      <c r="L89" s="45"/>
      <c r="M89" s="45"/>
      <c r="N89" s="45"/>
      <c r="O89" s="51">
        <v>1E-3</v>
      </c>
      <c r="P89" s="45"/>
      <c r="Q89" s="41"/>
      <c r="R89" s="42">
        <f>K89+M89+P89</f>
        <v>0</v>
      </c>
      <c r="S89" s="43">
        <f t="shared" si="10"/>
        <v>0</v>
      </c>
      <c r="T89" s="431"/>
      <c r="U89" s="431"/>
      <c r="V89" s="431"/>
      <c r="W89" s="431"/>
      <c r="X89" s="423">
        <v>1E-3</v>
      </c>
      <c r="Y89" s="431"/>
      <c r="Z89" s="424">
        <f t="shared" ref="Z89" si="17">X89*Y89*12</f>
        <v>0</v>
      </c>
      <c r="AA89" s="406">
        <f>T89+V89+Y89</f>
        <v>0</v>
      </c>
      <c r="AB89" s="484">
        <f t="shared" si="15"/>
        <v>0</v>
      </c>
      <c r="AC89" s="432"/>
    </row>
    <row r="90" spans="1:29" s="88" customFormat="1" ht="46.5" customHeight="1">
      <c r="A90" s="6">
        <f t="shared" si="16"/>
        <v>3.0699999999999994</v>
      </c>
      <c r="B90" s="18" t="s">
        <v>38</v>
      </c>
      <c r="C90" s="45"/>
      <c r="D90" s="251"/>
      <c r="E90" s="45"/>
      <c r="F90" s="251"/>
      <c r="G90" s="47"/>
      <c r="H90" s="48"/>
      <c r="I90" s="49"/>
      <c r="J90" s="50"/>
      <c r="K90" s="45"/>
      <c r="L90" s="45"/>
      <c r="M90" s="45"/>
      <c r="N90" s="45"/>
      <c r="O90" s="51">
        <v>0.01</v>
      </c>
      <c r="P90" s="45">
        <v>0</v>
      </c>
      <c r="Q90" s="41"/>
      <c r="R90" s="42">
        <f t="shared" si="10"/>
        <v>0</v>
      </c>
      <c r="S90" s="43">
        <f t="shared" si="10"/>
        <v>0</v>
      </c>
      <c r="T90" s="431"/>
      <c r="U90" s="431"/>
      <c r="V90" s="431"/>
      <c r="W90" s="431"/>
      <c r="X90" s="423">
        <v>0.01</v>
      </c>
      <c r="Y90" s="431">
        <v>0</v>
      </c>
      <c r="Z90" s="424">
        <f>X90*Y90</f>
        <v>0</v>
      </c>
      <c r="AA90" s="406">
        <f t="shared" ref="AA90:AA109" si="18">T90+V90+Y90</f>
        <v>0</v>
      </c>
      <c r="AB90" s="484">
        <f t="shared" si="15"/>
        <v>0</v>
      </c>
      <c r="AC90" s="432"/>
    </row>
    <row r="91" spans="1:29" s="88" customFormat="1" ht="46.5" customHeight="1">
      <c r="A91" s="6"/>
      <c r="B91" s="18" t="s">
        <v>39</v>
      </c>
      <c r="C91" s="45"/>
      <c r="D91" s="251"/>
      <c r="E91" s="45"/>
      <c r="F91" s="251"/>
      <c r="G91" s="47"/>
      <c r="H91" s="48"/>
      <c r="I91" s="49"/>
      <c r="J91" s="50"/>
      <c r="K91" s="45"/>
      <c r="L91" s="45"/>
      <c r="M91" s="45"/>
      <c r="N91" s="45"/>
      <c r="O91" s="117"/>
      <c r="P91" s="45"/>
      <c r="Q91" s="46"/>
      <c r="R91" s="42">
        <f t="shared" si="10"/>
        <v>0</v>
      </c>
      <c r="S91" s="43">
        <f t="shared" si="10"/>
        <v>0</v>
      </c>
      <c r="T91" s="431"/>
      <c r="U91" s="431"/>
      <c r="V91" s="431"/>
      <c r="W91" s="431"/>
      <c r="X91" s="433"/>
      <c r="Y91" s="431"/>
      <c r="Z91" s="510"/>
      <c r="AA91" s="406"/>
      <c r="AB91" s="484"/>
      <c r="AC91" s="432"/>
    </row>
    <row r="92" spans="1:29" s="88" customFormat="1" ht="34.5" customHeight="1">
      <c r="A92" s="6" t="s">
        <v>40</v>
      </c>
      <c r="B92" s="21" t="s">
        <v>41</v>
      </c>
      <c r="C92" s="90"/>
      <c r="D92" s="252"/>
      <c r="E92" s="90"/>
      <c r="F92" s="252"/>
      <c r="G92" s="47"/>
      <c r="H92" s="48"/>
      <c r="I92" s="49"/>
      <c r="J92" s="50"/>
      <c r="K92" s="90"/>
      <c r="L92" s="90"/>
      <c r="M92" s="90"/>
      <c r="N92" s="90"/>
      <c r="O92" s="101">
        <v>0.25</v>
      </c>
      <c r="P92" s="90"/>
      <c r="Q92" s="41"/>
      <c r="R92" s="42">
        <f t="shared" si="10"/>
        <v>0</v>
      </c>
      <c r="S92" s="43">
        <f t="shared" si="10"/>
        <v>0</v>
      </c>
      <c r="T92" s="434"/>
      <c r="U92" s="434"/>
      <c r="V92" s="434"/>
      <c r="W92" s="434"/>
      <c r="X92" s="435">
        <v>0.25</v>
      </c>
      <c r="Y92" s="434"/>
      <c r="Z92" s="424"/>
      <c r="AA92" s="406">
        <f t="shared" si="18"/>
        <v>0</v>
      </c>
      <c r="AB92" s="484">
        <f t="shared" si="15"/>
        <v>0</v>
      </c>
      <c r="AC92" s="436"/>
    </row>
    <row r="93" spans="1:29" s="9" customFormat="1" ht="54" customHeight="1">
      <c r="A93" s="6" t="s">
        <v>42</v>
      </c>
      <c r="B93" s="21" t="s">
        <v>43</v>
      </c>
      <c r="C93" s="8"/>
      <c r="D93" s="253"/>
      <c r="E93" s="8"/>
      <c r="F93" s="253"/>
      <c r="G93" s="47"/>
      <c r="H93" s="48"/>
      <c r="I93" s="49"/>
      <c r="J93" s="50"/>
      <c r="K93" s="8"/>
      <c r="L93" s="8"/>
      <c r="M93" s="8"/>
      <c r="N93" s="8"/>
      <c r="O93" s="101">
        <v>0.2</v>
      </c>
      <c r="P93" s="8">
        <v>0</v>
      </c>
      <c r="Q93" s="41">
        <f>O93*P93*12</f>
        <v>0</v>
      </c>
      <c r="R93" s="42">
        <f t="shared" si="10"/>
        <v>0</v>
      </c>
      <c r="S93" s="43">
        <f t="shared" si="10"/>
        <v>0</v>
      </c>
      <c r="T93" s="405"/>
      <c r="U93" s="405"/>
      <c r="V93" s="405"/>
      <c r="W93" s="405"/>
      <c r="X93" s="435">
        <v>0.2</v>
      </c>
      <c r="Y93" s="405">
        <v>0</v>
      </c>
      <c r="Z93" s="424"/>
      <c r="AA93" s="406">
        <f t="shared" si="18"/>
        <v>0</v>
      </c>
      <c r="AB93" s="484">
        <f t="shared" si="15"/>
        <v>0</v>
      </c>
      <c r="AC93" s="407"/>
    </row>
    <row r="94" spans="1:29" s="9" customFormat="1" ht="77.25" customHeight="1">
      <c r="A94" s="6" t="s">
        <v>44</v>
      </c>
      <c r="B94" s="21" t="s">
        <v>45</v>
      </c>
      <c r="C94" s="8"/>
      <c r="D94" s="253"/>
      <c r="E94" s="8"/>
      <c r="F94" s="253"/>
      <c r="G94" s="47"/>
      <c r="H94" s="48"/>
      <c r="I94" s="49"/>
      <c r="J94" s="50"/>
      <c r="K94" s="8"/>
      <c r="L94" s="8"/>
      <c r="M94" s="8"/>
      <c r="N94" s="8"/>
      <c r="O94" s="51">
        <v>2.88</v>
      </c>
      <c r="P94" s="8"/>
      <c r="Q94" s="41"/>
      <c r="R94" s="42">
        <f t="shared" si="10"/>
        <v>0</v>
      </c>
      <c r="S94" s="43">
        <f t="shared" si="10"/>
        <v>0</v>
      </c>
      <c r="T94" s="405"/>
      <c r="U94" s="405"/>
      <c r="V94" s="405"/>
      <c r="W94" s="405"/>
      <c r="X94" s="423">
        <v>2.88</v>
      </c>
      <c r="Y94" s="405"/>
      <c r="Z94" s="424"/>
      <c r="AA94" s="406">
        <f t="shared" si="18"/>
        <v>0</v>
      </c>
      <c r="AB94" s="484">
        <f t="shared" si="15"/>
        <v>0</v>
      </c>
      <c r="AC94" s="407"/>
    </row>
    <row r="95" spans="1:29" s="88" customFormat="1" ht="46.5" customHeight="1">
      <c r="A95" s="6" t="s">
        <v>46</v>
      </c>
      <c r="B95" s="21" t="s">
        <v>47</v>
      </c>
      <c r="C95" s="8"/>
      <c r="D95" s="253"/>
      <c r="E95" s="8"/>
      <c r="F95" s="253"/>
      <c r="G95" s="47"/>
      <c r="H95" s="48"/>
      <c r="I95" s="49"/>
      <c r="J95" s="50"/>
      <c r="K95" s="8"/>
      <c r="L95" s="8"/>
      <c r="M95" s="8"/>
      <c r="N95" s="8"/>
      <c r="O95" s="51">
        <v>0.05</v>
      </c>
      <c r="P95" s="8"/>
      <c r="Q95" s="41"/>
      <c r="R95" s="42">
        <f t="shared" si="10"/>
        <v>0</v>
      </c>
      <c r="S95" s="43">
        <f t="shared" si="10"/>
        <v>0</v>
      </c>
      <c r="T95" s="405"/>
      <c r="U95" s="405"/>
      <c r="V95" s="405"/>
      <c r="W95" s="405"/>
      <c r="X95" s="423">
        <v>0.05</v>
      </c>
      <c r="Y95" s="405"/>
      <c r="Z95" s="424"/>
      <c r="AA95" s="406">
        <f t="shared" si="18"/>
        <v>0</v>
      </c>
      <c r="AB95" s="484">
        <f t="shared" si="15"/>
        <v>0</v>
      </c>
      <c r="AC95" s="407"/>
    </row>
    <row r="96" spans="1:29" s="88" customFormat="1" ht="46.5" customHeight="1">
      <c r="A96" s="6" t="s">
        <v>48</v>
      </c>
      <c r="B96" s="21" t="s">
        <v>49</v>
      </c>
      <c r="C96" s="8"/>
      <c r="D96" s="253"/>
      <c r="E96" s="8"/>
      <c r="F96" s="253"/>
      <c r="G96" s="47"/>
      <c r="H96" s="48"/>
      <c r="I96" s="49"/>
      <c r="J96" s="50"/>
      <c r="K96" s="8"/>
      <c r="L96" s="8"/>
      <c r="M96" s="8"/>
      <c r="N96" s="8"/>
      <c r="O96" s="51">
        <v>0.1</v>
      </c>
      <c r="P96" s="8"/>
      <c r="Q96" s="41"/>
      <c r="R96" s="42">
        <f t="shared" si="10"/>
        <v>0</v>
      </c>
      <c r="S96" s="43">
        <f t="shared" si="10"/>
        <v>0</v>
      </c>
      <c r="T96" s="405"/>
      <c r="U96" s="405"/>
      <c r="V96" s="405"/>
      <c r="W96" s="405"/>
      <c r="X96" s="423">
        <v>0.1</v>
      </c>
      <c r="Y96" s="405"/>
      <c r="Z96" s="424"/>
      <c r="AA96" s="406">
        <f t="shared" si="18"/>
        <v>0</v>
      </c>
      <c r="AB96" s="484">
        <f t="shared" si="15"/>
        <v>0</v>
      </c>
      <c r="AC96" s="407"/>
    </row>
    <row r="97" spans="1:29" s="88" customFormat="1" ht="66.75" customHeight="1">
      <c r="A97" s="6" t="s">
        <v>50</v>
      </c>
      <c r="B97" s="21" t="s">
        <v>51</v>
      </c>
      <c r="C97" s="8"/>
      <c r="D97" s="253"/>
      <c r="E97" s="8"/>
      <c r="F97" s="253"/>
      <c r="G97" s="47"/>
      <c r="H97" s="48"/>
      <c r="I97" s="49"/>
      <c r="J97" s="50"/>
      <c r="K97" s="8"/>
      <c r="L97" s="8"/>
      <c r="M97" s="8"/>
      <c r="N97" s="8"/>
      <c r="O97" s="51">
        <v>0.05</v>
      </c>
      <c r="P97" s="8"/>
      <c r="Q97" s="41"/>
      <c r="R97" s="42">
        <f t="shared" si="10"/>
        <v>0</v>
      </c>
      <c r="S97" s="43">
        <f t="shared" si="10"/>
        <v>0</v>
      </c>
      <c r="T97" s="405"/>
      <c r="U97" s="405"/>
      <c r="V97" s="405"/>
      <c r="W97" s="405"/>
      <c r="X97" s="423">
        <v>0.05</v>
      </c>
      <c r="Y97" s="405"/>
      <c r="Z97" s="424"/>
      <c r="AA97" s="406">
        <f t="shared" si="18"/>
        <v>0</v>
      </c>
      <c r="AB97" s="484">
        <f t="shared" si="15"/>
        <v>0</v>
      </c>
      <c r="AC97" s="407"/>
    </row>
    <row r="98" spans="1:29" s="88" customFormat="1" ht="46.5" customHeight="1">
      <c r="A98" s="6" t="s">
        <v>52</v>
      </c>
      <c r="B98" s="21" t="s">
        <v>97</v>
      </c>
      <c r="C98" s="8"/>
      <c r="D98" s="253"/>
      <c r="E98" s="8"/>
      <c r="F98" s="253"/>
      <c r="G98" s="47"/>
      <c r="H98" s="48"/>
      <c r="I98" s="49"/>
      <c r="J98" s="50"/>
      <c r="K98" s="8"/>
      <c r="L98" s="8"/>
      <c r="M98" s="8"/>
      <c r="N98" s="8"/>
      <c r="O98" s="51">
        <v>0.06</v>
      </c>
      <c r="P98" s="8"/>
      <c r="Q98" s="41"/>
      <c r="R98" s="42">
        <f t="shared" si="10"/>
        <v>0</v>
      </c>
      <c r="S98" s="43">
        <f t="shared" si="10"/>
        <v>0</v>
      </c>
      <c r="T98" s="405"/>
      <c r="U98" s="405"/>
      <c r="V98" s="405"/>
      <c r="W98" s="405"/>
      <c r="X98" s="423">
        <v>0.06</v>
      </c>
      <c r="Y98" s="405"/>
      <c r="Z98" s="424"/>
      <c r="AA98" s="406">
        <f t="shared" si="18"/>
        <v>0</v>
      </c>
      <c r="AB98" s="484">
        <f t="shared" si="15"/>
        <v>0</v>
      </c>
      <c r="AC98" s="407"/>
    </row>
    <row r="99" spans="1:29" s="87" customFormat="1" ht="46.5" customHeight="1">
      <c r="A99" s="6" t="s">
        <v>81</v>
      </c>
      <c r="B99" s="21" t="s">
        <v>98</v>
      </c>
      <c r="C99" s="8"/>
      <c r="D99" s="253"/>
      <c r="E99" s="8"/>
      <c r="F99" s="253"/>
      <c r="G99" s="47"/>
      <c r="H99" s="48"/>
      <c r="I99" s="49"/>
      <c r="J99" s="50"/>
      <c r="K99" s="8"/>
      <c r="L99" s="8"/>
      <c r="M99" s="8"/>
      <c r="N99" s="8"/>
      <c r="O99" s="51">
        <v>4.4999999999999998E-2</v>
      </c>
      <c r="P99" s="8"/>
      <c r="Q99" s="41"/>
      <c r="R99" s="42">
        <f t="shared" si="10"/>
        <v>0</v>
      </c>
      <c r="S99" s="43">
        <f t="shared" si="10"/>
        <v>0</v>
      </c>
      <c r="T99" s="405"/>
      <c r="U99" s="405"/>
      <c r="V99" s="405"/>
      <c r="W99" s="405"/>
      <c r="X99" s="423">
        <v>4.4999999999999998E-2</v>
      </c>
      <c r="Y99" s="405"/>
      <c r="Z99" s="424"/>
      <c r="AA99" s="406">
        <f t="shared" si="18"/>
        <v>0</v>
      </c>
      <c r="AB99" s="484">
        <f t="shared" si="15"/>
        <v>0</v>
      </c>
      <c r="AC99" s="407"/>
    </row>
    <row r="100" spans="1:29" s="88" customFormat="1" ht="46.5" customHeight="1">
      <c r="A100" s="6">
        <v>3.08</v>
      </c>
      <c r="B100" s="21" t="s">
        <v>54</v>
      </c>
      <c r="C100" s="8"/>
      <c r="D100" s="253"/>
      <c r="E100" s="8"/>
      <c r="F100" s="253"/>
      <c r="G100" s="47"/>
      <c r="H100" s="48"/>
      <c r="I100" s="49"/>
      <c r="J100" s="50"/>
      <c r="K100" s="8"/>
      <c r="L100" s="8"/>
      <c r="M100" s="8"/>
      <c r="N100" s="8"/>
      <c r="O100" s="51">
        <v>0.01</v>
      </c>
      <c r="P100" s="8">
        <v>0</v>
      </c>
      <c r="Q100" s="41"/>
      <c r="R100" s="42">
        <f t="shared" si="10"/>
        <v>0</v>
      </c>
      <c r="S100" s="43">
        <f t="shared" si="10"/>
        <v>0</v>
      </c>
      <c r="T100" s="405"/>
      <c r="U100" s="405"/>
      <c r="V100" s="405"/>
      <c r="W100" s="405"/>
      <c r="X100" s="423">
        <v>0.01</v>
      </c>
      <c r="Y100" s="405">
        <v>0</v>
      </c>
      <c r="Z100" s="424"/>
      <c r="AA100" s="406">
        <f t="shared" si="18"/>
        <v>0</v>
      </c>
      <c r="AB100" s="484">
        <f t="shared" si="15"/>
        <v>0</v>
      </c>
      <c r="AC100" s="407"/>
    </row>
    <row r="101" spans="1:29" s="88" customFormat="1" ht="46.5" customHeight="1">
      <c r="A101" s="6">
        <f t="shared" ref="A101:A108" si="19">+A100+0.01</f>
        <v>3.09</v>
      </c>
      <c r="B101" s="21" t="s">
        <v>55</v>
      </c>
      <c r="C101" s="8"/>
      <c r="D101" s="253"/>
      <c r="E101" s="8"/>
      <c r="F101" s="253"/>
      <c r="G101" s="47"/>
      <c r="H101" s="48"/>
      <c r="I101" s="49"/>
      <c r="J101" s="50"/>
      <c r="K101" s="8"/>
      <c r="L101" s="8"/>
      <c r="M101" s="8"/>
      <c r="N101" s="8"/>
      <c r="O101" s="51">
        <v>0.01</v>
      </c>
      <c r="P101" s="8"/>
      <c r="Q101" s="41"/>
      <c r="R101" s="42">
        <f t="shared" si="10"/>
        <v>0</v>
      </c>
      <c r="S101" s="43">
        <f t="shared" si="10"/>
        <v>0</v>
      </c>
      <c r="T101" s="405"/>
      <c r="U101" s="405"/>
      <c r="V101" s="405"/>
      <c r="W101" s="405"/>
      <c r="X101" s="423">
        <v>0.01</v>
      </c>
      <c r="Y101" s="405"/>
      <c r="Z101" s="424"/>
      <c r="AA101" s="406">
        <f t="shared" si="18"/>
        <v>0</v>
      </c>
      <c r="AB101" s="484">
        <f t="shared" si="15"/>
        <v>0</v>
      </c>
      <c r="AC101" s="407"/>
    </row>
    <row r="102" spans="1:29" s="88" customFormat="1" ht="46.5" customHeight="1">
      <c r="A102" s="6">
        <f t="shared" si="19"/>
        <v>3.0999999999999996</v>
      </c>
      <c r="B102" s="21" t="s">
        <v>56</v>
      </c>
      <c r="C102" s="8"/>
      <c r="D102" s="253"/>
      <c r="E102" s="8"/>
      <c r="F102" s="253"/>
      <c r="G102" s="47"/>
      <c r="H102" s="48"/>
      <c r="I102" s="49"/>
      <c r="J102" s="50"/>
      <c r="K102" s="8"/>
      <c r="L102" s="8"/>
      <c r="M102" s="8"/>
      <c r="N102" s="8"/>
      <c r="O102" s="51">
        <v>1.2500000000000001E-2</v>
      </c>
      <c r="P102" s="8"/>
      <c r="Q102" s="41"/>
      <c r="R102" s="42">
        <f t="shared" si="10"/>
        <v>0</v>
      </c>
      <c r="S102" s="43">
        <f t="shared" si="10"/>
        <v>0</v>
      </c>
      <c r="T102" s="405"/>
      <c r="U102" s="405"/>
      <c r="V102" s="405"/>
      <c r="W102" s="405"/>
      <c r="X102" s="423">
        <v>1.2500000000000001E-2</v>
      </c>
      <c r="Y102" s="405"/>
      <c r="Z102" s="424"/>
      <c r="AA102" s="406">
        <f t="shared" si="18"/>
        <v>0</v>
      </c>
      <c r="AB102" s="484">
        <f t="shared" si="15"/>
        <v>0</v>
      </c>
      <c r="AC102" s="407"/>
    </row>
    <row r="103" spans="1:29" s="88" customFormat="1" ht="46.5" customHeight="1">
      <c r="A103" s="6">
        <f t="shared" si="19"/>
        <v>3.1099999999999994</v>
      </c>
      <c r="B103" s="21" t="s">
        <v>57</v>
      </c>
      <c r="C103" s="8"/>
      <c r="D103" s="253"/>
      <c r="E103" s="8"/>
      <c r="F103" s="253"/>
      <c r="G103" s="47"/>
      <c r="H103" s="48"/>
      <c r="I103" s="49"/>
      <c r="J103" s="50"/>
      <c r="K103" s="8"/>
      <c r="L103" s="8"/>
      <c r="M103" s="8"/>
      <c r="N103" s="8"/>
      <c r="O103" s="51">
        <v>7.4999999999999997E-3</v>
      </c>
      <c r="P103" s="8"/>
      <c r="Q103" s="41"/>
      <c r="R103" s="42">
        <f t="shared" si="10"/>
        <v>0</v>
      </c>
      <c r="S103" s="43">
        <f t="shared" si="10"/>
        <v>0</v>
      </c>
      <c r="T103" s="405"/>
      <c r="U103" s="405"/>
      <c r="V103" s="405"/>
      <c r="W103" s="405"/>
      <c r="X103" s="423">
        <v>7.4999999999999997E-3</v>
      </c>
      <c r="Y103" s="405"/>
      <c r="Z103" s="424"/>
      <c r="AA103" s="406">
        <f t="shared" si="18"/>
        <v>0</v>
      </c>
      <c r="AB103" s="484">
        <f t="shared" si="15"/>
        <v>0</v>
      </c>
      <c r="AC103" s="407"/>
    </row>
    <row r="104" spans="1:29" s="88" customFormat="1" ht="46.5" customHeight="1">
      <c r="A104" s="6">
        <f t="shared" si="19"/>
        <v>3.1199999999999992</v>
      </c>
      <c r="B104" s="21" t="s">
        <v>58</v>
      </c>
      <c r="C104" s="8"/>
      <c r="D104" s="253"/>
      <c r="E104" s="8"/>
      <c r="F104" s="253"/>
      <c r="G104" s="47"/>
      <c r="H104" s="48"/>
      <c r="I104" s="49"/>
      <c r="J104" s="50"/>
      <c r="K104" s="8"/>
      <c r="L104" s="8"/>
      <c r="M104" s="8"/>
      <c r="N104" s="8"/>
      <c r="O104" s="51">
        <v>7.4999999999999997E-3</v>
      </c>
      <c r="P104" s="8"/>
      <c r="Q104" s="41"/>
      <c r="R104" s="42">
        <f t="shared" si="10"/>
        <v>0</v>
      </c>
      <c r="S104" s="43">
        <f t="shared" si="10"/>
        <v>0</v>
      </c>
      <c r="T104" s="405"/>
      <c r="U104" s="405"/>
      <c r="V104" s="405"/>
      <c r="W104" s="405"/>
      <c r="X104" s="423">
        <v>7.4999999999999997E-3</v>
      </c>
      <c r="Y104" s="405"/>
      <c r="Z104" s="424"/>
      <c r="AA104" s="406">
        <f t="shared" si="18"/>
        <v>0</v>
      </c>
      <c r="AB104" s="484">
        <f t="shared" si="15"/>
        <v>0</v>
      </c>
      <c r="AC104" s="407"/>
    </row>
    <row r="105" spans="1:29" s="88" customFormat="1" ht="46.5" customHeight="1">
      <c r="A105" s="6">
        <f t="shared" si="19"/>
        <v>3.129999999999999</v>
      </c>
      <c r="B105" s="21" t="s">
        <v>59</v>
      </c>
      <c r="C105" s="8"/>
      <c r="D105" s="253"/>
      <c r="E105" s="8"/>
      <c r="F105" s="253"/>
      <c r="G105" s="47"/>
      <c r="H105" s="48"/>
      <c r="I105" s="49"/>
      <c r="J105" s="50"/>
      <c r="K105" s="8"/>
      <c r="L105" s="8"/>
      <c r="M105" s="8"/>
      <c r="N105" s="8"/>
      <c r="O105" s="51">
        <v>3.0000000000000001E-3</v>
      </c>
      <c r="P105" s="8">
        <v>0</v>
      </c>
      <c r="Q105" s="41"/>
      <c r="R105" s="42">
        <f t="shared" si="10"/>
        <v>0</v>
      </c>
      <c r="S105" s="43">
        <f t="shared" si="10"/>
        <v>0</v>
      </c>
      <c r="T105" s="405"/>
      <c r="U105" s="405"/>
      <c r="V105" s="405"/>
      <c r="W105" s="405"/>
      <c r="X105" s="423">
        <v>3.0000000000000001E-3</v>
      </c>
      <c r="Y105" s="405">
        <v>0</v>
      </c>
      <c r="Z105" s="424"/>
      <c r="AA105" s="406">
        <f t="shared" si="18"/>
        <v>0</v>
      </c>
      <c r="AB105" s="484">
        <f t="shared" si="15"/>
        <v>0</v>
      </c>
      <c r="AC105" s="407"/>
    </row>
    <row r="106" spans="1:29" s="88" customFormat="1" ht="46.5" customHeight="1">
      <c r="A106" s="6">
        <f t="shared" si="19"/>
        <v>3.1399999999999988</v>
      </c>
      <c r="B106" s="21" t="s">
        <v>60</v>
      </c>
      <c r="C106" s="8"/>
      <c r="D106" s="253"/>
      <c r="E106" s="8"/>
      <c r="F106" s="253"/>
      <c r="G106" s="47"/>
      <c r="H106" s="48"/>
      <c r="I106" s="49"/>
      <c r="J106" s="50"/>
      <c r="K106" s="8"/>
      <c r="L106" s="8"/>
      <c r="M106" s="8"/>
      <c r="N106" s="8"/>
      <c r="O106" s="51">
        <v>3.0000000000000001E-3</v>
      </c>
      <c r="P106" s="8">
        <v>0</v>
      </c>
      <c r="Q106" s="41"/>
      <c r="R106" s="42">
        <f t="shared" si="10"/>
        <v>0</v>
      </c>
      <c r="S106" s="43">
        <f t="shared" si="10"/>
        <v>0</v>
      </c>
      <c r="T106" s="405"/>
      <c r="U106" s="405"/>
      <c r="V106" s="405"/>
      <c r="W106" s="405"/>
      <c r="X106" s="423">
        <v>3.0000000000000001E-3</v>
      </c>
      <c r="Y106" s="405">
        <v>0</v>
      </c>
      <c r="Z106" s="424"/>
      <c r="AA106" s="406">
        <f t="shared" si="18"/>
        <v>0</v>
      </c>
      <c r="AB106" s="484">
        <f t="shared" si="15"/>
        <v>0</v>
      </c>
      <c r="AC106" s="407"/>
    </row>
    <row r="107" spans="1:29" s="88" customFormat="1" ht="46.5" customHeight="1">
      <c r="A107" s="6">
        <f t="shared" si="19"/>
        <v>3.1499999999999986</v>
      </c>
      <c r="B107" s="21" t="s">
        <v>61</v>
      </c>
      <c r="C107" s="8"/>
      <c r="D107" s="253"/>
      <c r="E107" s="8"/>
      <c r="F107" s="253"/>
      <c r="G107" s="47"/>
      <c r="H107" s="48"/>
      <c r="I107" s="49"/>
      <c r="J107" s="50"/>
      <c r="K107" s="8"/>
      <c r="L107" s="8"/>
      <c r="M107" s="8"/>
      <c r="N107" s="8"/>
      <c r="O107" s="51">
        <v>0.1</v>
      </c>
      <c r="P107" s="8"/>
      <c r="Q107" s="41"/>
      <c r="R107" s="42">
        <f t="shared" si="10"/>
        <v>0</v>
      </c>
      <c r="S107" s="43">
        <f t="shared" si="10"/>
        <v>0</v>
      </c>
      <c r="T107" s="405"/>
      <c r="U107" s="405"/>
      <c r="V107" s="405"/>
      <c r="W107" s="405"/>
      <c r="X107" s="423">
        <v>0.1</v>
      </c>
      <c r="Y107" s="405"/>
      <c r="Z107" s="424"/>
      <c r="AA107" s="406">
        <f t="shared" si="18"/>
        <v>0</v>
      </c>
      <c r="AB107" s="484">
        <f t="shared" si="15"/>
        <v>0</v>
      </c>
      <c r="AC107" s="407"/>
    </row>
    <row r="108" spans="1:29" s="88" customFormat="1" ht="46.5" customHeight="1">
      <c r="A108" s="6">
        <f t="shared" si="19"/>
        <v>3.1599999999999984</v>
      </c>
      <c r="B108" s="21" t="s">
        <v>62</v>
      </c>
      <c r="C108" s="8"/>
      <c r="D108" s="253"/>
      <c r="E108" s="8"/>
      <c r="F108" s="253"/>
      <c r="G108" s="47"/>
      <c r="H108" s="48"/>
      <c r="I108" s="49"/>
      <c r="J108" s="50"/>
      <c r="K108" s="8"/>
      <c r="L108" s="8"/>
      <c r="M108" s="8"/>
      <c r="N108" s="8"/>
      <c r="O108" s="51">
        <v>5.0000000000000001E-3</v>
      </c>
      <c r="P108" s="8"/>
      <c r="Q108" s="41"/>
      <c r="R108" s="42">
        <f t="shared" si="10"/>
        <v>0</v>
      </c>
      <c r="S108" s="43">
        <f t="shared" si="10"/>
        <v>0</v>
      </c>
      <c r="T108" s="405"/>
      <c r="U108" s="405"/>
      <c r="V108" s="405"/>
      <c r="W108" s="405"/>
      <c r="X108" s="423">
        <v>5.0000000000000001E-3</v>
      </c>
      <c r="Y108" s="405"/>
      <c r="Z108" s="424"/>
      <c r="AA108" s="406">
        <f t="shared" si="18"/>
        <v>0</v>
      </c>
      <c r="AB108" s="484">
        <f t="shared" si="15"/>
        <v>0</v>
      </c>
      <c r="AC108" s="407"/>
    </row>
    <row r="109" spans="1:29" s="88" customFormat="1" ht="46.5" customHeight="1">
      <c r="A109" s="6">
        <v>3.17</v>
      </c>
      <c r="B109" s="21" t="s">
        <v>63</v>
      </c>
      <c r="C109" s="8"/>
      <c r="D109" s="253"/>
      <c r="E109" s="8"/>
      <c r="F109" s="253"/>
      <c r="G109" s="47"/>
      <c r="H109" s="48"/>
      <c r="I109" s="49"/>
      <c r="J109" s="50"/>
      <c r="K109" s="8"/>
      <c r="L109" s="8"/>
      <c r="M109" s="8"/>
      <c r="N109" s="8"/>
      <c r="O109" s="51">
        <v>2E-3</v>
      </c>
      <c r="P109" s="8"/>
      <c r="Q109" s="41"/>
      <c r="R109" s="42">
        <f t="shared" si="10"/>
        <v>0</v>
      </c>
      <c r="S109" s="43">
        <f t="shared" si="10"/>
        <v>0</v>
      </c>
      <c r="T109" s="405"/>
      <c r="U109" s="405"/>
      <c r="V109" s="405"/>
      <c r="W109" s="405"/>
      <c r="X109" s="423">
        <v>2E-3</v>
      </c>
      <c r="Y109" s="405"/>
      <c r="Z109" s="424"/>
      <c r="AA109" s="406">
        <f t="shared" si="18"/>
        <v>0</v>
      </c>
      <c r="AB109" s="484">
        <f t="shared" si="15"/>
        <v>0</v>
      </c>
      <c r="AC109" s="407"/>
    </row>
    <row r="110" spans="1:29" s="216" customFormat="1" ht="18">
      <c r="A110" s="203"/>
      <c r="B110" s="177" t="s">
        <v>64</v>
      </c>
      <c r="C110" s="194">
        <v>0</v>
      </c>
      <c r="D110" s="178">
        <v>0</v>
      </c>
      <c r="E110" s="194">
        <v>0</v>
      </c>
      <c r="F110" s="178">
        <v>0</v>
      </c>
      <c r="G110" s="214"/>
      <c r="H110" s="215"/>
      <c r="I110" s="194">
        <f t="shared" ref="I110:S110" si="20">SUM(I88:I109)</f>
        <v>0</v>
      </c>
      <c r="J110" s="178">
        <f t="shared" si="20"/>
        <v>0</v>
      </c>
      <c r="K110" s="178">
        <f t="shared" si="20"/>
        <v>0</v>
      </c>
      <c r="L110" s="178">
        <f t="shared" si="20"/>
        <v>0</v>
      </c>
      <c r="M110" s="178">
        <f t="shared" si="20"/>
        <v>0</v>
      </c>
      <c r="N110" s="178">
        <f t="shared" si="20"/>
        <v>0</v>
      </c>
      <c r="O110" s="195">
        <f t="shared" si="20"/>
        <v>3.821499999999999</v>
      </c>
      <c r="P110" s="178"/>
      <c r="Q110" s="178">
        <f>SUM(Q88:Q109)</f>
        <v>0</v>
      </c>
      <c r="R110" s="178">
        <f>P110</f>
        <v>0</v>
      </c>
      <c r="S110" s="178">
        <f t="shared" si="20"/>
        <v>0</v>
      </c>
      <c r="T110" s="427"/>
      <c r="U110" s="427">
        <f t="shared" ref="U110:W110" si="21">SUM(U88:U109)</f>
        <v>0</v>
      </c>
      <c r="V110" s="427"/>
      <c r="W110" s="427">
        <f t="shared" si="21"/>
        <v>0</v>
      </c>
      <c r="X110" s="428">
        <f>SUM(X88:X109)</f>
        <v>3.821499999999999</v>
      </c>
      <c r="Y110" s="178"/>
      <c r="Z110" s="427">
        <f>SUM(Z88:Z109)</f>
        <v>0</v>
      </c>
      <c r="AA110" s="178">
        <f>Y110</f>
        <v>0</v>
      </c>
      <c r="AB110" s="427">
        <f t="shared" ref="AB110" si="22">SUM(AB88:AB109)</f>
        <v>0</v>
      </c>
      <c r="AC110" s="415"/>
    </row>
    <row r="111" spans="1:29" s="216" customFormat="1" ht="31.5">
      <c r="A111" s="203"/>
      <c r="B111" s="181" t="s">
        <v>65</v>
      </c>
      <c r="C111" s="196">
        <v>0</v>
      </c>
      <c r="D111" s="182">
        <v>0</v>
      </c>
      <c r="E111" s="196">
        <v>0</v>
      </c>
      <c r="F111" s="182">
        <v>0</v>
      </c>
      <c r="G111" s="214"/>
      <c r="H111" s="215"/>
      <c r="I111" s="196">
        <f t="shared" ref="I111:S111" si="23">I110+I86</f>
        <v>0</v>
      </c>
      <c r="J111" s="182">
        <f t="shared" si="23"/>
        <v>0</v>
      </c>
      <c r="K111" s="182">
        <f t="shared" si="23"/>
        <v>0</v>
      </c>
      <c r="L111" s="182">
        <f t="shared" si="23"/>
        <v>0</v>
      </c>
      <c r="M111" s="182">
        <f t="shared" si="23"/>
        <v>0</v>
      </c>
      <c r="N111" s="182">
        <f t="shared" si="23"/>
        <v>0</v>
      </c>
      <c r="O111" s="197">
        <f t="shared" si="23"/>
        <v>9.6964999999999986</v>
      </c>
      <c r="P111" s="182">
        <f>P110</f>
        <v>0</v>
      </c>
      <c r="Q111" s="182">
        <f t="shared" si="23"/>
        <v>0</v>
      </c>
      <c r="R111" s="182">
        <f>P111</f>
        <v>0</v>
      </c>
      <c r="S111" s="182">
        <f t="shared" si="23"/>
        <v>0</v>
      </c>
      <c r="T111" s="437"/>
      <c r="U111" s="437">
        <f t="shared" ref="U111:W111" si="24">U110+U86</f>
        <v>0</v>
      </c>
      <c r="V111" s="437"/>
      <c r="W111" s="437">
        <f t="shared" si="24"/>
        <v>0</v>
      </c>
      <c r="X111" s="438">
        <f>X110+X86</f>
        <v>9.5714999999999986</v>
      </c>
      <c r="Y111" s="512">
        <f t="shared" ref="Y111:Z111" si="25">Y110+Y86</f>
        <v>0</v>
      </c>
      <c r="Z111" s="437">
        <f t="shared" si="25"/>
        <v>0</v>
      </c>
      <c r="AA111" s="512">
        <f t="shared" ref="AA111:AB111" si="26">AA110+AA86</f>
        <v>0</v>
      </c>
      <c r="AB111" s="437">
        <f t="shared" si="26"/>
        <v>0</v>
      </c>
      <c r="AC111" s="412"/>
    </row>
    <row r="112" spans="1:29" ht="18">
      <c r="A112" s="260" t="s">
        <v>99</v>
      </c>
      <c r="B112" s="25" t="s">
        <v>100</v>
      </c>
      <c r="C112" s="26">
        <v>0</v>
      </c>
      <c r="D112" s="27">
        <v>0</v>
      </c>
      <c r="E112" s="26">
        <v>0</v>
      </c>
      <c r="F112" s="27">
        <v>0</v>
      </c>
      <c r="G112" s="47"/>
      <c r="H112" s="48"/>
      <c r="I112" s="53"/>
      <c r="J112" s="26"/>
      <c r="K112" s="26"/>
      <c r="L112" s="26"/>
      <c r="M112" s="26"/>
      <c r="N112" s="26"/>
      <c r="O112" s="112"/>
      <c r="P112" s="26"/>
      <c r="Q112" s="27"/>
      <c r="R112" s="42">
        <f t="shared" si="10"/>
        <v>0</v>
      </c>
      <c r="S112" s="43">
        <f t="shared" si="10"/>
        <v>0</v>
      </c>
      <c r="T112" s="439"/>
      <c r="U112" s="439"/>
      <c r="V112" s="439"/>
      <c r="W112" s="439"/>
      <c r="X112" s="440"/>
      <c r="Y112" s="439"/>
      <c r="Z112" s="448"/>
      <c r="AA112" s="406">
        <f t="shared" ref="AA112:AA143" si="27">T112+V112+Y112</f>
        <v>0</v>
      </c>
      <c r="AB112" s="425">
        <f t="shared" ref="AB112:AB143" si="28">U112+W112+Z112</f>
        <v>0</v>
      </c>
      <c r="AC112" s="416"/>
    </row>
    <row r="113" spans="1:29" ht="18">
      <c r="A113" s="6"/>
      <c r="B113" s="28" t="s">
        <v>29</v>
      </c>
      <c r="C113" s="29">
        <v>0</v>
      </c>
      <c r="D113" s="30">
        <v>0</v>
      </c>
      <c r="E113" s="29">
        <v>0</v>
      </c>
      <c r="F113" s="30">
        <v>0</v>
      </c>
      <c r="G113" s="47"/>
      <c r="H113" s="48"/>
      <c r="I113" s="79"/>
      <c r="J113" s="29"/>
      <c r="K113" s="29"/>
      <c r="L113" s="29"/>
      <c r="M113" s="29"/>
      <c r="N113" s="29"/>
      <c r="O113" s="113"/>
      <c r="P113" s="29"/>
      <c r="Q113" s="30"/>
      <c r="R113" s="42">
        <f t="shared" si="10"/>
        <v>0</v>
      </c>
      <c r="S113" s="43">
        <f t="shared" si="10"/>
        <v>0</v>
      </c>
      <c r="T113" s="441"/>
      <c r="U113" s="441"/>
      <c r="V113" s="441"/>
      <c r="W113" s="441"/>
      <c r="X113" s="442"/>
      <c r="Y113" s="441"/>
      <c r="Z113" s="506"/>
      <c r="AA113" s="406">
        <f t="shared" si="27"/>
        <v>0</v>
      </c>
      <c r="AB113" s="425">
        <f t="shared" si="28"/>
        <v>0</v>
      </c>
      <c r="AC113" s="417"/>
    </row>
    <row r="114" spans="1:29" ht="31.5">
      <c r="A114" s="6">
        <v>3.18</v>
      </c>
      <c r="B114" s="31" t="s">
        <v>67</v>
      </c>
      <c r="C114" s="32"/>
      <c r="D114" s="33"/>
      <c r="E114" s="32"/>
      <c r="F114" s="33"/>
      <c r="G114" s="47"/>
      <c r="H114" s="48"/>
      <c r="I114" s="49"/>
      <c r="J114" s="50"/>
      <c r="K114" s="32"/>
      <c r="L114" s="32"/>
      <c r="M114" s="32"/>
      <c r="N114" s="32"/>
      <c r="O114" s="51"/>
      <c r="P114" s="32"/>
      <c r="Q114" s="33"/>
      <c r="R114" s="42">
        <f t="shared" si="10"/>
        <v>0</v>
      </c>
      <c r="S114" s="43">
        <f t="shared" si="10"/>
        <v>0</v>
      </c>
      <c r="T114" s="443"/>
      <c r="U114" s="443"/>
      <c r="V114" s="443"/>
      <c r="W114" s="443"/>
      <c r="X114" s="423"/>
      <c r="Y114" s="443"/>
      <c r="Z114" s="507"/>
      <c r="AA114" s="406">
        <f t="shared" si="27"/>
        <v>0</v>
      </c>
      <c r="AB114" s="484"/>
      <c r="AC114" s="418"/>
    </row>
    <row r="115" spans="1:29" ht="31.5">
      <c r="A115" s="6">
        <f t="shared" ref="A115:A117" si="29">+A114+0.01</f>
        <v>3.19</v>
      </c>
      <c r="B115" s="31" t="s">
        <v>68</v>
      </c>
      <c r="C115" s="32"/>
      <c r="D115" s="33"/>
      <c r="E115" s="32"/>
      <c r="F115" s="33"/>
      <c r="G115" s="47"/>
      <c r="H115" s="48"/>
      <c r="I115" s="49"/>
      <c r="J115" s="50"/>
      <c r="K115" s="32"/>
      <c r="L115" s="32"/>
      <c r="M115" s="32"/>
      <c r="N115" s="32"/>
      <c r="O115" s="51"/>
      <c r="P115" s="32"/>
      <c r="Q115" s="33"/>
      <c r="R115" s="42">
        <f t="shared" si="10"/>
        <v>0</v>
      </c>
      <c r="S115" s="43">
        <f t="shared" si="10"/>
        <v>0</v>
      </c>
      <c r="T115" s="443"/>
      <c r="U115" s="443"/>
      <c r="V115" s="443"/>
      <c r="W115" s="443"/>
      <c r="X115" s="423"/>
      <c r="Y115" s="443"/>
      <c r="Z115" s="507"/>
      <c r="AA115" s="406">
        <f t="shared" si="27"/>
        <v>0</v>
      </c>
      <c r="AB115" s="484"/>
      <c r="AC115" s="418"/>
    </row>
    <row r="116" spans="1:29" ht="18">
      <c r="A116" s="6">
        <f t="shared" si="29"/>
        <v>3.1999999999999997</v>
      </c>
      <c r="B116" s="31" t="s">
        <v>69</v>
      </c>
      <c r="C116" s="32"/>
      <c r="D116" s="33"/>
      <c r="E116" s="32"/>
      <c r="F116" s="33"/>
      <c r="G116" s="47"/>
      <c r="H116" s="48"/>
      <c r="I116" s="49"/>
      <c r="J116" s="50"/>
      <c r="K116" s="32"/>
      <c r="L116" s="32"/>
      <c r="M116" s="32"/>
      <c r="N116" s="32"/>
      <c r="O116" s="51"/>
      <c r="P116" s="32"/>
      <c r="Q116" s="33"/>
      <c r="R116" s="42">
        <f t="shared" si="10"/>
        <v>0</v>
      </c>
      <c r="S116" s="43">
        <f t="shared" si="10"/>
        <v>0</v>
      </c>
      <c r="T116" s="443"/>
      <c r="U116" s="443"/>
      <c r="V116" s="443"/>
      <c r="W116" s="443"/>
      <c r="X116" s="423"/>
      <c r="Y116" s="443"/>
      <c r="Z116" s="507"/>
      <c r="AA116" s="406">
        <f t="shared" si="27"/>
        <v>0</v>
      </c>
      <c r="AB116" s="484"/>
      <c r="AC116" s="418"/>
    </row>
    <row r="117" spans="1:29" ht="39.75" customHeight="1">
      <c r="A117" s="6">
        <f t="shared" si="29"/>
        <v>3.2099999999999995</v>
      </c>
      <c r="B117" s="31" t="s">
        <v>33</v>
      </c>
      <c r="C117" s="32"/>
      <c r="D117" s="33"/>
      <c r="E117" s="32"/>
      <c r="F117" s="33"/>
      <c r="G117" s="47"/>
      <c r="H117" s="48"/>
      <c r="I117" s="49"/>
      <c r="J117" s="50"/>
      <c r="K117" s="32"/>
      <c r="L117" s="32"/>
      <c r="M117" s="32"/>
      <c r="N117" s="32"/>
      <c r="O117" s="114"/>
      <c r="P117" s="32"/>
      <c r="Q117" s="33"/>
      <c r="R117" s="42">
        <f t="shared" si="10"/>
        <v>0</v>
      </c>
      <c r="S117" s="43">
        <f t="shared" si="10"/>
        <v>0</v>
      </c>
      <c r="T117" s="443"/>
      <c r="U117" s="443"/>
      <c r="V117" s="443"/>
      <c r="W117" s="443"/>
      <c r="X117" s="444"/>
      <c r="Y117" s="443"/>
      <c r="Z117" s="507"/>
      <c r="AA117" s="406">
        <f t="shared" si="27"/>
        <v>0</v>
      </c>
      <c r="AB117" s="484"/>
      <c r="AC117" s="418"/>
    </row>
    <row r="118" spans="1:29" s="87" customFormat="1" ht="18">
      <c r="A118" s="176"/>
      <c r="B118" s="185" t="s">
        <v>70</v>
      </c>
      <c r="C118" s="186">
        <v>0</v>
      </c>
      <c r="D118" s="190">
        <v>0</v>
      </c>
      <c r="E118" s="186">
        <v>0</v>
      </c>
      <c r="F118" s="190">
        <v>0</v>
      </c>
      <c r="G118" s="134"/>
      <c r="H118" s="135"/>
      <c r="I118" s="139">
        <f t="shared" ref="I118:J119" si="30">C118-E118</f>
        <v>0</v>
      </c>
      <c r="J118" s="140">
        <f t="shared" si="30"/>
        <v>0</v>
      </c>
      <c r="K118" s="186"/>
      <c r="L118" s="186"/>
      <c r="M118" s="186"/>
      <c r="N118" s="186"/>
      <c r="O118" s="187"/>
      <c r="P118" s="186"/>
      <c r="Q118" s="190"/>
      <c r="R118" s="137">
        <f t="shared" si="10"/>
        <v>0</v>
      </c>
      <c r="S118" s="138">
        <f t="shared" si="10"/>
        <v>0</v>
      </c>
      <c r="T118" s="441"/>
      <c r="U118" s="441"/>
      <c r="V118" s="441"/>
      <c r="W118" s="441"/>
      <c r="X118" s="442"/>
      <c r="Y118" s="441"/>
      <c r="Z118" s="506"/>
      <c r="AA118" s="406"/>
      <c r="AB118" s="425"/>
      <c r="AC118" s="419"/>
    </row>
    <row r="119" spans="1:29" ht="18">
      <c r="A119" s="6"/>
      <c r="B119" s="34" t="s">
        <v>71</v>
      </c>
      <c r="C119" s="29">
        <v>0</v>
      </c>
      <c r="D119" s="30">
        <v>0</v>
      </c>
      <c r="E119" s="29">
        <v>0</v>
      </c>
      <c r="F119" s="30">
        <v>0</v>
      </c>
      <c r="G119" s="47"/>
      <c r="H119" s="48"/>
      <c r="I119" s="49">
        <f t="shared" si="30"/>
        <v>0</v>
      </c>
      <c r="J119" s="50">
        <f t="shared" si="30"/>
        <v>0</v>
      </c>
      <c r="K119" s="29"/>
      <c r="L119" s="29"/>
      <c r="M119" s="29"/>
      <c r="N119" s="29"/>
      <c r="O119" s="113"/>
      <c r="P119" s="29"/>
      <c r="Q119" s="30"/>
      <c r="R119" s="42">
        <f t="shared" si="10"/>
        <v>0</v>
      </c>
      <c r="S119" s="43">
        <f t="shared" si="10"/>
        <v>0</v>
      </c>
      <c r="T119" s="441"/>
      <c r="U119" s="441"/>
      <c r="V119" s="441"/>
      <c r="W119" s="441"/>
      <c r="X119" s="442"/>
      <c r="Y119" s="441"/>
      <c r="Z119" s="506"/>
      <c r="AA119" s="406">
        <f t="shared" si="27"/>
        <v>0</v>
      </c>
      <c r="AB119" s="425">
        <f t="shared" si="28"/>
        <v>0</v>
      </c>
      <c r="AC119" s="420"/>
    </row>
    <row r="120" spans="1:29" ht="46.5" customHeight="1">
      <c r="A120" s="6">
        <v>3.22</v>
      </c>
      <c r="B120" s="21" t="s">
        <v>72</v>
      </c>
      <c r="C120" s="45"/>
      <c r="D120" s="46"/>
      <c r="E120" s="45"/>
      <c r="F120" s="46"/>
      <c r="G120" s="47"/>
      <c r="H120" s="48"/>
      <c r="I120" s="49"/>
      <c r="J120" s="50"/>
      <c r="K120" s="45"/>
      <c r="L120" s="45"/>
      <c r="M120" s="45"/>
      <c r="N120" s="45"/>
      <c r="O120" s="51"/>
      <c r="P120" s="45"/>
      <c r="Q120" s="46"/>
      <c r="R120" s="42">
        <f t="shared" si="10"/>
        <v>0</v>
      </c>
      <c r="S120" s="43">
        <f t="shared" si="10"/>
        <v>0</v>
      </c>
      <c r="T120" s="431"/>
      <c r="U120" s="431"/>
      <c r="V120" s="431"/>
      <c r="W120" s="431"/>
      <c r="X120" s="423"/>
      <c r="Y120" s="431"/>
      <c r="Z120" s="510"/>
      <c r="AA120" s="406">
        <f t="shared" si="27"/>
        <v>0</v>
      </c>
      <c r="AB120" s="484"/>
      <c r="AC120" s="432"/>
    </row>
    <row r="121" spans="1:29" ht="46.5" customHeight="1">
      <c r="A121" s="6">
        <f t="shared" ref="A121:A122" si="31">+A120+0.01</f>
        <v>3.23</v>
      </c>
      <c r="B121" s="21" t="s">
        <v>37</v>
      </c>
      <c r="C121" s="45"/>
      <c r="D121" s="46"/>
      <c r="E121" s="45"/>
      <c r="F121" s="46"/>
      <c r="G121" s="47"/>
      <c r="H121" s="48"/>
      <c r="I121" s="49"/>
      <c r="J121" s="50"/>
      <c r="K121" s="45"/>
      <c r="L121" s="45"/>
      <c r="M121" s="45"/>
      <c r="N121" s="45"/>
      <c r="O121" s="51"/>
      <c r="P121" s="45"/>
      <c r="Q121" s="46"/>
      <c r="R121" s="42">
        <f t="shared" si="10"/>
        <v>0</v>
      </c>
      <c r="S121" s="43">
        <f t="shared" si="10"/>
        <v>0</v>
      </c>
      <c r="T121" s="431"/>
      <c r="U121" s="431"/>
      <c r="V121" s="431"/>
      <c r="W121" s="431"/>
      <c r="X121" s="423"/>
      <c r="Y121" s="431"/>
      <c r="Z121" s="510"/>
      <c r="AA121" s="406">
        <f t="shared" si="27"/>
        <v>0</v>
      </c>
      <c r="AB121" s="484"/>
      <c r="AC121" s="432"/>
    </row>
    <row r="122" spans="1:29" ht="46.5" customHeight="1">
      <c r="A122" s="6">
        <f t="shared" si="31"/>
        <v>3.2399999999999998</v>
      </c>
      <c r="B122" s="12" t="s">
        <v>73</v>
      </c>
      <c r="C122" s="45"/>
      <c r="D122" s="46"/>
      <c r="E122" s="45"/>
      <c r="F122" s="46"/>
      <c r="G122" s="47"/>
      <c r="H122" s="48"/>
      <c r="I122" s="49"/>
      <c r="J122" s="50"/>
      <c r="K122" s="45"/>
      <c r="L122" s="45"/>
      <c r="M122" s="45"/>
      <c r="N122" s="45"/>
      <c r="O122" s="51"/>
      <c r="P122" s="45"/>
      <c r="Q122" s="46"/>
      <c r="R122" s="42">
        <f t="shared" si="10"/>
        <v>0</v>
      </c>
      <c r="S122" s="43">
        <f t="shared" si="10"/>
        <v>0</v>
      </c>
      <c r="T122" s="431"/>
      <c r="U122" s="431"/>
      <c r="V122" s="431"/>
      <c r="W122" s="431"/>
      <c r="X122" s="423"/>
      <c r="Y122" s="431"/>
      <c r="Z122" s="510"/>
      <c r="AA122" s="406">
        <f t="shared" si="27"/>
        <v>0</v>
      </c>
      <c r="AB122" s="484"/>
      <c r="AC122" s="432"/>
    </row>
    <row r="123" spans="1:29" ht="27" customHeight="1">
      <c r="A123" s="52"/>
      <c r="B123" s="21" t="s">
        <v>74</v>
      </c>
      <c r="C123" s="45"/>
      <c r="D123" s="46"/>
      <c r="E123" s="45"/>
      <c r="F123" s="46"/>
      <c r="G123" s="47"/>
      <c r="H123" s="48"/>
      <c r="I123" s="49"/>
      <c r="J123" s="50"/>
      <c r="K123" s="45"/>
      <c r="L123" s="45"/>
      <c r="M123" s="45"/>
      <c r="N123" s="45"/>
      <c r="O123" s="101"/>
      <c r="P123" s="45"/>
      <c r="Q123" s="46"/>
      <c r="R123" s="42">
        <f t="shared" si="10"/>
        <v>0</v>
      </c>
      <c r="S123" s="43">
        <f t="shared" si="10"/>
        <v>0</v>
      </c>
      <c r="T123" s="431"/>
      <c r="U123" s="431"/>
      <c r="V123" s="431"/>
      <c r="W123" s="431"/>
      <c r="X123" s="435"/>
      <c r="Y123" s="431"/>
      <c r="Z123" s="510"/>
      <c r="AA123" s="406">
        <f t="shared" si="27"/>
        <v>0</v>
      </c>
      <c r="AB123" s="484"/>
      <c r="AC123" s="432"/>
    </row>
    <row r="124" spans="1:29" ht="46.5" customHeight="1">
      <c r="A124" s="6" t="s">
        <v>40</v>
      </c>
      <c r="B124" s="35" t="s">
        <v>75</v>
      </c>
      <c r="C124" s="90"/>
      <c r="D124" s="96"/>
      <c r="E124" s="90"/>
      <c r="F124" s="96"/>
      <c r="G124" s="47"/>
      <c r="H124" s="48"/>
      <c r="I124" s="49"/>
      <c r="J124" s="50"/>
      <c r="K124" s="90"/>
      <c r="L124" s="90"/>
      <c r="M124" s="90"/>
      <c r="N124" s="90"/>
      <c r="O124" s="64"/>
      <c r="P124" s="90"/>
      <c r="Q124" s="96"/>
      <c r="R124" s="42">
        <f t="shared" si="10"/>
        <v>0</v>
      </c>
      <c r="S124" s="43">
        <f t="shared" si="10"/>
        <v>0</v>
      </c>
      <c r="T124" s="434"/>
      <c r="U124" s="434"/>
      <c r="V124" s="434"/>
      <c r="W124" s="434"/>
      <c r="X124" s="426"/>
      <c r="Y124" s="434"/>
      <c r="Z124" s="511"/>
      <c r="AA124" s="406">
        <f t="shared" si="27"/>
        <v>0</v>
      </c>
      <c r="AB124" s="484"/>
      <c r="AC124" s="436"/>
    </row>
    <row r="125" spans="1:29" ht="46.5" customHeight="1">
      <c r="A125" s="6" t="s">
        <v>42</v>
      </c>
      <c r="B125" s="35" t="s">
        <v>76</v>
      </c>
      <c r="C125" s="8"/>
      <c r="D125" s="13"/>
      <c r="E125" s="8"/>
      <c r="F125" s="13"/>
      <c r="G125" s="47"/>
      <c r="H125" s="48"/>
      <c r="I125" s="49"/>
      <c r="J125" s="50"/>
      <c r="K125" s="8"/>
      <c r="L125" s="8"/>
      <c r="M125" s="8"/>
      <c r="N125" s="8"/>
      <c r="O125" s="64"/>
      <c r="P125" s="8"/>
      <c r="Q125" s="13"/>
      <c r="R125" s="42">
        <f t="shared" si="10"/>
        <v>0</v>
      </c>
      <c r="S125" s="43">
        <f t="shared" si="10"/>
        <v>0</v>
      </c>
      <c r="T125" s="405"/>
      <c r="U125" s="405"/>
      <c r="V125" s="405"/>
      <c r="W125" s="405"/>
      <c r="X125" s="426"/>
      <c r="Y125" s="405"/>
      <c r="Z125" s="484"/>
      <c r="AA125" s="406">
        <f t="shared" si="27"/>
        <v>0</v>
      </c>
      <c r="AB125" s="484"/>
      <c r="AC125" s="407"/>
    </row>
    <row r="126" spans="1:29" ht="46.5" customHeight="1">
      <c r="A126" s="6" t="s">
        <v>44</v>
      </c>
      <c r="B126" s="35" t="s">
        <v>77</v>
      </c>
      <c r="C126" s="8"/>
      <c r="D126" s="13"/>
      <c r="E126" s="8"/>
      <c r="F126" s="13"/>
      <c r="G126" s="47"/>
      <c r="H126" s="48"/>
      <c r="I126" s="49"/>
      <c r="J126" s="50"/>
      <c r="K126" s="8"/>
      <c r="L126" s="8"/>
      <c r="M126" s="8"/>
      <c r="N126" s="8"/>
      <c r="O126" s="101"/>
      <c r="P126" s="8"/>
      <c r="Q126" s="13"/>
      <c r="R126" s="42">
        <f t="shared" si="10"/>
        <v>0</v>
      </c>
      <c r="S126" s="43">
        <f t="shared" si="10"/>
        <v>0</v>
      </c>
      <c r="T126" s="405"/>
      <c r="U126" s="405"/>
      <c r="V126" s="405"/>
      <c r="W126" s="405"/>
      <c r="X126" s="435"/>
      <c r="Y126" s="405"/>
      <c r="Z126" s="484"/>
      <c r="AA126" s="406">
        <f t="shared" si="27"/>
        <v>0</v>
      </c>
      <c r="AB126" s="484"/>
      <c r="AC126" s="407"/>
    </row>
    <row r="127" spans="1:29" ht="46.5" customHeight="1">
      <c r="A127" s="6" t="s">
        <v>46</v>
      </c>
      <c r="B127" s="35" t="s">
        <v>78</v>
      </c>
      <c r="C127" s="8"/>
      <c r="D127" s="13"/>
      <c r="E127" s="8"/>
      <c r="F127" s="13"/>
      <c r="G127" s="47"/>
      <c r="H127" s="48"/>
      <c r="I127" s="49"/>
      <c r="J127" s="50"/>
      <c r="K127" s="8"/>
      <c r="L127" s="8"/>
      <c r="M127" s="8"/>
      <c r="N127" s="8"/>
      <c r="O127" s="51"/>
      <c r="P127" s="8"/>
      <c r="Q127" s="13"/>
      <c r="R127" s="42">
        <f t="shared" si="10"/>
        <v>0</v>
      </c>
      <c r="S127" s="43">
        <f t="shared" si="10"/>
        <v>0</v>
      </c>
      <c r="T127" s="405"/>
      <c r="U127" s="405"/>
      <c r="V127" s="405"/>
      <c r="W127" s="405"/>
      <c r="X127" s="423"/>
      <c r="Y127" s="405"/>
      <c r="Z127" s="484"/>
      <c r="AA127" s="406">
        <f t="shared" si="27"/>
        <v>0</v>
      </c>
      <c r="AB127" s="484"/>
      <c r="AC127" s="407"/>
    </row>
    <row r="128" spans="1:29" ht="46.5" customHeight="1">
      <c r="A128" s="6" t="s">
        <v>48</v>
      </c>
      <c r="B128" s="35" t="s">
        <v>79</v>
      </c>
      <c r="C128" s="8"/>
      <c r="D128" s="13"/>
      <c r="E128" s="8"/>
      <c r="F128" s="13"/>
      <c r="G128" s="47"/>
      <c r="H128" s="48"/>
      <c r="I128" s="49"/>
      <c r="J128" s="50"/>
      <c r="K128" s="8"/>
      <c r="L128" s="8"/>
      <c r="M128" s="8"/>
      <c r="N128" s="8"/>
      <c r="O128" s="51"/>
      <c r="P128" s="8"/>
      <c r="Q128" s="13"/>
      <c r="R128" s="42">
        <f t="shared" si="10"/>
        <v>0</v>
      </c>
      <c r="S128" s="43">
        <f t="shared" si="10"/>
        <v>0</v>
      </c>
      <c r="T128" s="405"/>
      <c r="U128" s="405"/>
      <c r="V128" s="405"/>
      <c r="W128" s="405"/>
      <c r="X128" s="423"/>
      <c r="Y128" s="405"/>
      <c r="Z128" s="484"/>
      <c r="AA128" s="406">
        <f t="shared" si="27"/>
        <v>0</v>
      </c>
      <c r="AB128" s="484"/>
      <c r="AC128" s="407"/>
    </row>
    <row r="129" spans="1:29" ht="46.5" customHeight="1">
      <c r="A129" s="6" t="s">
        <v>50</v>
      </c>
      <c r="B129" s="35" t="s">
        <v>49</v>
      </c>
      <c r="C129" s="8"/>
      <c r="D129" s="13"/>
      <c r="E129" s="8"/>
      <c r="F129" s="13"/>
      <c r="G129" s="47"/>
      <c r="H129" s="48"/>
      <c r="I129" s="49"/>
      <c r="J129" s="50"/>
      <c r="K129" s="8"/>
      <c r="L129" s="8"/>
      <c r="M129" s="8"/>
      <c r="N129" s="8"/>
      <c r="O129" s="51"/>
      <c r="P129" s="8"/>
      <c r="Q129" s="13"/>
      <c r="R129" s="42">
        <f t="shared" si="10"/>
        <v>0</v>
      </c>
      <c r="S129" s="43">
        <f t="shared" si="10"/>
        <v>0</v>
      </c>
      <c r="T129" s="405"/>
      <c r="U129" s="405"/>
      <c r="V129" s="405"/>
      <c r="W129" s="405"/>
      <c r="X129" s="423"/>
      <c r="Y129" s="405"/>
      <c r="Z129" s="484"/>
      <c r="AA129" s="406">
        <f t="shared" si="27"/>
        <v>0</v>
      </c>
      <c r="AB129" s="484"/>
      <c r="AC129" s="407"/>
    </row>
    <row r="130" spans="1:29" ht="61.5" customHeight="1">
      <c r="A130" s="6">
        <v>3.25</v>
      </c>
      <c r="B130" s="35" t="s">
        <v>80</v>
      </c>
      <c r="C130" s="8"/>
      <c r="D130" s="13"/>
      <c r="E130" s="8"/>
      <c r="F130" s="13"/>
      <c r="G130" s="47"/>
      <c r="H130" s="48"/>
      <c r="I130" s="49"/>
      <c r="J130" s="50"/>
      <c r="K130" s="8"/>
      <c r="L130" s="8"/>
      <c r="M130" s="8"/>
      <c r="N130" s="8"/>
      <c r="O130" s="51"/>
      <c r="P130" s="8"/>
      <c r="Q130" s="13"/>
      <c r="R130" s="42">
        <f t="shared" si="10"/>
        <v>0</v>
      </c>
      <c r="S130" s="43">
        <f t="shared" si="10"/>
        <v>0</v>
      </c>
      <c r="T130" s="405"/>
      <c r="U130" s="405"/>
      <c r="V130" s="405"/>
      <c r="W130" s="405"/>
      <c r="X130" s="423"/>
      <c r="Y130" s="405"/>
      <c r="Z130" s="484"/>
      <c r="AA130" s="406">
        <f t="shared" si="27"/>
        <v>0</v>
      </c>
      <c r="AB130" s="484"/>
      <c r="AC130" s="407"/>
    </row>
    <row r="131" spans="1:29" ht="66.75" customHeight="1">
      <c r="A131" s="6">
        <f t="shared" ref="A131:A139" si="32">+A130+0.01</f>
        <v>3.26</v>
      </c>
      <c r="B131" s="35" t="s">
        <v>82</v>
      </c>
      <c r="C131" s="8"/>
      <c r="D131" s="13"/>
      <c r="E131" s="8"/>
      <c r="F131" s="13"/>
      <c r="G131" s="47"/>
      <c r="H131" s="48"/>
      <c r="I131" s="49"/>
      <c r="J131" s="50"/>
      <c r="K131" s="8"/>
      <c r="L131" s="8"/>
      <c r="M131" s="8"/>
      <c r="N131" s="8"/>
      <c r="O131" s="51"/>
      <c r="P131" s="8"/>
      <c r="Q131" s="13"/>
      <c r="R131" s="42">
        <f t="shared" si="10"/>
        <v>0</v>
      </c>
      <c r="S131" s="43">
        <f t="shared" si="10"/>
        <v>0</v>
      </c>
      <c r="T131" s="405"/>
      <c r="U131" s="405"/>
      <c r="V131" s="405"/>
      <c r="W131" s="405"/>
      <c r="X131" s="423"/>
      <c r="Y131" s="405"/>
      <c r="Z131" s="484"/>
      <c r="AA131" s="406">
        <f t="shared" si="27"/>
        <v>0</v>
      </c>
      <c r="AB131" s="484"/>
      <c r="AC131" s="407"/>
    </row>
    <row r="132" spans="1:29" ht="46.5" customHeight="1">
      <c r="A132" s="6">
        <f t="shared" si="32"/>
        <v>3.2699999999999996</v>
      </c>
      <c r="B132" s="18" t="s">
        <v>83</v>
      </c>
      <c r="C132" s="8"/>
      <c r="D132" s="13"/>
      <c r="E132" s="8"/>
      <c r="F132" s="13"/>
      <c r="G132" s="47"/>
      <c r="H132" s="48"/>
      <c r="I132" s="49"/>
      <c r="J132" s="50"/>
      <c r="K132" s="8"/>
      <c r="L132" s="8"/>
      <c r="M132" s="8"/>
      <c r="N132" s="8"/>
      <c r="O132" s="51"/>
      <c r="P132" s="8"/>
      <c r="Q132" s="13"/>
      <c r="R132" s="42">
        <f t="shared" si="10"/>
        <v>0</v>
      </c>
      <c r="S132" s="43">
        <f t="shared" si="10"/>
        <v>0</v>
      </c>
      <c r="T132" s="405"/>
      <c r="U132" s="405"/>
      <c r="V132" s="405"/>
      <c r="W132" s="405"/>
      <c r="X132" s="423"/>
      <c r="Y132" s="405"/>
      <c r="Z132" s="484"/>
      <c r="AA132" s="406">
        <f t="shared" si="27"/>
        <v>0</v>
      </c>
      <c r="AB132" s="484"/>
      <c r="AC132" s="407"/>
    </row>
    <row r="133" spans="1:29" ht="46.5" customHeight="1">
      <c r="A133" s="6">
        <f t="shared" si="32"/>
        <v>3.2799999999999994</v>
      </c>
      <c r="B133" s="18" t="s">
        <v>84</v>
      </c>
      <c r="C133" s="8"/>
      <c r="D133" s="13"/>
      <c r="E133" s="8"/>
      <c r="F133" s="13"/>
      <c r="G133" s="47"/>
      <c r="H133" s="48"/>
      <c r="I133" s="49"/>
      <c r="J133" s="50"/>
      <c r="K133" s="8"/>
      <c r="L133" s="8"/>
      <c r="M133" s="8"/>
      <c r="N133" s="8"/>
      <c r="O133" s="51"/>
      <c r="P133" s="8"/>
      <c r="Q133" s="13"/>
      <c r="R133" s="42">
        <f t="shared" si="10"/>
        <v>0</v>
      </c>
      <c r="S133" s="43">
        <f t="shared" si="10"/>
        <v>0</v>
      </c>
      <c r="T133" s="405"/>
      <c r="U133" s="405"/>
      <c r="V133" s="405"/>
      <c r="W133" s="405"/>
      <c r="X133" s="423"/>
      <c r="Y133" s="405"/>
      <c r="Z133" s="484"/>
      <c r="AA133" s="406">
        <f t="shared" si="27"/>
        <v>0</v>
      </c>
      <c r="AB133" s="484"/>
      <c r="AC133" s="407"/>
    </row>
    <row r="134" spans="1:29" ht="46.5" customHeight="1">
      <c r="A134" s="6">
        <f t="shared" si="32"/>
        <v>3.2899999999999991</v>
      </c>
      <c r="B134" s="18" t="s">
        <v>85</v>
      </c>
      <c r="C134" s="8"/>
      <c r="D134" s="13"/>
      <c r="E134" s="8"/>
      <c r="F134" s="13"/>
      <c r="G134" s="47"/>
      <c r="H134" s="48"/>
      <c r="I134" s="49"/>
      <c r="J134" s="50"/>
      <c r="K134" s="8"/>
      <c r="L134" s="8"/>
      <c r="M134" s="8"/>
      <c r="N134" s="8"/>
      <c r="O134" s="51"/>
      <c r="P134" s="8"/>
      <c r="Q134" s="13"/>
      <c r="R134" s="42">
        <f t="shared" si="10"/>
        <v>0</v>
      </c>
      <c r="S134" s="43">
        <f t="shared" si="10"/>
        <v>0</v>
      </c>
      <c r="T134" s="405"/>
      <c r="U134" s="405"/>
      <c r="V134" s="405"/>
      <c r="W134" s="405"/>
      <c r="X134" s="423"/>
      <c r="Y134" s="405"/>
      <c r="Z134" s="484"/>
      <c r="AA134" s="406">
        <f t="shared" si="27"/>
        <v>0</v>
      </c>
      <c r="AB134" s="484"/>
      <c r="AC134" s="407"/>
    </row>
    <row r="135" spans="1:29" ht="46.5" customHeight="1">
      <c r="A135" s="6">
        <f t="shared" si="32"/>
        <v>3.2999999999999989</v>
      </c>
      <c r="B135" s="18" t="s">
        <v>86</v>
      </c>
      <c r="C135" s="8"/>
      <c r="D135" s="13"/>
      <c r="E135" s="8"/>
      <c r="F135" s="13"/>
      <c r="G135" s="47"/>
      <c r="H135" s="48"/>
      <c r="I135" s="49"/>
      <c r="J135" s="50"/>
      <c r="K135" s="8"/>
      <c r="L135" s="8"/>
      <c r="M135" s="8"/>
      <c r="N135" s="8"/>
      <c r="O135" s="51"/>
      <c r="P135" s="8"/>
      <c r="Q135" s="13"/>
      <c r="R135" s="42">
        <f t="shared" si="10"/>
        <v>0</v>
      </c>
      <c r="S135" s="43">
        <f t="shared" si="10"/>
        <v>0</v>
      </c>
      <c r="T135" s="405"/>
      <c r="U135" s="405"/>
      <c r="V135" s="405"/>
      <c r="W135" s="405"/>
      <c r="X135" s="423"/>
      <c r="Y135" s="405"/>
      <c r="Z135" s="484"/>
      <c r="AA135" s="406">
        <f t="shared" si="27"/>
        <v>0</v>
      </c>
      <c r="AB135" s="484"/>
      <c r="AC135" s="407"/>
    </row>
    <row r="136" spans="1:29" ht="46.5" customHeight="1">
      <c r="A136" s="6">
        <f t="shared" si="32"/>
        <v>3.3099999999999987</v>
      </c>
      <c r="B136" s="18" t="s">
        <v>87</v>
      </c>
      <c r="C136" s="8"/>
      <c r="D136" s="13"/>
      <c r="E136" s="8"/>
      <c r="F136" s="13"/>
      <c r="G136" s="47"/>
      <c r="H136" s="48"/>
      <c r="I136" s="49"/>
      <c r="J136" s="50"/>
      <c r="K136" s="8"/>
      <c r="L136" s="8"/>
      <c r="M136" s="8"/>
      <c r="N136" s="8"/>
      <c r="O136" s="51"/>
      <c r="P136" s="8"/>
      <c r="Q136" s="13"/>
      <c r="R136" s="42">
        <f t="shared" si="10"/>
        <v>0</v>
      </c>
      <c r="S136" s="43">
        <f t="shared" si="10"/>
        <v>0</v>
      </c>
      <c r="T136" s="405"/>
      <c r="U136" s="405"/>
      <c r="V136" s="405"/>
      <c r="W136" s="405"/>
      <c r="X136" s="423"/>
      <c r="Y136" s="405"/>
      <c r="Z136" s="484"/>
      <c r="AA136" s="406">
        <f t="shared" si="27"/>
        <v>0</v>
      </c>
      <c r="AB136" s="484"/>
      <c r="AC136" s="407"/>
    </row>
    <row r="137" spans="1:29" ht="46.5" customHeight="1">
      <c r="A137" s="6">
        <f t="shared" si="32"/>
        <v>3.3199999999999985</v>
      </c>
      <c r="B137" s="18" t="s">
        <v>88</v>
      </c>
      <c r="C137" s="8"/>
      <c r="D137" s="13"/>
      <c r="E137" s="8"/>
      <c r="F137" s="13"/>
      <c r="G137" s="47"/>
      <c r="H137" s="48"/>
      <c r="I137" s="49"/>
      <c r="J137" s="50"/>
      <c r="K137" s="8"/>
      <c r="L137" s="8"/>
      <c r="M137" s="8"/>
      <c r="N137" s="8"/>
      <c r="O137" s="51"/>
      <c r="P137" s="8"/>
      <c r="Q137" s="13"/>
      <c r="R137" s="42">
        <f t="shared" si="10"/>
        <v>0</v>
      </c>
      <c r="S137" s="43">
        <f t="shared" si="10"/>
        <v>0</v>
      </c>
      <c r="T137" s="405"/>
      <c r="U137" s="405"/>
      <c r="V137" s="405"/>
      <c r="W137" s="405"/>
      <c r="X137" s="423"/>
      <c r="Y137" s="405"/>
      <c r="Z137" s="484"/>
      <c r="AA137" s="406">
        <f t="shared" si="27"/>
        <v>0</v>
      </c>
      <c r="AB137" s="484"/>
      <c r="AC137" s="407"/>
    </row>
    <row r="138" spans="1:29" ht="46.5" customHeight="1">
      <c r="A138" s="6">
        <f t="shared" si="32"/>
        <v>3.3299999999999983</v>
      </c>
      <c r="B138" s="18" t="s">
        <v>89</v>
      </c>
      <c r="C138" s="8"/>
      <c r="D138" s="13"/>
      <c r="E138" s="8"/>
      <c r="F138" s="13"/>
      <c r="G138" s="47"/>
      <c r="H138" s="48"/>
      <c r="I138" s="49"/>
      <c r="J138" s="50"/>
      <c r="K138" s="8"/>
      <c r="L138" s="8"/>
      <c r="M138" s="8"/>
      <c r="N138" s="8"/>
      <c r="O138" s="51"/>
      <c r="P138" s="8"/>
      <c r="Q138" s="13"/>
      <c r="R138" s="42">
        <f t="shared" si="10"/>
        <v>0</v>
      </c>
      <c r="S138" s="43">
        <f t="shared" si="10"/>
        <v>0</v>
      </c>
      <c r="T138" s="405"/>
      <c r="U138" s="405"/>
      <c r="V138" s="405"/>
      <c r="W138" s="405"/>
      <c r="X138" s="423"/>
      <c r="Y138" s="405"/>
      <c r="Z138" s="484"/>
      <c r="AA138" s="406">
        <f t="shared" si="27"/>
        <v>0</v>
      </c>
      <c r="AB138" s="484"/>
      <c r="AC138" s="407"/>
    </row>
    <row r="139" spans="1:29" ht="46.5" customHeight="1">
      <c r="A139" s="6">
        <f t="shared" si="32"/>
        <v>3.3399999999999981</v>
      </c>
      <c r="B139" s="18" t="s">
        <v>90</v>
      </c>
      <c r="C139" s="8"/>
      <c r="D139" s="13"/>
      <c r="E139" s="8"/>
      <c r="F139" s="13"/>
      <c r="G139" s="47"/>
      <c r="H139" s="48"/>
      <c r="I139" s="49"/>
      <c r="J139" s="50"/>
      <c r="K139" s="8"/>
      <c r="L139" s="8"/>
      <c r="M139" s="8"/>
      <c r="N139" s="8"/>
      <c r="O139" s="51"/>
      <c r="P139" s="8"/>
      <c r="Q139" s="13"/>
      <c r="R139" s="42">
        <f t="shared" si="10"/>
        <v>0</v>
      </c>
      <c r="S139" s="43">
        <f t="shared" si="10"/>
        <v>0</v>
      </c>
      <c r="T139" s="405"/>
      <c r="U139" s="405"/>
      <c r="V139" s="405"/>
      <c r="W139" s="405"/>
      <c r="X139" s="423"/>
      <c r="Y139" s="405"/>
      <c r="Z139" s="484"/>
      <c r="AA139" s="406">
        <f t="shared" si="27"/>
        <v>0</v>
      </c>
      <c r="AB139" s="484"/>
      <c r="AC139" s="407"/>
    </row>
    <row r="140" spans="1:29" ht="46.5" customHeight="1">
      <c r="A140" s="6">
        <v>3.35</v>
      </c>
      <c r="B140" s="18" t="s">
        <v>91</v>
      </c>
      <c r="C140" s="8"/>
      <c r="D140" s="13"/>
      <c r="E140" s="8"/>
      <c r="F140" s="13"/>
      <c r="G140" s="47"/>
      <c r="H140" s="48"/>
      <c r="I140" s="49"/>
      <c r="J140" s="50"/>
      <c r="K140" s="8"/>
      <c r="L140" s="8"/>
      <c r="M140" s="8"/>
      <c r="N140" s="8"/>
      <c r="O140" s="51"/>
      <c r="P140" s="8"/>
      <c r="Q140" s="13"/>
      <c r="R140" s="42">
        <f t="shared" si="10"/>
        <v>0</v>
      </c>
      <c r="S140" s="43">
        <f t="shared" si="10"/>
        <v>0</v>
      </c>
      <c r="T140" s="405"/>
      <c r="U140" s="405"/>
      <c r="V140" s="405"/>
      <c r="W140" s="405"/>
      <c r="X140" s="423"/>
      <c r="Y140" s="405"/>
      <c r="Z140" s="484"/>
      <c r="AA140" s="406">
        <f t="shared" si="27"/>
        <v>0</v>
      </c>
      <c r="AB140" s="484"/>
      <c r="AC140" s="407"/>
    </row>
    <row r="141" spans="1:29" ht="46.5" customHeight="1">
      <c r="A141" s="6">
        <v>3.36</v>
      </c>
      <c r="B141" s="18" t="s">
        <v>92</v>
      </c>
      <c r="C141" s="8"/>
      <c r="D141" s="13"/>
      <c r="E141" s="8"/>
      <c r="F141" s="13"/>
      <c r="G141" s="47"/>
      <c r="H141" s="48"/>
      <c r="I141" s="49"/>
      <c r="J141" s="50"/>
      <c r="K141" s="8"/>
      <c r="L141" s="8"/>
      <c r="M141" s="8"/>
      <c r="N141" s="8"/>
      <c r="O141" s="51"/>
      <c r="P141" s="8"/>
      <c r="Q141" s="13"/>
      <c r="R141" s="42">
        <f t="shared" si="10"/>
        <v>0</v>
      </c>
      <c r="S141" s="43">
        <f t="shared" si="10"/>
        <v>0</v>
      </c>
      <c r="T141" s="405"/>
      <c r="U141" s="405"/>
      <c r="V141" s="405"/>
      <c r="W141" s="405"/>
      <c r="X141" s="423"/>
      <c r="Y141" s="405"/>
      <c r="Z141" s="484"/>
      <c r="AA141" s="406">
        <f t="shared" si="27"/>
        <v>0</v>
      </c>
      <c r="AB141" s="484"/>
      <c r="AC141" s="407"/>
    </row>
    <row r="142" spans="1:29" s="216" customFormat="1" ht="18">
      <c r="A142" s="203"/>
      <c r="B142" s="192" t="s">
        <v>64</v>
      </c>
      <c r="C142" s="133">
        <v>0</v>
      </c>
      <c r="D142" s="142">
        <v>0</v>
      </c>
      <c r="E142" s="133">
        <v>0</v>
      </c>
      <c r="F142" s="142">
        <v>0</v>
      </c>
      <c r="G142" s="214"/>
      <c r="H142" s="215"/>
      <c r="I142" s="141"/>
      <c r="J142" s="133"/>
      <c r="K142" s="133"/>
      <c r="L142" s="133"/>
      <c r="M142" s="133"/>
      <c r="N142" s="133"/>
      <c r="O142" s="136"/>
      <c r="P142" s="133"/>
      <c r="Q142" s="142"/>
      <c r="R142" s="198">
        <f t="shared" si="10"/>
        <v>0</v>
      </c>
      <c r="S142" s="199">
        <f t="shared" si="10"/>
        <v>0</v>
      </c>
      <c r="T142" s="439"/>
      <c r="U142" s="439"/>
      <c r="V142" s="439"/>
      <c r="W142" s="439"/>
      <c r="X142" s="440"/>
      <c r="Y142" s="439"/>
      <c r="Z142" s="448"/>
      <c r="AA142" s="445">
        <f t="shared" si="27"/>
        <v>0</v>
      </c>
      <c r="AB142" s="446">
        <f t="shared" si="28"/>
        <v>0</v>
      </c>
      <c r="AC142" s="422"/>
    </row>
    <row r="143" spans="1:29" s="216" customFormat="1" ht="31.5">
      <c r="A143" s="203"/>
      <c r="B143" s="132" t="s">
        <v>93</v>
      </c>
      <c r="C143" s="133">
        <v>0</v>
      </c>
      <c r="D143" s="142">
        <v>0</v>
      </c>
      <c r="E143" s="133">
        <v>0</v>
      </c>
      <c r="F143" s="142">
        <v>0</v>
      </c>
      <c r="G143" s="214"/>
      <c r="H143" s="215"/>
      <c r="I143" s="141"/>
      <c r="J143" s="133"/>
      <c r="K143" s="133"/>
      <c r="L143" s="133"/>
      <c r="M143" s="133"/>
      <c r="N143" s="133"/>
      <c r="O143" s="136"/>
      <c r="P143" s="133"/>
      <c r="Q143" s="142"/>
      <c r="R143" s="198">
        <f t="shared" si="10"/>
        <v>0</v>
      </c>
      <c r="S143" s="199">
        <f t="shared" si="10"/>
        <v>0</v>
      </c>
      <c r="T143" s="439"/>
      <c r="U143" s="439"/>
      <c r="V143" s="439"/>
      <c r="W143" s="439"/>
      <c r="X143" s="440"/>
      <c r="Y143" s="439"/>
      <c r="Z143" s="448"/>
      <c r="AA143" s="445">
        <f t="shared" si="27"/>
        <v>0</v>
      </c>
      <c r="AB143" s="446">
        <f t="shared" si="28"/>
        <v>0</v>
      </c>
      <c r="AC143" s="403"/>
    </row>
    <row r="144" spans="1:29" s="216" customFormat="1" ht="18">
      <c r="A144" s="203"/>
      <c r="B144" s="193" t="s">
        <v>101</v>
      </c>
      <c r="C144" s="141">
        <v>0</v>
      </c>
      <c r="D144" s="142">
        <v>0</v>
      </c>
      <c r="E144" s="141">
        <v>0</v>
      </c>
      <c r="F144" s="142">
        <v>0</v>
      </c>
      <c r="G144" s="214"/>
      <c r="H144" s="215"/>
      <c r="I144" s="141">
        <f t="shared" ref="I144:S144" si="33">I143+I111+I78</f>
        <v>0</v>
      </c>
      <c r="J144" s="141">
        <f t="shared" si="33"/>
        <v>0</v>
      </c>
      <c r="K144" s="141">
        <f t="shared" si="33"/>
        <v>0</v>
      </c>
      <c r="L144" s="141">
        <f t="shared" si="33"/>
        <v>0</v>
      </c>
      <c r="M144" s="141">
        <f t="shared" si="33"/>
        <v>0</v>
      </c>
      <c r="N144" s="141">
        <f t="shared" si="33"/>
        <v>0</v>
      </c>
      <c r="O144" s="136">
        <f t="shared" si="33"/>
        <v>9.6964999999999986</v>
      </c>
      <c r="P144" s="141">
        <f t="shared" si="33"/>
        <v>0</v>
      </c>
      <c r="Q144" s="142">
        <f t="shared" si="33"/>
        <v>0</v>
      </c>
      <c r="R144" s="141">
        <f t="shared" si="33"/>
        <v>0</v>
      </c>
      <c r="S144" s="142">
        <f t="shared" si="33"/>
        <v>0</v>
      </c>
      <c r="T144" s="447"/>
      <c r="U144" s="447">
        <f t="shared" ref="U144:AB144" si="34">U143+U111+U78</f>
        <v>0</v>
      </c>
      <c r="V144" s="447"/>
      <c r="W144" s="447">
        <f t="shared" si="34"/>
        <v>0</v>
      </c>
      <c r="X144" s="440">
        <f>X143+X111+X78</f>
        <v>9.5714999999999986</v>
      </c>
      <c r="Y144" s="447"/>
      <c r="Z144" s="448">
        <f t="shared" si="34"/>
        <v>0</v>
      </c>
      <c r="AA144" s="447"/>
      <c r="AB144" s="448">
        <f t="shared" si="34"/>
        <v>0</v>
      </c>
      <c r="AC144" s="416"/>
    </row>
    <row r="145" spans="1:29" s="147" customFormat="1" ht="18">
      <c r="A145" s="143">
        <v>4</v>
      </c>
      <c r="B145" s="144" t="s">
        <v>102</v>
      </c>
      <c r="C145" s="145">
        <v>0</v>
      </c>
      <c r="D145" s="162">
        <v>0</v>
      </c>
      <c r="E145" s="145">
        <v>0</v>
      </c>
      <c r="F145" s="162">
        <v>0</v>
      </c>
      <c r="G145" s="151"/>
      <c r="H145" s="152"/>
      <c r="I145" s="159"/>
      <c r="J145" s="145"/>
      <c r="K145" s="145"/>
      <c r="L145" s="145"/>
      <c r="M145" s="145"/>
      <c r="N145" s="145"/>
      <c r="O145" s="153"/>
      <c r="P145" s="145"/>
      <c r="Q145" s="162"/>
      <c r="R145" s="154">
        <f t="shared" si="10"/>
        <v>0</v>
      </c>
      <c r="S145" s="155">
        <f t="shared" si="10"/>
        <v>0</v>
      </c>
      <c r="T145" s="439"/>
      <c r="U145" s="439"/>
      <c r="V145" s="439"/>
      <c r="W145" s="439"/>
      <c r="X145" s="440"/>
      <c r="Y145" s="439"/>
      <c r="Z145" s="448"/>
      <c r="AA145" s="406">
        <f t="shared" ref="AA145:AA147" si="35">T145+V145+Y145</f>
        <v>0</v>
      </c>
      <c r="AB145" s="425">
        <f t="shared" ref="AB145" si="36">U145+W145+Z145</f>
        <v>0</v>
      </c>
      <c r="AC145" s="403"/>
    </row>
    <row r="146" spans="1:29" ht="33.75" customHeight="1">
      <c r="A146" s="6">
        <v>4.01</v>
      </c>
      <c r="B146" s="7" t="s">
        <v>103</v>
      </c>
      <c r="C146" s="8">
        <v>0</v>
      </c>
      <c r="D146" s="13">
        <v>0</v>
      </c>
      <c r="E146" s="8">
        <v>0</v>
      </c>
      <c r="F146" s="13">
        <v>0</v>
      </c>
      <c r="G146" s="47"/>
      <c r="H146" s="48"/>
      <c r="I146" s="49">
        <f t="shared" ref="I146:J147" si="37">C146-E146</f>
        <v>0</v>
      </c>
      <c r="J146" s="50">
        <f t="shared" si="37"/>
        <v>0</v>
      </c>
      <c r="K146" s="8"/>
      <c r="L146" s="8"/>
      <c r="M146" s="8"/>
      <c r="N146" s="8"/>
      <c r="O146" s="51">
        <v>0.03</v>
      </c>
      <c r="P146" s="8"/>
      <c r="Q146" s="41">
        <f>O146*P146</f>
        <v>0</v>
      </c>
      <c r="R146" s="42">
        <f t="shared" si="10"/>
        <v>0</v>
      </c>
      <c r="S146" s="43">
        <f t="shared" si="10"/>
        <v>0</v>
      </c>
      <c r="T146" s="405"/>
      <c r="U146" s="405"/>
      <c r="V146" s="405"/>
      <c r="W146" s="405"/>
      <c r="X146" s="423">
        <v>0.03</v>
      </c>
      <c r="Y146" s="405"/>
      <c r="Z146" s="424">
        <f>X146*Y146</f>
        <v>0</v>
      </c>
      <c r="AA146" s="406">
        <f t="shared" si="35"/>
        <v>0</v>
      </c>
      <c r="AB146" s="484">
        <f t="shared" si="15"/>
        <v>0</v>
      </c>
      <c r="AC146" s="404"/>
    </row>
    <row r="147" spans="1:29" ht="45.75" customHeight="1">
      <c r="A147" s="6">
        <v>4.0199999999999996</v>
      </c>
      <c r="B147" s="7" t="s">
        <v>104</v>
      </c>
      <c r="C147" s="8">
        <v>0</v>
      </c>
      <c r="D147" s="13">
        <v>0</v>
      </c>
      <c r="E147" s="8">
        <v>0</v>
      </c>
      <c r="F147" s="13">
        <v>0</v>
      </c>
      <c r="G147" s="47"/>
      <c r="H147" s="48"/>
      <c r="I147" s="49">
        <f t="shared" si="37"/>
        <v>0</v>
      </c>
      <c r="J147" s="50">
        <f t="shared" si="37"/>
        <v>0</v>
      </c>
      <c r="K147" s="8"/>
      <c r="L147" s="8"/>
      <c r="M147" s="8"/>
      <c r="N147" s="8"/>
      <c r="O147" s="51">
        <v>0.03</v>
      </c>
      <c r="P147" s="8"/>
      <c r="Q147" s="41">
        <f>O147*P147</f>
        <v>0</v>
      </c>
      <c r="R147" s="42">
        <f t="shared" ref="R147:S210" si="38">K147+M147+P147</f>
        <v>0</v>
      </c>
      <c r="S147" s="43">
        <f t="shared" si="38"/>
        <v>0</v>
      </c>
      <c r="T147" s="405"/>
      <c r="U147" s="405"/>
      <c r="V147" s="405"/>
      <c r="W147" s="405"/>
      <c r="X147" s="423">
        <v>0.03</v>
      </c>
      <c r="Y147" s="405"/>
      <c r="Z147" s="424">
        <f>X147*Y147</f>
        <v>0</v>
      </c>
      <c r="AA147" s="406">
        <f t="shared" si="35"/>
        <v>0</v>
      </c>
      <c r="AB147" s="484">
        <f t="shared" si="15"/>
        <v>0</v>
      </c>
      <c r="AC147" s="404"/>
    </row>
    <row r="148" spans="1:29" s="216" customFormat="1" ht="18">
      <c r="A148" s="203"/>
      <c r="B148" s="192" t="s">
        <v>105</v>
      </c>
      <c r="C148" s="198">
        <v>0</v>
      </c>
      <c r="D148" s="199">
        <v>0</v>
      </c>
      <c r="E148" s="198">
        <v>0</v>
      </c>
      <c r="F148" s="199">
        <v>0</v>
      </c>
      <c r="G148" s="214"/>
      <c r="H148" s="215"/>
      <c r="I148" s="198">
        <f t="shared" ref="I148:S148" si="39">SUM(I146:I147)</f>
        <v>0</v>
      </c>
      <c r="J148" s="199">
        <f t="shared" si="39"/>
        <v>0</v>
      </c>
      <c r="K148" s="199">
        <f t="shared" si="39"/>
        <v>0</v>
      </c>
      <c r="L148" s="199">
        <f t="shared" si="39"/>
        <v>0</v>
      </c>
      <c r="M148" s="199">
        <f t="shared" si="39"/>
        <v>0</v>
      </c>
      <c r="N148" s="199">
        <f t="shared" si="39"/>
        <v>0</v>
      </c>
      <c r="O148" s="200">
        <f t="shared" si="39"/>
        <v>0.06</v>
      </c>
      <c r="P148" s="199">
        <f t="shared" si="39"/>
        <v>0</v>
      </c>
      <c r="Q148" s="199">
        <f t="shared" si="39"/>
        <v>0</v>
      </c>
      <c r="R148" s="199">
        <f t="shared" si="39"/>
        <v>0</v>
      </c>
      <c r="S148" s="199">
        <f t="shared" si="39"/>
        <v>0</v>
      </c>
      <c r="T148" s="446"/>
      <c r="U148" s="446">
        <f t="shared" ref="U148:AB148" si="40">SUM(U146:U147)</f>
        <v>0</v>
      </c>
      <c r="V148" s="446"/>
      <c r="W148" s="446">
        <f t="shared" si="40"/>
        <v>0</v>
      </c>
      <c r="X148" s="449"/>
      <c r="Y148" s="446">
        <f t="shared" si="40"/>
        <v>0</v>
      </c>
      <c r="Z148" s="446">
        <f t="shared" si="40"/>
        <v>0</v>
      </c>
      <c r="AA148" s="446">
        <f t="shared" si="40"/>
        <v>0</v>
      </c>
      <c r="AB148" s="446">
        <f t="shared" si="40"/>
        <v>0</v>
      </c>
      <c r="AC148" s="422"/>
    </row>
    <row r="149" spans="1:29" s="147" customFormat="1" ht="109.5" customHeight="1">
      <c r="A149" s="143">
        <v>5</v>
      </c>
      <c r="B149" s="144" t="s">
        <v>106</v>
      </c>
      <c r="C149" s="145">
        <v>0</v>
      </c>
      <c r="D149" s="162">
        <v>0</v>
      </c>
      <c r="E149" s="145">
        <v>0</v>
      </c>
      <c r="F149" s="162">
        <v>0</v>
      </c>
      <c r="G149" s="151"/>
      <c r="H149" s="152"/>
      <c r="I149" s="156">
        <f>C149-E149</f>
        <v>0</v>
      </c>
      <c r="J149" s="157">
        <f>D149-F149</f>
        <v>0</v>
      </c>
      <c r="K149" s="145"/>
      <c r="L149" s="145"/>
      <c r="M149" s="145"/>
      <c r="N149" s="145"/>
      <c r="O149" s="153">
        <v>0.21138000000000001</v>
      </c>
      <c r="P149" s="145">
        <v>183</v>
      </c>
      <c r="Q149" s="158">
        <f>O149*P149</f>
        <v>38.682540000000003</v>
      </c>
      <c r="R149" s="154">
        <f t="shared" si="38"/>
        <v>183</v>
      </c>
      <c r="S149" s="155">
        <f t="shared" si="38"/>
        <v>38.682540000000003</v>
      </c>
      <c r="T149" s="439"/>
      <c r="U149" s="439"/>
      <c r="V149" s="439"/>
      <c r="W149" s="439"/>
      <c r="X149" s="440">
        <v>0.21138000000000001</v>
      </c>
      <c r="Y149" s="439">
        <v>0</v>
      </c>
      <c r="Z149" s="424">
        <f>X149*Y149</f>
        <v>0</v>
      </c>
      <c r="AA149" s="406">
        <f t="shared" ref="AA149" si="41">T149+V149+Y149</f>
        <v>0</v>
      </c>
      <c r="AB149" s="484">
        <f t="shared" si="15"/>
        <v>0</v>
      </c>
      <c r="AC149" s="403"/>
    </row>
    <row r="150" spans="1:29" s="216" customFormat="1" ht="18">
      <c r="A150" s="202"/>
      <c r="B150" s="132" t="s">
        <v>107</v>
      </c>
      <c r="C150" s="133">
        <v>0</v>
      </c>
      <c r="D150" s="142">
        <v>0</v>
      </c>
      <c r="E150" s="142">
        <v>0</v>
      </c>
      <c r="F150" s="142">
        <v>0</v>
      </c>
      <c r="G150" s="214"/>
      <c r="H150" s="215"/>
      <c r="I150" s="141">
        <f t="shared" ref="I150:S150" si="42">I149</f>
        <v>0</v>
      </c>
      <c r="J150" s="142">
        <f t="shared" si="42"/>
        <v>0</v>
      </c>
      <c r="K150" s="142">
        <f t="shared" si="42"/>
        <v>0</v>
      </c>
      <c r="L150" s="142">
        <f t="shared" si="42"/>
        <v>0</v>
      </c>
      <c r="M150" s="142">
        <f t="shared" si="42"/>
        <v>0</v>
      </c>
      <c r="N150" s="142">
        <f t="shared" si="42"/>
        <v>0</v>
      </c>
      <c r="O150" s="136">
        <f t="shared" si="42"/>
        <v>0.21138000000000001</v>
      </c>
      <c r="P150" s="142">
        <f t="shared" si="42"/>
        <v>183</v>
      </c>
      <c r="Q150" s="142">
        <f t="shared" si="42"/>
        <v>38.682540000000003</v>
      </c>
      <c r="R150" s="142">
        <f t="shared" si="42"/>
        <v>183</v>
      </c>
      <c r="S150" s="142">
        <f t="shared" si="42"/>
        <v>38.682540000000003</v>
      </c>
      <c r="T150" s="448"/>
      <c r="U150" s="448">
        <f t="shared" ref="U150:Z150" si="43">U149</f>
        <v>0</v>
      </c>
      <c r="V150" s="448"/>
      <c r="W150" s="448">
        <f t="shared" si="43"/>
        <v>0</v>
      </c>
      <c r="X150" s="440"/>
      <c r="Y150" s="448"/>
      <c r="Z150" s="448">
        <f t="shared" si="43"/>
        <v>0</v>
      </c>
      <c r="AA150" s="448"/>
      <c r="AB150" s="448">
        <f>AB149</f>
        <v>0</v>
      </c>
      <c r="AC150" s="403"/>
    </row>
    <row r="151" spans="1:29" s="147" customFormat="1" ht="47.25" customHeight="1">
      <c r="A151" s="143">
        <f>+A149+1</f>
        <v>6</v>
      </c>
      <c r="B151" s="144" t="s">
        <v>108</v>
      </c>
      <c r="C151" s="145">
        <v>0</v>
      </c>
      <c r="D151" s="162">
        <v>0</v>
      </c>
      <c r="E151" s="145">
        <v>0</v>
      </c>
      <c r="F151" s="162">
        <v>0</v>
      </c>
      <c r="G151" s="151"/>
      <c r="H151" s="152"/>
      <c r="I151" s="159"/>
      <c r="J151" s="145"/>
      <c r="K151" s="145"/>
      <c r="L151" s="145"/>
      <c r="M151" s="145"/>
      <c r="N151" s="145"/>
      <c r="O151" s="153"/>
      <c r="P151" s="145"/>
      <c r="Q151" s="158">
        <f t="shared" ref="Q151:Q214" si="44">O151*P151</f>
        <v>0</v>
      </c>
      <c r="R151" s="154">
        <f t="shared" si="38"/>
        <v>0</v>
      </c>
      <c r="S151" s="155">
        <f t="shared" si="38"/>
        <v>0</v>
      </c>
      <c r="T151" s="439"/>
      <c r="U151" s="439"/>
      <c r="V151" s="439"/>
      <c r="W151" s="439"/>
      <c r="X151" s="440"/>
      <c r="Y151" s="439"/>
      <c r="Z151" s="424"/>
      <c r="AA151" s="406"/>
      <c r="AB151" s="484"/>
      <c r="AC151" s="403"/>
    </row>
    <row r="152" spans="1:29" ht="18">
      <c r="A152" s="6">
        <v>6.01</v>
      </c>
      <c r="B152" s="25" t="s">
        <v>109</v>
      </c>
      <c r="C152" s="26">
        <v>0</v>
      </c>
      <c r="D152" s="27">
        <v>0</v>
      </c>
      <c r="E152" s="26">
        <v>0</v>
      </c>
      <c r="F152" s="27">
        <v>0</v>
      </c>
      <c r="G152" s="47"/>
      <c r="H152" s="48"/>
      <c r="I152" s="53"/>
      <c r="J152" s="26"/>
      <c r="K152" s="26"/>
      <c r="L152" s="26"/>
      <c r="M152" s="26"/>
      <c r="N152" s="26"/>
      <c r="O152" s="112"/>
      <c r="P152" s="26"/>
      <c r="Q152" s="41">
        <f t="shared" si="44"/>
        <v>0</v>
      </c>
      <c r="R152" s="42">
        <f t="shared" si="38"/>
        <v>0</v>
      </c>
      <c r="S152" s="43">
        <f t="shared" si="38"/>
        <v>0</v>
      </c>
      <c r="T152" s="439"/>
      <c r="U152" s="439"/>
      <c r="V152" s="439"/>
      <c r="W152" s="439"/>
      <c r="X152" s="440"/>
      <c r="Y152" s="439"/>
      <c r="Z152" s="424"/>
      <c r="AA152" s="406"/>
      <c r="AB152" s="484"/>
      <c r="AC152" s="416"/>
    </row>
    <row r="153" spans="1:29" ht="18">
      <c r="A153" s="6"/>
      <c r="B153" s="7" t="s">
        <v>110</v>
      </c>
      <c r="C153" s="8">
        <v>0</v>
      </c>
      <c r="D153" s="13">
        <v>0</v>
      </c>
      <c r="E153" s="8">
        <v>0</v>
      </c>
      <c r="F153" s="13">
        <v>0</v>
      </c>
      <c r="G153" s="47"/>
      <c r="H153" s="48"/>
      <c r="I153" s="49">
        <f t="shared" ref="I153:J156" si="45">C153-E153</f>
        <v>0</v>
      </c>
      <c r="J153" s="50">
        <f t="shared" si="45"/>
        <v>0</v>
      </c>
      <c r="K153" s="8"/>
      <c r="L153" s="8"/>
      <c r="M153" s="8"/>
      <c r="N153" s="8"/>
      <c r="O153" s="51">
        <v>0.2</v>
      </c>
      <c r="P153" s="8"/>
      <c r="Q153" s="41">
        <f>O153*P153</f>
        <v>0</v>
      </c>
      <c r="R153" s="42">
        <f t="shared" si="38"/>
        <v>0</v>
      </c>
      <c r="S153" s="43">
        <f t="shared" si="38"/>
        <v>0</v>
      </c>
      <c r="T153" s="405"/>
      <c r="U153" s="405"/>
      <c r="V153" s="405"/>
      <c r="W153" s="405"/>
      <c r="X153" s="423">
        <v>0.2</v>
      </c>
      <c r="Y153" s="405"/>
      <c r="Z153" s="424">
        <f>X153*Y153</f>
        <v>0</v>
      </c>
      <c r="AA153" s="406">
        <f t="shared" ref="AA153:AB217" si="46">T153+V153+Y153</f>
        <v>0</v>
      </c>
      <c r="AB153" s="484">
        <f t="shared" si="46"/>
        <v>0</v>
      </c>
      <c r="AC153" s="404"/>
    </row>
    <row r="154" spans="1:29" ht="18">
      <c r="A154" s="6"/>
      <c r="B154" s="7" t="s">
        <v>111</v>
      </c>
      <c r="C154" s="8">
        <v>0</v>
      </c>
      <c r="D154" s="13">
        <v>0</v>
      </c>
      <c r="E154" s="8">
        <v>0</v>
      </c>
      <c r="F154" s="13">
        <v>0</v>
      </c>
      <c r="G154" s="47"/>
      <c r="H154" s="48"/>
      <c r="I154" s="49">
        <f t="shared" si="45"/>
        <v>0</v>
      </c>
      <c r="J154" s="50">
        <f t="shared" si="45"/>
        <v>0</v>
      </c>
      <c r="K154" s="8"/>
      <c r="L154" s="8"/>
      <c r="M154" s="8"/>
      <c r="N154" s="8"/>
      <c r="O154" s="51">
        <f>0.2/12*9</f>
        <v>0.15</v>
      </c>
      <c r="P154" s="8"/>
      <c r="Q154" s="41">
        <f t="shared" si="44"/>
        <v>0</v>
      </c>
      <c r="R154" s="42">
        <f t="shared" si="38"/>
        <v>0</v>
      </c>
      <c r="S154" s="43">
        <f t="shared" si="38"/>
        <v>0</v>
      </c>
      <c r="T154" s="405"/>
      <c r="U154" s="405"/>
      <c r="V154" s="405"/>
      <c r="W154" s="405"/>
      <c r="X154" s="423">
        <f>0.2/12*9</f>
        <v>0.15</v>
      </c>
      <c r="Y154" s="405"/>
      <c r="Z154" s="424">
        <f t="shared" ref="Z154:Z156" si="47">X154*Y154</f>
        <v>0</v>
      </c>
      <c r="AA154" s="406">
        <f t="shared" si="46"/>
        <v>0</v>
      </c>
      <c r="AB154" s="484">
        <f t="shared" si="46"/>
        <v>0</v>
      </c>
      <c r="AC154" s="404"/>
    </row>
    <row r="155" spans="1:29" ht="18">
      <c r="A155" s="6"/>
      <c r="B155" s="7" t="s">
        <v>112</v>
      </c>
      <c r="C155" s="8">
        <v>0</v>
      </c>
      <c r="D155" s="13">
        <v>0</v>
      </c>
      <c r="E155" s="8">
        <v>0</v>
      </c>
      <c r="F155" s="13">
        <v>0</v>
      </c>
      <c r="G155" s="47"/>
      <c r="H155" s="48"/>
      <c r="I155" s="49">
        <f t="shared" si="45"/>
        <v>0</v>
      </c>
      <c r="J155" s="50">
        <f t="shared" si="45"/>
        <v>0</v>
      </c>
      <c r="K155" s="8"/>
      <c r="L155" s="8"/>
      <c r="M155" s="8"/>
      <c r="N155" s="8"/>
      <c r="O155" s="51">
        <f>0.2/12*6</f>
        <v>0.1</v>
      </c>
      <c r="P155" s="8"/>
      <c r="Q155" s="41">
        <f t="shared" si="44"/>
        <v>0</v>
      </c>
      <c r="R155" s="42">
        <f t="shared" si="38"/>
        <v>0</v>
      </c>
      <c r="S155" s="43">
        <f t="shared" si="38"/>
        <v>0</v>
      </c>
      <c r="T155" s="405"/>
      <c r="U155" s="405"/>
      <c r="V155" s="405"/>
      <c r="W155" s="405"/>
      <c r="X155" s="423">
        <f>0.2/12*6</f>
        <v>0.1</v>
      </c>
      <c r="Y155" s="405"/>
      <c r="Z155" s="424">
        <f t="shared" si="47"/>
        <v>0</v>
      </c>
      <c r="AA155" s="406">
        <f t="shared" si="46"/>
        <v>0</v>
      </c>
      <c r="AB155" s="484">
        <f t="shared" si="46"/>
        <v>0</v>
      </c>
      <c r="AC155" s="404"/>
    </row>
    <row r="156" spans="1:29" ht="18">
      <c r="A156" s="6"/>
      <c r="B156" s="7" t="s">
        <v>113</v>
      </c>
      <c r="C156" s="8">
        <v>0</v>
      </c>
      <c r="D156" s="13">
        <v>0</v>
      </c>
      <c r="E156" s="8">
        <v>0</v>
      </c>
      <c r="F156" s="13">
        <v>0</v>
      </c>
      <c r="G156" s="47"/>
      <c r="H156" s="48"/>
      <c r="I156" s="49">
        <f t="shared" si="45"/>
        <v>0</v>
      </c>
      <c r="J156" s="50">
        <f t="shared" si="45"/>
        <v>0</v>
      </c>
      <c r="K156" s="8"/>
      <c r="L156" s="8"/>
      <c r="M156" s="8"/>
      <c r="N156" s="8"/>
      <c r="O156" s="51">
        <f>0.2/12*3</f>
        <v>0.05</v>
      </c>
      <c r="P156" s="8"/>
      <c r="Q156" s="41">
        <f t="shared" si="44"/>
        <v>0</v>
      </c>
      <c r="R156" s="42">
        <f t="shared" si="38"/>
        <v>0</v>
      </c>
      <c r="S156" s="43">
        <f t="shared" si="38"/>
        <v>0</v>
      </c>
      <c r="T156" s="405"/>
      <c r="U156" s="405"/>
      <c r="V156" s="405"/>
      <c r="W156" s="405"/>
      <c r="X156" s="423">
        <f>0.2/12*3</f>
        <v>0.05</v>
      </c>
      <c r="Y156" s="405"/>
      <c r="Z156" s="424">
        <f t="shared" si="47"/>
        <v>0</v>
      </c>
      <c r="AA156" s="406">
        <f t="shared" si="46"/>
        <v>0</v>
      </c>
      <c r="AB156" s="484">
        <f t="shared" si="46"/>
        <v>0</v>
      </c>
      <c r="AC156" s="404"/>
    </row>
    <row r="157" spans="1:29" s="216" customFormat="1" ht="18">
      <c r="A157" s="203"/>
      <c r="B157" s="192" t="s">
        <v>105</v>
      </c>
      <c r="C157" s="198">
        <v>0</v>
      </c>
      <c r="D157" s="199">
        <v>0</v>
      </c>
      <c r="E157" s="198">
        <v>0</v>
      </c>
      <c r="F157" s="199">
        <v>0</v>
      </c>
      <c r="G157" s="214"/>
      <c r="H157" s="215"/>
      <c r="I157" s="198">
        <f t="shared" ref="I157:S157" si="48">I153+I154+I155+I156</f>
        <v>0</v>
      </c>
      <c r="J157" s="199">
        <f t="shared" si="48"/>
        <v>0</v>
      </c>
      <c r="K157" s="199">
        <f t="shared" si="48"/>
        <v>0</v>
      </c>
      <c r="L157" s="199">
        <f t="shared" si="48"/>
        <v>0</v>
      </c>
      <c r="M157" s="199">
        <f t="shared" si="48"/>
        <v>0</v>
      </c>
      <c r="N157" s="199">
        <f t="shared" si="48"/>
        <v>0</v>
      </c>
      <c r="O157" s="200">
        <f t="shared" si="48"/>
        <v>0.49999999999999994</v>
      </c>
      <c r="P157" s="199">
        <f t="shared" si="48"/>
        <v>0</v>
      </c>
      <c r="Q157" s="199">
        <f t="shared" si="48"/>
        <v>0</v>
      </c>
      <c r="R157" s="199">
        <f t="shared" si="48"/>
        <v>0</v>
      </c>
      <c r="S157" s="199">
        <f t="shared" si="48"/>
        <v>0</v>
      </c>
      <c r="T157" s="446"/>
      <c r="U157" s="446">
        <f t="shared" ref="U157:W157" si="49">U153+U154+U155+U156</f>
        <v>0</v>
      </c>
      <c r="V157" s="446"/>
      <c r="W157" s="446">
        <f t="shared" si="49"/>
        <v>0</v>
      </c>
      <c r="X157" s="449"/>
      <c r="Y157" s="445">
        <f>Y153+Y154+Y155+Y156</f>
        <v>0</v>
      </c>
      <c r="Z157" s="446">
        <f>Z153+Z154+Z155+Z156</f>
        <v>0</v>
      </c>
      <c r="AA157" s="445">
        <f>AA153+AA154+AA155+AA156</f>
        <v>0</v>
      </c>
      <c r="AB157" s="446">
        <f>AB153+AB154+AB155+AB156</f>
        <v>0</v>
      </c>
      <c r="AC157" s="422"/>
    </row>
    <row r="158" spans="1:29" ht="31.5">
      <c r="A158" s="6">
        <f>+A152+0.01</f>
        <v>6.02</v>
      </c>
      <c r="B158" s="36" t="s">
        <v>114</v>
      </c>
      <c r="C158" s="26">
        <v>0</v>
      </c>
      <c r="D158" s="27">
        <v>0</v>
      </c>
      <c r="E158" s="26">
        <v>0</v>
      </c>
      <c r="F158" s="27">
        <v>0</v>
      </c>
      <c r="G158" s="47"/>
      <c r="H158" s="48"/>
      <c r="I158" s="53"/>
      <c r="J158" s="26"/>
      <c r="K158" s="26"/>
      <c r="L158" s="26"/>
      <c r="M158" s="26"/>
      <c r="N158" s="26"/>
      <c r="O158" s="54"/>
      <c r="P158" s="26"/>
      <c r="Q158" s="41">
        <f t="shared" si="44"/>
        <v>0</v>
      </c>
      <c r="R158" s="42">
        <f t="shared" si="38"/>
        <v>0</v>
      </c>
      <c r="S158" s="43">
        <f t="shared" si="38"/>
        <v>0</v>
      </c>
      <c r="T158" s="439"/>
      <c r="U158" s="439"/>
      <c r="V158" s="439"/>
      <c r="W158" s="439"/>
      <c r="X158" s="450"/>
      <c r="Y158" s="439"/>
      <c r="Z158" s="424"/>
      <c r="AA158" s="406"/>
      <c r="AB158" s="484"/>
      <c r="AC158" s="403"/>
    </row>
    <row r="159" spans="1:29" ht="18">
      <c r="A159" s="6"/>
      <c r="B159" s="7" t="s">
        <v>110</v>
      </c>
      <c r="C159" s="8">
        <v>17</v>
      </c>
      <c r="D159" s="13">
        <v>3.4000000000000004</v>
      </c>
      <c r="E159" s="8">
        <v>17</v>
      </c>
      <c r="F159" s="13">
        <v>3.4000000000000004</v>
      </c>
      <c r="G159" s="47">
        <f t="shared" ref="G159:H163" si="50">E159/C159</f>
        <v>1</v>
      </c>
      <c r="H159" s="48">
        <f t="shared" si="50"/>
        <v>1</v>
      </c>
      <c r="I159" s="49">
        <f t="shared" ref="I159:J162" si="51">C159-E159</f>
        <v>0</v>
      </c>
      <c r="J159" s="50">
        <f t="shared" si="51"/>
        <v>0</v>
      </c>
      <c r="K159" s="8"/>
      <c r="L159" s="8"/>
      <c r="M159" s="8"/>
      <c r="N159" s="8"/>
      <c r="O159" s="51">
        <v>0.2</v>
      </c>
      <c r="P159" s="8">
        <v>15</v>
      </c>
      <c r="Q159" s="41">
        <f t="shared" si="44"/>
        <v>3</v>
      </c>
      <c r="R159" s="42">
        <f t="shared" si="38"/>
        <v>15</v>
      </c>
      <c r="S159" s="43">
        <f t="shared" si="38"/>
        <v>3</v>
      </c>
      <c r="T159" s="405"/>
      <c r="U159" s="405"/>
      <c r="V159" s="405"/>
      <c r="W159" s="405"/>
      <c r="X159" s="423">
        <v>0.2</v>
      </c>
      <c r="Y159" s="405">
        <v>15</v>
      </c>
      <c r="Z159" s="424">
        <f>X159*Y159</f>
        <v>3</v>
      </c>
      <c r="AA159" s="406">
        <f t="shared" ref="AA159:AA162" si="52">T159+V159+Y159</f>
        <v>15</v>
      </c>
      <c r="AB159" s="484">
        <f t="shared" si="46"/>
        <v>3</v>
      </c>
      <c r="AC159" s="404"/>
    </row>
    <row r="160" spans="1:29" ht="18">
      <c r="A160" s="6"/>
      <c r="B160" s="7" t="s">
        <v>111</v>
      </c>
      <c r="C160" s="8">
        <v>0</v>
      </c>
      <c r="D160" s="13">
        <v>0</v>
      </c>
      <c r="E160" s="8">
        <v>0</v>
      </c>
      <c r="F160" s="13">
        <v>0</v>
      </c>
      <c r="G160" s="47"/>
      <c r="H160" s="48"/>
      <c r="I160" s="49">
        <f t="shared" si="51"/>
        <v>0</v>
      </c>
      <c r="J160" s="50">
        <f t="shared" si="51"/>
        <v>0</v>
      </c>
      <c r="K160" s="8"/>
      <c r="L160" s="8"/>
      <c r="M160" s="8"/>
      <c r="N160" s="8"/>
      <c r="O160" s="51">
        <f>0.2/12*9</f>
        <v>0.15</v>
      </c>
      <c r="P160" s="8"/>
      <c r="Q160" s="41">
        <f t="shared" si="44"/>
        <v>0</v>
      </c>
      <c r="R160" s="42">
        <f t="shared" si="38"/>
        <v>0</v>
      </c>
      <c r="S160" s="43">
        <f t="shared" si="38"/>
        <v>0</v>
      </c>
      <c r="T160" s="405"/>
      <c r="U160" s="405"/>
      <c r="V160" s="405"/>
      <c r="W160" s="405"/>
      <c r="X160" s="423">
        <f>0.2/12*9</f>
        <v>0.15</v>
      </c>
      <c r="Y160" s="405"/>
      <c r="Z160" s="424">
        <f t="shared" ref="Z160:Z162" si="53">X160*Y160</f>
        <v>0</v>
      </c>
      <c r="AA160" s="406">
        <f t="shared" si="52"/>
        <v>0</v>
      </c>
      <c r="AB160" s="484">
        <f t="shared" si="46"/>
        <v>0</v>
      </c>
      <c r="AC160" s="404"/>
    </row>
    <row r="161" spans="1:29" ht="18">
      <c r="A161" s="6"/>
      <c r="B161" s="7" t="s">
        <v>112</v>
      </c>
      <c r="C161" s="8">
        <v>0</v>
      </c>
      <c r="D161" s="13">
        <v>0</v>
      </c>
      <c r="E161" s="8">
        <v>0</v>
      </c>
      <c r="F161" s="13">
        <v>0</v>
      </c>
      <c r="G161" s="47"/>
      <c r="H161" s="48"/>
      <c r="I161" s="49">
        <f t="shared" si="51"/>
        <v>0</v>
      </c>
      <c r="J161" s="50">
        <f t="shared" si="51"/>
        <v>0</v>
      </c>
      <c r="K161" s="8"/>
      <c r="L161" s="8"/>
      <c r="M161" s="8"/>
      <c r="N161" s="8"/>
      <c r="O161" s="51">
        <f>0.2/12*6</f>
        <v>0.1</v>
      </c>
      <c r="P161" s="8"/>
      <c r="Q161" s="41">
        <f t="shared" si="44"/>
        <v>0</v>
      </c>
      <c r="R161" s="42">
        <f t="shared" si="38"/>
        <v>0</v>
      </c>
      <c r="S161" s="43">
        <f t="shared" si="38"/>
        <v>0</v>
      </c>
      <c r="T161" s="405"/>
      <c r="U161" s="405"/>
      <c r="V161" s="405"/>
      <c r="W161" s="405"/>
      <c r="X161" s="423">
        <f>0.2/12*6</f>
        <v>0.1</v>
      </c>
      <c r="Y161" s="405"/>
      <c r="Z161" s="424">
        <f t="shared" si="53"/>
        <v>0</v>
      </c>
      <c r="AA161" s="406">
        <f t="shared" si="52"/>
        <v>0</v>
      </c>
      <c r="AB161" s="484">
        <f t="shared" si="46"/>
        <v>0</v>
      </c>
      <c r="AC161" s="404"/>
    </row>
    <row r="162" spans="1:29" ht="18">
      <c r="A162" s="6"/>
      <c r="B162" s="7" t="s">
        <v>113</v>
      </c>
      <c r="C162" s="8">
        <v>0</v>
      </c>
      <c r="D162" s="13">
        <v>0</v>
      </c>
      <c r="E162" s="8">
        <v>0</v>
      </c>
      <c r="F162" s="13">
        <v>0</v>
      </c>
      <c r="G162" s="47"/>
      <c r="H162" s="48"/>
      <c r="I162" s="49">
        <f t="shared" si="51"/>
        <v>0</v>
      </c>
      <c r="J162" s="50">
        <f t="shared" si="51"/>
        <v>0</v>
      </c>
      <c r="K162" s="8"/>
      <c r="L162" s="8"/>
      <c r="M162" s="8"/>
      <c r="N162" s="8"/>
      <c r="O162" s="51">
        <v>0.05</v>
      </c>
      <c r="P162" s="8"/>
      <c r="Q162" s="41">
        <f t="shared" si="44"/>
        <v>0</v>
      </c>
      <c r="R162" s="42">
        <f t="shared" si="38"/>
        <v>0</v>
      </c>
      <c r="S162" s="43">
        <f t="shared" si="38"/>
        <v>0</v>
      </c>
      <c r="T162" s="405"/>
      <c r="U162" s="405"/>
      <c r="V162" s="405"/>
      <c r="W162" s="405"/>
      <c r="X162" s="423">
        <v>0.05</v>
      </c>
      <c r="Y162" s="405"/>
      <c r="Z162" s="424">
        <f t="shared" si="53"/>
        <v>0</v>
      </c>
      <c r="AA162" s="406">
        <f t="shared" si="52"/>
        <v>0</v>
      </c>
      <c r="AB162" s="484">
        <f t="shared" si="46"/>
        <v>0</v>
      </c>
      <c r="AC162" s="404"/>
    </row>
    <row r="163" spans="1:29" s="216" customFormat="1" ht="18">
      <c r="A163" s="203"/>
      <c r="B163" s="192" t="s">
        <v>105</v>
      </c>
      <c r="C163" s="198">
        <v>17</v>
      </c>
      <c r="D163" s="199">
        <v>3.4000000000000004</v>
      </c>
      <c r="E163" s="198">
        <v>17</v>
      </c>
      <c r="F163" s="199">
        <v>3.4000000000000004</v>
      </c>
      <c r="G163" s="214">
        <f t="shared" si="50"/>
        <v>1</v>
      </c>
      <c r="H163" s="215">
        <f t="shared" si="50"/>
        <v>1</v>
      </c>
      <c r="I163" s="198">
        <f t="shared" ref="I163:S163" si="54">I159+I160+I161+I162</f>
        <v>0</v>
      </c>
      <c r="J163" s="199">
        <f t="shared" si="54"/>
        <v>0</v>
      </c>
      <c r="K163" s="199">
        <f t="shared" si="54"/>
        <v>0</v>
      </c>
      <c r="L163" s="199">
        <f t="shared" si="54"/>
        <v>0</v>
      </c>
      <c r="M163" s="199">
        <f t="shared" si="54"/>
        <v>0</v>
      </c>
      <c r="N163" s="199">
        <f t="shared" si="54"/>
        <v>0</v>
      </c>
      <c r="O163" s="200">
        <f t="shared" si="54"/>
        <v>0.49999999999999994</v>
      </c>
      <c r="P163" s="199">
        <f t="shared" si="54"/>
        <v>15</v>
      </c>
      <c r="Q163" s="199">
        <f t="shared" si="54"/>
        <v>3</v>
      </c>
      <c r="R163" s="199">
        <f t="shared" si="54"/>
        <v>15</v>
      </c>
      <c r="S163" s="199">
        <f t="shared" si="54"/>
        <v>3</v>
      </c>
      <c r="T163" s="446"/>
      <c r="U163" s="446">
        <f t="shared" ref="U163:W163" si="55">U159+U160+U161+U162</f>
        <v>0</v>
      </c>
      <c r="V163" s="446"/>
      <c r="W163" s="446">
        <f t="shared" si="55"/>
        <v>0</v>
      </c>
      <c r="X163" s="449"/>
      <c r="Y163" s="445">
        <f>Y159+Y160+Y161+Y162</f>
        <v>15</v>
      </c>
      <c r="Z163" s="446">
        <f>Z159+Z160+Z161+Z162</f>
        <v>3</v>
      </c>
      <c r="AA163" s="445">
        <f>AA159+AA160+AA161+AA162</f>
        <v>15</v>
      </c>
      <c r="AB163" s="446">
        <f>AB159+AB160+AB161+AB162</f>
        <v>3</v>
      </c>
      <c r="AC163" s="422"/>
    </row>
    <row r="164" spans="1:29" ht="30" customHeight="1">
      <c r="A164" s="6">
        <v>6.03</v>
      </c>
      <c r="B164" s="36" t="s">
        <v>115</v>
      </c>
      <c r="C164" s="26">
        <v>0</v>
      </c>
      <c r="D164" s="27">
        <v>0</v>
      </c>
      <c r="E164" s="26">
        <v>0</v>
      </c>
      <c r="F164" s="27">
        <v>0</v>
      </c>
      <c r="G164" s="47"/>
      <c r="H164" s="48"/>
      <c r="I164" s="53"/>
      <c r="J164" s="26"/>
      <c r="K164" s="26"/>
      <c r="L164" s="26"/>
      <c r="M164" s="26"/>
      <c r="N164" s="26"/>
      <c r="O164" s="54"/>
      <c r="P164" s="26"/>
      <c r="Q164" s="41">
        <f t="shared" si="44"/>
        <v>0</v>
      </c>
      <c r="R164" s="42">
        <f t="shared" si="38"/>
        <v>0</v>
      </c>
      <c r="S164" s="43">
        <f t="shared" si="38"/>
        <v>0</v>
      </c>
      <c r="T164" s="439"/>
      <c r="U164" s="439"/>
      <c r="V164" s="439"/>
      <c r="W164" s="439"/>
      <c r="X164" s="450"/>
      <c r="Y164" s="439"/>
      <c r="Z164" s="424"/>
      <c r="AA164" s="406"/>
      <c r="AB164" s="484"/>
      <c r="AC164" s="403"/>
    </row>
    <row r="165" spans="1:29" ht="18">
      <c r="A165" s="6"/>
      <c r="B165" s="7" t="s">
        <v>110</v>
      </c>
      <c r="C165" s="8">
        <v>40</v>
      </c>
      <c r="D165" s="13">
        <v>2.4</v>
      </c>
      <c r="E165" s="8">
        <v>40</v>
      </c>
      <c r="F165" s="13">
        <v>2.4</v>
      </c>
      <c r="G165" s="47">
        <f t="shared" ref="G165:H165" si="56">E165/C165</f>
        <v>1</v>
      </c>
      <c r="H165" s="48">
        <f t="shared" si="56"/>
        <v>1</v>
      </c>
      <c r="I165" s="49">
        <f t="shared" ref="I165:J168" si="57">C165-E165</f>
        <v>0</v>
      </c>
      <c r="J165" s="50">
        <f t="shared" si="57"/>
        <v>0</v>
      </c>
      <c r="K165" s="8"/>
      <c r="L165" s="8"/>
      <c r="M165" s="8"/>
      <c r="N165" s="8"/>
      <c r="O165" s="51">
        <v>0.06</v>
      </c>
      <c r="P165" s="8">
        <v>16</v>
      </c>
      <c r="Q165" s="41">
        <f t="shared" si="44"/>
        <v>0.96</v>
      </c>
      <c r="R165" s="42">
        <f t="shared" si="38"/>
        <v>16</v>
      </c>
      <c r="S165" s="43">
        <f t="shared" si="38"/>
        <v>0.96</v>
      </c>
      <c r="T165" s="405"/>
      <c r="U165" s="405"/>
      <c r="V165" s="405"/>
      <c r="W165" s="405"/>
      <c r="X165" s="423">
        <v>0.06</v>
      </c>
      <c r="Y165" s="405">
        <v>16</v>
      </c>
      <c r="Z165" s="424">
        <f>X165*Y165</f>
        <v>0.96</v>
      </c>
      <c r="AA165" s="406">
        <f t="shared" ref="AA165:AA168" si="58">T165+V165+Y165</f>
        <v>16</v>
      </c>
      <c r="AB165" s="484">
        <f t="shared" si="46"/>
        <v>0.96</v>
      </c>
      <c r="AC165" s="404"/>
    </row>
    <row r="166" spans="1:29" ht="18">
      <c r="A166" s="6"/>
      <c r="B166" s="7" t="s">
        <v>111</v>
      </c>
      <c r="C166" s="8"/>
      <c r="D166" s="13"/>
      <c r="E166" s="8"/>
      <c r="F166" s="13"/>
      <c r="G166" s="47"/>
      <c r="H166" s="48"/>
      <c r="I166" s="49">
        <f t="shared" si="57"/>
        <v>0</v>
      </c>
      <c r="J166" s="50">
        <f t="shared" si="57"/>
        <v>0</v>
      </c>
      <c r="K166" s="8"/>
      <c r="L166" s="8"/>
      <c r="M166" s="8"/>
      <c r="N166" s="8"/>
      <c r="O166" s="51">
        <f>0.06/12*9</f>
        <v>4.4999999999999998E-2</v>
      </c>
      <c r="P166" s="8"/>
      <c r="Q166" s="41">
        <f t="shared" si="44"/>
        <v>0</v>
      </c>
      <c r="R166" s="42">
        <f t="shared" si="38"/>
        <v>0</v>
      </c>
      <c r="S166" s="43">
        <f t="shared" si="38"/>
        <v>0</v>
      </c>
      <c r="T166" s="405"/>
      <c r="U166" s="405"/>
      <c r="V166" s="405"/>
      <c r="W166" s="405"/>
      <c r="X166" s="423">
        <f>0.06/12*9</f>
        <v>4.4999999999999998E-2</v>
      </c>
      <c r="Y166" s="405"/>
      <c r="Z166" s="424">
        <f t="shared" ref="Z166:Z168" si="59">X166*Y166</f>
        <v>0</v>
      </c>
      <c r="AA166" s="406">
        <f t="shared" si="58"/>
        <v>0</v>
      </c>
      <c r="AB166" s="484">
        <f t="shared" si="46"/>
        <v>0</v>
      </c>
      <c r="AC166" s="404"/>
    </row>
    <row r="167" spans="1:29" ht="18">
      <c r="A167" s="6"/>
      <c r="B167" s="7" t="s">
        <v>112</v>
      </c>
      <c r="C167" s="8">
        <v>0</v>
      </c>
      <c r="D167" s="13">
        <v>0</v>
      </c>
      <c r="E167" s="8">
        <v>0</v>
      </c>
      <c r="F167" s="13">
        <v>0</v>
      </c>
      <c r="G167" s="47" t="e">
        <f t="shared" ref="G167:H167" si="60">E167/C167</f>
        <v>#DIV/0!</v>
      </c>
      <c r="H167" s="48" t="e">
        <f t="shared" si="60"/>
        <v>#DIV/0!</v>
      </c>
      <c r="I167" s="49">
        <f t="shared" si="57"/>
        <v>0</v>
      </c>
      <c r="J167" s="50">
        <f t="shared" si="57"/>
        <v>0</v>
      </c>
      <c r="K167" s="8"/>
      <c r="L167" s="8"/>
      <c r="M167" s="8"/>
      <c r="N167" s="8"/>
      <c r="O167" s="51">
        <f>0.06/12*6</f>
        <v>0.03</v>
      </c>
      <c r="P167" s="8">
        <v>332</v>
      </c>
      <c r="Q167" s="41">
        <f t="shared" si="44"/>
        <v>9.9599999999999991</v>
      </c>
      <c r="R167" s="42">
        <f t="shared" si="38"/>
        <v>332</v>
      </c>
      <c r="S167" s="43">
        <f t="shared" si="38"/>
        <v>9.9599999999999991</v>
      </c>
      <c r="T167" s="405"/>
      <c r="U167" s="405"/>
      <c r="V167" s="405"/>
      <c r="W167" s="405"/>
      <c r="X167" s="423">
        <f>0.06/12*6</f>
        <v>0.03</v>
      </c>
      <c r="Y167" s="405">
        <v>332</v>
      </c>
      <c r="Z167" s="424">
        <f t="shared" si="59"/>
        <v>9.9599999999999991</v>
      </c>
      <c r="AA167" s="406">
        <f t="shared" si="58"/>
        <v>332</v>
      </c>
      <c r="AB167" s="484">
        <f t="shared" si="46"/>
        <v>9.9599999999999991</v>
      </c>
      <c r="AC167" s="404"/>
    </row>
    <row r="168" spans="1:29" ht="18">
      <c r="A168" s="6"/>
      <c r="B168" s="7" t="s">
        <v>113</v>
      </c>
      <c r="C168" s="8"/>
      <c r="D168" s="13"/>
      <c r="E168" s="8"/>
      <c r="F168" s="13"/>
      <c r="G168" s="47"/>
      <c r="H168" s="48"/>
      <c r="I168" s="49">
        <f t="shared" si="57"/>
        <v>0</v>
      </c>
      <c r="J168" s="50">
        <f t="shared" si="57"/>
        <v>0</v>
      </c>
      <c r="K168" s="8"/>
      <c r="L168" s="8"/>
      <c r="M168" s="8"/>
      <c r="N168" s="8"/>
      <c r="O168" s="51">
        <f>0.06/12*3</f>
        <v>1.4999999999999999E-2</v>
      </c>
      <c r="P168" s="8"/>
      <c r="Q168" s="41">
        <f t="shared" si="44"/>
        <v>0</v>
      </c>
      <c r="R168" s="42">
        <f t="shared" si="38"/>
        <v>0</v>
      </c>
      <c r="S168" s="43">
        <f t="shared" si="38"/>
        <v>0</v>
      </c>
      <c r="T168" s="405"/>
      <c r="U168" s="405"/>
      <c r="V168" s="405"/>
      <c r="W168" s="405"/>
      <c r="X168" s="423">
        <f>0.06/12*3</f>
        <v>1.4999999999999999E-2</v>
      </c>
      <c r="Y168" s="405"/>
      <c r="Z168" s="424">
        <f t="shared" si="59"/>
        <v>0</v>
      </c>
      <c r="AA168" s="406">
        <f t="shared" si="58"/>
        <v>0</v>
      </c>
      <c r="AB168" s="484">
        <f t="shared" si="46"/>
        <v>0</v>
      </c>
      <c r="AC168" s="404"/>
    </row>
    <row r="169" spans="1:29" s="216" customFormat="1" ht="18">
      <c r="A169" s="203"/>
      <c r="B169" s="192" t="s">
        <v>105</v>
      </c>
      <c r="C169" s="198">
        <v>40</v>
      </c>
      <c r="D169" s="199">
        <v>2.4</v>
      </c>
      <c r="E169" s="198">
        <v>40</v>
      </c>
      <c r="F169" s="199">
        <v>2.4</v>
      </c>
      <c r="G169" s="214">
        <f t="shared" ref="G169:H169" si="61">E169/C169</f>
        <v>1</v>
      </c>
      <c r="H169" s="215">
        <f t="shared" si="61"/>
        <v>1</v>
      </c>
      <c r="I169" s="198">
        <f t="shared" ref="I169:S169" si="62">I165+I166+I167+I168</f>
        <v>0</v>
      </c>
      <c r="J169" s="199">
        <f t="shared" si="62"/>
        <v>0</v>
      </c>
      <c r="K169" s="199">
        <f t="shared" si="62"/>
        <v>0</v>
      </c>
      <c r="L169" s="199">
        <f t="shared" si="62"/>
        <v>0</v>
      </c>
      <c r="M169" s="199">
        <f t="shared" si="62"/>
        <v>0</v>
      </c>
      <c r="N169" s="199">
        <f t="shared" si="62"/>
        <v>0</v>
      </c>
      <c r="O169" s="200">
        <f t="shared" si="62"/>
        <v>0.15000000000000002</v>
      </c>
      <c r="P169" s="199">
        <f t="shared" si="62"/>
        <v>348</v>
      </c>
      <c r="Q169" s="199">
        <f t="shared" si="62"/>
        <v>10.919999999999998</v>
      </c>
      <c r="R169" s="199">
        <f t="shared" si="62"/>
        <v>348</v>
      </c>
      <c r="S169" s="199">
        <f t="shared" si="62"/>
        <v>10.919999999999998</v>
      </c>
      <c r="T169" s="446"/>
      <c r="U169" s="446">
        <f t="shared" ref="U169:Z169" si="63">U165+U166+U167+U168</f>
        <v>0</v>
      </c>
      <c r="V169" s="446"/>
      <c r="W169" s="446">
        <f t="shared" si="63"/>
        <v>0</v>
      </c>
      <c r="X169" s="449"/>
      <c r="Y169" s="446"/>
      <c r="Z169" s="446">
        <f t="shared" si="63"/>
        <v>10.919999999999998</v>
      </c>
      <c r="AA169" s="446"/>
      <c r="AB169" s="446">
        <f>AB165+AB166+AB167+AB168</f>
        <v>10.919999999999998</v>
      </c>
      <c r="AC169" s="422"/>
    </row>
    <row r="170" spans="1:29" ht="31.5">
      <c r="A170" s="6">
        <v>6.04</v>
      </c>
      <c r="B170" s="36" t="s">
        <v>116</v>
      </c>
      <c r="C170" s="26">
        <v>0</v>
      </c>
      <c r="D170" s="27">
        <v>0</v>
      </c>
      <c r="E170" s="26">
        <v>0</v>
      </c>
      <c r="F170" s="27">
        <v>0</v>
      </c>
      <c r="G170" s="47"/>
      <c r="H170" s="48"/>
      <c r="I170" s="53"/>
      <c r="J170" s="26"/>
      <c r="K170" s="26"/>
      <c r="L170" s="26"/>
      <c r="M170" s="26"/>
      <c r="N170" s="26"/>
      <c r="O170" s="54"/>
      <c r="P170" s="26"/>
      <c r="Q170" s="41">
        <f t="shared" si="44"/>
        <v>0</v>
      </c>
      <c r="R170" s="42">
        <f t="shared" si="38"/>
        <v>0</v>
      </c>
      <c r="S170" s="43">
        <f t="shared" si="38"/>
        <v>0</v>
      </c>
      <c r="T170" s="439"/>
      <c r="U170" s="439"/>
      <c r="V170" s="439"/>
      <c r="W170" s="439"/>
      <c r="X170" s="450"/>
      <c r="Y170" s="439"/>
      <c r="Z170" s="424"/>
      <c r="AA170" s="406"/>
      <c r="AB170" s="484"/>
      <c r="AC170" s="403"/>
    </row>
    <row r="171" spans="1:29" ht="18">
      <c r="A171" s="6"/>
      <c r="B171" s="7" t="s">
        <v>110</v>
      </c>
      <c r="C171" s="8">
        <v>42</v>
      </c>
      <c r="D171" s="13">
        <v>2.52</v>
      </c>
      <c r="E171" s="8">
        <v>42</v>
      </c>
      <c r="F171" s="13">
        <v>2.52</v>
      </c>
      <c r="G171" s="47">
        <f t="shared" ref="G171:H171" si="64">E171/C171</f>
        <v>1</v>
      </c>
      <c r="H171" s="48">
        <f t="shared" si="64"/>
        <v>1</v>
      </c>
      <c r="I171" s="49">
        <f t="shared" ref="I171:J174" si="65">C171-E171</f>
        <v>0</v>
      </c>
      <c r="J171" s="50">
        <f t="shared" si="65"/>
        <v>0</v>
      </c>
      <c r="K171" s="8"/>
      <c r="L171" s="8"/>
      <c r="M171" s="8"/>
      <c r="N171" s="8"/>
      <c r="O171" s="51">
        <f>0.06</f>
        <v>0.06</v>
      </c>
      <c r="P171" s="8">
        <v>18</v>
      </c>
      <c r="Q171" s="41">
        <f t="shared" si="44"/>
        <v>1.08</v>
      </c>
      <c r="R171" s="42">
        <f t="shared" si="38"/>
        <v>18</v>
      </c>
      <c r="S171" s="43">
        <f t="shared" si="38"/>
        <v>1.08</v>
      </c>
      <c r="T171" s="405"/>
      <c r="U171" s="405"/>
      <c r="V171" s="405"/>
      <c r="W171" s="405"/>
      <c r="X171" s="423">
        <f>0.06</f>
        <v>0.06</v>
      </c>
      <c r="Y171" s="405">
        <v>18</v>
      </c>
      <c r="Z171" s="424">
        <f t="shared" ref="Z171:Z174" si="66">X171*Y171</f>
        <v>1.08</v>
      </c>
      <c r="AA171" s="406">
        <f t="shared" ref="AA171:AA174" si="67">T171+V171+Y171</f>
        <v>18</v>
      </c>
      <c r="AB171" s="484">
        <f t="shared" si="46"/>
        <v>1.08</v>
      </c>
      <c r="AC171" s="404"/>
    </row>
    <row r="172" spans="1:29" ht="18">
      <c r="A172" s="6"/>
      <c r="B172" s="7" t="s">
        <v>111</v>
      </c>
      <c r="C172" s="8">
        <v>0</v>
      </c>
      <c r="D172" s="13">
        <v>0</v>
      </c>
      <c r="E172" s="8">
        <v>0</v>
      </c>
      <c r="F172" s="13">
        <v>0</v>
      </c>
      <c r="G172" s="47"/>
      <c r="H172" s="48"/>
      <c r="I172" s="49">
        <f t="shared" si="65"/>
        <v>0</v>
      </c>
      <c r="J172" s="50">
        <f t="shared" si="65"/>
        <v>0</v>
      </c>
      <c r="K172" s="8"/>
      <c r="L172" s="8"/>
      <c r="M172" s="8"/>
      <c r="N172" s="8"/>
      <c r="O172" s="51">
        <f>0.06/12*9</f>
        <v>4.4999999999999998E-2</v>
      </c>
      <c r="P172" s="8"/>
      <c r="Q172" s="41">
        <f t="shared" si="44"/>
        <v>0</v>
      </c>
      <c r="R172" s="42">
        <f t="shared" si="38"/>
        <v>0</v>
      </c>
      <c r="S172" s="43">
        <f t="shared" si="38"/>
        <v>0</v>
      </c>
      <c r="T172" s="405"/>
      <c r="U172" s="405"/>
      <c r="V172" s="405"/>
      <c r="W172" s="405"/>
      <c r="X172" s="423">
        <f>0.06/12*9</f>
        <v>4.4999999999999998E-2</v>
      </c>
      <c r="Y172" s="405"/>
      <c r="Z172" s="424">
        <f t="shared" si="66"/>
        <v>0</v>
      </c>
      <c r="AA172" s="406">
        <f t="shared" si="67"/>
        <v>0</v>
      </c>
      <c r="AB172" s="484">
        <f t="shared" si="46"/>
        <v>0</v>
      </c>
      <c r="AC172" s="404"/>
    </row>
    <row r="173" spans="1:29" ht="18">
      <c r="A173" s="6"/>
      <c r="B173" s="7" t="s">
        <v>112</v>
      </c>
      <c r="C173" s="8">
        <v>0</v>
      </c>
      <c r="D173" s="13">
        <v>0</v>
      </c>
      <c r="E173" s="8">
        <v>0</v>
      </c>
      <c r="F173" s="13">
        <v>0</v>
      </c>
      <c r="G173" s="47" t="e">
        <f t="shared" ref="G173:H173" si="68">E173/C173</f>
        <v>#DIV/0!</v>
      </c>
      <c r="H173" s="48" t="e">
        <f t="shared" si="68"/>
        <v>#DIV/0!</v>
      </c>
      <c r="I173" s="49">
        <f t="shared" si="65"/>
        <v>0</v>
      </c>
      <c r="J173" s="50">
        <f t="shared" si="65"/>
        <v>0</v>
      </c>
      <c r="K173" s="8"/>
      <c r="L173" s="8"/>
      <c r="M173" s="8"/>
      <c r="N173" s="8"/>
      <c r="O173" s="51">
        <f>0.06/12*6</f>
        <v>0.03</v>
      </c>
      <c r="P173" s="8"/>
      <c r="Q173" s="41">
        <f t="shared" si="44"/>
        <v>0</v>
      </c>
      <c r="R173" s="42">
        <f t="shared" si="38"/>
        <v>0</v>
      </c>
      <c r="S173" s="43">
        <f t="shared" si="38"/>
        <v>0</v>
      </c>
      <c r="T173" s="405"/>
      <c r="U173" s="405"/>
      <c r="V173" s="405"/>
      <c r="W173" s="405"/>
      <c r="X173" s="423">
        <f>0.06/12*6</f>
        <v>0.03</v>
      </c>
      <c r="Y173" s="405"/>
      <c r="Z173" s="424">
        <f t="shared" si="66"/>
        <v>0</v>
      </c>
      <c r="AA173" s="406">
        <f t="shared" si="67"/>
        <v>0</v>
      </c>
      <c r="AB173" s="484">
        <f t="shared" si="46"/>
        <v>0</v>
      </c>
      <c r="AC173" s="404"/>
    </row>
    <row r="174" spans="1:29" ht="18">
      <c r="A174" s="6"/>
      <c r="B174" s="7" t="s">
        <v>113</v>
      </c>
      <c r="C174" s="8">
        <v>0</v>
      </c>
      <c r="D174" s="13">
        <v>0</v>
      </c>
      <c r="E174" s="8">
        <v>0</v>
      </c>
      <c r="F174" s="13">
        <v>0</v>
      </c>
      <c r="G174" s="47"/>
      <c r="H174" s="48"/>
      <c r="I174" s="49">
        <f t="shared" si="65"/>
        <v>0</v>
      </c>
      <c r="J174" s="50">
        <f t="shared" si="65"/>
        <v>0</v>
      </c>
      <c r="K174" s="8"/>
      <c r="L174" s="8"/>
      <c r="M174" s="8"/>
      <c r="N174" s="8"/>
      <c r="O174" s="51">
        <f>0.06/12*3</f>
        <v>1.4999999999999999E-2</v>
      </c>
      <c r="P174" s="8"/>
      <c r="Q174" s="41">
        <f t="shared" si="44"/>
        <v>0</v>
      </c>
      <c r="R174" s="42">
        <f t="shared" si="38"/>
        <v>0</v>
      </c>
      <c r="S174" s="43">
        <f t="shared" si="38"/>
        <v>0</v>
      </c>
      <c r="T174" s="405"/>
      <c r="U174" s="405"/>
      <c r="V174" s="405"/>
      <c r="W174" s="405"/>
      <c r="X174" s="423">
        <f>0.06/12*3</f>
        <v>1.4999999999999999E-2</v>
      </c>
      <c r="Y174" s="405"/>
      <c r="Z174" s="424">
        <f t="shared" si="66"/>
        <v>0</v>
      </c>
      <c r="AA174" s="406">
        <f t="shared" si="67"/>
        <v>0</v>
      </c>
      <c r="AB174" s="484">
        <f t="shared" si="46"/>
        <v>0</v>
      </c>
      <c r="AC174" s="404"/>
    </row>
    <row r="175" spans="1:29" s="216" customFormat="1" ht="18">
      <c r="A175" s="203"/>
      <c r="B175" s="192" t="s">
        <v>105</v>
      </c>
      <c r="C175" s="198">
        <v>42</v>
      </c>
      <c r="D175" s="199">
        <v>2.52</v>
      </c>
      <c r="E175" s="198">
        <v>42</v>
      </c>
      <c r="F175" s="199">
        <v>2.52</v>
      </c>
      <c r="G175" s="214">
        <f t="shared" ref="G175:H175" si="69">E175/C175</f>
        <v>1</v>
      </c>
      <c r="H175" s="215">
        <f t="shared" si="69"/>
        <v>1</v>
      </c>
      <c r="I175" s="198">
        <f t="shared" ref="I175:S175" si="70">I171+I172+I173+I174</f>
        <v>0</v>
      </c>
      <c r="J175" s="199">
        <f t="shared" si="70"/>
        <v>0</v>
      </c>
      <c r="K175" s="199">
        <f t="shared" si="70"/>
        <v>0</v>
      </c>
      <c r="L175" s="199">
        <f t="shared" si="70"/>
        <v>0</v>
      </c>
      <c r="M175" s="199">
        <f t="shared" si="70"/>
        <v>0</v>
      </c>
      <c r="N175" s="199">
        <f t="shared" si="70"/>
        <v>0</v>
      </c>
      <c r="O175" s="200">
        <f t="shared" si="70"/>
        <v>0.15000000000000002</v>
      </c>
      <c r="P175" s="199">
        <f t="shared" si="70"/>
        <v>18</v>
      </c>
      <c r="Q175" s="199">
        <f t="shared" si="70"/>
        <v>1.08</v>
      </c>
      <c r="R175" s="199">
        <f t="shared" si="70"/>
        <v>18</v>
      </c>
      <c r="S175" s="199">
        <f t="shared" si="70"/>
        <v>1.08</v>
      </c>
      <c r="T175" s="446"/>
      <c r="U175" s="446">
        <f t="shared" ref="U175:AB175" si="71">U171+U172+U173+U174</f>
        <v>0</v>
      </c>
      <c r="V175" s="446"/>
      <c r="W175" s="446">
        <f t="shared" si="71"/>
        <v>0</v>
      </c>
      <c r="X175" s="449"/>
      <c r="Y175" s="446"/>
      <c r="Z175" s="446">
        <f t="shared" si="71"/>
        <v>1.08</v>
      </c>
      <c r="AA175" s="446"/>
      <c r="AB175" s="446">
        <f t="shared" si="71"/>
        <v>1.08</v>
      </c>
      <c r="AC175" s="422"/>
    </row>
    <row r="176" spans="1:29" ht="18">
      <c r="A176" s="6">
        <v>6.05</v>
      </c>
      <c r="B176" s="36" t="s">
        <v>117</v>
      </c>
      <c r="C176" s="26">
        <v>0</v>
      </c>
      <c r="D176" s="27">
        <v>0</v>
      </c>
      <c r="E176" s="26">
        <v>0</v>
      </c>
      <c r="F176" s="27">
        <v>0</v>
      </c>
      <c r="G176" s="47"/>
      <c r="H176" s="48"/>
      <c r="I176" s="53"/>
      <c r="J176" s="26"/>
      <c r="K176" s="26"/>
      <c r="L176" s="26"/>
      <c r="M176" s="26"/>
      <c r="N176" s="26"/>
      <c r="O176" s="54"/>
      <c r="P176" s="26"/>
      <c r="Q176" s="41">
        <f t="shared" si="44"/>
        <v>0</v>
      </c>
      <c r="R176" s="42">
        <f t="shared" si="38"/>
        <v>0</v>
      </c>
      <c r="S176" s="43">
        <f t="shared" si="38"/>
        <v>0</v>
      </c>
      <c r="T176" s="439"/>
      <c r="U176" s="439"/>
      <c r="V176" s="439"/>
      <c r="W176" s="439"/>
      <c r="X176" s="450"/>
      <c r="Y176" s="439"/>
      <c r="Z176" s="424">
        <f t="shared" ref="Z176:Z180" si="72">X176*Y176</f>
        <v>0</v>
      </c>
      <c r="AA176" s="406">
        <f t="shared" ref="AA176:AA180" si="73">T176+V176+Y176</f>
        <v>0</v>
      </c>
      <c r="AB176" s="484">
        <f t="shared" si="46"/>
        <v>0</v>
      </c>
      <c r="AC176" s="403"/>
    </row>
    <row r="177" spans="1:29" ht="18">
      <c r="A177" s="6"/>
      <c r="B177" s="7" t="s">
        <v>110</v>
      </c>
      <c r="C177" s="8">
        <v>0</v>
      </c>
      <c r="D177" s="13">
        <v>0</v>
      </c>
      <c r="E177" s="8">
        <v>0</v>
      </c>
      <c r="F177" s="13">
        <v>0</v>
      </c>
      <c r="G177" s="47"/>
      <c r="H177" s="48"/>
      <c r="I177" s="49">
        <f t="shared" ref="I177:J180" si="74">C177-E177</f>
        <v>0</v>
      </c>
      <c r="J177" s="50">
        <f t="shared" si="74"/>
        <v>0</v>
      </c>
      <c r="K177" s="8"/>
      <c r="L177" s="8"/>
      <c r="M177" s="8"/>
      <c r="N177" s="8"/>
      <c r="O177" s="51">
        <f>0.06</f>
        <v>0.06</v>
      </c>
      <c r="P177" s="8"/>
      <c r="Q177" s="41">
        <f t="shared" si="44"/>
        <v>0</v>
      </c>
      <c r="R177" s="42">
        <f t="shared" si="38"/>
        <v>0</v>
      </c>
      <c r="S177" s="43">
        <f t="shared" si="38"/>
        <v>0</v>
      </c>
      <c r="T177" s="405"/>
      <c r="U177" s="405"/>
      <c r="V177" s="405"/>
      <c r="W177" s="405"/>
      <c r="X177" s="423">
        <f>0.06</f>
        <v>0.06</v>
      </c>
      <c r="Y177" s="405"/>
      <c r="Z177" s="424">
        <f t="shared" si="72"/>
        <v>0</v>
      </c>
      <c r="AA177" s="406">
        <f t="shared" si="73"/>
        <v>0</v>
      </c>
      <c r="AB177" s="484">
        <f t="shared" si="46"/>
        <v>0</v>
      </c>
      <c r="AC177" s="404"/>
    </row>
    <row r="178" spans="1:29" ht="18">
      <c r="A178" s="6"/>
      <c r="B178" s="7" t="s">
        <v>111</v>
      </c>
      <c r="C178" s="8">
        <v>0</v>
      </c>
      <c r="D178" s="13">
        <v>0</v>
      </c>
      <c r="E178" s="8">
        <v>0</v>
      </c>
      <c r="F178" s="13">
        <v>0</v>
      </c>
      <c r="G178" s="47"/>
      <c r="H178" s="48"/>
      <c r="I178" s="49">
        <f t="shared" si="74"/>
        <v>0</v>
      </c>
      <c r="J178" s="50">
        <f t="shared" si="74"/>
        <v>0</v>
      </c>
      <c r="K178" s="8"/>
      <c r="L178" s="8"/>
      <c r="M178" s="8"/>
      <c r="N178" s="8"/>
      <c r="O178" s="51">
        <f>0.06/12*9</f>
        <v>4.4999999999999998E-2</v>
      </c>
      <c r="P178" s="8"/>
      <c r="Q178" s="41">
        <f t="shared" si="44"/>
        <v>0</v>
      </c>
      <c r="R178" s="42">
        <f t="shared" si="38"/>
        <v>0</v>
      </c>
      <c r="S178" s="43">
        <f t="shared" si="38"/>
        <v>0</v>
      </c>
      <c r="T178" s="405"/>
      <c r="U178" s="405"/>
      <c r="V178" s="405"/>
      <c r="W178" s="405"/>
      <c r="X178" s="423">
        <f>0.06/12*9</f>
        <v>4.4999999999999998E-2</v>
      </c>
      <c r="Y178" s="405"/>
      <c r="Z178" s="424">
        <f t="shared" si="72"/>
        <v>0</v>
      </c>
      <c r="AA178" s="406">
        <f t="shared" si="73"/>
        <v>0</v>
      </c>
      <c r="AB178" s="484">
        <f t="shared" si="46"/>
        <v>0</v>
      </c>
      <c r="AC178" s="404"/>
    </row>
    <row r="179" spans="1:29" ht="18">
      <c r="A179" s="6"/>
      <c r="B179" s="7" t="s">
        <v>112</v>
      </c>
      <c r="C179" s="8">
        <v>0</v>
      </c>
      <c r="D179" s="13">
        <v>0</v>
      </c>
      <c r="E179" s="8">
        <v>0</v>
      </c>
      <c r="F179" s="13">
        <v>0</v>
      </c>
      <c r="G179" s="47"/>
      <c r="H179" s="48"/>
      <c r="I179" s="49">
        <f t="shared" si="74"/>
        <v>0</v>
      </c>
      <c r="J179" s="50">
        <f t="shared" si="74"/>
        <v>0</v>
      </c>
      <c r="K179" s="8"/>
      <c r="L179" s="8"/>
      <c r="M179" s="8"/>
      <c r="N179" s="8"/>
      <c r="O179" s="51">
        <f>0.06/12*6</f>
        <v>0.03</v>
      </c>
      <c r="P179" s="8"/>
      <c r="Q179" s="41">
        <f t="shared" si="44"/>
        <v>0</v>
      </c>
      <c r="R179" s="42">
        <f t="shared" si="38"/>
        <v>0</v>
      </c>
      <c r="S179" s="43">
        <f t="shared" si="38"/>
        <v>0</v>
      </c>
      <c r="T179" s="405"/>
      <c r="U179" s="405"/>
      <c r="V179" s="405"/>
      <c r="W179" s="405"/>
      <c r="X179" s="423">
        <f>0.06/12*6</f>
        <v>0.03</v>
      </c>
      <c r="Y179" s="405"/>
      <c r="Z179" s="424">
        <f t="shared" si="72"/>
        <v>0</v>
      </c>
      <c r="AA179" s="406">
        <f t="shared" si="73"/>
        <v>0</v>
      </c>
      <c r="AB179" s="484">
        <f t="shared" si="46"/>
        <v>0</v>
      </c>
      <c r="AC179" s="404"/>
    </row>
    <row r="180" spans="1:29" ht="18">
      <c r="A180" s="6"/>
      <c r="B180" s="7" t="s">
        <v>113</v>
      </c>
      <c r="C180" s="8">
        <v>0</v>
      </c>
      <c r="D180" s="13">
        <v>0</v>
      </c>
      <c r="E180" s="8">
        <v>0</v>
      </c>
      <c r="F180" s="13">
        <v>0</v>
      </c>
      <c r="G180" s="47"/>
      <c r="H180" s="48"/>
      <c r="I180" s="49">
        <f t="shared" si="74"/>
        <v>0</v>
      </c>
      <c r="J180" s="50">
        <f t="shared" si="74"/>
        <v>0</v>
      </c>
      <c r="K180" s="8"/>
      <c r="L180" s="8"/>
      <c r="M180" s="8"/>
      <c r="N180" s="8"/>
      <c r="O180" s="51">
        <f>0.06/12*3</f>
        <v>1.4999999999999999E-2</v>
      </c>
      <c r="P180" s="8"/>
      <c r="Q180" s="41">
        <f t="shared" si="44"/>
        <v>0</v>
      </c>
      <c r="R180" s="42">
        <f t="shared" si="38"/>
        <v>0</v>
      </c>
      <c r="S180" s="43">
        <f t="shared" si="38"/>
        <v>0</v>
      </c>
      <c r="T180" s="405"/>
      <c r="U180" s="405"/>
      <c r="V180" s="405"/>
      <c r="W180" s="405"/>
      <c r="X180" s="423">
        <f>0.06/12*3</f>
        <v>1.4999999999999999E-2</v>
      </c>
      <c r="Y180" s="405"/>
      <c r="Z180" s="424">
        <f t="shared" si="72"/>
        <v>0</v>
      </c>
      <c r="AA180" s="406">
        <f t="shared" si="73"/>
        <v>0</v>
      </c>
      <c r="AB180" s="484">
        <f t="shared" si="46"/>
        <v>0</v>
      </c>
      <c r="AC180" s="404"/>
    </row>
    <row r="181" spans="1:29" s="216" customFormat="1" ht="18">
      <c r="A181" s="203"/>
      <c r="B181" s="192" t="s">
        <v>107</v>
      </c>
      <c r="C181" s="198">
        <v>0</v>
      </c>
      <c r="D181" s="199">
        <v>0</v>
      </c>
      <c r="E181" s="198">
        <v>0</v>
      </c>
      <c r="F181" s="199">
        <v>0</v>
      </c>
      <c r="G181" s="214"/>
      <c r="H181" s="215"/>
      <c r="I181" s="198">
        <f t="shared" ref="I181:S181" si="75">I177+I178+I179+I180</f>
        <v>0</v>
      </c>
      <c r="J181" s="199">
        <f t="shared" si="75"/>
        <v>0</v>
      </c>
      <c r="K181" s="199">
        <f t="shared" si="75"/>
        <v>0</v>
      </c>
      <c r="L181" s="199">
        <f t="shared" si="75"/>
        <v>0</v>
      </c>
      <c r="M181" s="199">
        <f t="shared" si="75"/>
        <v>0</v>
      </c>
      <c r="N181" s="199">
        <f t="shared" si="75"/>
        <v>0</v>
      </c>
      <c r="O181" s="200">
        <f t="shared" si="75"/>
        <v>0.15000000000000002</v>
      </c>
      <c r="P181" s="199">
        <f t="shared" si="75"/>
        <v>0</v>
      </c>
      <c r="Q181" s="199">
        <f t="shared" si="75"/>
        <v>0</v>
      </c>
      <c r="R181" s="199">
        <f t="shared" si="75"/>
        <v>0</v>
      </c>
      <c r="S181" s="199">
        <f t="shared" si="75"/>
        <v>0</v>
      </c>
      <c r="T181" s="446"/>
      <c r="U181" s="446">
        <f t="shared" ref="U181:AB181" si="76">U177+U178+U179+U180</f>
        <v>0</v>
      </c>
      <c r="V181" s="446"/>
      <c r="W181" s="446">
        <f t="shared" si="76"/>
        <v>0</v>
      </c>
      <c r="X181" s="449"/>
      <c r="Y181" s="446"/>
      <c r="Z181" s="446">
        <f t="shared" si="76"/>
        <v>0</v>
      </c>
      <c r="AA181" s="446"/>
      <c r="AB181" s="446">
        <f t="shared" si="76"/>
        <v>0</v>
      </c>
      <c r="AC181" s="422"/>
    </row>
    <row r="182" spans="1:29" ht="18">
      <c r="A182" s="6">
        <v>6.06</v>
      </c>
      <c r="B182" s="36" t="s">
        <v>118</v>
      </c>
      <c r="C182" s="26">
        <v>0</v>
      </c>
      <c r="D182" s="27">
        <v>0</v>
      </c>
      <c r="E182" s="26">
        <v>0</v>
      </c>
      <c r="F182" s="27">
        <v>0</v>
      </c>
      <c r="G182" s="47"/>
      <c r="H182" s="48"/>
      <c r="I182" s="53"/>
      <c r="J182" s="26"/>
      <c r="K182" s="26"/>
      <c r="L182" s="26"/>
      <c r="M182" s="26"/>
      <c r="N182" s="26"/>
      <c r="O182" s="54"/>
      <c r="P182" s="26"/>
      <c r="Q182" s="41">
        <f t="shared" si="44"/>
        <v>0</v>
      </c>
      <c r="R182" s="42">
        <f t="shared" si="38"/>
        <v>0</v>
      </c>
      <c r="S182" s="43">
        <f t="shared" si="38"/>
        <v>0</v>
      </c>
      <c r="T182" s="439"/>
      <c r="U182" s="439"/>
      <c r="V182" s="439"/>
      <c r="W182" s="439"/>
      <c r="X182" s="450"/>
      <c r="Y182" s="439"/>
      <c r="Z182" s="424">
        <f t="shared" ref="Z182:Z186" si="77">X182*Y182</f>
        <v>0</v>
      </c>
      <c r="AA182" s="406">
        <f t="shared" ref="AA182:AA186" si="78">T182+V182+Y182</f>
        <v>0</v>
      </c>
      <c r="AB182" s="484">
        <f t="shared" si="46"/>
        <v>0</v>
      </c>
      <c r="AC182" s="403"/>
    </row>
    <row r="183" spans="1:29" ht="18">
      <c r="A183" s="6"/>
      <c r="B183" s="7" t="s">
        <v>110</v>
      </c>
      <c r="C183" s="8">
        <v>0</v>
      </c>
      <c r="D183" s="13">
        <v>0</v>
      </c>
      <c r="E183" s="8">
        <v>0</v>
      </c>
      <c r="F183" s="13">
        <v>0</v>
      </c>
      <c r="G183" s="47"/>
      <c r="H183" s="48"/>
      <c r="I183" s="49">
        <f t="shared" ref="I183:J186" si="79">C183-E183</f>
        <v>0</v>
      </c>
      <c r="J183" s="50">
        <f t="shared" si="79"/>
        <v>0</v>
      </c>
      <c r="K183" s="8"/>
      <c r="L183" s="8"/>
      <c r="M183" s="8"/>
      <c r="N183" s="8"/>
      <c r="O183" s="51">
        <v>0.2</v>
      </c>
      <c r="P183" s="8"/>
      <c r="Q183" s="41">
        <f t="shared" si="44"/>
        <v>0</v>
      </c>
      <c r="R183" s="42">
        <f t="shared" si="38"/>
        <v>0</v>
      </c>
      <c r="S183" s="43">
        <f t="shared" si="38"/>
        <v>0</v>
      </c>
      <c r="T183" s="405"/>
      <c r="U183" s="405"/>
      <c r="V183" s="405"/>
      <c r="W183" s="405"/>
      <c r="X183" s="423">
        <v>0.2</v>
      </c>
      <c r="Y183" s="405"/>
      <c r="Z183" s="424">
        <f t="shared" si="77"/>
        <v>0</v>
      </c>
      <c r="AA183" s="406">
        <f t="shared" si="78"/>
        <v>0</v>
      </c>
      <c r="AB183" s="484">
        <f t="shared" si="46"/>
        <v>0</v>
      </c>
      <c r="AC183" s="404"/>
    </row>
    <row r="184" spans="1:29" ht="18">
      <c r="A184" s="6"/>
      <c r="B184" s="7" t="s">
        <v>111</v>
      </c>
      <c r="C184" s="8">
        <v>0</v>
      </c>
      <c r="D184" s="13">
        <v>0</v>
      </c>
      <c r="E184" s="8">
        <v>0</v>
      </c>
      <c r="F184" s="13">
        <v>0</v>
      </c>
      <c r="G184" s="47"/>
      <c r="H184" s="48"/>
      <c r="I184" s="49">
        <f t="shared" si="79"/>
        <v>0</v>
      </c>
      <c r="J184" s="50">
        <f t="shared" si="79"/>
        <v>0</v>
      </c>
      <c r="K184" s="8"/>
      <c r="L184" s="8"/>
      <c r="M184" s="8"/>
      <c r="N184" s="8"/>
      <c r="O184" s="51">
        <f>0.2/12*9</f>
        <v>0.15</v>
      </c>
      <c r="P184" s="8"/>
      <c r="Q184" s="41">
        <f t="shared" si="44"/>
        <v>0</v>
      </c>
      <c r="R184" s="42">
        <f t="shared" si="38"/>
        <v>0</v>
      </c>
      <c r="S184" s="43">
        <f t="shared" si="38"/>
        <v>0</v>
      </c>
      <c r="T184" s="405"/>
      <c r="U184" s="405"/>
      <c r="V184" s="405"/>
      <c r="W184" s="405"/>
      <c r="X184" s="423">
        <f>0.2/12*9</f>
        <v>0.15</v>
      </c>
      <c r="Y184" s="405"/>
      <c r="Z184" s="424">
        <f t="shared" si="77"/>
        <v>0</v>
      </c>
      <c r="AA184" s="406">
        <f t="shared" si="78"/>
        <v>0</v>
      </c>
      <c r="AB184" s="484">
        <f t="shared" si="46"/>
        <v>0</v>
      </c>
      <c r="AC184" s="404"/>
    </row>
    <row r="185" spans="1:29" ht="18">
      <c r="A185" s="6"/>
      <c r="B185" s="7" t="s">
        <v>112</v>
      </c>
      <c r="C185" s="8">
        <v>0</v>
      </c>
      <c r="D185" s="13">
        <v>0</v>
      </c>
      <c r="E185" s="8">
        <v>0</v>
      </c>
      <c r="F185" s="13">
        <v>0</v>
      </c>
      <c r="G185" s="47"/>
      <c r="H185" s="48"/>
      <c r="I185" s="49">
        <f t="shared" si="79"/>
        <v>0</v>
      </c>
      <c r="J185" s="50">
        <f t="shared" si="79"/>
        <v>0</v>
      </c>
      <c r="K185" s="8"/>
      <c r="L185" s="8"/>
      <c r="M185" s="8"/>
      <c r="N185" s="8"/>
      <c r="O185" s="51">
        <f>0.2/12*6</f>
        <v>0.1</v>
      </c>
      <c r="P185" s="8"/>
      <c r="Q185" s="41">
        <f t="shared" si="44"/>
        <v>0</v>
      </c>
      <c r="R185" s="42">
        <f t="shared" si="38"/>
        <v>0</v>
      </c>
      <c r="S185" s="43">
        <f t="shared" si="38"/>
        <v>0</v>
      </c>
      <c r="T185" s="405"/>
      <c r="U185" s="405"/>
      <c r="V185" s="405"/>
      <c r="W185" s="405"/>
      <c r="X185" s="423">
        <f>0.2/12*6</f>
        <v>0.1</v>
      </c>
      <c r="Y185" s="405"/>
      <c r="Z185" s="424">
        <f t="shared" si="77"/>
        <v>0</v>
      </c>
      <c r="AA185" s="406">
        <f t="shared" si="78"/>
        <v>0</v>
      </c>
      <c r="AB185" s="484">
        <f t="shared" si="46"/>
        <v>0</v>
      </c>
      <c r="AC185" s="404"/>
    </row>
    <row r="186" spans="1:29" ht="18">
      <c r="A186" s="6"/>
      <c r="B186" s="7" t="s">
        <v>113</v>
      </c>
      <c r="C186" s="8">
        <v>0</v>
      </c>
      <c r="D186" s="13">
        <v>0</v>
      </c>
      <c r="E186" s="8">
        <v>0</v>
      </c>
      <c r="F186" s="13">
        <v>0</v>
      </c>
      <c r="G186" s="47"/>
      <c r="H186" s="48"/>
      <c r="I186" s="49">
        <f t="shared" si="79"/>
        <v>0</v>
      </c>
      <c r="J186" s="50">
        <f t="shared" si="79"/>
        <v>0</v>
      </c>
      <c r="K186" s="8"/>
      <c r="L186" s="8"/>
      <c r="M186" s="8"/>
      <c r="N186" s="8"/>
      <c r="O186" s="51">
        <f>0.2/12*3</f>
        <v>0.05</v>
      </c>
      <c r="P186" s="8"/>
      <c r="Q186" s="41">
        <f t="shared" si="44"/>
        <v>0</v>
      </c>
      <c r="R186" s="42">
        <f t="shared" si="38"/>
        <v>0</v>
      </c>
      <c r="S186" s="43">
        <f t="shared" si="38"/>
        <v>0</v>
      </c>
      <c r="T186" s="405"/>
      <c r="U186" s="405"/>
      <c r="V186" s="405"/>
      <c r="W186" s="405"/>
      <c r="X186" s="423">
        <f>0.2/12*3</f>
        <v>0.05</v>
      </c>
      <c r="Y186" s="405"/>
      <c r="Z186" s="424">
        <f t="shared" si="77"/>
        <v>0</v>
      </c>
      <c r="AA186" s="406">
        <f t="shared" si="78"/>
        <v>0</v>
      </c>
      <c r="AB186" s="484">
        <f t="shared" si="46"/>
        <v>0</v>
      </c>
      <c r="AC186" s="404"/>
    </row>
    <row r="187" spans="1:29" s="87" customFormat="1" ht="18">
      <c r="A187" s="176"/>
      <c r="B187" s="192" t="s">
        <v>107</v>
      </c>
      <c r="C187" s="198">
        <v>0</v>
      </c>
      <c r="D187" s="199">
        <v>0</v>
      </c>
      <c r="E187" s="198">
        <v>0</v>
      </c>
      <c r="F187" s="199">
        <v>0</v>
      </c>
      <c r="G187" s="134"/>
      <c r="H187" s="135"/>
      <c r="I187" s="198">
        <f t="shared" ref="I187:S187" si="80">I183+I184+I185+I186</f>
        <v>0</v>
      </c>
      <c r="J187" s="199">
        <f t="shared" si="80"/>
        <v>0</v>
      </c>
      <c r="K187" s="199">
        <f t="shared" si="80"/>
        <v>0</v>
      </c>
      <c r="L187" s="199">
        <f t="shared" si="80"/>
        <v>0</v>
      </c>
      <c r="M187" s="199">
        <f t="shared" si="80"/>
        <v>0</v>
      </c>
      <c r="N187" s="199">
        <f t="shared" si="80"/>
        <v>0</v>
      </c>
      <c r="O187" s="200">
        <f t="shared" si="80"/>
        <v>0.49999999999999994</v>
      </c>
      <c r="P187" s="199">
        <f t="shared" si="80"/>
        <v>0</v>
      </c>
      <c r="Q187" s="199">
        <f t="shared" si="80"/>
        <v>0</v>
      </c>
      <c r="R187" s="199">
        <f t="shared" si="80"/>
        <v>0</v>
      </c>
      <c r="S187" s="199">
        <f t="shared" si="80"/>
        <v>0</v>
      </c>
      <c r="T187" s="446"/>
      <c r="U187" s="446">
        <f t="shared" ref="U187:AB187" si="81">U183+U184+U185+U186</f>
        <v>0</v>
      </c>
      <c r="V187" s="446"/>
      <c r="W187" s="446">
        <f t="shared" si="81"/>
        <v>0</v>
      </c>
      <c r="X187" s="449"/>
      <c r="Y187" s="446"/>
      <c r="Z187" s="446">
        <f t="shared" si="81"/>
        <v>0</v>
      </c>
      <c r="AA187" s="446"/>
      <c r="AB187" s="446">
        <f t="shared" si="81"/>
        <v>0</v>
      </c>
      <c r="AC187" s="422"/>
    </row>
    <row r="188" spans="1:29" s="88" customFormat="1" ht="31.5">
      <c r="A188" s="6">
        <v>6.07</v>
      </c>
      <c r="B188" s="36" t="s">
        <v>119</v>
      </c>
      <c r="C188" s="26">
        <v>0</v>
      </c>
      <c r="D188" s="27">
        <v>0</v>
      </c>
      <c r="E188" s="26">
        <v>0</v>
      </c>
      <c r="F188" s="27">
        <v>0</v>
      </c>
      <c r="G188" s="47"/>
      <c r="H188" s="48"/>
      <c r="I188" s="53"/>
      <c r="J188" s="26"/>
      <c r="K188" s="26"/>
      <c r="L188" s="26"/>
      <c r="M188" s="26"/>
      <c r="N188" s="26"/>
      <c r="O188" s="112"/>
      <c r="P188" s="26"/>
      <c r="Q188" s="41">
        <f t="shared" si="44"/>
        <v>0</v>
      </c>
      <c r="R188" s="42">
        <f t="shared" si="38"/>
        <v>0</v>
      </c>
      <c r="S188" s="43">
        <f t="shared" si="38"/>
        <v>0</v>
      </c>
      <c r="T188" s="439"/>
      <c r="U188" s="439"/>
      <c r="V188" s="439"/>
      <c r="W188" s="439"/>
      <c r="X188" s="440"/>
      <c r="Y188" s="439"/>
      <c r="Z188" s="424"/>
      <c r="AA188" s="406"/>
      <c r="AB188" s="484"/>
      <c r="AC188" s="403"/>
    </row>
    <row r="189" spans="1:29" s="88" customFormat="1" ht="18">
      <c r="A189" s="6"/>
      <c r="B189" s="7" t="s">
        <v>110</v>
      </c>
      <c r="C189" s="8">
        <v>0</v>
      </c>
      <c r="D189" s="13">
        <v>0</v>
      </c>
      <c r="E189" s="8">
        <v>0</v>
      </c>
      <c r="F189" s="13">
        <v>0</v>
      </c>
      <c r="G189" s="47"/>
      <c r="H189" s="48"/>
      <c r="I189" s="49">
        <f t="shared" ref="I189:J192" si="82">C189-E189</f>
        <v>0</v>
      </c>
      <c r="J189" s="50">
        <f t="shared" si="82"/>
        <v>0</v>
      </c>
      <c r="K189" s="8"/>
      <c r="L189" s="8"/>
      <c r="M189" s="8"/>
      <c r="N189" s="8"/>
      <c r="O189" s="51">
        <f>0.06</f>
        <v>0.06</v>
      </c>
      <c r="P189" s="8"/>
      <c r="Q189" s="41">
        <f t="shared" si="44"/>
        <v>0</v>
      </c>
      <c r="R189" s="42">
        <f t="shared" si="38"/>
        <v>0</v>
      </c>
      <c r="S189" s="43">
        <f t="shared" si="38"/>
        <v>0</v>
      </c>
      <c r="T189" s="405"/>
      <c r="U189" s="405"/>
      <c r="V189" s="405"/>
      <c r="W189" s="405"/>
      <c r="X189" s="423">
        <f>0.06</f>
        <v>0.06</v>
      </c>
      <c r="Y189" s="405"/>
      <c r="Z189" s="424">
        <f t="shared" ref="Z189:Z192" si="83">X189*Y189</f>
        <v>0</v>
      </c>
      <c r="AA189" s="406">
        <f t="shared" ref="AA189:AA192" si="84">T189+V189+Y189</f>
        <v>0</v>
      </c>
      <c r="AB189" s="484">
        <f t="shared" si="46"/>
        <v>0</v>
      </c>
      <c r="AC189" s="404"/>
    </row>
    <row r="190" spans="1:29" s="88" customFormat="1" ht="18">
      <c r="A190" s="6"/>
      <c r="B190" s="7" t="s">
        <v>111</v>
      </c>
      <c r="C190" s="8">
        <v>0</v>
      </c>
      <c r="D190" s="13">
        <v>0</v>
      </c>
      <c r="E190" s="8">
        <v>0</v>
      </c>
      <c r="F190" s="13">
        <v>0</v>
      </c>
      <c r="G190" s="47"/>
      <c r="H190" s="48"/>
      <c r="I190" s="49">
        <f t="shared" si="82"/>
        <v>0</v>
      </c>
      <c r="J190" s="50">
        <f t="shared" si="82"/>
        <v>0</v>
      </c>
      <c r="K190" s="8"/>
      <c r="L190" s="8"/>
      <c r="M190" s="8"/>
      <c r="N190" s="8"/>
      <c r="O190" s="51">
        <f>0.06/12*9</f>
        <v>4.4999999999999998E-2</v>
      </c>
      <c r="P190" s="8"/>
      <c r="Q190" s="41">
        <f t="shared" si="44"/>
        <v>0</v>
      </c>
      <c r="R190" s="42">
        <f t="shared" si="38"/>
        <v>0</v>
      </c>
      <c r="S190" s="43">
        <f t="shared" si="38"/>
        <v>0</v>
      </c>
      <c r="T190" s="405"/>
      <c r="U190" s="405"/>
      <c r="V190" s="405"/>
      <c r="W190" s="405"/>
      <c r="X190" s="423">
        <f>0.06/12*9</f>
        <v>4.4999999999999998E-2</v>
      </c>
      <c r="Y190" s="405"/>
      <c r="Z190" s="424">
        <f t="shared" si="83"/>
        <v>0</v>
      </c>
      <c r="AA190" s="406">
        <f t="shared" si="84"/>
        <v>0</v>
      </c>
      <c r="AB190" s="484">
        <f t="shared" si="46"/>
        <v>0</v>
      </c>
      <c r="AC190" s="404"/>
    </row>
    <row r="191" spans="1:29" s="88" customFormat="1" ht="18">
      <c r="A191" s="6"/>
      <c r="B191" s="7" t="s">
        <v>112</v>
      </c>
      <c r="C191" s="8">
        <v>0</v>
      </c>
      <c r="D191" s="13">
        <v>0</v>
      </c>
      <c r="E191" s="8">
        <v>0</v>
      </c>
      <c r="F191" s="13">
        <v>0</v>
      </c>
      <c r="G191" s="47"/>
      <c r="H191" s="48"/>
      <c r="I191" s="49">
        <f t="shared" si="82"/>
        <v>0</v>
      </c>
      <c r="J191" s="50">
        <f t="shared" si="82"/>
        <v>0</v>
      </c>
      <c r="K191" s="8"/>
      <c r="L191" s="8"/>
      <c r="M191" s="8"/>
      <c r="N191" s="8"/>
      <c r="O191" s="51">
        <f>0.06/12*6</f>
        <v>0.03</v>
      </c>
      <c r="P191" s="8"/>
      <c r="Q191" s="41">
        <f t="shared" si="44"/>
        <v>0</v>
      </c>
      <c r="R191" s="42">
        <f t="shared" si="38"/>
        <v>0</v>
      </c>
      <c r="S191" s="43">
        <f t="shared" si="38"/>
        <v>0</v>
      </c>
      <c r="T191" s="405"/>
      <c r="U191" s="405"/>
      <c r="V191" s="405"/>
      <c r="W191" s="405"/>
      <c r="X191" s="423">
        <f>0.06/12*6</f>
        <v>0.03</v>
      </c>
      <c r="Y191" s="405"/>
      <c r="Z191" s="424">
        <f t="shared" si="83"/>
        <v>0</v>
      </c>
      <c r="AA191" s="406">
        <f t="shared" si="84"/>
        <v>0</v>
      </c>
      <c r="AB191" s="484">
        <f t="shared" si="46"/>
        <v>0</v>
      </c>
      <c r="AC191" s="404"/>
    </row>
    <row r="192" spans="1:29" s="88" customFormat="1" ht="18">
      <c r="A192" s="6"/>
      <c r="B192" s="7" t="s">
        <v>113</v>
      </c>
      <c r="C192" s="8">
        <v>0</v>
      </c>
      <c r="D192" s="13">
        <v>0</v>
      </c>
      <c r="E192" s="8">
        <v>0</v>
      </c>
      <c r="F192" s="13">
        <v>0</v>
      </c>
      <c r="G192" s="47"/>
      <c r="H192" s="48"/>
      <c r="I192" s="49">
        <f t="shared" si="82"/>
        <v>0</v>
      </c>
      <c r="J192" s="50">
        <f t="shared" si="82"/>
        <v>0</v>
      </c>
      <c r="K192" s="8"/>
      <c r="L192" s="8"/>
      <c r="M192" s="8"/>
      <c r="N192" s="8"/>
      <c r="O192" s="51">
        <f>0.06/12*3</f>
        <v>1.4999999999999999E-2</v>
      </c>
      <c r="P192" s="8"/>
      <c r="Q192" s="41">
        <f t="shared" si="44"/>
        <v>0</v>
      </c>
      <c r="R192" s="42">
        <f t="shared" si="38"/>
        <v>0</v>
      </c>
      <c r="S192" s="43">
        <f t="shared" si="38"/>
        <v>0</v>
      </c>
      <c r="T192" s="405"/>
      <c r="U192" s="405"/>
      <c r="V192" s="405"/>
      <c r="W192" s="405"/>
      <c r="X192" s="423">
        <f>0.06/12*3</f>
        <v>1.4999999999999999E-2</v>
      </c>
      <c r="Y192" s="405"/>
      <c r="Z192" s="424">
        <f t="shared" si="83"/>
        <v>0</v>
      </c>
      <c r="AA192" s="406">
        <f t="shared" si="84"/>
        <v>0</v>
      </c>
      <c r="AB192" s="484">
        <f t="shared" si="46"/>
        <v>0</v>
      </c>
      <c r="AC192" s="404"/>
    </row>
    <row r="193" spans="1:29" s="87" customFormat="1" ht="18">
      <c r="A193" s="176"/>
      <c r="B193" s="192" t="s">
        <v>107</v>
      </c>
      <c r="C193" s="198">
        <v>0</v>
      </c>
      <c r="D193" s="199">
        <v>0</v>
      </c>
      <c r="E193" s="198">
        <v>0</v>
      </c>
      <c r="F193" s="199">
        <v>0</v>
      </c>
      <c r="G193" s="134"/>
      <c r="H193" s="135"/>
      <c r="I193" s="198">
        <f t="shared" ref="I193:S193" si="85">I189+I190+I191+I192</f>
        <v>0</v>
      </c>
      <c r="J193" s="199">
        <f t="shared" si="85"/>
        <v>0</v>
      </c>
      <c r="K193" s="199">
        <f t="shared" si="85"/>
        <v>0</v>
      </c>
      <c r="L193" s="199">
        <f t="shared" si="85"/>
        <v>0</v>
      </c>
      <c r="M193" s="199">
        <f t="shared" si="85"/>
        <v>0</v>
      </c>
      <c r="N193" s="199">
        <f t="shared" si="85"/>
        <v>0</v>
      </c>
      <c r="O193" s="200">
        <f t="shared" si="85"/>
        <v>0.15000000000000002</v>
      </c>
      <c r="P193" s="199">
        <f t="shared" si="85"/>
        <v>0</v>
      </c>
      <c r="Q193" s="199">
        <f t="shared" si="85"/>
        <v>0</v>
      </c>
      <c r="R193" s="199">
        <f t="shared" si="85"/>
        <v>0</v>
      </c>
      <c r="S193" s="199">
        <f t="shared" si="85"/>
        <v>0</v>
      </c>
      <c r="T193" s="446"/>
      <c r="U193" s="446">
        <f t="shared" ref="U193:Z193" si="86">U189+U190+U191+U192</f>
        <v>0</v>
      </c>
      <c r="V193" s="446"/>
      <c r="W193" s="446">
        <f t="shared" si="86"/>
        <v>0</v>
      </c>
      <c r="X193" s="449"/>
      <c r="Y193" s="446"/>
      <c r="Z193" s="446">
        <f t="shared" si="86"/>
        <v>0</v>
      </c>
      <c r="AA193" s="446"/>
      <c r="AB193" s="484">
        <f t="shared" si="46"/>
        <v>0</v>
      </c>
      <c r="AC193" s="422"/>
    </row>
    <row r="194" spans="1:29" s="87" customFormat="1" ht="18">
      <c r="A194" s="176"/>
      <c r="B194" s="192" t="s">
        <v>9</v>
      </c>
      <c r="C194" s="198">
        <v>99</v>
      </c>
      <c r="D194" s="199">
        <f t="shared" ref="D194:F194" si="87">D193+D187+D181+D175+D169+D163+D157</f>
        <v>8.32</v>
      </c>
      <c r="E194" s="198">
        <v>99</v>
      </c>
      <c r="F194" s="199">
        <f t="shared" si="87"/>
        <v>8.32</v>
      </c>
      <c r="G194" s="134">
        <f t="shared" ref="G194:H215" si="88">E194/C194</f>
        <v>1</v>
      </c>
      <c r="H194" s="135">
        <f t="shared" si="88"/>
        <v>1</v>
      </c>
      <c r="I194" s="198">
        <f t="shared" ref="I194:S194" si="89">I193+I187+I181+I175+I169+I163+I157</f>
        <v>0</v>
      </c>
      <c r="J194" s="199">
        <f t="shared" si="89"/>
        <v>0</v>
      </c>
      <c r="K194" s="199">
        <f t="shared" si="89"/>
        <v>0</v>
      </c>
      <c r="L194" s="199">
        <f t="shared" si="89"/>
        <v>0</v>
      </c>
      <c r="M194" s="199">
        <f t="shared" si="89"/>
        <v>0</v>
      </c>
      <c r="N194" s="199">
        <f t="shared" si="89"/>
        <v>0</v>
      </c>
      <c r="O194" s="200">
        <f t="shared" si="89"/>
        <v>2.1</v>
      </c>
      <c r="P194" s="199">
        <f t="shared" si="89"/>
        <v>381</v>
      </c>
      <c r="Q194" s="199">
        <f t="shared" si="89"/>
        <v>14.999999999999998</v>
      </c>
      <c r="R194" s="199">
        <f t="shared" si="89"/>
        <v>381</v>
      </c>
      <c r="S194" s="199">
        <f t="shared" si="89"/>
        <v>14.999999999999998</v>
      </c>
      <c r="T194" s="446"/>
      <c r="U194" s="446">
        <f t="shared" ref="U194:Z194" si="90">U193+U187+U181+U175+U169+U163+U157</f>
        <v>0</v>
      </c>
      <c r="V194" s="446"/>
      <c r="W194" s="446">
        <f t="shared" si="90"/>
        <v>0</v>
      </c>
      <c r="X194" s="449"/>
      <c r="Y194" s="446"/>
      <c r="Z194" s="446">
        <f t="shared" si="90"/>
        <v>14.999999999999998</v>
      </c>
      <c r="AA194" s="446"/>
      <c r="AB194" s="446">
        <f>AB193+AB187+AB181+AB175+AB169+AB163+AB157</f>
        <v>14.999999999999998</v>
      </c>
      <c r="AC194" s="422"/>
    </row>
    <row r="195" spans="1:29" s="172" customFormat="1" ht="18">
      <c r="A195" s="164" t="s">
        <v>120</v>
      </c>
      <c r="B195" s="165" t="s">
        <v>121</v>
      </c>
      <c r="C195" s="166">
        <v>0</v>
      </c>
      <c r="D195" s="173">
        <v>0</v>
      </c>
      <c r="E195" s="166">
        <v>0</v>
      </c>
      <c r="F195" s="173">
        <v>0</v>
      </c>
      <c r="G195" s="167"/>
      <c r="H195" s="168"/>
      <c r="I195" s="174"/>
      <c r="J195" s="166"/>
      <c r="K195" s="166"/>
      <c r="L195" s="166"/>
      <c r="M195" s="166"/>
      <c r="N195" s="166"/>
      <c r="O195" s="169"/>
      <c r="P195" s="166"/>
      <c r="Q195" s="201">
        <f t="shared" si="44"/>
        <v>0</v>
      </c>
      <c r="R195" s="170">
        <f t="shared" si="38"/>
        <v>0</v>
      </c>
      <c r="S195" s="171">
        <f t="shared" si="38"/>
        <v>0</v>
      </c>
      <c r="T195" s="439"/>
      <c r="U195" s="439"/>
      <c r="V195" s="439"/>
      <c r="W195" s="439"/>
      <c r="X195" s="440"/>
      <c r="Y195" s="439"/>
      <c r="Z195" s="424"/>
      <c r="AA195" s="406"/>
      <c r="AB195" s="484"/>
      <c r="AC195" s="403"/>
    </row>
    <row r="196" spans="1:29" s="147" customFormat="1" ht="18">
      <c r="A196" s="143">
        <v>7</v>
      </c>
      <c r="B196" s="144" t="s">
        <v>122</v>
      </c>
      <c r="C196" s="145">
        <v>0</v>
      </c>
      <c r="D196" s="162">
        <v>0</v>
      </c>
      <c r="E196" s="145">
        <v>0</v>
      </c>
      <c r="F196" s="162">
        <v>0</v>
      </c>
      <c r="G196" s="151"/>
      <c r="H196" s="152"/>
      <c r="I196" s="159"/>
      <c r="J196" s="145"/>
      <c r="K196" s="145"/>
      <c r="L196" s="145"/>
      <c r="M196" s="145"/>
      <c r="N196" s="145"/>
      <c r="O196" s="153"/>
      <c r="P196" s="145"/>
      <c r="Q196" s="158">
        <f t="shared" si="44"/>
        <v>0</v>
      </c>
      <c r="R196" s="154">
        <f t="shared" si="38"/>
        <v>0</v>
      </c>
      <c r="S196" s="155">
        <f t="shared" si="38"/>
        <v>0</v>
      </c>
      <c r="T196" s="439"/>
      <c r="U196" s="439"/>
      <c r="V196" s="439"/>
      <c r="W196" s="439"/>
      <c r="X196" s="440"/>
      <c r="Y196" s="439"/>
      <c r="Z196" s="424"/>
      <c r="AA196" s="406"/>
      <c r="AB196" s="484"/>
      <c r="AC196" s="403"/>
    </row>
    <row r="197" spans="1:29" ht="18">
      <c r="A197" s="6">
        <v>7.01</v>
      </c>
      <c r="B197" s="7" t="s">
        <v>123</v>
      </c>
      <c r="C197" s="8">
        <v>0</v>
      </c>
      <c r="D197" s="13">
        <v>0</v>
      </c>
      <c r="E197" s="8">
        <v>0</v>
      </c>
      <c r="F197" s="13">
        <v>0</v>
      </c>
      <c r="G197" s="47"/>
      <c r="H197" s="48"/>
      <c r="I197" s="75"/>
      <c r="J197" s="8"/>
      <c r="K197" s="8"/>
      <c r="L197" s="8"/>
      <c r="M197" s="8"/>
      <c r="N197" s="8"/>
      <c r="O197" s="64"/>
      <c r="P197" s="8"/>
      <c r="Q197" s="41">
        <f>O197*P197</f>
        <v>0</v>
      </c>
      <c r="R197" s="42">
        <f t="shared" si="38"/>
        <v>0</v>
      </c>
      <c r="S197" s="43">
        <f t="shared" si="38"/>
        <v>0</v>
      </c>
      <c r="T197" s="405"/>
      <c r="U197" s="405"/>
      <c r="V197" s="405"/>
      <c r="W197" s="405"/>
      <c r="X197" s="426"/>
      <c r="Y197" s="405"/>
      <c r="Z197" s="424"/>
      <c r="AA197" s="406"/>
      <c r="AB197" s="484"/>
      <c r="AC197" s="404"/>
    </row>
    <row r="198" spans="1:29" s="91" customFormat="1" ht="18">
      <c r="A198" s="6"/>
      <c r="B198" s="7" t="s">
        <v>124</v>
      </c>
      <c r="C198" s="8">
        <v>20525</v>
      </c>
      <c r="D198" s="13">
        <v>30.787500000000001</v>
      </c>
      <c r="E198" s="8">
        <v>20525</v>
      </c>
      <c r="F198" s="13">
        <v>30.787500000000001</v>
      </c>
      <c r="G198" s="47">
        <f t="shared" si="88"/>
        <v>1</v>
      </c>
      <c r="H198" s="48">
        <f t="shared" si="88"/>
        <v>1</v>
      </c>
      <c r="I198" s="49">
        <f t="shared" ref="I198:J207" si="91">C198-E198</f>
        <v>0</v>
      </c>
      <c r="J198" s="50">
        <f t="shared" si="91"/>
        <v>0</v>
      </c>
      <c r="K198" s="8"/>
      <c r="L198" s="8"/>
      <c r="M198" s="8"/>
      <c r="N198" s="8"/>
      <c r="O198" s="64">
        <v>1.5E-3</v>
      </c>
      <c r="P198" s="8">
        <v>18789</v>
      </c>
      <c r="Q198" s="41">
        <f t="shared" si="44"/>
        <v>28.183500000000002</v>
      </c>
      <c r="R198" s="42">
        <f t="shared" si="38"/>
        <v>18789</v>
      </c>
      <c r="S198" s="43">
        <f t="shared" si="38"/>
        <v>28.183500000000002</v>
      </c>
      <c r="T198" s="405"/>
      <c r="U198" s="405"/>
      <c r="V198" s="405"/>
      <c r="W198" s="405"/>
      <c r="X198" s="426">
        <v>1.5E-3</v>
      </c>
      <c r="Y198" s="405">
        <v>18789</v>
      </c>
      <c r="Z198" s="424">
        <f>X198*Y198</f>
        <v>28.183500000000002</v>
      </c>
      <c r="AA198" s="406">
        <f t="shared" ref="AA198:AA205" si="92">T198+V198+Y198</f>
        <v>18789</v>
      </c>
      <c r="AB198" s="484">
        <f t="shared" si="46"/>
        <v>28.183500000000002</v>
      </c>
      <c r="AC198" s="404"/>
    </row>
    <row r="199" spans="1:29" s="91" customFormat="1" ht="18">
      <c r="A199" s="6"/>
      <c r="B199" s="7" t="s">
        <v>125</v>
      </c>
      <c r="C199" s="8">
        <v>30</v>
      </c>
      <c r="D199" s="13">
        <v>4.4999999999999998E-2</v>
      </c>
      <c r="E199" s="8">
        <v>30</v>
      </c>
      <c r="F199" s="13">
        <v>4.4999999999999998E-2</v>
      </c>
      <c r="G199" s="47">
        <f t="shared" si="88"/>
        <v>1</v>
      </c>
      <c r="H199" s="48">
        <f t="shared" si="88"/>
        <v>1</v>
      </c>
      <c r="I199" s="49">
        <f t="shared" si="91"/>
        <v>0</v>
      </c>
      <c r="J199" s="50">
        <f t="shared" si="91"/>
        <v>0</v>
      </c>
      <c r="K199" s="8"/>
      <c r="L199" s="8"/>
      <c r="M199" s="8"/>
      <c r="N199" s="8"/>
      <c r="O199" s="64">
        <v>1.5E-3</v>
      </c>
      <c r="P199" s="8">
        <v>3</v>
      </c>
      <c r="Q199" s="41">
        <f t="shared" si="44"/>
        <v>4.5000000000000005E-3</v>
      </c>
      <c r="R199" s="42">
        <f t="shared" si="38"/>
        <v>3</v>
      </c>
      <c r="S199" s="43">
        <f t="shared" si="38"/>
        <v>4.5000000000000005E-3</v>
      </c>
      <c r="T199" s="405"/>
      <c r="U199" s="405"/>
      <c r="V199" s="405"/>
      <c r="W199" s="405"/>
      <c r="X199" s="426">
        <v>1.5E-3</v>
      </c>
      <c r="Y199" s="405">
        <v>3</v>
      </c>
      <c r="Z199" s="424">
        <f t="shared" ref="Z199:Z207" si="93">X199*Y199</f>
        <v>4.5000000000000005E-3</v>
      </c>
      <c r="AA199" s="406">
        <f t="shared" si="92"/>
        <v>3</v>
      </c>
      <c r="AB199" s="484">
        <f t="shared" si="46"/>
        <v>4.5000000000000005E-3</v>
      </c>
      <c r="AC199" s="404"/>
    </row>
    <row r="200" spans="1:29" s="91" customFormat="1" ht="18">
      <c r="A200" s="6"/>
      <c r="B200" s="7" t="s">
        <v>126</v>
      </c>
      <c r="C200" s="8">
        <v>0</v>
      </c>
      <c r="D200" s="13">
        <v>0</v>
      </c>
      <c r="E200" s="8">
        <v>0</v>
      </c>
      <c r="F200" s="13">
        <v>0</v>
      </c>
      <c r="G200" s="47"/>
      <c r="H200" s="48"/>
      <c r="I200" s="49">
        <f t="shared" si="91"/>
        <v>0</v>
      </c>
      <c r="J200" s="50">
        <f t="shared" si="91"/>
        <v>0</v>
      </c>
      <c r="K200" s="8"/>
      <c r="L200" s="8"/>
      <c r="M200" s="8"/>
      <c r="N200" s="8"/>
      <c r="O200" s="64">
        <v>1.5E-3</v>
      </c>
      <c r="P200" s="8">
        <v>0</v>
      </c>
      <c r="Q200" s="41">
        <f t="shared" si="44"/>
        <v>0</v>
      </c>
      <c r="R200" s="42">
        <f t="shared" si="38"/>
        <v>0</v>
      </c>
      <c r="S200" s="43">
        <f t="shared" si="38"/>
        <v>0</v>
      </c>
      <c r="T200" s="405"/>
      <c r="U200" s="405"/>
      <c r="V200" s="405"/>
      <c r="W200" s="405"/>
      <c r="X200" s="426">
        <v>1.5E-3</v>
      </c>
      <c r="Y200" s="405">
        <v>0</v>
      </c>
      <c r="Z200" s="424">
        <f t="shared" si="93"/>
        <v>0</v>
      </c>
      <c r="AA200" s="406">
        <f t="shared" si="92"/>
        <v>0</v>
      </c>
      <c r="AB200" s="484">
        <f t="shared" si="46"/>
        <v>0</v>
      </c>
      <c r="AC200" s="404"/>
    </row>
    <row r="201" spans="1:29" s="91" customFormat="1" ht="18">
      <c r="A201" s="6"/>
      <c r="B201" s="7" t="s">
        <v>127</v>
      </c>
      <c r="C201" s="8">
        <v>35077</v>
      </c>
      <c r="D201" s="13">
        <v>52.615500000000004</v>
      </c>
      <c r="E201" s="8">
        <v>35077</v>
      </c>
      <c r="F201" s="13">
        <v>52.615500000000004</v>
      </c>
      <c r="G201" s="47">
        <f t="shared" si="88"/>
        <v>1</v>
      </c>
      <c r="H201" s="48">
        <f t="shared" si="88"/>
        <v>1</v>
      </c>
      <c r="I201" s="49">
        <f t="shared" si="91"/>
        <v>0</v>
      </c>
      <c r="J201" s="50">
        <f t="shared" si="91"/>
        <v>0</v>
      </c>
      <c r="K201" s="8"/>
      <c r="L201" s="8"/>
      <c r="M201" s="8"/>
      <c r="N201" s="8"/>
      <c r="O201" s="64">
        <v>1.5E-3</v>
      </c>
      <c r="P201" s="8">
        <v>33916</v>
      </c>
      <c r="Q201" s="41">
        <f t="shared" si="44"/>
        <v>50.874000000000002</v>
      </c>
      <c r="R201" s="42">
        <f t="shared" si="38"/>
        <v>33916</v>
      </c>
      <c r="S201" s="43">
        <f t="shared" si="38"/>
        <v>50.874000000000002</v>
      </c>
      <c r="T201" s="405"/>
      <c r="U201" s="405"/>
      <c r="V201" s="405"/>
      <c r="W201" s="405"/>
      <c r="X201" s="426">
        <v>1.5E-3</v>
      </c>
      <c r="Y201" s="405">
        <v>33916</v>
      </c>
      <c r="Z201" s="424">
        <f t="shared" si="93"/>
        <v>50.874000000000002</v>
      </c>
      <c r="AA201" s="406">
        <f t="shared" si="92"/>
        <v>33916</v>
      </c>
      <c r="AB201" s="484">
        <f t="shared" si="46"/>
        <v>50.874000000000002</v>
      </c>
      <c r="AC201" s="404"/>
    </row>
    <row r="202" spans="1:29" s="91" customFormat="1" ht="18">
      <c r="A202" s="6"/>
      <c r="B202" s="7" t="s">
        <v>128</v>
      </c>
      <c r="C202" s="8">
        <v>35</v>
      </c>
      <c r="D202" s="13">
        <v>5.2499999999999998E-2</v>
      </c>
      <c r="E202" s="8">
        <v>35</v>
      </c>
      <c r="F202" s="13">
        <v>5.2499999999999998E-2</v>
      </c>
      <c r="G202" s="47">
        <f t="shared" si="88"/>
        <v>1</v>
      </c>
      <c r="H202" s="48">
        <f t="shared" si="88"/>
        <v>1</v>
      </c>
      <c r="I202" s="49">
        <f t="shared" si="91"/>
        <v>0</v>
      </c>
      <c r="J202" s="50">
        <f t="shared" si="91"/>
        <v>0</v>
      </c>
      <c r="K202" s="8"/>
      <c r="L202" s="8"/>
      <c r="M202" s="8"/>
      <c r="N202" s="8"/>
      <c r="O202" s="64">
        <v>1.5E-3</v>
      </c>
      <c r="P202" s="8">
        <v>2</v>
      </c>
      <c r="Q202" s="41">
        <f t="shared" si="44"/>
        <v>3.0000000000000001E-3</v>
      </c>
      <c r="R202" s="42">
        <f t="shared" si="38"/>
        <v>2</v>
      </c>
      <c r="S202" s="43">
        <f t="shared" si="38"/>
        <v>3.0000000000000001E-3</v>
      </c>
      <c r="T202" s="405"/>
      <c r="U202" s="405"/>
      <c r="V202" s="405"/>
      <c r="W202" s="405"/>
      <c r="X202" s="426">
        <v>1.5E-3</v>
      </c>
      <c r="Y202" s="405">
        <v>2</v>
      </c>
      <c r="Z202" s="424">
        <f t="shared" si="93"/>
        <v>3.0000000000000001E-3</v>
      </c>
      <c r="AA202" s="406">
        <f t="shared" si="92"/>
        <v>2</v>
      </c>
      <c r="AB202" s="484">
        <f t="shared" si="46"/>
        <v>3.0000000000000001E-3</v>
      </c>
      <c r="AC202" s="404"/>
    </row>
    <row r="203" spans="1:29" s="91" customFormat="1" ht="18">
      <c r="A203" s="6"/>
      <c r="B203" s="7" t="s">
        <v>129</v>
      </c>
      <c r="C203" s="8">
        <v>0</v>
      </c>
      <c r="D203" s="13">
        <v>0</v>
      </c>
      <c r="E203" s="8">
        <v>0</v>
      </c>
      <c r="F203" s="13">
        <v>0</v>
      </c>
      <c r="G203" s="47"/>
      <c r="H203" s="48"/>
      <c r="I203" s="49">
        <f t="shared" si="91"/>
        <v>0</v>
      </c>
      <c r="J203" s="50">
        <f t="shared" si="91"/>
        <v>0</v>
      </c>
      <c r="K203" s="8"/>
      <c r="L203" s="8"/>
      <c r="M203" s="8"/>
      <c r="N203" s="8"/>
      <c r="O203" s="64">
        <v>1.5E-3</v>
      </c>
      <c r="P203" s="8">
        <v>0</v>
      </c>
      <c r="Q203" s="41">
        <f t="shared" si="44"/>
        <v>0</v>
      </c>
      <c r="R203" s="42">
        <f t="shared" si="38"/>
        <v>0</v>
      </c>
      <c r="S203" s="43">
        <f t="shared" si="38"/>
        <v>0</v>
      </c>
      <c r="T203" s="405"/>
      <c r="U203" s="405"/>
      <c r="V203" s="405"/>
      <c r="W203" s="405"/>
      <c r="X203" s="426">
        <v>1.5E-3</v>
      </c>
      <c r="Y203" s="405">
        <v>0</v>
      </c>
      <c r="Z203" s="424">
        <f t="shared" si="93"/>
        <v>0</v>
      </c>
      <c r="AA203" s="406">
        <f t="shared" si="92"/>
        <v>0</v>
      </c>
      <c r="AB203" s="484">
        <f t="shared" si="46"/>
        <v>0</v>
      </c>
      <c r="AC203" s="404"/>
    </row>
    <row r="204" spans="1:29" s="87" customFormat="1" ht="18">
      <c r="A204" s="6"/>
      <c r="B204" s="7" t="s">
        <v>130</v>
      </c>
      <c r="C204" s="8">
        <v>0</v>
      </c>
      <c r="D204" s="13">
        <v>0</v>
      </c>
      <c r="E204" s="8">
        <v>0</v>
      </c>
      <c r="F204" s="13">
        <v>0</v>
      </c>
      <c r="G204" s="47"/>
      <c r="H204" s="48"/>
      <c r="I204" s="49">
        <f t="shared" si="91"/>
        <v>0</v>
      </c>
      <c r="J204" s="50">
        <f t="shared" si="91"/>
        <v>0</v>
      </c>
      <c r="K204" s="8"/>
      <c r="L204" s="8"/>
      <c r="M204" s="8"/>
      <c r="N204" s="8"/>
      <c r="O204" s="64">
        <v>1.5E-3</v>
      </c>
      <c r="P204" s="8">
        <v>0</v>
      </c>
      <c r="Q204" s="41">
        <f t="shared" si="44"/>
        <v>0</v>
      </c>
      <c r="R204" s="42">
        <f t="shared" si="38"/>
        <v>0</v>
      </c>
      <c r="S204" s="43">
        <f t="shared" si="38"/>
        <v>0</v>
      </c>
      <c r="T204" s="405"/>
      <c r="U204" s="405"/>
      <c r="V204" s="405"/>
      <c r="W204" s="405"/>
      <c r="X204" s="426">
        <v>1.5E-3</v>
      </c>
      <c r="Y204" s="405">
        <v>0</v>
      </c>
      <c r="Z204" s="424">
        <f t="shared" si="93"/>
        <v>0</v>
      </c>
      <c r="AA204" s="406">
        <f t="shared" si="92"/>
        <v>0</v>
      </c>
      <c r="AB204" s="484">
        <f t="shared" si="46"/>
        <v>0</v>
      </c>
      <c r="AC204" s="404"/>
    </row>
    <row r="205" spans="1:29" ht="18">
      <c r="A205" s="6">
        <f>+A197+0.01</f>
        <v>7.02</v>
      </c>
      <c r="B205" s="7" t="s">
        <v>131</v>
      </c>
      <c r="C205" s="8">
        <v>36328</v>
      </c>
      <c r="D205" s="13">
        <v>90.8245</v>
      </c>
      <c r="E205" s="8">
        <v>36328</v>
      </c>
      <c r="F205" s="13">
        <v>90.8245</v>
      </c>
      <c r="G205" s="47">
        <f t="shared" si="88"/>
        <v>1</v>
      </c>
      <c r="H205" s="48">
        <f t="shared" si="88"/>
        <v>1</v>
      </c>
      <c r="I205" s="49">
        <f t="shared" si="91"/>
        <v>0</v>
      </c>
      <c r="J205" s="50">
        <f t="shared" si="91"/>
        <v>0</v>
      </c>
      <c r="K205" s="8"/>
      <c r="L205" s="8"/>
      <c r="M205" s="8"/>
      <c r="N205" s="8"/>
      <c r="O205" s="64">
        <v>2.5000000000000001E-3</v>
      </c>
      <c r="P205" s="8">
        <v>35464</v>
      </c>
      <c r="Q205" s="41">
        <f t="shared" si="44"/>
        <v>88.66</v>
      </c>
      <c r="R205" s="42">
        <f t="shared" si="38"/>
        <v>35464</v>
      </c>
      <c r="S205" s="43">
        <f t="shared" si="38"/>
        <v>88.66</v>
      </c>
      <c r="T205" s="405"/>
      <c r="U205" s="405"/>
      <c r="V205" s="405"/>
      <c r="W205" s="405"/>
      <c r="X205" s="426">
        <v>2.5000000000000001E-3</v>
      </c>
      <c r="Y205" s="405">
        <v>35464</v>
      </c>
      <c r="Z205" s="424">
        <f t="shared" si="93"/>
        <v>88.66</v>
      </c>
      <c r="AA205" s="406">
        <f t="shared" si="92"/>
        <v>35464</v>
      </c>
      <c r="AB205" s="484">
        <f t="shared" si="46"/>
        <v>88.66</v>
      </c>
      <c r="AC205" s="404"/>
    </row>
    <row r="206" spans="1:29" ht="18">
      <c r="A206" s="6">
        <f t="shared" ref="A206:A207" si="94">+A205+0.01</f>
        <v>7.0299999999999994</v>
      </c>
      <c r="B206" s="7" t="s">
        <v>132</v>
      </c>
      <c r="C206" s="8">
        <v>23</v>
      </c>
      <c r="D206" s="13">
        <v>5.7500000000000002E-2</v>
      </c>
      <c r="E206" s="8">
        <v>23</v>
      </c>
      <c r="F206" s="13">
        <v>5.7500000000000002E-2</v>
      </c>
      <c r="G206" s="47">
        <f t="shared" si="88"/>
        <v>1</v>
      </c>
      <c r="H206" s="48">
        <f t="shared" si="88"/>
        <v>1</v>
      </c>
      <c r="I206" s="49">
        <f t="shared" si="91"/>
        <v>0</v>
      </c>
      <c r="J206" s="50">
        <f t="shared" si="91"/>
        <v>0</v>
      </c>
      <c r="K206" s="8"/>
      <c r="L206" s="8"/>
      <c r="M206" s="8"/>
      <c r="N206" s="8"/>
      <c r="O206" s="64">
        <v>2.5000000000000001E-3</v>
      </c>
      <c r="P206" s="8">
        <v>3</v>
      </c>
      <c r="Q206" s="41">
        <f t="shared" si="44"/>
        <v>7.4999999999999997E-3</v>
      </c>
      <c r="R206" s="42">
        <f>K206+M206+P206</f>
        <v>3</v>
      </c>
      <c r="S206" s="43">
        <f t="shared" si="38"/>
        <v>7.4999999999999997E-3</v>
      </c>
      <c r="T206" s="405"/>
      <c r="U206" s="405"/>
      <c r="V206" s="405"/>
      <c r="W206" s="405"/>
      <c r="X206" s="426">
        <v>2.5000000000000001E-3</v>
      </c>
      <c r="Y206" s="405">
        <v>3</v>
      </c>
      <c r="Z206" s="424">
        <f t="shared" si="93"/>
        <v>7.4999999999999997E-3</v>
      </c>
      <c r="AA206" s="406">
        <f>T206+V206+Y206</f>
        <v>3</v>
      </c>
      <c r="AB206" s="484">
        <f t="shared" si="46"/>
        <v>7.4999999999999997E-3</v>
      </c>
      <c r="AC206" s="404"/>
    </row>
    <row r="207" spans="1:29" ht="18">
      <c r="A207" s="6">
        <f t="shared" si="94"/>
        <v>7.0399999999999991</v>
      </c>
      <c r="B207" s="7" t="s">
        <v>133</v>
      </c>
      <c r="C207" s="8">
        <v>0</v>
      </c>
      <c r="D207" s="13">
        <v>0</v>
      </c>
      <c r="E207" s="8">
        <v>0</v>
      </c>
      <c r="F207" s="13">
        <v>0</v>
      </c>
      <c r="G207" s="47"/>
      <c r="H207" s="48"/>
      <c r="I207" s="49">
        <f t="shared" si="91"/>
        <v>0</v>
      </c>
      <c r="J207" s="50">
        <f t="shared" si="91"/>
        <v>0</v>
      </c>
      <c r="K207" s="8"/>
      <c r="L207" s="8"/>
      <c r="M207" s="8"/>
      <c r="N207" s="8"/>
      <c r="O207" s="64">
        <v>2.5000000000000001E-3</v>
      </c>
      <c r="P207" s="8"/>
      <c r="Q207" s="41">
        <f t="shared" si="44"/>
        <v>0</v>
      </c>
      <c r="R207" s="42">
        <f t="shared" si="38"/>
        <v>0</v>
      </c>
      <c r="S207" s="43">
        <f t="shared" si="38"/>
        <v>0</v>
      </c>
      <c r="T207" s="405"/>
      <c r="U207" s="405"/>
      <c r="V207" s="405"/>
      <c r="W207" s="405"/>
      <c r="X207" s="426">
        <v>2.5000000000000001E-3</v>
      </c>
      <c r="Y207" s="405"/>
      <c r="Z207" s="424">
        <f t="shared" si="93"/>
        <v>0</v>
      </c>
      <c r="AA207" s="406">
        <f t="shared" ref="AA207" si="95">T207+V207+Y207</f>
        <v>0</v>
      </c>
      <c r="AB207" s="484">
        <f t="shared" si="46"/>
        <v>0</v>
      </c>
      <c r="AC207" s="404"/>
    </row>
    <row r="208" spans="1:29" s="87" customFormat="1" ht="18">
      <c r="A208" s="176"/>
      <c r="B208" s="192" t="s">
        <v>105</v>
      </c>
      <c r="C208" s="198">
        <f t="shared" ref="C208:F208" si="96">SUM(C198:C207)</f>
        <v>92018</v>
      </c>
      <c r="D208" s="199">
        <f t="shared" si="96"/>
        <v>174.38249999999999</v>
      </c>
      <c r="E208" s="198">
        <f t="shared" si="96"/>
        <v>92018</v>
      </c>
      <c r="F208" s="199">
        <f t="shared" si="96"/>
        <v>174.38249999999999</v>
      </c>
      <c r="G208" s="134">
        <f t="shared" si="88"/>
        <v>1</v>
      </c>
      <c r="H208" s="135">
        <f t="shared" si="88"/>
        <v>1</v>
      </c>
      <c r="I208" s="198">
        <f t="shared" ref="I208:S208" si="97">SUM(I198:I207)</f>
        <v>0</v>
      </c>
      <c r="J208" s="199">
        <f t="shared" si="97"/>
        <v>0</v>
      </c>
      <c r="K208" s="199">
        <f t="shared" si="97"/>
        <v>0</v>
      </c>
      <c r="L208" s="199">
        <f t="shared" si="97"/>
        <v>0</v>
      </c>
      <c r="M208" s="199">
        <f t="shared" si="97"/>
        <v>0</v>
      </c>
      <c r="N208" s="199">
        <f t="shared" si="97"/>
        <v>0</v>
      </c>
      <c r="O208" s="200">
        <f t="shared" si="97"/>
        <v>1.7999999999999999E-2</v>
      </c>
      <c r="P208" s="199">
        <f t="shared" si="97"/>
        <v>88177</v>
      </c>
      <c r="Q208" s="199">
        <f t="shared" si="97"/>
        <v>167.73250000000002</v>
      </c>
      <c r="R208" s="199">
        <f t="shared" si="97"/>
        <v>88177</v>
      </c>
      <c r="S208" s="199">
        <f t="shared" si="97"/>
        <v>167.73250000000002</v>
      </c>
      <c r="T208" s="446"/>
      <c r="U208" s="446">
        <f t="shared" ref="U208:AB208" si="98">SUM(U198:U207)</f>
        <v>0</v>
      </c>
      <c r="V208" s="446"/>
      <c r="W208" s="446">
        <f t="shared" si="98"/>
        <v>0</v>
      </c>
      <c r="X208" s="449"/>
      <c r="Y208" s="446"/>
      <c r="Z208" s="446">
        <f t="shared" si="98"/>
        <v>167.73250000000002</v>
      </c>
      <c r="AA208" s="446"/>
      <c r="AB208" s="446">
        <f t="shared" si="98"/>
        <v>167.73250000000002</v>
      </c>
      <c r="AC208" s="422"/>
    </row>
    <row r="209" spans="1:29" s="147" customFormat="1" ht="18">
      <c r="A209" s="143">
        <v>8</v>
      </c>
      <c r="B209" s="144" t="s">
        <v>134</v>
      </c>
      <c r="C209" s="145">
        <v>0</v>
      </c>
      <c r="D209" s="162">
        <v>0</v>
      </c>
      <c r="E209" s="145">
        <v>0</v>
      </c>
      <c r="F209" s="162">
        <v>0</v>
      </c>
      <c r="G209" s="151"/>
      <c r="H209" s="152"/>
      <c r="I209" s="159"/>
      <c r="J209" s="145"/>
      <c r="K209" s="145"/>
      <c r="L209" s="145"/>
      <c r="M209" s="145"/>
      <c r="N209" s="145"/>
      <c r="O209" s="153"/>
      <c r="P209" s="145"/>
      <c r="Q209" s="158">
        <f t="shared" si="44"/>
        <v>0</v>
      </c>
      <c r="R209" s="154">
        <f t="shared" si="38"/>
        <v>0</v>
      </c>
      <c r="S209" s="155">
        <f t="shared" si="38"/>
        <v>0</v>
      </c>
      <c r="T209" s="439"/>
      <c r="U209" s="439"/>
      <c r="V209" s="439"/>
      <c r="W209" s="439"/>
      <c r="X209" s="440"/>
      <c r="Y209" s="439"/>
      <c r="Z209" s="424"/>
      <c r="AA209" s="406"/>
      <c r="AB209" s="484"/>
      <c r="AC209" s="403"/>
    </row>
    <row r="210" spans="1:29" s="87" customFormat="1" ht="31.5">
      <c r="A210" s="6">
        <f>+A209+0.01</f>
        <v>8.01</v>
      </c>
      <c r="B210" s="7" t="s">
        <v>301</v>
      </c>
      <c r="C210" s="8">
        <v>22078</v>
      </c>
      <c r="D210" s="13">
        <v>88.311999999999998</v>
      </c>
      <c r="E210" s="8">
        <v>22078</v>
      </c>
      <c r="F210" s="13">
        <v>88.311999999999998</v>
      </c>
      <c r="G210" s="47">
        <f t="shared" si="88"/>
        <v>1</v>
      </c>
      <c r="H210" s="48">
        <f t="shared" si="88"/>
        <v>1</v>
      </c>
      <c r="I210" s="49">
        <f t="shared" ref="I210:J214" si="99">C210-E210</f>
        <v>0</v>
      </c>
      <c r="J210" s="50">
        <f t="shared" si="99"/>
        <v>0</v>
      </c>
      <c r="K210" s="8"/>
      <c r="L210" s="8"/>
      <c r="M210" s="8"/>
      <c r="N210" s="8"/>
      <c r="O210" s="51">
        <v>4.0000000000000001E-3</v>
      </c>
      <c r="P210" s="8">
        <v>21152</v>
      </c>
      <c r="Q210" s="41">
        <f t="shared" si="44"/>
        <v>84.608000000000004</v>
      </c>
      <c r="R210" s="42">
        <f>K210+M210+P210</f>
        <v>21152</v>
      </c>
      <c r="S210" s="43">
        <f t="shared" si="38"/>
        <v>84.608000000000004</v>
      </c>
      <c r="T210" s="405"/>
      <c r="U210" s="405"/>
      <c r="V210" s="405"/>
      <c r="W210" s="405"/>
      <c r="X210" s="423">
        <v>4.0000000000000001E-3</v>
      </c>
      <c r="Y210" s="405">
        <v>21152</v>
      </c>
      <c r="Z210" s="424">
        <f>X210*Y210</f>
        <v>84.608000000000004</v>
      </c>
      <c r="AA210" s="406">
        <f>T210+V210+Y210</f>
        <v>21152</v>
      </c>
      <c r="AB210" s="484">
        <f t="shared" si="46"/>
        <v>84.608000000000004</v>
      </c>
      <c r="AC210" s="404"/>
    </row>
    <row r="211" spans="1:29" s="87" customFormat="1" ht="18">
      <c r="A211" s="6">
        <f t="shared" ref="A211:A212" si="100">+A210+0.01</f>
        <v>8.02</v>
      </c>
      <c r="B211" s="7" t="s">
        <v>135</v>
      </c>
      <c r="C211" s="8">
        <v>16674</v>
      </c>
      <c r="D211" s="13">
        <v>60.026399999999995</v>
      </c>
      <c r="E211" s="8">
        <v>16674</v>
      </c>
      <c r="F211" s="13">
        <v>60.026399999999995</v>
      </c>
      <c r="G211" s="47">
        <f t="shared" si="88"/>
        <v>1</v>
      </c>
      <c r="H211" s="48">
        <f t="shared" si="88"/>
        <v>1</v>
      </c>
      <c r="I211" s="49">
        <f t="shared" si="99"/>
        <v>0</v>
      </c>
      <c r="J211" s="50">
        <f t="shared" si="99"/>
        <v>0</v>
      </c>
      <c r="K211" s="8"/>
      <c r="L211" s="8"/>
      <c r="M211" s="8"/>
      <c r="N211" s="8"/>
      <c r="O211" s="51">
        <v>3.5999999999999999E-3</v>
      </c>
      <c r="P211" s="8">
        <v>16075</v>
      </c>
      <c r="Q211" s="41">
        <f t="shared" si="44"/>
        <v>57.87</v>
      </c>
      <c r="R211" s="42">
        <f t="shared" ref="R211:S226" si="101">K211+M211+P211</f>
        <v>16075</v>
      </c>
      <c r="S211" s="43">
        <f t="shared" si="101"/>
        <v>57.87</v>
      </c>
      <c r="T211" s="405"/>
      <c r="U211" s="405"/>
      <c r="V211" s="405"/>
      <c r="W211" s="405"/>
      <c r="X211" s="423">
        <v>3.5999999999999999E-3</v>
      </c>
      <c r="Y211" s="405">
        <v>16075</v>
      </c>
      <c r="Z211" s="424">
        <f t="shared" ref="Z211:Z214" si="102">X211*Y211</f>
        <v>57.87</v>
      </c>
      <c r="AA211" s="406">
        <f t="shared" ref="AA211:AA214" si="103">T211+V211+Y211</f>
        <v>16075</v>
      </c>
      <c r="AB211" s="484">
        <f t="shared" si="46"/>
        <v>57.87</v>
      </c>
      <c r="AC211" s="404"/>
    </row>
    <row r="212" spans="1:29" ht="18">
      <c r="A212" s="6">
        <f t="shared" si="100"/>
        <v>8.0299999999999994</v>
      </c>
      <c r="B212" s="7" t="s">
        <v>136</v>
      </c>
      <c r="C212" s="8">
        <v>12384</v>
      </c>
      <c r="D212" s="13">
        <v>49.536000000000001</v>
      </c>
      <c r="E212" s="8">
        <v>12384</v>
      </c>
      <c r="F212" s="13">
        <v>49.536000000000001</v>
      </c>
      <c r="G212" s="47">
        <f t="shared" si="88"/>
        <v>1</v>
      </c>
      <c r="H212" s="48">
        <f t="shared" si="88"/>
        <v>1</v>
      </c>
      <c r="I212" s="49">
        <f t="shared" si="99"/>
        <v>0</v>
      </c>
      <c r="J212" s="50">
        <f t="shared" si="99"/>
        <v>0</v>
      </c>
      <c r="K212" s="8"/>
      <c r="L212" s="8"/>
      <c r="M212" s="8"/>
      <c r="N212" s="8"/>
      <c r="O212" s="51">
        <v>4.0000000000000001E-3</v>
      </c>
      <c r="P212" s="8">
        <v>11790</v>
      </c>
      <c r="Q212" s="41">
        <f t="shared" si="44"/>
        <v>47.160000000000004</v>
      </c>
      <c r="R212" s="42">
        <f t="shared" si="101"/>
        <v>11790</v>
      </c>
      <c r="S212" s="43">
        <f t="shared" si="101"/>
        <v>47.160000000000004</v>
      </c>
      <c r="T212" s="405"/>
      <c r="U212" s="405"/>
      <c r="V212" s="405"/>
      <c r="W212" s="405"/>
      <c r="X212" s="423">
        <v>4.0000000000000001E-3</v>
      </c>
      <c r="Y212" s="405">
        <v>11790</v>
      </c>
      <c r="Z212" s="424">
        <f t="shared" si="102"/>
        <v>47.160000000000004</v>
      </c>
      <c r="AA212" s="406">
        <f t="shared" si="103"/>
        <v>11790</v>
      </c>
      <c r="AB212" s="484">
        <f t="shared" si="46"/>
        <v>47.160000000000004</v>
      </c>
      <c r="AC212" s="404"/>
    </row>
    <row r="213" spans="1:29" ht="18">
      <c r="A213" s="6">
        <f>+A212+0.01</f>
        <v>8.0399999999999991</v>
      </c>
      <c r="B213" s="7" t="s">
        <v>137</v>
      </c>
      <c r="C213" s="8">
        <v>9188</v>
      </c>
      <c r="D213" s="13">
        <v>36.752000000000002</v>
      </c>
      <c r="E213" s="8">
        <v>9188</v>
      </c>
      <c r="F213" s="13">
        <v>36.752000000000002</v>
      </c>
      <c r="G213" s="47">
        <f t="shared" si="88"/>
        <v>1</v>
      </c>
      <c r="H213" s="48">
        <f t="shared" si="88"/>
        <v>1</v>
      </c>
      <c r="I213" s="49">
        <f t="shared" si="99"/>
        <v>0</v>
      </c>
      <c r="J213" s="50">
        <f t="shared" si="99"/>
        <v>0</v>
      </c>
      <c r="K213" s="8"/>
      <c r="L213" s="8"/>
      <c r="M213" s="8"/>
      <c r="N213" s="8"/>
      <c r="O213" s="51">
        <v>4.0000000000000001E-3</v>
      </c>
      <c r="P213" s="8">
        <v>8723</v>
      </c>
      <c r="Q213" s="41">
        <f t="shared" si="44"/>
        <v>34.892000000000003</v>
      </c>
      <c r="R213" s="42">
        <f t="shared" si="101"/>
        <v>8723</v>
      </c>
      <c r="S213" s="43">
        <f t="shared" si="101"/>
        <v>34.892000000000003</v>
      </c>
      <c r="T213" s="405"/>
      <c r="U213" s="405"/>
      <c r="V213" s="405"/>
      <c r="W213" s="405"/>
      <c r="X213" s="423">
        <v>4.0000000000000001E-3</v>
      </c>
      <c r="Y213" s="405">
        <v>8723</v>
      </c>
      <c r="Z213" s="424">
        <f t="shared" si="102"/>
        <v>34.892000000000003</v>
      </c>
      <c r="AA213" s="406">
        <f t="shared" si="103"/>
        <v>8723</v>
      </c>
      <c r="AB213" s="484">
        <f t="shared" si="46"/>
        <v>34.892000000000003</v>
      </c>
      <c r="AC213" s="404"/>
    </row>
    <row r="214" spans="1:29" ht="18">
      <c r="A214" s="6">
        <f>+A213+0.01</f>
        <v>8.0499999999999989</v>
      </c>
      <c r="B214" s="7" t="s">
        <v>138</v>
      </c>
      <c r="C214" s="8">
        <v>8304</v>
      </c>
      <c r="D214" s="13">
        <v>33.203600000000002</v>
      </c>
      <c r="E214" s="8">
        <v>8304</v>
      </c>
      <c r="F214" s="13">
        <v>33.203600000000002</v>
      </c>
      <c r="G214" s="47">
        <f t="shared" si="88"/>
        <v>1</v>
      </c>
      <c r="H214" s="48">
        <f t="shared" si="88"/>
        <v>1</v>
      </c>
      <c r="I214" s="49">
        <f t="shared" si="99"/>
        <v>0</v>
      </c>
      <c r="J214" s="50">
        <f t="shared" si="99"/>
        <v>0</v>
      </c>
      <c r="K214" s="8"/>
      <c r="L214" s="8"/>
      <c r="M214" s="8"/>
      <c r="N214" s="8"/>
      <c r="O214" s="51">
        <v>4.0000000000000001E-3</v>
      </c>
      <c r="P214" s="8">
        <v>7948</v>
      </c>
      <c r="Q214" s="41">
        <f t="shared" si="44"/>
        <v>31.792000000000002</v>
      </c>
      <c r="R214" s="42">
        <f t="shared" si="101"/>
        <v>7948</v>
      </c>
      <c r="S214" s="43">
        <f t="shared" si="101"/>
        <v>31.792000000000002</v>
      </c>
      <c r="T214" s="405"/>
      <c r="U214" s="405"/>
      <c r="V214" s="405"/>
      <c r="W214" s="405"/>
      <c r="X214" s="423">
        <v>4.0000000000000001E-3</v>
      </c>
      <c r="Y214" s="405">
        <v>7948</v>
      </c>
      <c r="Z214" s="424">
        <f t="shared" si="102"/>
        <v>31.792000000000002</v>
      </c>
      <c r="AA214" s="406">
        <f t="shared" si="103"/>
        <v>7948</v>
      </c>
      <c r="AB214" s="484">
        <f t="shared" si="46"/>
        <v>31.792000000000002</v>
      </c>
      <c r="AC214" s="404"/>
    </row>
    <row r="215" spans="1:29" s="87" customFormat="1" ht="18">
      <c r="A215" s="176"/>
      <c r="B215" s="192" t="s">
        <v>107</v>
      </c>
      <c r="C215" s="198">
        <f t="shared" ref="C215:F215" si="104">SUM(C210:C214)</f>
        <v>68628</v>
      </c>
      <c r="D215" s="199">
        <f t="shared" si="104"/>
        <v>267.83</v>
      </c>
      <c r="E215" s="198">
        <f t="shared" si="104"/>
        <v>68628</v>
      </c>
      <c r="F215" s="199">
        <f t="shared" si="104"/>
        <v>267.83</v>
      </c>
      <c r="G215" s="134">
        <f t="shared" si="88"/>
        <v>1</v>
      </c>
      <c r="H215" s="135">
        <f t="shared" si="88"/>
        <v>1</v>
      </c>
      <c r="I215" s="198">
        <f t="shared" ref="I215:S215" si="105">SUM(I210:I214)</f>
        <v>0</v>
      </c>
      <c r="J215" s="199">
        <f t="shared" si="105"/>
        <v>0</v>
      </c>
      <c r="K215" s="199">
        <f t="shared" si="105"/>
        <v>0</v>
      </c>
      <c r="L215" s="199">
        <f t="shared" si="105"/>
        <v>0</v>
      </c>
      <c r="M215" s="199">
        <f t="shared" si="105"/>
        <v>0</v>
      </c>
      <c r="N215" s="199">
        <f t="shared" si="105"/>
        <v>0</v>
      </c>
      <c r="O215" s="200">
        <f t="shared" si="105"/>
        <v>1.9599999999999999E-2</v>
      </c>
      <c r="P215" s="199">
        <f t="shared" si="105"/>
        <v>65688</v>
      </c>
      <c r="Q215" s="199">
        <f t="shared" si="105"/>
        <v>256.322</v>
      </c>
      <c r="R215" s="199">
        <f t="shared" si="105"/>
        <v>65688</v>
      </c>
      <c r="S215" s="199">
        <f t="shared" si="105"/>
        <v>256.322</v>
      </c>
      <c r="T215" s="446"/>
      <c r="U215" s="446">
        <f t="shared" ref="U215:AB215" si="106">SUM(U210:U214)</f>
        <v>0</v>
      </c>
      <c r="V215" s="446"/>
      <c r="W215" s="446">
        <f t="shared" si="106"/>
        <v>0</v>
      </c>
      <c r="X215" s="449"/>
      <c r="Y215" s="445">
        <f t="shared" si="106"/>
        <v>65688</v>
      </c>
      <c r="Z215" s="446">
        <f t="shared" si="106"/>
        <v>256.322</v>
      </c>
      <c r="AA215" s="445">
        <f t="shared" si="106"/>
        <v>65688</v>
      </c>
      <c r="AB215" s="446">
        <f t="shared" si="106"/>
        <v>256.322</v>
      </c>
      <c r="AC215" s="422"/>
    </row>
    <row r="216" spans="1:29" s="147" customFormat="1" ht="31.5">
      <c r="A216" s="143">
        <v>9</v>
      </c>
      <c r="B216" s="144" t="s">
        <v>139</v>
      </c>
      <c r="C216" s="145">
        <v>0</v>
      </c>
      <c r="D216" s="162">
        <v>0</v>
      </c>
      <c r="E216" s="145">
        <v>0</v>
      </c>
      <c r="F216" s="162">
        <v>0</v>
      </c>
      <c r="G216" s="151"/>
      <c r="H216" s="152"/>
      <c r="I216" s="159"/>
      <c r="J216" s="145"/>
      <c r="K216" s="145"/>
      <c r="L216" s="145"/>
      <c r="M216" s="145"/>
      <c r="N216" s="145"/>
      <c r="O216" s="153"/>
      <c r="P216" s="145"/>
      <c r="Q216" s="158">
        <f t="shared" ref="Q216:Q218" si="107">O216*P216</f>
        <v>0</v>
      </c>
      <c r="R216" s="154">
        <f t="shared" si="101"/>
        <v>0</v>
      </c>
      <c r="S216" s="155">
        <f t="shared" si="101"/>
        <v>0</v>
      </c>
      <c r="T216" s="439"/>
      <c r="U216" s="439"/>
      <c r="V216" s="439"/>
      <c r="W216" s="439"/>
      <c r="X216" s="440"/>
      <c r="Y216" s="439"/>
      <c r="Z216" s="424"/>
      <c r="AA216" s="406"/>
      <c r="AB216" s="484"/>
      <c r="AC216" s="403"/>
    </row>
    <row r="217" spans="1:29" ht="18">
      <c r="A217" s="6">
        <v>9.01</v>
      </c>
      <c r="B217" s="7" t="s">
        <v>140</v>
      </c>
      <c r="C217" s="8"/>
      <c r="D217" s="13"/>
      <c r="E217" s="8"/>
      <c r="F217" s="13"/>
      <c r="G217" s="47"/>
      <c r="H217" s="48"/>
      <c r="I217" s="49">
        <f t="shared" ref="I217:J218" si="108">C217-E217</f>
        <v>0</v>
      </c>
      <c r="J217" s="50">
        <f t="shared" si="108"/>
        <v>0</v>
      </c>
      <c r="K217" s="8"/>
      <c r="L217" s="8"/>
      <c r="M217" s="8"/>
      <c r="N217" s="8"/>
      <c r="O217" s="51">
        <v>0.2</v>
      </c>
      <c r="P217" s="8"/>
      <c r="Q217" s="41">
        <f t="shared" si="107"/>
        <v>0</v>
      </c>
      <c r="R217" s="42">
        <f t="shared" si="101"/>
        <v>0</v>
      </c>
      <c r="S217" s="43">
        <f t="shared" si="101"/>
        <v>0</v>
      </c>
      <c r="T217" s="405"/>
      <c r="U217" s="405"/>
      <c r="V217" s="405"/>
      <c r="W217" s="405"/>
      <c r="X217" s="423">
        <v>0.2</v>
      </c>
      <c r="Y217" s="405"/>
      <c r="Z217" s="424">
        <f t="shared" ref="Z217:Z218" si="109">X217*Y217</f>
        <v>0</v>
      </c>
      <c r="AA217" s="406">
        <f t="shared" ref="AA217:AB231" si="110">T217+V217+Y217</f>
        <v>0</v>
      </c>
      <c r="AB217" s="484">
        <f t="shared" si="46"/>
        <v>0</v>
      </c>
      <c r="AC217" s="404"/>
    </row>
    <row r="218" spans="1:29" ht="18">
      <c r="A218" s="6">
        <v>9.02</v>
      </c>
      <c r="B218" s="7" t="s">
        <v>141</v>
      </c>
      <c r="C218" s="8"/>
      <c r="D218" s="13"/>
      <c r="E218" s="8"/>
      <c r="F218" s="13"/>
      <c r="G218" s="47"/>
      <c r="H218" s="48"/>
      <c r="I218" s="49">
        <f t="shared" si="108"/>
        <v>0</v>
      </c>
      <c r="J218" s="50">
        <f t="shared" si="108"/>
        <v>0</v>
      </c>
      <c r="K218" s="8"/>
      <c r="L218" s="8"/>
      <c r="M218" s="8"/>
      <c r="N218" s="8"/>
      <c r="O218" s="51">
        <v>0.5</v>
      </c>
      <c r="P218" s="8">
        <v>4</v>
      </c>
      <c r="Q218" s="41">
        <f t="shared" si="107"/>
        <v>2</v>
      </c>
      <c r="R218" s="42">
        <f t="shared" si="101"/>
        <v>4</v>
      </c>
      <c r="S218" s="43">
        <f t="shared" si="101"/>
        <v>2</v>
      </c>
      <c r="T218" s="405"/>
      <c r="U218" s="405"/>
      <c r="V218" s="405"/>
      <c r="W218" s="405"/>
      <c r="X218" s="423">
        <v>0.5</v>
      </c>
      <c r="Y218" s="405">
        <v>0</v>
      </c>
      <c r="Z218" s="424">
        <f t="shared" si="109"/>
        <v>0</v>
      </c>
      <c r="AA218" s="406">
        <f t="shared" si="110"/>
        <v>0</v>
      </c>
      <c r="AB218" s="484">
        <f t="shared" si="110"/>
        <v>0</v>
      </c>
      <c r="AC218" s="404"/>
    </row>
    <row r="219" spans="1:29" s="87" customFormat="1" ht="18">
      <c r="A219" s="176"/>
      <c r="B219" s="132" t="s">
        <v>107</v>
      </c>
      <c r="C219" s="198">
        <v>0</v>
      </c>
      <c r="D219" s="199">
        <v>0</v>
      </c>
      <c r="E219" s="198">
        <v>0</v>
      </c>
      <c r="F219" s="199">
        <v>0</v>
      </c>
      <c r="G219" s="134"/>
      <c r="H219" s="135"/>
      <c r="I219" s="198">
        <f t="shared" ref="I219:S219" si="111">SUM(I217:I218)</f>
        <v>0</v>
      </c>
      <c r="J219" s="199">
        <f t="shared" si="111"/>
        <v>0</v>
      </c>
      <c r="K219" s="199">
        <f t="shared" si="111"/>
        <v>0</v>
      </c>
      <c r="L219" s="199">
        <f t="shared" si="111"/>
        <v>0</v>
      </c>
      <c r="M219" s="199">
        <f t="shared" si="111"/>
        <v>0</v>
      </c>
      <c r="N219" s="199">
        <f t="shared" si="111"/>
        <v>0</v>
      </c>
      <c r="O219" s="200">
        <f t="shared" si="111"/>
        <v>0.7</v>
      </c>
      <c r="P219" s="199">
        <f t="shared" si="111"/>
        <v>4</v>
      </c>
      <c r="Q219" s="199">
        <f t="shared" si="111"/>
        <v>2</v>
      </c>
      <c r="R219" s="199">
        <f t="shared" si="111"/>
        <v>4</v>
      </c>
      <c r="S219" s="199">
        <f t="shared" si="111"/>
        <v>2</v>
      </c>
      <c r="T219" s="446"/>
      <c r="U219" s="446">
        <f t="shared" ref="U219:AB219" si="112">SUM(U217:U218)</f>
        <v>0</v>
      </c>
      <c r="V219" s="446"/>
      <c r="W219" s="446">
        <f t="shared" si="112"/>
        <v>0</v>
      </c>
      <c r="X219" s="449"/>
      <c r="Y219" s="446"/>
      <c r="Z219" s="446">
        <f t="shared" si="112"/>
        <v>0</v>
      </c>
      <c r="AA219" s="446"/>
      <c r="AB219" s="446">
        <f t="shared" si="112"/>
        <v>0</v>
      </c>
      <c r="AC219" s="403"/>
    </row>
    <row r="220" spans="1:29" s="172" customFormat="1" ht="18">
      <c r="A220" s="164" t="s">
        <v>142</v>
      </c>
      <c r="B220" s="165" t="s">
        <v>143</v>
      </c>
      <c r="C220" s="166">
        <v>0</v>
      </c>
      <c r="D220" s="173">
        <v>0</v>
      </c>
      <c r="E220" s="166">
        <v>0</v>
      </c>
      <c r="F220" s="173">
        <v>0</v>
      </c>
      <c r="G220" s="167"/>
      <c r="H220" s="168"/>
      <c r="I220" s="174"/>
      <c r="J220" s="166"/>
      <c r="K220" s="166"/>
      <c r="L220" s="166"/>
      <c r="M220" s="166"/>
      <c r="N220" s="166"/>
      <c r="O220" s="169"/>
      <c r="P220" s="166"/>
      <c r="Q220" s="173"/>
      <c r="R220" s="170">
        <f t="shared" si="101"/>
        <v>0</v>
      </c>
      <c r="S220" s="171">
        <f t="shared" si="101"/>
        <v>0</v>
      </c>
      <c r="T220" s="439"/>
      <c r="U220" s="439"/>
      <c r="V220" s="439"/>
      <c r="W220" s="439"/>
      <c r="X220" s="440"/>
      <c r="Y220" s="439"/>
      <c r="Z220" s="448"/>
      <c r="AA220" s="406">
        <f t="shared" ref="AA220:AB239" si="113">T220+V220+Y220</f>
        <v>0</v>
      </c>
      <c r="AB220" s="484">
        <f t="shared" si="110"/>
        <v>0</v>
      </c>
      <c r="AC220" s="403"/>
    </row>
    <row r="221" spans="1:29" s="147" customFormat="1" ht="18">
      <c r="A221" s="143">
        <v>10</v>
      </c>
      <c r="B221" s="144" t="s">
        <v>293</v>
      </c>
      <c r="C221" s="145">
        <v>0</v>
      </c>
      <c r="D221" s="162">
        <v>0</v>
      </c>
      <c r="E221" s="145">
        <v>0</v>
      </c>
      <c r="F221" s="162">
        <v>0</v>
      </c>
      <c r="G221" s="151"/>
      <c r="H221" s="152"/>
      <c r="I221" s="159"/>
      <c r="J221" s="145"/>
      <c r="K221" s="145"/>
      <c r="L221" s="145"/>
      <c r="M221" s="145"/>
      <c r="N221" s="145"/>
      <c r="O221" s="153"/>
      <c r="P221" s="145"/>
      <c r="Q221" s="162"/>
      <c r="R221" s="154">
        <f t="shared" si="101"/>
        <v>0</v>
      </c>
      <c r="S221" s="155">
        <f t="shared" si="101"/>
        <v>0</v>
      </c>
      <c r="T221" s="439"/>
      <c r="U221" s="439"/>
      <c r="V221" s="439"/>
      <c r="W221" s="439"/>
      <c r="X221" s="440"/>
      <c r="Y221" s="439"/>
      <c r="Z221" s="448"/>
      <c r="AA221" s="406">
        <f t="shared" si="113"/>
        <v>0</v>
      </c>
      <c r="AB221" s="484">
        <f t="shared" si="110"/>
        <v>0</v>
      </c>
      <c r="AC221" s="403"/>
    </row>
    <row r="222" spans="1:29" s="88" customFormat="1" ht="18">
      <c r="A222" s="55"/>
      <c r="B222" s="36" t="s">
        <v>144</v>
      </c>
      <c r="C222" s="259">
        <v>0</v>
      </c>
      <c r="D222" s="335">
        <v>0</v>
      </c>
      <c r="E222" s="259">
        <v>0</v>
      </c>
      <c r="F222" s="335">
        <v>0</v>
      </c>
      <c r="G222" s="47"/>
      <c r="H222" s="48"/>
      <c r="I222" s="1"/>
      <c r="J222" s="259"/>
      <c r="K222" s="259"/>
      <c r="L222" s="259"/>
      <c r="M222" s="259"/>
      <c r="N222" s="259"/>
      <c r="O222" s="54"/>
      <c r="P222" s="259"/>
      <c r="Q222" s="335"/>
      <c r="R222" s="42">
        <f t="shared" si="101"/>
        <v>0</v>
      </c>
      <c r="S222" s="43">
        <f t="shared" si="101"/>
        <v>0</v>
      </c>
      <c r="T222" s="451"/>
      <c r="U222" s="451"/>
      <c r="V222" s="451"/>
      <c r="W222" s="451"/>
      <c r="X222" s="450"/>
      <c r="Y222" s="451"/>
      <c r="Z222" s="398"/>
      <c r="AA222" s="406">
        <f t="shared" si="113"/>
        <v>0</v>
      </c>
      <c r="AB222" s="484">
        <f t="shared" si="110"/>
        <v>0</v>
      </c>
      <c r="AC222" s="452"/>
    </row>
    <row r="223" spans="1:29" s="91" customFormat="1" ht="38.25" customHeight="1">
      <c r="A223" s="6">
        <v>10.01</v>
      </c>
      <c r="B223" s="56" t="s">
        <v>145</v>
      </c>
      <c r="C223" s="57">
        <v>0</v>
      </c>
      <c r="D223" s="55">
        <v>0</v>
      </c>
      <c r="E223" s="57">
        <v>0</v>
      </c>
      <c r="F223" s="55">
        <v>0</v>
      </c>
      <c r="G223" s="47"/>
      <c r="H223" s="48"/>
      <c r="I223" s="49">
        <f t="shared" ref="I223:J231" si="114">C223-E223</f>
        <v>0</v>
      </c>
      <c r="J223" s="50">
        <f t="shared" si="114"/>
        <v>0</v>
      </c>
      <c r="K223" s="57"/>
      <c r="L223" s="57"/>
      <c r="M223" s="57"/>
      <c r="N223" s="57"/>
      <c r="O223" s="51"/>
      <c r="P223" s="57"/>
      <c r="Q223" s="55"/>
      <c r="R223" s="42">
        <f t="shared" si="101"/>
        <v>0</v>
      </c>
      <c r="S223" s="43">
        <f t="shared" si="101"/>
        <v>0</v>
      </c>
      <c r="T223" s="453"/>
      <c r="U223" s="453"/>
      <c r="V223" s="453"/>
      <c r="W223" s="453"/>
      <c r="X223" s="423"/>
      <c r="Y223" s="453"/>
      <c r="Z223" s="458"/>
      <c r="AA223" s="406">
        <f t="shared" si="113"/>
        <v>0</v>
      </c>
      <c r="AB223" s="484">
        <f t="shared" si="110"/>
        <v>0</v>
      </c>
      <c r="AC223" s="454"/>
    </row>
    <row r="224" spans="1:29" s="91" customFormat="1" ht="39" customHeight="1">
      <c r="A224" s="6">
        <v>10.02</v>
      </c>
      <c r="B224" s="56" t="s">
        <v>146</v>
      </c>
      <c r="C224" s="57">
        <v>0</v>
      </c>
      <c r="D224" s="55">
        <v>0</v>
      </c>
      <c r="E224" s="57">
        <v>0</v>
      </c>
      <c r="F224" s="55">
        <v>0</v>
      </c>
      <c r="G224" s="47"/>
      <c r="H224" s="48"/>
      <c r="I224" s="49">
        <f t="shared" si="114"/>
        <v>0</v>
      </c>
      <c r="J224" s="50">
        <f t="shared" si="114"/>
        <v>0</v>
      </c>
      <c r="K224" s="57"/>
      <c r="L224" s="57"/>
      <c r="M224" s="57"/>
      <c r="N224" s="57"/>
      <c r="O224" s="51"/>
      <c r="P224" s="57"/>
      <c r="Q224" s="41">
        <f>O224*P224*3</f>
        <v>0</v>
      </c>
      <c r="R224" s="42">
        <f t="shared" si="101"/>
        <v>0</v>
      </c>
      <c r="S224" s="43">
        <f t="shared" si="101"/>
        <v>0</v>
      </c>
      <c r="T224" s="453"/>
      <c r="U224" s="453"/>
      <c r="V224" s="453"/>
      <c r="W224" s="453"/>
      <c r="X224" s="423"/>
      <c r="Y224" s="453"/>
      <c r="Z224" s="424">
        <f>X224*Y224*3</f>
        <v>0</v>
      </c>
      <c r="AA224" s="406">
        <f t="shared" si="113"/>
        <v>0</v>
      </c>
      <c r="AB224" s="484">
        <f t="shared" si="110"/>
        <v>0</v>
      </c>
      <c r="AC224" s="454"/>
    </row>
    <row r="225" spans="1:29" s="88" customFormat="1" ht="60" customHeight="1">
      <c r="A225" s="6">
        <f>+A224+0.01</f>
        <v>10.029999999999999</v>
      </c>
      <c r="B225" s="58" t="s">
        <v>147</v>
      </c>
      <c r="C225" s="92">
        <v>0</v>
      </c>
      <c r="D225" s="123">
        <v>0</v>
      </c>
      <c r="E225" s="92">
        <v>0</v>
      </c>
      <c r="F225" s="123">
        <v>0</v>
      </c>
      <c r="G225" s="47"/>
      <c r="H225" s="48"/>
      <c r="I225" s="49">
        <f t="shared" si="114"/>
        <v>0</v>
      </c>
      <c r="J225" s="50">
        <f t="shared" si="114"/>
        <v>0</v>
      </c>
      <c r="K225" s="92"/>
      <c r="L225" s="92"/>
      <c r="M225" s="92"/>
      <c r="N225" s="92"/>
      <c r="O225" s="60"/>
      <c r="P225" s="92"/>
      <c r="Q225" s="41">
        <f>O225*P225*3</f>
        <v>0</v>
      </c>
      <c r="R225" s="42">
        <f t="shared" si="101"/>
        <v>0</v>
      </c>
      <c r="S225" s="43">
        <f t="shared" si="101"/>
        <v>0</v>
      </c>
      <c r="T225" s="455"/>
      <c r="U225" s="455"/>
      <c r="V225" s="455"/>
      <c r="W225" s="455"/>
      <c r="X225" s="456"/>
      <c r="Y225" s="455"/>
      <c r="Z225" s="424">
        <f>X225*Y225*3</f>
        <v>0</v>
      </c>
      <c r="AA225" s="406">
        <f t="shared" si="113"/>
        <v>0</v>
      </c>
      <c r="AB225" s="484">
        <f t="shared" si="110"/>
        <v>0</v>
      </c>
      <c r="AC225" s="457"/>
    </row>
    <row r="226" spans="1:29" s="88" customFormat="1" ht="18">
      <c r="A226" s="6"/>
      <c r="B226" s="36" t="s">
        <v>148</v>
      </c>
      <c r="C226" s="259">
        <v>0</v>
      </c>
      <c r="D226" s="335">
        <v>0</v>
      </c>
      <c r="E226" s="259">
        <v>0</v>
      </c>
      <c r="F226" s="335">
        <v>0</v>
      </c>
      <c r="G226" s="47"/>
      <c r="H226" s="48"/>
      <c r="I226" s="49">
        <f t="shared" si="114"/>
        <v>0</v>
      </c>
      <c r="J226" s="50">
        <f t="shared" si="114"/>
        <v>0</v>
      </c>
      <c r="K226" s="259"/>
      <c r="L226" s="259"/>
      <c r="M226" s="259"/>
      <c r="N226" s="259"/>
      <c r="O226" s="54"/>
      <c r="P226" s="259"/>
      <c r="Q226" s="335"/>
      <c r="R226" s="42">
        <f t="shared" si="101"/>
        <v>0</v>
      </c>
      <c r="S226" s="43">
        <f t="shared" si="101"/>
        <v>0</v>
      </c>
      <c r="T226" s="451"/>
      <c r="U226" s="451"/>
      <c r="V226" s="451"/>
      <c r="W226" s="451"/>
      <c r="X226" s="450"/>
      <c r="Y226" s="451"/>
      <c r="Z226" s="398"/>
      <c r="AA226" s="406"/>
      <c r="AB226" s="484"/>
      <c r="AC226" s="452"/>
    </row>
    <row r="227" spans="1:29" s="91" customFormat="1" ht="48.75" customHeight="1">
      <c r="A227" s="6">
        <v>10.039999999999999</v>
      </c>
      <c r="B227" s="56" t="s">
        <v>149</v>
      </c>
      <c r="C227" s="57">
        <v>0</v>
      </c>
      <c r="D227" s="55">
        <v>0</v>
      </c>
      <c r="E227" s="57">
        <v>0</v>
      </c>
      <c r="F227" s="55">
        <v>0</v>
      </c>
      <c r="G227" s="47"/>
      <c r="H227" s="48"/>
      <c r="I227" s="49">
        <f t="shared" si="114"/>
        <v>0</v>
      </c>
      <c r="J227" s="50">
        <f t="shared" si="114"/>
        <v>0</v>
      </c>
      <c r="K227" s="57"/>
      <c r="L227" s="57"/>
      <c r="M227" s="57"/>
      <c r="N227" s="57"/>
      <c r="O227" s="60"/>
      <c r="P227" s="57"/>
      <c r="Q227" s="55"/>
      <c r="R227" s="42">
        <f t="shared" ref="R227:S294" si="115">K227+M227+P227</f>
        <v>0</v>
      </c>
      <c r="S227" s="43">
        <f t="shared" si="115"/>
        <v>0</v>
      </c>
      <c r="T227" s="453"/>
      <c r="U227" s="453"/>
      <c r="V227" s="453"/>
      <c r="W227" s="453"/>
      <c r="X227" s="456"/>
      <c r="Y227" s="453"/>
      <c r="Z227" s="458"/>
      <c r="AA227" s="406">
        <f t="shared" si="113"/>
        <v>0</v>
      </c>
      <c r="AB227" s="484">
        <f t="shared" si="110"/>
        <v>0</v>
      </c>
      <c r="AC227" s="454"/>
    </row>
    <row r="228" spans="1:29" s="91" customFormat="1" ht="18">
      <c r="A228" s="6"/>
      <c r="B228" s="59" t="s">
        <v>150</v>
      </c>
      <c r="C228" s="55">
        <v>0</v>
      </c>
      <c r="D228" s="55">
        <v>0</v>
      </c>
      <c r="E228" s="55">
        <v>0</v>
      </c>
      <c r="F228" s="55">
        <v>0</v>
      </c>
      <c r="G228" s="47"/>
      <c r="H228" s="48"/>
      <c r="I228" s="49">
        <f t="shared" si="114"/>
        <v>0</v>
      </c>
      <c r="J228" s="50">
        <f t="shared" si="114"/>
        <v>0</v>
      </c>
      <c r="K228" s="55"/>
      <c r="L228" s="55"/>
      <c r="M228" s="55"/>
      <c r="N228" s="55"/>
      <c r="O228" s="51"/>
      <c r="P228" s="55"/>
      <c r="Q228" s="55">
        <f t="shared" ref="Q228:Q230" si="116">O228*P228*3</f>
        <v>0</v>
      </c>
      <c r="R228" s="42">
        <f t="shared" si="115"/>
        <v>0</v>
      </c>
      <c r="S228" s="43">
        <f t="shared" si="115"/>
        <v>0</v>
      </c>
      <c r="T228" s="458"/>
      <c r="U228" s="458"/>
      <c r="V228" s="458"/>
      <c r="W228" s="458"/>
      <c r="X228" s="423"/>
      <c r="Y228" s="458"/>
      <c r="Z228" s="458">
        <f t="shared" ref="Z228:Z235" si="117">X228*Y228*3</f>
        <v>0</v>
      </c>
      <c r="AA228" s="406">
        <f t="shared" si="113"/>
        <v>0</v>
      </c>
      <c r="AB228" s="484">
        <f t="shared" si="110"/>
        <v>0</v>
      </c>
      <c r="AC228" s="459"/>
    </row>
    <row r="229" spans="1:29" s="91" customFormat="1" ht="18">
      <c r="A229" s="6"/>
      <c r="B229" s="59" t="s">
        <v>151</v>
      </c>
      <c r="C229" s="55">
        <v>0</v>
      </c>
      <c r="D229" s="55">
        <v>0</v>
      </c>
      <c r="E229" s="55">
        <v>0</v>
      </c>
      <c r="F229" s="55">
        <v>0</v>
      </c>
      <c r="G229" s="47"/>
      <c r="H229" s="48"/>
      <c r="I229" s="49">
        <f t="shared" si="114"/>
        <v>0</v>
      </c>
      <c r="J229" s="50">
        <f t="shared" si="114"/>
        <v>0</v>
      </c>
      <c r="K229" s="55"/>
      <c r="L229" s="55"/>
      <c r="M229" s="55"/>
      <c r="N229" s="55"/>
      <c r="O229" s="51"/>
      <c r="P229" s="55"/>
      <c r="Q229" s="55">
        <f t="shared" si="116"/>
        <v>0</v>
      </c>
      <c r="R229" s="42">
        <f t="shared" si="115"/>
        <v>0</v>
      </c>
      <c r="S229" s="43">
        <f t="shared" si="115"/>
        <v>0</v>
      </c>
      <c r="T229" s="458"/>
      <c r="U229" s="458"/>
      <c r="V229" s="458"/>
      <c r="W229" s="458"/>
      <c r="X229" s="423"/>
      <c r="Y229" s="458"/>
      <c r="Z229" s="458">
        <f t="shared" si="117"/>
        <v>0</v>
      </c>
      <c r="AA229" s="406">
        <f t="shared" si="113"/>
        <v>0</v>
      </c>
      <c r="AB229" s="484">
        <f t="shared" si="110"/>
        <v>0</v>
      </c>
      <c r="AC229" s="459"/>
    </row>
    <row r="230" spans="1:29" s="91" customFormat="1" ht="18">
      <c r="A230" s="6"/>
      <c r="B230" s="59" t="s">
        <v>152</v>
      </c>
      <c r="C230" s="55">
        <v>0</v>
      </c>
      <c r="D230" s="55">
        <v>0</v>
      </c>
      <c r="E230" s="55">
        <v>0</v>
      </c>
      <c r="F230" s="55">
        <v>0</v>
      </c>
      <c r="G230" s="47"/>
      <c r="H230" s="48"/>
      <c r="I230" s="49">
        <f t="shared" si="114"/>
        <v>0</v>
      </c>
      <c r="J230" s="50">
        <f t="shared" si="114"/>
        <v>0</v>
      </c>
      <c r="K230" s="55"/>
      <c r="L230" s="55"/>
      <c r="M230" s="55"/>
      <c r="N230" s="55"/>
      <c r="O230" s="51"/>
      <c r="P230" s="55"/>
      <c r="Q230" s="55">
        <f t="shared" si="116"/>
        <v>0</v>
      </c>
      <c r="R230" s="42">
        <f t="shared" si="115"/>
        <v>0</v>
      </c>
      <c r="S230" s="43">
        <f t="shared" si="115"/>
        <v>0</v>
      </c>
      <c r="T230" s="458"/>
      <c r="U230" s="458"/>
      <c r="V230" s="458"/>
      <c r="W230" s="458"/>
      <c r="X230" s="423"/>
      <c r="Y230" s="458"/>
      <c r="Z230" s="458">
        <f t="shared" si="117"/>
        <v>0</v>
      </c>
      <c r="AA230" s="406">
        <f t="shared" si="113"/>
        <v>0</v>
      </c>
      <c r="AB230" s="484">
        <f t="shared" si="110"/>
        <v>0</v>
      </c>
      <c r="AC230" s="459"/>
    </row>
    <row r="231" spans="1:29" s="91" customFormat="1" ht="44.25" customHeight="1">
      <c r="A231" s="6">
        <v>10.050000000000001</v>
      </c>
      <c r="B231" s="56" t="s">
        <v>153</v>
      </c>
      <c r="C231" s="55">
        <v>0</v>
      </c>
      <c r="D231" s="55">
        <v>0</v>
      </c>
      <c r="E231" s="55">
        <v>0</v>
      </c>
      <c r="F231" s="55">
        <v>0</v>
      </c>
      <c r="G231" s="47"/>
      <c r="H231" s="48"/>
      <c r="I231" s="49">
        <f t="shared" si="114"/>
        <v>0</v>
      </c>
      <c r="J231" s="50">
        <f t="shared" si="114"/>
        <v>0</v>
      </c>
      <c r="K231" s="55"/>
      <c r="L231" s="55"/>
      <c r="M231" s="55"/>
      <c r="N231" s="55"/>
      <c r="O231" s="60"/>
      <c r="P231" s="55"/>
      <c r="Q231" s="41">
        <f>O231*P231*3</f>
        <v>0</v>
      </c>
      <c r="R231" s="42">
        <f t="shared" si="115"/>
        <v>0</v>
      </c>
      <c r="S231" s="43">
        <f t="shared" si="115"/>
        <v>0</v>
      </c>
      <c r="T231" s="458"/>
      <c r="U231" s="458"/>
      <c r="V231" s="458"/>
      <c r="W231" s="458"/>
      <c r="X231" s="456"/>
      <c r="Y231" s="458"/>
      <c r="Z231" s="458">
        <f t="shared" si="117"/>
        <v>0</v>
      </c>
      <c r="AA231" s="406">
        <f t="shared" si="113"/>
        <v>0</v>
      </c>
      <c r="AB231" s="484">
        <f t="shared" si="110"/>
        <v>0</v>
      </c>
      <c r="AC231" s="459"/>
    </row>
    <row r="232" spans="1:29" s="91" customFormat="1" ht="18">
      <c r="A232" s="6"/>
      <c r="B232" s="59" t="s">
        <v>150</v>
      </c>
      <c r="C232" s="55">
        <v>0</v>
      </c>
      <c r="D232" s="55">
        <v>0</v>
      </c>
      <c r="E232" s="55">
        <v>0</v>
      </c>
      <c r="F232" s="55">
        <v>0</v>
      </c>
      <c r="G232" s="47"/>
      <c r="H232" s="48"/>
      <c r="I232" s="82"/>
      <c r="J232" s="55"/>
      <c r="K232" s="55"/>
      <c r="L232" s="55"/>
      <c r="M232" s="55"/>
      <c r="N232" s="55"/>
      <c r="O232" s="51">
        <v>0.14984</v>
      </c>
      <c r="P232" s="82">
        <v>4</v>
      </c>
      <c r="Q232" s="41">
        <f>O232*P232*3</f>
        <v>1.7980800000000001</v>
      </c>
      <c r="R232" s="42">
        <f t="shared" si="115"/>
        <v>4</v>
      </c>
      <c r="S232" s="43">
        <f t="shared" si="115"/>
        <v>1.7980800000000001</v>
      </c>
      <c r="T232" s="458"/>
      <c r="U232" s="458"/>
      <c r="V232" s="458"/>
      <c r="W232" s="458"/>
      <c r="X232" s="423">
        <v>0.14984</v>
      </c>
      <c r="Y232" s="521">
        <v>0</v>
      </c>
      <c r="Z232" s="458">
        <f t="shared" si="117"/>
        <v>0</v>
      </c>
      <c r="AA232" s="406">
        <f t="shared" si="113"/>
        <v>0</v>
      </c>
      <c r="AB232" s="484">
        <f t="shared" si="113"/>
        <v>0</v>
      </c>
      <c r="AC232" s="459"/>
    </row>
    <row r="233" spans="1:29" s="91" customFormat="1" ht="18">
      <c r="A233" s="6"/>
      <c r="B233" s="59" t="s">
        <v>151</v>
      </c>
      <c r="C233" s="55">
        <v>0</v>
      </c>
      <c r="D233" s="55">
        <v>0</v>
      </c>
      <c r="E233" s="55">
        <v>0</v>
      </c>
      <c r="F233" s="55">
        <v>0</v>
      </c>
      <c r="G233" s="47"/>
      <c r="H233" s="48"/>
      <c r="I233" s="82"/>
      <c r="J233" s="55"/>
      <c r="K233" s="55"/>
      <c r="L233" s="55"/>
      <c r="M233" s="55"/>
      <c r="N233" s="55"/>
      <c r="O233" s="51">
        <v>0.14984</v>
      </c>
      <c r="P233" s="82">
        <v>4</v>
      </c>
      <c r="Q233" s="41">
        <f t="shared" ref="Q233:Q234" si="118">O233*P233*3</f>
        <v>1.7980800000000001</v>
      </c>
      <c r="R233" s="42">
        <f t="shared" si="115"/>
        <v>4</v>
      </c>
      <c r="S233" s="43">
        <f t="shared" si="115"/>
        <v>1.7980800000000001</v>
      </c>
      <c r="T233" s="458"/>
      <c r="U233" s="458"/>
      <c r="V233" s="458"/>
      <c r="W233" s="458"/>
      <c r="X233" s="423">
        <v>0.14984</v>
      </c>
      <c r="Y233" s="521">
        <v>0</v>
      </c>
      <c r="Z233" s="458">
        <f t="shared" si="117"/>
        <v>0</v>
      </c>
      <c r="AA233" s="406">
        <f t="shared" si="113"/>
        <v>0</v>
      </c>
      <c r="AB233" s="484">
        <f t="shared" si="113"/>
        <v>0</v>
      </c>
      <c r="AC233" s="459"/>
    </row>
    <row r="234" spans="1:29" s="91" customFormat="1" ht="18">
      <c r="A234" s="6"/>
      <c r="B234" s="59" t="s">
        <v>152</v>
      </c>
      <c r="C234" s="55">
        <v>0</v>
      </c>
      <c r="D234" s="55">
        <v>0</v>
      </c>
      <c r="E234" s="55">
        <v>0</v>
      </c>
      <c r="F234" s="55">
        <v>0</v>
      </c>
      <c r="G234" s="47"/>
      <c r="H234" s="48"/>
      <c r="I234" s="82"/>
      <c r="J234" s="55"/>
      <c r="K234" s="55"/>
      <c r="L234" s="55"/>
      <c r="M234" s="55"/>
      <c r="N234" s="55"/>
      <c r="O234" s="51">
        <v>0.14984</v>
      </c>
      <c r="P234" s="82">
        <v>4</v>
      </c>
      <c r="Q234" s="41">
        <f t="shared" si="118"/>
        <v>1.7980800000000001</v>
      </c>
      <c r="R234" s="42">
        <f t="shared" si="115"/>
        <v>4</v>
      </c>
      <c r="S234" s="43">
        <f t="shared" si="115"/>
        <v>1.7980800000000001</v>
      </c>
      <c r="T234" s="458"/>
      <c r="U234" s="458"/>
      <c r="V234" s="458"/>
      <c r="W234" s="458"/>
      <c r="X234" s="423">
        <v>0.14984</v>
      </c>
      <c r="Y234" s="521">
        <v>0</v>
      </c>
      <c r="Z234" s="458">
        <f t="shared" si="117"/>
        <v>0</v>
      </c>
      <c r="AA234" s="406">
        <f t="shared" si="113"/>
        <v>0</v>
      </c>
      <c r="AB234" s="484">
        <f t="shared" si="113"/>
        <v>0</v>
      </c>
      <c r="AC234" s="459"/>
    </row>
    <row r="235" spans="1:29" s="88" customFormat="1" ht="51.75" customHeight="1">
      <c r="A235" s="6">
        <f>+A231+0.01</f>
        <v>10.06</v>
      </c>
      <c r="B235" s="58" t="s">
        <v>154</v>
      </c>
      <c r="C235" s="92">
        <v>0</v>
      </c>
      <c r="D235" s="123">
        <v>0</v>
      </c>
      <c r="E235" s="92">
        <v>0</v>
      </c>
      <c r="F235" s="123">
        <v>0</v>
      </c>
      <c r="G235" s="47"/>
      <c r="H235" s="48"/>
      <c r="I235" s="122"/>
      <c r="J235" s="92"/>
      <c r="K235" s="92"/>
      <c r="L235" s="92"/>
      <c r="M235" s="92"/>
      <c r="N235" s="92"/>
      <c r="O235" s="60"/>
      <c r="P235" s="92"/>
      <c r="Q235" s="41">
        <f>O235*P235*3</f>
        <v>0</v>
      </c>
      <c r="R235" s="42">
        <f t="shared" si="115"/>
        <v>0</v>
      </c>
      <c r="S235" s="43">
        <f t="shared" si="115"/>
        <v>0</v>
      </c>
      <c r="T235" s="455"/>
      <c r="U235" s="455"/>
      <c r="V235" s="455"/>
      <c r="W235" s="455"/>
      <c r="X235" s="456"/>
      <c r="Y235" s="455"/>
      <c r="Z235" s="458">
        <f t="shared" si="117"/>
        <v>0</v>
      </c>
      <c r="AA235" s="406">
        <f t="shared" si="113"/>
        <v>0</v>
      </c>
      <c r="AB235" s="484">
        <f t="shared" si="113"/>
        <v>0</v>
      </c>
      <c r="AC235" s="457"/>
    </row>
    <row r="236" spans="1:29" s="88" customFormat="1" ht="51" customHeight="1">
      <c r="A236" s="6">
        <f t="shared" ref="A236:A257" si="119">+A235+0.01</f>
        <v>10.07</v>
      </c>
      <c r="B236" s="58" t="s">
        <v>155</v>
      </c>
      <c r="C236" s="92">
        <v>0</v>
      </c>
      <c r="D236" s="123">
        <v>0</v>
      </c>
      <c r="E236" s="92">
        <v>0</v>
      </c>
      <c r="F236" s="123">
        <v>0</v>
      </c>
      <c r="G236" s="47"/>
      <c r="H236" s="48"/>
      <c r="I236" s="122"/>
      <c r="J236" s="92"/>
      <c r="K236" s="92"/>
      <c r="L236" s="92"/>
      <c r="M236" s="92"/>
      <c r="N236" s="92"/>
      <c r="O236" s="60"/>
      <c r="P236" s="92"/>
      <c r="Q236" s="123"/>
      <c r="R236" s="42">
        <f t="shared" si="115"/>
        <v>0</v>
      </c>
      <c r="S236" s="43">
        <f t="shared" si="115"/>
        <v>0</v>
      </c>
      <c r="T236" s="455"/>
      <c r="U236" s="455"/>
      <c r="V236" s="455"/>
      <c r="W236" s="455"/>
      <c r="X236" s="456"/>
      <c r="Y236" s="455"/>
      <c r="Z236" s="513"/>
      <c r="AA236" s="406">
        <f t="shared" si="113"/>
        <v>0</v>
      </c>
      <c r="AB236" s="484">
        <f t="shared" si="113"/>
        <v>0</v>
      </c>
      <c r="AC236" s="457"/>
    </row>
    <row r="237" spans="1:29" s="88" customFormat="1" ht="18">
      <c r="A237" s="6"/>
      <c r="B237" s="58" t="s">
        <v>156</v>
      </c>
      <c r="C237" s="92">
        <v>0</v>
      </c>
      <c r="D237" s="123">
        <v>0</v>
      </c>
      <c r="E237" s="92">
        <v>0</v>
      </c>
      <c r="F237" s="123">
        <v>0</v>
      </c>
      <c r="G237" s="47"/>
      <c r="H237" s="48"/>
      <c r="I237" s="122"/>
      <c r="J237" s="92"/>
      <c r="K237" s="92"/>
      <c r="L237" s="92"/>
      <c r="M237" s="92"/>
      <c r="N237" s="92"/>
      <c r="O237" s="51"/>
      <c r="P237" s="92"/>
      <c r="Q237" s="123"/>
      <c r="R237" s="42">
        <f t="shared" si="115"/>
        <v>0</v>
      </c>
      <c r="S237" s="43">
        <f t="shared" si="115"/>
        <v>0</v>
      </c>
      <c r="T237" s="455"/>
      <c r="U237" s="455"/>
      <c r="V237" s="455"/>
      <c r="W237" s="455"/>
      <c r="X237" s="423"/>
      <c r="Y237" s="455"/>
      <c r="Z237" s="513"/>
      <c r="AA237" s="406">
        <f t="shared" si="113"/>
        <v>0</v>
      </c>
      <c r="AB237" s="484">
        <f t="shared" si="113"/>
        <v>0</v>
      </c>
      <c r="AC237" s="457"/>
    </row>
    <row r="238" spans="1:29" s="88" customFormat="1" ht="18">
      <c r="A238" s="6"/>
      <c r="B238" s="58" t="s">
        <v>157</v>
      </c>
      <c r="C238" s="92">
        <v>0</v>
      </c>
      <c r="D238" s="123">
        <v>0</v>
      </c>
      <c r="E238" s="92">
        <v>0</v>
      </c>
      <c r="F238" s="123">
        <v>0</v>
      </c>
      <c r="G238" s="47"/>
      <c r="H238" s="48"/>
      <c r="I238" s="122"/>
      <c r="J238" s="92"/>
      <c r="K238" s="92"/>
      <c r="L238" s="92"/>
      <c r="M238" s="92"/>
      <c r="N238" s="92"/>
      <c r="O238" s="51"/>
      <c r="P238" s="92"/>
      <c r="Q238" s="123"/>
      <c r="R238" s="42">
        <f t="shared" si="115"/>
        <v>0</v>
      </c>
      <c r="S238" s="43">
        <f t="shared" si="115"/>
        <v>0</v>
      </c>
      <c r="T238" s="455"/>
      <c r="U238" s="455"/>
      <c r="V238" s="455"/>
      <c r="W238" s="455"/>
      <c r="X238" s="423"/>
      <c r="Y238" s="455"/>
      <c r="Z238" s="513"/>
      <c r="AA238" s="406">
        <f t="shared" si="113"/>
        <v>0</v>
      </c>
      <c r="AB238" s="484">
        <f t="shared" si="113"/>
        <v>0</v>
      </c>
      <c r="AC238" s="457"/>
    </row>
    <row r="239" spans="1:29" s="88" customFormat="1" ht="18">
      <c r="A239" s="6"/>
      <c r="B239" s="58" t="s">
        <v>158</v>
      </c>
      <c r="C239" s="92">
        <v>0</v>
      </c>
      <c r="D239" s="123">
        <v>0</v>
      </c>
      <c r="E239" s="92">
        <v>0</v>
      </c>
      <c r="F239" s="123">
        <v>0</v>
      </c>
      <c r="G239" s="47"/>
      <c r="H239" s="48"/>
      <c r="I239" s="122"/>
      <c r="J239" s="92"/>
      <c r="K239" s="92"/>
      <c r="L239" s="92"/>
      <c r="M239" s="92"/>
      <c r="N239" s="92"/>
      <c r="O239" s="51"/>
      <c r="P239" s="92"/>
      <c r="Q239" s="123"/>
      <c r="R239" s="42">
        <f t="shared" si="115"/>
        <v>0</v>
      </c>
      <c r="S239" s="43">
        <f t="shared" si="115"/>
        <v>0</v>
      </c>
      <c r="T239" s="455"/>
      <c r="U239" s="455"/>
      <c r="V239" s="455"/>
      <c r="W239" s="455"/>
      <c r="X239" s="423"/>
      <c r="Y239" s="455"/>
      <c r="Z239" s="513"/>
      <c r="AA239" s="406">
        <f t="shared" si="113"/>
        <v>0</v>
      </c>
      <c r="AB239" s="484">
        <f t="shared" si="113"/>
        <v>0</v>
      </c>
      <c r="AC239" s="457"/>
    </row>
    <row r="240" spans="1:29" s="216" customFormat="1" ht="18">
      <c r="A240" s="203"/>
      <c r="B240" s="192" t="s">
        <v>105</v>
      </c>
      <c r="C240" s="198">
        <v>0</v>
      </c>
      <c r="D240" s="199">
        <v>0</v>
      </c>
      <c r="E240" s="198">
        <v>0</v>
      </c>
      <c r="F240" s="199">
        <v>0</v>
      </c>
      <c r="G240" s="214"/>
      <c r="H240" s="215"/>
      <c r="I240" s="198">
        <f t="shared" ref="I240:S240" si="120">SUM(I223:I239)</f>
        <v>0</v>
      </c>
      <c r="J240" s="199">
        <f t="shared" si="120"/>
        <v>0</v>
      </c>
      <c r="K240" s="199">
        <f t="shared" si="120"/>
        <v>0</v>
      </c>
      <c r="L240" s="199">
        <f t="shared" si="120"/>
        <v>0</v>
      </c>
      <c r="M240" s="199">
        <f t="shared" si="120"/>
        <v>0</v>
      </c>
      <c r="N240" s="199">
        <f t="shared" si="120"/>
        <v>0</v>
      </c>
      <c r="O240" s="200">
        <f t="shared" si="120"/>
        <v>0.44952000000000003</v>
      </c>
      <c r="P240" s="199">
        <f t="shared" si="120"/>
        <v>12</v>
      </c>
      <c r="Q240" s="199">
        <f t="shared" si="120"/>
        <v>5.3942399999999999</v>
      </c>
      <c r="R240" s="199">
        <f t="shared" si="120"/>
        <v>12</v>
      </c>
      <c r="S240" s="199">
        <f t="shared" si="120"/>
        <v>5.3942399999999999</v>
      </c>
      <c r="T240" s="446"/>
      <c r="U240" s="446">
        <f t="shared" ref="U240:AB240" si="121">SUM(U223:U239)</f>
        <v>0</v>
      </c>
      <c r="V240" s="446"/>
      <c r="W240" s="446">
        <f t="shared" si="121"/>
        <v>0</v>
      </c>
      <c r="X240" s="449"/>
      <c r="Y240" s="446"/>
      <c r="Z240" s="446">
        <f t="shared" si="121"/>
        <v>0</v>
      </c>
      <c r="AA240" s="446">
        <f t="shared" si="121"/>
        <v>0</v>
      </c>
      <c r="AB240" s="446">
        <f t="shared" si="121"/>
        <v>0</v>
      </c>
      <c r="AC240" s="460"/>
    </row>
    <row r="241" spans="1:29" s="216" customFormat="1" ht="18">
      <c r="A241" s="203"/>
      <c r="B241" s="192" t="s">
        <v>9</v>
      </c>
      <c r="C241" s="202">
        <v>0</v>
      </c>
      <c r="D241" s="203">
        <v>0</v>
      </c>
      <c r="E241" s="202">
        <v>0</v>
      </c>
      <c r="F241" s="203">
        <v>0</v>
      </c>
      <c r="G241" s="214"/>
      <c r="H241" s="215"/>
      <c r="I241" s="202">
        <f t="shared" ref="I241:S241" si="122">I240</f>
        <v>0</v>
      </c>
      <c r="J241" s="203">
        <f t="shared" si="122"/>
        <v>0</v>
      </c>
      <c r="K241" s="203">
        <f t="shared" si="122"/>
        <v>0</v>
      </c>
      <c r="L241" s="203">
        <f t="shared" si="122"/>
        <v>0</v>
      </c>
      <c r="M241" s="203">
        <f t="shared" si="122"/>
        <v>0</v>
      </c>
      <c r="N241" s="203">
        <f t="shared" si="122"/>
        <v>0</v>
      </c>
      <c r="O241" s="204">
        <f t="shared" si="122"/>
        <v>0.44952000000000003</v>
      </c>
      <c r="P241" s="203">
        <f t="shared" si="122"/>
        <v>12</v>
      </c>
      <c r="Q241" s="203">
        <f t="shared" si="122"/>
        <v>5.3942399999999999</v>
      </c>
      <c r="R241" s="203">
        <f t="shared" si="122"/>
        <v>12</v>
      </c>
      <c r="S241" s="203">
        <f t="shared" si="122"/>
        <v>5.3942399999999999</v>
      </c>
      <c r="T241" s="398"/>
      <c r="U241" s="398">
        <f t="shared" ref="U241:AB241" si="123">U240</f>
        <v>0</v>
      </c>
      <c r="V241" s="398"/>
      <c r="W241" s="398">
        <f t="shared" si="123"/>
        <v>0</v>
      </c>
      <c r="X241" s="450"/>
      <c r="Y241" s="398"/>
      <c r="Z241" s="398">
        <f t="shared" si="123"/>
        <v>0</v>
      </c>
      <c r="AA241" s="398">
        <f t="shared" si="123"/>
        <v>0</v>
      </c>
      <c r="AB241" s="398">
        <f t="shared" si="123"/>
        <v>0</v>
      </c>
      <c r="AC241" s="460"/>
    </row>
    <row r="242" spans="1:29" s="88" customFormat="1" ht="57" customHeight="1">
      <c r="A242" s="6"/>
      <c r="B242" s="36" t="s">
        <v>159</v>
      </c>
      <c r="C242" s="259">
        <v>0</v>
      </c>
      <c r="D242" s="335">
        <v>0</v>
      </c>
      <c r="E242" s="259">
        <v>0</v>
      </c>
      <c r="F242" s="335">
        <v>0</v>
      </c>
      <c r="G242" s="47"/>
      <c r="H242" s="48"/>
      <c r="I242" s="1"/>
      <c r="J242" s="259"/>
      <c r="K242" s="259"/>
      <c r="L242" s="259"/>
      <c r="M242" s="259"/>
      <c r="N242" s="259"/>
      <c r="O242" s="54"/>
      <c r="P242" s="259"/>
      <c r="Q242" s="335"/>
      <c r="R242" s="42">
        <f t="shared" si="115"/>
        <v>0</v>
      </c>
      <c r="S242" s="43">
        <f t="shared" si="115"/>
        <v>0</v>
      </c>
      <c r="T242" s="451"/>
      <c r="U242" s="451"/>
      <c r="V242" s="451"/>
      <c r="W242" s="451"/>
      <c r="X242" s="450"/>
      <c r="Y242" s="451"/>
      <c r="Z242" s="398"/>
      <c r="AA242" s="406"/>
      <c r="AB242" s="484"/>
      <c r="AC242" s="452"/>
    </row>
    <row r="243" spans="1:29" s="88" customFormat="1" ht="21.75" customHeight="1">
      <c r="A243" s="6"/>
      <c r="B243" s="36" t="s">
        <v>160</v>
      </c>
      <c r="C243" s="259">
        <v>0</v>
      </c>
      <c r="D243" s="335">
        <v>0</v>
      </c>
      <c r="E243" s="259">
        <v>0</v>
      </c>
      <c r="F243" s="335">
        <v>0</v>
      </c>
      <c r="G243" s="47"/>
      <c r="H243" s="48"/>
      <c r="I243" s="1"/>
      <c r="J243" s="259"/>
      <c r="K243" s="259"/>
      <c r="L243" s="259"/>
      <c r="M243" s="259"/>
      <c r="N243" s="259"/>
      <c r="O243" s="54"/>
      <c r="P243" s="259"/>
      <c r="Q243" s="335"/>
      <c r="R243" s="42">
        <f t="shared" si="115"/>
        <v>0</v>
      </c>
      <c r="S243" s="43">
        <f t="shared" si="115"/>
        <v>0</v>
      </c>
      <c r="T243" s="451"/>
      <c r="U243" s="451"/>
      <c r="V243" s="451"/>
      <c r="W243" s="451"/>
      <c r="X243" s="450"/>
      <c r="Y243" s="451"/>
      <c r="Z243" s="398"/>
      <c r="AA243" s="406"/>
      <c r="AB243" s="484"/>
      <c r="AC243" s="452"/>
    </row>
    <row r="244" spans="1:29" s="9" customFormat="1" ht="42" customHeight="1">
      <c r="A244" s="6">
        <f>+A236+0.01</f>
        <v>10.08</v>
      </c>
      <c r="B244" s="7" t="s">
        <v>160</v>
      </c>
      <c r="C244" s="262">
        <v>320</v>
      </c>
      <c r="D244" s="6">
        <v>837.69600000000014</v>
      </c>
      <c r="E244" s="262">
        <v>320</v>
      </c>
      <c r="F244" s="6">
        <v>837.69600000000014</v>
      </c>
      <c r="G244" s="47">
        <f t="shared" ref="G244:H302" si="124">E244/C244</f>
        <v>1</v>
      </c>
      <c r="H244" s="48">
        <f t="shared" si="124"/>
        <v>1</v>
      </c>
      <c r="I244" s="49">
        <f t="shared" ref="I244:J252" si="125">C244-E244</f>
        <v>0</v>
      </c>
      <c r="J244" s="50">
        <f t="shared" si="125"/>
        <v>0</v>
      </c>
      <c r="K244" s="262"/>
      <c r="L244" s="262"/>
      <c r="M244" s="262"/>
      <c r="N244" s="262"/>
      <c r="O244" s="51">
        <v>0.24651000000000001</v>
      </c>
      <c r="P244" s="262">
        <v>320</v>
      </c>
      <c r="Q244" s="41">
        <f>O244*P244*12</f>
        <v>946.59840000000008</v>
      </c>
      <c r="R244" s="42">
        <f t="shared" si="115"/>
        <v>320</v>
      </c>
      <c r="S244" s="43">
        <f t="shared" si="115"/>
        <v>946.59840000000008</v>
      </c>
      <c r="T244" s="461"/>
      <c r="U244" s="461"/>
      <c r="V244" s="461"/>
      <c r="W244" s="461"/>
      <c r="X244" s="423">
        <v>0.24651000000000001</v>
      </c>
      <c r="Y244" s="461">
        <v>320</v>
      </c>
      <c r="Z244" s="424">
        <f>X244*Y244*12</f>
        <v>946.59840000000008</v>
      </c>
      <c r="AA244" s="406">
        <f t="shared" ref="AA244:AB308" si="126">T244+V244+Y244</f>
        <v>320</v>
      </c>
      <c r="AB244" s="484">
        <f t="shared" si="126"/>
        <v>946.59840000000008</v>
      </c>
      <c r="AC244" s="462"/>
    </row>
    <row r="245" spans="1:29" s="87" customFormat="1" ht="33" customHeight="1">
      <c r="A245" s="6">
        <v>10.09</v>
      </c>
      <c r="B245" s="7" t="s">
        <v>162</v>
      </c>
      <c r="C245" s="262">
        <v>0</v>
      </c>
      <c r="D245" s="6">
        <v>0</v>
      </c>
      <c r="E245" s="262">
        <v>0</v>
      </c>
      <c r="F245" s="6">
        <v>0</v>
      </c>
      <c r="G245" s="47"/>
      <c r="H245" s="48"/>
      <c r="I245" s="49">
        <f t="shared" si="125"/>
        <v>0</v>
      </c>
      <c r="J245" s="50">
        <f t="shared" si="125"/>
        <v>0</v>
      </c>
      <c r="K245" s="262"/>
      <c r="L245" s="262"/>
      <c r="M245" s="262"/>
      <c r="N245" s="262"/>
      <c r="O245" s="51"/>
      <c r="P245" s="262"/>
      <c r="Q245" s="41">
        <f t="shared" ref="Q245:Q252" si="127">O245*P245*12</f>
        <v>0</v>
      </c>
      <c r="R245" s="42">
        <f t="shared" si="115"/>
        <v>0</v>
      </c>
      <c r="S245" s="43">
        <f t="shared" si="115"/>
        <v>0</v>
      </c>
      <c r="T245" s="461"/>
      <c r="U245" s="461"/>
      <c r="V245" s="461"/>
      <c r="W245" s="461"/>
      <c r="X245" s="423"/>
      <c r="Y245" s="461"/>
      <c r="Z245" s="424">
        <f t="shared" ref="Z245:Z246" si="128">X245*Y245*12</f>
        <v>0</v>
      </c>
      <c r="AA245" s="406">
        <f t="shared" si="126"/>
        <v>0</v>
      </c>
      <c r="AB245" s="484">
        <f t="shared" si="126"/>
        <v>0</v>
      </c>
      <c r="AC245" s="462"/>
    </row>
    <row r="246" spans="1:29" s="88" customFormat="1" ht="44.25" customHeight="1">
      <c r="A246" s="6">
        <v>10.1</v>
      </c>
      <c r="B246" s="56" t="s">
        <v>163</v>
      </c>
      <c r="C246" s="57">
        <v>0</v>
      </c>
      <c r="D246" s="55">
        <v>0</v>
      </c>
      <c r="E246" s="57">
        <v>0</v>
      </c>
      <c r="F246" s="55">
        <v>0</v>
      </c>
      <c r="G246" s="47"/>
      <c r="H246" s="48"/>
      <c r="I246" s="49">
        <f t="shared" si="125"/>
        <v>0</v>
      </c>
      <c r="J246" s="50">
        <f t="shared" si="125"/>
        <v>0</v>
      </c>
      <c r="K246" s="57"/>
      <c r="L246" s="57"/>
      <c r="M246" s="57"/>
      <c r="N246" s="57"/>
      <c r="O246" s="51"/>
      <c r="P246" s="57"/>
      <c r="Q246" s="41"/>
      <c r="R246" s="42">
        <f t="shared" si="115"/>
        <v>0</v>
      </c>
      <c r="S246" s="43">
        <f t="shared" si="115"/>
        <v>0</v>
      </c>
      <c r="T246" s="453"/>
      <c r="U246" s="453"/>
      <c r="V246" s="453"/>
      <c r="W246" s="453"/>
      <c r="X246" s="423"/>
      <c r="Y246" s="453"/>
      <c r="Z246" s="424">
        <f t="shared" si="128"/>
        <v>0</v>
      </c>
      <c r="AA246" s="406">
        <f t="shared" si="126"/>
        <v>0</v>
      </c>
      <c r="AB246" s="484">
        <f t="shared" si="126"/>
        <v>0</v>
      </c>
      <c r="AC246" s="454"/>
    </row>
    <row r="247" spans="1:29" s="88" customFormat="1" ht="18">
      <c r="A247" s="6"/>
      <c r="B247" s="36" t="s">
        <v>164</v>
      </c>
      <c r="C247" s="259">
        <v>0</v>
      </c>
      <c r="D247" s="335">
        <v>0</v>
      </c>
      <c r="E247" s="259">
        <v>0</v>
      </c>
      <c r="F247" s="335">
        <v>0</v>
      </c>
      <c r="G247" s="47"/>
      <c r="H247" s="48"/>
      <c r="I247" s="49">
        <f t="shared" si="125"/>
        <v>0</v>
      </c>
      <c r="J247" s="50">
        <f t="shared" si="125"/>
        <v>0</v>
      </c>
      <c r="K247" s="259"/>
      <c r="L247" s="259"/>
      <c r="M247" s="259"/>
      <c r="N247" s="259"/>
      <c r="O247" s="54"/>
      <c r="P247" s="259"/>
      <c r="Q247" s="41"/>
      <c r="R247" s="42">
        <f t="shared" si="115"/>
        <v>0</v>
      </c>
      <c r="S247" s="43">
        <f t="shared" si="115"/>
        <v>0</v>
      </c>
      <c r="T247" s="451"/>
      <c r="U247" s="451"/>
      <c r="V247" s="451"/>
      <c r="W247" s="451"/>
      <c r="X247" s="450"/>
      <c r="Y247" s="451"/>
      <c r="Z247" s="424"/>
      <c r="AA247" s="406"/>
      <c r="AB247" s="484"/>
      <c r="AC247" s="452"/>
    </row>
    <row r="248" spans="1:29" s="87" customFormat="1" ht="47.25" customHeight="1">
      <c r="A248" s="6">
        <f>+A246+0.01</f>
        <v>10.11</v>
      </c>
      <c r="B248" s="56" t="s">
        <v>485</v>
      </c>
      <c r="C248" s="57">
        <v>299</v>
      </c>
      <c r="D248" s="55">
        <v>948.73047999999994</v>
      </c>
      <c r="E248" s="57">
        <v>299</v>
      </c>
      <c r="F248" s="55">
        <v>948.73047999999994</v>
      </c>
      <c r="G248" s="47">
        <f t="shared" si="124"/>
        <v>1</v>
      </c>
      <c r="H248" s="48">
        <f t="shared" si="124"/>
        <v>1</v>
      </c>
      <c r="I248" s="49">
        <f t="shared" si="125"/>
        <v>0</v>
      </c>
      <c r="J248" s="50">
        <f t="shared" si="125"/>
        <v>0</v>
      </c>
      <c r="K248" s="57"/>
      <c r="L248" s="57"/>
      <c r="M248" s="57"/>
      <c r="N248" s="57"/>
      <c r="O248" s="60">
        <v>0.29879</v>
      </c>
      <c r="P248" s="57">
        <v>299</v>
      </c>
      <c r="Q248" s="41">
        <f t="shared" si="127"/>
        <v>1072.05852</v>
      </c>
      <c r="R248" s="42">
        <f t="shared" si="115"/>
        <v>299</v>
      </c>
      <c r="S248" s="43">
        <f t="shared" si="115"/>
        <v>1072.05852</v>
      </c>
      <c r="T248" s="453"/>
      <c r="U248" s="453"/>
      <c r="V248" s="453"/>
      <c r="W248" s="453"/>
      <c r="X248" s="456">
        <v>0.29879</v>
      </c>
      <c r="Y248" s="453">
        <v>299</v>
      </c>
      <c r="Z248" s="424">
        <f t="shared" ref="Z248" si="129">X248*Y248*12</f>
        <v>1072.05852</v>
      </c>
      <c r="AA248" s="406">
        <f t="shared" si="126"/>
        <v>299</v>
      </c>
      <c r="AB248" s="484">
        <f t="shared" si="126"/>
        <v>1072.05852</v>
      </c>
      <c r="AC248" s="454"/>
    </row>
    <row r="249" spans="1:29" s="91" customFormat="1" ht="26.25" customHeight="1">
      <c r="A249" s="6"/>
      <c r="B249" s="59" t="s">
        <v>150</v>
      </c>
      <c r="C249" s="55">
        <v>0</v>
      </c>
      <c r="D249" s="55">
        <v>0</v>
      </c>
      <c r="E249" s="55">
        <v>0</v>
      </c>
      <c r="F249" s="55">
        <v>0</v>
      </c>
      <c r="G249" s="47"/>
      <c r="H249" s="48"/>
      <c r="I249" s="49">
        <f t="shared" si="125"/>
        <v>0</v>
      </c>
      <c r="J249" s="50">
        <f t="shared" si="125"/>
        <v>0</v>
      </c>
      <c r="K249" s="55"/>
      <c r="L249" s="55"/>
      <c r="M249" s="55"/>
      <c r="N249" s="55"/>
      <c r="O249" s="60"/>
      <c r="P249" s="55"/>
      <c r="Q249" s="41"/>
      <c r="R249" s="42">
        <f t="shared" si="115"/>
        <v>0</v>
      </c>
      <c r="S249" s="43">
        <f t="shared" si="115"/>
        <v>0</v>
      </c>
      <c r="T249" s="458"/>
      <c r="U249" s="458"/>
      <c r="V249" s="458"/>
      <c r="W249" s="458"/>
      <c r="X249" s="456"/>
      <c r="Y249" s="458"/>
      <c r="Z249" s="424"/>
      <c r="AA249" s="406">
        <f t="shared" si="126"/>
        <v>0</v>
      </c>
      <c r="AB249" s="484">
        <f t="shared" si="126"/>
        <v>0</v>
      </c>
      <c r="AC249" s="459"/>
    </row>
    <row r="250" spans="1:29" s="91" customFormat="1" ht="18">
      <c r="A250" s="6"/>
      <c r="B250" s="59" t="s">
        <v>151</v>
      </c>
      <c r="C250" s="55">
        <v>0</v>
      </c>
      <c r="D250" s="55">
        <v>0</v>
      </c>
      <c r="E250" s="55">
        <v>0</v>
      </c>
      <c r="F250" s="55">
        <v>0</v>
      </c>
      <c r="G250" s="47"/>
      <c r="H250" s="48"/>
      <c r="I250" s="49">
        <f t="shared" si="125"/>
        <v>0</v>
      </c>
      <c r="J250" s="50">
        <f t="shared" si="125"/>
        <v>0</v>
      </c>
      <c r="K250" s="55"/>
      <c r="L250" s="55"/>
      <c r="M250" s="55"/>
      <c r="N250" s="55"/>
      <c r="O250" s="60"/>
      <c r="P250" s="55"/>
      <c r="Q250" s="41"/>
      <c r="R250" s="42">
        <f t="shared" si="115"/>
        <v>0</v>
      </c>
      <c r="S250" s="43">
        <f t="shared" si="115"/>
        <v>0</v>
      </c>
      <c r="T250" s="458"/>
      <c r="U250" s="458"/>
      <c r="V250" s="458"/>
      <c r="W250" s="458"/>
      <c r="X250" s="456"/>
      <c r="Y250" s="458"/>
      <c r="Z250" s="424"/>
      <c r="AA250" s="406">
        <f t="shared" si="126"/>
        <v>0</v>
      </c>
      <c r="AB250" s="484">
        <f t="shared" si="126"/>
        <v>0</v>
      </c>
      <c r="AC250" s="459"/>
    </row>
    <row r="251" spans="1:29" s="91" customFormat="1" ht="18">
      <c r="A251" s="6"/>
      <c r="B251" s="59" t="s">
        <v>152</v>
      </c>
      <c r="C251" s="55">
        <v>0</v>
      </c>
      <c r="D251" s="55">
        <v>0</v>
      </c>
      <c r="E251" s="55">
        <v>0</v>
      </c>
      <c r="F251" s="55">
        <v>0</v>
      </c>
      <c r="G251" s="47"/>
      <c r="H251" s="48"/>
      <c r="I251" s="49">
        <f t="shared" si="125"/>
        <v>0</v>
      </c>
      <c r="J251" s="50">
        <f t="shared" si="125"/>
        <v>0</v>
      </c>
      <c r="K251" s="55"/>
      <c r="L251" s="55"/>
      <c r="M251" s="55"/>
      <c r="N251" s="55"/>
      <c r="O251" s="60"/>
      <c r="P251" s="55"/>
      <c r="Q251" s="41"/>
      <c r="R251" s="42">
        <f t="shared" si="115"/>
        <v>0</v>
      </c>
      <c r="S251" s="43">
        <f t="shared" si="115"/>
        <v>0</v>
      </c>
      <c r="T251" s="458"/>
      <c r="U251" s="458"/>
      <c r="V251" s="458"/>
      <c r="W251" s="458"/>
      <c r="X251" s="456"/>
      <c r="Y251" s="458"/>
      <c r="Z251" s="424"/>
      <c r="AA251" s="406">
        <f t="shared" si="126"/>
        <v>0</v>
      </c>
      <c r="AB251" s="484">
        <f t="shared" si="126"/>
        <v>0</v>
      </c>
      <c r="AC251" s="459"/>
    </row>
    <row r="252" spans="1:29" s="87" customFormat="1" ht="49.5" customHeight="1">
      <c r="A252" s="6">
        <f>+A248+0.01</f>
        <v>10.119999999999999</v>
      </c>
      <c r="B252" s="56" t="s">
        <v>166</v>
      </c>
      <c r="C252" s="55">
        <v>0</v>
      </c>
      <c r="D252" s="55">
        <v>0</v>
      </c>
      <c r="E252" s="55">
        <v>0</v>
      </c>
      <c r="F252" s="55">
        <v>0</v>
      </c>
      <c r="G252" s="47"/>
      <c r="H252" s="48"/>
      <c r="I252" s="49">
        <f t="shared" si="125"/>
        <v>0</v>
      </c>
      <c r="J252" s="50">
        <f t="shared" si="125"/>
        <v>0</v>
      </c>
      <c r="K252" s="55"/>
      <c r="L252" s="55"/>
      <c r="M252" s="55"/>
      <c r="N252" s="55"/>
      <c r="O252" s="60"/>
      <c r="P252" s="55"/>
      <c r="Q252" s="41">
        <f t="shared" si="127"/>
        <v>0</v>
      </c>
      <c r="R252" s="42">
        <f t="shared" si="115"/>
        <v>0</v>
      </c>
      <c r="S252" s="43">
        <f t="shared" si="115"/>
        <v>0</v>
      </c>
      <c r="T252" s="458"/>
      <c r="U252" s="458"/>
      <c r="V252" s="458"/>
      <c r="W252" s="458"/>
      <c r="X252" s="456"/>
      <c r="Y252" s="458"/>
      <c r="Z252" s="424">
        <f t="shared" ref="Z252" si="130">X252*Y252*12</f>
        <v>0</v>
      </c>
      <c r="AA252" s="406">
        <f t="shared" si="126"/>
        <v>0</v>
      </c>
      <c r="AB252" s="484">
        <f t="shared" si="126"/>
        <v>0</v>
      </c>
      <c r="AC252" s="459"/>
    </row>
    <row r="253" spans="1:29" s="91" customFormat="1" ht="18">
      <c r="A253" s="6"/>
      <c r="B253" s="59" t="s">
        <v>150</v>
      </c>
      <c r="C253" s="55">
        <v>0</v>
      </c>
      <c r="D253" s="55">
        <v>0</v>
      </c>
      <c r="E253" s="55">
        <v>0</v>
      </c>
      <c r="F253" s="55">
        <v>0</v>
      </c>
      <c r="G253" s="47"/>
      <c r="H253" s="48"/>
      <c r="I253" s="82"/>
      <c r="J253" s="55"/>
      <c r="K253" s="55"/>
      <c r="L253" s="55"/>
      <c r="M253" s="55"/>
      <c r="N253" s="55"/>
      <c r="O253" s="60"/>
      <c r="P253" s="55"/>
      <c r="Q253" s="55"/>
      <c r="R253" s="42">
        <f t="shared" si="115"/>
        <v>0</v>
      </c>
      <c r="S253" s="43">
        <f t="shared" si="115"/>
        <v>0</v>
      </c>
      <c r="T253" s="458"/>
      <c r="U253" s="458"/>
      <c r="V253" s="458"/>
      <c r="W253" s="458"/>
      <c r="X253" s="456"/>
      <c r="Y253" s="458"/>
      <c r="Z253" s="458"/>
      <c r="AA253" s="406">
        <f t="shared" si="126"/>
        <v>0</v>
      </c>
      <c r="AB253" s="484">
        <f t="shared" si="126"/>
        <v>0</v>
      </c>
      <c r="AC253" s="459"/>
    </row>
    <row r="254" spans="1:29" s="91" customFormat="1" ht="18">
      <c r="A254" s="6"/>
      <c r="B254" s="59" t="s">
        <v>151</v>
      </c>
      <c r="C254" s="55">
        <v>0</v>
      </c>
      <c r="D254" s="55">
        <v>0</v>
      </c>
      <c r="E254" s="55">
        <v>0</v>
      </c>
      <c r="F254" s="55">
        <v>0</v>
      </c>
      <c r="G254" s="47"/>
      <c r="H254" s="48"/>
      <c r="I254" s="82"/>
      <c r="J254" s="55"/>
      <c r="K254" s="55"/>
      <c r="L254" s="55"/>
      <c r="M254" s="55"/>
      <c r="N254" s="55"/>
      <c r="O254" s="60"/>
      <c r="P254" s="55"/>
      <c r="Q254" s="55"/>
      <c r="R254" s="42">
        <f t="shared" si="115"/>
        <v>0</v>
      </c>
      <c r="S254" s="43">
        <f t="shared" si="115"/>
        <v>0</v>
      </c>
      <c r="T254" s="458"/>
      <c r="U254" s="458"/>
      <c r="V254" s="458"/>
      <c r="W254" s="458"/>
      <c r="X254" s="456"/>
      <c r="Y254" s="458"/>
      <c r="Z254" s="458"/>
      <c r="AA254" s="406">
        <f t="shared" si="126"/>
        <v>0</v>
      </c>
      <c r="AB254" s="484">
        <f t="shared" si="126"/>
        <v>0</v>
      </c>
      <c r="AC254" s="459"/>
    </row>
    <row r="255" spans="1:29" s="91" customFormat="1" ht="18">
      <c r="A255" s="6"/>
      <c r="B255" s="59" t="s">
        <v>152</v>
      </c>
      <c r="C255" s="55">
        <v>0</v>
      </c>
      <c r="D255" s="55">
        <v>0</v>
      </c>
      <c r="E255" s="55">
        <v>0</v>
      </c>
      <c r="F255" s="55">
        <v>0</v>
      </c>
      <c r="G255" s="47"/>
      <c r="H255" s="48"/>
      <c r="I255" s="82"/>
      <c r="J255" s="55"/>
      <c r="K255" s="55"/>
      <c r="L255" s="55"/>
      <c r="M255" s="55"/>
      <c r="N255" s="55"/>
      <c r="O255" s="60"/>
      <c r="P255" s="55"/>
      <c r="Q255" s="55"/>
      <c r="R255" s="42">
        <f t="shared" si="115"/>
        <v>0</v>
      </c>
      <c r="S255" s="43">
        <f t="shared" si="115"/>
        <v>0</v>
      </c>
      <c r="T255" s="458"/>
      <c r="U255" s="458"/>
      <c r="V255" s="458"/>
      <c r="W255" s="458"/>
      <c r="X255" s="456"/>
      <c r="Y255" s="458"/>
      <c r="Z255" s="458"/>
      <c r="AA255" s="406">
        <f t="shared" si="126"/>
        <v>0</v>
      </c>
      <c r="AB255" s="484">
        <f t="shared" si="126"/>
        <v>0</v>
      </c>
      <c r="AC255" s="459"/>
    </row>
    <row r="256" spans="1:29" s="88" customFormat="1" ht="57" customHeight="1">
      <c r="A256" s="6">
        <f>+A252+0.01</f>
        <v>10.129999999999999</v>
      </c>
      <c r="B256" s="56" t="s">
        <v>167</v>
      </c>
      <c r="C256" s="57">
        <v>0</v>
      </c>
      <c r="D256" s="55">
        <v>0</v>
      </c>
      <c r="E256" s="57">
        <v>0</v>
      </c>
      <c r="F256" s="55">
        <v>0</v>
      </c>
      <c r="G256" s="47"/>
      <c r="H256" s="48"/>
      <c r="I256" s="82"/>
      <c r="J256" s="57"/>
      <c r="K256" s="57"/>
      <c r="L256" s="57"/>
      <c r="M256" s="57"/>
      <c r="N256" s="57"/>
      <c r="O256" s="60"/>
      <c r="P256" s="57"/>
      <c r="Q256" s="55"/>
      <c r="R256" s="42">
        <f t="shared" si="115"/>
        <v>0</v>
      </c>
      <c r="S256" s="43">
        <f t="shared" si="115"/>
        <v>0</v>
      </c>
      <c r="T256" s="453"/>
      <c r="U256" s="453"/>
      <c r="V256" s="453"/>
      <c r="W256" s="453"/>
      <c r="X256" s="456"/>
      <c r="Y256" s="453"/>
      <c r="Z256" s="458"/>
      <c r="AA256" s="406">
        <f t="shared" si="126"/>
        <v>0</v>
      </c>
      <c r="AB256" s="484">
        <f t="shared" si="126"/>
        <v>0</v>
      </c>
      <c r="AC256" s="454"/>
    </row>
    <row r="257" spans="1:29" s="88" customFormat="1" ht="26.25" customHeight="1">
      <c r="A257" s="6">
        <f t="shared" si="119"/>
        <v>10.139999999999999</v>
      </c>
      <c r="B257" s="56" t="s">
        <v>168</v>
      </c>
      <c r="C257" s="57">
        <v>0</v>
      </c>
      <c r="D257" s="55">
        <v>0</v>
      </c>
      <c r="E257" s="57">
        <v>0</v>
      </c>
      <c r="F257" s="55">
        <v>0</v>
      </c>
      <c r="G257" s="47"/>
      <c r="H257" s="48"/>
      <c r="I257" s="82"/>
      <c r="J257" s="57"/>
      <c r="K257" s="57"/>
      <c r="L257" s="57"/>
      <c r="M257" s="57"/>
      <c r="N257" s="57"/>
      <c r="O257" s="60"/>
      <c r="P257" s="57"/>
      <c r="Q257" s="55"/>
      <c r="R257" s="42">
        <f t="shared" si="115"/>
        <v>0</v>
      </c>
      <c r="S257" s="43">
        <f t="shared" si="115"/>
        <v>0</v>
      </c>
      <c r="T257" s="453"/>
      <c r="U257" s="453"/>
      <c r="V257" s="453"/>
      <c r="W257" s="453"/>
      <c r="X257" s="456"/>
      <c r="Y257" s="453"/>
      <c r="Z257" s="458"/>
      <c r="AA257" s="406">
        <f t="shared" si="126"/>
        <v>0</v>
      </c>
      <c r="AB257" s="484">
        <f t="shared" si="126"/>
        <v>0</v>
      </c>
      <c r="AC257" s="454"/>
    </row>
    <row r="258" spans="1:29" s="88" customFormat="1" ht="18">
      <c r="A258" s="6"/>
      <c r="B258" s="56" t="s">
        <v>156</v>
      </c>
      <c r="C258" s="57">
        <v>0</v>
      </c>
      <c r="D258" s="55">
        <v>0</v>
      </c>
      <c r="E258" s="57">
        <v>0</v>
      </c>
      <c r="F258" s="55">
        <v>0</v>
      </c>
      <c r="G258" s="47"/>
      <c r="H258" s="48"/>
      <c r="I258" s="82"/>
      <c r="J258" s="57"/>
      <c r="K258" s="57"/>
      <c r="L258" s="57"/>
      <c r="M258" s="57"/>
      <c r="N258" s="57"/>
      <c r="O258" s="60"/>
      <c r="P258" s="57"/>
      <c r="Q258" s="55"/>
      <c r="R258" s="42">
        <f t="shared" si="115"/>
        <v>0</v>
      </c>
      <c r="S258" s="43">
        <f t="shared" si="115"/>
        <v>0</v>
      </c>
      <c r="T258" s="453"/>
      <c r="U258" s="453"/>
      <c r="V258" s="453"/>
      <c r="W258" s="453"/>
      <c r="X258" s="456"/>
      <c r="Y258" s="453"/>
      <c r="Z258" s="458"/>
      <c r="AA258" s="406">
        <f t="shared" si="126"/>
        <v>0</v>
      </c>
      <c r="AB258" s="484">
        <f t="shared" si="126"/>
        <v>0</v>
      </c>
      <c r="AC258" s="454"/>
    </row>
    <row r="259" spans="1:29" s="88" customFormat="1" ht="18">
      <c r="A259" s="6"/>
      <c r="B259" s="56" t="s">
        <v>157</v>
      </c>
      <c r="C259" s="57">
        <v>0</v>
      </c>
      <c r="D259" s="55">
        <v>0</v>
      </c>
      <c r="E259" s="57">
        <v>0</v>
      </c>
      <c r="F259" s="55">
        <v>0</v>
      </c>
      <c r="G259" s="47"/>
      <c r="H259" s="48"/>
      <c r="I259" s="82"/>
      <c r="J259" s="57"/>
      <c r="K259" s="57"/>
      <c r="L259" s="57"/>
      <c r="M259" s="57"/>
      <c r="N259" s="57"/>
      <c r="O259" s="60"/>
      <c r="P259" s="57"/>
      <c r="Q259" s="55"/>
      <c r="R259" s="42">
        <f t="shared" si="115"/>
        <v>0</v>
      </c>
      <c r="S259" s="43">
        <f t="shared" si="115"/>
        <v>0</v>
      </c>
      <c r="T259" s="453"/>
      <c r="U259" s="453"/>
      <c r="V259" s="453"/>
      <c r="W259" s="453"/>
      <c r="X259" s="456"/>
      <c r="Y259" s="453"/>
      <c r="Z259" s="458"/>
      <c r="AA259" s="406">
        <f t="shared" si="126"/>
        <v>0</v>
      </c>
      <c r="AB259" s="484">
        <f t="shared" si="126"/>
        <v>0</v>
      </c>
      <c r="AC259" s="454"/>
    </row>
    <row r="260" spans="1:29" s="88" customFormat="1" ht="18">
      <c r="A260" s="6"/>
      <c r="B260" s="56" t="s">
        <v>169</v>
      </c>
      <c r="C260" s="57">
        <v>0</v>
      </c>
      <c r="D260" s="55">
        <v>0</v>
      </c>
      <c r="E260" s="57">
        <v>0</v>
      </c>
      <c r="F260" s="55">
        <v>0</v>
      </c>
      <c r="G260" s="47"/>
      <c r="H260" s="48"/>
      <c r="I260" s="82"/>
      <c r="J260" s="57"/>
      <c r="K260" s="57"/>
      <c r="L260" s="57"/>
      <c r="M260" s="57"/>
      <c r="N260" s="57"/>
      <c r="O260" s="60"/>
      <c r="P260" s="57"/>
      <c r="Q260" s="55"/>
      <c r="R260" s="42">
        <f t="shared" si="115"/>
        <v>0</v>
      </c>
      <c r="S260" s="43">
        <f t="shared" si="115"/>
        <v>0</v>
      </c>
      <c r="T260" s="453"/>
      <c r="U260" s="453"/>
      <c r="V260" s="453"/>
      <c r="W260" s="453"/>
      <c r="X260" s="456"/>
      <c r="Y260" s="453"/>
      <c r="Z260" s="458"/>
      <c r="AA260" s="406">
        <f t="shared" si="126"/>
        <v>0</v>
      </c>
      <c r="AB260" s="484">
        <f t="shared" si="126"/>
        <v>0</v>
      </c>
      <c r="AC260" s="454"/>
    </row>
    <row r="261" spans="1:29" s="88" customFormat="1" ht="44.25" customHeight="1">
      <c r="A261" s="6">
        <v>10.15</v>
      </c>
      <c r="B261" s="56" t="s">
        <v>339</v>
      </c>
      <c r="C261" s="57"/>
      <c r="D261" s="55"/>
      <c r="E261" s="57"/>
      <c r="F261" s="55"/>
      <c r="G261" s="47"/>
      <c r="H261" s="48"/>
      <c r="I261" s="82"/>
      <c r="J261" s="57"/>
      <c r="K261" s="57"/>
      <c r="L261" s="57"/>
      <c r="M261" s="57"/>
      <c r="N261" s="57"/>
      <c r="O261" s="60">
        <v>2.0039999999999999E-2</v>
      </c>
      <c r="P261" s="57">
        <v>619</v>
      </c>
      <c r="Q261" s="55">
        <f>O261*P261*12</f>
        <v>148.85712000000001</v>
      </c>
      <c r="R261" s="42">
        <f t="shared" ref="R261:R262" si="131">K261+M261+P261</f>
        <v>619</v>
      </c>
      <c r="S261" s="43">
        <f t="shared" ref="S261:S262" si="132">L261+N261+Q261</f>
        <v>148.85712000000001</v>
      </c>
      <c r="T261" s="453"/>
      <c r="U261" s="453"/>
      <c r="V261" s="453"/>
      <c r="W261" s="453"/>
      <c r="X261" s="456">
        <v>2.0039999999999999E-2</v>
      </c>
      <c r="Y261" s="453">
        <v>0</v>
      </c>
      <c r="Z261" s="458">
        <f>X261*Y261*12</f>
        <v>0</v>
      </c>
      <c r="AA261" s="406">
        <f t="shared" si="126"/>
        <v>0</v>
      </c>
      <c r="AB261" s="484">
        <f t="shared" si="126"/>
        <v>0</v>
      </c>
      <c r="AC261" s="454"/>
    </row>
    <row r="262" spans="1:29" s="88" customFormat="1" ht="51" customHeight="1">
      <c r="A262" s="6">
        <v>10.16</v>
      </c>
      <c r="B262" s="56" t="s">
        <v>340</v>
      </c>
      <c r="C262" s="57"/>
      <c r="D262" s="55"/>
      <c r="E262" s="57"/>
      <c r="F262" s="55"/>
      <c r="G262" s="47"/>
      <c r="H262" s="48"/>
      <c r="I262" s="82"/>
      <c r="J262" s="57"/>
      <c r="K262" s="57"/>
      <c r="L262" s="57"/>
      <c r="M262" s="57"/>
      <c r="N262" s="57"/>
      <c r="O262" s="60">
        <v>2.0039999999999999E-2</v>
      </c>
      <c r="P262" s="57">
        <v>619</v>
      </c>
      <c r="Q262" s="55">
        <f>O262*P262*12*2</f>
        <v>297.71424000000002</v>
      </c>
      <c r="R262" s="42">
        <f t="shared" si="131"/>
        <v>619</v>
      </c>
      <c r="S262" s="43">
        <f t="shared" si="132"/>
        <v>297.71424000000002</v>
      </c>
      <c r="T262" s="453"/>
      <c r="U262" s="453"/>
      <c r="V262" s="453"/>
      <c r="W262" s="453"/>
      <c r="X262" s="456">
        <v>2.0039999999999999E-2</v>
      </c>
      <c r="Y262" s="453">
        <v>0</v>
      </c>
      <c r="Z262" s="458">
        <f>X262*Y262*12*2</f>
        <v>0</v>
      </c>
      <c r="AA262" s="406">
        <f t="shared" si="126"/>
        <v>0</v>
      </c>
      <c r="AB262" s="484">
        <f t="shared" si="126"/>
        <v>0</v>
      </c>
      <c r="AC262" s="454"/>
    </row>
    <row r="263" spans="1:29" s="216" customFormat="1" ht="18">
      <c r="A263" s="217"/>
      <c r="B263" s="192" t="s">
        <v>107</v>
      </c>
      <c r="C263" s="198">
        <f>SUM(C244:C262)</f>
        <v>619</v>
      </c>
      <c r="D263" s="199">
        <f>SUM(D244:D262)</f>
        <v>1786.4264800000001</v>
      </c>
      <c r="E263" s="198">
        <f>SUM(E244:E262)</f>
        <v>619</v>
      </c>
      <c r="F263" s="199">
        <f>SUM(F244:F262)</f>
        <v>1786.4264800000001</v>
      </c>
      <c r="G263" s="214">
        <f t="shared" si="124"/>
        <v>1</v>
      </c>
      <c r="H263" s="215">
        <f t="shared" si="124"/>
        <v>1</v>
      </c>
      <c r="I263" s="198">
        <f t="shared" ref="I263:S263" si="133">SUM(I244:I262)</f>
        <v>0</v>
      </c>
      <c r="J263" s="199">
        <f t="shared" si="133"/>
        <v>0</v>
      </c>
      <c r="K263" s="199">
        <f t="shared" si="133"/>
        <v>0</v>
      </c>
      <c r="L263" s="199">
        <f t="shared" si="133"/>
        <v>0</v>
      </c>
      <c r="M263" s="199">
        <f t="shared" si="133"/>
        <v>0</v>
      </c>
      <c r="N263" s="199">
        <f t="shared" si="133"/>
        <v>0</v>
      </c>
      <c r="O263" s="200">
        <f t="shared" si="133"/>
        <v>0.5853799999999999</v>
      </c>
      <c r="P263" s="199">
        <f t="shared" si="133"/>
        <v>1857</v>
      </c>
      <c r="Q263" s="199">
        <f t="shared" si="133"/>
        <v>2465.2282800000003</v>
      </c>
      <c r="R263" s="199">
        <f t="shared" si="133"/>
        <v>1857</v>
      </c>
      <c r="S263" s="199">
        <f t="shared" si="133"/>
        <v>2465.2282800000003</v>
      </c>
      <c r="T263" s="446"/>
      <c r="U263" s="446">
        <f t="shared" ref="U263:AB263" si="134">SUM(U244:U262)</f>
        <v>0</v>
      </c>
      <c r="V263" s="446"/>
      <c r="W263" s="446">
        <f t="shared" si="134"/>
        <v>0</v>
      </c>
      <c r="X263" s="449"/>
      <c r="Y263" s="446"/>
      <c r="Z263" s="446">
        <f t="shared" si="134"/>
        <v>2018.6569200000001</v>
      </c>
      <c r="AA263" s="446"/>
      <c r="AB263" s="446">
        <f t="shared" si="134"/>
        <v>2018.6569200000001</v>
      </c>
      <c r="AC263" s="460"/>
    </row>
    <row r="264" spans="1:29" s="87" customFormat="1" ht="18">
      <c r="A264" s="205"/>
      <c r="B264" s="206" t="s">
        <v>9</v>
      </c>
      <c r="C264" s="202">
        <f>C263</f>
        <v>619</v>
      </c>
      <c r="D264" s="203">
        <f t="shared" ref="D264" si="135">D263</f>
        <v>1786.4264800000001</v>
      </c>
      <c r="E264" s="202">
        <v>619</v>
      </c>
      <c r="F264" s="203">
        <f t="shared" ref="F264" si="136">F263</f>
        <v>1786.4264800000001</v>
      </c>
      <c r="G264" s="134">
        <f t="shared" si="124"/>
        <v>1</v>
      </c>
      <c r="H264" s="135">
        <f t="shared" si="124"/>
        <v>1</v>
      </c>
      <c r="I264" s="202">
        <f t="shared" ref="I264:S264" si="137">I263</f>
        <v>0</v>
      </c>
      <c r="J264" s="203">
        <f t="shared" si="137"/>
        <v>0</v>
      </c>
      <c r="K264" s="203">
        <f t="shared" si="137"/>
        <v>0</v>
      </c>
      <c r="L264" s="203">
        <f t="shared" si="137"/>
        <v>0</v>
      </c>
      <c r="M264" s="203">
        <f t="shared" si="137"/>
        <v>0</v>
      </c>
      <c r="N264" s="203">
        <f t="shared" si="137"/>
        <v>0</v>
      </c>
      <c r="O264" s="204">
        <f t="shared" si="137"/>
        <v>0.5853799999999999</v>
      </c>
      <c r="P264" s="203">
        <f t="shared" si="137"/>
        <v>1857</v>
      </c>
      <c r="Q264" s="203">
        <f t="shared" si="137"/>
        <v>2465.2282800000003</v>
      </c>
      <c r="R264" s="203">
        <f t="shared" si="137"/>
        <v>1857</v>
      </c>
      <c r="S264" s="203">
        <f t="shared" si="137"/>
        <v>2465.2282800000003</v>
      </c>
      <c r="T264" s="398"/>
      <c r="U264" s="398">
        <f t="shared" ref="U264:AB264" si="138">U263</f>
        <v>0</v>
      </c>
      <c r="V264" s="398"/>
      <c r="W264" s="398">
        <f t="shared" si="138"/>
        <v>0</v>
      </c>
      <c r="X264" s="450"/>
      <c r="Y264" s="398"/>
      <c r="Z264" s="398">
        <f t="shared" si="138"/>
        <v>2018.6569200000001</v>
      </c>
      <c r="AA264" s="398"/>
      <c r="AB264" s="398">
        <f t="shared" si="138"/>
        <v>2018.6569200000001</v>
      </c>
      <c r="AC264" s="463"/>
    </row>
    <row r="265" spans="1:29" s="216" customFormat="1" ht="18">
      <c r="A265" s="217"/>
      <c r="B265" s="206" t="s">
        <v>170</v>
      </c>
      <c r="C265" s="207">
        <f>C264+C241</f>
        <v>619</v>
      </c>
      <c r="D265" s="208">
        <f t="shared" ref="D265" si="139">D264+D241</f>
        <v>1786.4264800000001</v>
      </c>
      <c r="E265" s="207">
        <v>619</v>
      </c>
      <c r="F265" s="208">
        <f t="shared" ref="F265" si="140">F264+F241</f>
        <v>1786.4264800000001</v>
      </c>
      <c r="G265" s="214">
        <f t="shared" si="124"/>
        <v>1</v>
      </c>
      <c r="H265" s="215">
        <f t="shared" si="124"/>
        <v>1</v>
      </c>
      <c r="I265" s="207">
        <f t="shared" ref="I265:R265" si="141">I264+I241</f>
        <v>0</v>
      </c>
      <c r="J265" s="208">
        <f t="shared" si="141"/>
        <v>0</v>
      </c>
      <c r="K265" s="208">
        <f t="shared" si="141"/>
        <v>0</v>
      </c>
      <c r="L265" s="208">
        <f t="shared" si="141"/>
        <v>0</v>
      </c>
      <c r="M265" s="208">
        <f t="shared" si="141"/>
        <v>0</v>
      </c>
      <c r="N265" s="208">
        <f t="shared" si="141"/>
        <v>0</v>
      </c>
      <c r="O265" s="209">
        <f t="shared" si="141"/>
        <v>1.0348999999999999</v>
      </c>
      <c r="P265" s="208">
        <f>P264+P241</f>
        <v>1869</v>
      </c>
      <c r="Q265" s="208">
        <f t="shared" si="141"/>
        <v>2470.6225200000003</v>
      </c>
      <c r="R265" s="208">
        <f t="shared" si="141"/>
        <v>1869</v>
      </c>
      <c r="S265" s="208">
        <f>S264+S241</f>
        <v>2470.6225200000003</v>
      </c>
      <c r="T265" s="464"/>
      <c r="U265" s="464">
        <f t="shared" ref="U265:W265" si="142">U264+U241</f>
        <v>0</v>
      </c>
      <c r="V265" s="464"/>
      <c r="W265" s="464">
        <f t="shared" si="142"/>
        <v>0</v>
      </c>
      <c r="X265" s="465"/>
      <c r="Y265" s="464"/>
      <c r="Z265" s="464">
        <f t="shared" ref="Z265" si="143">Z264+Z241</f>
        <v>2018.6569200000001</v>
      </c>
      <c r="AA265" s="464"/>
      <c r="AB265" s="464">
        <f>AB264+AB241</f>
        <v>2018.6569200000001</v>
      </c>
      <c r="AC265" s="463"/>
    </row>
    <row r="266" spans="1:29" s="147" customFormat="1" ht="18">
      <c r="A266" s="143">
        <v>11</v>
      </c>
      <c r="B266" s="144" t="s">
        <v>171</v>
      </c>
      <c r="C266" s="145">
        <v>0</v>
      </c>
      <c r="D266" s="162">
        <v>0</v>
      </c>
      <c r="E266" s="145">
        <v>0</v>
      </c>
      <c r="F266" s="162">
        <v>0</v>
      </c>
      <c r="G266" s="151"/>
      <c r="H266" s="152"/>
      <c r="I266" s="159"/>
      <c r="J266" s="145"/>
      <c r="K266" s="145"/>
      <c r="L266" s="145"/>
      <c r="M266" s="145"/>
      <c r="N266" s="145"/>
      <c r="O266" s="153"/>
      <c r="P266" s="145"/>
      <c r="Q266" s="162"/>
      <c r="R266" s="154">
        <f t="shared" si="115"/>
        <v>0</v>
      </c>
      <c r="S266" s="155">
        <f t="shared" si="115"/>
        <v>0</v>
      </c>
      <c r="T266" s="439"/>
      <c r="U266" s="439"/>
      <c r="V266" s="439"/>
      <c r="W266" s="439"/>
      <c r="X266" s="440"/>
      <c r="Y266" s="439"/>
      <c r="Z266" s="448"/>
      <c r="AA266" s="406"/>
      <c r="AB266" s="484"/>
      <c r="AC266" s="403"/>
    </row>
    <row r="267" spans="1:29" s="88" customFormat="1" ht="18">
      <c r="A267" s="6"/>
      <c r="B267" s="36" t="s">
        <v>172</v>
      </c>
      <c r="C267" s="26">
        <v>0</v>
      </c>
      <c r="D267" s="27">
        <v>0</v>
      </c>
      <c r="E267" s="26">
        <v>0</v>
      </c>
      <c r="F267" s="27">
        <v>0</v>
      </c>
      <c r="G267" s="47"/>
      <c r="H267" s="48"/>
      <c r="I267" s="53"/>
      <c r="J267" s="26"/>
      <c r="K267" s="26"/>
      <c r="L267" s="26"/>
      <c r="M267" s="26"/>
      <c r="N267" s="26"/>
      <c r="O267" s="112"/>
      <c r="P267" s="26"/>
      <c r="Q267" s="27"/>
      <c r="R267" s="42">
        <f t="shared" si="115"/>
        <v>0</v>
      </c>
      <c r="S267" s="43">
        <f t="shared" si="115"/>
        <v>0</v>
      </c>
      <c r="T267" s="439"/>
      <c r="U267" s="439"/>
      <c r="V267" s="439"/>
      <c r="W267" s="439"/>
      <c r="X267" s="440"/>
      <c r="Y267" s="439"/>
      <c r="Z267" s="448"/>
      <c r="AA267" s="406"/>
      <c r="AB267" s="484"/>
      <c r="AC267" s="403"/>
    </row>
    <row r="268" spans="1:29" s="87" customFormat="1" ht="39.75" customHeight="1">
      <c r="A268" s="6">
        <v>11.01</v>
      </c>
      <c r="B268" s="7" t="s">
        <v>300</v>
      </c>
      <c r="C268" s="8">
        <v>0</v>
      </c>
      <c r="D268" s="13">
        <v>0</v>
      </c>
      <c r="E268" s="8">
        <v>0</v>
      </c>
      <c r="F268" s="13">
        <v>0</v>
      </c>
      <c r="G268" s="47"/>
      <c r="H268" s="48"/>
      <c r="I268" s="49">
        <f t="shared" ref="I268:J287" si="144">C268-E268</f>
        <v>0</v>
      </c>
      <c r="J268" s="50">
        <f t="shared" si="144"/>
        <v>0</v>
      </c>
      <c r="K268" s="8"/>
      <c r="L268" s="8"/>
      <c r="M268" s="8"/>
      <c r="N268" s="8"/>
      <c r="O268" s="64"/>
      <c r="P268" s="8"/>
      <c r="Q268" s="13"/>
      <c r="R268" s="42">
        <f t="shared" si="115"/>
        <v>0</v>
      </c>
      <c r="S268" s="43">
        <f t="shared" si="115"/>
        <v>0</v>
      </c>
      <c r="T268" s="405"/>
      <c r="U268" s="405"/>
      <c r="V268" s="405"/>
      <c r="W268" s="405"/>
      <c r="X268" s="426"/>
      <c r="Y268" s="405"/>
      <c r="Z268" s="484"/>
      <c r="AA268" s="406">
        <f t="shared" ref="AA268:AA290" si="145">T268+V268+Y268</f>
        <v>0</v>
      </c>
      <c r="AB268" s="484">
        <f t="shared" si="126"/>
        <v>0</v>
      </c>
      <c r="AC268" s="404"/>
    </row>
    <row r="269" spans="1:29" s="88" customFormat="1" ht="18">
      <c r="A269" s="6"/>
      <c r="B269" s="7" t="s">
        <v>124</v>
      </c>
      <c r="C269" s="8">
        <v>1666</v>
      </c>
      <c r="D269" s="13">
        <v>11.662000000000001</v>
      </c>
      <c r="E269" s="8">
        <v>1666</v>
      </c>
      <c r="F269" s="13">
        <v>11.662000000000001</v>
      </c>
      <c r="G269" s="47">
        <f t="shared" si="124"/>
        <v>1</v>
      </c>
      <c r="H269" s="48">
        <f t="shared" si="124"/>
        <v>1</v>
      </c>
      <c r="I269" s="49">
        <f t="shared" si="144"/>
        <v>0</v>
      </c>
      <c r="J269" s="50">
        <f t="shared" si="144"/>
        <v>0</v>
      </c>
      <c r="K269" s="8"/>
      <c r="L269" s="8"/>
      <c r="M269" s="8"/>
      <c r="N269" s="8"/>
      <c r="O269" s="64">
        <v>1.4E-2</v>
      </c>
      <c r="P269" s="8">
        <v>2322</v>
      </c>
      <c r="Q269" s="41">
        <f>O269*P269</f>
        <v>32.508000000000003</v>
      </c>
      <c r="R269" s="42">
        <f t="shared" si="115"/>
        <v>2322</v>
      </c>
      <c r="S269" s="43">
        <f t="shared" si="115"/>
        <v>32.508000000000003</v>
      </c>
      <c r="T269" s="405"/>
      <c r="U269" s="405"/>
      <c r="V269" s="405"/>
      <c r="W269" s="405"/>
      <c r="X269" s="426">
        <v>8.0000000000000002E-3</v>
      </c>
      <c r="Y269" s="405">
        <v>2322</v>
      </c>
      <c r="Z269" s="424">
        <f>X269*Y269</f>
        <v>18.576000000000001</v>
      </c>
      <c r="AA269" s="406">
        <f t="shared" si="145"/>
        <v>2322</v>
      </c>
      <c r="AB269" s="484">
        <f t="shared" si="126"/>
        <v>18.576000000000001</v>
      </c>
      <c r="AC269" s="404"/>
    </row>
    <row r="270" spans="1:29" s="88" customFormat="1" ht="18">
      <c r="A270" s="6"/>
      <c r="B270" s="7" t="s">
        <v>173</v>
      </c>
      <c r="C270" s="8">
        <v>2663</v>
      </c>
      <c r="D270" s="13">
        <v>18.641000000000002</v>
      </c>
      <c r="E270" s="8">
        <v>2663</v>
      </c>
      <c r="F270" s="13">
        <v>18.641000000000002</v>
      </c>
      <c r="G270" s="47">
        <f t="shared" si="124"/>
        <v>1</v>
      </c>
      <c r="H270" s="48">
        <f t="shared" si="124"/>
        <v>1</v>
      </c>
      <c r="I270" s="49">
        <f t="shared" si="144"/>
        <v>0</v>
      </c>
      <c r="J270" s="50">
        <f t="shared" si="144"/>
        <v>0</v>
      </c>
      <c r="K270" s="8"/>
      <c r="L270" s="8"/>
      <c r="M270" s="8"/>
      <c r="N270" s="8"/>
      <c r="O270" s="64">
        <v>1.4E-2</v>
      </c>
      <c r="P270" s="8">
        <v>2061</v>
      </c>
      <c r="Q270" s="41">
        <f t="shared" ref="Q270:Q290" si="146">O270*P270</f>
        <v>28.853999999999999</v>
      </c>
      <c r="R270" s="42">
        <f t="shared" si="115"/>
        <v>2061</v>
      </c>
      <c r="S270" s="43">
        <f t="shared" si="115"/>
        <v>28.853999999999999</v>
      </c>
      <c r="T270" s="405"/>
      <c r="U270" s="405"/>
      <c r="V270" s="405"/>
      <c r="W270" s="405"/>
      <c r="X270" s="426">
        <v>8.0000000000000002E-3</v>
      </c>
      <c r="Y270" s="405">
        <v>2061</v>
      </c>
      <c r="Z270" s="424">
        <f t="shared" ref="Z270:Z279" si="147">X270*Y270</f>
        <v>16.488</v>
      </c>
      <c r="AA270" s="406">
        <f t="shared" si="145"/>
        <v>2061</v>
      </c>
      <c r="AB270" s="484">
        <f t="shared" si="126"/>
        <v>16.488</v>
      </c>
      <c r="AC270" s="404"/>
    </row>
    <row r="271" spans="1:29" s="88" customFormat="1" ht="18">
      <c r="A271" s="6"/>
      <c r="B271" s="7" t="s">
        <v>174</v>
      </c>
      <c r="C271" s="8">
        <v>2443</v>
      </c>
      <c r="D271" s="13">
        <v>17.100999999999999</v>
      </c>
      <c r="E271" s="8">
        <v>2443</v>
      </c>
      <c r="F271" s="13">
        <v>17.100999999999999</v>
      </c>
      <c r="G271" s="47">
        <f t="shared" si="124"/>
        <v>1</v>
      </c>
      <c r="H271" s="48">
        <f t="shared" si="124"/>
        <v>1</v>
      </c>
      <c r="I271" s="49">
        <f t="shared" si="144"/>
        <v>0</v>
      </c>
      <c r="J271" s="50">
        <f t="shared" si="144"/>
        <v>0</v>
      </c>
      <c r="K271" s="8"/>
      <c r="L271" s="8"/>
      <c r="M271" s="8"/>
      <c r="N271" s="8"/>
      <c r="O271" s="64">
        <v>1.4E-2</v>
      </c>
      <c r="P271" s="8">
        <v>2205</v>
      </c>
      <c r="Q271" s="41">
        <f t="shared" si="146"/>
        <v>30.87</v>
      </c>
      <c r="R271" s="42">
        <f t="shared" si="115"/>
        <v>2205</v>
      </c>
      <c r="S271" s="43">
        <f t="shared" si="115"/>
        <v>30.87</v>
      </c>
      <c r="T271" s="405"/>
      <c r="U271" s="405"/>
      <c r="V271" s="405"/>
      <c r="W271" s="405"/>
      <c r="X271" s="426">
        <v>8.0000000000000002E-3</v>
      </c>
      <c r="Y271" s="405">
        <v>2205</v>
      </c>
      <c r="Z271" s="424">
        <f t="shared" si="147"/>
        <v>17.64</v>
      </c>
      <c r="AA271" s="406">
        <f t="shared" si="145"/>
        <v>2205</v>
      </c>
      <c r="AB271" s="484">
        <f t="shared" si="126"/>
        <v>17.64</v>
      </c>
      <c r="AC271" s="404"/>
    </row>
    <row r="272" spans="1:29" s="87" customFormat="1" ht="33" customHeight="1">
      <c r="A272" s="6">
        <v>11.02</v>
      </c>
      <c r="B272" s="7" t="s">
        <v>310</v>
      </c>
      <c r="C272" s="8">
        <v>0</v>
      </c>
      <c r="D272" s="13">
        <v>0</v>
      </c>
      <c r="E272" s="8">
        <v>0</v>
      </c>
      <c r="F272" s="13">
        <v>0</v>
      </c>
      <c r="G272" s="47"/>
      <c r="H272" s="48"/>
      <c r="I272" s="49">
        <f t="shared" si="144"/>
        <v>0</v>
      </c>
      <c r="J272" s="50">
        <f t="shared" si="144"/>
        <v>0</v>
      </c>
      <c r="K272" s="8"/>
      <c r="L272" s="8"/>
      <c r="M272" s="8"/>
      <c r="N272" s="8"/>
      <c r="O272" s="64"/>
      <c r="P272" s="8"/>
      <c r="Q272" s="41">
        <f t="shared" si="146"/>
        <v>0</v>
      </c>
      <c r="R272" s="42">
        <f t="shared" si="115"/>
        <v>0</v>
      </c>
      <c r="S272" s="43">
        <f t="shared" si="115"/>
        <v>0</v>
      </c>
      <c r="T272" s="405"/>
      <c r="U272" s="405"/>
      <c r="V272" s="405"/>
      <c r="W272" s="405"/>
      <c r="X272" s="426"/>
      <c r="Y272" s="405"/>
      <c r="Z272" s="424"/>
      <c r="AA272" s="406"/>
      <c r="AB272" s="484"/>
      <c r="AC272" s="404"/>
    </row>
    <row r="273" spans="1:29" s="88" customFormat="1" ht="18">
      <c r="A273" s="6"/>
      <c r="B273" s="7" t="s">
        <v>124</v>
      </c>
      <c r="C273" s="8">
        <v>1666</v>
      </c>
      <c r="D273" s="13">
        <v>9.9960000000000004</v>
      </c>
      <c r="E273" s="8">
        <v>1666</v>
      </c>
      <c r="F273" s="13">
        <v>9.9960000000000004</v>
      </c>
      <c r="G273" s="47">
        <f t="shared" si="124"/>
        <v>1</v>
      </c>
      <c r="H273" s="48">
        <f t="shared" si="124"/>
        <v>1</v>
      </c>
      <c r="I273" s="49">
        <f t="shared" si="144"/>
        <v>0</v>
      </c>
      <c r="J273" s="50">
        <f t="shared" si="144"/>
        <v>0</v>
      </c>
      <c r="K273" s="8"/>
      <c r="L273" s="8"/>
      <c r="M273" s="8"/>
      <c r="N273" s="8"/>
      <c r="O273" s="64">
        <v>1.2E-2</v>
      </c>
      <c r="P273" s="8">
        <v>2322</v>
      </c>
      <c r="Q273" s="41">
        <f t="shared" si="146"/>
        <v>27.864000000000001</v>
      </c>
      <c r="R273" s="42">
        <f t="shared" si="115"/>
        <v>2322</v>
      </c>
      <c r="S273" s="43">
        <f t="shared" si="115"/>
        <v>27.864000000000001</v>
      </c>
      <c r="T273" s="405"/>
      <c r="U273" s="405"/>
      <c r="V273" s="405"/>
      <c r="W273" s="405"/>
      <c r="X273" s="426">
        <v>6.0000000000000001E-3</v>
      </c>
      <c r="Y273" s="405">
        <v>2322</v>
      </c>
      <c r="Z273" s="424">
        <f t="shared" si="147"/>
        <v>13.932</v>
      </c>
      <c r="AA273" s="406">
        <f t="shared" si="145"/>
        <v>2322</v>
      </c>
      <c r="AB273" s="484">
        <f t="shared" si="126"/>
        <v>13.932</v>
      </c>
      <c r="AC273" s="404"/>
    </row>
    <row r="274" spans="1:29" s="88" customFormat="1" ht="18">
      <c r="A274" s="6"/>
      <c r="B274" s="7" t="s">
        <v>173</v>
      </c>
      <c r="C274" s="8">
        <v>2663</v>
      </c>
      <c r="D274" s="13">
        <v>15.978</v>
      </c>
      <c r="E274" s="8">
        <v>2663</v>
      </c>
      <c r="F274" s="13">
        <v>15.978</v>
      </c>
      <c r="G274" s="47">
        <f t="shared" si="124"/>
        <v>1</v>
      </c>
      <c r="H274" s="48">
        <f t="shared" si="124"/>
        <v>1</v>
      </c>
      <c r="I274" s="49">
        <f t="shared" si="144"/>
        <v>0</v>
      </c>
      <c r="J274" s="50">
        <f t="shared" si="144"/>
        <v>0</v>
      </c>
      <c r="K274" s="8"/>
      <c r="L274" s="8"/>
      <c r="M274" s="8"/>
      <c r="N274" s="8"/>
      <c r="O274" s="64">
        <v>1.2E-2</v>
      </c>
      <c r="P274" s="8">
        <v>2061</v>
      </c>
      <c r="Q274" s="41">
        <f t="shared" si="146"/>
        <v>24.731999999999999</v>
      </c>
      <c r="R274" s="42">
        <f t="shared" si="115"/>
        <v>2061</v>
      </c>
      <c r="S274" s="43">
        <f t="shared" si="115"/>
        <v>24.731999999999999</v>
      </c>
      <c r="T274" s="405"/>
      <c r="U274" s="405"/>
      <c r="V274" s="405"/>
      <c r="W274" s="405"/>
      <c r="X274" s="426">
        <v>6.0000000000000001E-3</v>
      </c>
      <c r="Y274" s="405">
        <v>2061</v>
      </c>
      <c r="Z274" s="424">
        <f t="shared" si="147"/>
        <v>12.366</v>
      </c>
      <c r="AA274" s="406">
        <f t="shared" si="145"/>
        <v>2061</v>
      </c>
      <c r="AB274" s="484">
        <f t="shared" si="126"/>
        <v>12.366</v>
      </c>
      <c r="AC274" s="404"/>
    </row>
    <row r="275" spans="1:29" s="88" customFormat="1" ht="18">
      <c r="A275" s="6"/>
      <c r="B275" s="7" t="s">
        <v>174</v>
      </c>
      <c r="C275" s="8">
        <v>2443</v>
      </c>
      <c r="D275" s="13">
        <v>14.67</v>
      </c>
      <c r="E275" s="8">
        <v>2443</v>
      </c>
      <c r="F275" s="13">
        <v>14.67</v>
      </c>
      <c r="G275" s="47">
        <f t="shared" si="124"/>
        <v>1</v>
      </c>
      <c r="H275" s="48">
        <f t="shared" si="124"/>
        <v>1</v>
      </c>
      <c r="I275" s="49">
        <f t="shared" si="144"/>
        <v>0</v>
      </c>
      <c r="J275" s="50">
        <f t="shared" si="144"/>
        <v>0</v>
      </c>
      <c r="K275" s="8"/>
      <c r="L275" s="8"/>
      <c r="M275" s="8"/>
      <c r="N275" s="8"/>
      <c r="O275" s="64">
        <v>1.2E-2</v>
      </c>
      <c r="P275" s="8">
        <v>2205</v>
      </c>
      <c r="Q275" s="41">
        <f t="shared" si="146"/>
        <v>26.46</v>
      </c>
      <c r="R275" s="42">
        <f t="shared" si="115"/>
        <v>2205</v>
      </c>
      <c r="S275" s="43">
        <f t="shared" si="115"/>
        <v>26.46</v>
      </c>
      <c r="T275" s="405"/>
      <c r="U275" s="405"/>
      <c r="V275" s="405"/>
      <c r="W275" s="405"/>
      <c r="X275" s="426">
        <v>6.0000000000000001E-3</v>
      </c>
      <c r="Y275" s="405">
        <v>2205</v>
      </c>
      <c r="Z275" s="424">
        <f t="shared" si="147"/>
        <v>13.23</v>
      </c>
      <c r="AA275" s="406">
        <f t="shared" si="145"/>
        <v>2205</v>
      </c>
      <c r="AB275" s="484">
        <f t="shared" si="126"/>
        <v>13.23</v>
      </c>
      <c r="AC275" s="404"/>
    </row>
    <row r="276" spans="1:29" s="88" customFormat="1" ht="36.75" customHeight="1">
      <c r="A276" s="6">
        <v>11.03</v>
      </c>
      <c r="B276" s="61" t="s">
        <v>175</v>
      </c>
      <c r="C276" s="62">
        <v>0</v>
      </c>
      <c r="D276" s="63">
        <v>0</v>
      </c>
      <c r="E276" s="62">
        <v>0</v>
      </c>
      <c r="F276" s="63">
        <v>0</v>
      </c>
      <c r="G276" s="47"/>
      <c r="H276" s="48"/>
      <c r="I276" s="49">
        <f t="shared" si="144"/>
        <v>0</v>
      </c>
      <c r="J276" s="50">
        <f t="shared" si="144"/>
        <v>0</v>
      </c>
      <c r="K276" s="62"/>
      <c r="L276" s="62"/>
      <c r="M276" s="62"/>
      <c r="N276" s="62"/>
      <c r="O276" s="118">
        <v>0.06</v>
      </c>
      <c r="P276" s="62">
        <v>12</v>
      </c>
      <c r="Q276" s="41">
        <f t="shared" si="146"/>
        <v>0.72</v>
      </c>
      <c r="R276" s="42">
        <f t="shared" si="115"/>
        <v>12</v>
      </c>
      <c r="S276" s="43">
        <f t="shared" si="115"/>
        <v>0.72</v>
      </c>
      <c r="T276" s="409"/>
      <c r="U276" s="409"/>
      <c r="V276" s="409"/>
      <c r="W276" s="409"/>
      <c r="X276" s="466">
        <v>0.06</v>
      </c>
      <c r="Y276" s="409">
        <v>0</v>
      </c>
      <c r="Z276" s="424">
        <f t="shared" si="147"/>
        <v>0</v>
      </c>
      <c r="AA276" s="406">
        <f t="shared" si="145"/>
        <v>0</v>
      </c>
      <c r="AB276" s="484">
        <f t="shared" si="126"/>
        <v>0</v>
      </c>
      <c r="AC276" s="408"/>
    </row>
    <row r="277" spans="1:29" s="88" customFormat="1" ht="30" customHeight="1">
      <c r="A277" s="6">
        <v>11.04</v>
      </c>
      <c r="B277" s="38" t="s">
        <v>176</v>
      </c>
      <c r="C277" s="39">
        <v>0</v>
      </c>
      <c r="D277" s="40">
        <v>0</v>
      </c>
      <c r="E277" s="39">
        <v>0</v>
      </c>
      <c r="F277" s="40">
        <v>0</v>
      </c>
      <c r="G277" s="47"/>
      <c r="H277" s="48"/>
      <c r="I277" s="49">
        <f t="shared" si="144"/>
        <v>0</v>
      </c>
      <c r="J277" s="50">
        <f t="shared" si="144"/>
        <v>0</v>
      </c>
      <c r="K277" s="39"/>
      <c r="L277" s="39"/>
      <c r="M277" s="39"/>
      <c r="N277" s="39"/>
      <c r="O277" s="115"/>
      <c r="P277" s="39"/>
      <c r="Q277" s="41">
        <f t="shared" si="146"/>
        <v>0</v>
      </c>
      <c r="R277" s="42">
        <f t="shared" si="115"/>
        <v>0</v>
      </c>
      <c r="S277" s="43">
        <f t="shared" si="115"/>
        <v>0</v>
      </c>
      <c r="T277" s="467"/>
      <c r="U277" s="467"/>
      <c r="V277" s="467"/>
      <c r="W277" s="467"/>
      <c r="X277" s="468"/>
      <c r="Y277" s="467"/>
      <c r="Z277" s="424"/>
      <c r="AA277" s="406"/>
      <c r="AB277" s="484"/>
      <c r="AC277" s="410"/>
    </row>
    <row r="278" spans="1:29" s="88" customFormat="1" ht="69.75" customHeight="1">
      <c r="A278" s="6"/>
      <c r="B278" s="61" t="s">
        <v>177</v>
      </c>
      <c r="C278" s="62">
        <v>565</v>
      </c>
      <c r="D278" s="63">
        <v>33.9</v>
      </c>
      <c r="E278" s="62">
        <v>242</v>
      </c>
      <c r="F278" s="63">
        <v>14.52</v>
      </c>
      <c r="G278" s="47">
        <f t="shared" si="124"/>
        <v>0.42831858407079648</v>
      </c>
      <c r="H278" s="48">
        <f t="shared" si="124"/>
        <v>0.42831858407079648</v>
      </c>
      <c r="I278" s="49">
        <f t="shared" si="144"/>
        <v>323</v>
      </c>
      <c r="J278" s="50">
        <f t="shared" si="144"/>
        <v>19.38</v>
      </c>
      <c r="K278" s="62"/>
      <c r="L278" s="62"/>
      <c r="M278" s="62"/>
      <c r="N278" s="62"/>
      <c r="O278" s="118">
        <v>0.06</v>
      </c>
      <c r="P278" s="62">
        <v>459</v>
      </c>
      <c r="Q278" s="41">
        <f t="shared" si="146"/>
        <v>27.54</v>
      </c>
      <c r="R278" s="42">
        <f t="shared" si="115"/>
        <v>459</v>
      </c>
      <c r="S278" s="43">
        <f t="shared" si="115"/>
        <v>27.54</v>
      </c>
      <c r="T278" s="409"/>
      <c r="U278" s="409"/>
      <c r="V278" s="409"/>
      <c r="W278" s="409"/>
      <c r="X278" s="466">
        <v>0.06</v>
      </c>
      <c r="Y278" s="409">
        <v>400</v>
      </c>
      <c r="Z278" s="424">
        <f t="shared" si="147"/>
        <v>24</v>
      </c>
      <c r="AA278" s="406">
        <f t="shared" si="145"/>
        <v>400</v>
      </c>
      <c r="AB278" s="484">
        <f t="shared" si="126"/>
        <v>24</v>
      </c>
      <c r="AC278" s="408"/>
    </row>
    <row r="279" spans="1:29" s="88" customFormat="1" ht="65.25" customHeight="1">
      <c r="A279" s="6"/>
      <c r="B279" s="61" t="s">
        <v>178</v>
      </c>
      <c r="C279" s="62">
        <v>530</v>
      </c>
      <c r="D279" s="63">
        <v>31.77</v>
      </c>
      <c r="E279" s="62">
        <v>483</v>
      </c>
      <c r="F279" s="63">
        <v>28.98</v>
      </c>
      <c r="G279" s="47">
        <f t="shared" si="124"/>
        <v>0.91132075471698115</v>
      </c>
      <c r="H279" s="48">
        <f t="shared" si="124"/>
        <v>0.91218130311614731</v>
      </c>
      <c r="I279" s="49">
        <f t="shared" si="144"/>
        <v>47</v>
      </c>
      <c r="J279" s="50">
        <f t="shared" si="144"/>
        <v>2.7899999999999991</v>
      </c>
      <c r="K279" s="62"/>
      <c r="L279" s="62"/>
      <c r="M279" s="62"/>
      <c r="N279" s="62"/>
      <c r="O279" s="118">
        <v>0.06</v>
      </c>
      <c r="P279" s="62">
        <v>242</v>
      </c>
      <c r="Q279" s="41">
        <f t="shared" si="146"/>
        <v>14.52</v>
      </c>
      <c r="R279" s="42">
        <f t="shared" si="115"/>
        <v>242</v>
      </c>
      <c r="S279" s="43">
        <f t="shared" si="115"/>
        <v>14.52</v>
      </c>
      <c r="T279" s="409"/>
      <c r="U279" s="409"/>
      <c r="V279" s="409"/>
      <c r="W279" s="409"/>
      <c r="X279" s="466">
        <v>0.06</v>
      </c>
      <c r="Y279" s="409">
        <v>242</v>
      </c>
      <c r="Z279" s="424">
        <f t="shared" si="147"/>
        <v>14.52</v>
      </c>
      <c r="AA279" s="406">
        <f t="shared" si="145"/>
        <v>242</v>
      </c>
      <c r="AB279" s="484">
        <f t="shared" si="126"/>
        <v>14.52</v>
      </c>
      <c r="AC279" s="408"/>
    </row>
    <row r="280" spans="1:29" s="88" customFormat="1" ht="40.5" customHeight="1">
      <c r="A280" s="6"/>
      <c r="B280" s="38" t="s">
        <v>179</v>
      </c>
      <c r="C280" s="39">
        <v>0</v>
      </c>
      <c r="D280" s="40">
        <v>0</v>
      </c>
      <c r="E280" s="39">
        <v>0</v>
      </c>
      <c r="F280" s="40">
        <v>0</v>
      </c>
      <c r="G280" s="47"/>
      <c r="H280" s="48"/>
      <c r="I280" s="49">
        <f t="shared" si="144"/>
        <v>0</v>
      </c>
      <c r="J280" s="50">
        <f t="shared" si="144"/>
        <v>0</v>
      </c>
      <c r="K280" s="39"/>
      <c r="L280" s="39"/>
      <c r="M280" s="39"/>
      <c r="N280" s="39"/>
      <c r="O280" s="115"/>
      <c r="P280" s="39"/>
      <c r="Q280" s="41">
        <f t="shared" si="146"/>
        <v>0</v>
      </c>
      <c r="R280" s="42">
        <f t="shared" si="115"/>
        <v>0</v>
      </c>
      <c r="S280" s="43">
        <f t="shared" si="115"/>
        <v>0</v>
      </c>
      <c r="T280" s="467"/>
      <c r="U280" s="467"/>
      <c r="V280" s="467"/>
      <c r="W280" s="467"/>
      <c r="X280" s="468"/>
      <c r="Y280" s="467"/>
      <c r="Z280" s="424"/>
      <c r="AA280" s="406"/>
      <c r="AB280" s="484"/>
      <c r="AC280" s="410"/>
    </row>
    <row r="281" spans="1:29" s="88" customFormat="1" ht="103.5" customHeight="1">
      <c r="A281" s="6">
        <v>11.05</v>
      </c>
      <c r="B281" s="7" t="s">
        <v>311</v>
      </c>
      <c r="C281" s="8"/>
      <c r="D281" s="13"/>
      <c r="E281" s="8"/>
      <c r="F281" s="13"/>
      <c r="G281" s="47" t="e">
        <f t="shared" si="124"/>
        <v>#DIV/0!</v>
      </c>
      <c r="H281" s="48" t="e">
        <f t="shared" si="124"/>
        <v>#DIV/0!</v>
      </c>
      <c r="I281" s="49">
        <f t="shared" si="144"/>
        <v>0</v>
      </c>
      <c r="J281" s="50">
        <f t="shared" si="144"/>
        <v>0</v>
      </c>
      <c r="K281" s="8"/>
      <c r="L281" s="8"/>
      <c r="M281" s="8"/>
      <c r="N281" s="8"/>
      <c r="O281" s="64"/>
      <c r="P281" s="8"/>
      <c r="Q281" s="41">
        <f>O281*P281</f>
        <v>0</v>
      </c>
      <c r="R281" s="42">
        <f t="shared" si="115"/>
        <v>0</v>
      </c>
      <c r="S281" s="43">
        <f t="shared" si="115"/>
        <v>0</v>
      </c>
      <c r="T281" s="405"/>
      <c r="U281" s="405"/>
      <c r="V281" s="405"/>
      <c r="W281" s="405"/>
      <c r="X281" s="426"/>
      <c r="Y281" s="405"/>
      <c r="Z281" s="424">
        <f>X281*Y281</f>
        <v>0</v>
      </c>
      <c r="AA281" s="406">
        <f t="shared" si="145"/>
        <v>0</v>
      </c>
      <c r="AB281" s="484">
        <f t="shared" si="126"/>
        <v>0</v>
      </c>
      <c r="AC281" s="404"/>
    </row>
    <row r="282" spans="1:29" s="88" customFormat="1" ht="18">
      <c r="A282" s="6"/>
      <c r="B282" s="7" t="s">
        <v>124</v>
      </c>
      <c r="C282" s="8">
        <v>40</v>
      </c>
      <c r="D282" s="13">
        <v>0.4</v>
      </c>
      <c r="E282" s="8">
        <v>40</v>
      </c>
      <c r="F282" s="13">
        <v>0.4</v>
      </c>
      <c r="G282" s="47"/>
      <c r="H282" s="48"/>
      <c r="I282" s="49">
        <f t="shared" si="144"/>
        <v>0</v>
      </c>
      <c r="J282" s="50">
        <f t="shared" si="144"/>
        <v>0</v>
      </c>
      <c r="K282" s="8"/>
      <c r="L282" s="8"/>
      <c r="M282" s="8"/>
      <c r="N282" s="8"/>
      <c r="O282" s="64">
        <v>0.02</v>
      </c>
      <c r="P282" s="8">
        <v>25</v>
      </c>
      <c r="Q282" s="41">
        <f t="shared" si="146"/>
        <v>0.5</v>
      </c>
      <c r="R282" s="42">
        <f t="shared" si="115"/>
        <v>25</v>
      </c>
      <c r="S282" s="43">
        <f t="shared" si="115"/>
        <v>0.5</v>
      </c>
      <c r="T282" s="405"/>
      <c r="U282" s="405"/>
      <c r="V282" s="405"/>
      <c r="W282" s="405"/>
      <c r="X282" s="426">
        <v>0.01</v>
      </c>
      <c r="Y282" s="405">
        <v>25</v>
      </c>
      <c r="Z282" s="424">
        <f t="shared" ref="Z282:Z284" si="148">X282*Y282</f>
        <v>0.25</v>
      </c>
      <c r="AA282" s="406">
        <f t="shared" si="145"/>
        <v>25</v>
      </c>
      <c r="AB282" s="484">
        <f t="shared" si="126"/>
        <v>0.25</v>
      </c>
      <c r="AC282" s="404"/>
    </row>
    <row r="283" spans="1:29" s="88" customFormat="1" ht="18">
      <c r="A283" s="6"/>
      <c r="B283" s="7" t="s">
        <v>173</v>
      </c>
      <c r="C283" s="8">
        <v>40</v>
      </c>
      <c r="D283" s="13">
        <v>0.4</v>
      </c>
      <c r="E283" s="8">
        <v>40</v>
      </c>
      <c r="F283" s="13">
        <v>0.4</v>
      </c>
      <c r="G283" s="47"/>
      <c r="H283" s="48"/>
      <c r="I283" s="49">
        <f t="shared" si="144"/>
        <v>0</v>
      </c>
      <c r="J283" s="50">
        <f t="shared" si="144"/>
        <v>0</v>
      </c>
      <c r="K283" s="8"/>
      <c r="L283" s="8"/>
      <c r="M283" s="8"/>
      <c r="N283" s="8"/>
      <c r="O283" s="64">
        <v>0.02</v>
      </c>
      <c r="P283" s="8">
        <v>25</v>
      </c>
      <c r="Q283" s="41">
        <f t="shared" si="146"/>
        <v>0.5</v>
      </c>
      <c r="R283" s="42">
        <f t="shared" si="115"/>
        <v>25</v>
      </c>
      <c r="S283" s="43">
        <f t="shared" si="115"/>
        <v>0.5</v>
      </c>
      <c r="T283" s="405"/>
      <c r="U283" s="405"/>
      <c r="V283" s="405"/>
      <c r="W283" s="405"/>
      <c r="X283" s="426">
        <v>0.01</v>
      </c>
      <c r="Y283" s="405">
        <v>25</v>
      </c>
      <c r="Z283" s="424">
        <f t="shared" si="148"/>
        <v>0.25</v>
      </c>
      <c r="AA283" s="406">
        <f t="shared" si="145"/>
        <v>25</v>
      </c>
      <c r="AB283" s="484">
        <f t="shared" si="126"/>
        <v>0.25</v>
      </c>
      <c r="AC283" s="404"/>
    </row>
    <row r="284" spans="1:29" s="88" customFormat="1" ht="18">
      <c r="A284" s="6"/>
      <c r="B284" s="7" t="s">
        <v>174</v>
      </c>
      <c r="C284" s="8">
        <v>40</v>
      </c>
      <c r="D284" s="13">
        <v>0.4</v>
      </c>
      <c r="E284" s="8">
        <v>40</v>
      </c>
      <c r="F284" s="13">
        <v>0.4</v>
      </c>
      <c r="G284" s="47"/>
      <c r="H284" s="48"/>
      <c r="I284" s="49">
        <f t="shared" si="144"/>
        <v>0</v>
      </c>
      <c r="J284" s="50">
        <f t="shared" si="144"/>
        <v>0</v>
      </c>
      <c r="K284" s="8"/>
      <c r="L284" s="8"/>
      <c r="M284" s="8"/>
      <c r="N284" s="8"/>
      <c r="O284" s="64">
        <v>0.02</v>
      </c>
      <c r="P284" s="8">
        <v>50</v>
      </c>
      <c r="Q284" s="41">
        <f t="shared" si="146"/>
        <v>1</v>
      </c>
      <c r="R284" s="42">
        <f t="shared" si="115"/>
        <v>50</v>
      </c>
      <c r="S284" s="43">
        <f t="shared" si="115"/>
        <v>1</v>
      </c>
      <c r="T284" s="405"/>
      <c r="U284" s="405"/>
      <c r="V284" s="405"/>
      <c r="W284" s="405"/>
      <c r="X284" s="426">
        <v>0.01</v>
      </c>
      <c r="Y284" s="405">
        <v>40</v>
      </c>
      <c r="Z284" s="424">
        <f t="shared" si="148"/>
        <v>0.4</v>
      </c>
      <c r="AA284" s="406">
        <f t="shared" si="145"/>
        <v>40</v>
      </c>
      <c r="AB284" s="484">
        <f t="shared" si="126"/>
        <v>0.4</v>
      </c>
      <c r="AC284" s="404"/>
    </row>
    <row r="285" spans="1:29" s="88" customFormat="1" ht="35.25" customHeight="1">
      <c r="A285" s="6"/>
      <c r="B285" s="38" t="s">
        <v>180</v>
      </c>
      <c r="C285" s="39">
        <v>0</v>
      </c>
      <c r="D285" s="40">
        <v>0</v>
      </c>
      <c r="E285" s="39">
        <v>0</v>
      </c>
      <c r="F285" s="40">
        <v>0</v>
      </c>
      <c r="G285" s="47"/>
      <c r="H285" s="48"/>
      <c r="I285" s="49">
        <f t="shared" si="144"/>
        <v>0</v>
      </c>
      <c r="J285" s="50">
        <f t="shared" si="144"/>
        <v>0</v>
      </c>
      <c r="K285" s="39"/>
      <c r="L285" s="39"/>
      <c r="M285" s="39"/>
      <c r="N285" s="39"/>
      <c r="O285" s="64"/>
      <c r="P285" s="39"/>
      <c r="Q285" s="41">
        <f t="shared" si="146"/>
        <v>0</v>
      </c>
      <c r="R285" s="42">
        <f t="shared" si="115"/>
        <v>0</v>
      </c>
      <c r="S285" s="43">
        <f t="shared" si="115"/>
        <v>0</v>
      </c>
      <c r="T285" s="467"/>
      <c r="U285" s="467"/>
      <c r="V285" s="467"/>
      <c r="W285" s="467"/>
      <c r="X285" s="426"/>
      <c r="Y285" s="467"/>
      <c r="Z285" s="424">
        <f t="shared" ref="Z285:Z290" si="149">X285*Y285</f>
        <v>0</v>
      </c>
      <c r="AA285" s="406"/>
      <c r="AB285" s="484"/>
      <c r="AC285" s="410"/>
    </row>
    <row r="286" spans="1:29" s="88" customFormat="1" ht="26.25" customHeight="1">
      <c r="A286" s="6">
        <v>11.06</v>
      </c>
      <c r="B286" s="7" t="s">
        <v>313</v>
      </c>
      <c r="C286" s="8">
        <v>9</v>
      </c>
      <c r="D286" s="13">
        <v>0.18</v>
      </c>
      <c r="E286" s="8">
        <v>9</v>
      </c>
      <c r="F286" s="13">
        <v>0.18</v>
      </c>
      <c r="G286" s="47"/>
      <c r="H286" s="48"/>
      <c r="I286" s="49">
        <f t="shared" si="144"/>
        <v>0</v>
      </c>
      <c r="J286" s="50">
        <f t="shared" si="144"/>
        <v>0</v>
      </c>
      <c r="K286" s="8"/>
      <c r="L286" s="8"/>
      <c r="M286" s="8"/>
      <c r="N286" s="8"/>
      <c r="O286" s="64">
        <v>0.03</v>
      </c>
      <c r="P286" s="8">
        <v>9</v>
      </c>
      <c r="Q286" s="41">
        <f t="shared" si="146"/>
        <v>0.27</v>
      </c>
      <c r="R286" s="42">
        <f t="shared" si="115"/>
        <v>9</v>
      </c>
      <c r="S286" s="43">
        <f t="shared" si="115"/>
        <v>0.27</v>
      </c>
      <c r="T286" s="405"/>
      <c r="U286" s="405"/>
      <c r="V286" s="405"/>
      <c r="W286" s="405"/>
      <c r="X286" s="426">
        <v>0.03</v>
      </c>
      <c r="Y286" s="405">
        <v>0</v>
      </c>
      <c r="Z286" s="424">
        <f t="shared" si="149"/>
        <v>0</v>
      </c>
      <c r="AA286" s="406">
        <f t="shared" si="145"/>
        <v>0</v>
      </c>
      <c r="AB286" s="484">
        <f t="shared" si="126"/>
        <v>0</v>
      </c>
      <c r="AC286" s="404"/>
    </row>
    <row r="287" spans="1:29" s="87" customFormat="1" ht="30.75" customHeight="1">
      <c r="A287" s="6">
        <v>11.07</v>
      </c>
      <c r="B287" s="242" t="s">
        <v>316</v>
      </c>
      <c r="C287" s="8">
        <v>90</v>
      </c>
      <c r="D287" s="13">
        <v>1.44</v>
      </c>
      <c r="E287" s="8">
        <v>90</v>
      </c>
      <c r="F287" s="13">
        <v>1.44</v>
      </c>
      <c r="G287" s="47"/>
      <c r="H287" s="48"/>
      <c r="I287" s="49">
        <f t="shared" si="144"/>
        <v>0</v>
      </c>
      <c r="J287" s="50">
        <f t="shared" si="144"/>
        <v>0</v>
      </c>
      <c r="K287" s="8"/>
      <c r="L287" s="8"/>
      <c r="M287" s="8"/>
      <c r="N287" s="8"/>
      <c r="O287" s="64">
        <v>1.6E-2</v>
      </c>
      <c r="P287" s="8">
        <v>150</v>
      </c>
      <c r="Q287" s="41">
        <f t="shared" si="146"/>
        <v>2.4</v>
      </c>
      <c r="R287" s="42">
        <f t="shared" si="115"/>
        <v>150</v>
      </c>
      <c r="S287" s="43">
        <f t="shared" si="115"/>
        <v>2.4</v>
      </c>
      <c r="T287" s="405"/>
      <c r="U287" s="405"/>
      <c r="V287" s="405"/>
      <c r="W287" s="405"/>
      <c r="X287" s="426">
        <v>1.6E-2</v>
      </c>
      <c r="Y287" s="405">
        <v>150</v>
      </c>
      <c r="Z287" s="424">
        <f t="shared" si="149"/>
        <v>2.4</v>
      </c>
      <c r="AA287" s="406">
        <f t="shared" si="145"/>
        <v>150</v>
      </c>
      <c r="AB287" s="484">
        <f t="shared" si="126"/>
        <v>2.4</v>
      </c>
      <c r="AC287" s="404"/>
    </row>
    <row r="288" spans="1:29" s="87" customFormat="1" ht="35.25" customHeight="1">
      <c r="A288" s="6">
        <v>11.08</v>
      </c>
      <c r="B288" s="242" t="s">
        <v>337</v>
      </c>
      <c r="C288" s="8"/>
      <c r="D288" s="13"/>
      <c r="E288" s="8"/>
      <c r="F288" s="13"/>
      <c r="G288" s="47"/>
      <c r="H288" s="48"/>
      <c r="I288" s="49"/>
      <c r="J288" s="50"/>
      <c r="K288" s="8"/>
      <c r="L288" s="8"/>
      <c r="M288" s="8"/>
      <c r="N288" s="8"/>
      <c r="O288" s="64">
        <v>0.01</v>
      </c>
      <c r="P288" s="8">
        <v>2413</v>
      </c>
      <c r="Q288" s="41">
        <f t="shared" ref="Q288:Q289" si="150">O288*P288</f>
        <v>24.13</v>
      </c>
      <c r="R288" s="42">
        <f t="shared" ref="R288:R289" si="151">K288+M288+P288</f>
        <v>2413</v>
      </c>
      <c r="S288" s="43">
        <f t="shared" ref="S288:S289" si="152">L288+N288+Q288</f>
        <v>24.13</v>
      </c>
      <c r="T288" s="405"/>
      <c r="U288" s="405"/>
      <c r="V288" s="405"/>
      <c r="W288" s="405"/>
      <c r="X288" s="426">
        <v>0.01</v>
      </c>
      <c r="Y288" s="405">
        <v>0</v>
      </c>
      <c r="Z288" s="424">
        <f t="shared" si="149"/>
        <v>0</v>
      </c>
      <c r="AA288" s="406">
        <f t="shared" si="145"/>
        <v>0</v>
      </c>
      <c r="AB288" s="484">
        <f t="shared" si="126"/>
        <v>0</v>
      </c>
      <c r="AC288" s="404"/>
    </row>
    <row r="289" spans="1:29" s="87" customFormat="1" ht="30.75" customHeight="1">
      <c r="A289" s="6">
        <v>11.09</v>
      </c>
      <c r="B289" s="242" t="s">
        <v>338</v>
      </c>
      <c r="C289" s="8"/>
      <c r="D289" s="13"/>
      <c r="E289" s="8"/>
      <c r="F289" s="13"/>
      <c r="G289" s="47"/>
      <c r="H289" s="48"/>
      <c r="I289" s="49"/>
      <c r="J289" s="50"/>
      <c r="K289" s="8"/>
      <c r="L289" s="8"/>
      <c r="M289" s="8"/>
      <c r="N289" s="8"/>
      <c r="O289" s="64">
        <v>1.7999999999999999E-2</v>
      </c>
      <c r="P289" s="8">
        <v>50</v>
      </c>
      <c r="Q289" s="41">
        <f t="shared" si="150"/>
        <v>0.89999999999999991</v>
      </c>
      <c r="R289" s="42">
        <f t="shared" si="151"/>
        <v>50</v>
      </c>
      <c r="S289" s="43">
        <f t="shared" si="152"/>
        <v>0.89999999999999991</v>
      </c>
      <c r="T289" s="405"/>
      <c r="U289" s="405"/>
      <c r="V289" s="405"/>
      <c r="W289" s="405"/>
      <c r="X289" s="426">
        <v>1.7999999999999999E-2</v>
      </c>
      <c r="Y289" s="405">
        <v>0</v>
      </c>
      <c r="Z289" s="424">
        <f t="shared" si="149"/>
        <v>0</v>
      </c>
      <c r="AA289" s="406">
        <f t="shared" si="145"/>
        <v>0</v>
      </c>
      <c r="AB289" s="484">
        <f t="shared" si="126"/>
        <v>0</v>
      </c>
      <c r="AC289" s="404"/>
    </row>
    <row r="290" spans="1:29" s="87" customFormat="1" ht="39.75" customHeight="1">
      <c r="A290" s="6">
        <v>11.1</v>
      </c>
      <c r="B290" s="61" t="s">
        <v>312</v>
      </c>
      <c r="C290" s="8"/>
      <c r="D290" s="13"/>
      <c r="E290" s="8"/>
      <c r="F290" s="13"/>
      <c r="G290" s="47"/>
      <c r="H290" s="48"/>
      <c r="I290" s="49"/>
      <c r="J290" s="50"/>
      <c r="K290" s="8"/>
      <c r="L290" s="8"/>
      <c r="M290" s="8"/>
      <c r="N290" s="8"/>
      <c r="O290" s="64">
        <v>6.0000000000000001E-3</v>
      </c>
      <c r="P290" s="8">
        <v>50</v>
      </c>
      <c r="Q290" s="41">
        <f t="shared" si="146"/>
        <v>0.3</v>
      </c>
      <c r="R290" s="42">
        <f t="shared" si="115"/>
        <v>50</v>
      </c>
      <c r="S290" s="43">
        <f t="shared" si="115"/>
        <v>0.3</v>
      </c>
      <c r="T290" s="405"/>
      <c r="U290" s="405"/>
      <c r="V290" s="405"/>
      <c r="W290" s="405"/>
      <c r="X290" s="426">
        <v>2E-3</v>
      </c>
      <c r="Y290" s="405">
        <v>50</v>
      </c>
      <c r="Z290" s="424">
        <f t="shared" si="149"/>
        <v>0.1</v>
      </c>
      <c r="AA290" s="406">
        <f t="shared" si="145"/>
        <v>50</v>
      </c>
      <c r="AB290" s="484">
        <f t="shared" si="126"/>
        <v>0.1</v>
      </c>
      <c r="AC290" s="404"/>
    </row>
    <row r="291" spans="1:29" s="216" customFormat="1" ht="18">
      <c r="A291" s="203"/>
      <c r="B291" s="192" t="s">
        <v>107</v>
      </c>
      <c r="C291" s="198">
        <f>SUM(C268:C290)</f>
        <v>14858</v>
      </c>
      <c r="D291" s="199">
        <f t="shared" ref="D291:F291" si="153">SUM(D268:D290)</f>
        <v>156.53800000000004</v>
      </c>
      <c r="E291" s="198">
        <f t="shared" si="153"/>
        <v>14488</v>
      </c>
      <c r="F291" s="199">
        <f t="shared" si="153"/>
        <v>134.36800000000002</v>
      </c>
      <c r="G291" s="214">
        <f t="shared" si="124"/>
        <v>0.97509759052362366</v>
      </c>
      <c r="H291" s="215">
        <f t="shared" si="124"/>
        <v>0.85837304680013793</v>
      </c>
      <c r="I291" s="198">
        <f t="shared" ref="I291:J291" si="154">SUM(I268:I287)</f>
        <v>370</v>
      </c>
      <c r="J291" s="199">
        <f t="shared" si="154"/>
        <v>22.169999999999998</v>
      </c>
      <c r="K291" s="198">
        <f t="shared" ref="K291:O291" si="155">SUM(K268:K290)</f>
        <v>0</v>
      </c>
      <c r="L291" s="198">
        <f t="shared" si="155"/>
        <v>0</v>
      </c>
      <c r="M291" s="198">
        <f t="shared" si="155"/>
        <v>0</v>
      </c>
      <c r="N291" s="198">
        <f t="shared" si="155"/>
        <v>0</v>
      </c>
      <c r="O291" s="198">
        <f t="shared" si="155"/>
        <v>0.39800000000000013</v>
      </c>
      <c r="P291" s="198">
        <f>SUM(P268:P290)</f>
        <v>16661</v>
      </c>
      <c r="Q291" s="199">
        <f>SUM(Q268:Q290)</f>
        <v>244.06800000000004</v>
      </c>
      <c r="R291" s="198">
        <f t="shared" ref="R291:W291" si="156">SUM(R268:R290)</f>
        <v>16661</v>
      </c>
      <c r="S291" s="199">
        <f t="shared" si="156"/>
        <v>244.06800000000004</v>
      </c>
      <c r="T291" s="445"/>
      <c r="U291" s="445">
        <f t="shared" si="156"/>
        <v>0</v>
      </c>
      <c r="V291" s="445"/>
      <c r="W291" s="445">
        <f t="shared" si="156"/>
        <v>0</v>
      </c>
      <c r="X291" s="445"/>
      <c r="Y291" s="445">
        <f>SUM(Y268:Y290)</f>
        <v>14108</v>
      </c>
      <c r="Z291" s="446">
        <f>SUM(Z268:Z290)</f>
        <v>134.15200000000002</v>
      </c>
      <c r="AA291" s="445">
        <f>SUM(AA268:AA290)</f>
        <v>14108</v>
      </c>
      <c r="AB291" s="484">
        <f t="shared" si="126"/>
        <v>134.15200000000002</v>
      </c>
      <c r="AC291" s="422"/>
    </row>
    <row r="292" spans="1:29" s="147" customFormat="1" ht="44.25" customHeight="1">
      <c r="A292" s="143">
        <v>12</v>
      </c>
      <c r="B292" s="144" t="s">
        <v>181</v>
      </c>
      <c r="C292" s="145">
        <v>0</v>
      </c>
      <c r="D292" s="162">
        <v>0</v>
      </c>
      <c r="E292" s="145">
        <v>0</v>
      </c>
      <c r="F292" s="162">
        <v>0</v>
      </c>
      <c r="G292" s="151"/>
      <c r="H292" s="152"/>
      <c r="I292" s="159"/>
      <c r="J292" s="145"/>
      <c r="K292" s="145"/>
      <c r="L292" s="145"/>
      <c r="M292" s="145"/>
      <c r="N292" s="145"/>
      <c r="O292" s="153"/>
      <c r="P292" s="145"/>
      <c r="Q292" s="162"/>
      <c r="R292" s="154">
        <f t="shared" si="115"/>
        <v>0</v>
      </c>
      <c r="S292" s="155">
        <f t="shared" si="115"/>
        <v>0</v>
      </c>
      <c r="T292" s="439"/>
      <c r="U292" s="439"/>
      <c r="V292" s="439"/>
      <c r="W292" s="439"/>
      <c r="X292" s="440"/>
      <c r="Y292" s="439"/>
      <c r="Z292" s="448"/>
      <c r="AA292" s="406">
        <f t="shared" ref="AA292:AA307" si="157">T292+V292+Y292</f>
        <v>0</v>
      </c>
      <c r="AB292" s="484">
        <f t="shared" si="126"/>
        <v>0</v>
      </c>
      <c r="AC292" s="403"/>
    </row>
    <row r="293" spans="1:29" s="88" customFormat="1" ht="33" customHeight="1">
      <c r="A293" s="6">
        <v>12.01</v>
      </c>
      <c r="B293" s="36" t="s">
        <v>182</v>
      </c>
      <c r="C293" s="26">
        <v>0</v>
      </c>
      <c r="D293" s="27">
        <v>0</v>
      </c>
      <c r="E293" s="26">
        <v>0</v>
      </c>
      <c r="F293" s="27">
        <v>0</v>
      </c>
      <c r="G293" s="47"/>
      <c r="H293" s="48"/>
      <c r="I293" s="53"/>
      <c r="J293" s="26"/>
      <c r="K293" s="26"/>
      <c r="L293" s="26"/>
      <c r="M293" s="26"/>
      <c r="N293" s="26"/>
      <c r="O293" s="112"/>
      <c r="P293" s="26"/>
      <c r="Q293" s="27"/>
      <c r="R293" s="42">
        <f t="shared" si="115"/>
        <v>0</v>
      </c>
      <c r="S293" s="43">
        <f t="shared" si="115"/>
        <v>0</v>
      </c>
      <c r="T293" s="439"/>
      <c r="U293" s="439"/>
      <c r="V293" s="439"/>
      <c r="W293" s="439"/>
      <c r="X293" s="440"/>
      <c r="Y293" s="439"/>
      <c r="Z293" s="448"/>
      <c r="AA293" s="406">
        <f t="shared" si="157"/>
        <v>0</v>
      </c>
      <c r="AB293" s="484">
        <f t="shared" si="126"/>
        <v>0</v>
      </c>
      <c r="AC293" s="403"/>
    </row>
    <row r="294" spans="1:29" s="9" customFormat="1" ht="52.5" customHeight="1">
      <c r="A294" s="6"/>
      <c r="B294" s="58" t="s">
        <v>305</v>
      </c>
      <c r="C294" s="93"/>
      <c r="D294" s="102"/>
      <c r="E294" s="93"/>
      <c r="F294" s="102"/>
      <c r="G294" s="47"/>
      <c r="H294" s="48"/>
      <c r="I294" s="49"/>
      <c r="J294" s="50"/>
      <c r="K294" s="93"/>
      <c r="L294" s="93"/>
      <c r="M294" s="93"/>
      <c r="N294" s="93"/>
      <c r="O294" s="51">
        <v>0.30274000000000001</v>
      </c>
      <c r="P294" s="65">
        <v>16</v>
      </c>
      <c r="Q294" s="41">
        <f>O294*P294*12</f>
        <v>58.126080000000002</v>
      </c>
      <c r="R294" s="42">
        <f t="shared" si="115"/>
        <v>16</v>
      </c>
      <c r="S294" s="43">
        <f t="shared" si="115"/>
        <v>58.126080000000002</v>
      </c>
      <c r="T294" s="470"/>
      <c r="U294" s="470"/>
      <c r="V294" s="470"/>
      <c r="W294" s="470"/>
      <c r="X294" s="423">
        <v>0.30274000000000001</v>
      </c>
      <c r="Y294" s="471">
        <v>16</v>
      </c>
      <c r="Z294" s="424">
        <f>X294*Y294*12</f>
        <v>58.126080000000002</v>
      </c>
      <c r="AA294" s="406">
        <f t="shared" si="157"/>
        <v>16</v>
      </c>
      <c r="AB294" s="484">
        <f t="shared" si="126"/>
        <v>58.126080000000002</v>
      </c>
      <c r="AC294" s="472"/>
    </row>
    <row r="295" spans="1:29" s="9" customFormat="1" ht="45.75" customHeight="1">
      <c r="A295" s="6"/>
      <c r="B295" s="58" t="s">
        <v>306</v>
      </c>
      <c r="C295" s="93">
        <v>36</v>
      </c>
      <c r="D295" s="102">
        <v>91.38588</v>
      </c>
      <c r="E295" s="93">
        <v>36</v>
      </c>
      <c r="F295" s="102">
        <v>91.38588</v>
      </c>
      <c r="G295" s="47">
        <f t="shared" ref="G295" si="158">E295/C295</f>
        <v>1</v>
      </c>
      <c r="H295" s="48">
        <f t="shared" ref="H295" si="159">F295/D295</f>
        <v>1</v>
      </c>
      <c r="I295" s="49">
        <f t="shared" ref="I295:J305" si="160">C295-E295</f>
        <v>0</v>
      </c>
      <c r="J295" s="50">
        <f t="shared" si="160"/>
        <v>0</v>
      </c>
      <c r="K295" s="93"/>
      <c r="L295" s="93"/>
      <c r="M295" s="93"/>
      <c r="N295" s="93"/>
      <c r="O295" s="51">
        <v>0.23904</v>
      </c>
      <c r="P295" s="65">
        <v>38</v>
      </c>
      <c r="Q295" s="41">
        <f t="shared" ref="Q295:Q299" si="161">O295*P295*12</f>
        <v>109.00224</v>
      </c>
      <c r="R295" s="42">
        <f t="shared" ref="R295:S311" si="162">K295+M295+P295</f>
        <v>38</v>
      </c>
      <c r="S295" s="43">
        <f t="shared" si="162"/>
        <v>109.00224</v>
      </c>
      <c r="T295" s="470"/>
      <c r="U295" s="470"/>
      <c r="V295" s="470"/>
      <c r="W295" s="470"/>
      <c r="X295" s="423">
        <v>0.23904</v>
      </c>
      <c r="Y295" s="471">
        <v>38</v>
      </c>
      <c r="Z295" s="424">
        <f t="shared" ref="Z295" si="163">X295*Y295*12</f>
        <v>109.00224</v>
      </c>
      <c r="AA295" s="406">
        <f t="shared" si="157"/>
        <v>38</v>
      </c>
      <c r="AB295" s="484">
        <f t="shared" si="126"/>
        <v>109.00224</v>
      </c>
      <c r="AC295" s="472"/>
    </row>
    <row r="296" spans="1:29" s="9" customFormat="1" ht="20.25" customHeight="1">
      <c r="A296" s="6"/>
      <c r="B296" s="58" t="s">
        <v>349</v>
      </c>
      <c r="C296" s="93">
        <v>14</v>
      </c>
      <c r="D296" s="102">
        <v>16.2624</v>
      </c>
      <c r="E296" s="93">
        <v>14</v>
      </c>
      <c r="F296" s="102">
        <v>16.2624</v>
      </c>
      <c r="G296" s="47">
        <f t="shared" ref="G296" si="164">E296/C296</f>
        <v>1</v>
      </c>
      <c r="H296" s="48">
        <f t="shared" ref="H296" si="165">F296/D296</f>
        <v>1</v>
      </c>
      <c r="I296" s="49">
        <f t="shared" si="160"/>
        <v>0</v>
      </c>
      <c r="J296" s="50">
        <f t="shared" si="160"/>
        <v>0</v>
      </c>
      <c r="K296" s="93"/>
      <c r="L296" s="93"/>
      <c r="M296" s="93"/>
      <c r="N296" s="93"/>
      <c r="O296" s="321">
        <v>0.14585000000000001</v>
      </c>
      <c r="P296" s="65">
        <v>18</v>
      </c>
      <c r="Q296" s="41">
        <f>O296*P296*12</f>
        <v>31.503600000000002</v>
      </c>
      <c r="R296" s="42">
        <f t="shared" si="162"/>
        <v>18</v>
      </c>
      <c r="S296" s="43">
        <f t="shared" si="162"/>
        <v>31.503600000000002</v>
      </c>
      <c r="T296" s="470"/>
      <c r="U296" s="470"/>
      <c r="V296" s="470"/>
      <c r="W296" s="470"/>
      <c r="X296" s="473">
        <v>0.14585000000000001</v>
      </c>
      <c r="Y296" s="471">
        <v>14</v>
      </c>
      <c r="Z296" s="424">
        <f>X296*Y296*12</f>
        <v>24.502800000000001</v>
      </c>
      <c r="AA296" s="406">
        <f t="shared" si="157"/>
        <v>14</v>
      </c>
      <c r="AB296" s="484">
        <f t="shared" si="126"/>
        <v>24.502800000000001</v>
      </c>
      <c r="AC296" s="472"/>
    </row>
    <row r="297" spans="1:29" s="88" customFormat="1" ht="26.25" customHeight="1">
      <c r="A297" s="6"/>
      <c r="B297" s="58" t="s">
        <v>350</v>
      </c>
      <c r="C297" s="93">
        <v>6</v>
      </c>
      <c r="D297" s="102">
        <v>10.169999999999998</v>
      </c>
      <c r="E297" s="93">
        <v>6</v>
      </c>
      <c r="F297" s="102">
        <v>10.169999999999998</v>
      </c>
      <c r="G297" s="47">
        <f t="shared" si="124"/>
        <v>1</v>
      </c>
      <c r="H297" s="48">
        <f t="shared" si="124"/>
        <v>1</v>
      </c>
      <c r="I297" s="49">
        <f t="shared" si="160"/>
        <v>0</v>
      </c>
      <c r="J297" s="50">
        <f t="shared" si="160"/>
        <v>0</v>
      </c>
      <c r="K297" s="93"/>
      <c r="L297" s="93"/>
      <c r="M297" s="93"/>
      <c r="N297" s="93"/>
      <c r="O297" s="51">
        <v>0.15961</v>
      </c>
      <c r="P297" s="65">
        <v>9</v>
      </c>
      <c r="Q297" s="41">
        <f t="shared" si="161"/>
        <v>17.237880000000001</v>
      </c>
      <c r="R297" s="42">
        <f t="shared" si="162"/>
        <v>9</v>
      </c>
      <c r="S297" s="43">
        <f t="shared" si="162"/>
        <v>17.237880000000001</v>
      </c>
      <c r="T297" s="470"/>
      <c r="U297" s="470"/>
      <c r="V297" s="470"/>
      <c r="W297" s="470"/>
      <c r="X297" s="423">
        <v>0.15961</v>
      </c>
      <c r="Y297" s="471">
        <v>9</v>
      </c>
      <c r="Z297" s="424">
        <f t="shared" ref="Z297:Z299" si="166">X297*Y297*12</f>
        <v>17.237880000000001</v>
      </c>
      <c r="AA297" s="406">
        <f t="shared" si="157"/>
        <v>9</v>
      </c>
      <c r="AB297" s="484">
        <f t="shared" si="126"/>
        <v>17.237880000000001</v>
      </c>
      <c r="AC297" s="472"/>
    </row>
    <row r="298" spans="1:29" s="88" customFormat="1" ht="38.25" customHeight="1">
      <c r="A298" s="6"/>
      <c r="B298" s="58" t="s">
        <v>351</v>
      </c>
      <c r="C298" s="93">
        <v>6</v>
      </c>
      <c r="D298" s="102">
        <v>8.136000000000001</v>
      </c>
      <c r="E298" s="93">
        <v>6</v>
      </c>
      <c r="F298" s="102">
        <v>8.136000000000001</v>
      </c>
      <c r="G298" s="47">
        <f t="shared" si="124"/>
        <v>1</v>
      </c>
      <c r="H298" s="48">
        <f t="shared" si="124"/>
        <v>1</v>
      </c>
      <c r="I298" s="49">
        <f t="shared" si="160"/>
        <v>0</v>
      </c>
      <c r="J298" s="50">
        <f t="shared" si="160"/>
        <v>0</v>
      </c>
      <c r="K298" s="93"/>
      <c r="L298" s="93"/>
      <c r="M298" s="93"/>
      <c r="N298" s="93"/>
      <c r="O298" s="51">
        <v>0.12769</v>
      </c>
      <c r="P298" s="65">
        <v>9</v>
      </c>
      <c r="Q298" s="41">
        <f t="shared" si="161"/>
        <v>13.790520000000001</v>
      </c>
      <c r="R298" s="42">
        <f t="shared" si="162"/>
        <v>9</v>
      </c>
      <c r="S298" s="43">
        <f t="shared" si="162"/>
        <v>13.790520000000001</v>
      </c>
      <c r="T298" s="470"/>
      <c r="U298" s="470"/>
      <c r="V298" s="470"/>
      <c r="W298" s="470"/>
      <c r="X298" s="423">
        <v>0.12769</v>
      </c>
      <c r="Y298" s="471">
        <v>9</v>
      </c>
      <c r="Z298" s="424">
        <f t="shared" si="166"/>
        <v>13.790520000000001</v>
      </c>
      <c r="AA298" s="406">
        <f t="shared" si="157"/>
        <v>9</v>
      </c>
      <c r="AB298" s="484">
        <f t="shared" si="126"/>
        <v>13.790520000000001</v>
      </c>
      <c r="AC298" s="472"/>
    </row>
    <row r="299" spans="1:29" s="88" customFormat="1" ht="39" customHeight="1">
      <c r="A299" s="6"/>
      <c r="B299" s="58" t="s">
        <v>352</v>
      </c>
      <c r="C299" s="93">
        <v>16</v>
      </c>
      <c r="D299" s="102">
        <v>27.119999999999997</v>
      </c>
      <c r="E299" s="93">
        <v>16</v>
      </c>
      <c r="F299" s="102">
        <v>27.119999999999997</v>
      </c>
      <c r="G299" s="47">
        <f t="shared" si="124"/>
        <v>1</v>
      </c>
      <c r="H299" s="48">
        <f t="shared" si="124"/>
        <v>1</v>
      </c>
      <c r="I299" s="49">
        <f t="shared" si="160"/>
        <v>0</v>
      </c>
      <c r="J299" s="50">
        <f t="shared" si="160"/>
        <v>0</v>
      </c>
      <c r="K299" s="93"/>
      <c r="L299" s="93"/>
      <c r="M299" s="93"/>
      <c r="N299" s="93"/>
      <c r="O299" s="51">
        <v>0.15961</v>
      </c>
      <c r="P299" s="65">
        <v>16</v>
      </c>
      <c r="Q299" s="41">
        <f t="shared" si="161"/>
        <v>30.645119999999999</v>
      </c>
      <c r="R299" s="42">
        <f t="shared" si="162"/>
        <v>16</v>
      </c>
      <c r="S299" s="43">
        <f t="shared" si="162"/>
        <v>30.645119999999999</v>
      </c>
      <c r="T299" s="470"/>
      <c r="U299" s="470"/>
      <c r="V299" s="470"/>
      <c r="W299" s="470"/>
      <c r="X299" s="423">
        <v>0.15961</v>
      </c>
      <c r="Y299" s="471">
        <v>16</v>
      </c>
      <c r="Z299" s="424">
        <f t="shared" si="166"/>
        <v>30.645119999999999</v>
      </c>
      <c r="AA299" s="406">
        <f t="shared" si="157"/>
        <v>16</v>
      </c>
      <c r="AB299" s="484">
        <f t="shared" si="126"/>
        <v>30.645119999999999</v>
      </c>
      <c r="AC299" s="472"/>
    </row>
    <row r="300" spans="1:29" s="88" customFormat="1" ht="27.75" customHeight="1">
      <c r="A300" s="6">
        <v>12.02</v>
      </c>
      <c r="B300" s="58" t="s">
        <v>183</v>
      </c>
      <c r="C300" s="93">
        <v>0</v>
      </c>
      <c r="D300" s="102">
        <v>0</v>
      </c>
      <c r="E300" s="93">
        <v>0</v>
      </c>
      <c r="F300" s="102">
        <v>0</v>
      </c>
      <c r="G300" s="47"/>
      <c r="H300" s="48"/>
      <c r="I300" s="49">
        <f t="shared" si="160"/>
        <v>0</v>
      </c>
      <c r="J300" s="50">
        <f t="shared" si="160"/>
        <v>0</v>
      </c>
      <c r="K300" s="93"/>
      <c r="L300" s="93"/>
      <c r="M300" s="93"/>
      <c r="N300" s="93"/>
      <c r="O300" s="51">
        <v>1</v>
      </c>
      <c r="P300" s="65"/>
      <c r="Q300" s="41">
        <f>O300*P300</f>
        <v>0</v>
      </c>
      <c r="R300" s="42">
        <f t="shared" si="162"/>
        <v>0</v>
      </c>
      <c r="S300" s="43">
        <f t="shared" si="162"/>
        <v>0</v>
      </c>
      <c r="T300" s="470"/>
      <c r="U300" s="470"/>
      <c r="V300" s="470"/>
      <c r="W300" s="470"/>
      <c r="X300" s="423">
        <v>1</v>
      </c>
      <c r="Y300" s="471"/>
      <c r="Z300" s="424">
        <f>X300*Y300</f>
        <v>0</v>
      </c>
      <c r="AA300" s="406">
        <f t="shared" si="157"/>
        <v>0</v>
      </c>
      <c r="AB300" s="484">
        <f t="shared" si="126"/>
        <v>0</v>
      </c>
      <c r="AC300" s="472"/>
    </row>
    <row r="301" spans="1:29" s="88" customFormat="1" ht="31.5">
      <c r="A301" s="6">
        <f>+A300+0.01</f>
        <v>12.03</v>
      </c>
      <c r="B301" s="58" t="s">
        <v>315</v>
      </c>
      <c r="C301" s="93">
        <v>0</v>
      </c>
      <c r="D301" s="102">
        <v>0</v>
      </c>
      <c r="E301" s="93">
        <v>0</v>
      </c>
      <c r="F301" s="102">
        <v>0</v>
      </c>
      <c r="G301" s="47"/>
      <c r="H301" s="48"/>
      <c r="I301" s="49">
        <f t="shared" si="160"/>
        <v>0</v>
      </c>
      <c r="J301" s="50">
        <f t="shared" si="160"/>
        <v>0</v>
      </c>
      <c r="K301" s="93"/>
      <c r="L301" s="93"/>
      <c r="M301" s="93"/>
      <c r="N301" s="93"/>
      <c r="O301" s="51">
        <v>1</v>
      </c>
      <c r="P301" s="65">
        <v>6</v>
      </c>
      <c r="Q301" s="41">
        <f t="shared" ref="Q301:Q305" si="167">O301*P301</f>
        <v>6</v>
      </c>
      <c r="R301" s="42">
        <f t="shared" si="162"/>
        <v>6</v>
      </c>
      <c r="S301" s="43">
        <f t="shared" si="162"/>
        <v>6</v>
      </c>
      <c r="T301" s="470"/>
      <c r="U301" s="470"/>
      <c r="V301" s="470"/>
      <c r="W301" s="470"/>
      <c r="X301" s="423">
        <v>1</v>
      </c>
      <c r="Y301" s="471">
        <v>0</v>
      </c>
      <c r="Z301" s="424">
        <f t="shared" ref="Z301:Z305" si="168">X301*Y301</f>
        <v>0</v>
      </c>
      <c r="AA301" s="406">
        <f t="shared" si="157"/>
        <v>0</v>
      </c>
      <c r="AB301" s="484">
        <f t="shared" si="126"/>
        <v>0</v>
      </c>
      <c r="AC301" s="472"/>
    </row>
    <row r="302" spans="1:29" s="88" customFormat="1" ht="18">
      <c r="A302" s="6">
        <f t="shared" ref="A302:A305" si="169">+A301+0.01</f>
        <v>12.04</v>
      </c>
      <c r="B302" s="7" t="s">
        <v>184</v>
      </c>
      <c r="C302" s="8">
        <v>9</v>
      </c>
      <c r="D302" s="13">
        <v>4.5</v>
      </c>
      <c r="E302" s="8">
        <v>9</v>
      </c>
      <c r="F302" s="13">
        <v>4.5</v>
      </c>
      <c r="G302" s="47">
        <f t="shared" si="124"/>
        <v>1</v>
      </c>
      <c r="H302" s="48">
        <f t="shared" si="124"/>
        <v>1</v>
      </c>
      <c r="I302" s="49">
        <f t="shared" si="160"/>
        <v>0</v>
      </c>
      <c r="J302" s="50">
        <f t="shared" si="160"/>
        <v>0</v>
      </c>
      <c r="K302" s="8"/>
      <c r="L302" s="8"/>
      <c r="M302" s="8"/>
      <c r="N302" s="8"/>
      <c r="O302" s="51">
        <v>0.5</v>
      </c>
      <c r="P302" s="8">
        <v>9</v>
      </c>
      <c r="Q302" s="41">
        <f t="shared" si="167"/>
        <v>4.5</v>
      </c>
      <c r="R302" s="42">
        <f t="shared" si="162"/>
        <v>9</v>
      </c>
      <c r="S302" s="43">
        <f t="shared" si="162"/>
        <v>4.5</v>
      </c>
      <c r="T302" s="405"/>
      <c r="U302" s="405"/>
      <c r="V302" s="405"/>
      <c r="W302" s="405"/>
      <c r="X302" s="423">
        <v>0.5</v>
      </c>
      <c r="Y302" s="405">
        <v>9</v>
      </c>
      <c r="Z302" s="424">
        <f t="shared" si="168"/>
        <v>4.5</v>
      </c>
      <c r="AA302" s="406">
        <f t="shared" si="157"/>
        <v>9</v>
      </c>
      <c r="AB302" s="484">
        <f t="shared" si="126"/>
        <v>4.5</v>
      </c>
      <c r="AC302" s="404"/>
    </row>
    <row r="303" spans="1:29" s="9" customFormat="1" ht="18">
      <c r="A303" s="6">
        <f t="shared" si="169"/>
        <v>12.049999999999999</v>
      </c>
      <c r="B303" s="74" t="s">
        <v>185</v>
      </c>
      <c r="C303" s="93">
        <v>6</v>
      </c>
      <c r="D303" s="102">
        <v>1.7999999999999998</v>
      </c>
      <c r="E303" s="93">
        <v>6</v>
      </c>
      <c r="F303" s="102">
        <v>1.7999999999999998</v>
      </c>
      <c r="G303" s="47">
        <f t="shared" ref="G303:H366" si="170">E303/C303</f>
        <v>1</v>
      </c>
      <c r="H303" s="48">
        <f t="shared" si="170"/>
        <v>1</v>
      </c>
      <c r="I303" s="49">
        <f t="shared" si="160"/>
        <v>0</v>
      </c>
      <c r="J303" s="50">
        <f t="shared" si="160"/>
        <v>0</v>
      </c>
      <c r="K303" s="93"/>
      <c r="L303" s="93"/>
      <c r="M303" s="93"/>
      <c r="N303" s="93"/>
      <c r="O303" s="51">
        <v>0.3</v>
      </c>
      <c r="P303" s="65">
        <v>9</v>
      </c>
      <c r="Q303" s="41">
        <f t="shared" si="167"/>
        <v>2.6999999999999997</v>
      </c>
      <c r="R303" s="42">
        <f t="shared" si="162"/>
        <v>9</v>
      </c>
      <c r="S303" s="43">
        <f t="shared" si="162"/>
        <v>2.6999999999999997</v>
      </c>
      <c r="T303" s="470"/>
      <c r="U303" s="470"/>
      <c r="V303" s="470"/>
      <c r="W303" s="470"/>
      <c r="X303" s="423">
        <v>0.3</v>
      </c>
      <c r="Y303" s="471">
        <v>9</v>
      </c>
      <c r="Z303" s="424">
        <f t="shared" si="168"/>
        <v>2.6999999999999997</v>
      </c>
      <c r="AA303" s="406">
        <f t="shared" si="157"/>
        <v>9</v>
      </c>
      <c r="AB303" s="484">
        <f t="shared" si="126"/>
        <v>2.6999999999999997</v>
      </c>
      <c r="AC303" s="472"/>
    </row>
    <row r="304" spans="1:29" s="88" customFormat="1" ht="18">
      <c r="A304" s="6">
        <f t="shared" si="169"/>
        <v>12.059999999999999</v>
      </c>
      <c r="B304" s="58" t="s">
        <v>186</v>
      </c>
      <c r="C304" s="93">
        <v>0</v>
      </c>
      <c r="D304" s="102">
        <v>0</v>
      </c>
      <c r="E304" s="93">
        <v>0</v>
      </c>
      <c r="F304" s="102">
        <v>0</v>
      </c>
      <c r="G304" s="47"/>
      <c r="H304" s="48"/>
      <c r="I304" s="49">
        <f t="shared" si="160"/>
        <v>0</v>
      </c>
      <c r="J304" s="50">
        <f t="shared" si="160"/>
        <v>0</v>
      </c>
      <c r="K304" s="93"/>
      <c r="L304" s="93"/>
      <c r="M304" s="93"/>
      <c r="N304" s="93"/>
      <c r="O304" s="51">
        <v>0.1</v>
      </c>
      <c r="P304" s="65">
        <v>9</v>
      </c>
      <c r="Q304" s="41">
        <f t="shared" si="167"/>
        <v>0.9</v>
      </c>
      <c r="R304" s="42">
        <f t="shared" si="162"/>
        <v>9</v>
      </c>
      <c r="S304" s="43">
        <f t="shared" si="162"/>
        <v>0.9</v>
      </c>
      <c r="T304" s="470"/>
      <c r="U304" s="470"/>
      <c r="V304" s="470"/>
      <c r="W304" s="470"/>
      <c r="X304" s="423">
        <v>0.1</v>
      </c>
      <c r="Y304" s="471">
        <v>0</v>
      </c>
      <c r="Z304" s="424">
        <f t="shared" si="168"/>
        <v>0</v>
      </c>
      <c r="AA304" s="406">
        <f t="shared" si="157"/>
        <v>0</v>
      </c>
      <c r="AB304" s="484">
        <f t="shared" si="126"/>
        <v>0</v>
      </c>
      <c r="AC304" s="472"/>
    </row>
    <row r="305" spans="1:29" s="88" customFormat="1" ht="30.75" customHeight="1">
      <c r="A305" s="6">
        <f t="shared" si="169"/>
        <v>12.069999999999999</v>
      </c>
      <c r="B305" s="12" t="s">
        <v>187</v>
      </c>
      <c r="C305" s="8">
        <v>0</v>
      </c>
      <c r="D305" s="13">
        <v>0</v>
      </c>
      <c r="E305" s="8">
        <v>0</v>
      </c>
      <c r="F305" s="13">
        <v>0</v>
      </c>
      <c r="G305" s="47"/>
      <c r="H305" s="48"/>
      <c r="I305" s="49">
        <f t="shared" si="160"/>
        <v>0</v>
      </c>
      <c r="J305" s="50">
        <f t="shared" si="160"/>
        <v>0</v>
      </c>
      <c r="K305" s="8"/>
      <c r="L305" s="8"/>
      <c r="M305" s="8"/>
      <c r="N305" s="8"/>
      <c r="O305" s="51">
        <v>0.1</v>
      </c>
      <c r="P305" s="8">
        <v>6</v>
      </c>
      <c r="Q305" s="41">
        <f t="shared" si="167"/>
        <v>0.60000000000000009</v>
      </c>
      <c r="R305" s="42">
        <f t="shared" si="162"/>
        <v>6</v>
      </c>
      <c r="S305" s="43">
        <f t="shared" si="162"/>
        <v>0.60000000000000009</v>
      </c>
      <c r="T305" s="405"/>
      <c r="U305" s="405"/>
      <c r="V305" s="405"/>
      <c r="W305" s="405"/>
      <c r="X305" s="423">
        <v>0.1</v>
      </c>
      <c r="Y305" s="405">
        <v>0</v>
      </c>
      <c r="Z305" s="424">
        <f t="shared" si="168"/>
        <v>0</v>
      </c>
      <c r="AA305" s="406">
        <f t="shared" si="157"/>
        <v>0</v>
      </c>
      <c r="AB305" s="484">
        <f t="shared" si="126"/>
        <v>0</v>
      </c>
      <c r="AC305" s="407"/>
    </row>
    <row r="306" spans="1:29" s="88" customFormat="1" ht="92.25" customHeight="1">
      <c r="A306" s="6">
        <v>12.08</v>
      </c>
      <c r="B306" s="56" t="s">
        <v>341</v>
      </c>
      <c r="C306" s="8"/>
      <c r="D306" s="13"/>
      <c r="E306" s="8"/>
      <c r="F306" s="13"/>
      <c r="G306" s="47"/>
      <c r="H306" s="48"/>
      <c r="I306" s="49"/>
      <c r="J306" s="50"/>
      <c r="K306" s="8"/>
      <c r="L306" s="8"/>
      <c r="M306" s="8"/>
      <c r="N306" s="8"/>
      <c r="O306" s="60">
        <v>2.0039999999999999E-2</v>
      </c>
      <c r="P306" s="8">
        <v>88</v>
      </c>
      <c r="Q306" s="55">
        <f>O306*P306*12</f>
        <v>21.162240000000001</v>
      </c>
      <c r="R306" s="42">
        <f t="shared" ref="R306:R307" si="171">K306+M306+P306</f>
        <v>88</v>
      </c>
      <c r="S306" s="43">
        <f t="shared" ref="S306:S307" si="172">L306+N306+Q306</f>
        <v>21.162240000000001</v>
      </c>
      <c r="T306" s="405"/>
      <c r="U306" s="405"/>
      <c r="V306" s="405"/>
      <c r="W306" s="405"/>
      <c r="X306" s="456">
        <v>2.0039999999999999E-2</v>
      </c>
      <c r="Y306" s="405">
        <v>0</v>
      </c>
      <c r="Z306" s="458">
        <f>X306*Y306*12</f>
        <v>0</v>
      </c>
      <c r="AA306" s="406">
        <f t="shared" si="157"/>
        <v>0</v>
      </c>
      <c r="AB306" s="484">
        <f t="shared" si="126"/>
        <v>0</v>
      </c>
      <c r="AC306" s="407"/>
    </row>
    <row r="307" spans="1:29" s="88" customFormat="1" ht="96.75" customHeight="1">
      <c r="A307" s="6">
        <v>12.09</v>
      </c>
      <c r="B307" s="56" t="s">
        <v>342</v>
      </c>
      <c r="C307" s="8"/>
      <c r="D307" s="13"/>
      <c r="E307" s="8"/>
      <c r="F307" s="13"/>
      <c r="G307" s="47"/>
      <c r="H307" s="48"/>
      <c r="I307" s="49"/>
      <c r="J307" s="50"/>
      <c r="K307" s="8"/>
      <c r="L307" s="8"/>
      <c r="M307" s="8"/>
      <c r="N307" s="8"/>
      <c r="O307" s="60">
        <v>2.0039999999999999E-2</v>
      </c>
      <c r="P307" s="8">
        <v>64</v>
      </c>
      <c r="Q307" s="55">
        <f>O307*P307*12*2</f>
        <v>30.781439999999996</v>
      </c>
      <c r="R307" s="42">
        <f t="shared" si="171"/>
        <v>64</v>
      </c>
      <c r="S307" s="43">
        <f t="shared" si="172"/>
        <v>30.781439999999996</v>
      </c>
      <c r="T307" s="405"/>
      <c r="U307" s="405"/>
      <c r="V307" s="405"/>
      <c r="W307" s="405"/>
      <c r="X307" s="456">
        <v>2.0039999999999999E-2</v>
      </c>
      <c r="Y307" s="405">
        <v>0</v>
      </c>
      <c r="Z307" s="458">
        <f>X307*Y307*12*2</f>
        <v>0</v>
      </c>
      <c r="AA307" s="406">
        <f t="shared" si="157"/>
        <v>0</v>
      </c>
      <c r="AB307" s="484">
        <f t="shared" si="126"/>
        <v>0</v>
      </c>
      <c r="AC307" s="407"/>
    </row>
    <row r="308" spans="1:29" s="216" customFormat="1" ht="18">
      <c r="A308" s="203"/>
      <c r="B308" s="192" t="s">
        <v>107</v>
      </c>
      <c r="C308" s="210">
        <v>9</v>
      </c>
      <c r="D308" s="211">
        <f>SUM(D294:D307)</f>
        <v>159.37428</v>
      </c>
      <c r="E308" s="210">
        <v>9</v>
      </c>
      <c r="F308" s="211">
        <f>SUM(F294:F307)</f>
        <v>159.37428</v>
      </c>
      <c r="G308" s="214">
        <f t="shared" si="170"/>
        <v>1</v>
      </c>
      <c r="H308" s="215">
        <f t="shared" si="170"/>
        <v>1</v>
      </c>
      <c r="I308" s="210">
        <f t="shared" ref="I308:O308" si="173">SUM(I294:I307)</f>
        <v>0</v>
      </c>
      <c r="J308" s="211">
        <f t="shared" si="173"/>
        <v>0</v>
      </c>
      <c r="K308" s="211">
        <f t="shared" si="173"/>
        <v>0</v>
      </c>
      <c r="L308" s="211">
        <f t="shared" si="173"/>
        <v>0</v>
      </c>
      <c r="M308" s="211">
        <f t="shared" si="173"/>
        <v>0</v>
      </c>
      <c r="N308" s="211">
        <f t="shared" si="173"/>
        <v>0</v>
      </c>
      <c r="O308" s="212">
        <f t="shared" si="173"/>
        <v>4.1746199999999991</v>
      </c>
      <c r="P308" s="210">
        <v>9</v>
      </c>
      <c r="Q308" s="211">
        <f>SUM(Q294:Q307)</f>
        <v>326.94911999999999</v>
      </c>
      <c r="R308" s="210">
        <f>P308</f>
        <v>9</v>
      </c>
      <c r="S308" s="211">
        <f>SUM(S294:S307)</f>
        <v>326.94911999999999</v>
      </c>
      <c r="T308" s="475"/>
      <c r="U308" s="475">
        <f t="shared" ref="U308:W308" si="174">SUM(U294:U307)</f>
        <v>0</v>
      </c>
      <c r="V308" s="475"/>
      <c r="W308" s="475">
        <f t="shared" si="174"/>
        <v>0</v>
      </c>
      <c r="X308" s="476"/>
      <c r="Y308" s="210">
        <v>9</v>
      </c>
      <c r="Z308" s="475">
        <f>SUM(Z294:Z307)</f>
        <v>260.50463999999994</v>
      </c>
      <c r="AA308" s="210">
        <f>Y308</f>
        <v>9</v>
      </c>
      <c r="AB308" s="484">
        <f t="shared" si="126"/>
        <v>260.50463999999994</v>
      </c>
      <c r="AC308" s="422"/>
    </row>
    <row r="309" spans="1:29" s="147" customFormat="1" ht="31.5">
      <c r="A309" s="143">
        <v>13</v>
      </c>
      <c r="B309" s="144" t="s">
        <v>188</v>
      </c>
      <c r="C309" s="145">
        <v>0</v>
      </c>
      <c r="D309" s="162">
        <v>0</v>
      </c>
      <c r="E309" s="145">
        <v>0</v>
      </c>
      <c r="F309" s="162">
        <v>0</v>
      </c>
      <c r="G309" s="151"/>
      <c r="H309" s="152"/>
      <c r="I309" s="159"/>
      <c r="J309" s="145"/>
      <c r="K309" s="145"/>
      <c r="L309" s="145"/>
      <c r="M309" s="145"/>
      <c r="N309" s="145"/>
      <c r="O309" s="163"/>
      <c r="P309" s="145"/>
      <c r="Q309" s="162"/>
      <c r="R309" s="154">
        <f t="shared" si="162"/>
        <v>0</v>
      </c>
      <c r="S309" s="155">
        <f t="shared" si="162"/>
        <v>0</v>
      </c>
      <c r="T309" s="439"/>
      <c r="U309" s="439"/>
      <c r="V309" s="439"/>
      <c r="W309" s="439"/>
      <c r="X309" s="423"/>
      <c r="Y309" s="439"/>
      <c r="Z309" s="448"/>
      <c r="AA309" s="406"/>
      <c r="AB309" s="484"/>
      <c r="AC309" s="403"/>
    </row>
    <row r="310" spans="1:29" s="9" customFormat="1" ht="51" customHeight="1">
      <c r="A310" s="6">
        <v>13.01</v>
      </c>
      <c r="B310" s="7" t="s">
        <v>307</v>
      </c>
      <c r="C310" s="8"/>
      <c r="D310" s="13"/>
      <c r="E310" s="8"/>
      <c r="F310" s="13"/>
      <c r="G310" s="47"/>
      <c r="H310" s="48"/>
      <c r="I310" s="49"/>
      <c r="J310" s="50"/>
      <c r="K310" s="8"/>
      <c r="L310" s="8"/>
      <c r="M310" s="8"/>
      <c r="N310" s="8"/>
      <c r="O310" s="51">
        <v>0.22084000000000001</v>
      </c>
      <c r="P310" s="8">
        <v>26</v>
      </c>
      <c r="Q310" s="41">
        <f>O310*P310*12</f>
        <v>68.902079999999998</v>
      </c>
      <c r="R310" s="42">
        <f t="shared" si="162"/>
        <v>26</v>
      </c>
      <c r="S310" s="43">
        <f t="shared" si="162"/>
        <v>68.902079999999998</v>
      </c>
      <c r="T310" s="405"/>
      <c r="U310" s="405"/>
      <c r="V310" s="405"/>
      <c r="W310" s="405"/>
      <c r="X310" s="423">
        <v>0.22084000000000001</v>
      </c>
      <c r="Y310" s="405">
        <v>26</v>
      </c>
      <c r="Z310" s="424">
        <f>X310*Y310*12</f>
        <v>68.902079999999998</v>
      </c>
      <c r="AA310" s="406">
        <f t="shared" ref="AA310:AB324" si="175">T310+V310+Y310</f>
        <v>26</v>
      </c>
      <c r="AB310" s="484">
        <f t="shared" si="175"/>
        <v>68.902079999999998</v>
      </c>
      <c r="AC310" s="404"/>
    </row>
    <row r="311" spans="1:29" s="9" customFormat="1" ht="47.25" customHeight="1">
      <c r="A311" s="6">
        <v>13.02</v>
      </c>
      <c r="B311" s="7" t="s">
        <v>308</v>
      </c>
      <c r="C311" s="8">
        <v>46</v>
      </c>
      <c r="D311" s="13">
        <v>94.876480000000001</v>
      </c>
      <c r="E311" s="8">
        <v>46</v>
      </c>
      <c r="F311" s="13">
        <v>94.876480000000001</v>
      </c>
      <c r="G311" s="47">
        <f t="shared" si="170"/>
        <v>1</v>
      </c>
      <c r="H311" s="48">
        <f t="shared" si="170"/>
        <v>1</v>
      </c>
      <c r="I311" s="49">
        <f t="shared" ref="I311:J317" si="176">C311-E311</f>
        <v>0</v>
      </c>
      <c r="J311" s="50">
        <f t="shared" si="176"/>
        <v>0</v>
      </c>
      <c r="K311" s="8"/>
      <c r="L311" s="8"/>
      <c r="M311" s="8"/>
      <c r="N311" s="8"/>
      <c r="O311" s="51">
        <v>0.19420999999999999</v>
      </c>
      <c r="P311" s="8">
        <v>20</v>
      </c>
      <c r="Q311" s="41">
        <f>O311*P311*12</f>
        <v>46.610399999999998</v>
      </c>
      <c r="R311" s="42">
        <f t="shared" si="162"/>
        <v>20</v>
      </c>
      <c r="S311" s="43">
        <f t="shared" si="162"/>
        <v>46.610399999999998</v>
      </c>
      <c r="T311" s="405"/>
      <c r="U311" s="405"/>
      <c r="V311" s="405"/>
      <c r="W311" s="405"/>
      <c r="X311" s="423">
        <v>0.19420999999999999</v>
      </c>
      <c r="Y311" s="405">
        <v>20</v>
      </c>
      <c r="Z311" s="424">
        <f>X311*Y311*12</f>
        <v>46.610399999999998</v>
      </c>
      <c r="AA311" s="406">
        <f t="shared" si="175"/>
        <v>20</v>
      </c>
      <c r="AB311" s="484">
        <f t="shared" si="175"/>
        <v>46.610399999999998</v>
      </c>
      <c r="AC311" s="404"/>
    </row>
    <row r="312" spans="1:29" s="88" customFormat="1" ht="21" customHeight="1">
      <c r="A312" s="6">
        <v>13.03</v>
      </c>
      <c r="B312" s="58" t="s">
        <v>183</v>
      </c>
      <c r="C312" s="93">
        <v>0</v>
      </c>
      <c r="D312" s="102">
        <v>0</v>
      </c>
      <c r="E312" s="93">
        <v>0</v>
      </c>
      <c r="F312" s="102">
        <v>0</v>
      </c>
      <c r="G312" s="47"/>
      <c r="H312" s="48"/>
      <c r="I312" s="49">
        <f t="shared" si="176"/>
        <v>0</v>
      </c>
      <c r="J312" s="50">
        <f t="shared" si="176"/>
        <v>0</v>
      </c>
      <c r="K312" s="93"/>
      <c r="L312" s="93"/>
      <c r="M312" s="93"/>
      <c r="N312" s="93"/>
      <c r="O312" s="51">
        <v>0.1</v>
      </c>
      <c r="P312" s="93"/>
      <c r="Q312" s="41">
        <f>O312*P312</f>
        <v>0</v>
      </c>
      <c r="R312" s="42">
        <f t="shared" ref="R312:S378" si="177">K312+M312+P312</f>
        <v>0</v>
      </c>
      <c r="S312" s="43">
        <f t="shared" si="177"/>
        <v>0</v>
      </c>
      <c r="T312" s="470"/>
      <c r="U312" s="470"/>
      <c r="V312" s="470"/>
      <c r="W312" s="470"/>
      <c r="X312" s="423">
        <v>0.1</v>
      </c>
      <c r="Y312" s="470"/>
      <c r="Z312" s="424">
        <f>X312*Y312</f>
        <v>0</v>
      </c>
      <c r="AA312" s="406">
        <f t="shared" si="175"/>
        <v>0</v>
      </c>
      <c r="AB312" s="484">
        <f t="shared" si="175"/>
        <v>0</v>
      </c>
      <c r="AC312" s="472"/>
    </row>
    <row r="313" spans="1:29" s="88" customFormat="1" ht="42.75" customHeight="1">
      <c r="A313" s="6">
        <f t="shared" ref="A313:A317" si="178">+A312+0.01</f>
        <v>13.04</v>
      </c>
      <c r="B313" s="58" t="s">
        <v>314</v>
      </c>
      <c r="C313" s="93">
        <v>0</v>
      </c>
      <c r="D313" s="102">
        <v>0</v>
      </c>
      <c r="E313" s="93">
        <v>0</v>
      </c>
      <c r="F313" s="102">
        <v>0</v>
      </c>
      <c r="G313" s="47"/>
      <c r="H313" s="48"/>
      <c r="I313" s="49">
        <f t="shared" si="176"/>
        <v>0</v>
      </c>
      <c r="J313" s="50">
        <f t="shared" si="176"/>
        <v>0</v>
      </c>
      <c r="K313" s="93"/>
      <c r="L313" s="93"/>
      <c r="M313" s="93"/>
      <c r="N313" s="93"/>
      <c r="O313" s="51">
        <v>0.1</v>
      </c>
      <c r="P313" s="93">
        <v>46</v>
      </c>
      <c r="Q313" s="41">
        <f t="shared" ref="Q313:Q317" si="179">O313*P313</f>
        <v>4.6000000000000005</v>
      </c>
      <c r="R313" s="42">
        <f t="shared" si="177"/>
        <v>46</v>
      </c>
      <c r="S313" s="43">
        <f t="shared" si="177"/>
        <v>4.6000000000000005</v>
      </c>
      <c r="T313" s="470"/>
      <c r="U313" s="470"/>
      <c r="V313" s="470"/>
      <c r="W313" s="470"/>
      <c r="X313" s="423">
        <v>0.1</v>
      </c>
      <c r="Y313" s="470">
        <v>0</v>
      </c>
      <c r="Z313" s="424">
        <f t="shared" ref="Z313:Z317" si="180">X313*Y313</f>
        <v>0</v>
      </c>
      <c r="AA313" s="406">
        <f t="shared" si="175"/>
        <v>0</v>
      </c>
      <c r="AB313" s="484">
        <f t="shared" si="175"/>
        <v>0</v>
      </c>
      <c r="AC313" s="472"/>
    </row>
    <row r="314" spans="1:29" s="88" customFormat="1" ht="18">
      <c r="A314" s="6">
        <f t="shared" si="178"/>
        <v>13.049999999999999</v>
      </c>
      <c r="B314" s="7" t="s">
        <v>184</v>
      </c>
      <c r="C314" s="8">
        <v>46</v>
      </c>
      <c r="D314" s="13">
        <v>4.6000000000000005</v>
      </c>
      <c r="E314" s="8">
        <v>46</v>
      </c>
      <c r="F314" s="13">
        <v>4.6000000000000005</v>
      </c>
      <c r="G314" s="47">
        <f t="shared" si="170"/>
        <v>1</v>
      </c>
      <c r="H314" s="48">
        <f t="shared" si="170"/>
        <v>1</v>
      </c>
      <c r="I314" s="49">
        <f t="shared" si="176"/>
        <v>0</v>
      </c>
      <c r="J314" s="50">
        <f t="shared" si="176"/>
        <v>0</v>
      </c>
      <c r="K314" s="8"/>
      <c r="L314" s="8"/>
      <c r="M314" s="8"/>
      <c r="N314" s="8"/>
      <c r="O314" s="51">
        <v>0.1</v>
      </c>
      <c r="P314" s="8">
        <v>46</v>
      </c>
      <c r="Q314" s="41">
        <f t="shared" si="179"/>
        <v>4.6000000000000005</v>
      </c>
      <c r="R314" s="42">
        <f t="shared" si="177"/>
        <v>46</v>
      </c>
      <c r="S314" s="43">
        <f t="shared" si="177"/>
        <v>4.6000000000000005</v>
      </c>
      <c r="T314" s="405"/>
      <c r="U314" s="405"/>
      <c r="V314" s="405"/>
      <c r="W314" s="405"/>
      <c r="X314" s="423">
        <v>0.1</v>
      </c>
      <c r="Y314" s="405">
        <v>46</v>
      </c>
      <c r="Z314" s="424">
        <f t="shared" si="180"/>
        <v>4.6000000000000005</v>
      </c>
      <c r="AA314" s="406">
        <f t="shared" si="175"/>
        <v>46</v>
      </c>
      <c r="AB314" s="484">
        <f t="shared" si="175"/>
        <v>4.6000000000000005</v>
      </c>
      <c r="AC314" s="404"/>
    </row>
    <row r="315" spans="1:29" s="9" customFormat="1" ht="22.5" customHeight="1">
      <c r="A315" s="6">
        <f t="shared" si="178"/>
        <v>13.059999999999999</v>
      </c>
      <c r="B315" s="58" t="s">
        <v>189</v>
      </c>
      <c r="C315" s="93">
        <v>46</v>
      </c>
      <c r="D315" s="102">
        <v>5.52</v>
      </c>
      <c r="E315" s="93">
        <v>46</v>
      </c>
      <c r="F315" s="102">
        <v>5.52</v>
      </c>
      <c r="G315" s="47">
        <f t="shared" si="170"/>
        <v>1</v>
      </c>
      <c r="H315" s="48">
        <f t="shared" si="170"/>
        <v>1</v>
      </c>
      <c r="I315" s="49">
        <f t="shared" si="176"/>
        <v>0</v>
      </c>
      <c r="J315" s="50">
        <f t="shared" si="176"/>
        <v>0</v>
      </c>
      <c r="K315" s="93"/>
      <c r="L315" s="93"/>
      <c r="M315" s="93"/>
      <c r="N315" s="93"/>
      <c r="O315" s="51">
        <f>0.01*12</f>
        <v>0.12</v>
      </c>
      <c r="P315" s="93">
        <v>46</v>
      </c>
      <c r="Q315" s="41">
        <f t="shared" si="179"/>
        <v>5.52</v>
      </c>
      <c r="R315" s="42">
        <f t="shared" si="177"/>
        <v>46</v>
      </c>
      <c r="S315" s="43">
        <f t="shared" si="177"/>
        <v>5.52</v>
      </c>
      <c r="T315" s="470"/>
      <c r="U315" s="470"/>
      <c r="V315" s="470"/>
      <c r="W315" s="470"/>
      <c r="X315" s="423">
        <f>0.01*12</f>
        <v>0.12</v>
      </c>
      <c r="Y315" s="470">
        <v>46</v>
      </c>
      <c r="Z315" s="424">
        <f t="shared" si="180"/>
        <v>5.52</v>
      </c>
      <c r="AA315" s="406">
        <f t="shared" si="175"/>
        <v>46</v>
      </c>
      <c r="AB315" s="484">
        <f t="shared" si="175"/>
        <v>5.52</v>
      </c>
      <c r="AC315" s="472"/>
    </row>
    <row r="316" spans="1:29" s="88" customFormat="1" ht="18">
      <c r="A316" s="6">
        <f t="shared" si="178"/>
        <v>13.069999999999999</v>
      </c>
      <c r="B316" s="58" t="s">
        <v>186</v>
      </c>
      <c r="C316" s="93">
        <v>0</v>
      </c>
      <c r="D316" s="102">
        <v>0</v>
      </c>
      <c r="E316" s="93">
        <v>0</v>
      </c>
      <c r="F316" s="102">
        <v>0</v>
      </c>
      <c r="G316" s="47"/>
      <c r="H316" s="48"/>
      <c r="I316" s="49">
        <f t="shared" si="176"/>
        <v>0</v>
      </c>
      <c r="J316" s="50">
        <f t="shared" si="176"/>
        <v>0</v>
      </c>
      <c r="K316" s="93"/>
      <c r="L316" s="93"/>
      <c r="M316" s="93"/>
      <c r="N316" s="93"/>
      <c r="O316" s="51">
        <v>0.03</v>
      </c>
      <c r="P316" s="93">
        <v>46</v>
      </c>
      <c r="Q316" s="41">
        <f t="shared" si="179"/>
        <v>1.38</v>
      </c>
      <c r="R316" s="42">
        <f t="shared" si="177"/>
        <v>46</v>
      </c>
      <c r="S316" s="43">
        <f t="shared" si="177"/>
        <v>1.38</v>
      </c>
      <c r="T316" s="470"/>
      <c r="U316" s="470"/>
      <c r="V316" s="470"/>
      <c r="W316" s="470"/>
      <c r="X316" s="423">
        <v>0.03</v>
      </c>
      <c r="Y316" s="470">
        <v>0</v>
      </c>
      <c r="Z316" s="424">
        <f t="shared" si="180"/>
        <v>0</v>
      </c>
      <c r="AA316" s="406">
        <f t="shared" si="175"/>
        <v>0</v>
      </c>
      <c r="AB316" s="484">
        <f t="shared" si="175"/>
        <v>0</v>
      </c>
      <c r="AC316" s="472"/>
    </row>
    <row r="317" spans="1:29" s="88" customFormat="1" ht="18">
      <c r="A317" s="6">
        <f t="shared" si="178"/>
        <v>13.079999999999998</v>
      </c>
      <c r="B317" s="12" t="s">
        <v>187</v>
      </c>
      <c r="C317" s="8">
        <v>0</v>
      </c>
      <c r="D317" s="13">
        <v>0</v>
      </c>
      <c r="E317" s="8">
        <v>0</v>
      </c>
      <c r="F317" s="13">
        <v>0</v>
      </c>
      <c r="G317" s="47"/>
      <c r="H317" s="48"/>
      <c r="I317" s="49">
        <f t="shared" si="176"/>
        <v>0</v>
      </c>
      <c r="J317" s="50">
        <f t="shared" si="176"/>
        <v>0</v>
      </c>
      <c r="K317" s="8"/>
      <c r="L317" s="8"/>
      <c r="M317" s="8"/>
      <c r="N317" s="8"/>
      <c r="O317" s="51">
        <v>0.02</v>
      </c>
      <c r="P317" s="8">
        <v>46</v>
      </c>
      <c r="Q317" s="41">
        <f t="shared" si="179"/>
        <v>0.92</v>
      </c>
      <c r="R317" s="42">
        <f t="shared" si="177"/>
        <v>46</v>
      </c>
      <c r="S317" s="43">
        <f t="shared" si="177"/>
        <v>0.92</v>
      </c>
      <c r="T317" s="405"/>
      <c r="U317" s="405"/>
      <c r="V317" s="405"/>
      <c r="W317" s="405"/>
      <c r="X317" s="423">
        <v>0.02</v>
      </c>
      <c r="Y317" s="405">
        <v>0</v>
      </c>
      <c r="Z317" s="424">
        <f t="shared" si="180"/>
        <v>0</v>
      </c>
      <c r="AA317" s="406">
        <f t="shared" si="175"/>
        <v>0</v>
      </c>
      <c r="AB317" s="484">
        <f t="shared" si="175"/>
        <v>0</v>
      </c>
      <c r="AC317" s="407"/>
    </row>
    <row r="318" spans="1:29" s="88" customFormat="1" ht="31.5">
      <c r="A318" s="6">
        <v>13.09</v>
      </c>
      <c r="B318" s="56" t="s">
        <v>339</v>
      </c>
      <c r="C318" s="8"/>
      <c r="D318" s="13"/>
      <c r="E318" s="8"/>
      <c r="F318" s="13"/>
      <c r="G318" s="47"/>
      <c r="H318" s="48"/>
      <c r="I318" s="49"/>
      <c r="J318" s="50"/>
      <c r="K318" s="8"/>
      <c r="L318" s="8"/>
      <c r="M318" s="8"/>
      <c r="N318" s="8"/>
      <c r="O318" s="60">
        <v>2.0039999999999999E-2</v>
      </c>
      <c r="P318" s="8">
        <v>46</v>
      </c>
      <c r="Q318" s="55">
        <f>O318*P318*12</f>
        <v>11.06208</v>
      </c>
      <c r="R318" s="42">
        <f t="shared" ref="R318:R319" si="181">K318+M318+P318</f>
        <v>46</v>
      </c>
      <c r="S318" s="43">
        <f t="shared" ref="S318:S319" si="182">L318+N318+Q318</f>
        <v>11.06208</v>
      </c>
      <c r="T318" s="405"/>
      <c r="U318" s="405"/>
      <c r="V318" s="405"/>
      <c r="W318" s="405"/>
      <c r="X318" s="456">
        <v>2.0039999999999999E-2</v>
      </c>
      <c r="Y318" s="405">
        <v>0</v>
      </c>
      <c r="Z318" s="458">
        <f>X318*Y318*12</f>
        <v>0</v>
      </c>
      <c r="AA318" s="406">
        <f t="shared" si="175"/>
        <v>0</v>
      </c>
      <c r="AB318" s="484">
        <f t="shared" si="175"/>
        <v>0</v>
      </c>
      <c r="AC318" s="407"/>
    </row>
    <row r="319" spans="1:29" s="88" customFormat="1" ht="47.25">
      <c r="A319" s="6">
        <v>13.1</v>
      </c>
      <c r="B319" s="56" t="s">
        <v>340</v>
      </c>
      <c r="C319" s="8"/>
      <c r="D319" s="13"/>
      <c r="E319" s="8"/>
      <c r="F319" s="13"/>
      <c r="G319" s="47"/>
      <c r="H319" s="48"/>
      <c r="I319" s="49"/>
      <c r="J319" s="50"/>
      <c r="K319" s="8"/>
      <c r="L319" s="8"/>
      <c r="M319" s="8"/>
      <c r="N319" s="8"/>
      <c r="O319" s="60">
        <v>2.0039999999999999E-2</v>
      </c>
      <c r="P319" s="8">
        <v>46</v>
      </c>
      <c r="Q319" s="55">
        <f>O319*P319*12*2</f>
        <v>22.12416</v>
      </c>
      <c r="R319" s="42">
        <f t="shared" si="181"/>
        <v>46</v>
      </c>
      <c r="S319" s="43">
        <f t="shared" si="182"/>
        <v>22.12416</v>
      </c>
      <c r="T319" s="405"/>
      <c r="U319" s="405"/>
      <c r="V319" s="405"/>
      <c r="W319" s="405"/>
      <c r="X319" s="456">
        <v>2.0039999999999999E-2</v>
      </c>
      <c r="Y319" s="405">
        <v>0</v>
      </c>
      <c r="Z319" s="458">
        <f>X319*Y319*12*2</f>
        <v>0</v>
      </c>
      <c r="AA319" s="406">
        <f t="shared" si="175"/>
        <v>0</v>
      </c>
      <c r="AB319" s="484">
        <f t="shared" si="175"/>
        <v>0</v>
      </c>
      <c r="AC319" s="407"/>
    </row>
    <row r="320" spans="1:29" s="216" customFormat="1" ht="18">
      <c r="A320" s="203"/>
      <c r="B320" s="192" t="s">
        <v>107</v>
      </c>
      <c r="C320" s="198">
        <v>46</v>
      </c>
      <c r="D320" s="199">
        <f>SUM(D310:D319)</f>
        <v>104.99647999999999</v>
      </c>
      <c r="E320" s="198">
        <v>46</v>
      </c>
      <c r="F320" s="199">
        <f>SUM(F310:F319)</f>
        <v>104.99647999999999</v>
      </c>
      <c r="G320" s="214">
        <f>E320/C320</f>
        <v>1</v>
      </c>
      <c r="H320" s="215">
        <f t="shared" si="170"/>
        <v>1</v>
      </c>
      <c r="I320" s="198">
        <f t="shared" ref="I320:O320" si="183">SUM(I310:I319)</f>
        <v>0</v>
      </c>
      <c r="J320" s="199">
        <f t="shared" si="183"/>
        <v>0</v>
      </c>
      <c r="K320" s="199">
        <f t="shared" si="183"/>
        <v>0</v>
      </c>
      <c r="L320" s="199">
        <f t="shared" si="183"/>
        <v>0</v>
      </c>
      <c r="M320" s="199">
        <f t="shared" si="183"/>
        <v>0</v>
      </c>
      <c r="N320" s="199">
        <f t="shared" si="183"/>
        <v>0</v>
      </c>
      <c r="O320" s="200">
        <f t="shared" si="183"/>
        <v>0.9251299999999999</v>
      </c>
      <c r="P320" s="198">
        <v>46</v>
      </c>
      <c r="Q320" s="199">
        <f>SUM(Q310:Q319)</f>
        <v>165.71871999999996</v>
      </c>
      <c r="R320" s="198">
        <f>P320</f>
        <v>46</v>
      </c>
      <c r="S320" s="199">
        <f>SUM(S310:S319)</f>
        <v>165.71871999999996</v>
      </c>
      <c r="T320" s="446"/>
      <c r="U320" s="446">
        <f t="shared" ref="U320:X320" si="184">SUM(U310:U319)</f>
        <v>0</v>
      </c>
      <c r="V320" s="446"/>
      <c r="W320" s="446">
        <f t="shared" si="184"/>
        <v>0</v>
      </c>
      <c r="X320" s="200">
        <f t="shared" si="184"/>
        <v>0.9251299999999999</v>
      </c>
      <c r="Y320" s="198">
        <v>46</v>
      </c>
      <c r="Z320" s="446">
        <f>SUM(Z310:Z319)</f>
        <v>125.63247999999999</v>
      </c>
      <c r="AA320" s="198">
        <f>Y320</f>
        <v>46</v>
      </c>
      <c r="AB320" s="446">
        <f>SUM(AB310:AB319)</f>
        <v>125.63247999999999</v>
      </c>
      <c r="AC320" s="422"/>
    </row>
    <row r="321" spans="1:29" s="147" customFormat="1" ht="47.25" customHeight="1">
      <c r="A321" s="143">
        <v>14</v>
      </c>
      <c r="B321" s="144" t="s">
        <v>343</v>
      </c>
      <c r="C321" s="145">
        <v>0</v>
      </c>
      <c r="D321" s="162">
        <v>0</v>
      </c>
      <c r="E321" s="145">
        <v>0</v>
      </c>
      <c r="F321" s="162">
        <v>0</v>
      </c>
      <c r="G321" s="151"/>
      <c r="H321" s="152"/>
      <c r="I321" s="159"/>
      <c r="J321" s="145"/>
      <c r="K321" s="145"/>
      <c r="L321" s="145"/>
      <c r="M321" s="145"/>
      <c r="N321" s="145"/>
      <c r="O321" s="153"/>
      <c r="P321" s="145"/>
      <c r="Q321" s="162"/>
      <c r="R321" s="154">
        <f t="shared" si="177"/>
        <v>0</v>
      </c>
      <c r="S321" s="155">
        <f t="shared" si="177"/>
        <v>0</v>
      </c>
      <c r="T321" s="439"/>
      <c r="U321" s="439"/>
      <c r="V321" s="439"/>
      <c r="W321" s="439"/>
      <c r="X321" s="440"/>
      <c r="Y321" s="439"/>
      <c r="Z321" s="448"/>
      <c r="AA321" s="406"/>
      <c r="AB321" s="484"/>
      <c r="AC321" s="403"/>
    </row>
    <row r="322" spans="1:29" s="9" customFormat="1" ht="70.5" customHeight="1">
      <c r="A322" s="6">
        <v>14.01</v>
      </c>
      <c r="B322" s="7" t="s">
        <v>346</v>
      </c>
      <c r="C322" s="8">
        <v>0</v>
      </c>
      <c r="D322" s="13">
        <v>0</v>
      </c>
      <c r="E322" s="8">
        <v>0</v>
      </c>
      <c r="F322" s="13">
        <v>0</v>
      </c>
      <c r="G322" s="47"/>
      <c r="H322" s="48"/>
      <c r="I322" s="49">
        <f t="shared" ref="I322:J324" si="185">C322-E322</f>
        <v>0</v>
      </c>
      <c r="J322" s="50">
        <f t="shared" si="185"/>
        <v>0</v>
      </c>
      <c r="K322" s="8"/>
      <c r="L322" s="8"/>
      <c r="M322" s="8"/>
      <c r="N322" s="8"/>
      <c r="O322" s="64"/>
      <c r="P322" s="8"/>
      <c r="Q322" s="41">
        <f t="shared" ref="Q322" si="186">O322*P322</f>
        <v>0</v>
      </c>
      <c r="R322" s="42">
        <f t="shared" si="177"/>
        <v>0</v>
      </c>
      <c r="S322" s="43">
        <f t="shared" si="177"/>
        <v>0</v>
      </c>
      <c r="T322" s="405"/>
      <c r="U322" s="405"/>
      <c r="V322" s="405"/>
      <c r="W322" s="405"/>
      <c r="X322" s="426"/>
      <c r="Y322" s="405"/>
      <c r="Z322" s="424">
        <f t="shared" ref="Z322" si="187">X322*Y322</f>
        <v>0</v>
      </c>
      <c r="AA322" s="406">
        <f t="shared" ref="AA322:AA324" si="188">T322+V322+Y322</f>
        <v>0</v>
      </c>
      <c r="AB322" s="484">
        <f t="shared" si="175"/>
        <v>0</v>
      </c>
      <c r="AC322" s="404"/>
    </row>
    <row r="323" spans="1:29" s="9" customFormat="1" ht="26.25" customHeight="1">
      <c r="A323" s="6"/>
      <c r="B323" s="7" t="s">
        <v>345</v>
      </c>
      <c r="C323" s="8">
        <v>0</v>
      </c>
      <c r="D323" s="13">
        <v>0</v>
      </c>
      <c r="E323" s="8">
        <v>0</v>
      </c>
      <c r="F323" s="13">
        <v>0</v>
      </c>
      <c r="G323" s="47"/>
      <c r="H323" s="48"/>
      <c r="I323" s="49">
        <f t="shared" si="185"/>
        <v>0</v>
      </c>
      <c r="J323" s="50">
        <f t="shared" si="185"/>
        <v>0</v>
      </c>
      <c r="K323" s="8"/>
      <c r="L323" s="8"/>
      <c r="M323" s="8"/>
      <c r="N323" s="8"/>
      <c r="O323" s="64"/>
      <c r="P323" s="8">
        <v>144</v>
      </c>
      <c r="Q323" s="41">
        <v>27.5</v>
      </c>
      <c r="R323" s="42">
        <f t="shared" si="177"/>
        <v>144</v>
      </c>
      <c r="S323" s="43">
        <f t="shared" si="177"/>
        <v>27.5</v>
      </c>
      <c r="T323" s="405"/>
      <c r="U323" s="405"/>
      <c r="V323" s="405"/>
      <c r="W323" s="405"/>
      <c r="X323" s="426">
        <v>0.20833299999999999</v>
      </c>
      <c r="Y323" s="405">
        <v>144</v>
      </c>
      <c r="Z323" s="424">
        <f>X323*Y323</f>
        <v>29.999952</v>
      </c>
      <c r="AA323" s="406">
        <f t="shared" si="188"/>
        <v>144</v>
      </c>
      <c r="AB323" s="484">
        <f t="shared" si="175"/>
        <v>29.999952</v>
      </c>
      <c r="AC323" s="404"/>
    </row>
    <row r="324" spans="1:29" s="9" customFormat="1" ht="24.75" customHeight="1">
      <c r="A324" s="6"/>
      <c r="B324" s="7" t="s">
        <v>344</v>
      </c>
      <c r="C324" s="8">
        <v>12</v>
      </c>
      <c r="D324" s="13">
        <v>49.389000000000003</v>
      </c>
      <c r="E324" s="8">
        <v>12</v>
      </c>
      <c r="F324" s="13">
        <v>49.389000000000003</v>
      </c>
      <c r="G324" s="47">
        <f t="shared" ref="G324" si="189">E324/C324</f>
        <v>1</v>
      </c>
      <c r="H324" s="48">
        <f t="shared" ref="H324:H325" si="190">F324/D324</f>
        <v>1</v>
      </c>
      <c r="I324" s="49">
        <f t="shared" si="185"/>
        <v>0</v>
      </c>
      <c r="J324" s="50">
        <f t="shared" si="185"/>
        <v>0</v>
      </c>
      <c r="K324" s="8"/>
      <c r="L324" s="8"/>
      <c r="M324" s="8"/>
      <c r="N324" s="8"/>
      <c r="O324" s="64">
        <v>7.1428000000000003</v>
      </c>
      <c r="P324" s="8">
        <v>9</v>
      </c>
      <c r="Q324" s="41">
        <f>O324*P324</f>
        <v>64.285200000000003</v>
      </c>
      <c r="R324" s="42">
        <f t="shared" si="177"/>
        <v>9</v>
      </c>
      <c r="S324" s="43">
        <f t="shared" si="177"/>
        <v>64.285200000000003</v>
      </c>
      <c r="T324" s="405"/>
      <c r="U324" s="405"/>
      <c r="V324" s="405"/>
      <c r="W324" s="405"/>
      <c r="X324" s="426">
        <v>7.1428000000000003</v>
      </c>
      <c r="Y324" s="405">
        <v>9</v>
      </c>
      <c r="Z324" s="424">
        <f>X324*Y324</f>
        <v>64.285200000000003</v>
      </c>
      <c r="AA324" s="406">
        <f t="shared" si="188"/>
        <v>9</v>
      </c>
      <c r="AB324" s="484">
        <f t="shared" si="175"/>
        <v>64.285200000000003</v>
      </c>
      <c r="AC324" s="404"/>
    </row>
    <row r="325" spans="1:29" s="216" customFormat="1" ht="18">
      <c r="A325" s="203"/>
      <c r="B325" s="192" t="s">
        <v>105</v>
      </c>
      <c r="C325" s="198">
        <f t="shared" ref="C325:F325" si="191">SUM(C322:C324)</f>
        <v>12</v>
      </c>
      <c r="D325" s="199">
        <f t="shared" si="191"/>
        <v>49.389000000000003</v>
      </c>
      <c r="E325" s="198">
        <f t="shared" si="191"/>
        <v>12</v>
      </c>
      <c r="F325" s="199">
        <f t="shared" si="191"/>
        <v>49.389000000000003</v>
      </c>
      <c r="G325" s="214">
        <f>E325/C325</f>
        <v>1</v>
      </c>
      <c r="H325" s="215">
        <f t="shared" si="190"/>
        <v>1</v>
      </c>
      <c r="I325" s="198">
        <f t="shared" ref="I325:S325" si="192">SUM(I322:I324)</f>
        <v>0</v>
      </c>
      <c r="J325" s="199">
        <f t="shared" si="192"/>
        <v>0</v>
      </c>
      <c r="K325" s="199">
        <f t="shared" si="192"/>
        <v>0</v>
      </c>
      <c r="L325" s="199">
        <f t="shared" si="192"/>
        <v>0</v>
      </c>
      <c r="M325" s="199">
        <f t="shared" si="192"/>
        <v>0</v>
      </c>
      <c r="N325" s="199">
        <f t="shared" si="192"/>
        <v>0</v>
      </c>
      <c r="O325" s="200">
        <f t="shared" si="192"/>
        <v>7.1428000000000003</v>
      </c>
      <c r="P325" s="199">
        <f t="shared" si="192"/>
        <v>153</v>
      </c>
      <c r="Q325" s="199">
        <f t="shared" si="192"/>
        <v>91.785200000000003</v>
      </c>
      <c r="R325" s="199">
        <f t="shared" si="192"/>
        <v>153</v>
      </c>
      <c r="S325" s="199">
        <f t="shared" si="192"/>
        <v>91.785200000000003</v>
      </c>
      <c r="T325" s="446"/>
      <c r="U325" s="446">
        <f t="shared" ref="U325:AB325" si="193">SUM(U322:U324)</f>
        <v>0</v>
      </c>
      <c r="V325" s="446"/>
      <c r="W325" s="446">
        <f t="shared" si="193"/>
        <v>0</v>
      </c>
      <c r="X325" s="449"/>
      <c r="Y325" s="445">
        <f t="shared" si="193"/>
        <v>153</v>
      </c>
      <c r="Z325" s="446">
        <f t="shared" si="193"/>
        <v>94.285152000000011</v>
      </c>
      <c r="AA325" s="445">
        <f t="shared" si="193"/>
        <v>153</v>
      </c>
      <c r="AB325" s="446">
        <f t="shared" si="193"/>
        <v>94.285152000000011</v>
      </c>
      <c r="AC325" s="422"/>
    </row>
    <row r="326" spans="1:29" s="147" customFormat="1" ht="18">
      <c r="A326" s="143">
        <v>15</v>
      </c>
      <c r="B326" s="144" t="s">
        <v>190</v>
      </c>
      <c r="C326" s="145">
        <v>0</v>
      </c>
      <c r="D326" s="162">
        <v>0</v>
      </c>
      <c r="E326" s="145">
        <v>0</v>
      </c>
      <c r="F326" s="162">
        <v>0</v>
      </c>
      <c r="G326" s="151"/>
      <c r="H326" s="152"/>
      <c r="I326" s="159"/>
      <c r="J326" s="145"/>
      <c r="K326" s="145"/>
      <c r="L326" s="145"/>
      <c r="M326" s="145"/>
      <c r="N326" s="145"/>
      <c r="O326" s="153"/>
      <c r="P326" s="145"/>
      <c r="Q326" s="162"/>
      <c r="R326" s="154">
        <f t="shared" si="177"/>
        <v>0</v>
      </c>
      <c r="S326" s="155">
        <f t="shared" si="177"/>
        <v>0</v>
      </c>
      <c r="T326" s="439"/>
      <c r="U326" s="439"/>
      <c r="V326" s="439"/>
      <c r="W326" s="439"/>
      <c r="X326" s="440"/>
      <c r="Y326" s="439"/>
      <c r="Z326" s="448"/>
      <c r="AA326" s="406"/>
      <c r="AB326" s="484"/>
      <c r="AC326" s="403"/>
    </row>
    <row r="327" spans="1:29" s="88" customFormat="1" ht="18">
      <c r="A327" s="6">
        <v>15.01</v>
      </c>
      <c r="B327" s="7" t="s">
        <v>191</v>
      </c>
      <c r="C327" s="8">
        <v>201</v>
      </c>
      <c r="D327" s="13">
        <v>6.0299999999999994</v>
      </c>
      <c r="E327" s="8">
        <v>201</v>
      </c>
      <c r="F327" s="13">
        <v>6.0299999999999994</v>
      </c>
      <c r="G327" s="47">
        <f t="shared" ref="G327:G328" si="194">E327/C327</f>
        <v>1</v>
      </c>
      <c r="H327" s="48">
        <f t="shared" ref="H327:H329" si="195">F327/D327</f>
        <v>1</v>
      </c>
      <c r="I327" s="49">
        <f t="shared" ref="I327:J328" si="196">C327-E327</f>
        <v>0</v>
      </c>
      <c r="J327" s="50">
        <f t="shared" si="196"/>
        <v>0</v>
      </c>
      <c r="K327" s="8"/>
      <c r="L327" s="8"/>
      <c r="M327" s="8"/>
      <c r="N327" s="8"/>
      <c r="O327" s="51">
        <v>0.03</v>
      </c>
      <c r="P327" s="8">
        <v>33</v>
      </c>
      <c r="Q327" s="41">
        <f t="shared" ref="Q327" si="197">O327*P327</f>
        <v>0.99</v>
      </c>
      <c r="R327" s="42">
        <f t="shared" si="177"/>
        <v>33</v>
      </c>
      <c r="S327" s="43">
        <f t="shared" si="177"/>
        <v>0.99</v>
      </c>
      <c r="T327" s="405"/>
      <c r="U327" s="405"/>
      <c r="V327" s="405"/>
      <c r="W327" s="405"/>
      <c r="X327" s="423">
        <v>0.03</v>
      </c>
      <c r="Y327" s="405">
        <v>33</v>
      </c>
      <c r="Z327" s="424">
        <f t="shared" ref="Z327" si="198">X327*Y327</f>
        <v>0.99</v>
      </c>
      <c r="AA327" s="406">
        <f t="shared" ref="AA327:AB392" si="199">T327+V327+Y327</f>
        <v>33</v>
      </c>
      <c r="AB327" s="484">
        <f t="shared" si="199"/>
        <v>0.99</v>
      </c>
      <c r="AC327" s="404"/>
    </row>
    <row r="328" spans="1:29" s="88" customFormat="1" ht="18">
      <c r="A328" s="6">
        <v>15.02</v>
      </c>
      <c r="B328" s="7" t="s">
        <v>192</v>
      </c>
      <c r="C328" s="8">
        <v>95</v>
      </c>
      <c r="D328" s="13">
        <v>9.5</v>
      </c>
      <c r="E328" s="8">
        <v>95</v>
      </c>
      <c r="F328" s="13">
        <v>9.5</v>
      </c>
      <c r="G328" s="47">
        <f t="shared" si="194"/>
        <v>1</v>
      </c>
      <c r="H328" s="48">
        <f t="shared" si="195"/>
        <v>1</v>
      </c>
      <c r="I328" s="49">
        <f t="shared" si="196"/>
        <v>0</v>
      </c>
      <c r="J328" s="50">
        <f t="shared" si="196"/>
        <v>0</v>
      </c>
      <c r="K328" s="8"/>
      <c r="L328" s="8"/>
      <c r="M328" s="8"/>
      <c r="N328" s="8"/>
      <c r="O328" s="51">
        <v>0.1</v>
      </c>
      <c r="P328" s="8">
        <v>40</v>
      </c>
      <c r="Q328" s="41">
        <f>O328*P328</f>
        <v>4</v>
      </c>
      <c r="R328" s="42">
        <f t="shared" si="177"/>
        <v>40</v>
      </c>
      <c r="S328" s="43">
        <f t="shared" si="177"/>
        <v>4</v>
      </c>
      <c r="T328" s="405"/>
      <c r="U328" s="405"/>
      <c r="V328" s="405"/>
      <c r="W328" s="405"/>
      <c r="X328" s="423">
        <v>0.1</v>
      </c>
      <c r="Y328" s="405">
        <v>40</v>
      </c>
      <c r="Z328" s="424">
        <f>X328*Y328</f>
        <v>4</v>
      </c>
      <c r="AA328" s="406">
        <f t="shared" si="199"/>
        <v>40</v>
      </c>
      <c r="AB328" s="484">
        <f t="shared" si="199"/>
        <v>4</v>
      </c>
      <c r="AC328" s="404"/>
    </row>
    <row r="329" spans="1:29" s="216" customFormat="1" ht="18">
      <c r="A329" s="203"/>
      <c r="B329" s="192" t="s">
        <v>105</v>
      </c>
      <c r="C329" s="198">
        <f t="shared" ref="C329:F329" si="200">SUM(C327:C328)</f>
        <v>296</v>
      </c>
      <c r="D329" s="199">
        <f t="shared" si="200"/>
        <v>15.53</v>
      </c>
      <c r="E329" s="198">
        <f t="shared" si="200"/>
        <v>296</v>
      </c>
      <c r="F329" s="199">
        <f t="shared" si="200"/>
        <v>15.53</v>
      </c>
      <c r="G329" s="214">
        <f>E329/C329</f>
        <v>1</v>
      </c>
      <c r="H329" s="215">
        <f t="shared" si="195"/>
        <v>1</v>
      </c>
      <c r="I329" s="198">
        <f t="shared" ref="I329:S329" si="201">SUM(I327:I328)</f>
        <v>0</v>
      </c>
      <c r="J329" s="199">
        <f t="shared" si="201"/>
        <v>0</v>
      </c>
      <c r="K329" s="199">
        <f t="shared" si="201"/>
        <v>0</v>
      </c>
      <c r="L329" s="199">
        <f t="shared" si="201"/>
        <v>0</v>
      </c>
      <c r="M329" s="199">
        <f t="shared" si="201"/>
        <v>0</v>
      </c>
      <c r="N329" s="199">
        <f t="shared" si="201"/>
        <v>0</v>
      </c>
      <c r="O329" s="200">
        <f t="shared" si="201"/>
        <v>0.13</v>
      </c>
      <c r="P329" s="199">
        <f t="shared" si="201"/>
        <v>73</v>
      </c>
      <c r="Q329" s="199">
        <f t="shared" si="201"/>
        <v>4.99</v>
      </c>
      <c r="R329" s="199">
        <f t="shared" si="201"/>
        <v>73</v>
      </c>
      <c r="S329" s="199">
        <f t="shared" si="201"/>
        <v>4.99</v>
      </c>
      <c r="T329" s="446"/>
      <c r="U329" s="446">
        <f t="shared" ref="U329:AB329" si="202">SUM(U327:U328)</f>
        <v>0</v>
      </c>
      <c r="V329" s="446"/>
      <c r="W329" s="446">
        <f t="shared" si="202"/>
        <v>0</v>
      </c>
      <c r="X329" s="449"/>
      <c r="Y329" s="199">
        <f t="shared" ref="Y329" si="203">SUM(Y327:Y328)</f>
        <v>73</v>
      </c>
      <c r="Z329" s="446">
        <f t="shared" si="202"/>
        <v>4.99</v>
      </c>
      <c r="AA329" s="199">
        <f t="shared" si="202"/>
        <v>73</v>
      </c>
      <c r="AB329" s="446">
        <f t="shared" si="202"/>
        <v>4.99</v>
      </c>
      <c r="AC329" s="422"/>
    </row>
    <row r="330" spans="1:29" s="172" customFormat="1" ht="18">
      <c r="A330" s="164" t="s">
        <v>193</v>
      </c>
      <c r="B330" s="165" t="s">
        <v>194</v>
      </c>
      <c r="C330" s="166">
        <v>0</v>
      </c>
      <c r="D330" s="173">
        <v>0</v>
      </c>
      <c r="E330" s="166">
        <v>0</v>
      </c>
      <c r="F330" s="173">
        <v>0</v>
      </c>
      <c r="G330" s="167"/>
      <c r="H330" s="168"/>
      <c r="I330" s="174"/>
      <c r="J330" s="166"/>
      <c r="K330" s="166"/>
      <c r="L330" s="166"/>
      <c r="M330" s="166"/>
      <c r="N330" s="166"/>
      <c r="O330" s="169"/>
      <c r="P330" s="166"/>
      <c r="Q330" s="173"/>
      <c r="R330" s="170">
        <f t="shared" si="177"/>
        <v>0</v>
      </c>
      <c r="S330" s="171">
        <f t="shared" si="177"/>
        <v>0</v>
      </c>
      <c r="T330" s="439"/>
      <c r="U330" s="439"/>
      <c r="V330" s="439"/>
      <c r="W330" s="439"/>
      <c r="X330" s="440"/>
      <c r="Y330" s="439"/>
      <c r="Z330" s="448"/>
      <c r="AA330" s="406"/>
      <c r="AB330" s="484"/>
      <c r="AC330" s="403"/>
    </row>
    <row r="331" spans="1:29" s="147" customFormat="1" ht="18">
      <c r="A331" s="143">
        <v>16</v>
      </c>
      <c r="B331" s="144" t="s">
        <v>195</v>
      </c>
      <c r="C331" s="145">
        <v>0</v>
      </c>
      <c r="D331" s="162">
        <v>0</v>
      </c>
      <c r="E331" s="145">
        <v>0</v>
      </c>
      <c r="F331" s="162">
        <v>0</v>
      </c>
      <c r="G331" s="151"/>
      <c r="H331" s="152"/>
      <c r="I331" s="159"/>
      <c r="J331" s="145"/>
      <c r="K331" s="145"/>
      <c r="L331" s="145"/>
      <c r="M331" s="145"/>
      <c r="N331" s="145"/>
      <c r="O331" s="153"/>
      <c r="P331" s="145"/>
      <c r="Q331" s="162"/>
      <c r="R331" s="154">
        <f t="shared" si="177"/>
        <v>0</v>
      </c>
      <c r="S331" s="155">
        <f t="shared" si="177"/>
        <v>0</v>
      </c>
      <c r="T331" s="439"/>
      <c r="U331" s="439"/>
      <c r="V331" s="439"/>
      <c r="W331" s="439"/>
      <c r="X331" s="440"/>
      <c r="Y331" s="439"/>
      <c r="Z331" s="448"/>
      <c r="AA331" s="406"/>
      <c r="AB331" s="484"/>
      <c r="AC331" s="403"/>
    </row>
    <row r="332" spans="1:29" s="88" customFormat="1" ht="18">
      <c r="A332" s="6">
        <v>16.010000000000002</v>
      </c>
      <c r="B332" s="7" t="s">
        <v>196</v>
      </c>
      <c r="C332" s="8">
        <v>0</v>
      </c>
      <c r="D332" s="13">
        <v>0</v>
      </c>
      <c r="E332" s="8">
        <v>0</v>
      </c>
      <c r="F332" s="13">
        <v>0</v>
      </c>
      <c r="G332" s="47"/>
      <c r="H332" s="48"/>
      <c r="I332" s="75"/>
      <c r="J332" s="8"/>
      <c r="K332" s="8"/>
      <c r="L332" s="8"/>
      <c r="M332" s="8"/>
      <c r="N332" s="8"/>
      <c r="O332" s="64"/>
      <c r="P332" s="8"/>
      <c r="Q332" s="13"/>
      <c r="R332" s="42">
        <f t="shared" si="177"/>
        <v>0</v>
      </c>
      <c r="S332" s="43">
        <f t="shared" si="177"/>
        <v>0</v>
      </c>
      <c r="T332" s="405"/>
      <c r="U332" s="405"/>
      <c r="V332" s="405"/>
      <c r="W332" s="405"/>
      <c r="X332" s="426"/>
      <c r="Y332" s="405"/>
      <c r="Z332" s="484"/>
      <c r="AA332" s="406"/>
      <c r="AB332" s="484"/>
      <c r="AC332" s="404"/>
    </row>
    <row r="333" spans="1:29" s="91" customFormat="1" ht="18">
      <c r="A333" s="6"/>
      <c r="B333" s="7" t="s">
        <v>124</v>
      </c>
      <c r="C333" s="8">
        <v>2668</v>
      </c>
      <c r="D333" s="13">
        <v>13.34</v>
      </c>
      <c r="E333" s="8">
        <v>2668</v>
      </c>
      <c r="F333" s="13">
        <v>13.34</v>
      </c>
      <c r="G333" s="47">
        <f t="shared" ref="G333:G334" si="204">E333/C333</f>
        <v>1</v>
      </c>
      <c r="H333" s="48">
        <f t="shared" ref="H333:H334" si="205">F333/D333</f>
        <v>1</v>
      </c>
      <c r="I333" s="49">
        <f t="shared" ref="I333:J335" si="206">C333-E333</f>
        <v>0</v>
      </c>
      <c r="J333" s="50">
        <f t="shared" si="206"/>
        <v>0</v>
      </c>
      <c r="K333" s="8"/>
      <c r="L333" s="8"/>
      <c r="M333" s="8"/>
      <c r="N333" s="8"/>
      <c r="O333" s="51">
        <v>5.0000000000000001E-3</v>
      </c>
      <c r="P333" s="8">
        <v>2322</v>
      </c>
      <c r="Q333" s="41">
        <f t="shared" ref="Q333:Q335" si="207">O333*P333</f>
        <v>11.61</v>
      </c>
      <c r="R333" s="42">
        <f t="shared" si="177"/>
        <v>2322</v>
      </c>
      <c r="S333" s="43">
        <f t="shared" si="177"/>
        <v>11.61</v>
      </c>
      <c r="T333" s="405"/>
      <c r="U333" s="405"/>
      <c r="V333" s="405"/>
      <c r="W333" s="405"/>
      <c r="X333" s="423">
        <v>5.0000000000000001E-3</v>
      </c>
      <c r="Y333" s="405">
        <v>2322</v>
      </c>
      <c r="Z333" s="424">
        <f t="shared" ref="Z333:Z335" si="208">X333*Y333</f>
        <v>11.61</v>
      </c>
      <c r="AA333" s="406">
        <f t="shared" ref="AA333:AA335" si="209">T333+V333+Y333</f>
        <v>2322</v>
      </c>
      <c r="AB333" s="484">
        <f t="shared" si="199"/>
        <v>11.61</v>
      </c>
      <c r="AC333" s="404"/>
    </row>
    <row r="334" spans="1:29" s="91" customFormat="1" ht="18">
      <c r="A334" s="6"/>
      <c r="B334" s="7" t="s">
        <v>173</v>
      </c>
      <c r="C334" s="8">
        <v>1860</v>
      </c>
      <c r="D334" s="13">
        <v>9.3049999999999997</v>
      </c>
      <c r="E334" s="8">
        <v>1860</v>
      </c>
      <c r="F334" s="13">
        <v>9.3049999999999997</v>
      </c>
      <c r="G334" s="47">
        <f t="shared" si="204"/>
        <v>1</v>
      </c>
      <c r="H334" s="48">
        <f t="shared" si="205"/>
        <v>1</v>
      </c>
      <c r="I334" s="49">
        <f t="shared" si="206"/>
        <v>0</v>
      </c>
      <c r="J334" s="50">
        <f t="shared" si="206"/>
        <v>0</v>
      </c>
      <c r="K334" s="8"/>
      <c r="L334" s="8"/>
      <c r="M334" s="8"/>
      <c r="N334" s="8"/>
      <c r="O334" s="51">
        <v>5.0000000000000001E-3</v>
      </c>
      <c r="P334" s="75">
        <v>2060</v>
      </c>
      <c r="Q334" s="41">
        <f t="shared" si="207"/>
        <v>10.3</v>
      </c>
      <c r="R334" s="42">
        <f t="shared" si="177"/>
        <v>2060</v>
      </c>
      <c r="S334" s="43">
        <f t="shared" si="177"/>
        <v>10.3</v>
      </c>
      <c r="T334" s="405"/>
      <c r="U334" s="405"/>
      <c r="V334" s="405"/>
      <c r="W334" s="405"/>
      <c r="X334" s="423">
        <v>5.0000000000000001E-3</v>
      </c>
      <c r="Y334" s="478">
        <v>2060</v>
      </c>
      <c r="Z334" s="424">
        <f t="shared" si="208"/>
        <v>10.3</v>
      </c>
      <c r="AA334" s="406">
        <f t="shared" si="209"/>
        <v>2060</v>
      </c>
      <c r="AB334" s="484">
        <f t="shared" si="199"/>
        <v>10.3</v>
      </c>
      <c r="AC334" s="404"/>
    </row>
    <row r="335" spans="1:29" s="91" customFormat="1" ht="18">
      <c r="A335" s="6">
        <v>16.02</v>
      </c>
      <c r="B335" s="7" t="s">
        <v>197</v>
      </c>
      <c r="C335" s="8">
        <v>2344</v>
      </c>
      <c r="D335" s="13">
        <v>11.72411</v>
      </c>
      <c r="E335" s="8">
        <v>2344</v>
      </c>
      <c r="F335" s="13">
        <v>11.72458</v>
      </c>
      <c r="G335" s="47">
        <f t="shared" ref="G335" si="210">E335/C335</f>
        <v>1</v>
      </c>
      <c r="H335" s="48">
        <f t="shared" ref="H335:H336" si="211">F335/D335</f>
        <v>1.0000400883307987</v>
      </c>
      <c r="I335" s="49">
        <f t="shared" si="206"/>
        <v>0</v>
      </c>
      <c r="J335" s="50">
        <f t="shared" si="206"/>
        <v>-4.6999999999997044E-4</v>
      </c>
      <c r="K335" s="8"/>
      <c r="L335" s="8"/>
      <c r="M335" s="8"/>
      <c r="N335" s="8"/>
      <c r="O335" s="64">
        <v>5.0000000000000001E-3</v>
      </c>
      <c r="P335" s="75">
        <v>2206</v>
      </c>
      <c r="Q335" s="41">
        <f t="shared" si="207"/>
        <v>11.03</v>
      </c>
      <c r="R335" s="42">
        <f t="shared" si="177"/>
        <v>2206</v>
      </c>
      <c r="S335" s="43">
        <f t="shared" si="177"/>
        <v>11.03</v>
      </c>
      <c r="T335" s="405"/>
      <c r="U335" s="405"/>
      <c r="V335" s="405"/>
      <c r="W335" s="405"/>
      <c r="X335" s="426">
        <v>5.0000000000000001E-3</v>
      </c>
      <c r="Y335" s="478">
        <v>2206</v>
      </c>
      <c r="Z335" s="424">
        <f t="shared" si="208"/>
        <v>11.03</v>
      </c>
      <c r="AA335" s="406">
        <f t="shared" si="209"/>
        <v>2206</v>
      </c>
      <c r="AB335" s="484">
        <f t="shared" si="199"/>
        <v>11.03</v>
      </c>
      <c r="AC335" s="404"/>
    </row>
    <row r="336" spans="1:29" s="216" customFormat="1" ht="18">
      <c r="A336" s="203"/>
      <c r="B336" s="192" t="s">
        <v>107</v>
      </c>
      <c r="C336" s="198">
        <f>SUM(C333:C335)</f>
        <v>6872</v>
      </c>
      <c r="D336" s="199">
        <f>SUM(D333:D335)</f>
        <v>34.369109999999999</v>
      </c>
      <c r="E336" s="198">
        <f>SUM(E333:E335)</f>
        <v>6872</v>
      </c>
      <c r="F336" s="199">
        <f>SUM(F333:F335)</f>
        <v>34.369579999999999</v>
      </c>
      <c r="G336" s="214">
        <f>E336/C336</f>
        <v>1</v>
      </c>
      <c r="H336" s="215">
        <f t="shared" si="211"/>
        <v>1.0000136750704338</v>
      </c>
      <c r="I336" s="198">
        <f t="shared" ref="I336:S336" si="212">SUM(I332:I335)</f>
        <v>0</v>
      </c>
      <c r="J336" s="199">
        <f t="shared" si="212"/>
        <v>-4.6999999999997044E-4</v>
      </c>
      <c r="K336" s="199">
        <f t="shared" si="212"/>
        <v>0</v>
      </c>
      <c r="L336" s="199">
        <f t="shared" si="212"/>
        <v>0</v>
      </c>
      <c r="M336" s="199">
        <f t="shared" si="212"/>
        <v>0</v>
      </c>
      <c r="N336" s="199">
        <f t="shared" si="212"/>
        <v>0</v>
      </c>
      <c r="O336" s="200">
        <f t="shared" si="212"/>
        <v>1.4999999999999999E-2</v>
      </c>
      <c r="P336" s="199">
        <f t="shared" si="212"/>
        <v>6588</v>
      </c>
      <c r="Q336" s="199">
        <f t="shared" si="212"/>
        <v>32.94</v>
      </c>
      <c r="R336" s="199">
        <f t="shared" si="212"/>
        <v>6588</v>
      </c>
      <c r="S336" s="199">
        <f t="shared" si="212"/>
        <v>32.94</v>
      </c>
      <c r="T336" s="446"/>
      <c r="U336" s="446">
        <f t="shared" ref="U336:AB336" si="213">SUM(U332:U335)</f>
        <v>0</v>
      </c>
      <c r="V336" s="446"/>
      <c r="W336" s="446">
        <f t="shared" si="213"/>
        <v>0</v>
      </c>
      <c r="X336" s="449"/>
      <c r="Y336" s="199">
        <f t="shared" ref="Y336" si="214">SUM(Y332:Y335)</f>
        <v>6588</v>
      </c>
      <c r="Z336" s="446">
        <f t="shared" si="213"/>
        <v>32.94</v>
      </c>
      <c r="AA336" s="199">
        <f t="shared" si="213"/>
        <v>6588</v>
      </c>
      <c r="AB336" s="446">
        <f t="shared" si="213"/>
        <v>32.94</v>
      </c>
      <c r="AC336" s="422"/>
    </row>
    <row r="337" spans="1:29" s="147" customFormat="1" ht="18">
      <c r="A337" s="143">
        <v>17</v>
      </c>
      <c r="B337" s="144" t="s">
        <v>198</v>
      </c>
      <c r="C337" s="145">
        <v>0</v>
      </c>
      <c r="D337" s="162">
        <v>0</v>
      </c>
      <c r="E337" s="145">
        <v>0</v>
      </c>
      <c r="F337" s="162">
        <v>0</v>
      </c>
      <c r="G337" s="151"/>
      <c r="H337" s="152"/>
      <c r="I337" s="159"/>
      <c r="J337" s="145"/>
      <c r="K337" s="145"/>
      <c r="L337" s="145"/>
      <c r="M337" s="145"/>
      <c r="N337" s="145"/>
      <c r="O337" s="153"/>
      <c r="P337" s="145"/>
      <c r="Q337" s="162"/>
      <c r="R337" s="154">
        <f t="shared" si="177"/>
        <v>0</v>
      </c>
      <c r="S337" s="155">
        <f t="shared" si="177"/>
        <v>0</v>
      </c>
      <c r="T337" s="439"/>
      <c r="U337" s="439"/>
      <c r="V337" s="439"/>
      <c r="W337" s="439"/>
      <c r="X337" s="440"/>
      <c r="Y337" s="439"/>
      <c r="Z337" s="448"/>
      <c r="AA337" s="406"/>
      <c r="AB337" s="484"/>
      <c r="AC337" s="403"/>
    </row>
    <row r="338" spans="1:29" s="88" customFormat="1" ht="18">
      <c r="A338" s="6">
        <v>17.010000000000002</v>
      </c>
      <c r="B338" s="7" t="s">
        <v>196</v>
      </c>
      <c r="C338" s="8">
        <v>597</v>
      </c>
      <c r="D338" s="13">
        <v>29.85</v>
      </c>
      <c r="E338" s="8">
        <v>597</v>
      </c>
      <c r="F338" s="13">
        <v>29.85</v>
      </c>
      <c r="G338" s="47">
        <f t="shared" si="170"/>
        <v>1</v>
      </c>
      <c r="H338" s="48">
        <f t="shared" si="170"/>
        <v>1</v>
      </c>
      <c r="I338" s="49">
        <f t="shared" ref="I338:J339" si="215">C338-E338</f>
        <v>0</v>
      </c>
      <c r="J338" s="50">
        <f t="shared" si="215"/>
        <v>0</v>
      </c>
      <c r="K338" s="8"/>
      <c r="L338" s="8"/>
      <c r="M338" s="8"/>
      <c r="N338" s="8"/>
      <c r="O338" s="51">
        <v>0.05</v>
      </c>
      <c r="P338" s="8">
        <v>595</v>
      </c>
      <c r="Q338" s="13">
        <f t="shared" ref="Q338:Q339" si="216">O338*P338</f>
        <v>29.75</v>
      </c>
      <c r="R338" s="42">
        <f t="shared" si="177"/>
        <v>595</v>
      </c>
      <c r="S338" s="43">
        <f t="shared" si="177"/>
        <v>29.75</v>
      </c>
      <c r="T338" s="405"/>
      <c r="U338" s="405"/>
      <c r="V338" s="405"/>
      <c r="W338" s="405"/>
      <c r="X338" s="423">
        <v>0.05</v>
      </c>
      <c r="Y338" s="405">
        <v>595</v>
      </c>
      <c r="Z338" s="484">
        <f t="shared" ref="Z338:Z339" si="217">X338*Y338</f>
        <v>29.75</v>
      </c>
      <c r="AA338" s="406">
        <f t="shared" ref="AA338:AA339" si="218">T338+V338+Y338</f>
        <v>595</v>
      </c>
      <c r="AB338" s="484">
        <f t="shared" si="199"/>
        <v>29.75</v>
      </c>
      <c r="AC338" s="404"/>
    </row>
    <row r="339" spans="1:29" s="88" customFormat="1" ht="18">
      <c r="A339" s="6">
        <v>17.02</v>
      </c>
      <c r="B339" s="7" t="s">
        <v>192</v>
      </c>
      <c r="C339" s="8">
        <v>314</v>
      </c>
      <c r="D339" s="13">
        <v>21.98</v>
      </c>
      <c r="E339" s="8">
        <v>314</v>
      </c>
      <c r="F339" s="13">
        <v>21.98</v>
      </c>
      <c r="G339" s="47">
        <f t="shared" si="170"/>
        <v>1</v>
      </c>
      <c r="H339" s="48">
        <f t="shared" si="170"/>
        <v>1</v>
      </c>
      <c r="I339" s="49">
        <f t="shared" si="215"/>
        <v>0</v>
      </c>
      <c r="J339" s="50">
        <f t="shared" si="215"/>
        <v>0</v>
      </c>
      <c r="K339" s="8"/>
      <c r="L339" s="8"/>
      <c r="M339" s="8"/>
      <c r="N339" s="8"/>
      <c r="O339" s="51">
        <v>7.0000000000000007E-2</v>
      </c>
      <c r="P339" s="8">
        <v>314</v>
      </c>
      <c r="Q339" s="13">
        <f t="shared" si="216"/>
        <v>21.98</v>
      </c>
      <c r="R339" s="42">
        <f t="shared" si="177"/>
        <v>314</v>
      </c>
      <c r="S339" s="43">
        <f t="shared" si="177"/>
        <v>21.98</v>
      </c>
      <c r="T339" s="405"/>
      <c r="U339" s="405"/>
      <c r="V339" s="405"/>
      <c r="W339" s="405"/>
      <c r="X339" s="423">
        <v>7.0000000000000007E-2</v>
      </c>
      <c r="Y339" s="405">
        <v>314</v>
      </c>
      <c r="Z339" s="484">
        <f t="shared" si="217"/>
        <v>21.98</v>
      </c>
      <c r="AA339" s="406">
        <f t="shared" si="218"/>
        <v>314</v>
      </c>
      <c r="AB339" s="484">
        <f t="shared" si="199"/>
        <v>21.98</v>
      </c>
      <c r="AC339" s="404"/>
    </row>
    <row r="340" spans="1:29" s="87" customFormat="1" ht="18">
      <c r="A340" s="176"/>
      <c r="B340" s="192" t="s">
        <v>107</v>
      </c>
      <c r="C340" s="198">
        <f>SUM(C338:C339)</f>
        <v>911</v>
      </c>
      <c r="D340" s="199">
        <f>SUM(D338:D339)</f>
        <v>51.83</v>
      </c>
      <c r="E340" s="198">
        <f>SUM(E338:E339)</f>
        <v>911</v>
      </c>
      <c r="F340" s="199">
        <f>SUM(F338:F339)</f>
        <v>51.83</v>
      </c>
      <c r="G340" s="134">
        <f>E340/C340</f>
        <v>1</v>
      </c>
      <c r="H340" s="135">
        <f t="shared" si="170"/>
        <v>1</v>
      </c>
      <c r="I340" s="198">
        <f t="shared" ref="I340:S340" si="219">SUM(I338:I339)</f>
        <v>0</v>
      </c>
      <c r="J340" s="199">
        <f t="shared" si="219"/>
        <v>0</v>
      </c>
      <c r="K340" s="199">
        <f t="shared" si="219"/>
        <v>0</v>
      </c>
      <c r="L340" s="199">
        <f t="shared" si="219"/>
        <v>0</v>
      </c>
      <c r="M340" s="199">
        <f t="shared" si="219"/>
        <v>0</v>
      </c>
      <c r="N340" s="199">
        <f t="shared" si="219"/>
        <v>0</v>
      </c>
      <c r="O340" s="200">
        <f t="shared" si="219"/>
        <v>0.12000000000000001</v>
      </c>
      <c r="P340" s="199">
        <f t="shared" si="219"/>
        <v>909</v>
      </c>
      <c r="Q340" s="199">
        <f t="shared" si="219"/>
        <v>51.730000000000004</v>
      </c>
      <c r="R340" s="199">
        <f t="shared" si="219"/>
        <v>909</v>
      </c>
      <c r="S340" s="199">
        <f t="shared" si="219"/>
        <v>51.730000000000004</v>
      </c>
      <c r="T340" s="446"/>
      <c r="U340" s="446">
        <f t="shared" ref="U340:W340" si="220">SUM(U338:U339)</f>
        <v>0</v>
      </c>
      <c r="V340" s="446"/>
      <c r="W340" s="446">
        <f t="shared" si="220"/>
        <v>0</v>
      </c>
      <c r="X340" s="449"/>
      <c r="Y340" s="445">
        <f>SUM(Y338:Y339)</f>
        <v>909</v>
      </c>
      <c r="Z340" s="446">
        <f>SUM(Z338:Z339)</f>
        <v>51.730000000000004</v>
      </c>
      <c r="AA340" s="445">
        <f>SUM(AA338:AA339)</f>
        <v>909</v>
      </c>
      <c r="AB340" s="446">
        <f>SUM(AB338:AB339)</f>
        <v>51.730000000000004</v>
      </c>
      <c r="AC340" s="422"/>
    </row>
    <row r="341" spans="1:29" s="147" customFormat="1" ht="45.75" customHeight="1">
      <c r="A341" s="143">
        <v>18</v>
      </c>
      <c r="B341" s="144" t="s">
        <v>199</v>
      </c>
      <c r="C341" s="145">
        <v>0</v>
      </c>
      <c r="D341" s="162">
        <v>0</v>
      </c>
      <c r="E341" s="145">
        <v>0</v>
      </c>
      <c r="F341" s="162">
        <v>0</v>
      </c>
      <c r="G341" s="151"/>
      <c r="H341" s="152"/>
      <c r="I341" s="159"/>
      <c r="J341" s="145"/>
      <c r="K341" s="145"/>
      <c r="L341" s="145"/>
      <c r="M341" s="145"/>
      <c r="N341" s="145"/>
      <c r="O341" s="153"/>
      <c r="P341" s="145"/>
      <c r="Q341" s="162"/>
      <c r="R341" s="154">
        <f t="shared" si="177"/>
        <v>0</v>
      </c>
      <c r="S341" s="155">
        <f t="shared" si="177"/>
        <v>0</v>
      </c>
      <c r="T341" s="439"/>
      <c r="U341" s="439"/>
      <c r="V341" s="439"/>
      <c r="W341" s="439"/>
      <c r="X341" s="440"/>
      <c r="Y341" s="439"/>
      <c r="Z341" s="448"/>
      <c r="AA341" s="406">
        <f t="shared" ref="AA341:AA343" si="221">T341+V341+Y341</f>
        <v>0</v>
      </c>
      <c r="AB341" s="484">
        <f t="shared" si="199"/>
        <v>0</v>
      </c>
      <c r="AC341" s="403"/>
    </row>
    <row r="342" spans="1:29" ht="18">
      <c r="A342" s="6">
        <v>18.010000000000002</v>
      </c>
      <c r="B342" s="7" t="s">
        <v>200</v>
      </c>
      <c r="C342" s="8">
        <v>0</v>
      </c>
      <c r="D342" s="13">
        <v>0</v>
      </c>
      <c r="E342" s="8">
        <v>0</v>
      </c>
      <c r="F342" s="13">
        <v>0</v>
      </c>
      <c r="G342" s="47"/>
      <c r="H342" s="48"/>
      <c r="I342" s="49">
        <f t="shared" ref="I342:J343" si="222">C342-E342</f>
        <v>0</v>
      </c>
      <c r="J342" s="50">
        <f t="shared" si="222"/>
        <v>0</v>
      </c>
      <c r="K342" s="8"/>
      <c r="L342" s="8"/>
      <c r="M342" s="8"/>
      <c r="N342" s="8"/>
      <c r="O342" s="64">
        <v>7.0000000000000001E-3</v>
      </c>
      <c r="P342" s="8">
        <v>863</v>
      </c>
      <c r="Q342" s="41">
        <f t="shared" ref="Q342:Q343" si="223">O342*P342</f>
        <v>6.0410000000000004</v>
      </c>
      <c r="R342" s="42">
        <f t="shared" si="177"/>
        <v>863</v>
      </c>
      <c r="S342" s="43">
        <f t="shared" si="177"/>
        <v>6.0410000000000004</v>
      </c>
      <c r="T342" s="405"/>
      <c r="U342" s="405"/>
      <c r="V342" s="405"/>
      <c r="W342" s="405"/>
      <c r="X342" s="426">
        <v>7.0000000000000001E-3</v>
      </c>
      <c r="Y342" s="405">
        <v>0</v>
      </c>
      <c r="Z342" s="424">
        <f t="shared" ref="Z342:Z343" si="224">X342*Y342</f>
        <v>0</v>
      </c>
      <c r="AA342" s="406">
        <f>T342+V342+Y342</f>
        <v>0</v>
      </c>
      <c r="AB342" s="484">
        <f>U342+W342+Z342</f>
        <v>0</v>
      </c>
      <c r="AC342" s="404"/>
    </row>
    <row r="343" spans="1:29" ht="18">
      <c r="A343" s="6">
        <f>+A342+0.01</f>
        <v>18.020000000000003</v>
      </c>
      <c r="B343" s="7" t="s">
        <v>201</v>
      </c>
      <c r="C343" s="8">
        <v>0</v>
      </c>
      <c r="D343" s="13">
        <v>0</v>
      </c>
      <c r="E343" s="8">
        <v>0</v>
      </c>
      <c r="F343" s="13">
        <v>0</v>
      </c>
      <c r="G343" s="47"/>
      <c r="H343" s="48"/>
      <c r="I343" s="49">
        <f t="shared" si="222"/>
        <v>0</v>
      </c>
      <c r="J343" s="50">
        <f t="shared" si="222"/>
        <v>0</v>
      </c>
      <c r="K343" s="8"/>
      <c r="L343" s="8"/>
      <c r="M343" s="8"/>
      <c r="N343" s="8"/>
      <c r="O343" s="64"/>
      <c r="P343" s="8"/>
      <c r="Q343" s="41">
        <f t="shared" si="223"/>
        <v>0</v>
      </c>
      <c r="R343" s="42">
        <f t="shared" si="177"/>
        <v>0</v>
      </c>
      <c r="S343" s="43">
        <f t="shared" si="177"/>
        <v>0</v>
      </c>
      <c r="T343" s="405"/>
      <c r="U343" s="405"/>
      <c r="V343" s="405"/>
      <c r="W343" s="405"/>
      <c r="X343" s="426"/>
      <c r="Y343" s="405"/>
      <c r="Z343" s="424">
        <f t="shared" si="224"/>
        <v>0</v>
      </c>
      <c r="AA343" s="406">
        <f t="shared" si="221"/>
        <v>0</v>
      </c>
      <c r="AB343" s="484">
        <f t="shared" si="199"/>
        <v>0</v>
      </c>
      <c r="AC343" s="404"/>
    </row>
    <row r="344" spans="1:29" s="216" customFormat="1" ht="18">
      <c r="A344" s="203"/>
      <c r="B344" s="192" t="s">
        <v>107</v>
      </c>
      <c r="C344" s="198">
        <v>0</v>
      </c>
      <c r="D344" s="199">
        <v>0</v>
      </c>
      <c r="E344" s="198">
        <v>0</v>
      </c>
      <c r="F344" s="199">
        <v>0</v>
      </c>
      <c r="G344" s="214"/>
      <c r="H344" s="215"/>
      <c r="I344" s="198">
        <f t="shared" ref="I344:S344" si="225">SUM(I342:I343)</f>
        <v>0</v>
      </c>
      <c r="J344" s="199">
        <f t="shared" si="225"/>
        <v>0</v>
      </c>
      <c r="K344" s="199">
        <f t="shared" si="225"/>
        <v>0</v>
      </c>
      <c r="L344" s="199">
        <f t="shared" si="225"/>
        <v>0</v>
      </c>
      <c r="M344" s="199">
        <f t="shared" si="225"/>
        <v>0</v>
      </c>
      <c r="N344" s="199">
        <f t="shared" si="225"/>
        <v>0</v>
      </c>
      <c r="O344" s="200">
        <f t="shared" si="225"/>
        <v>7.0000000000000001E-3</v>
      </c>
      <c r="P344" s="199">
        <f t="shared" si="225"/>
        <v>863</v>
      </c>
      <c r="Q344" s="199">
        <f t="shared" si="225"/>
        <v>6.0410000000000004</v>
      </c>
      <c r="R344" s="199">
        <f t="shared" si="225"/>
        <v>863</v>
      </c>
      <c r="S344" s="199">
        <f t="shared" si="225"/>
        <v>6.0410000000000004</v>
      </c>
      <c r="T344" s="446"/>
      <c r="U344" s="446">
        <f t="shared" ref="U344:Z344" si="226">SUM(U342:U343)</f>
        <v>0</v>
      </c>
      <c r="V344" s="446"/>
      <c r="W344" s="446">
        <f t="shared" si="226"/>
        <v>0</v>
      </c>
      <c r="X344" s="449"/>
      <c r="Y344" s="446"/>
      <c r="Z344" s="446">
        <f t="shared" si="226"/>
        <v>0</v>
      </c>
      <c r="AA344" s="446"/>
      <c r="AB344" s="484">
        <f t="shared" si="199"/>
        <v>0</v>
      </c>
      <c r="AC344" s="422"/>
    </row>
    <row r="345" spans="1:29" s="147" customFormat="1" ht="18">
      <c r="A345" s="143">
        <v>19</v>
      </c>
      <c r="B345" s="144" t="s">
        <v>202</v>
      </c>
      <c r="C345" s="145">
        <v>0</v>
      </c>
      <c r="D345" s="162">
        <v>0</v>
      </c>
      <c r="E345" s="145">
        <v>0</v>
      </c>
      <c r="F345" s="162">
        <v>0</v>
      </c>
      <c r="G345" s="151"/>
      <c r="H345" s="152"/>
      <c r="I345" s="159"/>
      <c r="J345" s="145"/>
      <c r="K345" s="145"/>
      <c r="L345" s="145"/>
      <c r="M345" s="145"/>
      <c r="N345" s="145"/>
      <c r="O345" s="153"/>
      <c r="P345" s="145"/>
      <c r="Q345" s="162"/>
      <c r="R345" s="154">
        <f t="shared" si="177"/>
        <v>0</v>
      </c>
      <c r="S345" s="155">
        <f t="shared" si="177"/>
        <v>0</v>
      </c>
      <c r="T345" s="439"/>
      <c r="U345" s="439"/>
      <c r="V345" s="439"/>
      <c r="W345" s="439"/>
      <c r="X345" s="440"/>
      <c r="Y345" s="439"/>
      <c r="Z345" s="448"/>
      <c r="AA345" s="406">
        <f t="shared" ref="AA345:AA346" si="227">T345+V345+Y345</f>
        <v>0</v>
      </c>
      <c r="AB345" s="484">
        <f t="shared" si="199"/>
        <v>0</v>
      </c>
      <c r="AC345" s="403"/>
    </row>
    <row r="346" spans="1:29" ht="28.5" customHeight="1">
      <c r="A346" s="6">
        <v>19.010000000000002</v>
      </c>
      <c r="B346" s="7" t="s">
        <v>203</v>
      </c>
      <c r="C346" s="8">
        <v>865</v>
      </c>
      <c r="D346" s="13">
        <v>64.87</v>
      </c>
      <c r="E346" s="8">
        <v>865</v>
      </c>
      <c r="F346" s="13">
        <v>64.875</v>
      </c>
      <c r="G346" s="47">
        <f t="shared" si="170"/>
        <v>1</v>
      </c>
      <c r="H346" s="48">
        <f t="shared" si="170"/>
        <v>1.0000770772313858</v>
      </c>
      <c r="I346" s="49">
        <f t="shared" ref="I346:J346" si="228">C346-E346</f>
        <v>0</v>
      </c>
      <c r="J346" s="50">
        <f t="shared" si="228"/>
        <v>-4.9999999999954525E-3</v>
      </c>
      <c r="K346" s="8"/>
      <c r="L346" s="8"/>
      <c r="M346" s="8"/>
      <c r="N346" s="8"/>
      <c r="O346" s="64">
        <v>7.4999999999999997E-2</v>
      </c>
      <c r="P346" s="8">
        <v>863</v>
      </c>
      <c r="Q346" s="41">
        <f t="shared" ref="Q346" si="229">O346*P346</f>
        <v>64.724999999999994</v>
      </c>
      <c r="R346" s="42">
        <f t="shared" si="177"/>
        <v>863</v>
      </c>
      <c r="S346" s="43">
        <f t="shared" si="177"/>
        <v>64.724999999999994</v>
      </c>
      <c r="T346" s="405"/>
      <c r="U346" s="405"/>
      <c r="V346" s="405"/>
      <c r="W346" s="405"/>
      <c r="X346" s="426">
        <v>7.4999999999999997E-2</v>
      </c>
      <c r="Y346" s="405">
        <v>863</v>
      </c>
      <c r="Z346" s="424">
        <f t="shared" ref="Z346" si="230">X346*Y346</f>
        <v>64.724999999999994</v>
      </c>
      <c r="AA346" s="406">
        <f t="shared" si="227"/>
        <v>863</v>
      </c>
      <c r="AB346" s="484">
        <f t="shared" si="199"/>
        <v>64.724999999999994</v>
      </c>
      <c r="AC346" s="404"/>
    </row>
    <row r="347" spans="1:29" s="216" customFormat="1" ht="18">
      <c r="A347" s="203"/>
      <c r="B347" s="192" t="s">
        <v>107</v>
      </c>
      <c r="C347" s="133">
        <f>SUM(C346)</f>
        <v>865</v>
      </c>
      <c r="D347" s="142">
        <f>SUM(D346)</f>
        <v>64.87</v>
      </c>
      <c r="E347" s="133">
        <f>SUM(E346)</f>
        <v>865</v>
      </c>
      <c r="F347" s="142">
        <f>SUM(F346)</f>
        <v>64.875</v>
      </c>
      <c r="G347" s="214">
        <f t="shared" si="170"/>
        <v>1</v>
      </c>
      <c r="H347" s="215">
        <f t="shared" si="170"/>
        <v>1.0000770772313858</v>
      </c>
      <c r="I347" s="141">
        <f t="shared" ref="I347:S347" si="231">I346</f>
        <v>0</v>
      </c>
      <c r="J347" s="142">
        <f t="shared" si="231"/>
        <v>-4.9999999999954525E-3</v>
      </c>
      <c r="K347" s="142">
        <f t="shared" si="231"/>
        <v>0</v>
      </c>
      <c r="L347" s="142">
        <f t="shared" si="231"/>
        <v>0</v>
      </c>
      <c r="M347" s="142">
        <f t="shared" si="231"/>
        <v>0</v>
      </c>
      <c r="N347" s="142">
        <f t="shared" si="231"/>
        <v>0</v>
      </c>
      <c r="O347" s="136">
        <f t="shared" si="231"/>
        <v>7.4999999999999997E-2</v>
      </c>
      <c r="P347" s="142">
        <f t="shared" si="231"/>
        <v>863</v>
      </c>
      <c r="Q347" s="142">
        <f t="shared" si="231"/>
        <v>64.724999999999994</v>
      </c>
      <c r="R347" s="142">
        <f t="shared" si="231"/>
        <v>863</v>
      </c>
      <c r="S347" s="142">
        <f t="shared" si="231"/>
        <v>64.724999999999994</v>
      </c>
      <c r="T347" s="448"/>
      <c r="U347" s="448">
        <f t="shared" ref="U347:AB347" si="232">U346</f>
        <v>0</v>
      </c>
      <c r="V347" s="448"/>
      <c r="W347" s="448">
        <f t="shared" si="232"/>
        <v>0</v>
      </c>
      <c r="X347" s="440"/>
      <c r="Y347" s="447">
        <f t="shared" si="232"/>
        <v>863</v>
      </c>
      <c r="Z347" s="448">
        <f t="shared" si="232"/>
        <v>64.724999999999994</v>
      </c>
      <c r="AA347" s="447">
        <f t="shared" si="232"/>
        <v>863</v>
      </c>
      <c r="AB347" s="448">
        <f t="shared" si="232"/>
        <v>64.724999999999994</v>
      </c>
      <c r="AC347" s="422"/>
    </row>
    <row r="348" spans="1:29" ht="47.25" customHeight="1">
      <c r="A348" s="6" t="s">
        <v>204</v>
      </c>
      <c r="B348" s="36" t="s">
        <v>205</v>
      </c>
      <c r="C348" s="26">
        <v>0</v>
      </c>
      <c r="D348" s="27">
        <v>0</v>
      </c>
      <c r="E348" s="26">
        <v>0</v>
      </c>
      <c r="F348" s="27">
        <v>0</v>
      </c>
      <c r="G348" s="47"/>
      <c r="H348" s="48"/>
      <c r="I348" s="53"/>
      <c r="J348" s="26"/>
      <c r="K348" s="26"/>
      <c r="L348" s="26"/>
      <c r="M348" s="26"/>
      <c r="N348" s="26"/>
      <c r="O348" s="112"/>
      <c r="P348" s="26"/>
      <c r="Q348" s="27"/>
      <c r="R348" s="42">
        <f t="shared" si="177"/>
        <v>0</v>
      </c>
      <c r="S348" s="43">
        <f t="shared" si="177"/>
        <v>0</v>
      </c>
      <c r="T348" s="439"/>
      <c r="U348" s="439"/>
      <c r="V348" s="439"/>
      <c r="W348" s="439"/>
      <c r="X348" s="440"/>
      <c r="Y348" s="439"/>
      <c r="Z348" s="448"/>
      <c r="AA348" s="406"/>
      <c r="AB348" s="484"/>
      <c r="AC348" s="403"/>
    </row>
    <row r="349" spans="1:29" s="147" customFormat="1" ht="18">
      <c r="A349" s="143">
        <v>20</v>
      </c>
      <c r="B349" s="144" t="s">
        <v>206</v>
      </c>
      <c r="C349" s="145">
        <v>0</v>
      </c>
      <c r="D349" s="162">
        <v>0</v>
      </c>
      <c r="E349" s="145">
        <v>0</v>
      </c>
      <c r="F349" s="162">
        <v>0</v>
      </c>
      <c r="G349" s="151"/>
      <c r="H349" s="152"/>
      <c r="I349" s="159"/>
      <c r="J349" s="145"/>
      <c r="K349" s="145"/>
      <c r="L349" s="145"/>
      <c r="M349" s="145"/>
      <c r="N349" s="145"/>
      <c r="O349" s="153"/>
      <c r="P349" s="145"/>
      <c r="Q349" s="162"/>
      <c r="R349" s="154">
        <f t="shared" si="177"/>
        <v>0</v>
      </c>
      <c r="S349" s="155">
        <f t="shared" si="177"/>
        <v>0</v>
      </c>
      <c r="T349" s="439"/>
      <c r="U349" s="439"/>
      <c r="V349" s="439"/>
      <c r="W349" s="439"/>
      <c r="X349" s="440"/>
      <c r="Y349" s="439"/>
      <c r="Z349" s="448"/>
      <c r="AA349" s="406">
        <f t="shared" ref="AA349:AA350" si="233">T349+V349+Y349</f>
        <v>0</v>
      </c>
      <c r="AB349" s="484">
        <f t="shared" si="199"/>
        <v>0</v>
      </c>
      <c r="AC349" s="403"/>
    </row>
    <row r="350" spans="1:29" ht="32.25" customHeight="1">
      <c r="A350" s="95">
        <v>20.010000000000002</v>
      </c>
      <c r="B350" s="7" t="s">
        <v>207</v>
      </c>
      <c r="C350" s="8">
        <v>746</v>
      </c>
      <c r="D350" s="13">
        <v>22.38</v>
      </c>
      <c r="E350" s="8">
        <v>746</v>
      </c>
      <c r="F350" s="13">
        <v>22.38</v>
      </c>
      <c r="G350" s="47">
        <f>E350/C350</f>
        <v>1</v>
      </c>
      <c r="H350" s="48">
        <f t="shared" si="170"/>
        <v>1</v>
      </c>
      <c r="I350" s="49">
        <f>C350-E350</f>
        <v>0</v>
      </c>
      <c r="J350" s="50">
        <f t="shared" ref="J350" si="234">D350-F350</f>
        <v>0</v>
      </c>
      <c r="K350" s="8"/>
      <c r="L350" s="8"/>
      <c r="M350" s="8"/>
      <c r="N350" s="8"/>
      <c r="O350" s="51">
        <v>0.03</v>
      </c>
      <c r="P350" s="8">
        <v>608</v>
      </c>
      <c r="Q350" s="41">
        <f t="shared" ref="Q350" si="235">O350*P350</f>
        <v>18.239999999999998</v>
      </c>
      <c r="R350" s="42">
        <f t="shared" si="177"/>
        <v>608</v>
      </c>
      <c r="S350" s="43">
        <f t="shared" si="177"/>
        <v>18.239999999999998</v>
      </c>
      <c r="T350" s="405"/>
      <c r="U350" s="405"/>
      <c r="V350" s="405"/>
      <c r="W350" s="405"/>
      <c r="X350" s="423">
        <v>0.03</v>
      </c>
      <c r="Y350" s="405">
        <v>593</v>
      </c>
      <c r="Z350" s="424">
        <f t="shared" ref="Z350" si="236">X350*Y350</f>
        <v>17.79</v>
      </c>
      <c r="AA350" s="406">
        <f t="shared" si="233"/>
        <v>593</v>
      </c>
      <c r="AB350" s="484">
        <f t="shared" si="199"/>
        <v>17.79</v>
      </c>
      <c r="AC350" s="404"/>
    </row>
    <row r="351" spans="1:29" s="216" customFormat="1" ht="18">
      <c r="A351" s="203"/>
      <c r="B351" s="192" t="s">
        <v>107</v>
      </c>
      <c r="C351" s="133">
        <v>746</v>
      </c>
      <c r="D351" s="142">
        <v>22.38</v>
      </c>
      <c r="E351" s="133">
        <v>746</v>
      </c>
      <c r="F351" s="142">
        <v>22.38</v>
      </c>
      <c r="G351" s="214">
        <f t="shared" si="170"/>
        <v>1</v>
      </c>
      <c r="H351" s="215">
        <f t="shared" si="170"/>
        <v>1</v>
      </c>
      <c r="I351" s="141">
        <f t="shared" ref="I351:S351" si="237">I350</f>
        <v>0</v>
      </c>
      <c r="J351" s="142">
        <f t="shared" si="237"/>
        <v>0</v>
      </c>
      <c r="K351" s="142">
        <f t="shared" si="237"/>
        <v>0</v>
      </c>
      <c r="L351" s="142">
        <f t="shared" si="237"/>
        <v>0</v>
      </c>
      <c r="M351" s="142">
        <f t="shared" si="237"/>
        <v>0</v>
      </c>
      <c r="N351" s="142">
        <f t="shared" si="237"/>
        <v>0</v>
      </c>
      <c r="O351" s="136">
        <f t="shared" si="237"/>
        <v>0.03</v>
      </c>
      <c r="P351" s="142">
        <f t="shared" si="237"/>
        <v>608</v>
      </c>
      <c r="Q351" s="142">
        <f t="shared" si="237"/>
        <v>18.239999999999998</v>
      </c>
      <c r="R351" s="142">
        <f t="shared" si="237"/>
        <v>608</v>
      </c>
      <c r="S351" s="142">
        <f t="shared" si="237"/>
        <v>18.239999999999998</v>
      </c>
      <c r="T351" s="448"/>
      <c r="U351" s="448">
        <f t="shared" ref="U351:AB351" si="238">U350</f>
        <v>0</v>
      </c>
      <c r="V351" s="448"/>
      <c r="W351" s="448">
        <f t="shared" si="238"/>
        <v>0</v>
      </c>
      <c r="X351" s="440"/>
      <c r="Y351" s="448"/>
      <c r="Z351" s="448">
        <f t="shared" si="238"/>
        <v>17.79</v>
      </c>
      <c r="AA351" s="448"/>
      <c r="AB351" s="448">
        <f t="shared" si="238"/>
        <v>17.79</v>
      </c>
      <c r="AC351" s="422"/>
    </row>
    <row r="352" spans="1:29" ht="43.5" customHeight="1">
      <c r="A352" s="37">
        <v>21</v>
      </c>
      <c r="B352" s="36" t="s">
        <v>208</v>
      </c>
      <c r="C352" s="26">
        <v>0</v>
      </c>
      <c r="D352" s="27">
        <v>0</v>
      </c>
      <c r="E352" s="26">
        <v>0</v>
      </c>
      <c r="F352" s="27">
        <v>0</v>
      </c>
      <c r="G352" s="47"/>
      <c r="H352" s="48"/>
      <c r="I352" s="53"/>
      <c r="J352" s="26"/>
      <c r="K352" s="26"/>
      <c r="L352" s="26"/>
      <c r="M352" s="26"/>
      <c r="N352" s="26"/>
      <c r="O352" s="112"/>
      <c r="P352" s="26"/>
      <c r="Q352" s="27"/>
      <c r="R352" s="42">
        <f t="shared" si="177"/>
        <v>0</v>
      </c>
      <c r="S352" s="43">
        <f t="shared" si="177"/>
        <v>0</v>
      </c>
      <c r="T352" s="439"/>
      <c r="U352" s="439"/>
      <c r="V352" s="439"/>
      <c r="W352" s="439"/>
      <c r="X352" s="440"/>
      <c r="Y352" s="439"/>
      <c r="Z352" s="448"/>
      <c r="AA352" s="406"/>
      <c r="AB352" s="484"/>
      <c r="AC352" s="403"/>
    </row>
    <row r="353" spans="1:29" ht="18">
      <c r="A353" s="6">
        <v>21.01</v>
      </c>
      <c r="B353" s="7" t="s">
        <v>209</v>
      </c>
      <c r="C353" s="8">
        <v>1</v>
      </c>
      <c r="D353" s="13">
        <v>12.5</v>
      </c>
      <c r="E353" s="8">
        <v>1</v>
      </c>
      <c r="F353" s="13">
        <v>12.5</v>
      </c>
      <c r="G353" s="47">
        <f t="shared" si="170"/>
        <v>1</v>
      </c>
      <c r="H353" s="48">
        <f t="shared" si="170"/>
        <v>1</v>
      </c>
      <c r="I353" s="49">
        <f t="shared" ref="I353:J356" si="239">C353-E353</f>
        <v>0</v>
      </c>
      <c r="J353" s="50">
        <f t="shared" si="239"/>
        <v>0</v>
      </c>
      <c r="K353" s="8"/>
      <c r="L353" s="8"/>
      <c r="M353" s="8"/>
      <c r="N353" s="8"/>
      <c r="O353" s="51"/>
      <c r="P353" s="8"/>
      <c r="Q353" s="41">
        <v>16.66</v>
      </c>
      <c r="R353" s="42">
        <f t="shared" si="177"/>
        <v>0</v>
      </c>
      <c r="S353" s="43">
        <f>L353+N353+Q353</f>
        <v>16.66</v>
      </c>
      <c r="T353" s="405"/>
      <c r="U353" s="405"/>
      <c r="V353" s="405"/>
      <c r="W353" s="405"/>
      <c r="X353" s="423"/>
      <c r="Y353" s="405"/>
      <c r="Z353" s="424">
        <v>12.5</v>
      </c>
      <c r="AA353" s="406">
        <f t="shared" ref="AA353:AA356" si="240">T353+V353+Y353</f>
        <v>0</v>
      </c>
      <c r="AB353" s="484">
        <f t="shared" si="199"/>
        <v>12.5</v>
      </c>
      <c r="AC353" s="404"/>
    </row>
    <row r="354" spans="1:29" ht="18">
      <c r="A354" s="6">
        <v>21.02</v>
      </c>
      <c r="B354" s="7" t="s">
        <v>210</v>
      </c>
      <c r="C354" s="8">
        <v>1</v>
      </c>
      <c r="D354" s="13">
        <v>12.5</v>
      </c>
      <c r="E354" s="8">
        <v>1</v>
      </c>
      <c r="F354" s="13">
        <v>12.5</v>
      </c>
      <c r="G354" s="47">
        <f t="shared" si="170"/>
        <v>1</v>
      </c>
      <c r="H354" s="48">
        <f t="shared" si="170"/>
        <v>1</v>
      </c>
      <c r="I354" s="49">
        <f t="shared" si="239"/>
        <v>0</v>
      </c>
      <c r="J354" s="50">
        <f t="shared" si="239"/>
        <v>0</v>
      </c>
      <c r="K354" s="8"/>
      <c r="L354" s="8"/>
      <c r="M354" s="8"/>
      <c r="N354" s="8"/>
      <c r="O354" s="51"/>
      <c r="P354" s="8"/>
      <c r="Q354" s="41">
        <v>16.670000000000002</v>
      </c>
      <c r="R354" s="42">
        <f t="shared" si="177"/>
        <v>0</v>
      </c>
      <c r="S354" s="43">
        <f>L354+N354+Q354</f>
        <v>16.670000000000002</v>
      </c>
      <c r="T354" s="405"/>
      <c r="U354" s="405"/>
      <c r="V354" s="405"/>
      <c r="W354" s="405"/>
      <c r="X354" s="423"/>
      <c r="Y354" s="405"/>
      <c r="Z354" s="424">
        <v>12.5</v>
      </c>
      <c r="AA354" s="406">
        <f t="shared" si="240"/>
        <v>0</v>
      </c>
      <c r="AB354" s="484">
        <f t="shared" si="199"/>
        <v>12.5</v>
      </c>
      <c r="AC354" s="404"/>
    </row>
    <row r="355" spans="1:29" ht="31.5">
      <c r="A355" s="6">
        <f t="shared" ref="A355:A356" si="241">+A354+0.01</f>
        <v>21.03</v>
      </c>
      <c r="B355" s="7" t="s">
        <v>211</v>
      </c>
      <c r="C355" s="8">
        <v>1</v>
      </c>
      <c r="D355" s="13">
        <v>12.5</v>
      </c>
      <c r="E355" s="8">
        <v>1</v>
      </c>
      <c r="F355" s="13">
        <v>12.5</v>
      </c>
      <c r="G355" s="47">
        <f t="shared" si="170"/>
        <v>1</v>
      </c>
      <c r="H355" s="48">
        <f t="shared" si="170"/>
        <v>1</v>
      </c>
      <c r="I355" s="49">
        <f t="shared" si="239"/>
        <v>0</v>
      </c>
      <c r="J355" s="50">
        <f t="shared" si="239"/>
        <v>0</v>
      </c>
      <c r="K355" s="8"/>
      <c r="L355" s="8"/>
      <c r="M355" s="8"/>
      <c r="N355" s="8"/>
      <c r="O355" s="51"/>
      <c r="P355" s="8"/>
      <c r="Q355" s="41">
        <v>16.670000000000002</v>
      </c>
      <c r="R355" s="42">
        <f t="shared" si="177"/>
        <v>0</v>
      </c>
      <c r="S355" s="43">
        <f>L355+N355+Q355</f>
        <v>16.670000000000002</v>
      </c>
      <c r="T355" s="405"/>
      <c r="U355" s="405"/>
      <c r="V355" s="405"/>
      <c r="W355" s="405"/>
      <c r="X355" s="423"/>
      <c r="Y355" s="405">
        <v>0</v>
      </c>
      <c r="Z355" s="424">
        <v>12.5</v>
      </c>
      <c r="AA355" s="406">
        <f t="shared" si="240"/>
        <v>0</v>
      </c>
      <c r="AB355" s="484">
        <f t="shared" si="199"/>
        <v>12.5</v>
      </c>
      <c r="AC355" s="404"/>
    </row>
    <row r="356" spans="1:29" ht="31.5">
      <c r="A356" s="6">
        <f t="shared" si="241"/>
        <v>21.040000000000003</v>
      </c>
      <c r="B356" s="7" t="s">
        <v>212</v>
      </c>
      <c r="C356" s="8">
        <v>1</v>
      </c>
      <c r="D356" s="13">
        <v>12.5</v>
      </c>
      <c r="E356" s="8">
        <v>1</v>
      </c>
      <c r="F356" s="13">
        <v>12.5</v>
      </c>
      <c r="G356" s="47">
        <f t="shared" si="170"/>
        <v>1</v>
      </c>
      <c r="H356" s="48">
        <f t="shared" si="170"/>
        <v>1</v>
      </c>
      <c r="I356" s="49">
        <f t="shared" si="239"/>
        <v>0</v>
      </c>
      <c r="J356" s="50">
        <f t="shared" si="239"/>
        <v>0</v>
      </c>
      <c r="K356" s="8"/>
      <c r="L356" s="8"/>
      <c r="M356" s="8"/>
      <c r="N356" s="8"/>
      <c r="O356" s="51"/>
      <c r="P356" s="8"/>
      <c r="Q356" s="41">
        <v>16.670000000000002</v>
      </c>
      <c r="R356" s="42">
        <f t="shared" si="177"/>
        <v>0</v>
      </c>
      <c r="S356" s="43">
        <f>L356+N356+Q356</f>
        <v>16.670000000000002</v>
      </c>
      <c r="T356" s="405"/>
      <c r="U356" s="405"/>
      <c r="V356" s="405"/>
      <c r="W356" s="405"/>
      <c r="X356" s="423"/>
      <c r="Y356" s="405">
        <v>0</v>
      </c>
      <c r="Z356" s="424">
        <v>12.5</v>
      </c>
      <c r="AA356" s="406">
        <f t="shared" si="240"/>
        <v>0</v>
      </c>
      <c r="AB356" s="484">
        <f t="shared" si="199"/>
        <v>12.5</v>
      </c>
      <c r="AC356" s="404"/>
    </row>
    <row r="357" spans="1:29" s="216" customFormat="1" ht="18">
      <c r="A357" s="203"/>
      <c r="B357" s="192" t="s">
        <v>107</v>
      </c>
      <c r="C357" s="198">
        <f>SUM(C353:C356)</f>
        <v>4</v>
      </c>
      <c r="D357" s="199">
        <f>SUM(D353:D356)</f>
        <v>50</v>
      </c>
      <c r="E357" s="198">
        <f>SUM(E353:E356)</f>
        <v>4</v>
      </c>
      <c r="F357" s="199">
        <f>SUM(F353:F356)</f>
        <v>50</v>
      </c>
      <c r="G357" s="214">
        <f t="shared" si="170"/>
        <v>1</v>
      </c>
      <c r="H357" s="215">
        <f t="shared" si="170"/>
        <v>1</v>
      </c>
      <c r="I357" s="198">
        <f t="shared" ref="I357:S357" si="242">SUM(I353:I356)</f>
        <v>0</v>
      </c>
      <c r="J357" s="199">
        <f t="shared" si="242"/>
        <v>0</v>
      </c>
      <c r="K357" s="199">
        <f t="shared" si="242"/>
        <v>0</v>
      </c>
      <c r="L357" s="199">
        <f t="shared" si="242"/>
        <v>0</v>
      </c>
      <c r="M357" s="199">
        <f t="shared" si="242"/>
        <v>0</v>
      </c>
      <c r="N357" s="199">
        <f t="shared" si="242"/>
        <v>0</v>
      </c>
      <c r="O357" s="200">
        <f>SUM(O353:O356)</f>
        <v>0</v>
      </c>
      <c r="P357" s="199">
        <f t="shared" si="242"/>
        <v>0</v>
      </c>
      <c r="Q357" s="199">
        <f t="shared" si="242"/>
        <v>66.67</v>
      </c>
      <c r="R357" s="199">
        <f t="shared" si="242"/>
        <v>0</v>
      </c>
      <c r="S357" s="199">
        <f t="shared" si="242"/>
        <v>66.67</v>
      </c>
      <c r="T357" s="446"/>
      <c r="U357" s="446">
        <f t="shared" ref="U357:W357" si="243">SUM(U353:U356)</f>
        <v>0</v>
      </c>
      <c r="V357" s="446"/>
      <c r="W357" s="446">
        <f t="shared" si="243"/>
        <v>0</v>
      </c>
      <c r="X357" s="449"/>
      <c r="Y357" s="446"/>
      <c r="Z357" s="446">
        <f t="shared" ref="Z357:AB357" si="244">SUM(Z353:Z356)</f>
        <v>50</v>
      </c>
      <c r="AA357" s="446"/>
      <c r="AB357" s="446">
        <f t="shared" si="244"/>
        <v>50</v>
      </c>
      <c r="AC357" s="422"/>
    </row>
    <row r="358" spans="1:29" s="147" customFormat="1" ht="18">
      <c r="A358" s="143">
        <v>22</v>
      </c>
      <c r="B358" s="144" t="s">
        <v>213</v>
      </c>
      <c r="C358" s="145">
        <v>0</v>
      </c>
      <c r="D358" s="162">
        <v>0</v>
      </c>
      <c r="E358" s="145">
        <v>0</v>
      </c>
      <c r="F358" s="162">
        <v>0</v>
      </c>
      <c r="G358" s="151"/>
      <c r="H358" s="152"/>
      <c r="I358" s="159"/>
      <c r="J358" s="145"/>
      <c r="K358" s="145"/>
      <c r="L358" s="145"/>
      <c r="M358" s="145"/>
      <c r="N358" s="145"/>
      <c r="O358" s="153"/>
      <c r="P358" s="145"/>
      <c r="Q358" s="162"/>
      <c r="R358" s="154">
        <f t="shared" si="177"/>
        <v>0</v>
      </c>
      <c r="S358" s="155">
        <f>L358+N358+Q358</f>
        <v>0</v>
      </c>
      <c r="T358" s="439"/>
      <c r="U358" s="439"/>
      <c r="V358" s="439"/>
      <c r="W358" s="439"/>
      <c r="X358" s="440"/>
      <c r="Y358" s="439"/>
      <c r="Z358" s="448"/>
      <c r="AA358" s="406">
        <f t="shared" ref="AA358:AA360" si="245">T358+V358+Y358</f>
        <v>0</v>
      </c>
      <c r="AB358" s="484">
        <f t="shared" si="199"/>
        <v>0</v>
      </c>
      <c r="AC358" s="403"/>
    </row>
    <row r="359" spans="1:29" ht="18">
      <c r="A359" s="6">
        <v>22.01</v>
      </c>
      <c r="B359" s="7" t="s">
        <v>214</v>
      </c>
      <c r="C359" s="8">
        <v>0</v>
      </c>
      <c r="D359" s="13">
        <v>0</v>
      </c>
      <c r="E359" s="8">
        <v>0</v>
      </c>
      <c r="F359" s="13">
        <v>0</v>
      </c>
      <c r="G359" s="47"/>
      <c r="H359" s="48"/>
      <c r="I359" s="49">
        <f t="shared" ref="I359:J360" si="246">C359-E359</f>
        <v>0</v>
      </c>
      <c r="J359" s="50">
        <f t="shared" si="246"/>
        <v>0</v>
      </c>
      <c r="K359" s="8"/>
      <c r="L359" s="8"/>
      <c r="M359" s="8"/>
      <c r="N359" s="8"/>
      <c r="O359" s="51">
        <v>6.0000000000000001E-3</v>
      </c>
      <c r="P359" s="8"/>
      <c r="Q359" s="41">
        <f t="shared" ref="Q359:Q360" si="247">O359*P359</f>
        <v>0</v>
      </c>
      <c r="R359" s="42">
        <f t="shared" si="177"/>
        <v>0</v>
      </c>
      <c r="S359" s="43">
        <f t="shared" si="177"/>
        <v>0</v>
      </c>
      <c r="T359" s="405"/>
      <c r="U359" s="405"/>
      <c r="V359" s="405"/>
      <c r="W359" s="405"/>
      <c r="X359" s="423">
        <v>6.0000000000000001E-3</v>
      </c>
      <c r="Y359" s="405"/>
      <c r="Z359" s="424">
        <f t="shared" ref="Z359:Z360" si="248">X359*Y359</f>
        <v>0</v>
      </c>
      <c r="AA359" s="406">
        <f t="shared" si="245"/>
        <v>0</v>
      </c>
      <c r="AB359" s="484">
        <f t="shared" si="199"/>
        <v>0</v>
      </c>
      <c r="AC359" s="404"/>
    </row>
    <row r="360" spans="1:29" ht="18">
      <c r="A360" s="6">
        <v>22.02</v>
      </c>
      <c r="B360" s="7" t="s">
        <v>215</v>
      </c>
      <c r="C360" s="8">
        <v>3462</v>
      </c>
      <c r="D360" s="13">
        <v>10.386000000000001</v>
      </c>
      <c r="E360" s="8">
        <v>3462</v>
      </c>
      <c r="F360" s="13">
        <v>10.386000000000001</v>
      </c>
      <c r="G360" s="47">
        <f t="shared" si="170"/>
        <v>1</v>
      </c>
      <c r="H360" s="48">
        <f t="shared" si="170"/>
        <v>1</v>
      </c>
      <c r="I360" s="49">
        <f t="shared" si="246"/>
        <v>0</v>
      </c>
      <c r="J360" s="50">
        <f t="shared" si="246"/>
        <v>0</v>
      </c>
      <c r="K360" s="8"/>
      <c r="L360" s="8"/>
      <c r="M360" s="8"/>
      <c r="N360" s="8"/>
      <c r="O360" s="51">
        <v>6.0000000000000001E-3</v>
      </c>
      <c r="P360" s="8">
        <v>3630</v>
      </c>
      <c r="Q360" s="41">
        <f t="shared" si="247"/>
        <v>21.78</v>
      </c>
      <c r="R360" s="42">
        <f t="shared" si="177"/>
        <v>3630</v>
      </c>
      <c r="S360" s="43">
        <f t="shared" si="177"/>
        <v>21.78</v>
      </c>
      <c r="T360" s="405"/>
      <c r="U360" s="405"/>
      <c r="V360" s="405"/>
      <c r="W360" s="405"/>
      <c r="X360" s="423">
        <v>3.0000000000000001E-3</v>
      </c>
      <c r="Y360" s="405">
        <v>3456</v>
      </c>
      <c r="Z360" s="424">
        <f t="shared" si="248"/>
        <v>10.368</v>
      </c>
      <c r="AA360" s="406">
        <f t="shared" si="245"/>
        <v>3456</v>
      </c>
      <c r="AB360" s="484">
        <f t="shared" si="199"/>
        <v>10.368</v>
      </c>
      <c r="AC360" s="404"/>
    </row>
    <row r="361" spans="1:29" s="216" customFormat="1" ht="18">
      <c r="A361" s="203"/>
      <c r="B361" s="181" t="s">
        <v>105</v>
      </c>
      <c r="C361" s="198">
        <f>SUM(C360)</f>
        <v>3462</v>
      </c>
      <c r="D361" s="199">
        <f>SUM(D360)</f>
        <v>10.386000000000001</v>
      </c>
      <c r="E361" s="198">
        <f>SUM(E360)</f>
        <v>3462</v>
      </c>
      <c r="F361" s="199">
        <f>SUM(F360)</f>
        <v>10.386000000000001</v>
      </c>
      <c r="G361" s="214">
        <f t="shared" si="170"/>
        <v>1</v>
      </c>
      <c r="H361" s="215">
        <f t="shared" si="170"/>
        <v>1</v>
      </c>
      <c r="I361" s="198">
        <f t="shared" ref="I361:S361" si="249">SUM(I359:I360)</f>
        <v>0</v>
      </c>
      <c r="J361" s="199">
        <f t="shared" si="249"/>
        <v>0</v>
      </c>
      <c r="K361" s="199">
        <f t="shared" si="249"/>
        <v>0</v>
      </c>
      <c r="L361" s="199">
        <f t="shared" si="249"/>
        <v>0</v>
      </c>
      <c r="M361" s="199">
        <f t="shared" si="249"/>
        <v>0</v>
      </c>
      <c r="N361" s="199">
        <f t="shared" si="249"/>
        <v>0</v>
      </c>
      <c r="O361" s="200">
        <f t="shared" si="249"/>
        <v>1.2E-2</v>
      </c>
      <c r="P361" s="199">
        <f t="shared" si="249"/>
        <v>3630</v>
      </c>
      <c r="Q361" s="199">
        <f t="shared" si="249"/>
        <v>21.78</v>
      </c>
      <c r="R361" s="199">
        <f t="shared" si="249"/>
        <v>3630</v>
      </c>
      <c r="S361" s="199">
        <f t="shared" si="249"/>
        <v>21.78</v>
      </c>
      <c r="T361" s="446"/>
      <c r="U361" s="446">
        <f t="shared" ref="U361:AB361" si="250">SUM(U359:U360)</f>
        <v>0</v>
      </c>
      <c r="V361" s="446"/>
      <c r="W361" s="446">
        <f t="shared" si="250"/>
        <v>0</v>
      </c>
      <c r="X361" s="449"/>
      <c r="Y361" s="446"/>
      <c r="Z361" s="446">
        <f t="shared" si="250"/>
        <v>10.368</v>
      </c>
      <c r="AA361" s="446"/>
      <c r="AB361" s="446">
        <f t="shared" si="250"/>
        <v>10.368</v>
      </c>
      <c r="AC361" s="412"/>
    </row>
    <row r="362" spans="1:29" ht="18">
      <c r="A362" s="260" t="s">
        <v>204</v>
      </c>
      <c r="B362" s="36" t="s">
        <v>216</v>
      </c>
      <c r="C362" s="26">
        <v>0</v>
      </c>
      <c r="D362" s="27">
        <v>0</v>
      </c>
      <c r="E362" s="26">
        <v>0</v>
      </c>
      <c r="F362" s="27">
        <v>0</v>
      </c>
      <c r="G362" s="47"/>
      <c r="H362" s="48"/>
      <c r="I362" s="53"/>
      <c r="J362" s="26"/>
      <c r="K362" s="26"/>
      <c r="L362" s="26"/>
      <c r="M362" s="26"/>
      <c r="N362" s="26"/>
      <c r="O362" s="112"/>
      <c r="P362" s="26"/>
      <c r="Q362" s="27"/>
      <c r="R362" s="42">
        <f t="shared" si="177"/>
        <v>0</v>
      </c>
      <c r="S362" s="43">
        <f t="shared" si="177"/>
        <v>0</v>
      </c>
      <c r="T362" s="439"/>
      <c r="U362" s="439"/>
      <c r="V362" s="439"/>
      <c r="W362" s="439"/>
      <c r="X362" s="440"/>
      <c r="Y362" s="439"/>
      <c r="Z362" s="448"/>
      <c r="AA362" s="406"/>
      <c r="AB362" s="484"/>
      <c r="AC362" s="403"/>
    </row>
    <row r="363" spans="1:29" s="147" customFormat="1" ht="18">
      <c r="A363" s="143">
        <v>23</v>
      </c>
      <c r="B363" s="144" t="s">
        <v>217</v>
      </c>
      <c r="C363" s="145">
        <v>0</v>
      </c>
      <c r="D363" s="162">
        <v>0</v>
      </c>
      <c r="E363" s="145">
        <v>0</v>
      </c>
      <c r="F363" s="162">
        <v>0</v>
      </c>
      <c r="G363" s="151"/>
      <c r="H363" s="152"/>
      <c r="I363" s="159"/>
      <c r="J363" s="145"/>
      <c r="K363" s="145"/>
      <c r="L363" s="145"/>
      <c r="M363" s="145"/>
      <c r="N363" s="145"/>
      <c r="O363" s="153"/>
      <c r="P363" s="145"/>
      <c r="Q363" s="162"/>
      <c r="R363" s="154">
        <f t="shared" si="177"/>
        <v>0</v>
      </c>
      <c r="S363" s="155">
        <f t="shared" si="177"/>
        <v>0</v>
      </c>
      <c r="T363" s="439"/>
      <c r="U363" s="439"/>
      <c r="V363" s="439"/>
      <c r="W363" s="439"/>
      <c r="X363" s="440"/>
      <c r="Y363" s="439"/>
      <c r="Z363" s="448"/>
      <c r="AA363" s="406"/>
      <c r="AB363" s="484"/>
      <c r="AC363" s="403"/>
    </row>
    <row r="364" spans="1:29" s="87" customFormat="1" ht="18">
      <c r="A364" s="6">
        <v>23.01</v>
      </c>
      <c r="B364" s="7" t="s">
        <v>218</v>
      </c>
      <c r="C364" s="8">
        <v>3</v>
      </c>
      <c r="D364" s="13">
        <v>51.341999999999999</v>
      </c>
      <c r="E364" s="8">
        <v>3</v>
      </c>
      <c r="F364" s="13">
        <v>51.341999999999999</v>
      </c>
      <c r="G364" s="47"/>
      <c r="H364" s="48"/>
      <c r="I364" s="49">
        <f t="shared" ref="I364:J400" si="251">C364-E364</f>
        <v>0</v>
      </c>
      <c r="J364" s="50">
        <f t="shared" si="251"/>
        <v>0</v>
      </c>
      <c r="K364" s="26"/>
      <c r="L364" s="26"/>
      <c r="M364" s="26"/>
      <c r="N364" s="26"/>
      <c r="O364" s="69"/>
      <c r="P364" s="8"/>
      <c r="Q364" s="41">
        <f t="shared" ref="Q364:Q387" si="252">O364*P364</f>
        <v>0</v>
      </c>
      <c r="R364" s="42">
        <f t="shared" si="177"/>
        <v>0</v>
      </c>
      <c r="S364" s="43">
        <f t="shared" si="177"/>
        <v>0</v>
      </c>
      <c r="T364" s="439"/>
      <c r="U364" s="439"/>
      <c r="V364" s="439"/>
      <c r="W364" s="439"/>
      <c r="X364" s="480"/>
      <c r="Y364" s="405"/>
      <c r="Z364" s="424">
        <f t="shared" ref="Z364:Z387" si="253">X364*Y364</f>
        <v>0</v>
      </c>
      <c r="AA364" s="406">
        <f t="shared" ref="AA364:AB424" si="254">T364+V364+Y364</f>
        <v>0</v>
      </c>
      <c r="AB364" s="484">
        <f t="shared" si="199"/>
        <v>0</v>
      </c>
      <c r="AC364" s="403"/>
    </row>
    <row r="365" spans="1:29" s="87" customFormat="1" ht="18">
      <c r="A365" s="6">
        <f t="shared" ref="A365:A370" si="255">+A364+0.01</f>
        <v>23.020000000000003</v>
      </c>
      <c r="B365" s="7" t="s">
        <v>219</v>
      </c>
      <c r="C365" s="26">
        <v>0</v>
      </c>
      <c r="D365" s="27">
        <v>0</v>
      </c>
      <c r="E365" s="26">
        <v>0</v>
      </c>
      <c r="F365" s="27">
        <v>0</v>
      </c>
      <c r="G365" s="47"/>
      <c r="H365" s="48"/>
      <c r="I365" s="49">
        <f t="shared" si="251"/>
        <v>0</v>
      </c>
      <c r="J365" s="50">
        <f t="shared" si="251"/>
        <v>0</v>
      </c>
      <c r="K365" s="26"/>
      <c r="L365" s="26"/>
      <c r="M365" s="26"/>
      <c r="N365" s="26"/>
      <c r="O365" s="69"/>
      <c r="P365" s="8"/>
      <c r="Q365" s="41">
        <f t="shared" si="252"/>
        <v>0</v>
      </c>
      <c r="R365" s="42">
        <f t="shared" si="177"/>
        <v>0</v>
      </c>
      <c r="S365" s="43">
        <f t="shared" si="177"/>
        <v>0</v>
      </c>
      <c r="T365" s="439"/>
      <c r="U365" s="439"/>
      <c r="V365" s="439"/>
      <c r="W365" s="439"/>
      <c r="X365" s="480"/>
      <c r="Y365" s="405"/>
      <c r="Z365" s="424">
        <f t="shared" si="253"/>
        <v>0</v>
      </c>
      <c r="AA365" s="406">
        <f t="shared" si="254"/>
        <v>0</v>
      </c>
      <c r="AB365" s="484">
        <f t="shared" si="199"/>
        <v>0</v>
      </c>
      <c r="AC365" s="403"/>
    </row>
    <row r="366" spans="1:29" ht="18">
      <c r="A366" s="6">
        <f t="shared" si="255"/>
        <v>23.030000000000005</v>
      </c>
      <c r="B366" s="7" t="s">
        <v>220</v>
      </c>
      <c r="C366" s="8">
        <v>5</v>
      </c>
      <c r="D366" s="13">
        <v>70.825000000000003</v>
      </c>
      <c r="E366" s="8"/>
      <c r="F366" s="13"/>
      <c r="G366" s="47">
        <f t="shared" si="170"/>
        <v>0</v>
      </c>
      <c r="H366" s="48">
        <f t="shared" si="170"/>
        <v>0</v>
      </c>
      <c r="I366" s="49">
        <f t="shared" si="251"/>
        <v>5</v>
      </c>
      <c r="J366" s="50">
        <f t="shared" si="251"/>
        <v>70.825000000000003</v>
      </c>
      <c r="K366" s="8"/>
      <c r="L366" s="8"/>
      <c r="M366" s="8"/>
      <c r="N366" s="8"/>
      <c r="O366" s="51"/>
      <c r="P366" s="8"/>
      <c r="Q366" s="41">
        <f t="shared" si="252"/>
        <v>0</v>
      </c>
      <c r="R366" s="42">
        <f t="shared" si="177"/>
        <v>0</v>
      </c>
      <c r="S366" s="43">
        <f t="shared" si="177"/>
        <v>0</v>
      </c>
      <c r="T366" s="405"/>
      <c r="U366" s="405"/>
      <c r="V366" s="405"/>
      <c r="W366" s="405"/>
      <c r="X366" s="423"/>
      <c r="Y366" s="405"/>
      <c r="Z366" s="424">
        <f t="shared" si="253"/>
        <v>0</v>
      </c>
      <c r="AA366" s="406">
        <f t="shared" si="254"/>
        <v>0</v>
      </c>
      <c r="AB366" s="484">
        <f t="shared" si="199"/>
        <v>0</v>
      </c>
      <c r="AC366" s="404"/>
    </row>
    <row r="367" spans="1:29" ht="18">
      <c r="A367" s="6">
        <f t="shared" si="255"/>
        <v>23.040000000000006</v>
      </c>
      <c r="B367" s="7" t="s">
        <v>221</v>
      </c>
      <c r="C367" s="8">
        <v>0</v>
      </c>
      <c r="D367" s="13">
        <v>0</v>
      </c>
      <c r="E367" s="8">
        <v>0</v>
      </c>
      <c r="F367" s="13">
        <v>0</v>
      </c>
      <c r="G367" s="47"/>
      <c r="H367" s="48"/>
      <c r="I367" s="49">
        <f t="shared" si="251"/>
        <v>0</v>
      </c>
      <c r="J367" s="50">
        <f t="shared" si="251"/>
        <v>0</v>
      </c>
      <c r="K367" s="8"/>
      <c r="L367" s="8"/>
      <c r="M367" s="8"/>
      <c r="N367" s="8"/>
      <c r="O367" s="51"/>
      <c r="P367" s="8"/>
      <c r="Q367" s="41">
        <f t="shared" si="252"/>
        <v>0</v>
      </c>
      <c r="R367" s="42">
        <f t="shared" si="177"/>
        <v>0</v>
      </c>
      <c r="S367" s="43">
        <f t="shared" si="177"/>
        <v>0</v>
      </c>
      <c r="T367" s="405"/>
      <c r="U367" s="405"/>
      <c r="V367" s="405"/>
      <c r="W367" s="405"/>
      <c r="X367" s="423"/>
      <c r="Y367" s="405"/>
      <c r="Z367" s="424">
        <f t="shared" si="253"/>
        <v>0</v>
      </c>
      <c r="AA367" s="406">
        <f t="shared" si="254"/>
        <v>0</v>
      </c>
      <c r="AB367" s="484">
        <f t="shared" si="199"/>
        <v>0</v>
      </c>
      <c r="AC367" s="404"/>
    </row>
    <row r="368" spans="1:29" ht="18">
      <c r="A368" s="6">
        <f t="shared" si="255"/>
        <v>23.050000000000008</v>
      </c>
      <c r="B368" s="7" t="s">
        <v>141</v>
      </c>
      <c r="C368" s="8">
        <v>0</v>
      </c>
      <c r="D368" s="13">
        <v>0</v>
      </c>
      <c r="E368" s="8">
        <v>0</v>
      </c>
      <c r="F368" s="13">
        <v>0</v>
      </c>
      <c r="G368" s="47"/>
      <c r="H368" s="48"/>
      <c r="I368" s="49">
        <f t="shared" si="251"/>
        <v>0</v>
      </c>
      <c r="J368" s="50">
        <f t="shared" si="251"/>
        <v>0</v>
      </c>
      <c r="K368" s="8"/>
      <c r="L368" s="8"/>
      <c r="M368" s="8"/>
      <c r="N368" s="8"/>
      <c r="O368" s="51">
        <v>21.6</v>
      </c>
      <c r="P368" s="8">
        <v>4</v>
      </c>
      <c r="Q368" s="41">
        <f t="shared" si="252"/>
        <v>86.4</v>
      </c>
      <c r="R368" s="42">
        <f t="shared" si="177"/>
        <v>4</v>
      </c>
      <c r="S368" s="43">
        <f t="shared" si="177"/>
        <v>86.4</v>
      </c>
      <c r="T368" s="405"/>
      <c r="U368" s="405"/>
      <c r="V368" s="405"/>
      <c r="W368" s="405"/>
      <c r="X368" s="423">
        <v>21.6</v>
      </c>
      <c r="Y368" s="405">
        <v>0</v>
      </c>
      <c r="Z368" s="424">
        <f t="shared" si="253"/>
        <v>0</v>
      </c>
      <c r="AA368" s="406">
        <f t="shared" si="254"/>
        <v>0</v>
      </c>
      <c r="AB368" s="484">
        <f t="shared" si="199"/>
        <v>0</v>
      </c>
      <c r="AC368" s="404"/>
    </row>
    <row r="369" spans="1:29" ht="30" customHeight="1">
      <c r="A369" s="6">
        <f t="shared" si="255"/>
        <v>23.060000000000009</v>
      </c>
      <c r="B369" s="7" t="s">
        <v>222</v>
      </c>
      <c r="C369" s="8">
        <v>0</v>
      </c>
      <c r="D369" s="13">
        <v>0</v>
      </c>
      <c r="E369" s="8">
        <v>0</v>
      </c>
      <c r="F369" s="13">
        <v>0</v>
      </c>
      <c r="G369" s="47"/>
      <c r="H369" s="48"/>
      <c r="I369" s="49">
        <f t="shared" si="251"/>
        <v>0</v>
      </c>
      <c r="J369" s="50">
        <f t="shared" si="251"/>
        <v>0</v>
      </c>
      <c r="K369" s="8"/>
      <c r="L369" s="8"/>
      <c r="M369" s="8"/>
      <c r="N369" s="8"/>
      <c r="O369" s="51"/>
      <c r="P369" s="8"/>
      <c r="Q369" s="41">
        <f t="shared" si="252"/>
        <v>0</v>
      </c>
      <c r="R369" s="42">
        <f t="shared" si="177"/>
        <v>0</v>
      </c>
      <c r="S369" s="43">
        <f t="shared" si="177"/>
        <v>0</v>
      </c>
      <c r="T369" s="405"/>
      <c r="U369" s="405"/>
      <c r="V369" s="405"/>
      <c r="W369" s="405"/>
      <c r="X369" s="423"/>
      <c r="Y369" s="405"/>
      <c r="Z369" s="424">
        <f t="shared" si="253"/>
        <v>0</v>
      </c>
      <c r="AA369" s="406">
        <f t="shared" si="254"/>
        <v>0</v>
      </c>
      <c r="AB369" s="484">
        <f t="shared" si="199"/>
        <v>0</v>
      </c>
      <c r="AC369" s="404"/>
    </row>
    <row r="370" spans="1:29" ht="28.5" customHeight="1">
      <c r="A370" s="6">
        <f t="shared" si="255"/>
        <v>23.070000000000011</v>
      </c>
      <c r="B370" s="7" t="s">
        <v>22</v>
      </c>
      <c r="C370" s="8">
        <v>0</v>
      </c>
      <c r="D370" s="13">
        <v>0</v>
      </c>
      <c r="E370" s="8">
        <v>0</v>
      </c>
      <c r="F370" s="13">
        <v>0</v>
      </c>
      <c r="G370" s="47"/>
      <c r="H370" s="48"/>
      <c r="I370" s="49">
        <f t="shared" si="251"/>
        <v>0</v>
      </c>
      <c r="J370" s="50">
        <f t="shared" si="251"/>
        <v>0</v>
      </c>
      <c r="K370" s="8"/>
      <c r="L370" s="8"/>
      <c r="M370" s="8"/>
      <c r="N370" s="8"/>
      <c r="O370" s="51"/>
      <c r="P370" s="8"/>
      <c r="Q370" s="41">
        <f t="shared" si="252"/>
        <v>0</v>
      </c>
      <c r="R370" s="42">
        <f t="shared" ref="R370" si="256">K370+M370+P370</f>
        <v>0</v>
      </c>
      <c r="S370" s="43">
        <f t="shared" ref="S370" si="257">L370+N370+Q370</f>
        <v>0</v>
      </c>
      <c r="T370" s="8"/>
      <c r="U370" s="8"/>
      <c r="V370" s="405"/>
      <c r="W370" s="405"/>
      <c r="X370" s="423"/>
      <c r="Y370" s="405"/>
      <c r="Z370" s="424">
        <f t="shared" si="253"/>
        <v>0</v>
      </c>
      <c r="AA370" s="406">
        <v>0</v>
      </c>
      <c r="AB370" s="484">
        <v>0</v>
      </c>
      <c r="AC370" s="404"/>
    </row>
    <row r="371" spans="1:29" ht="30" customHeight="1">
      <c r="A371" s="6">
        <f>+A370+0.01</f>
        <v>23.080000000000013</v>
      </c>
      <c r="B371" s="7" t="s">
        <v>223</v>
      </c>
      <c r="C371" s="8">
        <v>0</v>
      </c>
      <c r="D371" s="13">
        <v>0</v>
      </c>
      <c r="E371" s="8">
        <v>0</v>
      </c>
      <c r="F371" s="13">
        <v>0</v>
      </c>
      <c r="G371" s="47"/>
      <c r="H371" s="48"/>
      <c r="I371" s="49">
        <f t="shared" si="251"/>
        <v>0</v>
      </c>
      <c r="J371" s="50">
        <f t="shared" si="251"/>
        <v>0</v>
      </c>
      <c r="K371" s="8"/>
      <c r="L371" s="8"/>
      <c r="M371" s="8"/>
      <c r="N371" s="8"/>
      <c r="O371" s="51">
        <v>7.2</v>
      </c>
      <c r="P371" s="8"/>
      <c r="Q371" s="41">
        <f t="shared" si="252"/>
        <v>0</v>
      </c>
      <c r="R371" s="42">
        <f t="shared" si="177"/>
        <v>0</v>
      </c>
      <c r="S371" s="43">
        <f t="shared" si="177"/>
        <v>0</v>
      </c>
      <c r="T371" s="405"/>
      <c r="U371" s="405"/>
      <c r="V371" s="405"/>
      <c r="W371" s="405"/>
      <c r="X371" s="423">
        <v>7.2</v>
      </c>
      <c r="Y371" s="405"/>
      <c r="Z371" s="424">
        <f t="shared" si="253"/>
        <v>0</v>
      </c>
      <c r="AA371" s="406">
        <f t="shared" si="254"/>
        <v>0</v>
      </c>
      <c r="AB371" s="484">
        <f t="shared" si="199"/>
        <v>0</v>
      </c>
      <c r="AC371" s="404"/>
    </row>
    <row r="372" spans="1:29" ht="30.75" customHeight="1">
      <c r="A372" s="6">
        <v>23.09</v>
      </c>
      <c r="B372" s="7" t="s">
        <v>347</v>
      </c>
      <c r="C372" s="8">
        <v>13</v>
      </c>
      <c r="D372" s="13">
        <v>48.216000000000008</v>
      </c>
      <c r="E372" s="8">
        <v>13</v>
      </c>
      <c r="F372" s="13">
        <v>48.216000000000008</v>
      </c>
      <c r="G372" s="47">
        <f t="shared" ref="G372:H425" si="258">E372/C372</f>
        <v>1</v>
      </c>
      <c r="H372" s="48">
        <f t="shared" si="258"/>
        <v>1</v>
      </c>
      <c r="I372" s="49">
        <f t="shared" si="251"/>
        <v>0</v>
      </c>
      <c r="J372" s="50">
        <f t="shared" si="251"/>
        <v>0</v>
      </c>
      <c r="K372" s="8"/>
      <c r="L372" s="8"/>
      <c r="M372" s="8"/>
      <c r="N372" s="8"/>
      <c r="O372" s="51">
        <v>7.2</v>
      </c>
      <c r="P372" s="8">
        <v>3</v>
      </c>
      <c r="Q372" s="41">
        <f t="shared" si="252"/>
        <v>21.6</v>
      </c>
      <c r="R372" s="42">
        <f t="shared" si="177"/>
        <v>3</v>
      </c>
      <c r="S372" s="43">
        <f t="shared" si="177"/>
        <v>21.6</v>
      </c>
      <c r="T372" s="405"/>
      <c r="U372" s="405"/>
      <c r="V372" s="405"/>
      <c r="W372" s="405"/>
      <c r="X372" s="423">
        <v>7.2</v>
      </c>
      <c r="Y372" s="405">
        <v>3</v>
      </c>
      <c r="Z372" s="424">
        <f t="shared" si="253"/>
        <v>21.6</v>
      </c>
      <c r="AA372" s="406">
        <f t="shared" si="254"/>
        <v>3</v>
      </c>
      <c r="AB372" s="484">
        <f t="shared" si="199"/>
        <v>21.6</v>
      </c>
      <c r="AC372" s="404"/>
    </row>
    <row r="373" spans="1:29" ht="32.25" customHeight="1">
      <c r="A373" s="6">
        <f t="shared" ref="A373:A386" si="259">+A372+0.01</f>
        <v>23.1</v>
      </c>
      <c r="B373" s="7" t="s">
        <v>294</v>
      </c>
      <c r="C373" s="8"/>
      <c r="D373" s="13"/>
      <c r="E373" s="8"/>
      <c r="F373" s="13"/>
      <c r="G373" s="47"/>
      <c r="H373" s="48"/>
      <c r="I373" s="49"/>
      <c r="J373" s="50"/>
      <c r="K373" s="8"/>
      <c r="L373" s="8"/>
      <c r="M373" s="8"/>
      <c r="N373" s="8"/>
      <c r="O373" s="51">
        <v>7.2</v>
      </c>
      <c r="P373" s="8">
        <v>0</v>
      </c>
      <c r="Q373" s="41">
        <f t="shared" si="252"/>
        <v>0</v>
      </c>
      <c r="R373" s="42">
        <f t="shared" si="177"/>
        <v>0</v>
      </c>
      <c r="S373" s="43">
        <f t="shared" si="177"/>
        <v>0</v>
      </c>
      <c r="T373" s="405"/>
      <c r="U373" s="405"/>
      <c r="V373" s="405"/>
      <c r="W373" s="405"/>
      <c r="X373" s="423">
        <v>7.2</v>
      </c>
      <c r="Y373" s="405">
        <v>0</v>
      </c>
      <c r="Z373" s="424">
        <f t="shared" si="253"/>
        <v>0</v>
      </c>
      <c r="AA373" s="406">
        <f t="shared" si="254"/>
        <v>0</v>
      </c>
      <c r="AB373" s="484">
        <f t="shared" si="199"/>
        <v>0</v>
      </c>
      <c r="AC373" s="404"/>
    </row>
    <row r="374" spans="1:29" ht="30.75" customHeight="1">
      <c r="A374" s="6">
        <f t="shared" si="259"/>
        <v>23.110000000000003</v>
      </c>
      <c r="B374" s="7" t="s">
        <v>348</v>
      </c>
      <c r="C374" s="8">
        <v>8</v>
      </c>
      <c r="D374" s="13">
        <v>43.328000000000003</v>
      </c>
      <c r="E374" s="8">
        <v>8</v>
      </c>
      <c r="F374" s="13">
        <v>43.328000000000003</v>
      </c>
      <c r="G374" s="47"/>
      <c r="H374" s="48"/>
      <c r="I374" s="49">
        <f t="shared" si="251"/>
        <v>0</v>
      </c>
      <c r="J374" s="50">
        <f t="shared" si="251"/>
        <v>0</v>
      </c>
      <c r="K374" s="8"/>
      <c r="L374" s="8"/>
      <c r="M374" s="8"/>
      <c r="N374" s="8"/>
      <c r="O374" s="51">
        <v>7.2</v>
      </c>
      <c r="P374" s="8">
        <v>381</v>
      </c>
      <c r="Q374" s="41">
        <f t="shared" si="252"/>
        <v>2743.2000000000003</v>
      </c>
      <c r="R374" s="42">
        <f t="shared" si="177"/>
        <v>381</v>
      </c>
      <c r="S374" s="43">
        <f t="shared" si="177"/>
        <v>2743.2000000000003</v>
      </c>
      <c r="T374" s="405"/>
      <c r="U374" s="405"/>
      <c r="V374" s="405"/>
      <c r="W374" s="405"/>
      <c r="X374" s="423">
        <v>7.2</v>
      </c>
      <c r="Y374" s="405">
        <v>113</v>
      </c>
      <c r="Z374" s="424">
        <f t="shared" si="253"/>
        <v>813.6</v>
      </c>
      <c r="AA374" s="406">
        <f t="shared" si="254"/>
        <v>113</v>
      </c>
      <c r="AB374" s="484">
        <f t="shared" si="199"/>
        <v>813.6</v>
      </c>
      <c r="AC374" s="404"/>
    </row>
    <row r="375" spans="1:29" ht="33.75" customHeight="1">
      <c r="A375" s="6">
        <f t="shared" si="259"/>
        <v>23.120000000000005</v>
      </c>
      <c r="B375" s="7" t="s">
        <v>295</v>
      </c>
      <c r="C375" s="8">
        <v>11</v>
      </c>
      <c r="D375" s="13">
        <v>59.576000000000008</v>
      </c>
      <c r="E375" s="8">
        <v>11</v>
      </c>
      <c r="F375" s="13">
        <v>59.576000000000008</v>
      </c>
      <c r="G375" s="47"/>
      <c r="H375" s="48"/>
      <c r="I375" s="49"/>
      <c r="J375" s="50"/>
      <c r="K375" s="8"/>
      <c r="L375" s="8"/>
      <c r="M375" s="8"/>
      <c r="N375" s="8"/>
      <c r="O375" s="51">
        <v>7.2</v>
      </c>
      <c r="P375" s="8"/>
      <c r="Q375" s="41">
        <f t="shared" si="252"/>
        <v>0</v>
      </c>
      <c r="R375" s="42">
        <f t="shared" si="177"/>
        <v>0</v>
      </c>
      <c r="S375" s="43">
        <f t="shared" si="177"/>
        <v>0</v>
      </c>
      <c r="T375" s="405"/>
      <c r="U375" s="405"/>
      <c r="V375" s="405"/>
      <c r="W375" s="405"/>
      <c r="X375" s="423">
        <v>7.2</v>
      </c>
      <c r="Y375" s="405"/>
      <c r="Z375" s="424">
        <f t="shared" si="253"/>
        <v>0</v>
      </c>
      <c r="AA375" s="406">
        <f t="shared" si="254"/>
        <v>0</v>
      </c>
      <c r="AB375" s="484">
        <f t="shared" si="199"/>
        <v>0</v>
      </c>
      <c r="AC375" s="404"/>
    </row>
    <row r="376" spans="1:29" ht="42.75" customHeight="1">
      <c r="A376" s="6">
        <f t="shared" si="259"/>
        <v>23.130000000000006</v>
      </c>
      <c r="B376" s="7" t="s">
        <v>224</v>
      </c>
      <c r="C376" s="8">
        <v>0</v>
      </c>
      <c r="D376" s="13">
        <v>0</v>
      </c>
      <c r="E376" s="8">
        <v>0</v>
      </c>
      <c r="F376" s="13">
        <v>0</v>
      </c>
      <c r="G376" s="47"/>
      <c r="H376" s="48"/>
      <c r="I376" s="49">
        <f t="shared" si="251"/>
        <v>0</v>
      </c>
      <c r="J376" s="50">
        <f t="shared" si="251"/>
        <v>0</v>
      </c>
      <c r="K376" s="8"/>
      <c r="L376" s="8"/>
      <c r="M376" s="8"/>
      <c r="N376" s="8"/>
      <c r="O376" s="51"/>
      <c r="P376" s="8"/>
      <c r="Q376" s="41">
        <f t="shared" si="252"/>
        <v>0</v>
      </c>
      <c r="R376" s="42">
        <f t="shared" si="177"/>
        <v>0</v>
      </c>
      <c r="S376" s="43">
        <f t="shared" si="177"/>
        <v>0</v>
      </c>
      <c r="T376" s="405"/>
      <c r="U376" s="405"/>
      <c r="V376" s="405"/>
      <c r="W376" s="405"/>
      <c r="X376" s="423"/>
      <c r="Y376" s="405"/>
      <c r="Z376" s="424">
        <f t="shared" si="253"/>
        <v>0</v>
      </c>
      <c r="AA376" s="406">
        <f t="shared" si="254"/>
        <v>0</v>
      </c>
      <c r="AB376" s="484">
        <f t="shared" si="199"/>
        <v>0</v>
      </c>
      <c r="AC376" s="404"/>
    </row>
    <row r="377" spans="1:29" ht="42.75" customHeight="1">
      <c r="A377" s="6">
        <f t="shared" si="259"/>
        <v>23.140000000000008</v>
      </c>
      <c r="B377" s="7" t="s">
        <v>225</v>
      </c>
      <c r="C377" s="8">
        <v>0</v>
      </c>
      <c r="D377" s="13">
        <v>0</v>
      </c>
      <c r="E377" s="8">
        <v>0</v>
      </c>
      <c r="F377" s="13">
        <v>0</v>
      </c>
      <c r="G377" s="47"/>
      <c r="H377" s="48"/>
      <c r="I377" s="49">
        <f t="shared" si="251"/>
        <v>0</v>
      </c>
      <c r="J377" s="50">
        <f t="shared" si="251"/>
        <v>0</v>
      </c>
      <c r="K377" s="8"/>
      <c r="L377" s="8"/>
      <c r="M377" s="8"/>
      <c r="N377" s="8"/>
      <c r="O377" s="51"/>
      <c r="P377" s="8"/>
      <c r="Q377" s="41">
        <f t="shared" si="252"/>
        <v>0</v>
      </c>
      <c r="R377" s="42">
        <f t="shared" si="177"/>
        <v>0</v>
      </c>
      <c r="S377" s="43">
        <f t="shared" si="177"/>
        <v>0</v>
      </c>
      <c r="T377" s="405"/>
      <c r="U377" s="405"/>
      <c r="V377" s="405"/>
      <c r="W377" s="405"/>
      <c r="X377" s="423"/>
      <c r="Y377" s="405"/>
      <c r="Z377" s="424">
        <f t="shared" si="253"/>
        <v>0</v>
      </c>
      <c r="AA377" s="406">
        <f t="shared" si="254"/>
        <v>0</v>
      </c>
      <c r="AB377" s="484">
        <f t="shared" si="199"/>
        <v>0</v>
      </c>
      <c r="AC377" s="404"/>
    </row>
    <row r="378" spans="1:29" s="91" customFormat="1" ht="18">
      <c r="A378" s="6">
        <f t="shared" si="259"/>
        <v>23.150000000000009</v>
      </c>
      <c r="B378" s="7" t="s">
        <v>226</v>
      </c>
      <c r="C378" s="8">
        <v>0</v>
      </c>
      <c r="D378" s="13">
        <v>0</v>
      </c>
      <c r="E378" s="8">
        <v>0</v>
      </c>
      <c r="F378" s="13">
        <v>0</v>
      </c>
      <c r="G378" s="47"/>
      <c r="H378" s="48"/>
      <c r="I378" s="49">
        <f t="shared" si="251"/>
        <v>0</v>
      </c>
      <c r="J378" s="50">
        <f t="shared" si="251"/>
        <v>0</v>
      </c>
      <c r="K378" s="8"/>
      <c r="L378" s="8"/>
      <c r="M378" s="8"/>
      <c r="N378" s="8"/>
      <c r="O378" s="51"/>
      <c r="P378" s="8"/>
      <c r="Q378" s="41">
        <f t="shared" si="252"/>
        <v>0</v>
      </c>
      <c r="R378" s="42">
        <f t="shared" si="177"/>
        <v>0</v>
      </c>
      <c r="S378" s="43">
        <f t="shared" si="177"/>
        <v>0</v>
      </c>
      <c r="T378" s="405"/>
      <c r="U378" s="405"/>
      <c r="V378" s="405"/>
      <c r="W378" s="405"/>
      <c r="X378" s="423"/>
      <c r="Y378" s="405"/>
      <c r="Z378" s="424">
        <f t="shared" si="253"/>
        <v>0</v>
      </c>
      <c r="AA378" s="406">
        <f t="shared" si="254"/>
        <v>0</v>
      </c>
      <c r="AB378" s="484">
        <f t="shared" si="199"/>
        <v>0</v>
      </c>
      <c r="AC378" s="404"/>
    </row>
    <row r="379" spans="1:29" ht="18">
      <c r="A379" s="6">
        <f t="shared" si="259"/>
        <v>23.160000000000011</v>
      </c>
      <c r="B379" s="7" t="s">
        <v>290</v>
      </c>
      <c r="C379" s="8">
        <v>0</v>
      </c>
      <c r="D379" s="13">
        <v>0</v>
      </c>
      <c r="E379" s="8">
        <v>0</v>
      </c>
      <c r="F379" s="13">
        <v>0</v>
      </c>
      <c r="G379" s="47"/>
      <c r="H379" s="48"/>
      <c r="I379" s="49">
        <f t="shared" si="251"/>
        <v>0</v>
      </c>
      <c r="J379" s="50">
        <f t="shared" si="251"/>
        <v>0</v>
      </c>
      <c r="K379" s="8"/>
      <c r="L379" s="8"/>
      <c r="M379" s="8"/>
      <c r="N379" s="8"/>
      <c r="O379" s="51"/>
      <c r="P379" s="8"/>
      <c r="Q379" s="41">
        <f t="shared" si="252"/>
        <v>0</v>
      </c>
      <c r="R379" s="42">
        <f t="shared" ref="R379:S423" si="260">K379+M379+P379</f>
        <v>0</v>
      </c>
      <c r="S379" s="43">
        <f t="shared" si="260"/>
        <v>0</v>
      </c>
      <c r="T379" s="405"/>
      <c r="U379" s="405"/>
      <c r="V379" s="405"/>
      <c r="W379" s="405"/>
      <c r="X379" s="423"/>
      <c r="Y379" s="405"/>
      <c r="Z379" s="424">
        <f t="shared" si="253"/>
        <v>0</v>
      </c>
      <c r="AA379" s="406">
        <f t="shared" si="254"/>
        <v>0</v>
      </c>
      <c r="AB379" s="484">
        <f t="shared" si="199"/>
        <v>0</v>
      </c>
      <c r="AC379" s="404"/>
    </row>
    <row r="380" spans="1:29" ht="18">
      <c r="A380" s="6">
        <f t="shared" si="259"/>
        <v>23.170000000000012</v>
      </c>
      <c r="B380" s="7" t="s">
        <v>227</v>
      </c>
      <c r="C380" s="8">
        <v>0</v>
      </c>
      <c r="D380" s="13">
        <v>0</v>
      </c>
      <c r="E380" s="8">
        <v>0</v>
      </c>
      <c r="F380" s="13">
        <v>0</v>
      </c>
      <c r="G380" s="47"/>
      <c r="H380" s="48"/>
      <c r="I380" s="49">
        <f t="shared" si="251"/>
        <v>0</v>
      </c>
      <c r="J380" s="50">
        <f t="shared" si="251"/>
        <v>0</v>
      </c>
      <c r="K380" s="8"/>
      <c r="L380" s="8"/>
      <c r="M380" s="8"/>
      <c r="N380" s="8"/>
      <c r="O380" s="51">
        <v>2.09</v>
      </c>
      <c r="P380" s="8">
        <v>32</v>
      </c>
      <c r="Q380" s="41">
        <f t="shared" si="252"/>
        <v>66.88</v>
      </c>
      <c r="R380" s="42">
        <f t="shared" si="260"/>
        <v>32</v>
      </c>
      <c r="S380" s="43">
        <f t="shared" si="260"/>
        <v>66.88</v>
      </c>
      <c r="T380" s="405"/>
      <c r="U380" s="405"/>
      <c r="V380" s="405"/>
      <c r="W380" s="405"/>
      <c r="X380" s="423">
        <v>2.09</v>
      </c>
      <c r="Y380" s="405">
        <v>0</v>
      </c>
      <c r="Z380" s="424">
        <f t="shared" si="253"/>
        <v>0</v>
      </c>
      <c r="AA380" s="406">
        <f t="shared" si="254"/>
        <v>0</v>
      </c>
      <c r="AB380" s="484">
        <f t="shared" si="199"/>
        <v>0</v>
      </c>
      <c r="AC380" s="404"/>
    </row>
    <row r="381" spans="1:29" s="91" customFormat="1" ht="18">
      <c r="A381" s="6">
        <f t="shared" si="259"/>
        <v>23.180000000000014</v>
      </c>
      <c r="B381" s="7" t="s">
        <v>228</v>
      </c>
      <c r="C381" s="8">
        <v>2</v>
      </c>
      <c r="D381" s="13">
        <v>2.2160000000000002</v>
      </c>
      <c r="E381" s="8">
        <v>2</v>
      </c>
      <c r="F381" s="13">
        <v>2.2160000000000002</v>
      </c>
      <c r="G381" s="47"/>
      <c r="H381" s="48"/>
      <c r="I381" s="49">
        <f t="shared" si="251"/>
        <v>0</v>
      </c>
      <c r="J381" s="50">
        <f t="shared" si="251"/>
        <v>0</v>
      </c>
      <c r="K381" s="8"/>
      <c r="L381" s="8"/>
      <c r="M381" s="8"/>
      <c r="N381" s="8"/>
      <c r="O381" s="51">
        <v>1.1100000000000001</v>
      </c>
      <c r="P381" s="8"/>
      <c r="Q381" s="41">
        <f t="shared" si="252"/>
        <v>0</v>
      </c>
      <c r="R381" s="42">
        <f t="shared" si="260"/>
        <v>0</v>
      </c>
      <c r="S381" s="43">
        <f t="shared" si="260"/>
        <v>0</v>
      </c>
      <c r="T381" s="405"/>
      <c r="U381" s="405"/>
      <c r="V381" s="405"/>
      <c r="W381" s="405"/>
      <c r="X381" s="423">
        <v>1.1100000000000001</v>
      </c>
      <c r="Y381" s="405"/>
      <c r="Z381" s="424">
        <f t="shared" si="253"/>
        <v>0</v>
      </c>
      <c r="AA381" s="406">
        <f t="shared" si="254"/>
        <v>0</v>
      </c>
      <c r="AB381" s="484">
        <f t="shared" si="199"/>
        <v>0</v>
      </c>
      <c r="AC381" s="404"/>
    </row>
    <row r="382" spans="1:29" s="9" customFormat="1" ht="38.25" customHeight="1">
      <c r="A382" s="6">
        <f t="shared" si="259"/>
        <v>23.190000000000015</v>
      </c>
      <c r="B382" s="7" t="s">
        <v>317</v>
      </c>
      <c r="C382" s="8">
        <v>0</v>
      </c>
      <c r="D382" s="13">
        <v>0</v>
      </c>
      <c r="E382" s="8">
        <v>0</v>
      </c>
      <c r="F382" s="13">
        <v>0</v>
      </c>
      <c r="G382" s="47"/>
      <c r="H382" s="48"/>
      <c r="I382" s="49">
        <f t="shared" si="251"/>
        <v>0</v>
      </c>
      <c r="J382" s="50">
        <f t="shared" si="251"/>
        <v>0</v>
      </c>
      <c r="K382" s="8"/>
      <c r="L382" s="8"/>
      <c r="M382" s="8"/>
      <c r="N382" s="8"/>
      <c r="O382" s="51">
        <v>1.6E-2</v>
      </c>
      <c r="P382" s="8">
        <v>5071</v>
      </c>
      <c r="Q382" s="41">
        <f t="shared" si="252"/>
        <v>81.135999999999996</v>
      </c>
      <c r="R382" s="42">
        <f t="shared" si="260"/>
        <v>5071</v>
      </c>
      <c r="S382" s="43">
        <f t="shared" si="260"/>
        <v>81.135999999999996</v>
      </c>
      <c r="T382" s="405"/>
      <c r="U382" s="405"/>
      <c r="V382" s="405"/>
      <c r="W382" s="405"/>
      <c r="X382" s="423">
        <v>1.6E-2</v>
      </c>
      <c r="Y382" s="405">
        <v>0</v>
      </c>
      <c r="Z382" s="424">
        <f t="shared" si="253"/>
        <v>0</v>
      </c>
      <c r="AA382" s="406">
        <f t="shared" si="254"/>
        <v>0</v>
      </c>
      <c r="AB382" s="484">
        <f t="shared" si="199"/>
        <v>0</v>
      </c>
      <c r="AC382" s="404"/>
    </row>
    <row r="383" spans="1:29" ht="24.75" customHeight="1">
      <c r="A383" s="6">
        <f t="shared" si="259"/>
        <v>23.200000000000017</v>
      </c>
      <c r="B383" s="61" t="s">
        <v>229</v>
      </c>
      <c r="C383" s="62">
        <v>0</v>
      </c>
      <c r="D383" s="63">
        <v>0</v>
      </c>
      <c r="E383" s="62">
        <v>0</v>
      </c>
      <c r="F383" s="63">
        <v>0</v>
      </c>
      <c r="G383" s="47"/>
      <c r="H383" s="48"/>
      <c r="I383" s="49">
        <f t="shared" si="251"/>
        <v>0</v>
      </c>
      <c r="J383" s="50">
        <f t="shared" si="251"/>
        <v>0</v>
      </c>
      <c r="K383" s="62"/>
      <c r="L383" s="62"/>
      <c r="M383" s="62"/>
      <c r="N383" s="62"/>
      <c r="O383" s="69"/>
      <c r="P383" s="62"/>
      <c r="Q383" s="41">
        <f t="shared" si="252"/>
        <v>0</v>
      </c>
      <c r="R383" s="42">
        <f t="shared" si="260"/>
        <v>0</v>
      </c>
      <c r="S383" s="43">
        <f t="shared" si="260"/>
        <v>0</v>
      </c>
      <c r="T383" s="409"/>
      <c r="U383" s="409"/>
      <c r="V383" s="409"/>
      <c r="W383" s="409"/>
      <c r="X383" s="480"/>
      <c r="Y383" s="409"/>
      <c r="Z383" s="424">
        <f t="shared" si="253"/>
        <v>0</v>
      </c>
      <c r="AA383" s="406">
        <f t="shared" si="254"/>
        <v>0</v>
      </c>
      <c r="AB383" s="484">
        <f t="shared" si="199"/>
        <v>0</v>
      </c>
      <c r="AC383" s="408"/>
    </row>
    <row r="384" spans="1:29" ht="48.75" customHeight="1">
      <c r="A384" s="6">
        <f t="shared" si="259"/>
        <v>23.210000000000019</v>
      </c>
      <c r="B384" s="56" t="s">
        <v>230</v>
      </c>
      <c r="C384" s="65">
        <v>31</v>
      </c>
      <c r="D384" s="66">
        <v>86.8</v>
      </c>
      <c r="E384" s="65"/>
      <c r="F384" s="66"/>
      <c r="G384" s="47"/>
      <c r="H384" s="48"/>
      <c r="I384" s="49">
        <f t="shared" si="251"/>
        <v>31</v>
      </c>
      <c r="J384" s="50">
        <f t="shared" si="251"/>
        <v>86.8</v>
      </c>
      <c r="K384" s="65"/>
      <c r="L384" s="65"/>
      <c r="M384" s="65"/>
      <c r="N384" s="65"/>
      <c r="O384" s="60"/>
      <c r="P384" s="65"/>
      <c r="Q384" s="41">
        <f t="shared" si="252"/>
        <v>0</v>
      </c>
      <c r="R384" s="42">
        <f t="shared" si="260"/>
        <v>0</v>
      </c>
      <c r="S384" s="43">
        <f t="shared" si="260"/>
        <v>0</v>
      </c>
      <c r="T384" s="471"/>
      <c r="U384" s="471"/>
      <c r="V384" s="471"/>
      <c r="W384" s="471"/>
      <c r="X384" s="456"/>
      <c r="Y384" s="471"/>
      <c r="Z384" s="424">
        <f t="shared" si="253"/>
        <v>0</v>
      </c>
      <c r="AA384" s="406">
        <f t="shared" si="254"/>
        <v>0</v>
      </c>
      <c r="AB384" s="484">
        <f t="shared" si="199"/>
        <v>0</v>
      </c>
      <c r="AC384" s="482"/>
    </row>
    <row r="385" spans="1:29" ht="41.25" customHeight="1">
      <c r="A385" s="6">
        <f t="shared" si="259"/>
        <v>23.22000000000002</v>
      </c>
      <c r="B385" s="56" t="s">
        <v>231</v>
      </c>
      <c r="C385" s="65">
        <v>0</v>
      </c>
      <c r="D385" s="66">
        <v>0</v>
      </c>
      <c r="E385" s="65">
        <v>0</v>
      </c>
      <c r="F385" s="66">
        <v>0</v>
      </c>
      <c r="G385" s="47"/>
      <c r="H385" s="48"/>
      <c r="I385" s="49">
        <f t="shared" si="251"/>
        <v>0</v>
      </c>
      <c r="J385" s="50">
        <f t="shared" si="251"/>
        <v>0</v>
      </c>
      <c r="K385" s="65"/>
      <c r="L385" s="65"/>
      <c r="M385" s="65"/>
      <c r="N385" s="65"/>
      <c r="O385" s="60"/>
      <c r="P385" s="65"/>
      <c r="Q385" s="41">
        <f t="shared" si="252"/>
        <v>0</v>
      </c>
      <c r="R385" s="42">
        <f t="shared" si="260"/>
        <v>0</v>
      </c>
      <c r="S385" s="43">
        <f t="shared" si="260"/>
        <v>0</v>
      </c>
      <c r="T385" s="471"/>
      <c r="U385" s="471"/>
      <c r="V385" s="471"/>
      <c r="W385" s="471"/>
      <c r="X385" s="456"/>
      <c r="Y385" s="471"/>
      <c r="Z385" s="424">
        <f t="shared" si="253"/>
        <v>0</v>
      </c>
      <c r="AA385" s="406">
        <f t="shared" si="254"/>
        <v>0</v>
      </c>
      <c r="AB385" s="484">
        <f t="shared" si="199"/>
        <v>0</v>
      </c>
      <c r="AC385" s="482"/>
    </row>
    <row r="386" spans="1:29" ht="39" customHeight="1">
      <c r="A386" s="6">
        <f t="shared" si="259"/>
        <v>23.230000000000022</v>
      </c>
      <c r="B386" s="56" t="s">
        <v>232</v>
      </c>
      <c r="C386" s="65">
        <v>0</v>
      </c>
      <c r="D386" s="66">
        <v>0</v>
      </c>
      <c r="E386" s="65">
        <v>0</v>
      </c>
      <c r="F386" s="66">
        <v>0</v>
      </c>
      <c r="G386" s="47"/>
      <c r="H386" s="48"/>
      <c r="I386" s="49">
        <f t="shared" si="251"/>
        <v>0</v>
      </c>
      <c r="J386" s="50">
        <f t="shared" si="251"/>
        <v>0</v>
      </c>
      <c r="K386" s="65"/>
      <c r="L386" s="65"/>
      <c r="M386" s="65"/>
      <c r="N386" s="65"/>
      <c r="O386" s="60"/>
      <c r="P386" s="65"/>
      <c r="Q386" s="41">
        <f t="shared" si="252"/>
        <v>0</v>
      </c>
      <c r="R386" s="42">
        <f t="shared" si="260"/>
        <v>0</v>
      </c>
      <c r="S386" s="43">
        <f t="shared" si="260"/>
        <v>0</v>
      </c>
      <c r="T386" s="471"/>
      <c r="U386" s="471"/>
      <c r="V386" s="471"/>
      <c r="W386" s="471"/>
      <c r="X386" s="456"/>
      <c r="Y386" s="471"/>
      <c r="Z386" s="424">
        <f t="shared" si="253"/>
        <v>0</v>
      </c>
      <c r="AA386" s="406">
        <f t="shared" si="254"/>
        <v>0</v>
      </c>
      <c r="AB386" s="484">
        <f t="shared" si="199"/>
        <v>0</v>
      </c>
      <c r="AC386" s="482"/>
    </row>
    <row r="387" spans="1:29" ht="18">
      <c r="A387" s="6">
        <v>23.24</v>
      </c>
      <c r="B387" s="61" t="s">
        <v>233</v>
      </c>
      <c r="C387" s="62">
        <v>0</v>
      </c>
      <c r="D387" s="63">
        <v>0</v>
      </c>
      <c r="E387" s="62">
        <v>0</v>
      </c>
      <c r="F387" s="63">
        <v>0</v>
      </c>
      <c r="G387" s="47"/>
      <c r="H387" s="48"/>
      <c r="I387" s="49">
        <f t="shared" si="251"/>
        <v>0</v>
      </c>
      <c r="J387" s="50">
        <f t="shared" si="251"/>
        <v>0</v>
      </c>
      <c r="K387" s="62"/>
      <c r="L387" s="62"/>
      <c r="M387" s="62"/>
      <c r="N387" s="62"/>
      <c r="O387" s="69">
        <v>0.44</v>
      </c>
      <c r="P387" s="62">
        <v>2</v>
      </c>
      <c r="Q387" s="41">
        <f t="shared" si="252"/>
        <v>0.88</v>
      </c>
      <c r="R387" s="42">
        <f t="shared" si="260"/>
        <v>2</v>
      </c>
      <c r="S387" s="43">
        <f t="shared" si="260"/>
        <v>0.88</v>
      </c>
      <c r="T387" s="409"/>
      <c r="U387" s="409"/>
      <c r="V387" s="409"/>
      <c r="W387" s="409"/>
      <c r="X387" s="480">
        <v>0.44</v>
      </c>
      <c r="Y387" s="409">
        <v>0</v>
      </c>
      <c r="Z387" s="424">
        <f t="shared" si="253"/>
        <v>0</v>
      </c>
      <c r="AA387" s="406">
        <f t="shared" si="254"/>
        <v>0</v>
      </c>
      <c r="AB387" s="484">
        <f t="shared" si="199"/>
        <v>0</v>
      </c>
      <c r="AC387" s="408"/>
    </row>
    <row r="388" spans="1:29" ht="23.25" customHeight="1">
      <c r="A388" s="6">
        <v>23.25</v>
      </c>
      <c r="B388" s="61" t="s">
        <v>234</v>
      </c>
      <c r="C388" s="62">
        <v>0</v>
      </c>
      <c r="D388" s="63">
        <v>0</v>
      </c>
      <c r="E388" s="62">
        <v>0</v>
      </c>
      <c r="F388" s="63">
        <v>0</v>
      </c>
      <c r="G388" s="47"/>
      <c r="H388" s="48"/>
      <c r="I388" s="49">
        <f t="shared" si="251"/>
        <v>0</v>
      </c>
      <c r="J388" s="50">
        <f t="shared" si="251"/>
        <v>0</v>
      </c>
      <c r="K388" s="62"/>
      <c r="L388" s="62"/>
      <c r="M388" s="62"/>
      <c r="N388" s="62"/>
      <c r="O388" s="69">
        <v>0.15</v>
      </c>
      <c r="P388" s="62"/>
      <c r="Q388" s="41">
        <f>O388*P388</f>
        <v>0</v>
      </c>
      <c r="R388" s="42">
        <f t="shared" si="260"/>
        <v>0</v>
      </c>
      <c r="S388" s="43">
        <f t="shared" si="260"/>
        <v>0</v>
      </c>
      <c r="T388" s="409"/>
      <c r="U388" s="409"/>
      <c r="V388" s="409"/>
      <c r="W388" s="409"/>
      <c r="X388" s="480">
        <v>0.15</v>
      </c>
      <c r="Y388" s="409">
        <v>0</v>
      </c>
      <c r="Z388" s="424">
        <f>X388*Y388</f>
        <v>0</v>
      </c>
      <c r="AA388" s="406">
        <f t="shared" si="254"/>
        <v>0</v>
      </c>
      <c r="AB388" s="484">
        <f t="shared" si="199"/>
        <v>0</v>
      </c>
      <c r="AC388" s="408"/>
    </row>
    <row r="389" spans="1:29" s="91" customFormat="1" ht="23.25" customHeight="1">
      <c r="A389" s="6">
        <v>23.26</v>
      </c>
      <c r="B389" s="7" t="s">
        <v>235</v>
      </c>
      <c r="C389" s="62">
        <v>0</v>
      </c>
      <c r="D389" s="63">
        <v>0</v>
      </c>
      <c r="E389" s="62">
        <v>0</v>
      </c>
      <c r="F389" s="63">
        <v>0</v>
      </c>
      <c r="G389" s="47"/>
      <c r="H389" s="48"/>
      <c r="I389" s="49">
        <f t="shared" si="251"/>
        <v>0</v>
      </c>
      <c r="J389" s="50">
        <f t="shared" si="251"/>
        <v>0</v>
      </c>
      <c r="K389" s="62"/>
      <c r="L389" s="62"/>
      <c r="M389" s="62"/>
      <c r="N389" s="62"/>
      <c r="O389" s="118">
        <v>5.0000000000000001E-3</v>
      </c>
      <c r="P389" s="62">
        <v>1520</v>
      </c>
      <c r="Q389" s="63">
        <f>O389*P389</f>
        <v>7.6000000000000005</v>
      </c>
      <c r="R389" s="42">
        <f t="shared" si="260"/>
        <v>1520</v>
      </c>
      <c r="S389" s="43">
        <f>L389+N389+Q389</f>
        <v>7.6000000000000005</v>
      </c>
      <c r="T389" s="409"/>
      <c r="U389" s="409"/>
      <c r="V389" s="409"/>
      <c r="W389" s="409"/>
      <c r="X389" s="466">
        <v>5.0000000000000001E-3</v>
      </c>
      <c r="Y389" s="409">
        <v>0</v>
      </c>
      <c r="Z389" s="483">
        <f>X389*Y389</f>
        <v>0</v>
      </c>
      <c r="AA389" s="406">
        <f t="shared" si="254"/>
        <v>0</v>
      </c>
      <c r="AB389" s="484">
        <f t="shared" si="199"/>
        <v>0</v>
      </c>
      <c r="AC389" s="408"/>
    </row>
    <row r="390" spans="1:29" s="91" customFormat="1" ht="23.25" customHeight="1">
      <c r="A390" s="52">
        <v>23.27</v>
      </c>
      <c r="B390" s="7" t="s">
        <v>236</v>
      </c>
      <c r="C390" s="62">
        <v>1</v>
      </c>
      <c r="D390" s="63">
        <v>1.0069999999999999</v>
      </c>
      <c r="E390" s="62">
        <v>1</v>
      </c>
      <c r="F390" s="63">
        <v>1.0069999999999999</v>
      </c>
      <c r="G390" s="47">
        <f t="shared" si="258"/>
        <v>1</v>
      </c>
      <c r="H390" s="48">
        <f t="shared" si="258"/>
        <v>1</v>
      </c>
      <c r="I390" s="49">
        <f t="shared" si="251"/>
        <v>0</v>
      </c>
      <c r="J390" s="50">
        <f t="shared" si="251"/>
        <v>0</v>
      </c>
      <c r="K390" s="62"/>
      <c r="L390" s="63"/>
      <c r="M390" s="62"/>
      <c r="N390" s="62"/>
      <c r="O390" s="118"/>
      <c r="P390" s="62">
        <v>1</v>
      </c>
      <c r="Q390" s="63">
        <v>1.38</v>
      </c>
      <c r="R390" s="42">
        <f t="shared" si="260"/>
        <v>1</v>
      </c>
      <c r="S390" s="43">
        <f t="shared" si="260"/>
        <v>1.38</v>
      </c>
      <c r="T390" s="409"/>
      <c r="U390" s="483"/>
      <c r="V390" s="409"/>
      <c r="W390" s="409"/>
      <c r="X390" s="466"/>
      <c r="Y390" s="409">
        <v>0</v>
      </c>
      <c r="Z390" s="483">
        <v>0</v>
      </c>
      <c r="AA390" s="406">
        <f t="shared" si="254"/>
        <v>0</v>
      </c>
      <c r="AB390" s="484">
        <f t="shared" si="199"/>
        <v>0</v>
      </c>
      <c r="AC390" s="408"/>
    </row>
    <row r="391" spans="1:29" s="91" customFormat="1" ht="30" customHeight="1">
      <c r="A391" s="6">
        <v>23.28</v>
      </c>
      <c r="B391" s="7" t="s">
        <v>237</v>
      </c>
      <c r="C391" s="62">
        <v>5</v>
      </c>
      <c r="D391" s="63">
        <v>6.8334999999999999</v>
      </c>
      <c r="E391" s="62">
        <v>5</v>
      </c>
      <c r="F391" s="63">
        <v>6.8334999999999999</v>
      </c>
      <c r="G391" s="47">
        <f t="shared" si="258"/>
        <v>1</v>
      </c>
      <c r="H391" s="48">
        <f t="shared" si="258"/>
        <v>1</v>
      </c>
      <c r="I391" s="49">
        <f t="shared" si="251"/>
        <v>0</v>
      </c>
      <c r="J391" s="50">
        <f t="shared" si="251"/>
        <v>0</v>
      </c>
      <c r="K391" s="62"/>
      <c r="L391" s="63"/>
      <c r="M391" s="62"/>
      <c r="N391" s="62"/>
      <c r="O391" s="118"/>
      <c r="P391" s="62">
        <v>10</v>
      </c>
      <c r="Q391" s="63">
        <v>14.074999999999999</v>
      </c>
      <c r="R391" s="42">
        <f t="shared" si="260"/>
        <v>10</v>
      </c>
      <c r="S391" s="43">
        <f t="shared" si="260"/>
        <v>14.074999999999999</v>
      </c>
      <c r="T391" s="409"/>
      <c r="U391" s="483"/>
      <c r="V391" s="409"/>
      <c r="W391" s="409"/>
      <c r="X391" s="466"/>
      <c r="Y391" s="409">
        <v>3</v>
      </c>
      <c r="Z391" s="483">
        <v>5.0259999999999998</v>
      </c>
      <c r="AA391" s="406">
        <f t="shared" si="254"/>
        <v>3</v>
      </c>
      <c r="AB391" s="484">
        <f t="shared" si="199"/>
        <v>5.0259999999999998</v>
      </c>
      <c r="AC391" s="408"/>
    </row>
    <row r="392" spans="1:29" s="91" customFormat="1" ht="23.25" customHeight="1">
      <c r="A392" s="6">
        <v>23.29</v>
      </c>
      <c r="B392" s="7" t="s">
        <v>322</v>
      </c>
      <c r="C392" s="62"/>
      <c r="D392" s="63"/>
      <c r="E392" s="62"/>
      <c r="F392" s="63"/>
      <c r="G392" s="47"/>
      <c r="H392" s="48"/>
      <c r="I392" s="49"/>
      <c r="J392" s="50"/>
      <c r="K392" s="62"/>
      <c r="L392" s="63"/>
      <c r="M392" s="62"/>
      <c r="N392" s="62"/>
      <c r="O392" s="118"/>
      <c r="P392" s="62"/>
      <c r="Q392" s="63"/>
      <c r="R392" s="42">
        <f t="shared" si="260"/>
        <v>0</v>
      </c>
      <c r="S392" s="43">
        <f t="shared" si="260"/>
        <v>0</v>
      </c>
      <c r="T392" s="409"/>
      <c r="U392" s="483"/>
      <c r="V392" s="409"/>
      <c r="W392" s="409"/>
      <c r="X392" s="466"/>
      <c r="Y392" s="409"/>
      <c r="Z392" s="483"/>
      <c r="AA392" s="406">
        <f t="shared" si="254"/>
        <v>0</v>
      </c>
      <c r="AB392" s="484">
        <f t="shared" si="199"/>
        <v>0</v>
      </c>
      <c r="AC392" s="408"/>
    </row>
    <row r="393" spans="1:29" s="91" customFormat="1" ht="23.25" customHeight="1">
      <c r="A393" s="6">
        <v>23.3</v>
      </c>
      <c r="B393" s="7" t="s">
        <v>296</v>
      </c>
      <c r="C393" s="62"/>
      <c r="D393" s="63"/>
      <c r="E393" s="62"/>
      <c r="F393" s="63"/>
      <c r="G393" s="47"/>
      <c r="H393" s="48"/>
      <c r="I393" s="49"/>
      <c r="J393" s="50"/>
      <c r="K393" s="62"/>
      <c r="L393" s="62"/>
      <c r="M393" s="62"/>
      <c r="N393" s="62"/>
      <c r="O393" s="118"/>
      <c r="P393" s="62"/>
      <c r="Q393" s="63"/>
      <c r="R393" s="42">
        <f t="shared" si="260"/>
        <v>0</v>
      </c>
      <c r="S393" s="43">
        <f t="shared" si="260"/>
        <v>0</v>
      </c>
      <c r="T393" s="409"/>
      <c r="U393" s="409"/>
      <c r="V393" s="409"/>
      <c r="W393" s="409"/>
      <c r="X393" s="466"/>
      <c r="Y393" s="409"/>
      <c r="Z393" s="483"/>
      <c r="AA393" s="406">
        <f t="shared" si="254"/>
        <v>0</v>
      </c>
      <c r="AB393" s="484">
        <f t="shared" si="254"/>
        <v>0</v>
      </c>
      <c r="AC393" s="408"/>
    </row>
    <row r="394" spans="1:29" ht="31.5">
      <c r="A394" s="6">
        <v>23.31</v>
      </c>
      <c r="B394" s="38" t="s">
        <v>238</v>
      </c>
      <c r="C394" s="39">
        <v>0</v>
      </c>
      <c r="D394" s="40">
        <v>0</v>
      </c>
      <c r="E394" s="39">
        <v>0</v>
      </c>
      <c r="F394" s="40">
        <v>0</v>
      </c>
      <c r="G394" s="47"/>
      <c r="H394" s="48"/>
      <c r="I394" s="49">
        <f t="shared" si="251"/>
        <v>0</v>
      </c>
      <c r="J394" s="50">
        <f t="shared" si="251"/>
        <v>0</v>
      </c>
      <c r="K394" s="39"/>
      <c r="L394" s="39"/>
      <c r="M394" s="39"/>
      <c r="N394" s="39"/>
      <c r="O394" s="115"/>
      <c r="P394" s="39"/>
      <c r="Q394" s="40"/>
      <c r="R394" s="42">
        <f t="shared" si="260"/>
        <v>0</v>
      </c>
      <c r="S394" s="43">
        <f t="shared" si="260"/>
        <v>0</v>
      </c>
      <c r="T394" s="467"/>
      <c r="U394" s="467"/>
      <c r="V394" s="467"/>
      <c r="W394" s="467"/>
      <c r="X394" s="468"/>
      <c r="Y394" s="467"/>
      <c r="Z394" s="498"/>
      <c r="AA394" s="406">
        <f t="shared" si="254"/>
        <v>0</v>
      </c>
      <c r="AB394" s="484">
        <f t="shared" si="254"/>
        <v>0</v>
      </c>
      <c r="AC394" s="410"/>
    </row>
    <row r="395" spans="1:29" ht="66.75" customHeight="1">
      <c r="A395" s="6"/>
      <c r="B395" s="61" t="s">
        <v>239</v>
      </c>
      <c r="C395" s="62">
        <v>0</v>
      </c>
      <c r="D395" s="63">
        <v>0</v>
      </c>
      <c r="E395" s="62">
        <v>0</v>
      </c>
      <c r="F395" s="63">
        <v>0</v>
      </c>
      <c r="G395" s="47"/>
      <c r="H395" s="48"/>
      <c r="I395" s="49">
        <f t="shared" si="251"/>
        <v>0</v>
      </c>
      <c r="J395" s="50">
        <f t="shared" si="251"/>
        <v>0</v>
      </c>
      <c r="K395" s="62"/>
      <c r="L395" s="62"/>
      <c r="M395" s="62"/>
      <c r="N395" s="62"/>
      <c r="O395" s="51"/>
      <c r="P395" s="62"/>
      <c r="Q395" s="41">
        <f t="shared" ref="Q395" si="261">O395*P395</f>
        <v>0</v>
      </c>
      <c r="R395" s="42">
        <f t="shared" si="260"/>
        <v>0</v>
      </c>
      <c r="S395" s="43">
        <f t="shared" si="260"/>
        <v>0</v>
      </c>
      <c r="T395" s="409"/>
      <c r="U395" s="409"/>
      <c r="V395" s="409"/>
      <c r="W395" s="409"/>
      <c r="X395" s="423"/>
      <c r="Y395" s="409"/>
      <c r="Z395" s="424">
        <f t="shared" ref="Z395" si="262">X395*Y395</f>
        <v>0</v>
      </c>
      <c r="AA395" s="406">
        <f t="shared" si="254"/>
        <v>0</v>
      </c>
      <c r="AB395" s="484">
        <f t="shared" si="254"/>
        <v>0</v>
      </c>
      <c r="AC395" s="408"/>
    </row>
    <row r="396" spans="1:29" ht="33" customHeight="1">
      <c r="A396" s="6"/>
      <c r="B396" s="61" t="s">
        <v>240</v>
      </c>
      <c r="C396" s="62">
        <v>0</v>
      </c>
      <c r="D396" s="63">
        <v>0</v>
      </c>
      <c r="E396" s="62">
        <v>0</v>
      </c>
      <c r="F396" s="63">
        <v>0</v>
      </c>
      <c r="G396" s="47"/>
      <c r="H396" s="48"/>
      <c r="I396" s="49">
        <f t="shared" si="251"/>
        <v>0</v>
      </c>
      <c r="J396" s="50">
        <f t="shared" si="251"/>
        <v>0</v>
      </c>
      <c r="K396" s="62"/>
      <c r="L396" s="62"/>
      <c r="M396" s="62"/>
      <c r="N396" s="62"/>
      <c r="O396" s="51"/>
      <c r="P396" s="62"/>
      <c r="Q396" s="63">
        <f>O396*P396</f>
        <v>0</v>
      </c>
      <c r="R396" s="42">
        <f t="shared" si="260"/>
        <v>0</v>
      </c>
      <c r="S396" s="43">
        <f t="shared" si="260"/>
        <v>0</v>
      </c>
      <c r="T396" s="409"/>
      <c r="U396" s="409"/>
      <c r="V396" s="409"/>
      <c r="W396" s="409"/>
      <c r="X396" s="423"/>
      <c r="Y396" s="409"/>
      <c r="Z396" s="483">
        <f>X396*Y396</f>
        <v>0</v>
      </c>
      <c r="AA396" s="406">
        <f t="shared" si="254"/>
        <v>0</v>
      </c>
      <c r="AB396" s="484">
        <f t="shared" si="254"/>
        <v>0</v>
      </c>
      <c r="AC396" s="408"/>
    </row>
    <row r="397" spans="1:29" ht="36.75" customHeight="1">
      <c r="A397" s="6"/>
      <c r="B397" s="61" t="s">
        <v>241</v>
      </c>
      <c r="C397" s="62">
        <v>0</v>
      </c>
      <c r="D397" s="63">
        <v>0</v>
      </c>
      <c r="E397" s="62">
        <v>0</v>
      </c>
      <c r="F397" s="63">
        <v>0</v>
      </c>
      <c r="G397" s="47"/>
      <c r="H397" s="48"/>
      <c r="I397" s="49">
        <f t="shared" si="251"/>
        <v>0</v>
      </c>
      <c r="J397" s="50">
        <f t="shared" si="251"/>
        <v>0</v>
      </c>
      <c r="K397" s="62"/>
      <c r="L397" s="62"/>
      <c r="M397" s="62"/>
      <c r="N397" s="62"/>
      <c r="O397" s="118"/>
      <c r="P397" s="62"/>
      <c r="Q397" s="63"/>
      <c r="R397" s="42">
        <f t="shared" si="260"/>
        <v>0</v>
      </c>
      <c r="S397" s="43">
        <f t="shared" si="260"/>
        <v>0</v>
      </c>
      <c r="T397" s="409"/>
      <c r="U397" s="409"/>
      <c r="V397" s="409"/>
      <c r="W397" s="409"/>
      <c r="X397" s="466"/>
      <c r="Y397" s="409">
        <v>0</v>
      </c>
      <c r="Z397" s="483">
        <v>0</v>
      </c>
      <c r="AA397" s="406">
        <f t="shared" si="254"/>
        <v>0</v>
      </c>
      <c r="AB397" s="484">
        <f t="shared" si="254"/>
        <v>0</v>
      </c>
      <c r="AC397" s="408"/>
    </row>
    <row r="398" spans="1:29" ht="20.25" customHeight="1">
      <c r="A398" s="6"/>
      <c r="B398" s="61" t="s">
        <v>323</v>
      </c>
      <c r="C398" s="62"/>
      <c r="D398" s="63"/>
      <c r="E398" s="62"/>
      <c r="F398" s="63"/>
      <c r="G398" s="47"/>
      <c r="H398" s="48"/>
      <c r="I398" s="49"/>
      <c r="J398" s="50"/>
      <c r="K398" s="62"/>
      <c r="L398" s="62"/>
      <c r="M398" s="62"/>
      <c r="N398" s="62"/>
      <c r="O398" s="118"/>
      <c r="P398" s="62">
        <v>0</v>
      </c>
      <c r="Q398" s="63"/>
      <c r="R398" s="42">
        <f t="shared" si="260"/>
        <v>0</v>
      </c>
      <c r="S398" s="43">
        <f t="shared" si="260"/>
        <v>0</v>
      </c>
      <c r="T398" s="409"/>
      <c r="U398" s="409"/>
      <c r="V398" s="409"/>
      <c r="W398" s="409"/>
      <c r="X398" s="466"/>
      <c r="Y398" s="409">
        <v>0</v>
      </c>
      <c r="Z398" s="483">
        <v>0</v>
      </c>
      <c r="AA398" s="406">
        <f t="shared" si="254"/>
        <v>0</v>
      </c>
      <c r="AB398" s="484">
        <f t="shared" si="254"/>
        <v>0</v>
      </c>
      <c r="AC398" s="408"/>
    </row>
    <row r="399" spans="1:29" s="91" customFormat="1" ht="43.5" customHeight="1">
      <c r="A399" s="6"/>
      <c r="B399" s="61" t="s">
        <v>321</v>
      </c>
      <c r="C399" s="62">
        <v>0</v>
      </c>
      <c r="D399" s="63">
        <v>0</v>
      </c>
      <c r="E399" s="62">
        <v>0</v>
      </c>
      <c r="F399" s="63">
        <v>0</v>
      </c>
      <c r="G399" s="47"/>
      <c r="H399" s="48"/>
      <c r="I399" s="49">
        <f t="shared" si="251"/>
        <v>0</v>
      </c>
      <c r="J399" s="50">
        <f t="shared" si="251"/>
        <v>0</v>
      </c>
      <c r="K399" s="62"/>
      <c r="L399" s="62"/>
      <c r="M399" s="62"/>
      <c r="N399" s="62"/>
      <c r="O399" s="118"/>
      <c r="P399" s="62"/>
      <c r="Q399" s="63"/>
      <c r="R399" s="42">
        <f t="shared" si="260"/>
        <v>0</v>
      </c>
      <c r="S399" s="43">
        <f t="shared" si="260"/>
        <v>0</v>
      </c>
      <c r="T399" s="409"/>
      <c r="U399" s="409"/>
      <c r="V399" s="409"/>
      <c r="W399" s="409"/>
      <c r="X399" s="466"/>
      <c r="Y399" s="409"/>
      <c r="Z399" s="483"/>
      <c r="AA399" s="406">
        <f t="shared" si="254"/>
        <v>0</v>
      </c>
      <c r="AB399" s="484">
        <f t="shared" si="254"/>
        <v>0</v>
      </c>
      <c r="AC399" s="408"/>
    </row>
    <row r="400" spans="1:29" s="91" customFormat="1" ht="62.25" customHeight="1">
      <c r="A400" s="6">
        <v>23.32</v>
      </c>
      <c r="B400" s="61" t="s">
        <v>242</v>
      </c>
      <c r="C400" s="62">
        <v>0</v>
      </c>
      <c r="D400" s="63">
        <v>0</v>
      </c>
      <c r="E400" s="62">
        <v>0</v>
      </c>
      <c r="F400" s="63">
        <v>0</v>
      </c>
      <c r="G400" s="47"/>
      <c r="H400" s="48"/>
      <c r="I400" s="49">
        <f t="shared" si="251"/>
        <v>0</v>
      </c>
      <c r="J400" s="50">
        <f t="shared" si="251"/>
        <v>0</v>
      </c>
      <c r="K400" s="62"/>
      <c r="L400" s="62"/>
      <c r="M400" s="62"/>
      <c r="N400" s="62"/>
      <c r="O400" s="118"/>
      <c r="P400" s="62"/>
      <c r="Q400" s="63"/>
      <c r="R400" s="42">
        <f t="shared" si="260"/>
        <v>0</v>
      </c>
      <c r="S400" s="43">
        <f t="shared" si="260"/>
        <v>0</v>
      </c>
      <c r="T400" s="409"/>
      <c r="U400" s="409"/>
      <c r="V400" s="409"/>
      <c r="W400" s="409"/>
      <c r="X400" s="466"/>
      <c r="Y400" s="409"/>
      <c r="Z400" s="483"/>
      <c r="AA400" s="406">
        <f t="shared" si="254"/>
        <v>0</v>
      </c>
      <c r="AB400" s="484">
        <f t="shared" si="254"/>
        <v>0</v>
      </c>
      <c r="AC400" s="408"/>
    </row>
    <row r="401" spans="1:30" s="9" customFormat="1" ht="48.75" customHeight="1">
      <c r="A401" s="6">
        <v>23.33</v>
      </c>
      <c r="B401" s="61" t="s">
        <v>288</v>
      </c>
      <c r="C401" s="62">
        <v>0</v>
      </c>
      <c r="D401" s="63">
        <v>0</v>
      </c>
      <c r="E401" s="62">
        <v>0</v>
      </c>
      <c r="F401" s="63">
        <v>0</v>
      </c>
      <c r="G401" s="47"/>
      <c r="H401" s="48"/>
      <c r="I401" s="49"/>
      <c r="J401" s="50"/>
      <c r="K401" s="62"/>
      <c r="L401" s="62"/>
      <c r="M401" s="62"/>
      <c r="N401" s="62"/>
      <c r="O401" s="51"/>
      <c r="P401" s="62">
        <v>12</v>
      </c>
      <c r="Q401" s="63">
        <v>3.7120000000000002</v>
      </c>
      <c r="R401" s="42">
        <f>K401+M401+P401</f>
        <v>12</v>
      </c>
      <c r="S401" s="43">
        <f t="shared" si="260"/>
        <v>3.7120000000000002</v>
      </c>
      <c r="T401" s="409"/>
      <c r="U401" s="409"/>
      <c r="V401" s="409"/>
      <c r="W401" s="409"/>
      <c r="X401" s="423"/>
      <c r="Y401" s="409">
        <v>0</v>
      </c>
      <c r="Z401" s="483">
        <v>0</v>
      </c>
      <c r="AA401" s="406">
        <f>T401+V401+Y401</f>
        <v>0</v>
      </c>
      <c r="AB401" s="484">
        <f t="shared" si="254"/>
        <v>0</v>
      </c>
      <c r="AC401" s="408"/>
    </row>
    <row r="402" spans="1:30" s="9" customFormat="1" ht="43.5" customHeight="1">
      <c r="A402" s="124">
        <v>23.34</v>
      </c>
      <c r="B402" s="61" t="s">
        <v>289</v>
      </c>
      <c r="C402" s="62">
        <v>0</v>
      </c>
      <c r="D402" s="63">
        <v>0</v>
      </c>
      <c r="E402" s="62">
        <v>0</v>
      </c>
      <c r="F402" s="63">
        <v>0</v>
      </c>
      <c r="G402" s="47"/>
      <c r="H402" s="48"/>
      <c r="I402" s="49"/>
      <c r="J402" s="50"/>
      <c r="K402" s="62"/>
      <c r="L402" s="62"/>
      <c r="M402" s="62"/>
      <c r="N402" s="62"/>
      <c r="O402" s="51"/>
      <c r="P402" s="62">
        <v>9</v>
      </c>
      <c r="Q402" s="63">
        <v>2.6080000000000001</v>
      </c>
      <c r="R402" s="42">
        <f>K402+M402+P402</f>
        <v>9</v>
      </c>
      <c r="S402" s="43">
        <f t="shared" si="260"/>
        <v>2.6080000000000001</v>
      </c>
      <c r="T402" s="409"/>
      <c r="U402" s="409"/>
      <c r="V402" s="409"/>
      <c r="W402" s="409"/>
      <c r="X402" s="423"/>
      <c r="Y402" s="409">
        <v>0</v>
      </c>
      <c r="Z402" s="483">
        <v>0</v>
      </c>
      <c r="AA402" s="406">
        <f>T402+V402+Y402</f>
        <v>0</v>
      </c>
      <c r="AB402" s="484">
        <f t="shared" si="254"/>
        <v>0</v>
      </c>
      <c r="AC402" s="408"/>
    </row>
    <row r="403" spans="1:30" s="9" customFormat="1" ht="39.75" customHeight="1">
      <c r="A403" s="124">
        <v>23.35</v>
      </c>
      <c r="B403" s="61" t="s">
        <v>291</v>
      </c>
      <c r="C403" s="62">
        <v>0</v>
      </c>
      <c r="D403" s="63">
        <v>0</v>
      </c>
      <c r="E403" s="62">
        <v>0</v>
      </c>
      <c r="F403" s="63">
        <v>0</v>
      </c>
      <c r="G403" s="47"/>
      <c r="H403" s="48"/>
      <c r="I403" s="49"/>
      <c r="J403" s="50"/>
      <c r="K403" s="62"/>
      <c r="L403" s="62"/>
      <c r="M403" s="62"/>
      <c r="N403" s="62"/>
      <c r="O403" s="51"/>
      <c r="P403" s="62"/>
      <c r="Q403" s="63"/>
      <c r="R403" s="42"/>
      <c r="S403" s="43"/>
      <c r="T403" s="409"/>
      <c r="U403" s="409"/>
      <c r="V403" s="409"/>
      <c r="W403" s="409"/>
      <c r="X403" s="423"/>
      <c r="Y403" s="409"/>
      <c r="Z403" s="483"/>
      <c r="AA403" s="406"/>
      <c r="AB403" s="484">
        <f t="shared" si="254"/>
        <v>0</v>
      </c>
      <c r="AC403" s="408"/>
    </row>
    <row r="404" spans="1:30" s="9" customFormat="1" ht="30" customHeight="1">
      <c r="A404" s="124">
        <v>23.36</v>
      </c>
      <c r="B404" s="61" t="s">
        <v>309</v>
      </c>
      <c r="C404" s="62"/>
      <c r="D404" s="63"/>
      <c r="E404" s="62"/>
      <c r="F404" s="63"/>
      <c r="G404" s="47"/>
      <c r="H404" s="48"/>
      <c r="I404" s="49"/>
      <c r="J404" s="50"/>
      <c r="K404" s="62"/>
      <c r="L404" s="62"/>
      <c r="M404" s="62"/>
      <c r="N404" s="62"/>
      <c r="O404" s="51">
        <v>0.2</v>
      </c>
      <c r="P404" s="62">
        <v>30</v>
      </c>
      <c r="Q404" s="41">
        <f>O404*P404</f>
        <v>6</v>
      </c>
      <c r="R404" s="42">
        <f t="shared" ref="R404:S404" si="263">K404+M404+P404</f>
        <v>30</v>
      </c>
      <c r="S404" s="43">
        <f t="shared" si="263"/>
        <v>6</v>
      </c>
      <c r="T404" s="409"/>
      <c r="U404" s="409"/>
      <c r="V404" s="409"/>
      <c r="W404" s="409"/>
      <c r="X404" s="423">
        <v>0.2</v>
      </c>
      <c r="Y404" s="409">
        <v>0</v>
      </c>
      <c r="Z404" s="424">
        <f>X404*Y404</f>
        <v>0</v>
      </c>
      <c r="AA404" s="406">
        <f t="shared" ref="AA404" si="264">T404+V404+Y404</f>
        <v>0</v>
      </c>
      <c r="AB404" s="484">
        <f t="shared" si="254"/>
        <v>0</v>
      </c>
      <c r="AC404" s="408"/>
    </row>
    <row r="405" spans="1:30" s="9" customFormat="1" ht="33.75" customHeight="1">
      <c r="A405" s="219">
        <v>23.37</v>
      </c>
      <c r="B405" s="12" t="s">
        <v>292</v>
      </c>
      <c r="C405" s="62"/>
      <c r="D405" s="63"/>
      <c r="E405" s="62"/>
      <c r="F405" s="63"/>
      <c r="G405" s="47"/>
      <c r="H405" s="48"/>
      <c r="I405" s="49"/>
      <c r="J405" s="50"/>
      <c r="K405" s="62"/>
      <c r="L405" s="62"/>
      <c r="M405" s="62"/>
      <c r="N405" s="62"/>
      <c r="O405" s="51"/>
      <c r="P405" s="62"/>
      <c r="Q405" s="63"/>
      <c r="R405" s="42"/>
      <c r="S405" s="43"/>
      <c r="T405" s="409"/>
      <c r="U405" s="409"/>
      <c r="V405" s="409"/>
      <c r="W405" s="409"/>
      <c r="X405" s="423"/>
      <c r="Y405" s="409"/>
      <c r="Z405" s="483"/>
      <c r="AA405" s="406"/>
      <c r="AB405" s="484">
        <f t="shared" si="254"/>
        <v>0</v>
      </c>
      <c r="AC405" s="408"/>
    </row>
    <row r="406" spans="1:30" s="216" customFormat="1" ht="18">
      <c r="A406" s="203"/>
      <c r="B406" s="192" t="s">
        <v>105</v>
      </c>
      <c r="C406" s="198">
        <f>SUM(C364:C405)</f>
        <v>79</v>
      </c>
      <c r="D406" s="199">
        <f>SUM(D364:D405)</f>
        <v>370.14350000000007</v>
      </c>
      <c r="E406" s="198">
        <f t="shared" ref="E406:F406" si="265">SUM(E364:E405)</f>
        <v>43</v>
      </c>
      <c r="F406" s="199">
        <f t="shared" si="265"/>
        <v>212.51850000000005</v>
      </c>
      <c r="G406" s="214">
        <f t="shared" ref="G406:H406" si="266">E406/C406</f>
        <v>0.54430379746835444</v>
      </c>
      <c r="H406" s="215">
        <f t="shared" si="266"/>
        <v>0.57415164659111939</v>
      </c>
      <c r="I406" s="198">
        <f t="shared" ref="I406:L406" si="267">SUM(I364:I405)</f>
        <v>36</v>
      </c>
      <c r="J406" s="199">
        <f t="shared" si="267"/>
        <v>157.625</v>
      </c>
      <c r="K406" s="198">
        <f t="shared" si="267"/>
        <v>0</v>
      </c>
      <c r="L406" s="199">
        <f t="shared" si="267"/>
        <v>0</v>
      </c>
      <c r="M406" s="198">
        <f>SUM(M364:M405)</f>
        <v>0</v>
      </c>
      <c r="N406" s="199">
        <f t="shared" ref="N406:P406" si="268">SUM(N364:N405)</f>
        <v>0</v>
      </c>
      <c r="O406" s="200"/>
      <c r="P406" s="198">
        <f t="shared" si="268"/>
        <v>7075</v>
      </c>
      <c r="Q406" s="199">
        <f>SUM(Q364:Q405)</f>
        <v>3035.4710000000005</v>
      </c>
      <c r="R406" s="198">
        <f>SUM(R364:R405)</f>
        <v>7075</v>
      </c>
      <c r="S406" s="199">
        <f>SUM(S364:S405)</f>
        <v>3035.4710000000005</v>
      </c>
      <c r="T406" s="445"/>
      <c r="U406" s="446">
        <f t="shared" ref="U406" si="269">SUM(U364:U405)</f>
        <v>0</v>
      </c>
      <c r="V406" s="445"/>
      <c r="W406" s="446">
        <f t="shared" ref="W406" si="270">SUM(W364:W405)</f>
        <v>0</v>
      </c>
      <c r="X406" s="449"/>
      <c r="Y406" s="445"/>
      <c r="Z406" s="446">
        <f>SUM(Z364:Z405)</f>
        <v>840.226</v>
      </c>
      <c r="AA406" s="445"/>
      <c r="AB406" s="446">
        <f>SUM(AB364:AB405)</f>
        <v>840.226</v>
      </c>
      <c r="AC406" s="422"/>
    </row>
    <row r="407" spans="1:30" ht="31.5">
      <c r="A407" s="260" t="s">
        <v>243</v>
      </c>
      <c r="B407" s="36" t="s">
        <v>244</v>
      </c>
      <c r="C407" s="26">
        <v>0</v>
      </c>
      <c r="D407" s="27">
        <v>0</v>
      </c>
      <c r="E407" s="26">
        <v>0</v>
      </c>
      <c r="F407" s="27">
        <v>0</v>
      </c>
      <c r="G407" s="47"/>
      <c r="H407" s="48"/>
      <c r="I407" s="53"/>
      <c r="J407" s="26"/>
      <c r="K407" s="26"/>
      <c r="L407" s="26"/>
      <c r="M407" s="26"/>
      <c r="N407" s="26"/>
      <c r="O407" s="112"/>
      <c r="P407" s="26"/>
      <c r="Q407" s="27"/>
      <c r="R407" s="42">
        <f t="shared" si="260"/>
        <v>0</v>
      </c>
      <c r="S407" s="43">
        <f t="shared" si="260"/>
        <v>0</v>
      </c>
      <c r="T407" s="439"/>
      <c r="U407" s="439"/>
      <c r="V407" s="439"/>
      <c r="W407" s="439"/>
      <c r="X407" s="440"/>
      <c r="Y407" s="439"/>
      <c r="Z407" s="448"/>
      <c r="AA407" s="406"/>
      <c r="AB407" s="484"/>
      <c r="AC407" s="403"/>
    </row>
    <row r="408" spans="1:30" s="147" customFormat="1" ht="18">
      <c r="A408" s="143">
        <v>24</v>
      </c>
      <c r="B408" s="144" t="s">
        <v>245</v>
      </c>
      <c r="C408" s="145">
        <v>0</v>
      </c>
      <c r="D408" s="162">
        <v>0</v>
      </c>
      <c r="E408" s="145">
        <v>0</v>
      </c>
      <c r="F408" s="162">
        <v>0</v>
      </c>
      <c r="G408" s="151"/>
      <c r="H408" s="152"/>
      <c r="I408" s="159"/>
      <c r="J408" s="145"/>
      <c r="K408" s="145"/>
      <c r="L408" s="145"/>
      <c r="M408" s="145"/>
      <c r="N408" s="145"/>
      <c r="O408" s="153"/>
      <c r="P408" s="145"/>
      <c r="Q408" s="162"/>
      <c r="R408" s="154">
        <f t="shared" si="260"/>
        <v>0</v>
      </c>
      <c r="S408" s="155">
        <f t="shared" si="260"/>
        <v>0</v>
      </c>
      <c r="T408" s="439"/>
      <c r="U408" s="439"/>
      <c r="V408" s="439"/>
      <c r="W408" s="439"/>
      <c r="X408" s="440"/>
      <c r="Y408" s="439"/>
      <c r="Z408" s="448"/>
      <c r="AA408" s="406"/>
      <c r="AB408" s="484"/>
      <c r="AC408" s="403"/>
    </row>
    <row r="409" spans="1:30" ht="18">
      <c r="A409" s="6">
        <v>24.01</v>
      </c>
      <c r="B409" s="7" t="s">
        <v>246</v>
      </c>
      <c r="C409" s="8">
        <v>0</v>
      </c>
      <c r="D409" s="13">
        <v>0</v>
      </c>
      <c r="E409" s="8">
        <v>0</v>
      </c>
      <c r="F409" s="13">
        <v>0</v>
      </c>
      <c r="G409" s="47"/>
      <c r="H409" s="48"/>
      <c r="I409" s="75"/>
      <c r="J409" s="8"/>
      <c r="K409" s="8"/>
      <c r="L409" s="8"/>
      <c r="M409" s="8"/>
      <c r="N409" s="8"/>
      <c r="O409" s="64"/>
      <c r="P409" s="8"/>
      <c r="Q409" s="13"/>
      <c r="R409" s="42">
        <f t="shared" si="260"/>
        <v>0</v>
      </c>
      <c r="S409" s="43"/>
      <c r="T409" s="405"/>
      <c r="U409" s="405"/>
      <c r="V409" s="405"/>
      <c r="W409" s="405"/>
      <c r="X409" s="426"/>
      <c r="Y409" s="405"/>
      <c r="Z409" s="484"/>
      <c r="AA409" s="406">
        <f t="shared" ref="AA409:AA411" si="271">T409+V409+Y409</f>
        <v>0</v>
      </c>
      <c r="AB409" s="484">
        <f t="shared" si="254"/>
        <v>0</v>
      </c>
      <c r="AC409" s="404"/>
    </row>
    <row r="410" spans="1:30" ht="18">
      <c r="A410" s="6"/>
      <c r="B410" s="7" t="s">
        <v>247</v>
      </c>
      <c r="C410" s="8">
        <v>0</v>
      </c>
      <c r="D410" s="13">
        <v>125</v>
      </c>
      <c r="E410" s="8">
        <v>0</v>
      </c>
      <c r="F410" s="13">
        <v>125</v>
      </c>
      <c r="G410" s="47"/>
      <c r="H410" s="48">
        <f>F410/D410</f>
        <v>1</v>
      </c>
      <c r="I410" s="49">
        <f t="shared" ref="I410:J412" si="272">C410-E410</f>
        <v>0</v>
      </c>
      <c r="J410" s="50">
        <f t="shared" si="272"/>
        <v>0</v>
      </c>
      <c r="K410" s="8"/>
      <c r="L410" s="8"/>
      <c r="M410" s="8"/>
      <c r="N410" s="8"/>
      <c r="O410" s="64"/>
      <c r="P410" s="405">
        <v>1</v>
      </c>
      <c r="Q410" s="13">
        <v>140</v>
      </c>
      <c r="R410" s="42">
        <f t="shared" si="260"/>
        <v>1</v>
      </c>
      <c r="S410" s="43">
        <f>L410+N410+Q410</f>
        <v>140</v>
      </c>
      <c r="T410" s="405"/>
      <c r="U410" s="405"/>
      <c r="V410" s="405"/>
      <c r="W410" s="405"/>
      <c r="X410" s="426"/>
      <c r="Y410" s="405">
        <v>1</v>
      </c>
      <c r="Z410" s="484">
        <v>125.87</v>
      </c>
      <c r="AA410" s="406">
        <f t="shared" si="271"/>
        <v>1</v>
      </c>
      <c r="AB410" s="484">
        <f t="shared" si="254"/>
        <v>125.87</v>
      </c>
      <c r="AC410" s="404"/>
    </row>
    <row r="411" spans="1:30" ht="31.5">
      <c r="A411" s="6"/>
      <c r="B411" s="61" t="s">
        <v>248</v>
      </c>
      <c r="C411" s="62">
        <v>0</v>
      </c>
      <c r="D411" s="63">
        <v>0</v>
      </c>
      <c r="E411" s="62">
        <v>0</v>
      </c>
      <c r="F411" s="63">
        <v>0</v>
      </c>
      <c r="G411" s="47"/>
      <c r="H411" s="48"/>
      <c r="I411" s="49">
        <f t="shared" si="272"/>
        <v>0</v>
      </c>
      <c r="J411" s="50">
        <f t="shared" si="272"/>
        <v>0</v>
      </c>
      <c r="K411" s="62"/>
      <c r="L411" s="62"/>
      <c r="M411" s="62"/>
      <c r="N411" s="62"/>
      <c r="O411" s="118"/>
      <c r="P411" s="62"/>
      <c r="Q411" s="63"/>
      <c r="R411" s="42">
        <f t="shared" si="260"/>
        <v>0</v>
      </c>
      <c r="S411" s="43">
        <f t="shared" si="260"/>
        <v>0</v>
      </c>
      <c r="T411" s="409"/>
      <c r="U411" s="409"/>
      <c r="V411" s="409"/>
      <c r="W411" s="409"/>
      <c r="X411" s="466"/>
      <c r="Y411" s="409"/>
      <c r="Z411" s="483"/>
      <c r="AA411" s="406">
        <f t="shared" si="271"/>
        <v>0</v>
      </c>
      <c r="AB411" s="484">
        <f t="shared" si="254"/>
        <v>0</v>
      </c>
      <c r="AC411" s="408"/>
    </row>
    <row r="412" spans="1:30" ht="31.5">
      <c r="A412" s="6"/>
      <c r="B412" s="7" t="s">
        <v>249</v>
      </c>
      <c r="C412" s="8">
        <v>0</v>
      </c>
      <c r="D412" s="13">
        <v>0</v>
      </c>
      <c r="E412" s="8">
        <v>0</v>
      </c>
      <c r="F412" s="13">
        <v>0</v>
      </c>
      <c r="G412" s="47"/>
      <c r="H412" s="48"/>
      <c r="I412" s="49">
        <f t="shared" si="272"/>
        <v>0</v>
      </c>
      <c r="J412" s="50">
        <f t="shared" si="272"/>
        <v>0</v>
      </c>
      <c r="K412" s="8"/>
      <c r="L412" s="8"/>
      <c r="M412" s="8"/>
      <c r="N412" s="8"/>
      <c r="O412" s="64"/>
      <c r="P412" s="8"/>
      <c r="Q412" s="13"/>
      <c r="R412" s="42">
        <f>K412+M412+P412</f>
        <v>0</v>
      </c>
      <c r="S412" s="43">
        <f t="shared" si="260"/>
        <v>0</v>
      </c>
      <c r="T412" s="405"/>
      <c r="U412" s="405"/>
      <c r="V412" s="405"/>
      <c r="W412" s="405"/>
      <c r="X412" s="426"/>
      <c r="Y412" s="405"/>
      <c r="Z412" s="484"/>
      <c r="AA412" s="406">
        <f>T412+V412+Y412</f>
        <v>0</v>
      </c>
      <c r="AB412" s="484">
        <f t="shared" si="254"/>
        <v>0</v>
      </c>
      <c r="AC412" s="404"/>
      <c r="AD412" s="72">
        <f>AB410+AB411+AB412</f>
        <v>125.87</v>
      </c>
    </row>
    <row r="413" spans="1:30" s="216" customFormat="1" ht="18">
      <c r="A413" s="203"/>
      <c r="B413" s="192" t="s">
        <v>107</v>
      </c>
      <c r="C413" s="198">
        <v>0</v>
      </c>
      <c r="D413" s="199">
        <v>125</v>
      </c>
      <c r="E413" s="198">
        <v>0</v>
      </c>
      <c r="F413" s="199">
        <v>125</v>
      </c>
      <c r="G413" s="214"/>
      <c r="H413" s="215">
        <f t="shared" si="258"/>
        <v>1</v>
      </c>
      <c r="I413" s="198">
        <f>SUM(I410:I412)</f>
        <v>0</v>
      </c>
      <c r="J413" s="199">
        <f t="shared" ref="J413:P413" si="273">SUM(J410:J412)</f>
        <v>0</v>
      </c>
      <c r="K413" s="199">
        <f t="shared" si="273"/>
        <v>0</v>
      </c>
      <c r="L413" s="199">
        <f t="shared" si="273"/>
        <v>0</v>
      </c>
      <c r="M413" s="199">
        <f t="shared" si="273"/>
        <v>0</v>
      </c>
      <c r="N413" s="199">
        <f t="shared" si="273"/>
        <v>0</v>
      </c>
      <c r="O413" s="200">
        <f t="shared" si="273"/>
        <v>0</v>
      </c>
      <c r="P413" s="199">
        <f t="shared" si="273"/>
        <v>1</v>
      </c>
      <c r="Q413" s="199">
        <f>SUM(Q409:Q412)</f>
        <v>140</v>
      </c>
      <c r="R413" s="199">
        <f>SUM(R410:R412)</f>
        <v>1</v>
      </c>
      <c r="S413" s="199">
        <f>SUM(S410:S412)</f>
        <v>140</v>
      </c>
      <c r="T413" s="446"/>
      <c r="U413" s="446">
        <f t="shared" ref="U413:W413" si="274">SUM(U410:U412)</f>
        <v>0</v>
      </c>
      <c r="V413" s="446"/>
      <c r="W413" s="446">
        <f t="shared" si="274"/>
        <v>0</v>
      </c>
      <c r="X413" s="449"/>
      <c r="Y413" s="446"/>
      <c r="Z413" s="446">
        <f>SUM(Z409:Z412)</f>
        <v>125.87</v>
      </c>
      <c r="AA413" s="446"/>
      <c r="AB413" s="446">
        <f>SUM(AB409:AB412)</f>
        <v>125.87</v>
      </c>
      <c r="AC413" s="422"/>
    </row>
    <row r="414" spans="1:30" ht="87" customHeight="1">
      <c r="A414" s="6">
        <v>24.02</v>
      </c>
      <c r="B414" s="7" t="s">
        <v>250</v>
      </c>
      <c r="C414" s="8"/>
      <c r="D414" s="13"/>
      <c r="E414" s="8"/>
      <c r="F414" s="13"/>
      <c r="G414" s="47"/>
      <c r="H414" s="48"/>
      <c r="I414" s="49"/>
      <c r="J414" s="50"/>
      <c r="K414" s="8"/>
      <c r="L414" s="8"/>
      <c r="M414" s="8"/>
      <c r="N414" s="8"/>
      <c r="O414" s="64"/>
      <c r="P414" s="8"/>
      <c r="Q414" s="13"/>
      <c r="R414" s="42"/>
      <c r="S414" s="43"/>
      <c r="T414" s="405"/>
      <c r="U414" s="405"/>
      <c r="V414" s="405"/>
      <c r="W414" s="405"/>
      <c r="X414" s="426"/>
      <c r="Y414" s="405"/>
      <c r="Z414" s="484"/>
      <c r="AA414" s="406"/>
      <c r="AB414" s="484"/>
      <c r="AC414" s="404"/>
    </row>
    <row r="415" spans="1:30" ht="18">
      <c r="A415" s="6"/>
      <c r="B415" s="7" t="s">
        <v>124</v>
      </c>
      <c r="C415" s="8">
        <v>0</v>
      </c>
      <c r="D415" s="13">
        <v>9.2200000000000006</v>
      </c>
      <c r="E415" s="8">
        <v>0</v>
      </c>
      <c r="F415" s="13">
        <v>9.2200000000000006</v>
      </c>
      <c r="G415" s="47"/>
      <c r="H415" s="48">
        <f t="shared" si="258"/>
        <v>1</v>
      </c>
      <c r="I415" s="49">
        <f t="shared" ref="I415:J418" si="275">C415-E415</f>
        <v>0</v>
      </c>
      <c r="J415" s="50">
        <f t="shared" si="275"/>
        <v>0</v>
      </c>
      <c r="K415" s="8"/>
      <c r="L415" s="8"/>
      <c r="M415" s="8"/>
      <c r="N415" s="8"/>
      <c r="O415" s="64"/>
      <c r="Q415" s="41">
        <v>46.11</v>
      </c>
      <c r="R415" s="42"/>
      <c r="S415" s="43">
        <f t="shared" si="260"/>
        <v>46.11</v>
      </c>
      <c r="T415" s="405"/>
      <c r="U415" s="405"/>
      <c r="V415" s="405"/>
      <c r="W415" s="405"/>
      <c r="X415" s="426">
        <v>6.9459999999999994E-2</v>
      </c>
      <c r="Y415" s="614">
        <v>595</v>
      </c>
      <c r="Z415" s="424">
        <v>30</v>
      </c>
      <c r="AA415" s="406"/>
      <c r="AB415" s="484">
        <f t="shared" si="254"/>
        <v>30</v>
      </c>
      <c r="AC415" s="404"/>
    </row>
    <row r="416" spans="1:30" ht="18">
      <c r="A416" s="6"/>
      <c r="B416" s="7" t="s">
        <v>173</v>
      </c>
      <c r="C416" s="8">
        <v>0</v>
      </c>
      <c r="D416" s="13">
        <v>12.52</v>
      </c>
      <c r="E416" s="8">
        <v>0</v>
      </c>
      <c r="F416" s="13">
        <v>12.52</v>
      </c>
      <c r="G416" s="47"/>
      <c r="H416" s="48">
        <f t="shared" si="258"/>
        <v>1</v>
      </c>
      <c r="I416" s="49">
        <f t="shared" si="275"/>
        <v>0</v>
      </c>
      <c r="J416" s="50">
        <f t="shared" si="275"/>
        <v>0</v>
      </c>
      <c r="K416" s="8"/>
      <c r="L416" s="8"/>
      <c r="M416" s="8"/>
      <c r="N416" s="8"/>
      <c r="O416" s="64"/>
      <c r="P416" s="8"/>
      <c r="Q416" s="41">
        <v>50.77</v>
      </c>
      <c r="R416" s="42"/>
      <c r="S416" s="43">
        <f t="shared" si="260"/>
        <v>50.77</v>
      </c>
      <c r="T416" s="405"/>
      <c r="U416" s="405"/>
      <c r="V416" s="405"/>
      <c r="W416" s="405"/>
      <c r="X416" s="426"/>
      <c r="Y416" s="405">
        <v>595</v>
      </c>
      <c r="Z416" s="424">
        <v>33</v>
      </c>
      <c r="AA416" s="406"/>
      <c r="AB416" s="484">
        <f t="shared" si="254"/>
        <v>33</v>
      </c>
      <c r="AC416" s="404"/>
    </row>
    <row r="417" spans="1:30" ht="18">
      <c r="A417" s="6"/>
      <c r="B417" s="7" t="s">
        <v>174</v>
      </c>
      <c r="C417" s="8">
        <v>0</v>
      </c>
      <c r="D417" s="13">
        <v>35.82</v>
      </c>
      <c r="E417" s="8">
        <v>0</v>
      </c>
      <c r="F417" s="13">
        <v>35.82</v>
      </c>
      <c r="G417" s="47"/>
      <c r="H417" s="48">
        <f t="shared" si="258"/>
        <v>1</v>
      </c>
      <c r="I417" s="49">
        <f t="shared" si="275"/>
        <v>0</v>
      </c>
      <c r="J417" s="50">
        <f t="shared" si="275"/>
        <v>0</v>
      </c>
      <c r="K417" s="8"/>
      <c r="L417" s="8"/>
      <c r="M417" s="8"/>
      <c r="N417" s="8"/>
      <c r="O417" s="64"/>
      <c r="P417" s="8"/>
      <c r="Q417" s="41">
        <v>33.51</v>
      </c>
      <c r="R417" s="42"/>
      <c r="S417" s="43">
        <f t="shared" si="260"/>
        <v>33.51</v>
      </c>
      <c r="T417" s="405"/>
      <c r="U417" s="405"/>
      <c r="V417" s="405"/>
      <c r="W417" s="405"/>
      <c r="X417" s="426"/>
      <c r="Y417" s="405">
        <v>314</v>
      </c>
      <c r="Z417" s="424">
        <v>24.5</v>
      </c>
      <c r="AA417" s="406"/>
      <c r="AB417" s="484">
        <f t="shared" si="254"/>
        <v>24.5</v>
      </c>
      <c r="AC417" s="404"/>
      <c r="AD417" s="72">
        <f>AB415+AB416+AB417</f>
        <v>87.5</v>
      </c>
    </row>
    <row r="418" spans="1:30" ht="37.5" customHeight="1">
      <c r="A418" s="6">
        <v>24.03</v>
      </c>
      <c r="B418" s="7" t="s">
        <v>251</v>
      </c>
      <c r="C418" s="8">
        <v>0</v>
      </c>
      <c r="D418" s="13">
        <v>8.75</v>
      </c>
      <c r="E418" s="8">
        <v>0</v>
      </c>
      <c r="F418" s="13">
        <v>8.75</v>
      </c>
      <c r="G418" s="47"/>
      <c r="H418" s="48">
        <f t="shared" si="258"/>
        <v>1</v>
      </c>
      <c r="I418" s="49">
        <f t="shared" si="275"/>
        <v>0</v>
      </c>
      <c r="J418" s="50">
        <f t="shared" si="275"/>
        <v>0</v>
      </c>
      <c r="K418" s="8"/>
      <c r="L418" s="8"/>
      <c r="M418" s="8"/>
      <c r="N418" s="8"/>
      <c r="O418" s="64"/>
      <c r="P418" s="8"/>
      <c r="Q418" s="41">
        <v>30.11</v>
      </c>
      <c r="R418" s="42"/>
      <c r="S418" s="43">
        <f t="shared" si="260"/>
        <v>30.11</v>
      </c>
      <c r="T418" s="405"/>
      <c r="U418" s="405"/>
      <c r="V418" s="405"/>
      <c r="W418" s="405"/>
      <c r="X418" s="426"/>
      <c r="Y418" s="405"/>
      <c r="Z418" s="424">
        <v>11</v>
      </c>
      <c r="AA418" s="406"/>
      <c r="AB418" s="484">
        <f t="shared" si="254"/>
        <v>11</v>
      </c>
      <c r="AC418" s="404"/>
    </row>
    <row r="419" spans="1:30" s="216" customFormat="1" ht="18">
      <c r="A419" s="203"/>
      <c r="B419" s="192" t="s">
        <v>107</v>
      </c>
      <c r="C419" s="210">
        <v>0</v>
      </c>
      <c r="D419" s="211">
        <v>66.31</v>
      </c>
      <c r="E419" s="210">
        <v>0</v>
      </c>
      <c r="F419" s="211">
        <v>66.31</v>
      </c>
      <c r="G419" s="214"/>
      <c r="H419" s="215">
        <f t="shared" si="258"/>
        <v>1</v>
      </c>
      <c r="I419" s="210">
        <f t="shared" ref="I419:S419" si="276">SUM(I414:I418)</f>
        <v>0</v>
      </c>
      <c r="J419" s="211">
        <f t="shared" si="276"/>
        <v>0</v>
      </c>
      <c r="K419" s="211">
        <f t="shared" si="276"/>
        <v>0</v>
      </c>
      <c r="L419" s="211">
        <f t="shared" si="276"/>
        <v>0</v>
      </c>
      <c r="M419" s="211">
        <f t="shared" si="276"/>
        <v>0</v>
      </c>
      <c r="N419" s="211">
        <f t="shared" si="276"/>
        <v>0</v>
      </c>
      <c r="O419" s="212">
        <f t="shared" si="276"/>
        <v>0</v>
      </c>
      <c r="P419" s="211">
        <f t="shared" si="276"/>
        <v>0</v>
      </c>
      <c r="Q419" s="211">
        <f>SUM(Q414:Q418)</f>
        <v>160.5</v>
      </c>
      <c r="R419" s="211">
        <f t="shared" si="276"/>
        <v>0</v>
      </c>
      <c r="S419" s="211">
        <f t="shared" si="276"/>
        <v>160.5</v>
      </c>
      <c r="T419" s="475"/>
      <c r="U419" s="475">
        <f t="shared" ref="U419:W419" si="277">SUM(U414:U418)</f>
        <v>0</v>
      </c>
      <c r="V419" s="475"/>
      <c r="W419" s="475">
        <f t="shared" si="277"/>
        <v>0</v>
      </c>
      <c r="X419" s="476"/>
      <c r="Y419" s="475"/>
      <c r="Z419" s="475">
        <f>SUM(Z414:Z418)</f>
        <v>98.5</v>
      </c>
      <c r="AA419" s="475"/>
      <c r="AB419" s="475">
        <f>SUM(AB414:AB418)</f>
        <v>98.5</v>
      </c>
      <c r="AC419" s="422"/>
    </row>
    <row r="420" spans="1:30" s="216" customFormat="1" ht="18">
      <c r="A420" s="203"/>
      <c r="B420" s="192" t="s">
        <v>252</v>
      </c>
      <c r="C420" s="198">
        <v>189526.484</v>
      </c>
      <c r="D420" s="199">
        <f>D419+D413+D406+D361+D357+D351+D347+D344+D340+D336+D329+D325+D320+D308+D291+D265+D219+D215+D208+D194+D150+D148+D111</f>
        <v>3518.0753500000005</v>
      </c>
      <c r="E420" s="198">
        <v>189526.484</v>
      </c>
      <c r="F420" s="199">
        <f>F419+F413+F406+F361+F357+F351+F347+F344+F340+F336+F329+F325+F320+F308+F291+F265+F219+F215+F208+F194+F150+F148+F111</f>
        <v>3338.2858200000005</v>
      </c>
      <c r="G420" s="214"/>
      <c r="H420" s="215">
        <f t="shared" si="258"/>
        <v>0.94889548627774556</v>
      </c>
      <c r="I420" s="198">
        <f t="shared" ref="I420:S420" si="278">I419+I413+I406+I361+I357+I351+I347+I344+I340+I336+I329+I325+I320+I308+I291+I265+I219+I215+I208+I194+I150+I148+I111</f>
        <v>406</v>
      </c>
      <c r="J420" s="199">
        <f t="shared" si="278"/>
        <v>179.78952999999998</v>
      </c>
      <c r="K420" s="199">
        <f t="shared" si="278"/>
        <v>0</v>
      </c>
      <c r="L420" s="199">
        <f t="shared" si="278"/>
        <v>0</v>
      </c>
      <c r="M420" s="199">
        <f t="shared" si="278"/>
        <v>0</v>
      </c>
      <c r="N420" s="199">
        <f t="shared" si="278"/>
        <v>0</v>
      </c>
      <c r="O420" s="200">
        <f t="shared" si="278"/>
        <v>26.869929999999997</v>
      </c>
      <c r="P420" s="199">
        <f t="shared" si="278"/>
        <v>193781</v>
      </c>
      <c r="Q420" s="199">
        <f t="shared" si="278"/>
        <v>7381.9675999999999</v>
      </c>
      <c r="R420" s="199">
        <f t="shared" si="278"/>
        <v>193781</v>
      </c>
      <c r="S420" s="199">
        <f t="shared" si="278"/>
        <v>7381.9675999999999</v>
      </c>
      <c r="T420" s="446"/>
      <c r="U420" s="446">
        <f t="shared" ref="U420:Z420" si="279">U419+U413+U406+U361+U357+U351+U347+U344+U340+U336+U329+U325+U320+U308+U291+U265+U219+U215+U208+U194+U150+U148+U111</f>
        <v>0</v>
      </c>
      <c r="V420" s="446"/>
      <c r="W420" s="446">
        <f t="shared" si="279"/>
        <v>0</v>
      </c>
      <c r="X420" s="449"/>
      <c r="Y420" s="446"/>
      <c r="Z420" s="446">
        <f t="shared" si="279"/>
        <v>4369.4246919999996</v>
      </c>
      <c r="AA420" s="446"/>
      <c r="AB420" s="446">
        <f t="shared" ref="AB420" si="280">AB419+AB413+AB406+AB361+AB357+AB351+AB347+AB344+AB340+AB336+AB329+AB325+AB320+AB308+AB291+AB265+AB219+AB215+AB208+AB194+AB150+AB148+AB111</f>
        <v>4369.4246919999996</v>
      </c>
      <c r="AC420" s="422"/>
    </row>
    <row r="421" spans="1:30" s="147" customFormat="1" ht="25.5" customHeight="1">
      <c r="A421" s="175">
        <v>25</v>
      </c>
      <c r="B421" s="144" t="s">
        <v>253</v>
      </c>
      <c r="C421" s="145">
        <v>0</v>
      </c>
      <c r="D421" s="162">
        <v>0</v>
      </c>
      <c r="E421" s="145">
        <v>0</v>
      </c>
      <c r="F421" s="162">
        <v>0</v>
      </c>
      <c r="G421" s="151"/>
      <c r="H421" s="152"/>
      <c r="I421" s="159"/>
      <c r="J421" s="145"/>
      <c r="K421" s="145"/>
      <c r="L421" s="145"/>
      <c r="M421" s="145"/>
      <c r="N421" s="145"/>
      <c r="O421" s="153"/>
      <c r="P421" s="145"/>
      <c r="Q421" s="162"/>
      <c r="R421" s="154">
        <f t="shared" si="260"/>
        <v>0</v>
      </c>
      <c r="S421" s="155">
        <f t="shared" si="260"/>
        <v>0</v>
      </c>
      <c r="T421" s="439"/>
      <c r="U421" s="439"/>
      <c r="V421" s="439"/>
      <c r="W421" s="439"/>
      <c r="X421" s="440"/>
      <c r="Y421" s="439"/>
      <c r="Z421" s="448"/>
      <c r="AA421" s="406"/>
      <c r="AB421" s="484"/>
      <c r="AC421" s="403"/>
    </row>
    <row r="422" spans="1:30" ht="25.5" customHeight="1">
      <c r="A422" s="6">
        <v>25.01</v>
      </c>
      <c r="B422" s="7" t="s">
        <v>254</v>
      </c>
      <c r="C422" s="8">
        <v>0</v>
      </c>
      <c r="D422" s="13">
        <v>0</v>
      </c>
      <c r="E422" s="8">
        <v>0</v>
      </c>
      <c r="F422" s="13">
        <v>0</v>
      </c>
      <c r="G422" s="47"/>
      <c r="H422" s="48"/>
      <c r="I422" s="49">
        <f t="shared" ref="I422:J423" si="281">C422-E422</f>
        <v>0</v>
      </c>
      <c r="J422" s="50">
        <f t="shared" si="281"/>
        <v>0</v>
      </c>
      <c r="K422" s="8"/>
      <c r="L422" s="8"/>
      <c r="M422" s="8"/>
      <c r="N422" s="8"/>
      <c r="O422" s="64"/>
      <c r="P422" s="8"/>
      <c r="Q422" s="13"/>
      <c r="R422" s="42">
        <f t="shared" si="260"/>
        <v>0</v>
      </c>
      <c r="S422" s="43">
        <f t="shared" si="260"/>
        <v>0</v>
      </c>
      <c r="T422" s="405"/>
      <c r="U422" s="405"/>
      <c r="V422" s="405"/>
      <c r="W422" s="405"/>
      <c r="X422" s="426"/>
      <c r="Y422" s="405"/>
      <c r="Z422" s="484"/>
      <c r="AA422" s="406">
        <f t="shared" ref="AA422:AA423" si="282">T422+V422+Y422</f>
        <v>0</v>
      </c>
      <c r="AB422" s="484">
        <f t="shared" si="254"/>
        <v>0</v>
      </c>
      <c r="AC422" s="404"/>
    </row>
    <row r="423" spans="1:30" ht="25.5" customHeight="1">
      <c r="A423" s="6">
        <v>25.02</v>
      </c>
      <c r="B423" s="7" t="s">
        <v>255</v>
      </c>
      <c r="C423" s="8">
        <v>0</v>
      </c>
      <c r="D423" s="13">
        <v>0</v>
      </c>
      <c r="E423" s="8">
        <v>0</v>
      </c>
      <c r="F423" s="13">
        <v>0</v>
      </c>
      <c r="G423" s="47"/>
      <c r="H423" s="48"/>
      <c r="I423" s="49">
        <f t="shared" si="281"/>
        <v>0</v>
      </c>
      <c r="J423" s="50">
        <f t="shared" si="281"/>
        <v>0</v>
      </c>
      <c r="K423" s="8"/>
      <c r="L423" s="8"/>
      <c r="M423" s="8"/>
      <c r="N423" s="8"/>
      <c r="O423" s="64"/>
      <c r="P423" s="8"/>
      <c r="Q423" s="13"/>
      <c r="R423" s="42">
        <f t="shared" si="260"/>
        <v>0</v>
      </c>
      <c r="S423" s="43">
        <f t="shared" si="260"/>
        <v>0</v>
      </c>
      <c r="T423" s="405"/>
      <c r="U423" s="405"/>
      <c r="V423" s="405"/>
      <c r="W423" s="405"/>
      <c r="X423" s="426"/>
      <c r="Y423" s="405"/>
      <c r="Z423" s="484"/>
      <c r="AA423" s="406">
        <f t="shared" si="282"/>
        <v>0</v>
      </c>
      <c r="AB423" s="484">
        <f t="shared" si="254"/>
        <v>0</v>
      </c>
      <c r="AC423" s="404"/>
    </row>
    <row r="424" spans="1:30" s="216" customFormat="1" ht="18">
      <c r="A424" s="203"/>
      <c r="B424" s="192" t="s">
        <v>107</v>
      </c>
      <c r="C424" s="210">
        <v>0</v>
      </c>
      <c r="D424" s="211">
        <v>0</v>
      </c>
      <c r="E424" s="210">
        <v>0</v>
      </c>
      <c r="F424" s="211">
        <v>0</v>
      </c>
      <c r="G424" s="214"/>
      <c r="H424" s="215"/>
      <c r="I424" s="210">
        <f t="shared" ref="I424:S424" si="283">SUM(I422:I423)</f>
        <v>0</v>
      </c>
      <c r="J424" s="211">
        <f t="shared" si="283"/>
        <v>0</v>
      </c>
      <c r="K424" s="211">
        <f t="shared" si="283"/>
        <v>0</v>
      </c>
      <c r="L424" s="211">
        <f t="shared" si="283"/>
        <v>0</v>
      </c>
      <c r="M424" s="211">
        <f t="shared" si="283"/>
        <v>0</v>
      </c>
      <c r="N424" s="211">
        <f t="shared" si="283"/>
        <v>0</v>
      </c>
      <c r="O424" s="212">
        <f t="shared" si="283"/>
        <v>0</v>
      </c>
      <c r="P424" s="211">
        <f t="shared" si="283"/>
        <v>0</v>
      </c>
      <c r="Q424" s="211">
        <f t="shared" si="283"/>
        <v>0</v>
      </c>
      <c r="R424" s="211">
        <f t="shared" si="283"/>
        <v>0</v>
      </c>
      <c r="S424" s="211">
        <f t="shared" si="283"/>
        <v>0</v>
      </c>
      <c r="T424" s="475"/>
      <c r="U424" s="475">
        <f t="shared" ref="U424:Z424" si="284">SUM(U422:U423)</f>
        <v>0</v>
      </c>
      <c r="V424" s="475"/>
      <c r="W424" s="475">
        <f t="shared" si="284"/>
        <v>0</v>
      </c>
      <c r="X424" s="476"/>
      <c r="Y424" s="475"/>
      <c r="Z424" s="475">
        <f t="shared" si="284"/>
        <v>0</v>
      </c>
      <c r="AA424" s="475"/>
      <c r="AB424" s="484">
        <f t="shared" si="254"/>
        <v>0</v>
      </c>
      <c r="AC424" s="422"/>
    </row>
    <row r="425" spans="1:30" s="216" customFormat="1" ht="18">
      <c r="A425" s="203"/>
      <c r="B425" s="192" t="s">
        <v>256</v>
      </c>
      <c r="C425" s="199">
        <v>189526.484</v>
      </c>
      <c r="D425" s="199">
        <f t="shared" ref="D425" si="285">D424+D420</f>
        <v>3518.0753500000005</v>
      </c>
      <c r="E425" s="199">
        <v>189526.484</v>
      </c>
      <c r="F425" s="199">
        <f t="shared" ref="F425" si="286">F424+F420</f>
        <v>3338.2858200000005</v>
      </c>
      <c r="G425" s="214"/>
      <c r="H425" s="215">
        <f t="shared" si="258"/>
        <v>0.94889548627774556</v>
      </c>
      <c r="I425" s="198">
        <f t="shared" ref="I425:R425" si="287">I424+I420</f>
        <v>406</v>
      </c>
      <c r="J425" s="199">
        <f t="shared" si="287"/>
        <v>179.78952999999998</v>
      </c>
      <c r="K425" s="199">
        <f t="shared" si="287"/>
        <v>0</v>
      </c>
      <c r="L425" s="199">
        <f t="shared" si="287"/>
        <v>0</v>
      </c>
      <c r="M425" s="199">
        <f t="shared" si="287"/>
        <v>0</v>
      </c>
      <c r="N425" s="199">
        <f t="shared" si="287"/>
        <v>0</v>
      </c>
      <c r="O425" s="200">
        <f t="shared" si="287"/>
        <v>26.869929999999997</v>
      </c>
      <c r="P425" s="199">
        <f t="shared" si="287"/>
        <v>193781</v>
      </c>
      <c r="Q425" s="199">
        <f t="shared" si="287"/>
        <v>7381.9675999999999</v>
      </c>
      <c r="R425" s="199">
        <f t="shared" si="287"/>
        <v>193781</v>
      </c>
      <c r="S425" s="199">
        <f>S424+S420</f>
        <v>7381.9675999999999</v>
      </c>
      <c r="T425" s="446"/>
      <c r="U425" s="446">
        <f t="shared" ref="U425:AB425" si="288">U424+U420</f>
        <v>0</v>
      </c>
      <c r="V425" s="446"/>
      <c r="W425" s="446">
        <f t="shared" si="288"/>
        <v>0</v>
      </c>
      <c r="X425" s="449"/>
      <c r="Y425" s="446"/>
      <c r="Z425" s="446">
        <f t="shared" si="288"/>
        <v>4369.4246919999996</v>
      </c>
      <c r="AA425" s="446"/>
      <c r="AB425" s="446">
        <f t="shared" si="288"/>
        <v>4369.4246919999996</v>
      </c>
      <c r="AC425" s="422"/>
    </row>
    <row r="426" spans="1:30" s="147" customFormat="1" ht="54" customHeight="1">
      <c r="A426" s="175">
        <v>26</v>
      </c>
      <c r="B426" s="144" t="s">
        <v>257</v>
      </c>
      <c r="C426" s="145">
        <v>0</v>
      </c>
      <c r="D426" s="162">
        <v>0</v>
      </c>
      <c r="E426" s="145">
        <v>0</v>
      </c>
      <c r="F426" s="162">
        <v>0</v>
      </c>
      <c r="G426" s="151"/>
      <c r="H426" s="152"/>
      <c r="I426" s="159"/>
      <c r="J426" s="145"/>
      <c r="K426" s="145"/>
      <c r="L426" s="145"/>
      <c r="M426" s="145"/>
      <c r="N426" s="145"/>
      <c r="O426" s="153"/>
      <c r="P426" s="145"/>
      <c r="Q426" s="162"/>
      <c r="R426" s="154">
        <f t="shared" ref="R426:S460" si="289">K426+M426+P426</f>
        <v>0</v>
      </c>
      <c r="S426" s="155">
        <f t="shared" si="289"/>
        <v>0</v>
      </c>
      <c r="T426" s="439"/>
      <c r="U426" s="439"/>
      <c r="V426" s="439"/>
      <c r="W426" s="439"/>
      <c r="X426" s="440"/>
      <c r="Y426" s="439"/>
      <c r="Z426" s="448"/>
      <c r="AA426" s="406"/>
      <c r="AB426" s="484"/>
      <c r="AC426" s="403"/>
    </row>
    <row r="427" spans="1:30" s="87" customFormat="1" ht="18">
      <c r="A427" s="6"/>
      <c r="B427" s="36" t="s">
        <v>258</v>
      </c>
      <c r="C427" s="26"/>
      <c r="D427" s="27"/>
      <c r="E427" s="26"/>
      <c r="F427" s="27"/>
      <c r="G427" s="47"/>
      <c r="H427" s="48"/>
      <c r="I427" s="53"/>
      <c r="J427" s="26"/>
      <c r="K427" s="26"/>
      <c r="L427" s="26"/>
      <c r="M427" s="26"/>
      <c r="N427" s="26"/>
      <c r="O427" s="112"/>
      <c r="P427" s="26"/>
      <c r="Q427" s="27"/>
      <c r="R427" s="42">
        <f t="shared" si="289"/>
        <v>0</v>
      </c>
      <c r="S427" s="43">
        <f t="shared" si="289"/>
        <v>0</v>
      </c>
      <c r="T427" s="439"/>
      <c r="U427" s="439"/>
      <c r="V427" s="439"/>
      <c r="W427" s="439"/>
      <c r="X427" s="440"/>
      <c r="Y427" s="439"/>
      <c r="Z427" s="448"/>
      <c r="AA427" s="406"/>
      <c r="AB427" s="484"/>
      <c r="AC427" s="403"/>
    </row>
    <row r="428" spans="1:30" ht="18">
      <c r="A428" s="262"/>
      <c r="B428" s="36" t="s">
        <v>259</v>
      </c>
      <c r="C428" s="26"/>
      <c r="D428" s="27"/>
      <c r="E428" s="26"/>
      <c r="F428" s="27"/>
      <c r="G428" s="47"/>
      <c r="H428" s="48"/>
      <c r="I428" s="53"/>
      <c r="J428" s="26"/>
      <c r="K428" s="26"/>
      <c r="L428" s="26"/>
      <c r="M428" s="26"/>
      <c r="N428" s="26"/>
      <c r="O428" s="112"/>
      <c r="P428" s="26"/>
      <c r="Q428" s="27"/>
      <c r="R428" s="42">
        <f t="shared" si="289"/>
        <v>0</v>
      </c>
      <c r="S428" s="43">
        <f t="shared" si="289"/>
        <v>0</v>
      </c>
      <c r="T428" s="439"/>
      <c r="U428" s="439"/>
      <c r="V428" s="439"/>
      <c r="W428" s="439"/>
      <c r="X428" s="440"/>
      <c r="Y428" s="439"/>
      <c r="Z428" s="448"/>
      <c r="AA428" s="406"/>
      <c r="AB428" s="484"/>
      <c r="AC428" s="403"/>
    </row>
    <row r="429" spans="1:30" ht="28.5" customHeight="1">
      <c r="A429" s="6">
        <v>26.01</v>
      </c>
      <c r="B429" s="12" t="s">
        <v>260</v>
      </c>
      <c r="C429" s="8"/>
      <c r="D429" s="13"/>
      <c r="E429" s="8"/>
      <c r="F429" s="13"/>
      <c r="G429" s="47"/>
      <c r="H429" s="48"/>
      <c r="I429" s="49"/>
      <c r="J429" s="50"/>
      <c r="K429" s="8"/>
      <c r="L429" s="8"/>
      <c r="M429" s="8"/>
      <c r="N429" s="8"/>
      <c r="O429" s="64"/>
      <c r="P429" s="8"/>
      <c r="Q429" s="13"/>
      <c r="R429" s="42">
        <f t="shared" si="289"/>
        <v>0</v>
      </c>
      <c r="S429" s="43">
        <f t="shared" si="289"/>
        <v>0</v>
      </c>
      <c r="T429" s="405"/>
      <c r="U429" s="405"/>
      <c r="V429" s="405"/>
      <c r="W429" s="405"/>
      <c r="X429" s="426"/>
      <c r="Y429" s="405"/>
      <c r="Z429" s="484"/>
      <c r="AA429" s="406">
        <f t="shared" ref="AA429:AB460" si="290">T429+V429+Y429</f>
        <v>0</v>
      </c>
      <c r="AB429" s="484">
        <f t="shared" si="290"/>
        <v>0</v>
      </c>
      <c r="AC429" s="407"/>
    </row>
    <row r="430" spans="1:30" ht="36" customHeight="1">
      <c r="A430" s="6">
        <f>+A429+0.01</f>
        <v>26.020000000000003</v>
      </c>
      <c r="B430" s="12" t="s">
        <v>261</v>
      </c>
      <c r="C430" s="8"/>
      <c r="D430" s="13"/>
      <c r="E430" s="8"/>
      <c r="F430" s="13"/>
      <c r="G430" s="47"/>
      <c r="H430" s="48"/>
      <c r="I430" s="49"/>
      <c r="J430" s="50"/>
      <c r="K430" s="8"/>
      <c r="L430" s="8"/>
      <c r="M430" s="8"/>
      <c r="N430" s="8"/>
      <c r="O430" s="64"/>
      <c r="P430" s="8"/>
      <c r="Q430" s="13"/>
      <c r="R430" s="42">
        <f t="shared" si="289"/>
        <v>0</v>
      </c>
      <c r="S430" s="43">
        <f t="shared" si="289"/>
        <v>0</v>
      </c>
      <c r="T430" s="405"/>
      <c r="U430" s="405"/>
      <c r="V430" s="405"/>
      <c r="W430" s="405"/>
      <c r="X430" s="426"/>
      <c r="Y430" s="405"/>
      <c r="Z430" s="484"/>
      <c r="AA430" s="406">
        <f t="shared" si="290"/>
        <v>0</v>
      </c>
      <c r="AB430" s="484">
        <f t="shared" si="290"/>
        <v>0</v>
      </c>
      <c r="AC430" s="407"/>
    </row>
    <row r="431" spans="1:30" s="91" customFormat="1" ht="28.5" customHeight="1">
      <c r="A431" s="6">
        <f t="shared" ref="A431:A437" si="291">+A430+0.01</f>
        <v>26.030000000000005</v>
      </c>
      <c r="B431" s="12" t="s">
        <v>262</v>
      </c>
      <c r="C431" s="8"/>
      <c r="D431" s="13"/>
      <c r="E431" s="8"/>
      <c r="F431" s="13"/>
      <c r="G431" s="47"/>
      <c r="H431" s="48"/>
      <c r="I431" s="49"/>
      <c r="J431" s="50"/>
      <c r="K431" s="8"/>
      <c r="L431" s="8"/>
      <c r="M431" s="8"/>
      <c r="N431" s="8"/>
      <c r="O431" s="64"/>
      <c r="P431" s="8"/>
      <c r="Q431" s="13"/>
      <c r="R431" s="42">
        <f t="shared" si="289"/>
        <v>0</v>
      </c>
      <c r="S431" s="43">
        <f t="shared" si="289"/>
        <v>0</v>
      </c>
      <c r="T431" s="405"/>
      <c r="U431" s="405"/>
      <c r="V431" s="405"/>
      <c r="W431" s="405"/>
      <c r="X431" s="426"/>
      <c r="Y431" s="405"/>
      <c r="Z431" s="484"/>
      <c r="AA431" s="406">
        <f t="shared" si="290"/>
        <v>0</v>
      </c>
      <c r="AB431" s="484">
        <f t="shared" si="290"/>
        <v>0</v>
      </c>
      <c r="AC431" s="407"/>
    </row>
    <row r="432" spans="1:30" s="91" customFormat="1" ht="31.5" customHeight="1">
      <c r="A432" s="6">
        <f t="shared" si="291"/>
        <v>26.040000000000006</v>
      </c>
      <c r="B432" s="12" t="s">
        <v>263</v>
      </c>
      <c r="C432" s="8"/>
      <c r="D432" s="13"/>
      <c r="E432" s="8"/>
      <c r="F432" s="13"/>
      <c r="G432" s="47"/>
      <c r="H432" s="48"/>
      <c r="I432" s="49"/>
      <c r="J432" s="50"/>
      <c r="K432" s="8"/>
      <c r="L432" s="8"/>
      <c r="M432" s="8"/>
      <c r="N432" s="8"/>
      <c r="O432" s="64"/>
      <c r="P432" s="8"/>
      <c r="Q432" s="13"/>
      <c r="R432" s="42">
        <f t="shared" si="289"/>
        <v>0</v>
      </c>
      <c r="S432" s="43">
        <f t="shared" si="289"/>
        <v>0</v>
      </c>
      <c r="T432" s="405"/>
      <c r="U432" s="405"/>
      <c r="V432" s="405"/>
      <c r="W432" s="405"/>
      <c r="X432" s="426"/>
      <c r="Y432" s="405"/>
      <c r="Z432" s="484"/>
      <c r="AA432" s="406">
        <f t="shared" si="290"/>
        <v>0</v>
      </c>
      <c r="AB432" s="484">
        <f t="shared" si="290"/>
        <v>0</v>
      </c>
      <c r="AC432" s="407"/>
    </row>
    <row r="433" spans="1:29" s="91" customFormat="1" ht="29.25" customHeight="1">
      <c r="A433" s="6">
        <f t="shared" si="291"/>
        <v>26.050000000000008</v>
      </c>
      <c r="B433" s="12" t="s">
        <v>264</v>
      </c>
      <c r="C433" s="8"/>
      <c r="D433" s="13"/>
      <c r="E433" s="8"/>
      <c r="F433" s="13"/>
      <c r="G433" s="47"/>
      <c r="H433" s="48"/>
      <c r="I433" s="49"/>
      <c r="J433" s="50"/>
      <c r="K433" s="8"/>
      <c r="L433" s="8"/>
      <c r="M433" s="8"/>
      <c r="N433" s="8"/>
      <c r="O433" s="64"/>
      <c r="P433" s="8"/>
      <c r="Q433" s="41">
        <f t="shared" ref="Q433:Q435" si="292">O433*P433</f>
        <v>0</v>
      </c>
      <c r="R433" s="42">
        <f t="shared" si="289"/>
        <v>0</v>
      </c>
      <c r="S433" s="43">
        <f t="shared" si="289"/>
        <v>0</v>
      </c>
      <c r="T433" s="405"/>
      <c r="U433" s="405"/>
      <c r="V433" s="405"/>
      <c r="W433" s="405"/>
      <c r="X433" s="426"/>
      <c r="Y433" s="405"/>
      <c r="Z433" s="424">
        <f t="shared" ref="Z433:Z435" si="293">X433*Y433</f>
        <v>0</v>
      </c>
      <c r="AA433" s="406">
        <f t="shared" si="290"/>
        <v>0</v>
      </c>
      <c r="AB433" s="484">
        <f t="shared" si="290"/>
        <v>0</v>
      </c>
      <c r="AC433" s="407"/>
    </row>
    <row r="434" spans="1:29" ht="33.75" customHeight="1">
      <c r="A434" s="6">
        <f t="shared" si="291"/>
        <v>26.060000000000009</v>
      </c>
      <c r="B434" s="12" t="s">
        <v>67</v>
      </c>
      <c r="C434" s="8"/>
      <c r="D434" s="13"/>
      <c r="E434" s="8"/>
      <c r="F434" s="13"/>
      <c r="G434" s="47"/>
      <c r="H434" s="48"/>
      <c r="I434" s="49"/>
      <c r="J434" s="50"/>
      <c r="K434" s="8"/>
      <c r="L434" s="8"/>
      <c r="M434" s="8"/>
      <c r="N434" s="8"/>
      <c r="O434" s="64">
        <v>2.5</v>
      </c>
      <c r="P434" s="8"/>
      <c r="Q434" s="41">
        <f t="shared" si="292"/>
        <v>0</v>
      </c>
      <c r="R434" s="42">
        <f t="shared" si="289"/>
        <v>0</v>
      </c>
      <c r="S434" s="43">
        <f t="shared" si="289"/>
        <v>0</v>
      </c>
      <c r="T434" s="405"/>
      <c r="U434" s="405"/>
      <c r="V434" s="405"/>
      <c r="W434" s="405"/>
      <c r="X434" s="426">
        <v>2.5</v>
      </c>
      <c r="Y434" s="405"/>
      <c r="Z434" s="424">
        <f t="shared" si="293"/>
        <v>0</v>
      </c>
      <c r="AA434" s="406">
        <f t="shared" si="290"/>
        <v>0</v>
      </c>
      <c r="AB434" s="484">
        <f t="shared" si="290"/>
        <v>0</v>
      </c>
      <c r="AC434" s="407"/>
    </row>
    <row r="435" spans="1:29" ht="36.75" customHeight="1">
      <c r="A435" s="6">
        <f t="shared" si="291"/>
        <v>26.070000000000011</v>
      </c>
      <c r="B435" s="12" t="s">
        <v>31</v>
      </c>
      <c r="C435" s="8"/>
      <c r="D435" s="13"/>
      <c r="E435" s="8"/>
      <c r="F435" s="13"/>
      <c r="G435" s="47"/>
      <c r="H435" s="48"/>
      <c r="I435" s="49"/>
      <c r="J435" s="50"/>
      <c r="K435" s="8"/>
      <c r="L435" s="8"/>
      <c r="M435" s="8"/>
      <c r="N435" s="8"/>
      <c r="O435" s="64">
        <v>3</v>
      </c>
      <c r="P435" s="8"/>
      <c r="Q435" s="41">
        <f t="shared" si="292"/>
        <v>0</v>
      </c>
      <c r="R435" s="42">
        <f t="shared" si="289"/>
        <v>0</v>
      </c>
      <c r="S435" s="43">
        <f t="shared" si="289"/>
        <v>0</v>
      </c>
      <c r="T435" s="405"/>
      <c r="U435" s="405"/>
      <c r="V435" s="405"/>
      <c r="W435" s="405"/>
      <c r="X435" s="426">
        <v>3</v>
      </c>
      <c r="Y435" s="405"/>
      <c r="Z435" s="424">
        <f t="shared" si="293"/>
        <v>0</v>
      </c>
      <c r="AA435" s="406">
        <f t="shared" si="290"/>
        <v>0</v>
      </c>
      <c r="AB435" s="484">
        <f t="shared" si="290"/>
        <v>0</v>
      </c>
      <c r="AC435" s="407"/>
    </row>
    <row r="436" spans="1:29" ht="29.25" customHeight="1">
      <c r="A436" s="6">
        <f t="shared" si="291"/>
        <v>26.080000000000013</v>
      </c>
      <c r="B436" s="12" t="s">
        <v>265</v>
      </c>
      <c r="C436" s="8"/>
      <c r="D436" s="13"/>
      <c r="E436" s="8"/>
      <c r="F436" s="13"/>
      <c r="G436" s="47"/>
      <c r="H436" s="48"/>
      <c r="I436" s="49"/>
      <c r="J436" s="50"/>
      <c r="K436" s="8"/>
      <c r="L436" s="8"/>
      <c r="M436" s="8"/>
      <c r="N436" s="8"/>
      <c r="O436" s="64">
        <v>0.375</v>
      </c>
      <c r="P436" s="8"/>
      <c r="Q436" s="41">
        <f>O436*P436</f>
        <v>0</v>
      </c>
      <c r="R436" s="42">
        <f t="shared" si="289"/>
        <v>0</v>
      </c>
      <c r="S436" s="43">
        <f t="shared" si="289"/>
        <v>0</v>
      </c>
      <c r="T436" s="405"/>
      <c r="U436" s="405"/>
      <c r="V436" s="405"/>
      <c r="W436" s="405"/>
      <c r="X436" s="426">
        <v>0.375</v>
      </c>
      <c r="Y436" s="405"/>
      <c r="Z436" s="424">
        <f>X436*Y436</f>
        <v>0</v>
      </c>
      <c r="AA436" s="406">
        <f t="shared" si="290"/>
        <v>0</v>
      </c>
      <c r="AB436" s="484">
        <f t="shared" si="290"/>
        <v>0</v>
      </c>
      <c r="AC436" s="407"/>
    </row>
    <row r="437" spans="1:29" ht="32.25" customHeight="1">
      <c r="A437" s="6">
        <f t="shared" si="291"/>
        <v>26.090000000000014</v>
      </c>
      <c r="B437" s="12" t="s">
        <v>33</v>
      </c>
      <c r="C437" s="8"/>
      <c r="D437" s="13"/>
      <c r="E437" s="8"/>
      <c r="F437" s="13"/>
      <c r="G437" s="47"/>
      <c r="H437" s="48"/>
      <c r="I437" s="49"/>
      <c r="J437" s="50"/>
      <c r="K437" s="8"/>
      <c r="L437" s="8"/>
      <c r="M437" s="8"/>
      <c r="N437" s="8"/>
      <c r="O437" s="64"/>
      <c r="P437" s="8"/>
      <c r="Q437" s="13"/>
      <c r="R437" s="42">
        <f t="shared" si="289"/>
        <v>0</v>
      </c>
      <c r="S437" s="43">
        <f t="shared" si="289"/>
        <v>0</v>
      </c>
      <c r="T437" s="405"/>
      <c r="U437" s="405"/>
      <c r="V437" s="405"/>
      <c r="W437" s="405"/>
      <c r="X437" s="426"/>
      <c r="Y437" s="405"/>
      <c r="Z437" s="484"/>
      <c r="AA437" s="406">
        <f t="shared" si="290"/>
        <v>0</v>
      </c>
      <c r="AB437" s="484">
        <f t="shared" si="290"/>
        <v>0</v>
      </c>
      <c r="AC437" s="407"/>
    </row>
    <row r="438" spans="1:29" ht="36.75" customHeight="1">
      <c r="A438" s="6"/>
      <c r="B438" s="25" t="s">
        <v>266</v>
      </c>
      <c r="C438" s="67">
        <v>0</v>
      </c>
      <c r="D438" s="68">
        <v>0</v>
      </c>
      <c r="E438" s="67">
        <v>0</v>
      </c>
      <c r="F438" s="68">
        <v>0</v>
      </c>
      <c r="G438" s="47"/>
      <c r="H438" s="48"/>
      <c r="I438" s="67">
        <f t="shared" ref="I438:S438" si="294">SUM(I429:I437)</f>
        <v>0</v>
      </c>
      <c r="J438" s="68">
        <f t="shared" si="294"/>
        <v>0</v>
      </c>
      <c r="K438" s="68">
        <f t="shared" si="294"/>
        <v>0</v>
      </c>
      <c r="L438" s="68">
        <f t="shared" si="294"/>
        <v>0</v>
      </c>
      <c r="M438" s="68">
        <f t="shared" si="294"/>
        <v>0</v>
      </c>
      <c r="N438" s="68">
        <f t="shared" si="294"/>
        <v>0</v>
      </c>
      <c r="O438" s="119">
        <f t="shared" si="294"/>
        <v>5.875</v>
      </c>
      <c r="P438" s="68">
        <f t="shared" si="294"/>
        <v>0</v>
      </c>
      <c r="Q438" s="68">
        <f t="shared" si="294"/>
        <v>0</v>
      </c>
      <c r="R438" s="68">
        <f t="shared" si="294"/>
        <v>0</v>
      </c>
      <c r="S438" s="68">
        <f t="shared" si="294"/>
        <v>0</v>
      </c>
      <c r="T438" s="475"/>
      <c r="U438" s="475">
        <f t="shared" ref="U438:AB438" si="295">SUM(U429:U437)</f>
        <v>0</v>
      </c>
      <c r="V438" s="475"/>
      <c r="W438" s="475">
        <f t="shared" si="295"/>
        <v>0</v>
      </c>
      <c r="X438" s="476"/>
      <c r="Y438" s="475"/>
      <c r="Z438" s="475">
        <f t="shared" si="295"/>
        <v>0</v>
      </c>
      <c r="AA438" s="475"/>
      <c r="AB438" s="475">
        <f t="shared" si="295"/>
        <v>0</v>
      </c>
      <c r="AC438" s="416"/>
    </row>
    <row r="439" spans="1:29" ht="29.25" customHeight="1">
      <c r="A439" s="262"/>
      <c r="B439" s="36" t="s">
        <v>267</v>
      </c>
      <c r="C439" s="26">
        <v>0</v>
      </c>
      <c r="D439" s="27">
        <v>0</v>
      </c>
      <c r="E439" s="26">
        <v>0</v>
      </c>
      <c r="F439" s="27">
        <v>0</v>
      </c>
      <c r="G439" s="47"/>
      <c r="H439" s="48"/>
      <c r="I439" s="53"/>
      <c r="J439" s="26"/>
      <c r="K439" s="26"/>
      <c r="L439" s="26"/>
      <c r="M439" s="26"/>
      <c r="N439" s="26"/>
      <c r="O439" s="112"/>
      <c r="P439" s="26"/>
      <c r="Q439" s="27"/>
      <c r="R439" s="42">
        <f t="shared" si="289"/>
        <v>0</v>
      </c>
      <c r="S439" s="43">
        <f t="shared" si="289"/>
        <v>0</v>
      </c>
      <c r="T439" s="439"/>
      <c r="U439" s="439"/>
      <c r="V439" s="439"/>
      <c r="W439" s="439"/>
      <c r="X439" s="440"/>
      <c r="Y439" s="439"/>
      <c r="Z439" s="448"/>
      <c r="AA439" s="406"/>
      <c r="AB439" s="484"/>
      <c r="AC439" s="403"/>
    </row>
    <row r="440" spans="1:29" ht="36.75" customHeight="1">
      <c r="A440" s="46">
        <f>+A437+0.01</f>
        <v>26.100000000000016</v>
      </c>
      <c r="B440" s="18" t="s">
        <v>268</v>
      </c>
      <c r="C440" s="45"/>
      <c r="D440" s="46"/>
      <c r="E440" s="45"/>
      <c r="F440" s="46"/>
      <c r="G440" s="47"/>
      <c r="H440" s="48"/>
      <c r="I440" s="49"/>
      <c r="J440" s="50"/>
      <c r="K440" s="45"/>
      <c r="L440" s="45"/>
      <c r="M440" s="45"/>
      <c r="N440" s="45"/>
      <c r="O440" s="51">
        <v>1.4999999999999999E-2</v>
      </c>
      <c r="P440" s="45"/>
      <c r="Q440" s="41"/>
      <c r="R440" s="42">
        <f t="shared" si="289"/>
        <v>0</v>
      </c>
      <c r="S440" s="43">
        <f t="shared" si="289"/>
        <v>0</v>
      </c>
      <c r="T440" s="431"/>
      <c r="U440" s="431"/>
      <c r="V440" s="431"/>
      <c r="W440" s="431"/>
      <c r="X440" s="423">
        <v>1.4999999999999999E-2</v>
      </c>
      <c r="Y440" s="431"/>
      <c r="Z440" s="424"/>
      <c r="AA440" s="406">
        <f t="shared" ref="AA440:AA460" si="296">T440+V440+Y440</f>
        <v>0</v>
      </c>
      <c r="AB440" s="484">
        <f t="shared" si="290"/>
        <v>0</v>
      </c>
      <c r="AC440" s="432"/>
    </row>
    <row r="441" spans="1:29" ht="31.5" customHeight="1">
      <c r="A441" s="46">
        <f t="shared" ref="A441:A443" si="297">+A440+0.01</f>
        <v>26.110000000000017</v>
      </c>
      <c r="B441" s="18" t="s">
        <v>269</v>
      </c>
      <c r="C441" s="45"/>
      <c r="D441" s="46"/>
      <c r="E441" s="45"/>
      <c r="F441" s="46"/>
      <c r="G441" s="47"/>
      <c r="H441" s="48"/>
      <c r="I441" s="49"/>
      <c r="J441" s="50"/>
      <c r="K441" s="45"/>
      <c r="L441" s="45"/>
      <c r="M441" s="45"/>
      <c r="N441" s="45"/>
      <c r="O441" s="51">
        <v>1E-3</v>
      </c>
      <c r="P441" s="45"/>
      <c r="Q441" s="41"/>
      <c r="R441" s="42">
        <f t="shared" si="289"/>
        <v>0</v>
      </c>
      <c r="S441" s="43">
        <f t="shared" si="289"/>
        <v>0</v>
      </c>
      <c r="T441" s="431"/>
      <c r="U441" s="431"/>
      <c r="V441" s="431"/>
      <c r="W441" s="431"/>
      <c r="X441" s="423">
        <v>1E-3</v>
      </c>
      <c r="Y441" s="431"/>
      <c r="Z441" s="424"/>
      <c r="AA441" s="406">
        <f t="shared" si="296"/>
        <v>0</v>
      </c>
      <c r="AB441" s="484">
        <f t="shared" si="290"/>
        <v>0</v>
      </c>
      <c r="AC441" s="432"/>
    </row>
    <row r="442" spans="1:29" ht="61.5" customHeight="1">
      <c r="A442" s="46">
        <f t="shared" si="297"/>
        <v>26.120000000000019</v>
      </c>
      <c r="B442" s="18" t="s">
        <v>270</v>
      </c>
      <c r="C442" s="45"/>
      <c r="D442" s="46"/>
      <c r="E442" s="45"/>
      <c r="F442" s="46"/>
      <c r="G442" s="47"/>
      <c r="H442" s="48"/>
      <c r="I442" s="49"/>
      <c r="J442" s="50"/>
      <c r="K442" s="45"/>
      <c r="L442" s="45"/>
      <c r="M442" s="45"/>
      <c r="N442" s="45"/>
      <c r="O442" s="51">
        <v>0.01</v>
      </c>
      <c r="P442" s="45"/>
      <c r="Q442" s="41"/>
      <c r="R442" s="42">
        <f t="shared" si="289"/>
        <v>0</v>
      </c>
      <c r="S442" s="43">
        <f t="shared" si="289"/>
        <v>0</v>
      </c>
      <c r="T442" s="431"/>
      <c r="U442" s="431"/>
      <c r="V442" s="431"/>
      <c r="W442" s="431"/>
      <c r="X442" s="423">
        <v>0.01</v>
      </c>
      <c r="Y442" s="431"/>
      <c r="Z442" s="424"/>
      <c r="AA442" s="406">
        <f t="shared" si="296"/>
        <v>0</v>
      </c>
      <c r="AB442" s="484">
        <f t="shared" si="290"/>
        <v>0</v>
      </c>
      <c r="AC442" s="432"/>
    </row>
    <row r="443" spans="1:29" ht="24" customHeight="1">
      <c r="A443" s="46">
        <f t="shared" si="297"/>
        <v>26.13000000000002</v>
      </c>
      <c r="B443" s="18" t="s">
        <v>39</v>
      </c>
      <c r="C443" s="45"/>
      <c r="D443" s="46"/>
      <c r="E443" s="45"/>
      <c r="F443" s="46"/>
      <c r="G443" s="47"/>
      <c r="H443" s="48"/>
      <c r="I443" s="49"/>
      <c r="J443" s="50"/>
      <c r="K443" s="45"/>
      <c r="L443" s="45"/>
      <c r="M443" s="45"/>
      <c r="N443" s="45"/>
      <c r="O443" s="117"/>
      <c r="P443" s="45"/>
      <c r="Q443" s="46"/>
      <c r="R443" s="42">
        <f t="shared" si="289"/>
        <v>0</v>
      </c>
      <c r="S443" s="43">
        <f t="shared" si="289"/>
        <v>0</v>
      </c>
      <c r="T443" s="431"/>
      <c r="U443" s="431"/>
      <c r="V443" s="431"/>
      <c r="W443" s="431"/>
      <c r="X443" s="433"/>
      <c r="Y443" s="431"/>
      <c r="Z443" s="510"/>
      <c r="AA443" s="406">
        <f t="shared" si="296"/>
        <v>0</v>
      </c>
      <c r="AB443" s="484">
        <f t="shared" si="290"/>
        <v>0</v>
      </c>
      <c r="AC443" s="432"/>
    </row>
    <row r="444" spans="1:29" ht="34.5" customHeight="1">
      <c r="A444" s="6" t="s">
        <v>40</v>
      </c>
      <c r="B444" s="35" t="s">
        <v>75</v>
      </c>
      <c r="C444" s="90"/>
      <c r="D444" s="96"/>
      <c r="E444" s="90"/>
      <c r="F444" s="96"/>
      <c r="G444" s="47"/>
      <c r="H444" s="48"/>
      <c r="I444" s="49"/>
      <c r="J444" s="50"/>
      <c r="K444" s="90"/>
      <c r="L444" s="90"/>
      <c r="M444" s="90"/>
      <c r="N444" s="90"/>
      <c r="O444" s="120">
        <v>0.25</v>
      </c>
      <c r="P444" s="90"/>
      <c r="Q444" s="41"/>
      <c r="R444" s="42">
        <f t="shared" si="289"/>
        <v>0</v>
      </c>
      <c r="S444" s="43">
        <f t="shared" si="289"/>
        <v>0</v>
      </c>
      <c r="T444" s="434"/>
      <c r="U444" s="434"/>
      <c r="V444" s="434"/>
      <c r="W444" s="434"/>
      <c r="X444" s="486">
        <v>0.25</v>
      </c>
      <c r="Y444" s="434"/>
      <c r="Z444" s="424"/>
      <c r="AA444" s="406">
        <f t="shared" si="296"/>
        <v>0</v>
      </c>
      <c r="AB444" s="484">
        <f t="shared" si="290"/>
        <v>0</v>
      </c>
      <c r="AC444" s="436"/>
    </row>
    <row r="445" spans="1:29" ht="61.5" customHeight="1">
      <c r="A445" s="6" t="s">
        <v>42</v>
      </c>
      <c r="B445" s="12" t="s">
        <v>271</v>
      </c>
      <c r="C445" s="8"/>
      <c r="D445" s="13"/>
      <c r="E445" s="8"/>
      <c r="F445" s="13"/>
      <c r="G445" s="47"/>
      <c r="H445" s="48"/>
      <c r="I445" s="49"/>
      <c r="J445" s="50"/>
      <c r="K445" s="8"/>
      <c r="L445" s="8"/>
      <c r="M445" s="8"/>
      <c r="N445" s="8"/>
      <c r="O445" s="64"/>
      <c r="P445" s="8"/>
      <c r="Q445" s="41"/>
      <c r="R445" s="42">
        <f t="shared" si="289"/>
        <v>0</v>
      </c>
      <c r="S445" s="43">
        <f t="shared" si="289"/>
        <v>0</v>
      </c>
      <c r="T445" s="405"/>
      <c r="U445" s="405"/>
      <c r="V445" s="405"/>
      <c r="W445" s="405"/>
      <c r="X445" s="426"/>
      <c r="Y445" s="405"/>
      <c r="Z445" s="424"/>
      <c r="AA445" s="406">
        <f t="shared" si="296"/>
        <v>0</v>
      </c>
      <c r="AB445" s="484">
        <f t="shared" si="290"/>
        <v>0</v>
      </c>
      <c r="AC445" s="407"/>
    </row>
    <row r="446" spans="1:29" ht="61.5" customHeight="1">
      <c r="A446" s="6" t="s">
        <v>44</v>
      </c>
      <c r="B446" s="12" t="s">
        <v>272</v>
      </c>
      <c r="C446" s="8"/>
      <c r="D446" s="13"/>
      <c r="E446" s="8"/>
      <c r="F446" s="13"/>
      <c r="G446" s="47"/>
      <c r="H446" s="48"/>
      <c r="I446" s="49"/>
      <c r="J446" s="50"/>
      <c r="K446" s="8"/>
      <c r="L446" s="8"/>
      <c r="M446" s="8"/>
      <c r="N446" s="8"/>
      <c r="O446" s="64">
        <v>0.05</v>
      </c>
      <c r="P446" s="8"/>
      <c r="Q446" s="41"/>
      <c r="R446" s="42">
        <f t="shared" si="289"/>
        <v>0</v>
      </c>
      <c r="S446" s="43">
        <f t="shared" si="289"/>
        <v>0</v>
      </c>
      <c r="T446" s="405"/>
      <c r="U446" s="405"/>
      <c r="V446" s="405"/>
      <c r="W446" s="405"/>
      <c r="X446" s="426">
        <v>0.15</v>
      </c>
      <c r="Y446" s="405">
        <v>0</v>
      </c>
      <c r="Z446" s="424"/>
      <c r="AA446" s="406">
        <f t="shared" si="296"/>
        <v>0</v>
      </c>
      <c r="AB446" s="484">
        <f t="shared" si="290"/>
        <v>0</v>
      </c>
      <c r="AC446" s="407"/>
    </row>
    <row r="447" spans="1:29" ht="61.5" customHeight="1">
      <c r="A447" s="6" t="s">
        <v>46</v>
      </c>
      <c r="B447" s="12" t="s">
        <v>273</v>
      </c>
      <c r="C447" s="8"/>
      <c r="D447" s="13"/>
      <c r="E447" s="8"/>
      <c r="F447" s="13"/>
      <c r="G447" s="47"/>
      <c r="H447" s="48"/>
      <c r="I447" s="49"/>
      <c r="J447" s="50"/>
      <c r="K447" s="8"/>
      <c r="L447" s="8"/>
      <c r="M447" s="8"/>
      <c r="N447" s="8"/>
      <c r="O447" s="64">
        <v>0.1</v>
      </c>
      <c r="P447" s="8"/>
      <c r="Q447" s="41"/>
      <c r="R447" s="42">
        <f t="shared" si="289"/>
        <v>0</v>
      </c>
      <c r="S447" s="43">
        <f t="shared" si="289"/>
        <v>0</v>
      </c>
      <c r="T447" s="405"/>
      <c r="U447" s="405"/>
      <c r="V447" s="405"/>
      <c r="W447" s="405"/>
      <c r="X447" s="426">
        <v>0.1</v>
      </c>
      <c r="Y447" s="405"/>
      <c r="Z447" s="424"/>
      <c r="AA447" s="406">
        <f t="shared" si="296"/>
        <v>0</v>
      </c>
      <c r="AB447" s="484">
        <f t="shared" si="290"/>
        <v>0</v>
      </c>
      <c r="AC447" s="407"/>
    </row>
    <row r="448" spans="1:29" ht="61.5" customHeight="1">
      <c r="A448" s="6" t="s">
        <v>48</v>
      </c>
      <c r="B448" s="12" t="s">
        <v>274</v>
      </c>
      <c r="C448" s="8"/>
      <c r="D448" s="13"/>
      <c r="E448" s="8"/>
      <c r="F448" s="13"/>
      <c r="G448" s="47"/>
      <c r="H448" s="48"/>
      <c r="I448" s="49"/>
      <c r="J448" s="50"/>
      <c r="K448" s="8"/>
      <c r="L448" s="8"/>
      <c r="M448" s="8"/>
      <c r="N448" s="8"/>
      <c r="O448" s="64">
        <v>0.05</v>
      </c>
      <c r="P448" s="8"/>
      <c r="Q448" s="41"/>
      <c r="R448" s="42">
        <f t="shared" si="289"/>
        <v>0</v>
      </c>
      <c r="S448" s="43">
        <f t="shared" si="289"/>
        <v>0</v>
      </c>
      <c r="T448" s="405"/>
      <c r="U448" s="405"/>
      <c r="V448" s="405"/>
      <c r="W448" s="405"/>
      <c r="X448" s="426">
        <v>0.1</v>
      </c>
      <c r="Y448" s="405">
        <v>0</v>
      </c>
      <c r="Z448" s="424"/>
      <c r="AA448" s="406">
        <f t="shared" si="296"/>
        <v>0</v>
      </c>
      <c r="AB448" s="484">
        <f t="shared" si="290"/>
        <v>0</v>
      </c>
      <c r="AC448" s="407"/>
    </row>
    <row r="449" spans="1:29" ht="61.5" customHeight="1">
      <c r="A449" s="6" t="s">
        <v>50</v>
      </c>
      <c r="B449" s="12" t="s">
        <v>275</v>
      </c>
      <c r="C449" s="8"/>
      <c r="D449" s="13"/>
      <c r="E449" s="8"/>
      <c r="F449" s="13"/>
      <c r="G449" s="47"/>
      <c r="H449" s="48"/>
      <c r="I449" s="49"/>
      <c r="J449" s="50"/>
      <c r="K449" s="8"/>
      <c r="L449" s="8"/>
      <c r="M449" s="8"/>
      <c r="N449" s="8"/>
      <c r="O449" s="64">
        <v>0.06</v>
      </c>
      <c r="P449" s="8"/>
      <c r="Q449" s="41"/>
      <c r="R449" s="42">
        <f t="shared" si="289"/>
        <v>0</v>
      </c>
      <c r="S449" s="43">
        <f t="shared" si="289"/>
        <v>0</v>
      </c>
      <c r="T449" s="405"/>
      <c r="U449" s="405"/>
      <c r="V449" s="405"/>
      <c r="W449" s="405"/>
      <c r="X449" s="426">
        <v>0.06</v>
      </c>
      <c r="Y449" s="405"/>
      <c r="Z449" s="424"/>
      <c r="AA449" s="406">
        <f t="shared" si="296"/>
        <v>0</v>
      </c>
      <c r="AB449" s="484">
        <f t="shared" si="290"/>
        <v>0</v>
      </c>
      <c r="AC449" s="407"/>
    </row>
    <row r="450" spans="1:29" s="9" customFormat="1" ht="61.5" customHeight="1">
      <c r="A450" s="6" t="s">
        <v>81</v>
      </c>
      <c r="B450" s="12" t="s">
        <v>276</v>
      </c>
      <c r="C450" s="8"/>
      <c r="D450" s="13"/>
      <c r="E450" s="8"/>
      <c r="F450" s="13"/>
      <c r="G450" s="47"/>
      <c r="H450" s="48"/>
      <c r="I450" s="49"/>
      <c r="J450" s="50"/>
      <c r="K450" s="8"/>
      <c r="L450" s="8"/>
      <c r="M450" s="8"/>
      <c r="N450" s="8"/>
      <c r="O450" s="64">
        <v>4.4999999999999998E-2</v>
      </c>
      <c r="P450" s="8"/>
      <c r="Q450" s="41"/>
      <c r="R450" s="42">
        <f t="shared" si="289"/>
        <v>0</v>
      </c>
      <c r="S450" s="43">
        <f t="shared" si="289"/>
        <v>0</v>
      </c>
      <c r="T450" s="405"/>
      <c r="U450" s="405"/>
      <c r="V450" s="405"/>
      <c r="W450" s="405"/>
      <c r="X450" s="426">
        <v>4.4999999999999998E-2</v>
      </c>
      <c r="Y450" s="405"/>
      <c r="Z450" s="424"/>
      <c r="AA450" s="406">
        <f t="shared" si="296"/>
        <v>0</v>
      </c>
      <c r="AB450" s="484">
        <f t="shared" si="290"/>
        <v>0</v>
      </c>
      <c r="AC450" s="407"/>
    </row>
    <row r="451" spans="1:29" ht="61.5" customHeight="1">
      <c r="A451" s="46">
        <f>+A443+0.01</f>
        <v>26.140000000000022</v>
      </c>
      <c r="B451" s="12" t="s">
        <v>277</v>
      </c>
      <c r="C451" s="45"/>
      <c r="D451" s="13"/>
      <c r="E451" s="8"/>
      <c r="F451" s="13"/>
      <c r="G451" s="47"/>
      <c r="H451" s="48"/>
      <c r="I451" s="49"/>
      <c r="J451" s="50"/>
      <c r="K451" s="8"/>
      <c r="L451" s="8"/>
      <c r="M451" s="8"/>
      <c r="N451" s="8"/>
      <c r="O451" s="51">
        <v>0.01</v>
      </c>
      <c r="P451" s="8"/>
      <c r="Q451" s="41"/>
      <c r="R451" s="42">
        <f t="shared" si="289"/>
        <v>0</v>
      </c>
      <c r="S451" s="43">
        <f t="shared" si="289"/>
        <v>0</v>
      </c>
      <c r="T451" s="405"/>
      <c r="U451" s="405"/>
      <c r="V451" s="405"/>
      <c r="W451" s="405"/>
      <c r="X451" s="423">
        <v>0.01</v>
      </c>
      <c r="Y451" s="405"/>
      <c r="Z451" s="424"/>
      <c r="AA451" s="406">
        <f t="shared" si="296"/>
        <v>0</v>
      </c>
      <c r="AB451" s="484">
        <f t="shared" si="290"/>
        <v>0</v>
      </c>
      <c r="AC451" s="407"/>
    </row>
    <row r="452" spans="1:29" ht="61.5" customHeight="1">
      <c r="A452" s="46">
        <f t="shared" ref="A452:A460" si="298">+A451+0.01</f>
        <v>26.150000000000023</v>
      </c>
      <c r="B452" s="12" t="s">
        <v>278</v>
      </c>
      <c r="C452" s="45"/>
      <c r="D452" s="13"/>
      <c r="E452" s="8"/>
      <c r="F452" s="13"/>
      <c r="G452" s="47"/>
      <c r="H452" s="48"/>
      <c r="I452" s="49"/>
      <c r="J452" s="50"/>
      <c r="K452" s="8"/>
      <c r="L452" s="8"/>
      <c r="M452" s="8"/>
      <c r="N452" s="8"/>
      <c r="O452" s="51">
        <v>0.01</v>
      </c>
      <c r="P452" s="8"/>
      <c r="Q452" s="41"/>
      <c r="R452" s="42">
        <f t="shared" si="289"/>
        <v>0</v>
      </c>
      <c r="S452" s="43">
        <f t="shared" si="289"/>
        <v>0</v>
      </c>
      <c r="T452" s="405"/>
      <c r="U452" s="405"/>
      <c r="V452" s="405"/>
      <c r="W452" s="405"/>
      <c r="X452" s="423">
        <v>0.01</v>
      </c>
      <c r="Y452" s="405"/>
      <c r="Z452" s="424"/>
      <c r="AA452" s="406">
        <f t="shared" si="296"/>
        <v>0</v>
      </c>
      <c r="AB452" s="484">
        <f t="shared" si="290"/>
        <v>0</v>
      </c>
      <c r="AC452" s="407"/>
    </row>
    <row r="453" spans="1:29" ht="61.5" customHeight="1">
      <c r="A453" s="46">
        <f t="shared" si="298"/>
        <v>26.160000000000025</v>
      </c>
      <c r="B453" s="12" t="s">
        <v>85</v>
      </c>
      <c r="C453" s="45"/>
      <c r="D453" s="13"/>
      <c r="E453" s="8"/>
      <c r="F453" s="13"/>
      <c r="G453" s="47"/>
      <c r="H453" s="48"/>
      <c r="I453" s="49"/>
      <c r="J453" s="50"/>
      <c r="K453" s="8"/>
      <c r="L453" s="8"/>
      <c r="M453" s="8"/>
      <c r="N453" s="8"/>
      <c r="O453" s="51">
        <v>1.2500000000000001E-2</v>
      </c>
      <c r="P453" s="8"/>
      <c r="Q453" s="41"/>
      <c r="R453" s="42">
        <f t="shared" si="289"/>
        <v>0</v>
      </c>
      <c r="S453" s="43">
        <f t="shared" si="289"/>
        <v>0</v>
      </c>
      <c r="T453" s="405"/>
      <c r="U453" s="405"/>
      <c r="V453" s="405"/>
      <c r="W453" s="405"/>
      <c r="X453" s="423">
        <v>1.2500000000000001E-2</v>
      </c>
      <c r="Y453" s="405"/>
      <c r="Z453" s="424"/>
      <c r="AA453" s="406">
        <f t="shared" si="296"/>
        <v>0</v>
      </c>
      <c r="AB453" s="484">
        <f t="shared" si="290"/>
        <v>0</v>
      </c>
      <c r="AC453" s="407"/>
    </row>
    <row r="454" spans="1:29" ht="61.5" customHeight="1">
      <c r="A454" s="46">
        <f t="shared" si="298"/>
        <v>26.170000000000027</v>
      </c>
      <c r="B454" s="12" t="s">
        <v>279</v>
      </c>
      <c r="C454" s="45"/>
      <c r="D454" s="13"/>
      <c r="E454" s="8"/>
      <c r="F454" s="13"/>
      <c r="G454" s="47"/>
      <c r="H454" s="48"/>
      <c r="I454" s="49"/>
      <c r="J454" s="50"/>
      <c r="K454" s="8"/>
      <c r="L454" s="8"/>
      <c r="M454" s="8"/>
      <c r="N454" s="8"/>
      <c r="O454" s="51">
        <v>7.4999999999999997E-3</v>
      </c>
      <c r="P454" s="8"/>
      <c r="Q454" s="41"/>
      <c r="R454" s="42">
        <f t="shared" si="289"/>
        <v>0</v>
      </c>
      <c r="S454" s="43">
        <f t="shared" si="289"/>
        <v>0</v>
      </c>
      <c r="T454" s="405"/>
      <c r="U454" s="405"/>
      <c r="V454" s="405"/>
      <c r="W454" s="405"/>
      <c r="X454" s="423">
        <v>7.4999999999999997E-3</v>
      </c>
      <c r="Y454" s="405"/>
      <c r="Z454" s="424"/>
      <c r="AA454" s="406">
        <f t="shared" si="296"/>
        <v>0</v>
      </c>
      <c r="AB454" s="484">
        <f t="shared" si="290"/>
        <v>0</v>
      </c>
      <c r="AC454" s="407"/>
    </row>
    <row r="455" spans="1:29" ht="61.5" customHeight="1">
      <c r="A455" s="46">
        <f t="shared" si="298"/>
        <v>26.180000000000028</v>
      </c>
      <c r="B455" s="12" t="s">
        <v>280</v>
      </c>
      <c r="C455" s="45"/>
      <c r="D455" s="13"/>
      <c r="E455" s="8"/>
      <c r="F455" s="13"/>
      <c r="G455" s="47"/>
      <c r="H455" s="48"/>
      <c r="I455" s="49"/>
      <c r="J455" s="50"/>
      <c r="K455" s="8"/>
      <c r="L455" s="8"/>
      <c r="M455" s="8"/>
      <c r="N455" s="8"/>
      <c r="O455" s="51">
        <v>7.4999999999999997E-3</v>
      </c>
      <c r="P455" s="8"/>
      <c r="Q455" s="41"/>
      <c r="R455" s="42">
        <f t="shared" si="289"/>
        <v>0</v>
      </c>
      <c r="S455" s="43">
        <f t="shared" si="289"/>
        <v>0</v>
      </c>
      <c r="T455" s="405"/>
      <c r="U455" s="405"/>
      <c r="V455" s="405"/>
      <c r="W455" s="405"/>
      <c r="X455" s="423">
        <v>7.4999999999999997E-3</v>
      </c>
      <c r="Y455" s="405"/>
      <c r="Z455" s="424"/>
      <c r="AA455" s="406">
        <f t="shared" si="296"/>
        <v>0</v>
      </c>
      <c r="AB455" s="484">
        <f t="shared" si="290"/>
        <v>0</v>
      </c>
      <c r="AC455" s="407"/>
    </row>
    <row r="456" spans="1:29" ht="61.5" customHeight="1">
      <c r="A456" s="46">
        <f t="shared" si="298"/>
        <v>26.19000000000003</v>
      </c>
      <c r="B456" s="12" t="s">
        <v>281</v>
      </c>
      <c r="C456" s="45"/>
      <c r="D456" s="13"/>
      <c r="E456" s="8"/>
      <c r="F456" s="13"/>
      <c r="G456" s="47"/>
      <c r="H456" s="48"/>
      <c r="I456" s="49"/>
      <c r="J456" s="50"/>
      <c r="K456" s="8"/>
      <c r="L456" s="8"/>
      <c r="M456" s="8"/>
      <c r="N456" s="8"/>
      <c r="O456" s="51">
        <v>3.0000000000000001E-3</v>
      </c>
      <c r="P456" s="8"/>
      <c r="Q456" s="41"/>
      <c r="R456" s="42">
        <f t="shared" si="289"/>
        <v>0</v>
      </c>
      <c r="S456" s="43">
        <f t="shared" si="289"/>
        <v>0</v>
      </c>
      <c r="T456" s="405"/>
      <c r="U456" s="405"/>
      <c r="V456" s="405"/>
      <c r="W456" s="405"/>
      <c r="X456" s="423">
        <v>3.0000000000000001E-3</v>
      </c>
      <c r="Y456" s="405"/>
      <c r="Z456" s="424"/>
      <c r="AA456" s="406">
        <f t="shared" si="296"/>
        <v>0</v>
      </c>
      <c r="AB456" s="484">
        <f t="shared" si="290"/>
        <v>0</v>
      </c>
      <c r="AC456" s="407"/>
    </row>
    <row r="457" spans="1:29" ht="61.5" customHeight="1">
      <c r="A457" s="46">
        <f t="shared" si="298"/>
        <v>26.200000000000031</v>
      </c>
      <c r="B457" s="12" t="s">
        <v>282</v>
      </c>
      <c r="C457" s="45"/>
      <c r="D457" s="13"/>
      <c r="E457" s="8"/>
      <c r="F457" s="13"/>
      <c r="G457" s="47"/>
      <c r="H457" s="48"/>
      <c r="I457" s="49"/>
      <c r="J457" s="50"/>
      <c r="K457" s="8"/>
      <c r="L457" s="8"/>
      <c r="M457" s="8"/>
      <c r="N457" s="8"/>
      <c r="O457" s="51">
        <v>3.0000000000000001E-3</v>
      </c>
      <c r="P457" s="8"/>
      <c r="Q457" s="41"/>
      <c r="R457" s="42">
        <f t="shared" si="289"/>
        <v>0</v>
      </c>
      <c r="S457" s="43">
        <f t="shared" si="289"/>
        <v>0</v>
      </c>
      <c r="T457" s="405"/>
      <c r="U457" s="405"/>
      <c r="V457" s="405"/>
      <c r="W457" s="405"/>
      <c r="X457" s="423">
        <v>3.0000000000000001E-3</v>
      </c>
      <c r="Y457" s="405"/>
      <c r="Z457" s="424"/>
      <c r="AA457" s="406">
        <f t="shared" si="296"/>
        <v>0</v>
      </c>
      <c r="AB457" s="484">
        <f t="shared" si="290"/>
        <v>0</v>
      </c>
      <c r="AC457" s="407"/>
    </row>
    <row r="458" spans="1:29" ht="61.5" customHeight="1">
      <c r="A458" s="46">
        <f t="shared" si="298"/>
        <v>26.210000000000033</v>
      </c>
      <c r="B458" s="12" t="s">
        <v>283</v>
      </c>
      <c r="C458" s="45"/>
      <c r="D458" s="13"/>
      <c r="E458" s="8"/>
      <c r="F458" s="13"/>
      <c r="G458" s="47"/>
      <c r="H458" s="48"/>
      <c r="I458" s="49"/>
      <c r="J458" s="50"/>
      <c r="K458" s="8"/>
      <c r="L458" s="8"/>
      <c r="M458" s="8"/>
      <c r="N458" s="8"/>
      <c r="O458" s="51">
        <v>0.1</v>
      </c>
      <c r="P458" s="8"/>
      <c r="Q458" s="41"/>
      <c r="R458" s="42">
        <f t="shared" si="289"/>
        <v>0</v>
      </c>
      <c r="S458" s="43">
        <f t="shared" si="289"/>
        <v>0</v>
      </c>
      <c r="T458" s="405"/>
      <c r="U458" s="405"/>
      <c r="V458" s="405"/>
      <c r="W458" s="405"/>
      <c r="X458" s="423">
        <v>0.1</v>
      </c>
      <c r="Y458" s="405"/>
      <c r="Z458" s="424"/>
      <c r="AA458" s="406">
        <f t="shared" si="296"/>
        <v>0</v>
      </c>
      <c r="AB458" s="484">
        <f t="shared" si="290"/>
        <v>0</v>
      </c>
      <c r="AC458" s="407"/>
    </row>
    <row r="459" spans="1:29" ht="61.5" customHeight="1">
      <c r="A459" s="46">
        <f t="shared" si="298"/>
        <v>26.220000000000034</v>
      </c>
      <c r="B459" s="12" t="s">
        <v>284</v>
      </c>
      <c r="C459" s="45"/>
      <c r="D459" s="13"/>
      <c r="E459" s="8"/>
      <c r="F459" s="13"/>
      <c r="G459" s="47"/>
      <c r="H459" s="48"/>
      <c r="I459" s="49"/>
      <c r="J459" s="50"/>
      <c r="K459" s="8"/>
      <c r="L459" s="8"/>
      <c r="M459" s="8"/>
      <c r="N459" s="8"/>
      <c r="O459" s="51">
        <v>5.0000000000000001E-3</v>
      </c>
      <c r="P459" s="8"/>
      <c r="Q459" s="41"/>
      <c r="R459" s="42">
        <f t="shared" si="289"/>
        <v>0</v>
      </c>
      <c r="S459" s="43">
        <f t="shared" si="289"/>
        <v>0</v>
      </c>
      <c r="T459" s="405"/>
      <c r="U459" s="405"/>
      <c r="V459" s="405"/>
      <c r="W459" s="405"/>
      <c r="X459" s="423">
        <v>5.0000000000000001E-3</v>
      </c>
      <c r="Y459" s="405"/>
      <c r="Z459" s="424"/>
      <c r="AA459" s="406">
        <f t="shared" si="296"/>
        <v>0</v>
      </c>
      <c r="AB459" s="484">
        <f t="shared" si="290"/>
        <v>0</v>
      </c>
      <c r="AC459" s="407"/>
    </row>
    <row r="460" spans="1:29" ht="61.5" customHeight="1">
      <c r="A460" s="46">
        <f t="shared" si="298"/>
        <v>26.230000000000036</v>
      </c>
      <c r="B460" s="12" t="s">
        <v>285</v>
      </c>
      <c r="C460" s="45"/>
      <c r="D460" s="13"/>
      <c r="E460" s="8"/>
      <c r="F460" s="13"/>
      <c r="G460" s="47"/>
      <c r="H460" s="48"/>
      <c r="I460" s="49"/>
      <c r="J460" s="50"/>
      <c r="K460" s="8"/>
      <c r="L460" s="8"/>
      <c r="M460" s="8"/>
      <c r="N460" s="8"/>
      <c r="O460" s="51">
        <v>2E-3</v>
      </c>
      <c r="P460" s="8"/>
      <c r="Q460" s="41"/>
      <c r="R460" s="42">
        <f t="shared" si="289"/>
        <v>0</v>
      </c>
      <c r="S460" s="43">
        <f t="shared" si="289"/>
        <v>0</v>
      </c>
      <c r="T460" s="405"/>
      <c r="U460" s="405"/>
      <c r="V460" s="405"/>
      <c r="W460" s="405"/>
      <c r="X460" s="423">
        <v>2E-3</v>
      </c>
      <c r="Y460" s="405"/>
      <c r="Z460" s="424"/>
      <c r="AA460" s="406">
        <f t="shared" si="296"/>
        <v>0</v>
      </c>
      <c r="AB460" s="484">
        <f t="shared" si="290"/>
        <v>0</v>
      </c>
      <c r="AC460" s="407"/>
    </row>
    <row r="461" spans="1:29" s="216" customFormat="1" ht="18">
      <c r="A461" s="203"/>
      <c r="B461" s="132" t="s">
        <v>286</v>
      </c>
      <c r="C461" s="210">
        <v>0</v>
      </c>
      <c r="D461" s="211">
        <v>0</v>
      </c>
      <c r="E461" s="210">
        <v>0</v>
      </c>
      <c r="F461" s="211">
        <v>0</v>
      </c>
      <c r="G461" s="214"/>
      <c r="H461" s="215"/>
      <c r="I461" s="210">
        <f t="shared" ref="I461:S461" si="299">SUM(I440:I460)</f>
        <v>0</v>
      </c>
      <c r="J461" s="211">
        <f t="shared" si="299"/>
        <v>0</v>
      </c>
      <c r="K461" s="211">
        <f t="shared" si="299"/>
        <v>0</v>
      </c>
      <c r="L461" s="211">
        <f t="shared" si="299"/>
        <v>0</v>
      </c>
      <c r="M461" s="211">
        <f t="shared" si="299"/>
        <v>0</v>
      </c>
      <c r="N461" s="211">
        <f t="shared" si="299"/>
        <v>0</v>
      </c>
      <c r="O461" s="212"/>
      <c r="P461" s="210"/>
      <c r="Q461" s="211">
        <f t="shared" si="299"/>
        <v>0</v>
      </c>
      <c r="R461" s="210"/>
      <c r="S461" s="211">
        <f t="shared" si="299"/>
        <v>0</v>
      </c>
      <c r="T461" s="475"/>
      <c r="U461" s="475">
        <f t="shared" ref="U461:W461" si="300">SUM(U440:U460)</f>
        <v>0</v>
      </c>
      <c r="V461" s="475"/>
      <c r="W461" s="475">
        <f t="shared" si="300"/>
        <v>0</v>
      </c>
      <c r="X461" s="476"/>
      <c r="Y461" s="210"/>
      <c r="Z461" s="475">
        <f t="shared" ref="Z461" si="301">SUM(Z440:Z460)</f>
        <v>0</v>
      </c>
      <c r="AA461" s="210"/>
      <c r="AB461" s="475">
        <f t="shared" ref="AB461" si="302">SUM(AB440:AB460)</f>
        <v>0</v>
      </c>
      <c r="AC461" s="403"/>
    </row>
    <row r="462" spans="1:29" s="216" customFormat="1" ht="31.5">
      <c r="A462" s="203"/>
      <c r="B462" s="193" t="s">
        <v>287</v>
      </c>
      <c r="C462" s="141">
        <v>0</v>
      </c>
      <c r="D462" s="142">
        <v>0</v>
      </c>
      <c r="E462" s="141">
        <v>0</v>
      </c>
      <c r="F462" s="142">
        <v>0</v>
      </c>
      <c r="G462" s="214"/>
      <c r="H462" s="215"/>
      <c r="I462" s="141">
        <f t="shared" ref="I462:S462" si="303">I461+I438</f>
        <v>0</v>
      </c>
      <c r="J462" s="142">
        <f t="shared" si="303"/>
        <v>0</v>
      </c>
      <c r="K462" s="142">
        <f t="shared" si="303"/>
        <v>0</v>
      </c>
      <c r="L462" s="142">
        <f t="shared" si="303"/>
        <v>0</v>
      </c>
      <c r="M462" s="142">
        <f t="shared" si="303"/>
        <v>0</v>
      </c>
      <c r="N462" s="142">
        <f t="shared" si="303"/>
        <v>0</v>
      </c>
      <c r="O462" s="136"/>
      <c r="P462" s="141"/>
      <c r="Q462" s="142">
        <f t="shared" si="303"/>
        <v>0</v>
      </c>
      <c r="R462" s="141"/>
      <c r="S462" s="142">
        <f t="shared" si="303"/>
        <v>0</v>
      </c>
      <c r="T462" s="448"/>
      <c r="U462" s="448">
        <f t="shared" ref="U462:W462" si="304">U461+U438</f>
        <v>0</v>
      </c>
      <c r="V462" s="448"/>
      <c r="W462" s="448">
        <f t="shared" si="304"/>
        <v>0</v>
      </c>
      <c r="X462" s="440"/>
      <c r="Y462" s="141"/>
      <c r="Z462" s="448">
        <f t="shared" ref="Z462" si="305">Z461+Z438</f>
        <v>0</v>
      </c>
      <c r="AA462" s="141"/>
      <c r="AB462" s="448">
        <f t="shared" ref="AB462" si="306">AB461+AB438</f>
        <v>0</v>
      </c>
      <c r="AC462" s="416"/>
    </row>
    <row r="463" spans="1:29" s="218" customFormat="1" ht="18">
      <c r="A463" s="260"/>
      <c r="B463" s="25"/>
      <c r="C463" s="53"/>
      <c r="D463" s="222"/>
      <c r="E463" s="53"/>
      <c r="F463" s="27"/>
      <c r="G463" s="220"/>
      <c r="H463" s="221"/>
      <c r="I463" s="53"/>
      <c r="J463" s="27"/>
      <c r="K463" s="27"/>
      <c r="L463" s="27"/>
      <c r="M463" s="27"/>
      <c r="N463" s="27"/>
      <c r="O463" s="112"/>
      <c r="P463" s="27"/>
      <c r="Q463" s="27"/>
      <c r="R463" s="27"/>
      <c r="S463" s="27"/>
      <c r="T463" s="448"/>
      <c r="U463" s="448"/>
      <c r="V463" s="448"/>
      <c r="W463" s="448"/>
      <c r="X463" s="440"/>
      <c r="Y463" s="448"/>
      <c r="Z463" s="448"/>
      <c r="AA463" s="448"/>
      <c r="AB463" s="448"/>
      <c r="AC463" s="416"/>
    </row>
    <row r="464" spans="1:29" s="216" customFormat="1" ht="18">
      <c r="A464" s="203"/>
      <c r="B464" s="193" t="s">
        <v>299</v>
      </c>
      <c r="C464" s="141"/>
      <c r="D464" s="142">
        <f>D425+D462+D463</f>
        <v>3518.0753500000005</v>
      </c>
      <c r="E464" s="141"/>
      <c r="F464" s="142">
        <f>F425+F462+F463</f>
        <v>3338.2858200000005</v>
      </c>
      <c r="G464" s="214"/>
      <c r="H464" s="215">
        <f>F464/D464</f>
        <v>0.94889548627774556</v>
      </c>
      <c r="I464" s="141">
        <f t="shared" ref="I464:N464" si="307">I425+I462+I463</f>
        <v>406</v>
      </c>
      <c r="J464" s="142">
        <f t="shared" si="307"/>
        <v>179.78952999999998</v>
      </c>
      <c r="K464" s="142">
        <f t="shared" si="307"/>
        <v>0</v>
      </c>
      <c r="L464" s="142">
        <f t="shared" si="307"/>
        <v>0</v>
      </c>
      <c r="M464" s="142">
        <f t="shared" si="307"/>
        <v>0</v>
      </c>
      <c r="N464" s="142">
        <f t="shared" si="307"/>
        <v>0</v>
      </c>
      <c r="O464" s="142"/>
      <c r="P464" s="142"/>
      <c r="Q464" s="142">
        <f>Q425+Q462+Q463</f>
        <v>7381.9675999999999</v>
      </c>
      <c r="R464" s="142"/>
      <c r="S464" s="142">
        <f t="shared" ref="S464:W464" si="308">S425+S462+S463</f>
        <v>7381.9675999999999</v>
      </c>
      <c r="T464" s="448"/>
      <c r="U464" s="448">
        <f t="shared" si="308"/>
        <v>0</v>
      </c>
      <c r="V464" s="448"/>
      <c r="W464" s="448">
        <f t="shared" si="308"/>
        <v>0</v>
      </c>
      <c r="X464" s="448"/>
      <c r="Y464" s="448"/>
      <c r="Z464" s="448">
        <f>Z425+Z462+Z463</f>
        <v>4369.4246919999996</v>
      </c>
      <c r="AA464" s="448"/>
      <c r="AB464" s="448">
        <f t="shared" ref="AB464" si="309">AB425+AB462+AB463</f>
        <v>4369.4246919999996</v>
      </c>
      <c r="AC464" s="416"/>
    </row>
    <row r="466" spans="1:29" s="104" customFormat="1">
      <c r="A466" s="70"/>
      <c r="B466" s="223" t="s">
        <v>246</v>
      </c>
      <c r="C466" s="224"/>
      <c r="D466" s="240">
        <f>(AB413+AB422)/AB464*100</f>
        <v>2.8806996085881966</v>
      </c>
      <c r="E466" s="84"/>
      <c r="F466" s="226">
        <v>3518.0794400000004</v>
      </c>
      <c r="G466" s="227"/>
      <c r="H466"/>
      <c r="I466" s="84"/>
      <c r="J466" s="72"/>
      <c r="K466" s="84"/>
      <c r="L466" s="72"/>
      <c r="M466" s="84"/>
      <c r="N466" s="72"/>
      <c r="O466" s="228"/>
      <c r="P466" s="229"/>
      <c r="Q466" s="230"/>
      <c r="R466" s="229"/>
      <c r="S466" s="230"/>
      <c r="T466" s="488"/>
      <c r="U466" s="489"/>
      <c r="V466" s="489"/>
      <c r="W466" s="489"/>
      <c r="X466" s="489"/>
      <c r="Y466" s="489"/>
      <c r="Z466" s="489"/>
      <c r="AA466" s="489"/>
      <c r="AB466" s="489"/>
      <c r="AC466" s="489"/>
    </row>
    <row r="467" spans="1:29">
      <c r="B467" s="231" t="s">
        <v>247</v>
      </c>
      <c r="C467" s="232"/>
      <c r="D467" s="226"/>
      <c r="E467" s="84"/>
      <c r="F467" s="226"/>
      <c r="G467" s="227"/>
      <c r="J467" s="72"/>
      <c r="K467" s="84"/>
      <c r="L467" s="72"/>
      <c r="M467" s="84"/>
      <c r="N467" s="72"/>
      <c r="O467" s="228"/>
      <c r="P467" s="229"/>
      <c r="Q467" s="230"/>
      <c r="R467" s="229"/>
      <c r="S467" s="225">
        <f>(S413)/S$425</f>
        <v>1.8965133360921281E-2</v>
      </c>
    </row>
    <row r="468" spans="1:29" s="104" customFormat="1">
      <c r="A468" s="70"/>
      <c r="B468" s="233" t="s">
        <v>248</v>
      </c>
      <c r="C468" s="232"/>
      <c r="D468" s="226"/>
      <c r="E468" s="84"/>
      <c r="F468" s="226"/>
      <c r="G468" s="227"/>
      <c r="H468"/>
      <c r="I468" s="84"/>
      <c r="J468" s="72"/>
      <c r="K468" s="84"/>
      <c r="L468" s="72"/>
      <c r="M468" s="84"/>
      <c r="N468" s="72"/>
      <c r="O468" s="228"/>
      <c r="P468" s="229"/>
      <c r="Q468" s="230"/>
      <c r="R468" s="229"/>
      <c r="S468" s="225">
        <f>(S410)/S$425</f>
        <v>1.8965133360921281E-2</v>
      </c>
      <c r="T468" s="488"/>
      <c r="U468" s="489"/>
      <c r="V468" s="489"/>
      <c r="W468" s="489"/>
      <c r="X468" s="489"/>
      <c r="Y468" s="489"/>
      <c r="Z468" s="489"/>
      <c r="AA468" s="489"/>
      <c r="AB468" s="489"/>
      <c r="AC468" s="489"/>
    </row>
    <row r="469" spans="1:29">
      <c r="B469" s="231" t="s">
        <v>249</v>
      </c>
      <c r="C469" s="232"/>
      <c r="D469" s="226"/>
      <c r="E469" s="84"/>
      <c r="F469" s="226"/>
      <c r="G469" s="227"/>
      <c r="J469" s="72"/>
      <c r="K469" s="84"/>
      <c r="L469" s="72"/>
      <c r="M469" s="84"/>
      <c r="N469" s="72"/>
      <c r="O469" s="228"/>
      <c r="P469" s="229"/>
      <c r="Q469" s="230"/>
      <c r="R469" s="229"/>
      <c r="S469" s="225">
        <f>(S411)/S$425</f>
        <v>0</v>
      </c>
    </row>
    <row r="470" spans="1:29">
      <c r="B470" s="234" t="s">
        <v>107</v>
      </c>
      <c r="C470" s="232"/>
      <c r="D470" s="226"/>
      <c r="E470" s="84"/>
      <c r="F470" s="226"/>
      <c r="G470" s="227"/>
      <c r="J470" s="72"/>
      <c r="K470" s="84"/>
      <c r="L470" s="72"/>
      <c r="M470" s="84"/>
      <c r="N470" s="72"/>
      <c r="O470" s="228"/>
      <c r="P470" s="229"/>
      <c r="Q470" s="230"/>
      <c r="R470" s="229"/>
      <c r="S470" s="225">
        <f>(S413)/S$425</f>
        <v>1.8965133360921281E-2</v>
      </c>
    </row>
    <row r="471" spans="1:29" ht="25.5">
      <c r="B471" s="235" t="s">
        <v>297</v>
      </c>
      <c r="C471" s="224"/>
      <c r="D471" s="226">
        <f>(AB415+AB416+AB417)/AB464*100</f>
        <v>2.0025519643399314</v>
      </c>
      <c r="E471" s="84"/>
      <c r="F471" s="226"/>
      <c r="G471" s="227"/>
      <c r="J471" s="72"/>
      <c r="K471" s="84"/>
      <c r="L471" s="72"/>
      <c r="M471" s="84"/>
      <c r="N471" s="72"/>
      <c r="O471" s="228"/>
      <c r="P471" s="229"/>
      <c r="Q471" s="230"/>
      <c r="R471" s="229"/>
      <c r="S471" s="225">
        <f>(S415+S416+S417)/S$425</f>
        <v>1.7663312420932324E-2</v>
      </c>
    </row>
    <row r="472" spans="1:29" ht="25.5">
      <c r="B472" s="235" t="s">
        <v>251</v>
      </c>
      <c r="C472" s="224"/>
      <c r="D472" s="226">
        <f>AB418/AB464*100</f>
        <v>0.25174938980273426</v>
      </c>
      <c r="E472" s="84"/>
      <c r="F472" s="226"/>
      <c r="G472" s="227"/>
      <c r="J472" s="72"/>
      <c r="K472" s="84"/>
      <c r="L472" s="72"/>
      <c r="M472" s="84"/>
      <c r="N472" s="72"/>
      <c r="O472" s="228"/>
      <c r="P472" s="229"/>
      <c r="Q472" s="230"/>
      <c r="R472" s="229"/>
      <c r="S472" s="225">
        <f t="shared" ref="S472" si="310">(S418)/S$425</f>
        <v>4.0788583249809982E-3</v>
      </c>
    </row>
    <row r="473" spans="1:29">
      <c r="B473" s="236"/>
      <c r="C473" s="232"/>
      <c r="D473" s="226"/>
      <c r="E473" s="84"/>
      <c r="F473" s="226"/>
      <c r="G473" s="227"/>
      <c r="J473" s="72"/>
      <c r="K473" s="84"/>
      <c r="L473" s="72"/>
      <c r="M473" s="84"/>
      <c r="N473" s="72"/>
      <c r="O473" s="228"/>
      <c r="P473" s="229"/>
      <c r="Q473" s="230"/>
      <c r="R473" s="229"/>
      <c r="S473" s="225">
        <f>(S418)/S$425</f>
        <v>4.0788583249809982E-3</v>
      </c>
    </row>
    <row r="474" spans="1:29" s="104" customFormat="1">
      <c r="A474" s="70"/>
      <c r="B474" s="236" t="s">
        <v>298</v>
      </c>
      <c r="C474" s="232"/>
      <c r="D474" s="226">
        <f>AB406/AB464*100</f>
        <v>19.229671163308382</v>
      </c>
      <c r="E474" s="84"/>
      <c r="F474" s="226"/>
      <c r="G474" s="227"/>
      <c r="H474"/>
      <c r="I474" s="84"/>
      <c r="J474" s="72"/>
      <c r="K474" s="84"/>
      <c r="L474" s="72"/>
      <c r="M474" s="84"/>
      <c r="N474" s="72"/>
      <c r="O474" s="228"/>
      <c r="P474" s="229"/>
      <c r="Q474" s="230"/>
      <c r="R474" s="229"/>
      <c r="S474" s="225">
        <f>(S406)/S$425</f>
        <v>0.41120080234435064</v>
      </c>
      <c r="T474" s="488"/>
      <c r="U474" s="489"/>
      <c r="V474" s="489"/>
      <c r="W474" s="489"/>
      <c r="X474" s="489"/>
      <c r="Y474" s="489"/>
      <c r="Z474" s="489"/>
      <c r="AA474" s="489"/>
      <c r="AB474" s="489"/>
      <c r="AC474" s="489"/>
    </row>
    <row r="475" spans="1:29">
      <c r="S475" s="343"/>
    </row>
  </sheetData>
  <mergeCells count="17">
    <mergeCell ref="AC1:AC3"/>
    <mergeCell ref="C2:D2"/>
    <mergeCell ref="E2:H2"/>
    <mergeCell ref="I2:J2"/>
    <mergeCell ref="K2:L2"/>
    <mergeCell ref="A1:A3"/>
    <mergeCell ref="B1:B3"/>
    <mergeCell ref="C1:J1"/>
    <mergeCell ref="K1:S1"/>
    <mergeCell ref="T1:AB1"/>
    <mergeCell ref="AA2:AB2"/>
    <mergeCell ref="M2:N2"/>
    <mergeCell ref="O2:Q2"/>
    <mergeCell ref="R2:S2"/>
    <mergeCell ref="T2:U2"/>
    <mergeCell ref="V2:W2"/>
    <mergeCell ref="X2:Z2"/>
  </mergeCells>
  <conditionalFormatting sqref="O440:O442 X440:X442">
    <cfRule type="cellIs" dxfId="5" priority="1" operator="equal">
      <formula>0</formula>
    </cfRule>
  </conditionalFormatting>
  <printOptions horizontalCentered="1"/>
  <pageMargins left="0.28999999999999998" right="0.15748031496063" top="0.51" bottom="0.35" header="0.34" footer="0.196850393700787"/>
  <pageSetup paperSize="9" scale="41" orientation="landscape" r:id="rId1"/>
  <headerFooter>
    <oddHeader>&amp;L&amp;"-,Bold"&amp;18Name of District:West&amp;C&amp;"-,Bold"&amp;18Costing Sheets for AWP &amp; B 2017-18 - SSA-RTE&amp;R&amp;"-,Bold"&amp;20(Rs. in lakh)</oddHeader>
  </headerFooter>
</worksheet>
</file>

<file path=xl/worksheets/sheet8.xml><?xml version="1.0" encoding="utf-8"?>
<worksheet xmlns="http://schemas.openxmlformats.org/spreadsheetml/2006/main" xmlns:r="http://schemas.openxmlformats.org/officeDocument/2006/relationships">
  <sheetPr>
    <tabColor theme="4" tint="-0.249977111117893"/>
  </sheetPr>
  <dimension ref="A1:AD474"/>
  <sheetViews>
    <sheetView view="pageBreakPreview" zoomScale="50" zoomScaleNormal="70" zoomScaleSheetLayoutView="50" workbookViewId="0">
      <pane xSplit="2" ySplit="5" topLeftCell="C194" activePane="bottomRight" state="frozen"/>
      <selection activeCell="Y11" sqref="Y11"/>
      <selection pane="topRight" activeCell="Y11" sqref="Y11"/>
      <selection pane="bottomLeft" activeCell="Y11" sqref="Y11"/>
      <selection pane="bottomRight" activeCell="Y11" sqref="Y11"/>
    </sheetView>
  </sheetViews>
  <sheetFormatPr defaultRowHeight="15.75"/>
  <cols>
    <col min="1" max="1" width="10.42578125" style="70" customWidth="1"/>
    <col min="2" max="2" width="34.42578125" style="71" customWidth="1"/>
    <col min="3" max="3" width="12.28515625" customWidth="1"/>
    <col min="4" max="4" width="14.28515625" style="72" customWidth="1"/>
    <col min="5" max="5" width="10.85546875" customWidth="1"/>
    <col min="6" max="6" width="11" style="72" bestFit="1" customWidth="1"/>
    <col min="7" max="7" width="10.7109375" customWidth="1"/>
    <col min="8" max="8" width="10.5703125" customWidth="1"/>
    <col min="9" max="9" width="9.28515625" style="84" customWidth="1"/>
    <col min="10" max="10" width="9.140625" customWidth="1"/>
    <col min="11" max="11" width="8.7109375" customWidth="1"/>
    <col min="12" max="12" width="8" customWidth="1"/>
    <col min="13" max="14" width="12.28515625" customWidth="1"/>
    <col min="15" max="15" width="11.42578125" style="73" customWidth="1"/>
    <col min="16" max="16" width="12.140625" customWidth="1"/>
    <col min="17" max="17" width="12.5703125" style="72" customWidth="1"/>
    <col min="18" max="18" width="13" bestFit="1" customWidth="1"/>
    <col min="19" max="19" width="11.140625" style="72" customWidth="1"/>
    <col min="20" max="20" width="8.28515625" style="488" bestFit="1" customWidth="1"/>
    <col min="21" max="21" width="8.85546875" style="489" customWidth="1"/>
    <col min="22" max="22" width="7.28515625" style="489" bestFit="1" customWidth="1"/>
    <col min="23" max="23" width="6.7109375" style="489" bestFit="1" customWidth="1"/>
    <col min="24" max="24" width="12.5703125" style="489" customWidth="1"/>
    <col min="25" max="25" width="11.85546875" style="489" customWidth="1"/>
    <col min="26" max="26" width="12.28515625" style="489" customWidth="1"/>
    <col min="27" max="27" width="12.7109375" style="489" customWidth="1"/>
    <col min="28" max="28" width="12.28515625" style="489" customWidth="1"/>
    <col min="29" max="29" width="17.5703125" style="489" customWidth="1"/>
  </cols>
  <sheetData>
    <row r="1" spans="1:29">
      <c r="A1" s="628" t="s">
        <v>0</v>
      </c>
      <c r="B1" s="629" t="s">
        <v>1</v>
      </c>
      <c r="C1" s="624" t="s">
        <v>302</v>
      </c>
      <c r="D1" s="624"/>
      <c r="E1" s="624"/>
      <c r="F1" s="624"/>
      <c r="G1" s="624"/>
      <c r="H1" s="624"/>
      <c r="I1" s="624"/>
      <c r="J1" s="624"/>
      <c r="K1" s="624" t="s">
        <v>303</v>
      </c>
      <c r="L1" s="624"/>
      <c r="M1" s="624"/>
      <c r="N1" s="624"/>
      <c r="O1" s="624"/>
      <c r="P1" s="624"/>
      <c r="Q1" s="624"/>
      <c r="R1" s="624"/>
      <c r="S1" s="624"/>
      <c r="T1" s="623" t="s">
        <v>304</v>
      </c>
      <c r="U1" s="623"/>
      <c r="V1" s="623"/>
      <c r="W1" s="623"/>
      <c r="X1" s="623"/>
      <c r="Y1" s="623"/>
      <c r="Z1" s="623"/>
      <c r="AA1" s="623"/>
      <c r="AB1" s="630"/>
      <c r="AC1" s="623" t="s">
        <v>2</v>
      </c>
    </row>
    <row r="2" spans="1:29">
      <c r="A2" s="628"/>
      <c r="B2" s="629"/>
      <c r="C2" s="624" t="s">
        <v>3</v>
      </c>
      <c r="D2" s="624"/>
      <c r="E2" s="624" t="s">
        <v>4</v>
      </c>
      <c r="F2" s="624"/>
      <c r="G2" s="624"/>
      <c r="H2" s="624"/>
      <c r="I2" s="625" t="s">
        <v>5</v>
      </c>
      <c r="J2" s="625"/>
      <c r="K2" s="626" t="s">
        <v>6</v>
      </c>
      <c r="L2" s="627"/>
      <c r="M2" s="633" t="s">
        <v>353</v>
      </c>
      <c r="N2" s="634"/>
      <c r="O2" s="624" t="s">
        <v>8</v>
      </c>
      <c r="P2" s="624"/>
      <c r="Q2" s="624"/>
      <c r="R2" s="626" t="s">
        <v>9</v>
      </c>
      <c r="S2" s="627"/>
      <c r="T2" s="631" t="s">
        <v>6</v>
      </c>
      <c r="U2" s="635"/>
      <c r="V2" s="630" t="s">
        <v>7</v>
      </c>
      <c r="W2" s="636"/>
      <c r="X2" s="623" t="s">
        <v>8</v>
      </c>
      <c r="Y2" s="623"/>
      <c r="Z2" s="623"/>
      <c r="AA2" s="631" t="s">
        <v>9</v>
      </c>
      <c r="AB2" s="632"/>
      <c r="AC2" s="623"/>
    </row>
    <row r="3" spans="1:29" ht="35.25" customHeight="1">
      <c r="A3" s="628"/>
      <c r="B3" s="629"/>
      <c r="C3" s="1" t="s">
        <v>10</v>
      </c>
      <c r="D3" s="335" t="s">
        <v>11</v>
      </c>
      <c r="E3" s="1" t="s">
        <v>10</v>
      </c>
      <c r="F3" s="335" t="s">
        <v>12</v>
      </c>
      <c r="G3" s="1" t="s">
        <v>13</v>
      </c>
      <c r="H3" s="259" t="s">
        <v>14</v>
      </c>
      <c r="I3" s="1" t="s">
        <v>10</v>
      </c>
      <c r="J3" s="260" t="s">
        <v>12</v>
      </c>
      <c r="K3" s="1" t="s">
        <v>10</v>
      </c>
      <c r="L3" s="261" t="s">
        <v>12</v>
      </c>
      <c r="M3" s="1" t="s">
        <v>10</v>
      </c>
      <c r="N3" s="260" t="s">
        <v>12</v>
      </c>
      <c r="O3" s="2" t="s">
        <v>15</v>
      </c>
      <c r="P3" s="1" t="s">
        <v>10</v>
      </c>
      <c r="Q3" s="335" t="s">
        <v>12</v>
      </c>
      <c r="R3" s="1" t="s">
        <v>10</v>
      </c>
      <c r="S3" s="335" t="s">
        <v>12</v>
      </c>
      <c r="T3" s="397" t="s">
        <v>10</v>
      </c>
      <c r="U3" s="398" t="s">
        <v>12</v>
      </c>
      <c r="V3" s="399" t="s">
        <v>10</v>
      </c>
      <c r="W3" s="398" t="s">
        <v>12</v>
      </c>
      <c r="X3" s="400" t="s">
        <v>15</v>
      </c>
      <c r="Y3" s="399" t="s">
        <v>10</v>
      </c>
      <c r="Z3" s="398" t="s">
        <v>12</v>
      </c>
      <c r="AA3" s="399" t="s">
        <v>10</v>
      </c>
      <c r="AB3" s="401" t="s">
        <v>12</v>
      </c>
      <c r="AC3" s="623"/>
    </row>
    <row r="4" spans="1:29" s="129" customFormat="1">
      <c r="A4" s="125" t="s">
        <v>16</v>
      </c>
      <c r="B4" s="126" t="s">
        <v>17</v>
      </c>
      <c r="C4" s="127"/>
      <c r="D4" s="131"/>
      <c r="E4" s="127"/>
      <c r="F4" s="131"/>
      <c r="G4" s="127"/>
      <c r="H4" s="127"/>
      <c r="I4" s="130"/>
      <c r="J4" s="127"/>
      <c r="K4" s="127"/>
      <c r="L4" s="127"/>
      <c r="M4" s="127"/>
      <c r="N4" s="127"/>
      <c r="O4" s="128"/>
      <c r="P4" s="127"/>
      <c r="Q4" s="131"/>
      <c r="R4" s="127"/>
      <c r="S4" s="131"/>
      <c r="T4" s="402"/>
      <c r="U4" s="403"/>
      <c r="V4" s="403"/>
      <c r="W4" s="403"/>
      <c r="X4" s="403"/>
      <c r="Y4" s="403"/>
      <c r="Z4" s="403"/>
      <c r="AA4" s="403"/>
      <c r="AB4" s="403"/>
      <c r="AC4" s="403"/>
    </row>
    <row r="5" spans="1:29">
      <c r="A5" s="6"/>
      <c r="B5" s="36" t="s">
        <v>18</v>
      </c>
      <c r="C5" s="26"/>
      <c r="D5" s="27"/>
      <c r="E5" s="26"/>
      <c r="F5" s="27"/>
      <c r="G5" s="26"/>
      <c r="H5" s="26"/>
      <c r="I5" s="53"/>
      <c r="J5" s="26"/>
      <c r="K5" s="26"/>
      <c r="L5" s="26"/>
      <c r="M5" s="26"/>
      <c r="N5" s="26"/>
      <c r="O5" s="105"/>
      <c r="P5" s="26"/>
      <c r="Q5" s="27"/>
      <c r="R5" s="26"/>
      <c r="S5" s="27"/>
      <c r="T5" s="402"/>
      <c r="U5" s="403"/>
      <c r="V5" s="403"/>
      <c r="W5" s="403"/>
      <c r="X5" s="403"/>
      <c r="Y5" s="403"/>
      <c r="Z5" s="403"/>
      <c r="AA5" s="403"/>
      <c r="AB5" s="403"/>
      <c r="AC5" s="403"/>
    </row>
    <row r="6" spans="1:29" s="147" customFormat="1">
      <c r="A6" s="143">
        <v>1</v>
      </c>
      <c r="B6" s="144" t="s">
        <v>19</v>
      </c>
      <c r="C6" s="145"/>
      <c r="D6" s="162"/>
      <c r="E6" s="145"/>
      <c r="F6" s="162"/>
      <c r="G6" s="145"/>
      <c r="H6" s="145"/>
      <c r="I6" s="159"/>
      <c r="J6" s="145"/>
      <c r="K6" s="145"/>
      <c r="L6" s="145"/>
      <c r="M6" s="145"/>
      <c r="N6" s="145"/>
      <c r="O6" s="146"/>
      <c r="P6" s="145"/>
      <c r="Q6" s="162"/>
      <c r="R6" s="145"/>
      <c r="S6" s="162"/>
      <c r="T6" s="402"/>
      <c r="U6" s="403"/>
      <c r="V6" s="403"/>
      <c r="W6" s="403"/>
      <c r="X6" s="403"/>
      <c r="Y6" s="403"/>
      <c r="Z6" s="403"/>
      <c r="AA6" s="403"/>
      <c r="AB6" s="403"/>
      <c r="AC6" s="403"/>
    </row>
    <row r="7" spans="1:29" ht="22.5" customHeight="1">
      <c r="A7" s="85">
        <v>1.01</v>
      </c>
      <c r="B7" s="7" t="s">
        <v>20</v>
      </c>
      <c r="C7" s="8"/>
      <c r="D7" s="4"/>
      <c r="E7" s="8"/>
      <c r="F7" s="4"/>
      <c r="G7" s="47"/>
      <c r="H7" s="238"/>
      <c r="I7" s="49"/>
      <c r="J7" s="237"/>
      <c r="K7" s="8"/>
      <c r="L7" s="5"/>
      <c r="M7" s="8"/>
      <c r="N7" s="5"/>
      <c r="O7" s="106"/>
      <c r="P7" s="8"/>
      <c r="Q7" s="4"/>
      <c r="R7" s="42"/>
      <c r="S7" s="4"/>
      <c r="T7" s="405"/>
      <c r="U7" s="405"/>
      <c r="V7" s="405"/>
      <c r="W7" s="405"/>
      <c r="X7" s="426"/>
      <c r="Y7" s="405"/>
      <c r="Z7" s="484"/>
      <c r="AA7" s="406">
        <f>T7+V7+Y7</f>
        <v>0</v>
      </c>
      <c r="AB7" s="484">
        <f>U7+W7+Z7</f>
        <v>0</v>
      </c>
      <c r="AC7" s="404"/>
    </row>
    <row r="8" spans="1:29" ht="23.25" customHeight="1">
      <c r="A8" s="6">
        <v>1.02</v>
      </c>
      <c r="B8" s="7" t="s">
        <v>21</v>
      </c>
      <c r="C8" s="8"/>
      <c r="D8" s="4"/>
      <c r="E8" s="8"/>
      <c r="F8" s="4"/>
      <c r="G8" s="47"/>
      <c r="H8" s="238"/>
      <c r="I8" s="49"/>
      <c r="J8" s="237"/>
      <c r="K8" s="8"/>
      <c r="L8" s="5"/>
      <c r="M8" s="8"/>
      <c r="N8" s="5"/>
      <c r="O8" s="106"/>
      <c r="P8" s="8">
        <v>1</v>
      </c>
      <c r="Q8" s="4"/>
      <c r="R8" s="42">
        <f t="shared" ref="R8" si="0">K8+M8+P8</f>
        <v>1</v>
      </c>
      <c r="S8" s="4"/>
      <c r="T8" s="405"/>
      <c r="U8" s="405"/>
      <c r="V8" s="405"/>
      <c r="W8" s="405"/>
      <c r="X8" s="426"/>
      <c r="Y8" s="405">
        <v>0</v>
      </c>
      <c r="Z8" s="484">
        <v>0</v>
      </c>
      <c r="AA8" s="406">
        <f>T8+V8+Y8</f>
        <v>0</v>
      </c>
      <c r="AB8" s="484">
        <f t="shared" ref="AB8:AB20" si="1">U8+W8+Z8</f>
        <v>0</v>
      </c>
      <c r="AC8" s="404"/>
    </row>
    <row r="9" spans="1:29" s="87" customFormat="1" ht="23.25" customHeight="1">
      <c r="A9" s="6">
        <v>1.03</v>
      </c>
      <c r="B9" s="7" t="s">
        <v>22</v>
      </c>
      <c r="C9" s="8"/>
      <c r="D9" s="4"/>
      <c r="E9" s="8"/>
      <c r="F9" s="4"/>
      <c r="G9" s="47"/>
      <c r="H9" s="238"/>
      <c r="I9" s="49"/>
      <c r="J9" s="237"/>
      <c r="K9" s="8"/>
      <c r="L9" s="5"/>
      <c r="M9" s="8"/>
      <c r="N9" s="5"/>
      <c r="O9" s="64"/>
      <c r="P9" s="8"/>
      <c r="Q9" s="4"/>
      <c r="R9" s="42"/>
      <c r="S9" s="4"/>
      <c r="T9" s="405"/>
      <c r="U9" s="405"/>
      <c r="V9" s="405"/>
      <c r="W9" s="405"/>
      <c r="X9" s="426"/>
      <c r="Y9" s="405"/>
      <c r="Z9" s="484"/>
      <c r="AA9" s="406"/>
      <c r="AB9" s="484">
        <f t="shared" si="1"/>
        <v>0</v>
      </c>
      <c r="AC9" s="404"/>
    </row>
    <row r="10" spans="1:29" ht="33.75" customHeight="1">
      <c r="A10" s="6">
        <v>1.04</v>
      </c>
      <c r="B10" s="12" t="s">
        <v>23</v>
      </c>
      <c r="C10" s="8"/>
      <c r="D10" s="4"/>
      <c r="E10" s="8"/>
      <c r="F10" s="4"/>
      <c r="G10" s="8"/>
      <c r="H10" s="5"/>
      <c r="I10" s="75"/>
      <c r="J10" s="5"/>
      <c r="K10" s="8"/>
      <c r="L10" s="5"/>
      <c r="M10" s="8"/>
      <c r="N10" s="5"/>
      <c r="O10" s="106"/>
      <c r="P10" s="8"/>
      <c r="Q10" s="4"/>
      <c r="R10" s="42"/>
      <c r="S10" s="4"/>
      <c r="T10" s="405"/>
      <c r="U10" s="405"/>
      <c r="V10" s="405"/>
      <c r="W10" s="405"/>
      <c r="X10" s="426"/>
      <c r="Y10" s="405"/>
      <c r="Z10" s="484"/>
      <c r="AA10" s="406"/>
      <c r="AB10" s="484">
        <f t="shared" si="1"/>
        <v>0</v>
      </c>
      <c r="AC10" s="407"/>
    </row>
    <row r="11" spans="1:29" ht="23.25" customHeight="1">
      <c r="A11" s="6">
        <v>1.05</v>
      </c>
      <c r="B11" s="12" t="s">
        <v>24</v>
      </c>
      <c r="C11" s="8"/>
      <c r="D11" s="4"/>
      <c r="E11" s="8"/>
      <c r="F11" s="4"/>
      <c r="G11" s="8"/>
      <c r="H11" s="5"/>
      <c r="I11" s="75"/>
      <c r="J11" s="5"/>
      <c r="K11" s="8"/>
      <c r="L11" s="5"/>
      <c r="M11" s="8"/>
      <c r="N11" s="5"/>
      <c r="O11" s="106"/>
      <c r="P11" s="8"/>
      <c r="Q11" s="4"/>
      <c r="R11" s="42"/>
      <c r="S11" s="4"/>
      <c r="T11" s="405"/>
      <c r="U11" s="405"/>
      <c r="V11" s="405"/>
      <c r="W11" s="405"/>
      <c r="X11" s="426"/>
      <c r="Y11" s="8"/>
      <c r="Z11" s="484"/>
      <c r="AA11" s="406"/>
      <c r="AB11" s="484">
        <f t="shared" si="1"/>
        <v>0</v>
      </c>
      <c r="AC11" s="407"/>
    </row>
    <row r="12" spans="1:29" ht="36" customHeight="1">
      <c r="A12" s="6">
        <v>1.06</v>
      </c>
      <c r="B12" s="61" t="s">
        <v>25</v>
      </c>
      <c r="C12" s="62"/>
      <c r="D12" s="10"/>
      <c r="E12" s="97"/>
      <c r="F12" s="10"/>
      <c r="G12" s="62"/>
      <c r="H12" s="11"/>
      <c r="I12" s="83"/>
      <c r="J12" s="11"/>
      <c r="K12" s="62"/>
      <c r="L12" s="11"/>
      <c r="M12" s="62"/>
      <c r="N12" s="11"/>
      <c r="O12" s="107"/>
      <c r="P12" s="62"/>
      <c r="Q12" s="10"/>
      <c r="R12" s="62"/>
      <c r="S12" s="10"/>
      <c r="T12" s="409"/>
      <c r="U12" s="409"/>
      <c r="V12" s="409"/>
      <c r="W12" s="409"/>
      <c r="X12" s="466"/>
      <c r="Y12" s="409"/>
      <c r="Z12" s="483"/>
      <c r="AA12" s="409"/>
      <c r="AB12" s="484">
        <f t="shared" si="1"/>
        <v>0</v>
      </c>
      <c r="AC12" s="408"/>
    </row>
    <row r="13" spans="1:29" ht="38.25" customHeight="1">
      <c r="A13" s="6">
        <v>1.07</v>
      </c>
      <c r="B13" s="61" t="s">
        <v>26</v>
      </c>
      <c r="C13" s="62"/>
      <c r="D13" s="10"/>
      <c r="E13" s="62"/>
      <c r="F13" s="10"/>
      <c r="G13" s="62"/>
      <c r="H13" s="11"/>
      <c r="I13" s="83"/>
      <c r="J13" s="11"/>
      <c r="K13" s="62"/>
      <c r="L13" s="11"/>
      <c r="M13" s="62"/>
      <c r="N13" s="11"/>
      <c r="O13" s="107"/>
      <c r="P13" s="62"/>
      <c r="Q13" s="10"/>
      <c r="R13" s="62"/>
      <c r="S13" s="10"/>
      <c r="T13" s="409"/>
      <c r="U13" s="409"/>
      <c r="V13" s="409"/>
      <c r="W13" s="409"/>
      <c r="X13" s="466"/>
      <c r="Y13" s="409"/>
      <c r="Z13" s="483"/>
      <c r="AA13" s="409"/>
      <c r="AB13" s="484">
        <f t="shared" si="1"/>
        <v>0</v>
      </c>
      <c r="AC13" s="408"/>
    </row>
    <row r="14" spans="1:29" s="147" customFormat="1" ht="31.5">
      <c r="A14" s="143">
        <v>2</v>
      </c>
      <c r="B14" s="148" t="s">
        <v>27</v>
      </c>
      <c r="C14" s="149"/>
      <c r="D14" s="160"/>
      <c r="E14" s="149"/>
      <c r="F14" s="160"/>
      <c r="G14" s="149"/>
      <c r="H14" s="149"/>
      <c r="I14" s="161"/>
      <c r="J14" s="149"/>
      <c r="K14" s="149"/>
      <c r="L14" s="149"/>
      <c r="M14" s="149"/>
      <c r="N14" s="149"/>
      <c r="O14" s="150"/>
      <c r="P14" s="149"/>
      <c r="Q14" s="160"/>
      <c r="R14" s="149"/>
      <c r="S14" s="160"/>
      <c r="T14" s="467"/>
      <c r="U14" s="467"/>
      <c r="V14" s="467"/>
      <c r="W14" s="467"/>
      <c r="X14" s="468"/>
      <c r="Y14" s="467"/>
      <c r="Z14" s="498"/>
      <c r="AA14" s="467"/>
      <c r="AB14" s="484">
        <f>U14+W14+Z14</f>
        <v>0</v>
      </c>
      <c r="AC14" s="410"/>
    </row>
    <row r="15" spans="1:29">
      <c r="A15" s="37"/>
      <c r="B15" s="38" t="s">
        <v>28</v>
      </c>
      <c r="C15" s="39"/>
      <c r="D15" s="40"/>
      <c r="E15" s="39"/>
      <c r="F15" s="40"/>
      <c r="G15" s="39"/>
      <c r="H15" s="39"/>
      <c r="I15" s="81"/>
      <c r="J15" s="39"/>
      <c r="K15" s="39"/>
      <c r="L15" s="39"/>
      <c r="M15" s="39"/>
      <c r="N15" s="39"/>
      <c r="O15" s="115"/>
      <c r="P15" s="39"/>
      <c r="Q15" s="40"/>
      <c r="R15" s="39"/>
      <c r="S15" s="40"/>
      <c r="T15" s="467"/>
      <c r="U15" s="467"/>
      <c r="V15" s="467"/>
      <c r="W15" s="467"/>
      <c r="X15" s="468"/>
      <c r="Y15" s="467"/>
      <c r="Z15" s="498"/>
      <c r="AA15" s="467"/>
      <c r="AB15" s="484">
        <f t="shared" si="1"/>
        <v>0</v>
      </c>
      <c r="AC15" s="410"/>
    </row>
    <row r="16" spans="1:29">
      <c r="A16" s="6"/>
      <c r="B16" s="17" t="s">
        <v>29</v>
      </c>
      <c r="C16" s="15"/>
      <c r="D16" s="16"/>
      <c r="E16" s="15"/>
      <c r="F16" s="16"/>
      <c r="G16" s="15"/>
      <c r="H16" s="15"/>
      <c r="I16" s="76"/>
      <c r="J16" s="15"/>
      <c r="K16" s="15"/>
      <c r="L16" s="15"/>
      <c r="M16" s="15"/>
      <c r="N16" s="15"/>
      <c r="O16" s="109"/>
      <c r="P16" s="15"/>
      <c r="Q16" s="16"/>
      <c r="R16" s="15"/>
      <c r="S16" s="16"/>
      <c r="T16" s="429"/>
      <c r="U16" s="429"/>
      <c r="V16" s="429"/>
      <c r="W16" s="429"/>
      <c r="X16" s="430"/>
      <c r="Y16" s="429"/>
      <c r="Z16" s="499"/>
      <c r="AA16" s="429"/>
      <c r="AB16" s="484">
        <f t="shared" si="1"/>
        <v>0</v>
      </c>
      <c r="AC16" s="411"/>
    </row>
    <row r="17" spans="1:29" ht="30.75" customHeight="1">
      <c r="A17" s="6">
        <v>2.0099999999999998</v>
      </c>
      <c r="B17" s="12" t="s">
        <v>30</v>
      </c>
      <c r="C17" s="8"/>
      <c r="D17" s="13"/>
      <c r="E17" s="8"/>
      <c r="F17" s="13"/>
      <c r="G17" s="8"/>
      <c r="H17" s="8"/>
      <c r="I17" s="75"/>
      <c r="J17" s="8"/>
      <c r="K17" s="8"/>
      <c r="L17" s="8"/>
      <c r="M17" s="8"/>
      <c r="N17" s="8"/>
      <c r="O17" s="51"/>
      <c r="P17" s="8"/>
      <c r="Q17" s="13"/>
      <c r="R17" s="8"/>
      <c r="S17" s="13"/>
      <c r="T17" s="405"/>
      <c r="U17" s="405"/>
      <c r="V17" s="405"/>
      <c r="W17" s="405"/>
      <c r="X17" s="423"/>
      <c r="Y17" s="405"/>
      <c r="Z17" s="484"/>
      <c r="AA17" s="405"/>
      <c r="AB17" s="484">
        <f t="shared" si="1"/>
        <v>0</v>
      </c>
      <c r="AC17" s="407"/>
    </row>
    <row r="18" spans="1:29" ht="30.75" customHeight="1">
      <c r="A18" s="6">
        <v>2.02</v>
      </c>
      <c r="B18" s="12" t="s">
        <v>31</v>
      </c>
      <c r="C18" s="8"/>
      <c r="D18" s="13"/>
      <c r="E18" s="8"/>
      <c r="F18" s="13"/>
      <c r="G18" s="8"/>
      <c r="H18" s="8"/>
      <c r="I18" s="75"/>
      <c r="J18" s="8"/>
      <c r="K18" s="8"/>
      <c r="L18" s="8"/>
      <c r="M18" s="8"/>
      <c r="N18" s="8"/>
      <c r="O18" s="51"/>
      <c r="P18" s="8"/>
      <c r="Q18" s="13"/>
      <c r="R18" s="8"/>
      <c r="S18" s="13"/>
      <c r="T18" s="405"/>
      <c r="U18" s="405"/>
      <c r="V18" s="405"/>
      <c r="W18" s="405"/>
      <c r="X18" s="423"/>
      <c r="Y18" s="405"/>
      <c r="Z18" s="484"/>
      <c r="AA18" s="405"/>
      <c r="AB18" s="484">
        <f t="shared" si="1"/>
        <v>0</v>
      </c>
      <c r="AC18" s="407"/>
    </row>
    <row r="19" spans="1:29" ht="22.5" customHeight="1">
      <c r="A19" s="6">
        <v>2.0299999999999998</v>
      </c>
      <c r="B19" s="12" t="s">
        <v>32</v>
      </c>
      <c r="C19" s="8"/>
      <c r="D19" s="13"/>
      <c r="E19" s="8"/>
      <c r="F19" s="13"/>
      <c r="G19" s="8"/>
      <c r="H19" s="8"/>
      <c r="I19" s="75"/>
      <c r="J19" s="8"/>
      <c r="K19" s="8"/>
      <c r="L19" s="8"/>
      <c r="M19" s="8"/>
      <c r="N19" s="8"/>
      <c r="O19" s="51"/>
      <c r="P19" s="8"/>
      <c r="Q19" s="13"/>
      <c r="R19" s="8"/>
      <c r="S19" s="13"/>
      <c r="T19" s="405"/>
      <c r="U19" s="405"/>
      <c r="V19" s="405"/>
      <c r="W19" s="405"/>
      <c r="X19" s="423"/>
      <c r="Y19" s="405"/>
      <c r="Z19" s="484"/>
      <c r="AA19" s="405"/>
      <c r="AB19" s="484">
        <f t="shared" si="1"/>
        <v>0</v>
      </c>
      <c r="AC19" s="407"/>
    </row>
    <row r="20" spans="1:29" ht="35.25" customHeight="1">
      <c r="A20" s="6">
        <v>2.04</v>
      </c>
      <c r="B20" s="12" t="s">
        <v>33</v>
      </c>
      <c r="C20" s="8"/>
      <c r="D20" s="13"/>
      <c r="E20" s="8"/>
      <c r="F20" s="13"/>
      <c r="G20" s="8"/>
      <c r="H20" s="8"/>
      <c r="I20" s="75"/>
      <c r="J20" s="8"/>
      <c r="K20" s="8"/>
      <c r="L20" s="8"/>
      <c r="M20" s="8"/>
      <c r="N20" s="8"/>
      <c r="O20" s="64"/>
      <c r="P20" s="8"/>
      <c r="Q20" s="13"/>
      <c r="R20" s="8"/>
      <c r="S20" s="13"/>
      <c r="T20" s="405"/>
      <c r="U20" s="405"/>
      <c r="V20" s="405"/>
      <c r="W20" s="405"/>
      <c r="X20" s="426"/>
      <c r="Y20" s="405"/>
      <c r="Z20" s="484"/>
      <c r="AA20" s="405"/>
      <c r="AB20" s="484">
        <f t="shared" si="1"/>
        <v>0</v>
      </c>
      <c r="AC20" s="407"/>
    </row>
    <row r="21" spans="1:29">
      <c r="A21" s="6"/>
      <c r="B21" s="14" t="s">
        <v>34</v>
      </c>
      <c r="C21" s="15"/>
      <c r="D21" s="16"/>
      <c r="E21" s="15"/>
      <c r="F21" s="16"/>
      <c r="G21" s="15"/>
      <c r="H21" s="15"/>
      <c r="I21" s="76"/>
      <c r="J21" s="15"/>
      <c r="K21" s="15"/>
      <c r="L21" s="15"/>
      <c r="M21" s="15"/>
      <c r="N21" s="15"/>
      <c r="O21" s="110"/>
      <c r="P21" s="15"/>
      <c r="Q21" s="16"/>
      <c r="R21" s="15"/>
      <c r="S21" s="16"/>
      <c r="T21" s="429"/>
      <c r="U21" s="429"/>
      <c r="V21" s="429"/>
      <c r="W21" s="429"/>
      <c r="X21" s="430"/>
      <c r="Y21" s="429"/>
      <c r="Z21" s="499"/>
      <c r="AA21" s="429"/>
      <c r="AB21" s="499"/>
      <c r="AC21" s="412"/>
    </row>
    <row r="22" spans="1:29">
      <c r="A22" s="6"/>
      <c r="B22" s="17" t="s">
        <v>35</v>
      </c>
      <c r="C22" s="15"/>
      <c r="D22" s="16"/>
      <c r="E22" s="15"/>
      <c r="F22" s="16"/>
      <c r="G22" s="15"/>
      <c r="H22" s="15"/>
      <c r="I22" s="76"/>
      <c r="J22" s="15"/>
      <c r="K22" s="15"/>
      <c r="L22" s="15"/>
      <c r="M22" s="15"/>
      <c r="N22" s="15"/>
      <c r="O22" s="110"/>
      <c r="P22" s="15"/>
      <c r="Q22" s="16"/>
      <c r="R22" s="15"/>
      <c r="S22" s="16"/>
      <c r="T22" s="429"/>
      <c r="U22" s="429"/>
      <c r="V22" s="429"/>
      <c r="W22" s="429"/>
      <c r="X22" s="430"/>
      <c r="Y22" s="429"/>
      <c r="Z22" s="499"/>
      <c r="AA22" s="429"/>
      <c r="AB22" s="499"/>
      <c r="AC22" s="411"/>
    </row>
    <row r="23" spans="1:29" ht="35.25" customHeight="1">
      <c r="A23" s="6">
        <v>2.0499999999999998</v>
      </c>
      <c r="B23" s="18" t="s">
        <v>36</v>
      </c>
      <c r="C23" s="19"/>
      <c r="D23" s="20"/>
      <c r="E23" s="19"/>
      <c r="F23" s="20"/>
      <c r="G23" s="19"/>
      <c r="H23" s="19"/>
      <c r="I23" s="77"/>
      <c r="J23" s="19"/>
      <c r="K23" s="19"/>
      <c r="L23" s="19"/>
      <c r="M23" s="19"/>
      <c r="N23" s="19"/>
      <c r="O23" s="51"/>
      <c r="P23" s="19"/>
      <c r="Q23" s="20"/>
      <c r="R23" s="19"/>
      <c r="S23" s="20"/>
      <c r="T23" s="500"/>
      <c r="U23" s="500"/>
      <c r="V23" s="500"/>
      <c r="W23" s="500"/>
      <c r="X23" s="423"/>
      <c r="Y23" s="500"/>
      <c r="Z23" s="501"/>
      <c r="AA23" s="500"/>
      <c r="AB23" s="484">
        <f t="shared" ref="AB23:AB43" si="2">U23+W23+Z23</f>
        <v>0</v>
      </c>
      <c r="AC23" s="413"/>
    </row>
    <row r="24" spans="1:29" ht="34.5" customHeight="1">
      <c r="A24" s="6">
        <v>2.06</v>
      </c>
      <c r="B24" s="18" t="s">
        <v>37</v>
      </c>
      <c r="C24" s="19"/>
      <c r="D24" s="20"/>
      <c r="E24" s="19"/>
      <c r="F24" s="20"/>
      <c r="G24" s="19"/>
      <c r="H24" s="19"/>
      <c r="I24" s="77"/>
      <c r="J24" s="19"/>
      <c r="K24" s="19"/>
      <c r="L24" s="19"/>
      <c r="M24" s="19"/>
      <c r="N24" s="19"/>
      <c r="O24" s="51"/>
      <c r="P24" s="19"/>
      <c r="Q24" s="20"/>
      <c r="R24" s="19"/>
      <c r="S24" s="20"/>
      <c r="T24" s="500"/>
      <c r="U24" s="500"/>
      <c r="V24" s="500"/>
      <c r="W24" s="500"/>
      <c r="X24" s="423"/>
      <c r="Y24" s="500"/>
      <c r="Z24" s="501"/>
      <c r="AA24" s="500"/>
      <c r="AB24" s="484">
        <f t="shared" si="2"/>
        <v>0</v>
      </c>
      <c r="AC24" s="413"/>
    </row>
    <row r="25" spans="1:29" ht="57.75" customHeight="1">
      <c r="A25" s="6">
        <v>2.0699999999999998</v>
      </c>
      <c r="B25" s="18" t="s">
        <v>38</v>
      </c>
      <c r="C25" s="19"/>
      <c r="D25" s="20"/>
      <c r="E25" s="19"/>
      <c r="F25" s="20"/>
      <c r="G25" s="19"/>
      <c r="H25" s="19"/>
      <c r="I25" s="77"/>
      <c r="J25" s="19"/>
      <c r="K25" s="19"/>
      <c r="L25" s="19"/>
      <c r="M25" s="19"/>
      <c r="N25" s="19"/>
      <c r="O25" s="51"/>
      <c r="P25" s="19"/>
      <c r="Q25" s="20"/>
      <c r="R25" s="19"/>
      <c r="S25" s="20"/>
      <c r="T25" s="500"/>
      <c r="U25" s="500"/>
      <c r="V25" s="500"/>
      <c r="W25" s="500"/>
      <c r="X25" s="423"/>
      <c r="Y25" s="500"/>
      <c r="Z25" s="501"/>
      <c r="AA25" s="500"/>
      <c r="AB25" s="484">
        <f t="shared" si="2"/>
        <v>0</v>
      </c>
      <c r="AC25" s="413"/>
    </row>
    <row r="26" spans="1:29" ht="21" customHeight="1">
      <c r="A26" s="6">
        <v>2.08</v>
      </c>
      <c r="B26" s="18" t="s">
        <v>39</v>
      </c>
      <c r="C26" s="19"/>
      <c r="D26" s="20"/>
      <c r="E26" s="19"/>
      <c r="F26" s="20"/>
      <c r="G26" s="19"/>
      <c r="H26" s="19"/>
      <c r="I26" s="77"/>
      <c r="J26" s="19"/>
      <c r="K26" s="19"/>
      <c r="L26" s="19"/>
      <c r="M26" s="19"/>
      <c r="N26" s="19"/>
      <c r="O26" s="111"/>
      <c r="P26" s="19"/>
      <c r="Q26" s="20"/>
      <c r="R26" s="19"/>
      <c r="S26" s="20"/>
      <c r="T26" s="500"/>
      <c r="U26" s="500"/>
      <c r="V26" s="500"/>
      <c r="W26" s="500"/>
      <c r="X26" s="490"/>
      <c r="Y26" s="500"/>
      <c r="Z26" s="501"/>
      <c r="AA26" s="500"/>
      <c r="AB26" s="484">
        <f t="shared" si="2"/>
        <v>0</v>
      </c>
      <c r="AC26" s="413"/>
    </row>
    <row r="27" spans="1:29" ht="18.75" customHeight="1">
      <c r="A27" s="6" t="s">
        <v>40</v>
      </c>
      <c r="B27" s="21" t="s">
        <v>41</v>
      </c>
      <c r="C27" s="22"/>
      <c r="D27" s="23"/>
      <c r="E27" s="22"/>
      <c r="F27" s="23"/>
      <c r="G27" s="22"/>
      <c r="H27" s="22"/>
      <c r="I27" s="78"/>
      <c r="J27" s="22"/>
      <c r="K27" s="22"/>
      <c r="L27" s="22"/>
      <c r="M27" s="22"/>
      <c r="N27" s="22"/>
      <c r="O27" s="101"/>
      <c r="P27" s="22"/>
      <c r="Q27" s="23"/>
      <c r="R27" s="22"/>
      <c r="S27" s="23"/>
      <c r="T27" s="502"/>
      <c r="U27" s="502"/>
      <c r="V27" s="502"/>
      <c r="W27" s="502"/>
      <c r="X27" s="435"/>
      <c r="Y27" s="502"/>
      <c r="Z27" s="503"/>
      <c r="AA27" s="502"/>
      <c r="AB27" s="484">
        <f t="shared" si="2"/>
        <v>0</v>
      </c>
      <c r="AC27" s="414"/>
    </row>
    <row r="28" spans="1:29" ht="53.25" customHeight="1">
      <c r="A28" s="6" t="s">
        <v>42</v>
      </c>
      <c r="B28" s="21" t="s">
        <v>43</v>
      </c>
      <c r="C28" s="22"/>
      <c r="D28" s="23"/>
      <c r="E28" s="22"/>
      <c r="F28" s="23"/>
      <c r="G28" s="22"/>
      <c r="H28" s="22"/>
      <c r="I28" s="78"/>
      <c r="J28" s="22"/>
      <c r="K28" s="22"/>
      <c r="L28" s="22"/>
      <c r="M28" s="22"/>
      <c r="N28" s="22"/>
      <c r="O28" s="101"/>
      <c r="P28" s="22"/>
      <c r="Q28" s="23"/>
      <c r="R28" s="22"/>
      <c r="S28" s="23"/>
      <c r="T28" s="502"/>
      <c r="U28" s="502"/>
      <c r="V28" s="502"/>
      <c r="W28" s="502"/>
      <c r="X28" s="435"/>
      <c r="Y28" s="502"/>
      <c r="Z28" s="503"/>
      <c r="AA28" s="502"/>
      <c r="AB28" s="484">
        <f t="shared" si="2"/>
        <v>0</v>
      </c>
      <c r="AC28" s="414"/>
    </row>
    <row r="29" spans="1:29" ht="79.5" customHeight="1">
      <c r="A29" s="6" t="s">
        <v>44</v>
      </c>
      <c r="B29" s="21" t="s">
        <v>45</v>
      </c>
      <c r="C29" s="22"/>
      <c r="D29" s="23"/>
      <c r="E29" s="22"/>
      <c r="F29" s="23"/>
      <c r="G29" s="22"/>
      <c r="H29" s="22"/>
      <c r="I29" s="78"/>
      <c r="J29" s="22"/>
      <c r="K29" s="22"/>
      <c r="L29" s="22"/>
      <c r="M29" s="22"/>
      <c r="N29" s="22"/>
      <c r="O29" s="51"/>
      <c r="P29" s="22"/>
      <c r="Q29" s="23"/>
      <c r="R29" s="22"/>
      <c r="S29" s="23"/>
      <c r="T29" s="502"/>
      <c r="U29" s="502"/>
      <c r="V29" s="502"/>
      <c r="W29" s="502"/>
      <c r="X29" s="423"/>
      <c r="Y29" s="502"/>
      <c r="Z29" s="503"/>
      <c r="AA29" s="502"/>
      <c r="AB29" s="484">
        <f t="shared" si="2"/>
        <v>0</v>
      </c>
      <c r="AC29" s="414"/>
    </row>
    <row r="30" spans="1:29" ht="39.75" customHeight="1">
      <c r="A30" s="6" t="s">
        <v>46</v>
      </c>
      <c r="B30" s="21" t="s">
        <v>47</v>
      </c>
      <c r="C30" s="22"/>
      <c r="D30" s="23"/>
      <c r="E30" s="22"/>
      <c r="F30" s="23"/>
      <c r="G30" s="22"/>
      <c r="H30" s="22"/>
      <c r="I30" s="78"/>
      <c r="J30" s="22"/>
      <c r="K30" s="22"/>
      <c r="L30" s="22"/>
      <c r="M30" s="22"/>
      <c r="N30" s="22"/>
      <c r="O30" s="51"/>
      <c r="P30" s="22"/>
      <c r="Q30" s="23"/>
      <c r="R30" s="22"/>
      <c r="S30" s="23"/>
      <c r="T30" s="502"/>
      <c r="U30" s="502"/>
      <c r="V30" s="502"/>
      <c r="W30" s="502"/>
      <c r="X30" s="423"/>
      <c r="Y30" s="502"/>
      <c r="Z30" s="503"/>
      <c r="AA30" s="502"/>
      <c r="AB30" s="484">
        <f t="shared" si="2"/>
        <v>0</v>
      </c>
      <c r="AC30" s="414"/>
    </row>
    <row r="31" spans="1:29" ht="41.25" customHeight="1">
      <c r="A31" s="6" t="s">
        <v>48</v>
      </c>
      <c r="B31" s="21" t="s">
        <v>49</v>
      </c>
      <c r="C31" s="22"/>
      <c r="D31" s="23"/>
      <c r="E31" s="22"/>
      <c r="F31" s="23"/>
      <c r="G31" s="22"/>
      <c r="H31" s="22"/>
      <c r="I31" s="78"/>
      <c r="J31" s="22"/>
      <c r="K31" s="22"/>
      <c r="L31" s="22"/>
      <c r="M31" s="22"/>
      <c r="N31" s="22"/>
      <c r="O31" s="51"/>
      <c r="P31" s="22"/>
      <c r="Q31" s="23"/>
      <c r="R31" s="22"/>
      <c r="S31" s="23"/>
      <c r="T31" s="502"/>
      <c r="U31" s="502"/>
      <c r="V31" s="502"/>
      <c r="W31" s="502"/>
      <c r="X31" s="423"/>
      <c r="Y31" s="502"/>
      <c r="Z31" s="503"/>
      <c r="AA31" s="502"/>
      <c r="AB31" s="484">
        <f t="shared" si="2"/>
        <v>0</v>
      </c>
      <c r="AC31" s="414"/>
    </row>
    <row r="32" spans="1:29" ht="76.5" customHeight="1">
      <c r="A32" s="6" t="s">
        <v>50</v>
      </c>
      <c r="B32" s="21" t="s">
        <v>51</v>
      </c>
      <c r="C32" s="22"/>
      <c r="D32" s="23"/>
      <c r="E32" s="22"/>
      <c r="F32" s="23"/>
      <c r="G32" s="22"/>
      <c r="H32" s="22"/>
      <c r="I32" s="78"/>
      <c r="J32" s="22"/>
      <c r="K32" s="22"/>
      <c r="L32" s="22"/>
      <c r="M32" s="22"/>
      <c r="N32" s="22"/>
      <c r="O32" s="51"/>
      <c r="P32" s="22"/>
      <c r="Q32" s="23"/>
      <c r="R32" s="22"/>
      <c r="S32" s="23"/>
      <c r="T32" s="502"/>
      <c r="U32" s="502"/>
      <c r="V32" s="502"/>
      <c r="W32" s="502"/>
      <c r="X32" s="423"/>
      <c r="Y32" s="502"/>
      <c r="Z32" s="503"/>
      <c r="AA32" s="502"/>
      <c r="AB32" s="484">
        <f t="shared" si="2"/>
        <v>0</v>
      </c>
      <c r="AC32" s="414"/>
    </row>
    <row r="33" spans="1:29" ht="47.25">
      <c r="A33" s="6" t="s">
        <v>52</v>
      </c>
      <c r="B33" s="21" t="s">
        <v>53</v>
      </c>
      <c r="C33" s="22"/>
      <c r="D33" s="23"/>
      <c r="E33" s="22"/>
      <c r="F33" s="23"/>
      <c r="G33" s="22"/>
      <c r="H33" s="22"/>
      <c r="I33" s="78"/>
      <c r="J33" s="22"/>
      <c r="K33" s="22"/>
      <c r="L33" s="22"/>
      <c r="M33" s="22"/>
      <c r="N33" s="22"/>
      <c r="O33" s="51"/>
      <c r="P33" s="22"/>
      <c r="Q33" s="23"/>
      <c r="R33" s="22"/>
      <c r="S33" s="23"/>
      <c r="T33" s="502"/>
      <c r="U33" s="502"/>
      <c r="V33" s="502"/>
      <c r="W33" s="502"/>
      <c r="X33" s="423"/>
      <c r="Y33" s="502"/>
      <c r="Z33" s="503"/>
      <c r="AA33" s="502"/>
      <c r="AB33" s="484">
        <f t="shared" si="2"/>
        <v>0</v>
      </c>
      <c r="AC33" s="414"/>
    </row>
    <row r="34" spans="1:29" ht="34.5" customHeight="1">
      <c r="A34" s="6">
        <v>2.09</v>
      </c>
      <c r="B34" s="21" t="s">
        <v>54</v>
      </c>
      <c r="C34" s="22"/>
      <c r="D34" s="23"/>
      <c r="E34" s="22"/>
      <c r="F34" s="23"/>
      <c r="G34" s="22"/>
      <c r="H34" s="22"/>
      <c r="I34" s="78"/>
      <c r="J34" s="22"/>
      <c r="K34" s="22"/>
      <c r="L34" s="22"/>
      <c r="M34" s="22"/>
      <c r="N34" s="22"/>
      <c r="O34" s="51"/>
      <c r="P34" s="22"/>
      <c r="Q34" s="23"/>
      <c r="R34" s="22"/>
      <c r="S34" s="23"/>
      <c r="T34" s="502"/>
      <c r="U34" s="502"/>
      <c r="V34" s="502"/>
      <c r="W34" s="502"/>
      <c r="X34" s="423"/>
      <c r="Y34" s="502"/>
      <c r="Z34" s="503"/>
      <c r="AA34" s="502"/>
      <c r="AB34" s="484">
        <f t="shared" si="2"/>
        <v>0</v>
      </c>
      <c r="AC34" s="414"/>
    </row>
    <row r="35" spans="1:29" ht="38.25" customHeight="1">
      <c r="A35" s="6">
        <v>2.1</v>
      </c>
      <c r="B35" s="21" t="s">
        <v>55</v>
      </c>
      <c r="C35" s="22"/>
      <c r="D35" s="23"/>
      <c r="E35" s="22"/>
      <c r="F35" s="23"/>
      <c r="G35" s="22"/>
      <c r="H35" s="22"/>
      <c r="I35" s="78"/>
      <c r="J35" s="22"/>
      <c r="K35" s="22"/>
      <c r="L35" s="22"/>
      <c r="M35" s="22"/>
      <c r="N35" s="22"/>
      <c r="O35" s="51"/>
      <c r="P35" s="22"/>
      <c r="Q35" s="23"/>
      <c r="R35" s="22"/>
      <c r="S35" s="23"/>
      <c r="T35" s="502"/>
      <c r="U35" s="502"/>
      <c r="V35" s="502"/>
      <c r="W35" s="502"/>
      <c r="X35" s="423"/>
      <c r="Y35" s="502"/>
      <c r="Z35" s="503"/>
      <c r="AA35" s="502"/>
      <c r="AB35" s="484">
        <f t="shared" si="2"/>
        <v>0</v>
      </c>
      <c r="AC35" s="414"/>
    </row>
    <row r="36" spans="1:29" ht="38.25" customHeight="1">
      <c r="A36" s="6">
        <f>+A35+0.01</f>
        <v>2.11</v>
      </c>
      <c r="B36" s="21" t="s">
        <v>56</v>
      </c>
      <c r="C36" s="22"/>
      <c r="D36" s="23"/>
      <c r="E36" s="22"/>
      <c r="F36" s="23"/>
      <c r="G36" s="22"/>
      <c r="H36" s="22"/>
      <c r="I36" s="78"/>
      <c r="J36" s="22"/>
      <c r="K36" s="22"/>
      <c r="L36" s="22"/>
      <c r="M36" s="22"/>
      <c r="N36" s="22"/>
      <c r="O36" s="51"/>
      <c r="P36" s="22"/>
      <c r="Q36" s="23"/>
      <c r="R36" s="22"/>
      <c r="S36" s="23"/>
      <c r="T36" s="502"/>
      <c r="U36" s="502"/>
      <c r="V36" s="502"/>
      <c r="W36" s="502"/>
      <c r="X36" s="423"/>
      <c r="Y36" s="502"/>
      <c r="Z36" s="503"/>
      <c r="AA36" s="502"/>
      <c r="AB36" s="484">
        <f t="shared" si="2"/>
        <v>0</v>
      </c>
      <c r="AC36" s="414"/>
    </row>
    <row r="37" spans="1:29" ht="34.5" customHeight="1">
      <c r="A37" s="6">
        <f t="shared" ref="A37:A43" si="3">+A36+0.01</f>
        <v>2.1199999999999997</v>
      </c>
      <c r="B37" s="21" t="s">
        <v>57</v>
      </c>
      <c r="C37" s="22"/>
      <c r="D37" s="23"/>
      <c r="E37" s="22"/>
      <c r="F37" s="23"/>
      <c r="G37" s="22"/>
      <c r="H37" s="22"/>
      <c r="I37" s="78"/>
      <c r="J37" s="22"/>
      <c r="K37" s="22"/>
      <c r="L37" s="22"/>
      <c r="M37" s="22"/>
      <c r="N37" s="22"/>
      <c r="O37" s="51"/>
      <c r="P37" s="22"/>
      <c r="Q37" s="23"/>
      <c r="R37" s="22"/>
      <c r="S37" s="23"/>
      <c r="T37" s="502"/>
      <c r="U37" s="502"/>
      <c r="V37" s="502"/>
      <c r="W37" s="502"/>
      <c r="X37" s="423"/>
      <c r="Y37" s="502"/>
      <c r="Z37" s="503"/>
      <c r="AA37" s="502"/>
      <c r="AB37" s="484">
        <f t="shared" si="2"/>
        <v>0</v>
      </c>
      <c r="AC37" s="414"/>
    </row>
    <row r="38" spans="1:29" ht="31.5">
      <c r="A38" s="6">
        <f t="shared" si="3"/>
        <v>2.1299999999999994</v>
      </c>
      <c r="B38" s="21" t="s">
        <v>58</v>
      </c>
      <c r="C38" s="22"/>
      <c r="D38" s="23"/>
      <c r="E38" s="22"/>
      <c r="F38" s="23"/>
      <c r="G38" s="22"/>
      <c r="H38" s="22"/>
      <c r="I38" s="78"/>
      <c r="J38" s="22"/>
      <c r="K38" s="22"/>
      <c r="L38" s="22"/>
      <c r="M38" s="22"/>
      <c r="N38" s="22"/>
      <c r="O38" s="51"/>
      <c r="P38" s="22"/>
      <c r="Q38" s="23"/>
      <c r="R38" s="22"/>
      <c r="S38" s="23"/>
      <c r="T38" s="502"/>
      <c r="U38" s="502"/>
      <c r="V38" s="502"/>
      <c r="W38" s="502"/>
      <c r="X38" s="423"/>
      <c r="Y38" s="502"/>
      <c r="Z38" s="503"/>
      <c r="AA38" s="502"/>
      <c r="AB38" s="484">
        <f t="shared" si="2"/>
        <v>0</v>
      </c>
      <c r="AC38" s="414"/>
    </row>
    <row r="39" spans="1:29" ht="31.5">
      <c r="A39" s="6">
        <f t="shared" si="3"/>
        <v>2.1399999999999992</v>
      </c>
      <c r="B39" s="21" t="s">
        <v>59</v>
      </c>
      <c r="C39" s="22"/>
      <c r="D39" s="23"/>
      <c r="E39" s="22"/>
      <c r="F39" s="23"/>
      <c r="G39" s="22"/>
      <c r="H39" s="22"/>
      <c r="I39" s="78"/>
      <c r="J39" s="22"/>
      <c r="K39" s="22"/>
      <c r="L39" s="22"/>
      <c r="M39" s="22"/>
      <c r="N39" s="22"/>
      <c r="O39" s="51"/>
      <c r="P39" s="22"/>
      <c r="Q39" s="23"/>
      <c r="R39" s="22"/>
      <c r="S39" s="23"/>
      <c r="T39" s="502"/>
      <c r="U39" s="502"/>
      <c r="V39" s="502"/>
      <c r="W39" s="502"/>
      <c r="X39" s="423"/>
      <c r="Y39" s="502"/>
      <c r="Z39" s="503"/>
      <c r="AA39" s="502"/>
      <c r="AB39" s="484">
        <f t="shared" si="2"/>
        <v>0</v>
      </c>
      <c r="AC39" s="414"/>
    </row>
    <row r="40" spans="1:29" ht="41.25" customHeight="1">
      <c r="A40" s="6">
        <f t="shared" si="3"/>
        <v>2.149999999999999</v>
      </c>
      <c r="B40" s="21" t="s">
        <v>60</v>
      </c>
      <c r="C40" s="22"/>
      <c r="D40" s="23"/>
      <c r="E40" s="22"/>
      <c r="F40" s="23"/>
      <c r="G40" s="22"/>
      <c r="H40" s="22"/>
      <c r="I40" s="78"/>
      <c r="J40" s="22"/>
      <c r="K40" s="22"/>
      <c r="L40" s="22"/>
      <c r="M40" s="22"/>
      <c r="N40" s="22"/>
      <c r="O40" s="51"/>
      <c r="P40" s="22"/>
      <c r="Q40" s="23"/>
      <c r="R40" s="22"/>
      <c r="S40" s="23"/>
      <c r="T40" s="502"/>
      <c r="U40" s="502"/>
      <c r="V40" s="502"/>
      <c r="W40" s="502"/>
      <c r="X40" s="423"/>
      <c r="Y40" s="502"/>
      <c r="Z40" s="503"/>
      <c r="AA40" s="502"/>
      <c r="AB40" s="484">
        <f t="shared" si="2"/>
        <v>0</v>
      </c>
      <c r="AC40" s="414"/>
    </row>
    <row r="41" spans="1:29" ht="31.5">
      <c r="A41" s="6">
        <f t="shared" si="3"/>
        <v>2.1599999999999988</v>
      </c>
      <c r="B41" s="21" t="s">
        <v>61</v>
      </c>
      <c r="C41" s="22"/>
      <c r="D41" s="23"/>
      <c r="E41" s="22"/>
      <c r="F41" s="23"/>
      <c r="G41" s="22"/>
      <c r="H41" s="22"/>
      <c r="I41" s="78"/>
      <c r="J41" s="22"/>
      <c r="K41" s="22"/>
      <c r="L41" s="22"/>
      <c r="M41" s="22"/>
      <c r="N41" s="22"/>
      <c r="O41" s="51"/>
      <c r="P41" s="22"/>
      <c r="Q41" s="23"/>
      <c r="R41" s="22"/>
      <c r="S41" s="23"/>
      <c r="T41" s="502"/>
      <c r="U41" s="502"/>
      <c r="V41" s="502"/>
      <c r="W41" s="502"/>
      <c r="X41" s="423"/>
      <c r="Y41" s="502"/>
      <c r="Z41" s="503"/>
      <c r="AA41" s="502"/>
      <c r="AB41" s="484">
        <f t="shared" si="2"/>
        <v>0</v>
      </c>
      <c r="AC41" s="414"/>
    </row>
    <row r="42" spans="1:29" ht="39" customHeight="1">
      <c r="A42" s="6">
        <f t="shared" si="3"/>
        <v>2.1699999999999986</v>
      </c>
      <c r="B42" s="21" t="s">
        <v>62</v>
      </c>
      <c r="C42" s="22"/>
      <c r="D42" s="23"/>
      <c r="E42" s="22"/>
      <c r="F42" s="23"/>
      <c r="G42" s="22"/>
      <c r="H42" s="22"/>
      <c r="I42" s="78"/>
      <c r="J42" s="22"/>
      <c r="K42" s="22"/>
      <c r="L42" s="22"/>
      <c r="M42" s="22"/>
      <c r="N42" s="22"/>
      <c r="O42" s="51"/>
      <c r="P42" s="22"/>
      <c r="Q42" s="23"/>
      <c r="R42" s="22"/>
      <c r="S42" s="23"/>
      <c r="T42" s="502"/>
      <c r="U42" s="502"/>
      <c r="V42" s="502"/>
      <c r="W42" s="502"/>
      <c r="X42" s="423"/>
      <c r="Y42" s="502"/>
      <c r="Z42" s="503"/>
      <c r="AA42" s="502"/>
      <c r="AB42" s="484">
        <f t="shared" si="2"/>
        <v>0</v>
      </c>
      <c r="AC42" s="414"/>
    </row>
    <row r="43" spans="1:29" ht="38.25" customHeight="1">
      <c r="A43" s="6">
        <f t="shared" si="3"/>
        <v>2.1799999999999984</v>
      </c>
      <c r="B43" s="21" t="s">
        <v>63</v>
      </c>
      <c r="C43" s="22"/>
      <c r="D43" s="23"/>
      <c r="E43" s="22"/>
      <c r="F43" s="23"/>
      <c r="G43" s="22"/>
      <c r="H43" s="22"/>
      <c r="I43" s="78"/>
      <c r="J43" s="22"/>
      <c r="K43" s="22"/>
      <c r="L43" s="22"/>
      <c r="M43" s="22"/>
      <c r="N43" s="22"/>
      <c r="O43" s="51"/>
      <c r="P43" s="22"/>
      <c r="Q43" s="23"/>
      <c r="R43" s="22"/>
      <c r="S43" s="23"/>
      <c r="T43" s="502"/>
      <c r="U43" s="502"/>
      <c r="V43" s="502"/>
      <c r="W43" s="502"/>
      <c r="X43" s="423"/>
      <c r="Y43" s="502"/>
      <c r="Z43" s="503"/>
      <c r="AA43" s="502"/>
      <c r="AB43" s="484">
        <f t="shared" si="2"/>
        <v>0</v>
      </c>
      <c r="AC43" s="414"/>
    </row>
    <row r="44" spans="1:29" s="216" customFormat="1" ht="18">
      <c r="A44" s="203"/>
      <c r="B44" s="177" t="s">
        <v>64</v>
      </c>
      <c r="C44" s="178">
        <f>SUM(C23:C43)</f>
        <v>0</v>
      </c>
      <c r="D44" s="178">
        <f>SUM(D23:D43)</f>
        <v>0</v>
      </c>
      <c r="E44" s="179"/>
      <c r="F44" s="330"/>
      <c r="G44" s="179"/>
      <c r="H44" s="179"/>
      <c r="I44" s="188"/>
      <c r="J44" s="179"/>
      <c r="K44" s="179"/>
      <c r="L44" s="179"/>
      <c r="M44" s="179"/>
      <c r="N44" s="179"/>
      <c r="O44" s="180"/>
      <c r="P44" s="179"/>
      <c r="Q44" s="330"/>
      <c r="R44" s="179"/>
      <c r="S44" s="330"/>
      <c r="T44" s="504"/>
      <c r="U44" s="504"/>
      <c r="V44" s="504"/>
      <c r="W44" s="504"/>
      <c r="X44" s="491"/>
      <c r="Y44" s="504"/>
      <c r="Z44" s="505"/>
      <c r="AA44" s="504"/>
      <c r="AB44" s="505"/>
      <c r="AC44" s="415"/>
    </row>
    <row r="45" spans="1:29" s="216" customFormat="1" ht="31.5">
      <c r="A45" s="203"/>
      <c r="B45" s="181" t="s">
        <v>65</v>
      </c>
      <c r="C45" s="182"/>
      <c r="D45" s="182">
        <f t="shared" ref="D45" si="4">D44+D21</f>
        <v>0</v>
      </c>
      <c r="E45" s="183"/>
      <c r="F45" s="331"/>
      <c r="G45" s="183"/>
      <c r="H45" s="183"/>
      <c r="I45" s="189"/>
      <c r="J45" s="183"/>
      <c r="K45" s="183"/>
      <c r="L45" s="183"/>
      <c r="M45" s="183"/>
      <c r="N45" s="183"/>
      <c r="O45" s="184"/>
      <c r="P45" s="183"/>
      <c r="Q45" s="331"/>
      <c r="R45" s="183"/>
      <c r="S45" s="331"/>
      <c r="T45" s="429"/>
      <c r="U45" s="429"/>
      <c r="V45" s="429"/>
      <c r="W45" s="429"/>
      <c r="X45" s="430"/>
      <c r="Y45" s="429"/>
      <c r="Z45" s="499"/>
      <c r="AA45" s="429"/>
      <c r="AB45" s="499"/>
      <c r="AC45" s="412"/>
    </row>
    <row r="46" spans="1:29" s="88" customFormat="1">
      <c r="A46" s="6"/>
      <c r="B46" s="25" t="s">
        <v>66</v>
      </c>
      <c r="C46" s="26"/>
      <c r="D46" s="27"/>
      <c r="E46" s="26"/>
      <c r="F46" s="27"/>
      <c r="G46" s="26"/>
      <c r="H46" s="26"/>
      <c r="I46" s="53"/>
      <c r="J46" s="26"/>
      <c r="K46" s="26"/>
      <c r="L46" s="26"/>
      <c r="M46" s="26"/>
      <c r="N46" s="26"/>
      <c r="O46" s="112"/>
      <c r="P46" s="26"/>
      <c r="Q46" s="27"/>
      <c r="R46" s="26"/>
      <c r="S46" s="27"/>
      <c r="T46" s="439"/>
      <c r="U46" s="439"/>
      <c r="V46" s="439"/>
      <c r="W46" s="439"/>
      <c r="X46" s="440"/>
      <c r="Y46" s="439"/>
      <c r="Z46" s="448"/>
      <c r="AA46" s="439"/>
      <c r="AB46" s="448"/>
      <c r="AC46" s="416"/>
    </row>
    <row r="47" spans="1:29" s="88" customFormat="1" ht="21.75" customHeight="1">
      <c r="A47" s="6"/>
      <c r="B47" s="28" t="s">
        <v>29</v>
      </c>
      <c r="C47" s="29"/>
      <c r="D47" s="30"/>
      <c r="E47" s="29"/>
      <c r="F47" s="30"/>
      <c r="G47" s="29"/>
      <c r="H47" s="29"/>
      <c r="I47" s="79"/>
      <c r="J47" s="29"/>
      <c r="K47" s="29"/>
      <c r="L47" s="29"/>
      <c r="M47" s="29"/>
      <c r="N47" s="29"/>
      <c r="O47" s="113"/>
      <c r="P47" s="29"/>
      <c r="Q47" s="30"/>
      <c r="R47" s="29"/>
      <c r="S47" s="30"/>
      <c r="T47" s="441"/>
      <c r="U47" s="441"/>
      <c r="V47" s="441"/>
      <c r="W47" s="441"/>
      <c r="X47" s="442"/>
      <c r="Y47" s="441"/>
      <c r="Z47" s="506"/>
      <c r="AA47" s="441"/>
      <c r="AB47" s="506"/>
      <c r="AC47" s="417"/>
    </row>
    <row r="48" spans="1:29" s="88" customFormat="1" ht="41.25" customHeight="1">
      <c r="A48" s="6">
        <v>2.19</v>
      </c>
      <c r="B48" s="31" t="s">
        <v>67</v>
      </c>
      <c r="C48" s="32"/>
      <c r="D48" s="33"/>
      <c r="E48" s="32"/>
      <c r="F48" s="33"/>
      <c r="G48" s="32"/>
      <c r="H48" s="32"/>
      <c r="I48" s="80"/>
      <c r="J48" s="32"/>
      <c r="K48" s="32"/>
      <c r="L48" s="32"/>
      <c r="M48" s="32"/>
      <c r="N48" s="32"/>
      <c r="O48" s="51"/>
      <c r="P48" s="32"/>
      <c r="Q48" s="33"/>
      <c r="R48" s="32"/>
      <c r="S48" s="33"/>
      <c r="T48" s="443"/>
      <c r="U48" s="443"/>
      <c r="V48" s="443"/>
      <c r="W48" s="443"/>
      <c r="X48" s="423"/>
      <c r="Y48" s="443"/>
      <c r="Z48" s="507"/>
      <c r="AA48" s="443"/>
      <c r="AB48" s="484">
        <f t="shared" ref="AB48:AB75" si="5">U48+W48+Z48</f>
        <v>0</v>
      </c>
      <c r="AC48" s="418"/>
    </row>
    <row r="49" spans="1:29" s="88" customFormat="1" ht="41.25" customHeight="1">
      <c r="A49" s="6">
        <f t="shared" ref="A49:A51" si="6">+A48+0.01</f>
        <v>2.1999999999999997</v>
      </c>
      <c r="B49" s="31" t="s">
        <v>68</v>
      </c>
      <c r="C49" s="32"/>
      <c r="D49" s="33"/>
      <c r="E49" s="32"/>
      <c r="F49" s="33"/>
      <c r="G49" s="32"/>
      <c r="H49" s="32"/>
      <c r="I49" s="80"/>
      <c r="J49" s="32"/>
      <c r="K49" s="32"/>
      <c r="L49" s="32"/>
      <c r="M49" s="32"/>
      <c r="N49" s="32"/>
      <c r="O49" s="51"/>
      <c r="P49" s="32"/>
      <c r="Q49" s="33"/>
      <c r="R49" s="32"/>
      <c r="S49" s="33"/>
      <c r="T49" s="443"/>
      <c r="U49" s="443"/>
      <c r="V49" s="443"/>
      <c r="W49" s="443"/>
      <c r="X49" s="423"/>
      <c r="Y49" s="443"/>
      <c r="Z49" s="507"/>
      <c r="AA49" s="443"/>
      <c r="AB49" s="484">
        <f t="shared" si="5"/>
        <v>0</v>
      </c>
      <c r="AC49" s="418"/>
    </row>
    <row r="50" spans="1:29" s="88" customFormat="1" ht="25.5" customHeight="1">
      <c r="A50" s="6">
        <f t="shared" si="6"/>
        <v>2.2099999999999995</v>
      </c>
      <c r="B50" s="31" t="s">
        <v>69</v>
      </c>
      <c r="C50" s="32"/>
      <c r="D50" s="33"/>
      <c r="E50" s="32"/>
      <c r="F50" s="33"/>
      <c r="G50" s="32"/>
      <c r="H50" s="32"/>
      <c r="I50" s="80"/>
      <c r="J50" s="32"/>
      <c r="K50" s="32"/>
      <c r="L50" s="32"/>
      <c r="M50" s="32"/>
      <c r="N50" s="32"/>
      <c r="O50" s="51"/>
      <c r="P50" s="32"/>
      <c r="Q50" s="33"/>
      <c r="R50" s="32"/>
      <c r="S50" s="33"/>
      <c r="T50" s="443"/>
      <c r="U50" s="443"/>
      <c r="V50" s="443"/>
      <c r="W50" s="443"/>
      <c r="X50" s="423"/>
      <c r="Y50" s="443"/>
      <c r="Z50" s="507"/>
      <c r="AA50" s="443"/>
      <c r="AB50" s="484">
        <f t="shared" si="5"/>
        <v>0</v>
      </c>
      <c r="AC50" s="418"/>
    </row>
    <row r="51" spans="1:29" s="88" customFormat="1" ht="41.25" customHeight="1">
      <c r="A51" s="6">
        <f t="shared" si="6"/>
        <v>2.2199999999999993</v>
      </c>
      <c r="B51" s="31" t="s">
        <v>33</v>
      </c>
      <c r="C51" s="32"/>
      <c r="D51" s="33"/>
      <c r="E51" s="32"/>
      <c r="F51" s="33"/>
      <c r="G51" s="32"/>
      <c r="H51" s="32"/>
      <c r="I51" s="80"/>
      <c r="J51" s="32"/>
      <c r="K51" s="32"/>
      <c r="L51" s="32"/>
      <c r="M51" s="32"/>
      <c r="N51" s="32"/>
      <c r="O51" s="114"/>
      <c r="P51" s="32"/>
      <c r="Q51" s="33"/>
      <c r="R51" s="32"/>
      <c r="S51" s="33"/>
      <c r="T51" s="443"/>
      <c r="U51" s="443"/>
      <c r="V51" s="443"/>
      <c r="W51" s="443"/>
      <c r="X51" s="444"/>
      <c r="Y51" s="443"/>
      <c r="Z51" s="507"/>
      <c r="AA51" s="443"/>
      <c r="AB51" s="484">
        <f t="shared" si="5"/>
        <v>0</v>
      </c>
      <c r="AC51" s="418"/>
    </row>
    <row r="52" spans="1:29" s="216" customFormat="1">
      <c r="A52" s="203"/>
      <c r="B52" s="185" t="s">
        <v>70</v>
      </c>
      <c r="C52" s="186"/>
      <c r="D52" s="190"/>
      <c r="E52" s="186"/>
      <c r="F52" s="190"/>
      <c r="G52" s="186"/>
      <c r="H52" s="186"/>
      <c r="I52" s="191"/>
      <c r="J52" s="186"/>
      <c r="K52" s="186"/>
      <c r="L52" s="186"/>
      <c r="M52" s="186"/>
      <c r="N52" s="186"/>
      <c r="O52" s="187"/>
      <c r="P52" s="186"/>
      <c r="Q52" s="190"/>
      <c r="R52" s="186"/>
      <c r="S52" s="190"/>
      <c r="T52" s="441"/>
      <c r="U52" s="441"/>
      <c r="V52" s="441"/>
      <c r="W52" s="441"/>
      <c r="X52" s="442"/>
      <c r="Y52" s="441"/>
      <c r="Z52" s="506"/>
      <c r="AA52" s="441"/>
      <c r="AB52" s="484">
        <f t="shared" si="5"/>
        <v>0</v>
      </c>
      <c r="AC52" s="419"/>
    </row>
    <row r="53" spans="1:29" s="88" customFormat="1">
      <c r="A53" s="6"/>
      <c r="B53" s="34" t="s">
        <v>71</v>
      </c>
      <c r="C53" s="29"/>
      <c r="D53" s="30"/>
      <c r="E53" s="29"/>
      <c r="F53" s="30"/>
      <c r="G53" s="29"/>
      <c r="H53" s="29"/>
      <c r="I53" s="79"/>
      <c r="J53" s="29"/>
      <c r="K53" s="29"/>
      <c r="L53" s="29"/>
      <c r="M53" s="29"/>
      <c r="N53" s="29"/>
      <c r="O53" s="113"/>
      <c r="P53" s="29"/>
      <c r="Q53" s="30"/>
      <c r="R53" s="29"/>
      <c r="S53" s="30"/>
      <c r="T53" s="441"/>
      <c r="U53" s="441"/>
      <c r="V53" s="441"/>
      <c r="W53" s="441"/>
      <c r="X53" s="442"/>
      <c r="Y53" s="441"/>
      <c r="Z53" s="506"/>
      <c r="AA53" s="441"/>
      <c r="AB53" s="484">
        <f t="shared" si="5"/>
        <v>0</v>
      </c>
      <c r="AC53" s="420"/>
    </row>
    <row r="54" spans="1:29" s="88" customFormat="1" ht="38.25" customHeight="1">
      <c r="A54" s="6">
        <v>2.23</v>
      </c>
      <c r="B54" s="21" t="s">
        <v>72</v>
      </c>
      <c r="C54" s="22"/>
      <c r="D54" s="23"/>
      <c r="E54" s="22"/>
      <c r="F54" s="23"/>
      <c r="G54" s="22"/>
      <c r="H54" s="22"/>
      <c r="I54" s="78"/>
      <c r="J54" s="22"/>
      <c r="K54" s="22"/>
      <c r="L54" s="22"/>
      <c r="M54" s="22"/>
      <c r="N54" s="22"/>
      <c r="O54" s="51"/>
      <c r="P54" s="22"/>
      <c r="Q54" s="23"/>
      <c r="R54" s="22"/>
      <c r="S54" s="23"/>
      <c r="T54" s="502"/>
      <c r="U54" s="502"/>
      <c r="V54" s="502"/>
      <c r="W54" s="502"/>
      <c r="X54" s="423"/>
      <c r="Y54" s="502"/>
      <c r="Z54" s="503"/>
      <c r="AA54" s="502"/>
      <c r="AB54" s="484">
        <f t="shared" si="5"/>
        <v>0</v>
      </c>
      <c r="AC54" s="414"/>
    </row>
    <row r="55" spans="1:29" s="88" customFormat="1" ht="34.5" customHeight="1">
      <c r="A55" s="6">
        <f t="shared" ref="A55:A75" si="7">+A54+0.01</f>
        <v>2.2399999999999998</v>
      </c>
      <c r="B55" s="21" t="s">
        <v>37</v>
      </c>
      <c r="C55" s="22"/>
      <c r="D55" s="23"/>
      <c r="E55" s="22"/>
      <c r="F55" s="23"/>
      <c r="G55" s="22"/>
      <c r="H55" s="22"/>
      <c r="I55" s="78"/>
      <c r="J55" s="22"/>
      <c r="K55" s="22"/>
      <c r="L55" s="22"/>
      <c r="M55" s="22"/>
      <c r="N55" s="22"/>
      <c r="O55" s="51"/>
      <c r="P55" s="22"/>
      <c r="Q55" s="23"/>
      <c r="R55" s="22"/>
      <c r="S55" s="23"/>
      <c r="T55" s="502"/>
      <c r="U55" s="502"/>
      <c r="V55" s="502"/>
      <c r="W55" s="502"/>
      <c r="X55" s="423"/>
      <c r="Y55" s="502"/>
      <c r="Z55" s="503"/>
      <c r="AA55" s="502"/>
      <c r="AB55" s="484">
        <f t="shared" si="5"/>
        <v>0</v>
      </c>
      <c r="AC55" s="414"/>
    </row>
    <row r="56" spans="1:29" s="88" customFormat="1" ht="62.25" customHeight="1">
      <c r="A56" s="6">
        <f t="shared" si="7"/>
        <v>2.2499999999999996</v>
      </c>
      <c r="B56" s="12" t="s">
        <v>73</v>
      </c>
      <c r="C56" s="8"/>
      <c r="D56" s="13"/>
      <c r="E56" s="8"/>
      <c r="F56" s="13"/>
      <c r="G56" s="8"/>
      <c r="H56" s="8"/>
      <c r="I56" s="75"/>
      <c r="J56" s="8"/>
      <c r="K56" s="8"/>
      <c r="L56" s="8"/>
      <c r="M56" s="8"/>
      <c r="N56" s="8"/>
      <c r="O56" s="51"/>
      <c r="P56" s="8"/>
      <c r="Q56" s="13"/>
      <c r="R56" s="8"/>
      <c r="S56" s="13"/>
      <c r="T56" s="405"/>
      <c r="U56" s="405"/>
      <c r="V56" s="405"/>
      <c r="W56" s="405"/>
      <c r="X56" s="423"/>
      <c r="Y56" s="405"/>
      <c r="Z56" s="484"/>
      <c r="AA56" s="405"/>
      <c r="AB56" s="484">
        <f t="shared" si="5"/>
        <v>0</v>
      </c>
      <c r="AC56" s="407"/>
    </row>
    <row r="57" spans="1:29" s="88" customFormat="1" ht="24" customHeight="1">
      <c r="A57" s="6">
        <f t="shared" si="7"/>
        <v>2.2599999999999993</v>
      </c>
      <c r="B57" s="21" t="s">
        <v>74</v>
      </c>
      <c r="C57" s="22"/>
      <c r="D57" s="23"/>
      <c r="E57" s="22"/>
      <c r="F57" s="23"/>
      <c r="G57" s="22"/>
      <c r="H57" s="22"/>
      <c r="I57" s="78"/>
      <c r="J57" s="22"/>
      <c r="K57" s="22"/>
      <c r="L57" s="22"/>
      <c r="M57" s="22"/>
      <c r="N57" s="22"/>
      <c r="O57" s="101"/>
      <c r="P57" s="22"/>
      <c r="Q57" s="23"/>
      <c r="R57" s="22"/>
      <c r="S57" s="23"/>
      <c r="T57" s="502"/>
      <c r="U57" s="502"/>
      <c r="V57" s="502"/>
      <c r="W57" s="502"/>
      <c r="X57" s="435"/>
      <c r="Y57" s="502"/>
      <c r="Z57" s="503"/>
      <c r="AA57" s="502"/>
      <c r="AB57" s="484">
        <f t="shared" si="5"/>
        <v>0</v>
      </c>
      <c r="AC57" s="414"/>
    </row>
    <row r="58" spans="1:29" s="88" customFormat="1" ht="33.75" customHeight="1">
      <c r="A58" s="6" t="s">
        <v>40</v>
      </c>
      <c r="B58" s="35" t="s">
        <v>75</v>
      </c>
      <c r="C58" s="86"/>
      <c r="D58" s="89"/>
      <c r="E58" s="86"/>
      <c r="F58" s="89"/>
      <c r="G58" s="86"/>
      <c r="H58" s="86"/>
      <c r="I58" s="121"/>
      <c r="J58" s="86"/>
      <c r="K58" s="86"/>
      <c r="L58" s="86"/>
      <c r="M58" s="86"/>
      <c r="N58" s="86"/>
      <c r="O58" s="64"/>
      <c r="P58" s="86"/>
      <c r="Q58" s="89"/>
      <c r="R58" s="86"/>
      <c r="S58" s="89"/>
      <c r="T58" s="508"/>
      <c r="U58" s="508"/>
      <c r="V58" s="508"/>
      <c r="W58" s="508"/>
      <c r="X58" s="426"/>
      <c r="Y58" s="508"/>
      <c r="Z58" s="509"/>
      <c r="AA58" s="508"/>
      <c r="AB58" s="484">
        <f t="shared" si="5"/>
        <v>0</v>
      </c>
      <c r="AC58" s="421"/>
    </row>
    <row r="59" spans="1:29" s="88" customFormat="1" ht="51" customHeight="1">
      <c r="A59" s="6" t="s">
        <v>42</v>
      </c>
      <c r="B59" s="35" t="s">
        <v>76</v>
      </c>
      <c r="C59" s="86"/>
      <c r="D59" s="89"/>
      <c r="E59" s="86"/>
      <c r="F59" s="89"/>
      <c r="G59" s="86"/>
      <c r="H59" s="86"/>
      <c r="I59" s="121"/>
      <c r="J59" s="86"/>
      <c r="K59" s="86"/>
      <c r="L59" s="86"/>
      <c r="M59" s="86"/>
      <c r="N59" s="86"/>
      <c r="O59" s="64"/>
      <c r="P59" s="86"/>
      <c r="Q59" s="89"/>
      <c r="R59" s="86"/>
      <c r="S59" s="89"/>
      <c r="T59" s="508"/>
      <c r="U59" s="508"/>
      <c r="V59" s="508"/>
      <c r="W59" s="508"/>
      <c r="X59" s="426"/>
      <c r="Y59" s="508"/>
      <c r="Z59" s="509"/>
      <c r="AA59" s="508"/>
      <c r="AB59" s="484">
        <f t="shared" si="5"/>
        <v>0</v>
      </c>
      <c r="AC59" s="421"/>
    </row>
    <row r="60" spans="1:29" s="88" customFormat="1" ht="51" customHeight="1">
      <c r="A60" s="6" t="s">
        <v>44</v>
      </c>
      <c r="B60" s="35" t="s">
        <v>77</v>
      </c>
      <c r="C60" s="86"/>
      <c r="D60" s="89"/>
      <c r="E60" s="86"/>
      <c r="F60" s="89"/>
      <c r="G60" s="86"/>
      <c r="H60" s="86"/>
      <c r="I60" s="121"/>
      <c r="J60" s="86"/>
      <c r="K60" s="86"/>
      <c r="L60" s="86"/>
      <c r="M60" s="86"/>
      <c r="N60" s="86"/>
      <c r="O60" s="101"/>
      <c r="P60" s="86"/>
      <c r="Q60" s="89"/>
      <c r="R60" s="86"/>
      <c r="S60" s="89"/>
      <c r="T60" s="508"/>
      <c r="U60" s="508"/>
      <c r="V60" s="508"/>
      <c r="W60" s="508"/>
      <c r="X60" s="435"/>
      <c r="Y60" s="508"/>
      <c r="Z60" s="509"/>
      <c r="AA60" s="508"/>
      <c r="AB60" s="484">
        <f t="shared" si="5"/>
        <v>0</v>
      </c>
      <c r="AC60" s="421"/>
    </row>
    <row r="61" spans="1:29" s="88" customFormat="1" ht="82.5" customHeight="1">
      <c r="A61" s="6" t="s">
        <v>46</v>
      </c>
      <c r="B61" s="35" t="s">
        <v>78</v>
      </c>
      <c r="C61" s="86"/>
      <c r="D61" s="89"/>
      <c r="E61" s="86"/>
      <c r="F61" s="89"/>
      <c r="G61" s="86"/>
      <c r="H61" s="86"/>
      <c r="I61" s="121"/>
      <c r="J61" s="86"/>
      <c r="K61" s="86"/>
      <c r="L61" s="86"/>
      <c r="M61" s="86"/>
      <c r="N61" s="86"/>
      <c r="O61" s="51"/>
      <c r="P61" s="86"/>
      <c r="Q61" s="89"/>
      <c r="R61" s="86"/>
      <c r="S61" s="89"/>
      <c r="T61" s="508"/>
      <c r="U61" s="508"/>
      <c r="V61" s="508"/>
      <c r="W61" s="508"/>
      <c r="X61" s="423"/>
      <c r="Y61" s="508"/>
      <c r="Z61" s="509"/>
      <c r="AA61" s="508"/>
      <c r="AB61" s="484">
        <f t="shared" si="5"/>
        <v>0</v>
      </c>
      <c r="AC61" s="421"/>
    </row>
    <row r="62" spans="1:29" s="88" customFormat="1" ht="38.25" customHeight="1">
      <c r="A62" s="6" t="s">
        <v>48</v>
      </c>
      <c r="B62" s="35" t="s">
        <v>79</v>
      </c>
      <c r="C62" s="86"/>
      <c r="D62" s="89"/>
      <c r="E62" s="86"/>
      <c r="F62" s="89"/>
      <c r="G62" s="86"/>
      <c r="H62" s="86"/>
      <c r="I62" s="121"/>
      <c r="J62" s="86"/>
      <c r="K62" s="86"/>
      <c r="L62" s="86"/>
      <c r="M62" s="86"/>
      <c r="N62" s="86"/>
      <c r="O62" s="51"/>
      <c r="P62" s="86"/>
      <c r="Q62" s="89"/>
      <c r="R62" s="86"/>
      <c r="S62" s="89"/>
      <c r="T62" s="508"/>
      <c r="U62" s="508"/>
      <c r="V62" s="508"/>
      <c r="W62" s="508"/>
      <c r="X62" s="423"/>
      <c r="Y62" s="508"/>
      <c r="Z62" s="509"/>
      <c r="AA62" s="508"/>
      <c r="AB62" s="484">
        <f t="shared" si="5"/>
        <v>0</v>
      </c>
      <c r="AC62" s="421"/>
    </row>
    <row r="63" spans="1:29" s="88" customFormat="1" ht="42" customHeight="1">
      <c r="A63" s="6" t="s">
        <v>50</v>
      </c>
      <c r="B63" s="35" t="s">
        <v>49</v>
      </c>
      <c r="C63" s="86"/>
      <c r="D63" s="89"/>
      <c r="E63" s="86"/>
      <c r="F63" s="89"/>
      <c r="G63" s="86"/>
      <c r="H63" s="86"/>
      <c r="I63" s="121"/>
      <c r="J63" s="86"/>
      <c r="K63" s="86"/>
      <c r="L63" s="86"/>
      <c r="M63" s="86"/>
      <c r="N63" s="86"/>
      <c r="O63" s="51"/>
      <c r="P63" s="86"/>
      <c r="Q63" s="89"/>
      <c r="R63" s="86"/>
      <c r="S63" s="89"/>
      <c r="T63" s="508"/>
      <c r="U63" s="508"/>
      <c r="V63" s="508"/>
      <c r="W63" s="508"/>
      <c r="X63" s="423"/>
      <c r="Y63" s="508"/>
      <c r="Z63" s="509"/>
      <c r="AA63" s="508"/>
      <c r="AB63" s="484">
        <f t="shared" si="5"/>
        <v>0</v>
      </c>
      <c r="AC63" s="421"/>
    </row>
    <row r="64" spans="1:29" s="88" customFormat="1" ht="52.5" customHeight="1">
      <c r="A64" s="6" t="s">
        <v>52</v>
      </c>
      <c r="B64" s="35" t="s">
        <v>80</v>
      </c>
      <c r="C64" s="86"/>
      <c r="D64" s="89"/>
      <c r="E64" s="86"/>
      <c r="F64" s="89"/>
      <c r="G64" s="86"/>
      <c r="H64" s="86"/>
      <c r="I64" s="121"/>
      <c r="J64" s="86"/>
      <c r="K64" s="86"/>
      <c r="L64" s="86"/>
      <c r="M64" s="86"/>
      <c r="N64" s="86"/>
      <c r="O64" s="51"/>
      <c r="P64" s="86"/>
      <c r="Q64" s="89"/>
      <c r="R64" s="86"/>
      <c r="S64" s="89"/>
      <c r="T64" s="508"/>
      <c r="U64" s="508"/>
      <c r="V64" s="508"/>
      <c r="W64" s="508"/>
      <c r="X64" s="423"/>
      <c r="Y64" s="508"/>
      <c r="Z64" s="509"/>
      <c r="AA64" s="508"/>
      <c r="AB64" s="484">
        <f t="shared" si="5"/>
        <v>0</v>
      </c>
      <c r="AC64" s="421"/>
    </row>
    <row r="65" spans="1:29" s="88" customFormat="1" ht="45.75" customHeight="1">
      <c r="A65" s="6" t="s">
        <v>81</v>
      </c>
      <c r="B65" s="35" t="s">
        <v>82</v>
      </c>
      <c r="C65" s="86"/>
      <c r="D65" s="89"/>
      <c r="E65" s="86"/>
      <c r="F65" s="89"/>
      <c r="G65" s="86"/>
      <c r="H65" s="86"/>
      <c r="I65" s="121"/>
      <c r="J65" s="86"/>
      <c r="K65" s="86"/>
      <c r="L65" s="86"/>
      <c r="M65" s="86"/>
      <c r="N65" s="86"/>
      <c r="O65" s="51"/>
      <c r="P65" s="86"/>
      <c r="Q65" s="89"/>
      <c r="R65" s="86"/>
      <c r="S65" s="89"/>
      <c r="T65" s="508"/>
      <c r="U65" s="508"/>
      <c r="V65" s="508"/>
      <c r="W65" s="508"/>
      <c r="X65" s="423"/>
      <c r="Y65" s="508"/>
      <c r="Z65" s="509"/>
      <c r="AA65" s="508"/>
      <c r="AB65" s="484">
        <f t="shared" si="5"/>
        <v>0</v>
      </c>
      <c r="AC65" s="421"/>
    </row>
    <row r="66" spans="1:29" s="88" customFormat="1" ht="45.75" customHeight="1">
      <c r="A66" s="6">
        <v>2.27</v>
      </c>
      <c r="B66" s="18" t="s">
        <v>83</v>
      </c>
      <c r="C66" s="19"/>
      <c r="D66" s="20"/>
      <c r="E66" s="19"/>
      <c r="F66" s="20"/>
      <c r="G66" s="19"/>
      <c r="H66" s="19"/>
      <c r="I66" s="77"/>
      <c r="J66" s="19"/>
      <c r="K66" s="19"/>
      <c r="L66" s="19"/>
      <c r="M66" s="19"/>
      <c r="N66" s="19"/>
      <c r="O66" s="51"/>
      <c r="P66" s="86"/>
      <c r="Q66" s="20"/>
      <c r="R66" s="19"/>
      <c r="S66" s="20"/>
      <c r="T66" s="500"/>
      <c r="U66" s="500"/>
      <c r="V66" s="500"/>
      <c r="W66" s="500"/>
      <c r="X66" s="423"/>
      <c r="Y66" s="508"/>
      <c r="Z66" s="501"/>
      <c r="AA66" s="500"/>
      <c r="AB66" s="484">
        <f t="shared" si="5"/>
        <v>0</v>
      </c>
      <c r="AC66" s="413"/>
    </row>
    <row r="67" spans="1:29" s="88" customFormat="1" ht="45.75" customHeight="1">
      <c r="A67" s="6">
        <f t="shared" si="7"/>
        <v>2.2799999999999998</v>
      </c>
      <c r="B67" s="18" t="s">
        <v>84</v>
      </c>
      <c r="C67" s="19"/>
      <c r="D67" s="20"/>
      <c r="E67" s="19"/>
      <c r="F67" s="20"/>
      <c r="G67" s="19"/>
      <c r="H67" s="19"/>
      <c r="I67" s="77"/>
      <c r="J67" s="19"/>
      <c r="K67" s="19"/>
      <c r="L67" s="19"/>
      <c r="M67" s="19"/>
      <c r="N67" s="19"/>
      <c r="O67" s="51"/>
      <c r="P67" s="86"/>
      <c r="Q67" s="20"/>
      <c r="R67" s="19"/>
      <c r="S67" s="20"/>
      <c r="T67" s="500"/>
      <c r="U67" s="500"/>
      <c r="V67" s="500"/>
      <c r="W67" s="500"/>
      <c r="X67" s="423"/>
      <c r="Y67" s="508"/>
      <c r="Z67" s="501"/>
      <c r="AA67" s="500"/>
      <c r="AB67" s="484">
        <f t="shared" si="5"/>
        <v>0</v>
      </c>
      <c r="AC67" s="413"/>
    </row>
    <row r="68" spans="1:29" s="88" customFormat="1" ht="37.5" customHeight="1">
      <c r="A68" s="6">
        <f t="shared" si="7"/>
        <v>2.2899999999999996</v>
      </c>
      <c r="B68" s="18" t="s">
        <v>85</v>
      </c>
      <c r="C68" s="19"/>
      <c r="D68" s="20"/>
      <c r="E68" s="19"/>
      <c r="F68" s="20"/>
      <c r="G68" s="19"/>
      <c r="H68" s="19"/>
      <c r="I68" s="77"/>
      <c r="J68" s="19"/>
      <c r="K68" s="19"/>
      <c r="L68" s="19"/>
      <c r="M68" s="19"/>
      <c r="N68" s="19"/>
      <c r="O68" s="51"/>
      <c r="P68" s="86"/>
      <c r="Q68" s="20"/>
      <c r="R68" s="19"/>
      <c r="S68" s="20"/>
      <c r="T68" s="500"/>
      <c r="U68" s="500"/>
      <c r="V68" s="500"/>
      <c r="W68" s="500"/>
      <c r="X68" s="423"/>
      <c r="Y68" s="508"/>
      <c r="Z68" s="501"/>
      <c r="AA68" s="500"/>
      <c r="AB68" s="484">
        <f t="shared" si="5"/>
        <v>0</v>
      </c>
      <c r="AC68" s="413"/>
    </row>
    <row r="69" spans="1:29" s="88" customFormat="1" ht="24" customHeight="1">
      <c r="A69" s="6">
        <f t="shared" si="7"/>
        <v>2.2999999999999994</v>
      </c>
      <c r="B69" s="18" t="s">
        <v>86</v>
      </c>
      <c r="C69" s="19"/>
      <c r="D69" s="20"/>
      <c r="E69" s="19"/>
      <c r="F69" s="20"/>
      <c r="G69" s="19"/>
      <c r="H69" s="19"/>
      <c r="I69" s="77"/>
      <c r="J69" s="19"/>
      <c r="K69" s="19"/>
      <c r="L69" s="19"/>
      <c r="M69" s="19"/>
      <c r="N69" s="19"/>
      <c r="O69" s="51"/>
      <c r="P69" s="86"/>
      <c r="Q69" s="20"/>
      <c r="R69" s="19"/>
      <c r="S69" s="20"/>
      <c r="T69" s="500"/>
      <c r="U69" s="500"/>
      <c r="V69" s="500"/>
      <c r="W69" s="500"/>
      <c r="X69" s="423"/>
      <c r="Y69" s="508"/>
      <c r="Z69" s="501"/>
      <c r="AA69" s="500"/>
      <c r="AB69" s="484">
        <f t="shared" si="5"/>
        <v>0</v>
      </c>
      <c r="AC69" s="413"/>
    </row>
    <row r="70" spans="1:29" s="88" customFormat="1" ht="23.25" customHeight="1">
      <c r="A70" s="6">
        <f t="shared" si="7"/>
        <v>2.3099999999999992</v>
      </c>
      <c r="B70" s="18" t="s">
        <v>87</v>
      </c>
      <c r="C70" s="19"/>
      <c r="D70" s="20"/>
      <c r="E70" s="19"/>
      <c r="F70" s="20"/>
      <c r="G70" s="19"/>
      <c r="H70" s="19"/>
      <c r="I70" s="77"/>
      <c r="J70" s="19"/>
      <c r="K70" s="19"/>
      <c r="L70" s="19"/>
      <c r="M70" s="19"/>
      <c r="N70" s="19"/>
      <c r="O70" s="51"/>
      <c r="P70" s="86"/>
      <c r="Q70" s="20"/>
      <c r="R70" s="19"/>
      <c r="S70" s="20"/>
      <c r="T70" s="500"/>
      <c r="U70" s="500"/>
      <c r="V70" s="500"/>
      <c r="W70" s="500"/>
      <c r="X70" s="423"/>
      <c r="Y70" s="508"/>
      <c r="Z70" s="501"/>
      <c r="AA70" s="500"/>
      <c r="AB70" s="484">
        <f t="shared" si="5"/>
        <v>0</v>
      </c>
      <c r="AC70" s="413"/>
    </row>
    <row r="71" spans="1:29" s="88" customFormat="1" ht="31.5">
      <c r="A71" s="6">
        <f t="shared" si="7"/>
        <v>2.319999999999999</v>
      </c>
      <c r="B71" s="18" t="s">
        <v>88</v>
      </c>
      <c r="C71" s="19"/>
      <c r="D71" s="20"/>
      <c r="E71" s="19"/>
      <c r="F71" s="20"/>
      <c r="G71" s="19"/>
      <c r="H71" s="19"/>
      <c r="I71" s="77"/>
      <c r="J71" s="19"/>
      <c r="K71" s="19"/>
      <c r="L71" s="19"/>
      <c r="M71" s="19"/>
      <c r="N71" s="19"/>
      <c r="O71" s="51"/>
      <c r="P71" s="86"/>
      <c r="Q71" s="20"/>
      <c r="R71" s="19"/>
      <c r="S71" s="20"/>
      <c r="T71" s="500"/>
      <c r="U71" s="500"/>
      <c r="V71" s="500"/>
      <c r="W71" s="500"/>
      <c r="X71" s="423"/>
      <c r="Y71" s="508"/>
      <c r="Z71" s="501"/>
      <c r="AA71" s="500"/>
      <c r="AB71" s="484">
        <f t="shared" si="5"/>
        <v>0</v>
      </c>
      <c r="AC71" s="413"/>
    </row>
    <row r="72" spans="1:29" s="88" customFormat="1" ht="31.5">
      <c r="A72" s="6">
        <f t="shared" si="7"/>
        <v>2.3299999999999987</v>
      </c>
      <c r="B72" s="18" t="s">
        <v>89</v>
      </c>
      <c r="C72" s="19"/>
      <c r="D72" s="20"/>
      <c r="E72" s="19"/>
      <c r="F72" s="20"/>
      <c r="G72" s="19"/>
      <c r="H72" s="19"/>
      <c r="I72" s="77"/>
      <c r="J72" s="19"/>
      <c r="K72" s="19"/>
      <c r="L72" s="19"/>
      <c r="M72" s="19"/>
      <c r="N72" s="19"/>
      <c r="O72" s="51"/>
      <c r="P72" s="86"/>
      <c r="Q72" s="20"/>
      <c r="R72" s="19"/>
      <c r="S72" s="20"/>
      <c r="T72" s="500"/>
      <c r="U72" s="500"/>
      <c r="V72" s="500"/>
      <c r="W72" s="500"/>
      <c r="X72" s="423"/>
      <c r="Y72" s="508"/>
      <c r="Z72" s="501"/>
      <c r="AA72" s="500"/>
      <c r="AB72" s="484">
        <f t="shared" si="5"/>
        <v>0</v>
      </c>
      <c r="AC72" s="413"/>
    </row>
    <row r="73" spans="1:29" s="88" customFormat="1" ht="31.5">
      <c r="A73" s="6">
        <f t="shared" si="7"/>
        <v>2.3399999999999985</v>
      </c>
      <c r="B73" s="18" t="s">
        <v>90</v>
      </c>
      <c r="C73" s="19"/>
      <c r="D73" s="20"/>
      <c r="E73" s="19"/>
      <c r="F73" s="20"/>
      <c r="G73" s="19"/>
      <c r="H73" s="19"/>
      <c r="I73" s="77"/>
      <c r="J73" s="19"/>
      <c r="K73" s="19"/>
      <c r="L73" s="19"/>
      <c r="M73" s="19"/>
      <c r="N73" s="19"/>
      <c r="O73" s="51"/>
      <c r="P73" s="86"/>
      <c r="Q73" s="20"/>
      <c r="R73" s="19"/>
      <c r="S73" s="20"/>
      <c r="T73" s="500"/>
      <c r="U73" s="500"/>
      <c r="V73" s="500"/>
      <c r="W73" s="500"/>
      <c r="X73" s="423"/>
      <c r="Y73" s="508"/>
      <c r="Z73" s="501"/>
      <c r="AA73" s="500"/>
      <c r="AB73" s="484">
        <f t="shared" si="5"/>
        <v>0</v>
      </c>
      <c r="AC73" s="413"/>
    </row>
    <row r="74" spans="1:29" s="88" customFormat="1" ht="31.5">
      <c r="A74" s="6">
        <f t="shared" si="7"/>
        <v>2.3499999999999983</v>
      </c>
      <c r="B74" s="18" t="s">
        <v>91</v>
      </c>
      <c r="C74" s="19"/>
      <c r="D74" s="20"/>
      <c r="E74" s="19"/>
      <c r="F74" s="20"/>
      <c r="G74" s="19"/>
      <c r="H74" s="19"/>
      <c r="I74" s="77"/>
      <c r="J74" s="19"/>
      <c r="K74" s="19"/>
      <c r="L74" s="19"/>
      <c r="M74" s="19"/>
      <c r="N74" s="19"/>
      <c r="O74" s="51"/>
      <c r="P74" s="86"/>
      <c r="Q74" s="20"/>
      <c r="R74" s="19"/>
      <c r="S74" s="20"/>
      <c r="T74" s="500"/>
      <c r="U74" s="500"/>
      <c r="V74" s="500"/>
      <c r="W74" s="500"/>
      <c r="X74" s="423"/>
      <c r="Y74" s="508"/>
      <c r="Z74" s="501"/>
      <c r="AA74" s="500"/>
      <c r="AB74" s="484">
        <f t="shared" si="5"/>
        <v>0</v>
      </c>
      <c r="AC74" s="413"/>
    </row>
    <row r="75" spans="1:29" s="88" customFormat="1" ht="31.5">
      <c r="A75" s="6">
        <f t="shared" si="7"/>
        <v>2.3599999999999981</v>
      </c>
      <c r="B75" s="18" t="s">
        <v>92</v>
      </c>
      <c r="C75" s="19"/>
      <c r="D75" s="20"/>
      <c r="E75" s="19"/>
      <c r="F75" s="20"/>
      <c r="G75" s="19"/>
      <c r="H75" s="19"/>
      <c r="I75" s="77"/>
      <c r="J75" s="19"/>
      <c r="K75" s="19"/>
      <c r="L75" s="19"/>
      <c r="M75" s="19"/>
      <c r="N75" s="19"/>
      <c r="O75" s="51"/>
      <c r="P75" s="86"/>
      <c r="Q75" s="20"/>
      <c r="R75" s="19"/>
      <c r="S75" s="20"/>
      <c r="T75" s="500"/>
      <c r="U75" s="500"/>
      <c r="V75" s="500"/>
      <c r="W75" s="500"/>
      <c r="X75" s="423"/>
      <c r="Y75" s="508"/>
      <c r="Z75" s="501"/>
      <c r="AA75" s="500"/>
      <c r="AB75" s="484">
        <f t="shared" si="5"/>
        <v>0</v>
      </c>
      <c r="AC75" s="413"/>
    </row>
    <row r="76" spans="1:29" s="216" customFormat="1" ht="21" customHeight="1">
      <c r="A76" s="203"/>
      <c r="B76" s="192" t="s">
        <v>64</v>
      </c>
      <c r="C76" s="133"/>
      <c r="D76" s="142"/>
      <c r="E76" s="133"/>
      <c r="F76" s="142"/>
      <c r="G76" s="133"/>
      <c r="H76" s="133"/>
      <c r="I76" s="141"/>
      <c r="J76" s="133"/>
      <c r="K76" s="133"/>
      <c r="L76" s="133"/>
      <c r="M76" s="133"/>
      <c r="N76" s="133"/>
      <c r="O76" s="136"/>
      <c r="P76" s="133"/>
      <c r="Q76" s="142"/>
      <c r="R76" s="133"/>
      <c r="S76" s="142"/>
      <c r="T76" s="439"/>
      <c r="U76" s="439"/>
      <c r="V76" s="439"/>
      <c r="W76" s="439"/>
      <c r="X76" s="440"/>
      <c r="Y76" s="439"/>
      <c r="Z76" s="448"/>
      <c r="AA76" s="439"/>
      <c r="AB76" s="448"/>
      <c r="AC76" s="422"/>
    </row>
    <row r="77" spans="1:29" s="216" customFormat="1" ht="31.5">
      <c r="A77" s="203"/>
      <c r="B77" s="132" t="s">
        <v>93</v>
      </c>
      <c r="C77" s="133"/>
      <c r="D77" s="142"/>
      <c r="E77" s="133"/>
      <c r="F77" s="142"/>
      <c r="G77" s="133"/>
      <c r="H77" s="133"/>
      <c r="I77" s="141"/>
      <c r="J77" s="133"/>
      <c r="K77" s="133"/>
      <c r="L77" s="133"/>
      <c r="M77" s="133"/>
      <c r="N77" s="133"/>
      <c r="O77" s="136"/>
      <c r="P77" s="133"/>
      <c r="Q77" s="142"/>
      <c r="R77" s="133"/>
      <c r="S77" s="142"/>
      <c r="T77" s="439"/>
      <c r="U77" s="439"/>
      <c r="V77" s="439"/>
      <c r="W77" s="439"/>
      <c r="X77" s="440"/>
      <c r="Y77" s="439"/>
      <c r="Z77" s="448"/>
      <c r="AA77" s="439"/>
      <c r="AB77" s="448"/>
      <c r="AC77" s="403"/>
    </row>
    <row r="78" spans="1:29" s="216" customFormat="1">
      <c r="A78" s="203"/>
      <c r="B78" s="193" t="s">
        <v>94</v>
      </c>
      <c r="C78" s="133"/>
      <c r="D78" s="142"/>
      <c r="E78" s="133"/>
      <c r="F78" s="142"/>
      <c r="G78" s="133"/>
      <c r="H78" s="133"/>
      <c r="I78" s="141"/>
      <c r="J78" s="133"/>
      <c r="K78" s="133"/>
      <c r="L78" s="133"/>
      <c r="M78" s="133"/>
      <c r="N78" s="133"/>
      <c r="O78" s="136"/>
      <c r="P78" s="133"/>
      <c r="Q78" s="142"/>
      <c r="R78" s="133"/>
      <c r="S78" s="142"/>
      <c r="T78" s="439"/>
      <c r="U78" s="439"/>
      <c r="V78" s="439"/>
      <c r="W78" s="439"/>
      <c r="X78" s="440"/>
      <c r="Y78" s="439"/>
      <c r="Z78" s="448"/>
      <c r="AA78" s="439"/>
      <c r="AB78" s="448"/>
      <c r="AC78" s="416"/>
    </row>
    <row r="79" spans="1:29" s="147" customFormat="1" ht="31.5">
      <c r="A79" s="143">
        <v>3</v>
      </c>
      <c r="B79" s="148" t="s">
        <v>95</v>
      </c>
      <c r="C79" s="149"/>
      <c r="D79" s="160"/>
      <c r="E79" s="149"/>
      <c r="F79" s="160"/>
      <c r="G79" s="149"/>
      <c r="H79" s="149"/>
      <c r="I79" s="161"/>
      <c r="J79" s="149"/>
      <c r="K79" s="149"/>
      <c r="L79" s="149"/>
      <c r="M79" s="149"/>
      <c r="N79" s="149"/>
      <c r="O79" s="150"/>
      <c r="P79" s="149"/>
      <c r="Q79" s="160"/>
      <c r="R79" s="149"/>
      <c r="S79" s="160"/>
      <c r="T79" s="467"/>
      <c r="U79" s="467"/>
      <c r="V79" s="467"/>
      <c r="W79" s="467"/>
      <c r="X79" s="468"/>
      <c r="Y79" s="467"/>
      <c r="Z79" s="498"/>
      <c r="AA79" s="467"/>
      <c r="AB79" s="498"/>
      <c r="AC79" s="410"/>
    </row>
    <row r="80" spans="1:29" s="88" customFormat="1">
      <c r="A80" s="260" t="s">
        <v>96</v>
      </c>
      <c r="B80" s="38" t="s">
        <v>28</v>
      </c>
      <c r="C80" s="39"/>
      <c r="D80" s="40"/>
      <c r="E80" s="39"/>
      <c r="F80" s="40"/>
      <c r="G80" s="39"/>
      <c r="H80" s="39"/>
      <c r="I80" s="81"/>
      <c r="J80" s="39"/>
      <c r="K80" s="39"/>
      <c r="L80" s="39"/>
      <c r="M80" s="39"/>
      <c r="N80" s="39"/>
      <c r="O80" s="115"/>
      <c r="P80" s="39"/>
      <c r="Q80" s="40"/>
      <c r="R80" s="39"/>
      <c r="S80" s="40"/>
      <c r="T80" s="467"/>
      <c r="U80" s="467"/>
      <c r="V80" s="467"/>
      <c r="W80" s="467"/>
      <c r="X80" s="468"/>
      <c r="Y80" s="467"/>
      <c r="Z80" s="498"/>
      <c r="AA80" s="467"/>
      <c r="AB80" s="498"/>
      <c r="AC80" s="410"/>
    </row>
    <row r="81" spans="1:29" s="88" customFormat="1" ht="18.75" customHeight="1">
      <c r="A81" s="6"/>
      <c r="B81" s="17" t="s">
        <v>29</v>
      </c>
      <c r="C81" s="15"/>
      <c r="D81" s="16"/>
      <c r="E81" s="15"/>
      <c r="F81" s="16"/>
      <c r="G81" s="15"/>
      <c r="H81" s="15"/>
      <c r="I81" s="76"/>
      <c r="J81" s="15"/>
      <c r="K81" s="15"/>
      <c r="L81" s="15"/>
      <c r="M81" s="15"/>
      <c r="N81" s="15"/>
      <c r="O81" s="110"/>
      <c r="P81" s="15"/>
      <c r="Q81" s="16"/>
      <c r="R81" s="15"/>
      <c r="S81" s="16"/>
      <c r="T81" s="429"/>
      <c r="U81" s="429"/>
      <c r="V81" s="429"/>
      <c r="W81" s="429"/>
      <c r="X81" s="430"/>
      <c r="Y81" s="429"/>
      <c r="Z81" s="499"/>
      <c r="AA81" s="429"/>
      <c r="AB81" s="499"/>
      <c r="AC81" s="411"/>
    </row>
    <row r="82" spans="1:29" s="88" customFormat="1" ht="35.25" customHeight="1">
      <c r="A82" s="6">
        <v>3.01</v>
      </c>
      <c r="B82" s="12" t="s">
        <v>30</v>
      </c>
      <c r="C82" s="8"/>
      <c r="D82" s="13"/>
      <c r="E82" s="8"/>
      <c r="F82" s="13"/>
      <c r="G82" s="8"/>
      <c r="H82" s="8"/>
      <c r="I82" s="49"/>
      <c r="J82" s="50"/>
      <c r="K82" s="8"/>
      <c r="L82" s="8"/>
      <c r="M82" s="8"/>
      <c r="N82" s="8"/>
      <c r="O82" s="51">
        <v>2.5</v>
      </c>
      <c r="P82" s="8"/>
      <c r="Q82" s="41"/>
      <c r="R82" s="42"/>
      <c r="S82" s="43"/>
      <c r="T82" s="405"/>
      <c r="U82" s="405"/>
      <c r="V82" s="405"/>
      <c r="W82" s="405"/>
      <c r="X82" s="423">
        <v>2</v>
      </c>
      <c r="Y82" s="405">
        <v>0</v>
      </c>
      <c r="Z82" s="424"/>
      <c r="AA82" s="406"/>
      <c r="AB82" s="484">
        <f t="shared" ref="AB82:AB85" si="8">U82+W82+Z82</f>
        <v>0</v>
      </c>
      <c r="AC82" s="407"/>
    </row>
    <row r="83" spans="1:29" s="88" customFormat="1" ht="33.75" customHeight="1">
      <c r="A83" s="6">
        <f t="shared" ref="A83:A85" si="9">+A82+0.01</f>
        <v>3.0199999999999996</v>
      </c>
      <c r="B83" s="12" t="s">
        <v>31</v>
      </c>
      <c r="C83" s="8"/>
      <c r="D83" s="13"/>
      <c r="E83" s="8"/>
      <c r="F83" s="13"/>
      <c r="G83" s="8"/>
      <c r="H83" s="8"/>
      <c r="I83" s="49"/>
      <c r="J83" s="50"/>
      <c r="K83" s="8"/>
      <c r="L83" s="8"/>
      <c r="M83" s="8"/>
      <c r="N83" s="8"/>
      <c r="O83" s="51"/>
      <c r="P83" s="8"/>
      <c r="Q83" s="41"/>
      <c r="R83" s="42"/>
      <c r="S83" s="43"/>
      <c r="T83" s="405"/>
      <c r="U83" s="405"/>
      <c r="V83" s="405"/>
      <c r="W83" s="405"/>
      <c r="X83" s="423"/>
      <c r="Y83" s="405">
        <v>0</v>
      </c>
      <c r="Z83" s="424"/>
      <c r="AA83" s="406"/>
      <c r="AB83" s="484">
        <f t="shared" si="8"/>
        <v>0</v>
      </c>
      <c r="AC83" s="407"/>
    </row>
    <row r="84" spans="1:29" s="88" customFormat="1" ht="25.5" customHeight="1">
      <c r="A84" s="6">
        <f t="shared" si="9"/>
        <v>3.0299999999999994</v>
      </c>
      <c r="B84" s="12" t="s">
        <v>32</v>
      </c>
      <c r="C84" s="8"/>
      <c r="D84" s="13"/>
      <c r="E84" s="8"/>
      <c r="F84" s="13"/>
      <c r="G84" s="8"/>
      <c r="H84" s="8"/>
      <c r="I84" s="49"/>
      <c r="J84" s="50"/>
      <c r="K84" s="8"/>
      <c r="L84" s="8"/>
      <c r="M84" s="8"/>
      <c r="N84" s="8"/>
      <c r="O84" s="51">
        <v>0.1875</v>
      </c>
      <c r="P84" s="8"/>
      <c r="Q84" s="41"/>
      <c r="R84" s="42"/>
      <c r="S84" s="43"/>
      <c r="T84" s="405"/>
      <c r="U84" s="405"/>
      <c r="V84" s="405"/>
      <c r="W84" s="405"/>
      <c r="X84" s="423">
        <v>0.375</v>
      </c>
      <c r="Y84" s="405">
        <v>0</v>
      </c>
      <c r="Z84" s="424"/>
      <c r="AA84" s="406"/>
      <c r="AB84" s="484">
        <f t="shared" si="8"/>
        <v>0</v>
      </c>
      <c r="AC84" s="407"/>
    </row>
    <row r="85" spans="1:29" s="88" customFormat="1" ht="33.75" customHeight="1">
      <c r="A85" s="6">
        <f t="shared" si="9"/>
        <v>3.0399999999999991</v>
      </c>
      <c r="B85" s="12" t="s">
        <v>33</v>
      </c>
      <c r="C85" s="8"/>
      <c r="D85" s="13"/>
      <c r="E85" s="8"/>
      <c r="F85" s="13"/>
      <c r="G85" s="8"/>
      <c r="H85" s="8"/>
      <c r="I85" s="49"/>
      <c r="J85" s="50"/>
      <c r="K85" s="8"/>
      <c r="L85" s="8"/>
      <c r="M85" s="8"/>
      <c r="N85" s="8"/>
      <c r="O85" s="64">
        <v>0.1875</v>
      </c>
      <c r="P85" s="8">
        <v>0</v>
      </c>
      <c r="Q85" s="41"/>
      <c r="R85" s="42"/>
      <c r="S85" s="43"/>
      <c r="T85" s="405"/>
      <c r="U85" s="405"/>
      <c r="V85" s="405"/>
      <c r="W85" s="405"/>
      <c r="X85" s="426">
        <v>0.375</v>
      </c>
      <c r="Y85" s="405">
        <v>0</v>
      </c>
      <c r="Z85" s="424"/>
      <c r="AA85" s="406"/>
      <c r="AB85" s="484">
        <f t="shared" si="8"/>
        <v>0</v>
      </c>
      <c r="AC85" s="407"/>
    </row>
    <row r="86" spans="1:29" s="88" customFormat="1" ht="18">
      <c r="A86" s="6"/>
      <c r="B86" s="14" t="s">
        <v>34</v>
      </c>
      <c r="C86" s="44"/>
      <c r="D86" s="24"/>
      <c r="E86" s="44"/>
      <c r="F86" s="24"/>
      <c r="G86" s="47"/>
      <c r="H86" s="48"/>
      <c r="I86" s="44"/>
      <c r="J86" s="24"/>
      <c r="K86" s="24"/>
      <c r="L86" s="24"/>
      <c r="M86" s="24"/>
      <c r="N86" s="24"/>
      <c r="O86" s="116"/>
      <c r="P86" s="24"/>
      <c r="Q86" s="24"/>
      <c r="R86" s="24"/>
      <c r="S86" s="24"/>
      <c r="T86" s="427">
        <f>SUM(T82:T85)</f>
        <v>0</v>
      </c>
      <c r="U86" s="427">
        <f t="shared" ref="U86:Z86" si="10">SUM(U82:U85)</f>
        <v>0</v>
      </c>
      <c r="V86" s="427">
        <f t="shared" si="10"/>
        <v>0</v>
      </c>
      <c r="W86" s="427">
        <f t="shared" si="10"/>
        <v>0</v>
      </c>
      <c r="X86" s="427">
        <f t="shared" si="10"/>
        <v>2.75</v>
      </c>
      <c r="Y86" s="427"/>
      <c r="Z86" s="427">
        <f t="shared" si="10"/>
        <v>0</v>
      </c>
      <c r="AA86" s="427"/>
      <c r="AB86" s="427">
        <f>SUM(AB82:AB85)</f>
        <v>0</v>
      </c>
      <c r="AC86" s="412"/>
    </row>
    <row r="87" spans="1:29" s="88" customFormat="1" ht="18">
      <c r="A87" s="6"/>
      <c r="B87" s="17" t="s">
        <v>35</v>
      </c>
      <c r="C87" s="15"/>
      <c r="D87" s="16"/>
      <c r="E87" s="15"/>
      <c r="F87" s="16"/>
      <c r="G87" s="47"/>
      <c r="H87" s="48"/>
      <c r="I87" s="76"/>
      <c r="J87" s="15"/>
      <c r="K87" s="15"/>
      <c r="L87" s="15"/>
      <c r="M87" s="15"/>
      <c r="N87" s="15"/>
      <c r="O87" s="110"/>
      <c r="P87" s="15"/>
      <c r="Q87" s="41"/>
      <c r="R87" s="42"/>
      <c r="S87" s="43"/>
      <c r="T87" s="429"/>
      <c r="U87" s="429"/>
      <c r="V87" s="429"/>
      <c r="W87" s="429"/>
      <c r="X87" s="430"/>
      <c r="Y87" s="429"/>
      <c r="Z87" s="424"/>
      <c r="AA87" s="406"/>
      <c r="AB87" s="425"/>
      <c r="AC87" s="411"/>
    </row>
    <row r="88" spans="1:29" s="88" customFormat="1" ht="46.5" customHeight="1">
      <c r="A88" s="6">
        <v>3.05</v>
      </c>
      <c r="B88" s="18" t="s">
        <v>36</v>
      </c>
      <c r="C88" s="45"/>
      <c r="D88" s="251"/>
      <c r="E88" s="45"/>
      <c r="F88" s="251"/>
      <c r="G88" s="47"/>
      <c r="H88" s="48"/>
      <c r="I88" s="49"/>
      <c r="J88" s="50"/>
      <c r="K88" s="45"/>
      <c r="L88" s="45"/>
      <c r="M88" s="45"/>
      <c r="N88" s="45"/>
      <c r="O88" s="51"/>
      <c r="P88" s="45"/>
      <c r="Q88" s="41"/>
      <c r="R88" s="42"/>
      <c r="S88" s="43"/>
      <c r="T88" s="431"/>
      <c r="U88" s="431"/>
      <c r="V88" s="431"/>
      <c r="W88" s="431"/>
      <c r="X88" s="423"/>
      <c r="Y88" s="431">
        <v>0</v>
      </c>
      <c r="Z88" s="424">
        <f>X88*Y88*12</f>
        <v>0</v>
      </c>
      <c r="AA88" s="406"/>
      <c r="AB88" s="484">
        <f t="shared" ref="AB88:AB109" si="11">U88+W88+Z88</f>
        <v>0</v>
      </c>
      <c r="AC88" s="432"/>
    </row>
    <row r="89" spans="1:29" s="88" customFormat="1" ht="46.5" customHeight="1">
      <c r="A89" s="6">
        <f t="shared" ref="A89:A90" si="12">+A88+0.01</f>
        <v>3.0599999999999996</v>
      </c>
      <c r="B89" s="18" t="s">
        <v>37</v>
      </c>
      <c r="C89" s="45"/>
      <c r="D89" s="251"/>
      <c r="E89" s="45"/>
      <c r="F89" s="251"/>
      <c r="G89" s="47"/>
      <c r="H89" s="48"/>
      <c r="I89" s="49"/>
      <c r="J89" s="50"/>
      <c r="K89" s="45"/>
      <c r="L89" s="45"/>
      <c r="M89" s="45"/>
      <c r="N89" s="45"/>
      <c r="O89" s="51"/>
      <c r="P89" s="45"/>
      <c r="Q89" s="41"/>
      <c r="R89" s="42"/>
      <c r="S89" s="43"/>
      <c r="T89" s="431"/>
      <c r="U89" s="431"/>
      <c r="V89" s="431"/>
      <c r="W89" s="431"/>
      <c r="X89" s="423"/>
      <c r="Y89" s="431"/>
      <c r="Z89" s="424">
        <f t="shared" ref="Z89" si="13">X89*Y89*12</f>
        <v>0</v>
      </c>
      <c r="AA89" s="406"/>
      <c r="AB89" s="484">
        <f t="shared" si="11"/>
        <v>0</v>
      </c>
      <c r="AC89" s="432"/>
    </row>
    <row r="90" spans="1:29" s="88" customFormat="1" ht="46.5" customHeight="1">
      <c r="A90" s="6">
        <f t="shared" si="12"/>
        <v>3.0699999999999994</v>
      </c>
      <c r="B90" s="18" t="s">
        <v>38</v>
      </c>
      <c r="C90" s="45"/>
      <c r="D90" s="251"/>
      <c r="E90" s="45"/>
      <c r="F90" s="251"/>
      <c r="G90" s="47"/>
      <c r="H90" s="48"/>
      <c r="I90" s="49"/>
      <c r="J90" s="50"/>
      <c r="K90" s="45"/>
      <c r="L90" s="45"/>
      <c r="M90" s="45"/>
      <c r="N90" s="45"/>
      <c r="O90" s="51"/>
      <c r="P90" s="45">
        <v>0</v>
      </c>
      <c r="Q90" s="41"/>
      <c r="R90" s="42"/>
      <c r="S90" s="43"/>
      <c r="T90" s="431"/>
      <c r="U90" s="431"/>
      <c r="V90" s="431"/>
      <c r="W90" s="431"/>
      <c r="X90" s="423"/>
      <c r="Y90" s="431">
        <v>0</v>
      </c>
      <c r="Z90" s="424">
        <f>X90*Y90</f>
        <v>0</v>
      </c>
      <c r="AA90" s="406"/>
      <c r="AB90" s="484">
        <f t="shared" si="11"/>
        <v>0</v>
      </c>
      <c r="AC90" s="432"/>
    </row>
    <row r="91" spans="1:29" s="88" customFormat="1" ht="46.5" customHeight="1">
      <c r="A91" s="6"/>
      <c r="B91" s="18" t="s">
        <v>39</v>
      </c>
      <c r="C91" s="45"/>
      <c r="D91" s="251"/>
      <c r="E91" s="45"/>
      <c r="F91" s="251"/>
      <c r="G91" s="47"/>
      <c r="H91" s="48"/>
      <c r="I91" s="49"/>
      <c r="J91" s="50"/>
      <c r="K91" s="45"/>
      <c r="L91" s="45"/>
      <c r="M91" s="45"/>
      <c r="N91" s="45"/>
      <c r="O91" s="117"/>
      <c r="P91" s="45"/>
      <c r="Q91" s="46"/>
      <c r="R91" s="42"/>
      <c r="S91" s="43"/>
      <c r="T91" s="431"/>
      <c r="U91" s="431"/>
      <c r="V91" s="431"/>
      <c r="W91" s="431"/>
      <c r="X91" s="433"/>
      <c r="Y91" s="431"/>
      <c r="Z91" s="510"/>
      <c r="AA91" s="406"/>
      <c r="AB91" s="484"/>
      <c r="AC91" s="432"/>
    </row>
    <row r="92" spans="1:29" s="88" customFormat="1" ht="34.5" customHeight="1">
      <c r="A92" s="6" t="s">
        <v>40</v>
      </c>
      <c r="B92" s="21" t="s">
        <v>41</v>
      </c>
      <c r="C92" s="90"/>
      <c r="D92" s="252"/>
      <c r="E92" s="90"/>
      <c r="F92" s="252"/>
      <c r="G92" s="47"/>
      <c r="H92" s="48"/>
      <c r="I92" s="49"/>
      <c r="J92" s="50"/>
      <c r="K92" s="90"/>
      <c r="L92" s="90"/>
      <c r="M92" s="90"/>
      <c r="N92" s="90"/>
      <c r="O92" s="101"/>
      <c r="P92" s="90"/>
      <c r="Q92" s="41"/>
      <c r="R92" s="42"/>
      <c r="S92" s="43"/>
      <c r="T92" s="434"/>
      <c r="U92" s="434"/>
      <c r="V92" s="434"/>
      <c r="W92" s="434"/>
      <c r="X92" s="435"/>
      <c r="Y92" s="434"/>
      <c r="Z92" s="424"/>
      <c r="AA92" s="406"/>
      <c r="AB92" s="484">
        <f t="shared" si="11"/>
        <v>0</v>
      </c>
      <c r="AC92" s="436"/>
    </row>
    <row r="93" spans="1:29" s="9" customFormat="1" ht="54" customHeight="1">
      <c r="A93" s="6" t="s">
        <v>42</v>
      </c>
      <c r="B93" s="21" t="s">
        <v>43</v>
      </c>
      <c r="C93" s="8"/>
      <c r="D93" s="253"/>
      <c r="E93" s="8"/>
      <c r="F93" s="253"/>
      <c r="G93" s="47"/>
      <c r="H93" s="48"/>
      <c r="I93" s="49"/>
      <c r="J93" s="50"/>
      <c r="K93" s="8"/>
      <c r="L93" s="8"/>
      <c r="M93" s="8"/>
      <c r="N93" s="8"/>
      <c r="O93" s="101"/>
      <c r="P93" s="8">
        <v>0</v>
      </c>
      <c r="Q93" s="41">
        <f>O93*P93*12</f>
        <v>0</v>
      </c>
      <c r="R93" s="42"/>
      <c r="S93" s="43"/>
      <c r="T93" s="405"/>
      <c r="U93" s="405"/>
      <c r="V93" s="405"/>
      <c r="W93" s="405"/>
      <c r="X93" s="435"/>
      <c r="Y93" s="405">
        <v>0</v>
      </c>
      <c r="Z93" s="424"/>
      <c r="AA93" s="406"/>
      <c r="AB93" s="484">
        <f t="shared" si="11"/>
        <v>0</v>
      </c>
      <c r="AC93" s="407"/>
    </row>
    <row r="94" spans="1:29" s="9" customFormat="1" ht="77.25" customHeight="1">
      <c r="A94" s="6" t="s">
        <v>44</v>
      </c>
      <c r="B94" s="21" t="s">
        <v>45</v>
      </c>
      <c r="C94" s="8"/>
      <c r="D94" s="253"/>
      <c r="E94" s="8"/>
      <c r="F94" s="253"/>
      <c r="G94" s="47"/>
      <c r="H94" s="48"/>
      <c r="I94" s="49"/>
      <c r="J94" s="50"/>
      <c r="K94" s="8"/>
      <c r="L94" s="8"/>
      <c r="M94" s="8"/>
      <c r="N94" s="8"/>
      <c r="O94" s="51"/>
      <c r="P94" s="8"/>
      <c r="Q94" s="41"/>
      <c r="R94" s="42"/>
      <c r="S94" s="43"/>
      <c r="T94" s="405"/>
      <c r="U94" s="405"/>
      <c r="V94" s="405"/>
      <c r="W94" s="405"/>
      <c r="X94" s="423"/>
      <c r="Y94" s="405"/>
      <c r="Z94" s="424"/>
      <c r="AA94" s="406"/>
      <c r="AB94" s="484">
        <f t="shared" si="11"/>
        <v>0</v>
      </c>
      <c r="AC94" s="407"/>
    </row>
    <row r="95" spans="1:29" s="88" customFormat="1" ht="46.5" customHeight="1">
      <c r="A95" s="6" t="s">
        <v>46</v>
      </c>
      <c r="B95" s="21" t="s">
        <v>47</v>
      </c>
      <c r="C95" s="8"/>
      <c r="D95" s="253"/>
      <c r="E95" s="8"/>
      <c r="F95" s="253"/>
      <c r="G95" s="47"/>
      <c r="H95" s="48"/>
      <c r="I95" s="49"/>
      <c r="J95" s="50"/>
      <c r="K95" s="8"/>
      <c r="L95" s="8"/>
      <c r="M95" s="8"/>
      <c r="N95" s="8"/>
      <c r="O95" s="51"/>
      <c r="P95" s="8"/>
      <c r="Q95" s="41"/>
      <c r="R95" s="42"/>
      <c r="S95" s="43"/>
      <c r="T95" s="405"/>
      <c r="U95" s="405"/>
      <c r="V95" s="405"/>
      <c r="W95" s="405"/>
      <c r="X95" s="423"/>
      <c r="Y95" s="405"/>
      <c r="Z95" s="424"/>
      <c r="AA95" s="406"/>
      <c r="AB95" s="484">
        <f t="shared" si="11"/>
        <v>0</v>
      </c>
      <c r="AC95" s="407"/>
    </row>
    <row r="96" spans="1:29" s="88" customFormat="1" ht="46.5" customHeight="1">
      <c r="A96" s="6" t="s">
        <v>48</v>
      </c>
      <c r="B96" s="21" t="s">
        <v>49</v>
      </c>
      <c r="C96" s="8"/>
      <c r="D96" s="253"/>
      <c r="E96" s="8"/>
      <c r="F96" s="253"/>
      <c r="G96" s="47"/>
      <c r="H96" s="48"/>
      <c r="I96" s="49"/>
      <c r="J96" s="50"/>
      <c r="K96" s="8"/>
      <c r="L96" s="8"/>
      <c r="M96" s="8"/>
      <c r="N96" s="8"/>
      <c r="O96" s="51"/>
      <c r="P96" s="8"/>
      <c r="Q96" s="41"/>
      <c r="R96" s="42"/>
      <c r="S96" s="43"/>
      <c r="T96" s="405"/>
      <c r="U96" s="405"/>
      <c r="V96" s="405"/>
      <c r="W96" s="405"/>
      <c r="X96" s="423"/>
      <c r="Y96" s="405"/>
      <c r="Z96" s="424"/>
      <c r="AA96" s="406"/>
      <c r="AB96" s="484">
        <f t="shared" si="11"/>
        <v>0</v>
      </c>
      <c r="AC96" s="407"/>
    </row>
    <row r="97" spans="1:29" s="88" customFormat="1" ht="66.75" customHeight="1">
      <c r="A97" s="6" t="s">
        <v>50</v>
      </c>
      <c r="B97" s="21" t="s">
        <v>51</v>
      </c>
      <c r="C97" s="8"/>
      <c r="D97" s="253"/>
      <c r="E97" s="8"/>
      <c r="F97" s="253"/>
      <c r="G97" s="47"/>
      <c r="H97" s="48"/>
      <c r="I97" s="49"/>
      <c r="J97" s="50"/>
      <c r="K97" s="8"/>
      <c r="L97" s="8"/>
      <c r="M97" s="8"/>
      <c r="N97" s="8"/>
      <c r="O97" s="51"/>
      <c r="P97" s="8"/>
      <c r="Q97" s="41"/>
      <c r="R97" s="42"/>
      <c r="S97" s="43"/>
      <c r="T97" s="405"/>
      <c r="U97" s="405"/>
      <c r="V97" s="405"/>
      <c r="W97" s="405"/>
      <c r="X97" s="423"/>
      <c r="Y97" s="405"/>
      <c r="Z97" s="424"/>
      <c r="AA97" s="406"/>
      <c r="AB97" s="484">
        <f t="shared" si="11"/>
        <v>0</v>
      </c>
      <c r="AC97" s="407"/>
    </row>
    <row r="98" spans="1:29" s="88" customFormat="1" ht="46.5" customHeight="1">
      <c r="A98" s="6" t="s">
        <v>52</v>
      </c>
      <c r="B98" s="21" t="s">
        <v>97</v>
      </c>
      <c r="C98" s="8"/>
      <c r="D98" s="253"/>
      <c r="E98" s="8"/>
      <c r="F98" s="253"/>
      <c r="G98" s="47"/>
      <c r="H98" s="48"/>
      <c r="I98" s="49"/>
      <c r="J98" s="50"/>
      <c r="K98" s="8"/>
      <c r="L98" s="8"/>
      <c r="M98" s="8"/>
      <c r="N98" s="8"/>
      <c r="O98" s="51"/>
      <c r="P98" s="8"/>
      <c r="Q98" s="41"/>
      <c r="R98" s="42"/>
      <c r="S98" s="43"/>
      <c r="T98" s="405"/>
      <c r="U98" s="405"/>
      <c r="V98" s="405"/>
      <c r="W98" s="405"/>
      <c r="X98" s="423"/>
      <c r="Y98" s="405"/>
      <c r="Z98" s="424"/>
      <c r="AA98" s="406"/>
      <c r="AB98" s="484">
        <f t="shared" si="11"/>
        <v>0</v>
      </c>
      <c r="AC98" s="407"/>
    </row>
    <row r="99" spans="1:29" s="87" customFormat="1" ht="46.5" customHeight="1">
      <c r="A99" s="6" t="s">
        <v>81</v>
      </c>
      <c r="B99" s="21" t="s">
        <v>98</v>
      </c>
      <c r="C99" s="8"/>
      <c r="D99" s="253"/>
      <c r="E99" s="8"/>
      <c r="F99" s="253"/>
      <c r="G99" s="47"/>
      <c r="H99" s="48"/>
      <c r="I99" s="49"/>
      <c r="J99" s="50"/>
      <c r="K99" s="8"/>
      <c r="L99" s="8"/>
      <c r="M99" s="8"/>
      <c r="N99" s="8"/>
      <c r="O99" s="51"/>
      <c r="P99" s="8"/>
      <c r="Q99" s="41"/>
      <c r="R99" s="42"/>
      <c r="S99" s="43"/>
      <c r="T99" s="405"/>
      <c r="U99" s="405"/>
      <c r="V99" s="405"/>
      <c r="W99" s="405"/>
      <c r="X99" s="423"/>
      <c r="Y99" s="405"/>
      <c r="Z99" s="424"/>
      <c r="AA99" s="406"/>
      <c r="AB99" s="484">
        <f t="shared" si="11"/>
        <v>0</v>
      </c>
      <c r="AC99" s="407"/>
    </row>
    <row r="100" spans="1:29" s="88" customFormat="1" ht="46.5" customHeight="1">
      <c r="A100" s="6">
        <v>3.08</v>
      </c>
      <c r="B100" s="21" t="s">
        <v>54</v>
      </c>
      <c r="C100" s="8"/>
      <c r="D100" s="253"/>
      <c r="E100" s="8"/>
      <c r="F100" s="253"/>
      <c r="G100" s="47"/>
      <c r="H100" s="48"/>
      <c r="I100" s="49"/>
      <c r="J100" s="50"/>
      <c r="K100" s="8"/>
      <c r="L100" s="8"/>
      <c r="M100" s="8"/>
      <c r="N100" s="8"/>
      <c r="O100" s="51"/>
      <c r="P100" s="8">
        <v>0</v>
      </c>
      <c r="Q100" s="41"/>
      <c r="R100" s="42"/>
      <c r="S100" s="43"/>
      <c r="T100" s="405"/>
      <c r="U100" s="405"/>
      <c r="V100" s="405"/>
      <c r="W100" s="405"/>
      <c r="X100" s="423"/>
      <c r="Y100" s="405">
        <v>0</v>
      </c>
      <c r="Z100" s="424"/>
      <c r="AA100" s="406"/>
      <c r="AB100" s="484">
        <f t="shared" si="11"/>
        <v>0</v>
      </c>
      <c r="AC100" s="407"/>
    </row>
    <row r="101" spans="1:29" s="88" customFormat="1" ht="46.5" customHeight="1">
      <c r="A101" s="6">
        <f t="shared" ref="A101:A108" si="14">+A100+0.01</f>
        <v>3.09</v>
      </c>
      <c r="B101" s="21" t="s">
        <v>55</v>
      </c>
      <c r="C101" s="8"/>
      <c r="D101" s="253"/>
      <c r="E101" s="8"/>
      <c r="F101" s="253"/>
      <c r="G101" s="47"/>
      <c r="H101" s="48"/>
      <c r="I101" s="49"/>
      <c r="J101" s="50"/>
      <c r="K101" s="8"/>
      <c r="L101" s="8"/>
      <c r="M101" s="8"/>
      <c r="N101" s="8"/>
      <c r="O101" s="51"/>
      <c r="P101" s="8"/>
      <c r="Q101" s="41"/>
      <c r="R101" s="42"/>
      <c r="S101" s="43"/>
      <c r="T101" s="405"/>
      <c r="U101" s="405"/>
      <c r="V101" s="405"/>
      <c r="W101" s="405"/>
      <c r="X101" s="423"/>
      <c r="Y101" s="405"/>
      <c r="Z101" s="424"/>
      <c r="AA101" s="406"/>
      <c r="AB101" s="484">
        <f t="shared" si="11"/>
        <v>0</v>
      </c>
      <c r="AC101" s="407"/>
    </row>
    <row r="102" spans="1:29" s="88" customFormat="1" ht="46.5" customHeight="1">
      <c r="A102" s="6">
        <f t="shared" si="14"/>
        <v>3.0999999999999996</v>
      </c>
      <c r="B102" s="21" t="s">
        <v>56</v>
      </c>
      <c r="C102" s="8"/>
      <c r="D102" s="253"/>
      <c r="E102" s="8"/>
      <c r="F102" s="253"/>
      <c r="G102" s="47"/>
      <c r="H102" s="48"/>
      <c r="I102" s="49"/>
      <c r="J102" s="50"/>
      <c r="K102" s="8"/>
      <c r="L102" s="8"/>
      <c r="M102" s="8"/>
      <c r="N102" s="8"/>
      <c r="O102" s="51"/>
      <c r="P102" s="8"/>
      <c r="Q102" s="41"/>
      <c r="R102" s="42"/>
      <c r="S102" s="43"/>
      <c r="T102" s="405"/>
      <c r="U102" s="405"/>
      <c r="V102" s="405"/>
      <c r="W102" s="405"/>
      <c r="X102" s="423"/>
      <c r="Y102" s="405"/>
      <c r="Z102" s="424"/>
      <c r="AA102" s="406"/>
      <c r="AB102" s="484">
        <f t="shared" si="11"/>
        <v>0</v>
      </c>
      <c r="AC102" s="407"/>
    </row>
    <row r="103" spans="1:29" s="88" customFormat="1" ht="46.5" customHeight="1">
      <c r="A103" s="6">
        <f t="shared" si="14"/>
        <v>3.1099999999999994</v>
      </c>
      <c r="B103" s="21" t="s">
        <v>57</v>
      </c>
      <c r="C103" s="8"/>
      <c r="D103" s="253"/>
      <c r="E103" s="8"/>
      <c r="F103" s="253"/>
      <c r="G103" s="47"/>
      <c r="H103" s="48"/>
      <c r="I103" s="49"/>
      <c r="J103" s="50"/>
      <c r="K103" s="8"/>
      <c r="L103" s="8"/>
      <c r="M103" s="8"/>
      <c r="N103" s="8"/>
      <c r="O103" s="51"/>
      <c r="P103" s="8"/>
      <c r="Q103" s="41"/>
      <c r="R103" s="42"/>
      <c r="S103" s="43"/>
      <c r="T103" s="405"/>
      <c r="U103" s="405"/>
      <c r="V103" s="405"/>
      <c r="W103" s="405"/>
      <c r="X103" s="423"/>
      <c r="Y103" s="405"/>
      <c r="Z103" s="424"/>
      <c r="AA103" s="406"/>
      <c r="AB103" s="484">
        <f t="shared" si="11"/>
        <v>0</v>
      </c>
      <c r="AC103" s="407"/>
    </row>
    <row r="104" spans="1:29" s="88" customFormat="1" ht="46.5" customHeight="1">
      <c r="A104" s="6">
        <f t="shared" si="14"/>
        <v>3.1199999999999992</v>
      </c>
      <c r="B104" s="21" t="s">
        <v>58</v>
      </c>
      <c r="C104" s="8"/>
      <c r="D104" s="253"/>
      <c r="E104" s="8"/>
      <c r="F104" s="253"/>
      <c r="G104" s="47"/>
      <c r="H104" s="48"/>
      <c r="I104" s="49"/>
      <c r="J104" s="50"/>
      <c r="K104" s="8"/>
      <c r="L104" s="8"/>
      <c r="M104" s="8"/>
      <c r="N104" s="8"/>
      <c r="O104" s="51"/>
      <c r="P104" s="8"/>
      <c r="Q104" s="41"/>
      <c r="R104" s="42"/>
      <c r="S104" s="43"/>
      <c r="T104" s="405"/>
      <c r="U104" s="405"/>
      <c r="V104" s="405"/>
      <c r="W104" s="405"/>
      <c r="X104" s="423"/>
      <c r="Y104" s="405"/>
      <c r="Z104" s="424"/>
      <c r="AA104" s="406"/>
      <c r="AB104" s="484">
        <f t="shared" si="11"/>
        <v>0</v>
      </c>
      <c r="AC104" s="407"/>
    </row>
    <row r="105" spans="1:29" s="88" customFormat="1" ht="46.5" customHeight="1">
      <c r="A105" s="6">
        <f t="shared" si="14"/>
        <v>3.129999999999999</v>
      </c>
      <c r="B105" s="21" t="s">
        <v>59</v>
      </c>
      <c r="C105" s="8"/>
      <c r="D105" s="253"/>
      <c r="E105" s="8"/>
      <c r="F105" s="253"/>
      <c r="G105" s="47"/>
      <c r="H105" s="48"/>
      <c r="I105" s="49"/>
      <c r="J105" s="50"/>
      <c r="K105" s="8"/>
      <c r="L105" s="8"/>
      <c r="M105" s="8"/>
      <c r="N105" s="8"/>
      <c r="O105" s="51"/>
      <c r="P105" s="8">
        <v>0</v>
      </c>
      <c r="Q105" s="41"/>
      <c r="R105" s="42"/>
      <c r="S105" s="43"/>
      <c r="T105" s="405"/>
      <c r="U105" s="405"/>
      <c r="V105" s="405"/>
      <c r="W105" s="405"/>
      <c r="X105" s="423"/>
      <c r="Y105" s="405">
        <v>0</v>
      </c>
      <c r="Z105" s="424"/>
      <c r="AA105" s="406"/>
      <c r="AB105" s="484">
        <f t="shared" si="11"/>
        <v>0</v>
      </c>
      <c r="AC105" s="407"/>
    </row>
    <row r="106" spans="1:29" s="88" customFormat="1" ht="46.5" customHeight="1">
      <c r="A106" s="6">
        <f t="shared" si="14"/>
        <v>3.1399999999999988</v>
      </c>
      <c r="B106" s="21" t="s">
        <v>60</v>
      </c>
      <c r="C106" s="8"/>
      <c r="D106" s="253"/>
      <c r="E106" s="8"/>
      <c r="F106" s="253"/>
      <c r="G106" s="47"/>
      <c r="H106" s="48"/>
      <c r="I106" s="49"/>
      <c r="J106" s="50"/>
      <c r="K106" s="8"/>
      <c r="L106" s="8"/>
      <c r="M106" s="8"/>
      <c r="N106" s="8"/>
      <c r="O106" s="51"/>
      <c r="P106" s="8">
        <v>0</v>
      </c>
      <c r="Q106" s="41"/>
      <c r="R106" s="42"/>
      <c r="S106" s="43"/>
      <c r="T106" s="405"/>
      <c r="U106" s="405"/>
      <c r="V106" s="405"/>
      <c r="W106" s="405"/>
      <c r="X106" s="423"/>
      <c r="Y106" s="405">
        <v>0</v>
      </c>
      <c r="Z106" s="424"/>
      <c r="AA106" s="406"/>
      <c r="AB106" s="484">
        <f t="shared" si="11"/>
        <v>0</v>
      </c>
      <c r="AC106" s="407"/>
    </row>
    <row r="107" spans="1:29" s="88" customFormat="1" ht="46.5" customHeight="1">
      <c r="A107" s="6">
        <f t="shared" si="14"/>
        <v>3.1499999999999986</v>
      </c>
      <c r="B107" s="21" t="s">
        <v>61</v>
      </c>
      <c r="C107" s="8"/>
      <c r="D107" s="253"/>
      <c r="E107" s="8"/>
      <c r="F107" s="253"/>
      <c r="G107" s="47"/>
      <c r="H107" s="48"/>
      <c r="I107" s="49"/>
      <c r="J107" s="50"/>
      <c r="K107" s="8"/>
      <c r="L107" s="8"/>
      <c r="M107" s="8"/>
      <c r="N107" s="8"/>
      <c r="O107" s="51"/>
      <c r="P107" s="8"/>
      <c r="Q107" s="41"/>
      <c r="R107" s="42"/>
      <c r="S107" s="43"/>
      <c r="T107" s="405"/>
      <c r="U107" s="405"/>
      <c r="V107" s="405"/>
      <c r="W107" s="405"/>
      <c r="X107" s="423"/>
      <c r="Y107" s="405"/>
      <c r="Z107" s="424"/>
      <c r="AA107" s="406"/>
      <c r="AB107" s="484">
        <f t="shared" si="11"/>
        <v>0</v>
      </c>
      <c r="AC107" s="407"/>
    </row>
    <row r="108" spans="1:29" s="88" customFormat="1" ht="46.5" customHeight="1">
      <c r="A108" s="6">
        <f t="shared" si="14"/>
        <v>3.1599999999999984</v>
      </c>
      <c r="B108" s="21" t="s">
        <v>62</v>
      </c>
      <c r="C108" s="8"/>
      <c r="D108" s="253"/>
      <c r="E108" s="8"/>
      <c r="F108" s="253"/>
      <c r="G108" s="47"/>
      <c r="H108" s="48"/>
      <c r="I108" s="49"/>
      <c r="J108" s="50"/>
      <c r="K108" s="8"/>
      <c r="L108" s="8"/>
      <c r="M108" s="8"/>
      <c r="N108" s="8"/>
      <c r="O108" s="51"/>
      <c r="P108" s="8"/>
      <c r="Q108" s="41"/>
      <c r="R108" s="42"/>
      <c r="S108" s="43"/>
      <c r="T108" s="405"/>
      <c r="U108" s="405"/>
      <c r="V108" s="405"/>
      <c r="W108" s="405"/>
      <c r="X108" s="423"/>
      <c r="Y108" s="405"/>
      <c r="Z108" s="424"/>
      <c r="AA108" s="406"/>
      <c r="AB108" s="484">
        <f t="shared" si="11"/>
        <v>0</v>
      </c>
      <c r="AC108" s="407"/>
    </row>
    <row r="109" spans="1:29" s="88" customFormat="1" ht="46.5" customHeight="1">
      <c r="A109" s="6">
        <v>3.17</v>
      </c>
      <c r="B109" s="21" t="s">
        <v>63</v>
      </c>
      <c r="C109" s="8"/>
      <c r="D109" s="253"/>
      <c r="E109" s="8"/>
      <c r="F109" s="253"/>
      <c r="G109" s="47"/>
      <c r="H109" s="48"/>
      <c r="I109" s="49"/>
      <c r="J109" s="50"/>
      <c r="K109" s="8"/>
      <c r="L109" s="8"/>
      <c r="M109" s="8"/>
      <c r="N109" s="8"/>
      <c r="O109" s="51"/>
      <c r="P109" s="8"/>
      <c r="Q109" s="41"/>
      <c r="R109" s="42"/>
      <c r="S109" s="43"/>
      <c r="T109" s="405"/>
      <c r="U109" s="405"/>
      <c r="V109" s="405"/>
      <c r="W109" s="405"/>
      <c r="X109" s="423"/>
      <c r="Y109" s="405"/>
      <c r="Z109" s="424"/>
      <c r="AA109" s="406"/>
      <c r="AB109" s="484">
        <f t="shared" si="11"/>
        <v>0</v>
      </c>
      <c r="AC109" s="407"/>
    </row>
    <row r="110" spans="1:29" s="216" customFormat="1" ht="18">
      <c r="A110" s="203"/>
      <c r="B110" s="177" t="s">
        <v>64</v>
      </c>
      <c r="C110" s="194"/>
      <c r="D110" s="178">
        <f>SUM(D88:D109)</f>
        <v>0</v>
      </c>
      <c r="E110" s="194"/>
      <c r="F110" s="178">
        <f>SUM(F88:F109)</f>
        <v>0</v>
      </c>
      <c r="G110" s="214"/>
      <c r="H110" s="215"/>
      <c r="I110" s="194">
        <f t="shared" ref="I110:S110" si="15">SUM(I88:I109)</f>
        <v>0</v>
      </c>
      <c r="J110" s="178">
        <f t="shared" si="15"/>
        <v>0</v>
      </c>
      <c r="K110" s="178">
        <f t="shared" si="15"/>
        <v>0</v>
      </c>
      <c r="L110" s="178">
        <f t="shared" si="15"/>
        <v>0</v>
      </c>
      <c r="M110" s="178">
        <f t="shared" si="15"/>
        <v>0</v>
      </c>
      <c r="N110" s="178">
        <f t="shared" si="15"/>
        <v>0</v>
      </c>
      <c r="O110" s="195">
        <f t="shared" si="15"/>
        <v>0</v>
      </c>
      <c r="P110" s="178"/>
      <c r="Q110" s="178">
        <f>SUM(Q88:Q109)</f>
        <v>0</v>
      </c>
      <c r="R110" s="178">
        <f>P110</f>
        <v>0</v>
      </c>
      <c r="S110" s="178">
        <f t="shared" si="15"/>
        <v>0</v>
      </c>
      <c r="T110" s="427"/>
      <c r="U110" s="427">
        <f t="shared" ref="U110:W110" si="16">SUM(U88:U109)</f>
        <v>0</v>
      </c>
      <c r="V110" s="427"/>
      <c r="W110" s="427">
        <f t="shared" si="16"/>
        <v>0</v>
      </c>
      <c r="X110" s="428">
        <f>SUM(X88:X109)</f>
        <v>0</v>
      </c>
      <c r="Y110" s="178"/>
      <c r="Z110" s="427">
        <f>SUM(Z88:Z109)</f>
        <v>0</v>
      </c>
      <c r="AA110" s="178">
        <f>Y110</f>
        <v>0</v>
      </c>
      <c r="AB110" s="427">
        <f t="shared" ref="AB110" si="17">SUM(AB88:AB109)</f>
        <v>0</v>
      </c>
      <c r="AC110" s="415"/>
    </row>
    <row r="111" spans="1:29" s="216" customFormat="1" ht="31.5">
      <c r="A111" s="203"/>
      <c r="B111" s="181" t="s">
        <v>65</v>
      </c>
      <c r="C111" s="196">
        <f>C110+C86</f>
        <v>0</v>
      </c>
      <c r="D111" s="182">
        <f>D110+D86</f>
        <v>0</v>
      </c>
      <c r="E111" s="196">
        <f>E110+E86</f>
        <v>0</v>
      </c>
      <c r="F111" s="182">
        <f>F110+F86</f>
        <v>0</v>
      </c>
      <c r="G111" s="214"/>
      <c r="H111" s="215"/>
      <c r="I111" s="196">
        <f t="shared" ref="I111:S111" si="18">I110+I86</f>
        <v>0</v>
      </c>
      <c r="J111" s="182">
        <f t="shared" si="18"/>
        <v>0</v>
      </c>
      <c r="K111" s="182">
        <f t="shared" si="18"/>
        <v>0</v>
      </c>
      <c r="L111" s="182">
        <f t="shared" si="18"/>
        <v>0</v>
      </c>
      <c r="M111" s="182">
        <f t="shared" si="18"/>
        <v>0</v>
      </c>
      <c r="N111" s="182">
        <f t="shared" si="18"/>
        <v>0</v>
      </c>
      <c r="O111" s="197">
        <f t="shared" si="18"/>
        <v>0</v>
      </c>
      <c r="P111" s="182">
        <f>P110</f>
        <v>0</v>
      </c>
      <c r="Q111" s="182">
        <f t="shared" si="18"/>
        <v>0</v>
      </c>
      <c r="R111" s="182">
        <f>P111</f>
        <v>0</v>
      </c>
      <c r="S111" s="182">
        <f t="shared" si="18"/>
        <v>0</v>
      </c>
      <c r="T111" s="437"/>
      <c r="U111" s="437">
        <f t="shared" ref="U111:W111" si="19">U110+U86</f>
        <v>0</v>
      </c>
      <c r="V111" s="437"/>
      <c r="W111" s="437">
        <f t="shared" si="19"/>
        <v>0</v>
      </c>
      <c r="X111" s="438">
        <f>X110+X86</f>
        <v>2.75</v>
      </c>
      <c r="Y111" s="512">
        <f t="shared" ref="Y111:Z111" si="20">Y110+Y86</f>
        <v>0</v>
      </c>
      <c r="Z111" s="437">
        <f t="shared" si="20"/>
        <v>0</v>
      </c>
      <c r="AA111" s="512">
        <f t="shared" ref="AA111:AB111" si="21">AA110+AA86</f>
        <v>0</v>
      </c>
      <c r="AB111" s="437">
        <f t="shared" si="21"/>
        <v>0</v>
      </c>
      <c r="AC111" s="412"/>
    </row>
    <row r="112" spans="1:29" ht="18">
      <c r="A112" s="260" t="s">
        <v>99</v>
      </c>
      <c r="B112" s="25" t="s">
        <v>100</v>
      </c>
      <c r="C112" s="26"/>
      <c r="D112" s="27"/>
      <c r="E112" s="26"/>
      <c r="F112" s="27"/>
      <c r="G112" s="47"/>
      <c r="H112" s="48"/>
      <c r="I112" s="53"/>
      <c r="J112" s="26"/>
      <c r="K112" s="26"/>
      <c r="L112" s="26"/>
      <c r="M112" s="26"/>
      <c r="N112" s="26"/>
      <c r="O112" s="112"/>
      <c r="P112" s="26"/>
      <c r="Q112" s="27"/>
      <c r="R112" s="42">
        <f t="shared" ref="R112:S146" si="22">K112+M112+P112</f>
        <v>0</v>
      </c>
      <c r="S112" s="43">
        <f t="shared" si="22"/>
        <v>0</v>
      </c>
      <c r="T112" s="439"/>
      <c r="U112" s="439"/>
      <c r="V112" s="439"/>
      <c r="W112" s="439"/>
      <c r="X112" s="440"/>
      <c r="Y112" s="439"/>
      <c r="Z112" s="448"/>
      <c r="AA112" s="406">
        <f t="shared" ref="AA112:AA143" si="23">T112+V112+Y112</f>
        <v>0</v>
      </c>
      <c r="AB112" s="425">
        <f t="shared" ref="AB112:AB177" si="24">U112+W112+Z112</f>
        <v>0</v>
      </c>
      <c r="AC112" s="416"/>
    </row>
    <row r="113" spans="1:29" ht="18">
      <c r="A113" s="6"/>
      <c r="B113" s="28" t="s">
        <v>29</v>
      </c>
      <c r="C113" s="29"/>
      <c r="D113" s="30"/>
      <c r="E113" s="29"/>
      <c r="F113" s="30"/>
      <c r="G113" s="47"/>
      <c r="H113" s="48"/>
      <c r="I113" s="79"/>
      <c r="J113" s="29"/>
      <c r="K113" s="29"/>
      <c r="L113" s="29"/>
      <c r="M113" s="29"/>
      <c r="N113" s="29"/>
      <c r="O113" s="113"/>
      <c r="P113" s="29"/>
      <c r="Q113" s="30"/>
      <c r="R113" s="42">
        <f t="shared" si="22"/>
        <v>0</v>
      </c>
      <c r="S113" s="43">
        <f t="shared" si="22"/>
        <v>0</v>
      </c>
      <c r="T113" s="441"/>
      <c r="U113" s="441"/>
      <c r="V113" s="441"/>
      <c r="W113" s="441"/>
      <c r="X113" s="442"/>
      <c r="Y113" s="441"/>
      <c r="Z113" s="506"/>
      <c r="AA113" s="406">
        <f t="shared" si="23"/>
        <v>0</v>
      </c>
      <c r="AB113" s="425">
        <f t="shared" si="24"/>
        <v>0</v>
      </c>
      <c r="AC113" s="417"/>
    </row>
    <row r="114" spans="1:29" ht="31.5">
      <c r="A114" s="6">
        <v>3.18</v>
      </c>
      <c r="B114" s="31" t="s">
        <v>67</v>
      </c>
      <c r="C114" s="32"/>
      <c r="D114" s="33"/>
      <c r="E114" s="32"/>
      <c r="F114" s="33"/>
      <c r="G114" s="47"/>
      <c r="H114" s="48"/>
      <c r="I114" s="49">
        <f t="shared" ref="I114:J141" si="25">C114-E114</f>
        <v>0</v>
      </c>
      <c r="J114" s="50">
        <f t="shared" si="25"/>
        <v>0</v>
      </c>
      <c r="K114" s="32"/>
      <c r="L114" s="32"/>
      <c r="M114" s="32"/>
      <c r="N114" s="32"/>
      <c r="O114" s="51"/>
      <c r="P114" s="32"/>
      <c r="Q114" s="33"/>
      <c r="R114" s="42">
        <f t="shared" si="22"/>
        <v>0</v>
      </c>
      <c r="S114" s="43">
        <f t="shared" si="22"/>
        <v>0</v>
      </c>
      <c r="T114" s="443"/>
      <c r="U114" s="443"/>
      <c r="V114" s="443"/>
      <c r="W114" s="443"/>
      <c r="X114" s="423"/>
      <c r="Y114" s="443"/>
      <c r="Z114" s="507"/>
      <c r="AA114" s="406">
        <f t="shared" si="23"/>
        <v>0</v>
      </c>
      <c r="AB114" s="484"/>
      <c r="AC114" s="418"/>
    </row>
    <row r="115" spans="1:29" ht="31.5">
      <c r="A115" s="6">
        <f t="shared" ref="A115:A117" si="26">+A114+0.01</f>
        <v>3.19</v>
      </c>
      <c r="B115" s="31" t="s">
        <v>68</v>
      </c>
      <c r="C115" s="32"/>
      <c r="D115" s="33"/>
      <c r="E115" s="32"/>
      <c r="F115" s="33"/>
      <c r="G115" s="47"/>
      <c r="H115" s="48"/>
      <c r="I115" s="49">
        <f t="shared" si="25"/>
        <v>0</v>
      </c>
      <c r="J115" s="50">
        <f t="shared" si="25"/>
        <v>0</v>
      </c>
      <c r="K115" s="32"/>
      <c r="L115" s="32"/>
      <c r="M115" s="32"/>
      <c r="N115" s="32"/>
      <c r="O115" s="51"/>
      <c r="P115" s="32"/>
      <c r="Q115" s="33"/>
      <c r="R115" s="42">
        <f t="shared" si="22"/>
        <v>0</v>
      </c>
      <c r="S115" s="43">
        <f t="shared" si="22"/>
        <v>0</v>
      </c>
      <c r="T115" s="443"/>
      <c r="U115" s="443"/>
      <c r="V115" s="443"/>
      <c r="W115" s="443"/>
      <c r="X115" s="423"/>
      <c r="Y115" s="443"/>
      <c r="Z115" s="507"/>
      <c r="AA115" s="406">
        <f t="shared" si="23"/>
        <v>0</v>
      </c>
      <c r="AB115" s="484"/>
      <c r="AC115" s="418"/>
    </row>
    <row r="116" spans="1:29" ht="18">
      <c r="A116" s="6">
        <f t="shared" si="26"/>
        <v>3.1999999999999997</v>
      </c>
      <c r="B116" s="31" t="s">
        <v>69</v>
      </c>
      <c r="C116" s="32"/>
      <c r="D116" s="33"/>
      <c r="E116" s="32"/>
      <c r="F116" s="33"/>
      <c r="G116" s="47"/>
      <c r="H116" s="48"/>
      <c r="I116" s="49">
        <f t="shared" si="25"/>
        <v>0</v>
      </c>
      <c r="J116" s="50">
        <f t="shared" si="25"/>
        <v>0</v>
      </c>
      <c r="K116" s="32"/>
      <c r="L116" s="32"/>
      <c r="M116" s="32"/>
      <c r="N116" s="32"/>
      <c r="O116" s="51"/>
      <c r="P116" s="32"/>
      <c r="Q116" s="33"/>
      <c r="R116" s="42">
        <f t="shared" si="22"/>
        <v>0</v>
      </c>
      <c r="S116" s="43">
        <f t="shared" si="22"/>
        <v>0</v>
      </c>
      <c r="T116" s="443"/>
      <c r="U116" s="443"/>
      <c r="V116" s="443"/>
      <c r="W116" s="443"/>
      <c r="X116" s="423"/>
      <c r="Y116" s="443"/>
      <c r="Z116" s="507"/>
      <c r="AA116" s="406">
        <f t="shared" si="23"/>
        <v>0</v>
      </c>
      <c r="AB116" s="484"/>
      <c r="AC116" s="418"/>
    </row>
    <row r="117" spans="1:29" ht="39.75" customHeight="1">
      <c r="A117" s="6">
        <f t="shared" si="26"/>
        <v>3.2099999999999995</v>
      </c>
      <c r="B117" s="31" t="s">
        <v>33</v>
      </c>
      <c r="C117" s="32"/>
      <c r="D117" s="33"/>
      <c r="E117" s="32"/>
      <c r="F117" s="33"/>
      <c r="G117" s="47"/>
      <c r="H117" s="48"/>
      <c r="I117" s="49">
        <f t="shared" si="25"/>
        <v>0</v>
      </c>
      <c r="J117" s="50">
        <f t="shared" si="25"/>
        <v>0</v>
      </c>
      <c r="K117" s="32"/>
      <c r="L117" s="32"/>
      <c r="M117" s="32"/>
      <c r="N117" s="32"/>
      <c r="O117" s="114"/>
      <c r="P117" s="32"/>
      <c r="Q117" s="33"/>
      <c r="R117" s="42">
        <f t="shared" si="22"/>
        <v>0</v>
      </c>
      <c r="S117" s="43">
        <f t="shared" si="22"/>
        <v>0</v>
      </c>
      <c r="T117" s="443"/>
      <c r="U117" s="443"/>
      <c r="V117" s="443"/>
      <c r="W117" s="443"/>
      <c r="X117" s="444"/>
      <c r="Y117" s="443"/>
      <c r="Z117" s="507"/>
      <c r="AA117" s="406">
        <f t="shared" si="23"/>
        <v>0</v>
      </c>
      <c r="AB117" s="484"/>
      <c r="AC117" s="418"/>
    </row>
    <row r="118" spans="1:29" s="87" customFormat="1" ht="18">
      <c r="A118" s="176"/>
      <c r="B118" s="185" t="s">
        <v>70</v>
      </c>
      <c r="C118" s="186"/>
      <c r="D118" s="190"/>
      <c r="E118" s="186"/>
      <c r="F118" s="190"/>
      <c r="G118" s="134"/>
      <c r="H118" s="135"/>
      <c r="I118" s="139">
        <f t="shared" si="25"/>
        <v>0</v>
      </c>
      <c r="J118" s="140">
        <f t="shared" si="25"/>
        <v>0</v>
      </c>
      <c r="K118" s="186"/>
      <c r="L118" s="186"/>
      <c r="M118" s="186"/>
      <c r="N118" s="186"/>
      <c r="O118" s="187"/>
      <c r="P118" s="186"/>
      <c r="Q118" s="190"/>
      <c r="R118" s="137">
        <f t="shared" si="22"/>
        <v>0</v>
      </c>
      <c r="S118" s="138">
        <f t="shared" si="22"/>
        <v>0</v>
      </c>
      <c r="T118" s="441"/>
      <c r="U118" s="441"/>
      <c r="V118" s="441"/>
      <c r="W118" s="441"/>
      <c r="X118" s="442"/>
      <c r="Y118" s="441"/>
      <c r="Z118" s="506"/>
      <c r="AA118" s="406"/>
      <c r="AB118" s="425"/>
      <c r="AC118" s="419"/>
    </row>
    <row r="119" spans="1:29" ht="18">
      <c r="A119" s="6"/>
      <c r="B119" s="34" t="s">
        <v>71</v>
      </c>
      <c r="C119" s="29"/>
      <c r="D119" s="30"/>
      <c r="E119" s="29"/>
      <c r="F119" s="30"/>
      <c r="G119" s="47"/>
      <c r="H119" s="48"/>
      <c r="I119" s="49">
        <f t="shared" si="25"/>
        <v>0</v>
      </c>
      <c r="J119" s="50">
        <f t="shared" si="25"/>
        <v>0</v>
      </c>
      <c r="K119" s="29"/>
      <c r="L119" s="29"/>
      <c r="M119" s="29"/>
      <c r="N119" s="29"/>
      <c r="O119" s="113"/>
      <c r="P119" s="29"/>
      <c r="Q119" s="30"/>
      <c r="R119" s="42">
        <f t="shared" si="22"/>
        <v>0</v>
      </c>
      <c r="S119" s="43">
        <f t="shared" si="22"/>
        <v>0</v>
      </c>
      <c r="T119" s="441"/>
      <c r="U119" s="441"/>
      <c r="V119" s="441"/>
      <c r="W119" s="441"/>
      <c r="X119" s="442"/>
      <c r="Y119" s="441"/>
      <c r="Z119" s="506"/>
      <c r="AA119" s="406">
        <f t="shared" si="23"/>
        <v>0</v>
      </c>
      <c r="AB119" s="425">
        <f t="shared" si="24"/>
        <v>0</v>
      </c>
      <c r="AC119" s="420"/>
    </row>
    <row r="120" spans="1:29" ht="46.5" customHeight="1">
      <c r="A120" s="6">
        <v>3.22</v>
      </c>
      <c r="B120" s="21" t="s">
        <v>72</v>
      </c>
      <c r="C120" s="45"/>
      <c r="D120" s="46"/>
      <c r="E120" s="45"/>
      <c r="F120" s="46"/>
      <c r="G120" s="47"/>
      <c r="H120" s="48"/>
      <c r="I120" s="49">
        <f t="shared" si="25"/>
        <v>0</v>
      </c>
      <c r="J120" s="50">
        <f t="shared" si="25"/>
        <v>0</v>
      </c>
      <c r="K120" s="45"/>
      <c r="L120" s="45"/>
      <c r="M120" s="45"/>
      <c r="N120" s="45"/>
      <c r="O120" s="51"/>
      <c r="P120" s="45"/>
      <c r="Q120" s="46"/>
      <c r="R120" s="42">
        <f t="shared" si="22"/>
        <v>0</v>
      </c>
      <c r="S120" s="43">
        <f t="shared" si="22"/>
        <v>0</v>
      </c>
      <c r="T120" s="431"/>
      <c r="U120" s="431"/>
      <c r="V120" s="431"/>
      <c r="W120" s="431"/>
      <c r="X120" s="423"/>
      <c r="Y120" s="431"/>
      <c r="Z120" s="510"/>
      <c r="AA120" s="406">
        <f t="shared" si="23"/>
        <v>0</v>
      </c>
      <c r="AB120" s="484"/>
      <c r="AC120" s="432"/>
    </row>
    <row r="121" spans="1:29" ht="46.5" customHeight="1">
      <c r="A121" s="6">
        <f t="shared" ref="A121:A122" si="27">+A120+0.01</f>
        <v>3.23</v>
      </c>
      <c r="B121" s="21" t="s">
        <v>37</v>
      </c>
      <c r="C121" s="45"/>
      <c r="D121" s="46"/>
      <c r="E121" s="45"/>
      <c r="F121" s="46"/>
      <c r="G121" s="47"/>
      <c r="H121" s="48"/>
      <c r="I121" s="49">
        <f t="shared" si="25"/>
        <v>0</v>
      </c>
      <c r="J121" s="50">
        <f t="shared" si="25"/>
        <v>0</v>
      </c>
      <c r="K121" s="45"/>
      <c r="L121" s="45"/>
      <c r="M121" s="45"/>
      <c r="N121" s="45"/>
      <c r="O121" s="51"/>
      <c r="P121" s="45"/>
      <c r="Q121" s="46"/>
      <c r="R121" s="42">
        <f t="shared" si="22"/>
        <v>0</v>
      </c>
      <c r="S121" s="43">
        <f t="shared" si="22"/>
        <v>0</v>
      </c>
      <c r="T121" s="431"/>
      <c r="U121" s="431"/>
      <c r="V121" s="431"/>
      <c r="W121" s="431"/>
      <c r="X121" s="423"/>
      <c r="Y121" s="431"/>
      <c r="Z121" s="510"/>
      <c r="AA121" s="406">
        <f t="shared" si="23"/>
        <v>0</v>
      </c>
      <c r="AB121" s="484"/>
      <c r="AC121" s="432"/>
    </row>
    <row r="122" spans="1:29" ht="46.5" customHeight="1">
      <c r="A122" s="6">
        <f t="shared" si="27"/>
        <v>3.2399999999999998</v>
      </c>
      <c r="B122" s="12" t="s">
        <v>73</v>
      </c>
      <c r="C122" s="45"/>
      <c r="D122" s="46"/>
      <c r="E122" s="45"/>
      <c r="F122" s="46"/>
      <c r="G122" s="47"/>
      <c r="H122" s="48"/>
      <c r="I122" s="49">
        <f t="shared" si="25"/>
        <v>0</v>
      </c>
      <c r="J122" s="50">
        <f t="shared" si="25"/>
        <v>0</v>
      </c>
      <c r="K122" s="45"/>
      <c r="L122" s="45"/>
      <c r="M122" s="45"/>
      <c r="N122" s="45"/>
      <c r="O122" s="51"/>
      <c r="P122" s="45"/>
      <c r="Q122" s="46"/>
      <c r="R122" s="42">
        <f t="shared" si="22"/>
        <v>0</v>
      </c>
      <c r="S122" s="43">
        <f t="shared" si="22"/>
        <v>0</v>
      </c>
      <c r="T122" s="431"/>
      <c r="U122" s="431"/>
      <c r="V122" s="431"/>
      <c r="W122" s="431"/>
      <c r="X122" s="423"/>
      <c r="Y122" s="431"/>
      <c r="Z122" s="510"/>
      <c r="AA122" s="406">
        <f t="shared" si="23"/>
        <v>0</v>
      </c>
      <c r="AB122" s="484"/>
      <c r="AC122" s="432"/>
    </row>
    <row r="123" spans="1:29" ht="27" customHeight="1">
      <c r="A123" s="52"/>
      <c r="B123" s="21" t="s">
        <v>74</v>
      </c>
      <c r="C123" s="45"/>
      <c r="D123" s="46"/>
      <c r="E123" s="45"/>
      <c r="F123" s="46"/>
      <c r="G123" s="47"/>
      <c r="H123" s="48"/>
      <c r="I123" s="49">
        <f t="shared" si="25"/>
        <v>0</v>
      </c>
      <c r="J123" s="50">
        <f t="shared" si="25"/>
        <v>0</v>
      </c>
      <c r="K123" s="45"/>
      <c r="L123" s="45"/>
      <c r="M123" s="45"/>
      <c r="N123" s="45"/>
      <c r="O123" s="101"/>
      <c r="P123" s="45"/>
      <c r="Q123" s="46"/>
      <c r="R123" s="42">
        <f t="shared" si="22"/>
        <v>0</v>
      </c>
      <c r="S123" s="43">
        <f t="shared" si="22"/>
        <v>0</v>
      </c>
      <c r="T123" s="431"/>
      <c r="U123" s="431"/>
      <c r="V123" s="431"/>
      <c r="W123" s="431"/>
      <c r="X123" s="435"/>
      <c r="Y123" s="431"/>
      <c r="Z123" s="510"/>
      <c r="AA123" s="406">
        <f t="shared" si="23"/>
        <v>0</v>
      </c>
      <c r="AB123" s="484"/>
      <c r="AC123" s="432"/>
    </row>
    <row r="124" spans="1:29" ht="46.5" customHeight="1">
      <c r="A124" s="6" t="s">
        <v>40</v>
      </c>
      <c r="B124" s="35" t="s">
        <v>75</v>
      </c>
      <c r="C124" s="90"/>
      <c r="D124" s="96"/>
      <c r="E124" s="90"/>
      <c r="F124" s="96"/>
      <c r="G124" s="47"/>
      <c r="H124" s="48"/>
      <c r="I124" s="49">
        <f t="shared" si="25"/>
        <v>0</v>
      </c>
      <c r="J124" s="50">
        <f t="shared" si="25"/>
        <v>0</v>
      </c>
      <c r="K124" s="90"/>
      <c r="L124" s="90"/>
      <c r="M124" s="90"/>
      <c r="N124" s="90"/>
      <c r="O124" s="64"/>
      <c r="P124" s="90"/>
      <c r="Q124" s="96"/>
      <c r="R124" s="42">
        <f t="shared" si="22"/>
        <v>0</v>
      </c>
      <c r="S124" s="43">
        <f t="shared" si="22"/>
        <v>0</v>
      </c>
      <c r="T124" s="434"/>
      <c r="U124" s="434"/>
      <c r="V124" s="434"/>
      <c r="W124" s="434"/>
      <c r="X124" s="426"/>
      <c r="Y124" s="434"/>
      <c r="Z124" s="511"/>
      <c r="AA124" s="406">
        <f t="shared" si="23"/>
        <v>0</v>
      </c>
      <c r="AB124" s="484"/>
      <c r="AC124" s="436"/>
    </row>
    <row r="125" spans="1:29" ht="46.5" customHeight="1">
      <c r="A125" s="6" t="s">
        <v>42</v>
      </c>
      <c r="B125" s="35" t="s">
        <v>76</v>
      </c>
      <c r="C125" s="8"/>
      <c r="D125" s="13"/>
      <c r="E125" s="8"/>
      <c r="F125" s="13"/>
      <c r="G125" s="47"/>
      <c r="H125" s="48"/>
      <c r="I125" s="49">
        <f t="shared" si="25"/>
        <v>0</v>
      </c>
      <c r="J125" s="50">
        <f t="shared" si="25"/>
        <v>0</v>
      </c>
      <c r="K125" s="8"/>
      <c r="L125" s="8"/>
      <c r="M125" s="8"/>
      <c r="N125" s="8"/>
      <c r="O125" s="64"/>
      <c r="P125" s="8"/>
      <c r="Q125" s="13"/>
      <c r="R125" s="42">
        <f t="shared" si="22"/>
        <v>0</v>
      </c>
      <c r="S125" s="43">
        <f t="shared" si="22"/>
        <v>0</v>
      </c>
      <c r="T125" s="405"/>
      <c r="U125" s="405"/>
      <c r="V125" s="405"/>
      <c r="W125" s="405"/>
      <c r="X125" s="426"/>
      <c r="Y125" s="405"/>
      <c r="Z125" s="484"/>
      <c r="AA125" s="406">
        <f t="shared" si="23"/>
        <v>0</v>
      </c>
      <c r="AB125" s="484"/>
      <c r="AC125" s="407"/>
    </row>
    <row r="126" spans="1:29" ht="46.5" customHeight="1">
      <c r="A126" s="6" t="s">
        <v>44</v>
      </c>
      <c r="B126" s="35" t="s">
        <v>77</v>
      </c>
      <c r="C126" s="8"/>
      <c r="D126" s="13"/>
      <c r="E126" s="8"/>
      <c r="F126" s="13"/>
      <c r="G126" s="47"/>
      <c r="H126" s="48"/>
      <c r="I126" s="49">
        <f t="shared" si="25"/>
        <v>0</v>
      </c>
      <c r="J126" s="50">
        <f t="shared" si="25"/>
        <v>0</v>
      </c>
      <c r="K126" s="8"/>
      <c r="L126" s="8"/>
      <c r="M126" s="8"/>
      <c r="N126" s="8"/>
      <c r="O126" s="101"/>
      <c r="P126" s="8"/>
      <c r="Q126" s="13"/>
      <c r="R126" s="42">
        <f t="shared" si="22"/>
        <v>0</v>
      </c>
      <c r="S126" s="43">
        <f t="shared" si="22"/>
        <v>0</v>
      </c>
      <c r="T126" s="405"/>
      <c r="U126" s="405"/>
      <c r="V126" s="405"/>
      <c r="W126" s="405"/>
      <c r="X126" s="435"/>
      <c r="Y126" s="405"/>
      <c r="Z126" s="484"/>
      <c r="AA126" s="406">
        <f t="shared" si="23"/>
        <v>0</v>
      </c>
      <c r="AB126" s="484"/>
      <c r="AC126" s="407"/>
    </row>
    <row r="127" spans="1:29" ht="46.5" customHeight="1">
      <c r="A127" s="6" t="s">
        <v>46</v>
      </c>
      <c r="B127" s="35" t="s">
        <v>78</v>
      </c>
      <c r="C127" s="8"/>
      <c r="D127" s="13"/>
      <c r="E127" s="8"/>
      <c r="F127" s="13"/>
      <c r="G127" s="47"/>
      <c r="H127" s="48"/>
      <c r="I127" s="49">
        <f t="shared" si="25"/>
        <v>0</v>
      </c>
      <c r="J127" s="50">
        <f t="shared" si="25"/>
        <v>0</v>
      </c>
      <c r="K127" s="8"/>
      <c r="L127" s="8"/>
      <c r="M127" s="8"/>
      <c r="N127" s="8"/>
      <c r="O127" s="51"/>
      <c r="P127" s="8"/>
      <c r="Q127" s="13"/>
      <c r="R127" s="42">
        <f t="shared" si="22"/>
        <v>0</v>
      </c>
      <c r="S127" s="43">
        <f t="shared" si="22"/>
        <v>0</v>
      </c>
      <c r="T127" s="405"/>
      <c r="U127" s="405"/>
      <c r="V127" s="405"/>
      <c r="W127" s="405"/>
      <c r="X127" s="423"/>
      <c r="Y127" s="405"/>
      <c r="Z127" s="484"/>
      <c r="AA127" s="406">
        <f t="shared" si="23"/>
        <v>0</v>
      </c>
      <c r="AB127" s="484"/>
      <c r="AC127" s="407"/>
    </row>
    <row r="128" spans="1:29" ht="46.5" customHeight="1">
      <c r="A128" s="6" t="s">
        <v>48</v>
      </c>
      <c r="B128" s="35" t="s">
        <v>79</v>
      </c>
      <c r="C128" s="8"/>
      <c r="D128" s="13"/>
      <c r="E128" s="8"/>
      <c r="F128" s="13"/>
      <c r="G128" s="47"/>
      <c r="H128" s="48"/>
      <c r="I128" s="49">
        <f t="shared" si="25"/>
        <v>0</v>
      </c>
      <c r="J128" s="50">
        <f t="shared" si="25"/>
        <v>0</v>
      </c>
      <c r="K128" s="8"/>
      <c r="L128" s="8"/>
      <c r="M128" s="8"/>
      <c r="N128" s="8"/>
      <c r="O128" s="51"/>
      <c r="P128" s="8"/>
      <c r="Q128" s="13"/>
      <c r="R128" s="42">
        <f t="shared" si="22"/>
        <v>0</v>
      </c>
      <c r="S128" s="43">
        <f t="shared" si="22"/>
        <v>0</v>
      </c>
      <c r="T128" s="405"/>
      <c r="U128" s="405"/>
      <c r="V128" s="405"/>
      <c r="W128" s="405"/>
      <c r="X128" s="423"/>
      <c r="Y128" s="405"/>
      <c r="Z128" s="484"/>
      <c r="AA128" s="406">
        <f t="shared" si="23"/>
        <v>0</v>
      </c>
      <c r="AB128" s="484"/>
      <c r="AC128" s="407"/>
    </row>
    <row r="129" spans="1:29" ht="46.5" customHeight="1">
      <c r="A129" s="6" t="s">
        <v>50</v>
      </c>
      <c r="B129" s="35" t="s">
        <v>49</v>
      </c>
      <c r="C129" s="8"/>
      <c r="D129" s="13"/>
      <c r="E129" s="8"/>
      <c r="F129" s="13"/>
      <c r="G129" s="47"/>
      <c r="H129" s="48"/>
      <c r="I129" s="49">
        <f t="shared" si="25"/>
        <v>0</v>
      </c>
      <c r="J129" s="50">
        <f t="shared" si="25"/>
        <v>0</v>
      </c>
      <c r="K129" s="8"/>
      <c r="L129" s="8"/>
      <c r="M129" s="8"/>
      <c r="N129" s="8"/>
      <c r="O129" s="51"/>
      <c r="P129" s="8"/>
      <c r="Q129" s="13"/>
      <c r="R129" s="42">
        <f t="shared" si="22"/>
        <v>0</v>
      </c>
      <c r="S129" s="43">
        <f t="shared" si="22"/>
        <v>0</v>
      </c>
      <c r="T129" s="405"/>
      <c r="U129" s="405"/>
      <c r="V129" s="405"/>
      <c r="W129" s="405"/>
      <c r="X129" s="423"/>
      <c r="Y129" s="405"/>
      <c r="Z129" s="484"/>
      <c r="AA129" s="406">
        <f t="shared" si="23"/>
        <v>0</v>
      </c>
      <c r="AB129" s="484"/>
      <c r="AC129" s="407"/>
    </row>
    <row r="130" spans="1:29" ht="61.5" customHeight="1">
      <c r="A130" s="6">
        <v>3.25</v>
      </c>
      <c r="B130" s="35" t="s">
        <v>80</v>
      </c>
      <c r="C130" s="8"/>
      <c r="D130" s="13"/>
      <c r="E130" s="8"/>
      <c r="F130" s="13"/>
      <c r="G130" s="47"/>
      <c r="H130" s="48"/>
      <c r="I130" s="49">
        <f t="shared" si="25"/>
        <v>0</v>
      </c>
      <c r="J130" s="50">
        <f t="shared" si="25"/>
        <v>0</v>
      </c>
      <c r="K130" s="8"/>
      <c r="L130" s="8"/>
      <c r="M130" s="8"/>
      <c r="N130" s="8"/>
      <c r="O130" s="51"/>
      <c r="P130" s="8"/>
      <c r="Q130" s="13"/>
      <c r="R130" s="42">
        <f t="shared" si="22"/>
        <v>0</v>
      </c>
      <c r="S130" s="43">
        <f t="shared" si="22"/>
        <v>0</v>
      </c>
      <c r="T130" s="405"/>
      <c r="U130" s="405"/>
      <c r="V130" s="405"/>
      <c r="W130" s="405"/>
      <c r="X130" s="423"/>
      <c r="Y130" s="405"/>
      <c r="Z130" s="484"/>
      <c r="AA130" s="406">
        <f t="shared" si="23"/>
        <v>0</v>
      </c>
      <c r="AB130" s="484"/>
      <c r="AC130" s="407"/>
    </row>
    <row r="131" spans="1:29" ht="66.75" customHeight="1">
      <c r="A131" s="6">
        <f t="shared" ref="A131:A139" si="28">+A130+0.01</f>
        <v>3.26</v>
      </c>
      <c r="B131" s="35" t="s">
        <v>82</v>
      </c>
      <c r="C131" s="8"/>
      <c r="D131" s="13"/>
      <c r="E131" s="8"/>
      <c r="F131" s="13"/>
      <c r="G131" s="47"/>
      <c r="H131" s="48"/>
      <c r="I131" s="49">
        <f t="shared" si="25"/>
        <v>0</v>
      </c>
      <c r="J131" s="50">
        <f t="shared" si="25"/>
        <v>0</v>
      </c>
      <c r="K131" s="8"/>
      <c r="L131" s="8"/>
      <c r="M131" s="8"/>
      <c r="N131" s="8"/>
      <c r="O131" s="51"/>
      <c r="P131" s="8"/>
      <c r="Q131" s="13"/>
      <c r="R131" s="42">
        <f t="shared" si="22"/>
        <v>0</v>
      </c>
      <c r="S131" s="43">
        <f t="shared" si="22"/>
        <v>0</v>
      </c>
      <c r="T131" s="405"/>
      <c r="U131" s="405"/>
      <c r="V131" s="405"/>
      <c r="W131" s="405"/>
      <c r="X131" s="423"/>
      <c r="Y131" s="405"/>
      <c r="Z131" s="484"/>
      <c r="AA131" s="406">
        <f t="shared" si="23"/>
        <v>0</v>
      </c>
      <c r="AB131" s="484"/>
      <c r="AC131" s="407"/>
    </row>
    <row r="132" spans="1:29" ht="46.5" customHeight="1">
      <c r="A132" s="6">
        <f t="shared" si="28"/>
        <v>3.2699999999999996</v>
      </c>
      <c r="B132" s="18" t="s">
        <v>83</v>
      </c>
      <c r="C132" s="8"/>
      <c r="D132" s="13"/>
      <c r="E132" s="8"/>
      <c r="F132" s="13"/>
      <c r="G132" s="47"/>
      <c r="H132" s="48"/>
      <c r="I132" s="49">
        <f t="shared" si="25"/>
        <v>0</v>
      </c>
      <c r="J132" s="50">
        <f t="shared" si="25"/>
        <v>0</v>
      </c>
      <c r="K132" s="8"/>
      <c r="L132" s="8"/>
      <c r="M132" s="8"/>
      <c r="N132" s="8"/>
      <c r="O132" s="51"/>
      <c r="P132" s="8"/>
      <c r="Q132" s="13"/>
      <c r="R132" s="42">
        <f t="shared" si="22"/>
        <v>0</v>
      </c>
      <c r="S132" s="43">
        <f t="shared" si="22"/>
        <v>0</v>
      </c>
      <c r="T132" s="405"/>
      <c r="U132" s="405"/>
      <c r="V132" s="405"/>
      <c r="W132" s="405"/>
      <c r="X132" s="423"/>
      <c r="Y132" s="405"/>
      <c r="Z132" s="484"/>
      <c r="AA132" s="406">
        <f t="shared" si="23"/>
        <v>0</v>
      </c>
      <c r="AB132" s="484"/>
      <c r="AC132" s="407"/>
    </row>
    <row r="133" spans="1:29" ht="46.5" customHeight="1">
      <c r="A133" s="6">
        <f t="shared" si="28"/>
        <v>3.2799999999999994</v>
      </c>
      <c r="B133" s="18" t="s">
        <v>84</v>
      </c>
      <c r="C133" s="8"/>
      <c r="D133" s="13"/>
      <c r="E133" s="8"/>
      <c r="F133" s="13"/>
      <c r="G133" s="47"/>
      <c r="H133" s="48"/>
      <c r="I133" s="49">
        <f t="shared" si="25"/>
        <v>0</v>
      </c>
      <c r="J133" s="50">
        <f t="shared" si="25"/>
        <v>0</v>
      </c>
      <c r="K133" s="8"/>
      <c r="L133" s="8"/>
      <c r="M133" s="8"/>
      <c r="N133" s="8"/>
      <c r="O133" s="51"/>
      <c r="P133" s="8"/>
      <c r="Q133" s="13"/>
      <c r="R133" s="42">
        <f t="shared" si="22"/>
        <v>0</v>
      </c>
      <c r="S133" s="43">
        <f t="shared" si="22"/>
        <v>0</v>
      </c>
      <c r="T133" s="405"/>
      <c r="U133" s="405"/>
      <c r="V133" s="405"/>
      <c r="W133" s="405"/>
      <c r="X133" s="423"/>
      <c r="Y133" s="405"/>
      <c r="Z133" s="484"/>
      <c r="AA133" s="406">
        <f t="shared" si="23"/>
        <v>0</v>
      </c>
      <c r="AB133" s="484"/>
      <c r="AC133" s="407"/>
    </row>
    <row r="134" spans="1:29" ht="46.5" customHeight="1">
      <c r="A134" s="6">
        <f t="shared" si="28"/>
        <v>3.2899999999999991</v>
      </c>
      <c r="B134" s="18" t="s">
        <v>85</v>
      </c>
      <c r="C134" s="8"/>
      <c r="D134" s="13"/>
      <c r="E134" s="8"/>
      <c r="F134" s="13"/>
      <c r="G134" s="47"/>
      <c r="H134" s="48"/>
      <c r="I134" s="49">
        <f t="shared" si="25"/>
        <v>0</v>
      </c>
      <c r="J134" s="50">
        <f t="shared" si="25"/>
        <v>0</v>
      </c>
      <c r="K134" s="8"/>
      <c r="L134" s="8"/>
      <c r="M134" s="8"/>
      <c r="N134" s="8"/>
      <c r="O134" s="51"/>
      <c r="P134" s="8"/>
      <c r="Q134" s="13"/>
      <c r="R134" s="42">
        <f t="shared" si="22"/>
        <v>0</v>
      </c>
      <c r="S134" s="43">
        <f t="shared" si="22"/>
        <v>0</v>
      </c>
      <c r="T134" s="405"/>
      <c r="U134" s="405"/>
      <c r="V134" s="405"/>
      <c r="W134" s="405"/>
      <c r="X134" s="423"/>
      <c r="Y134" s="405"/>
      <c r="Z134" s="484"/>
      <c r="AA134" s="406">
        <f t="shared" si="23"/>
        <v>0</v>
      </c>
      <c r="AB134" s="484"/>
      <c r="AC134" s="407"/>
    </row>
    <row r="135" spans="1:29" ht="46.5" customHeight="1">
      <c r="A135" s="6">
        <f t="shared" si="28"/>
        <v>3.2999999999999989</v>
      </c>
      <c r="B135" s="18" t="s">
        <v>86</v>
      </c>
      <c r="C135" s="8"/>
      <c r="D135" s="13"/>
      <c r="E135" s="8"/>
      <c r="F135" s="13"/>
      <c r="G135" s="47"/>
      <c r="H135" s="48"/>
      <c r="I135" s="49">
        <f t="shared" si="25"/>
        <v>0</v>
      </c>
      <c r="J135" s="50">
        <f t="shared" si="25"/>
        <v>0</v>
      </c>
      <c r="K135" s="8"/>
      <c r="L135" s="8"/>
      <c r="M135" s="8"/>
      <c r="N135" s="8"/>
      <c r="O135" s="51"/>
      <c r="P135" s="8"/>
      <c r="Q135" s="13"/>
      <c r="R135" s="42">
        <f t="shared" si="22"/>
        <v>0</v>
      </c>
      <c r="S135" s="43">
        <f t="shared" si="22"/>
        <v>0</v>
      </c>
      <c r="T135" s="405"/>
      <c r="U135" s="405"/>
      <c r="V135" s="405"/>
      <c r="W135" s="405"/>
      <c r="X135" s="423"/>
      <c r="Y135" s="405"/>
      <c r="Z135" s="484"/>
      <c r="AA135" s="406">
        <f t="shared" si="23"/>
        <v>0</v>
      </c>
      <c r="AB135" s="484"/>
      <c r="AC135" s="407"/>
    </row>
    <row r="136" spans="1:29" ht="46.5" customHeight="1">
      <c r="A136" s="6">
        <f t="shared" si="28"/>
        <v>3.3099999999999987</v>
      </c>
      <c r="B136" s="18" t="s">
        <v>87</v>
      </c>
      <c r="C136" s="8"/>
      <c r="D136" s="13"/>
      <c r="E136" s="8"/>
      <c r="F136" s="13"/>
      <c r="G136" s="47"/>
      <c r="H136" s="48"/>
      <c r="I136" s="49">
        <f t="shared" si="25"/>
        <v>0</v>
      </c>
      <c r="J136" s="50">
        <f t="shared" si="25"/>
        <v>0</v>
      </c>
      <c r="K136" s="8"/>
      <c r="L136" s="8"/>
      <c r="M136" s="8"/>
      <c r="N136" s="8"/>
      <c r="O136" s="51"/>
      <c r="P136" s="8"/>
      <c r="Q136" s="13"/>
      <c r="R136" s="42">
        <f t="shared" si="22"/>
        <v>0</v>
      </c>
      <c r="S136" s="43">
        <f t="shared" si="22"/>
        <v>0</v>
      </c>
      <c r="T136" s="405"/>
      <c r="U136" s="405"/>
      <c r="V136" s="405"/>
      <c r="W136" s="405"/>
      <c r="X136" s="423"/>
      <c r="Y136" s="405"/>
      <c r="Z136" s="484"/>
      <c r="AA136" s="406">
        <f t="shared" si="23"/>
        <v>0</v>
      </c>
      <c r="AB136" s="484"/>
      <c r="AC136" s="407"/>
    </row>
    <row r="137" spans="1:29" ht="46.5" customHeight="1">
      <c r="A137" s="6">
        <f t="shared" si="28"/>
        <v>3.3199999999999985</v>
      </c>
      <c r="B137" s="18" t="s">
        <v>88</v>
      </c>
      <c r="C137" s="8"/>
      <c r="D137" s="13"/>
      <c r="E137" s="8"/>
      <c r="F137" s="13"/>
      <c r="G137" s="47"/>
      <c r="H137" s="48"/>
      <c r="I137" s="49">
        <f t="shared" si="25"/>
        <v>0</v>
      </c>
      <c r="J137" s="50">
        <f t="shared" si="25"/>
        <v>0</v>
      </c>
      <c r="K137" s="8"/>
      <c r="L137" s="8"/>
      <c r="M137" s="8"/>
      <c r="N137" s="8"/>
      <c r="O137" s="51"/>
      <c r="P137" s="8"/>
      <c r="Q137" s="13"/>
      <c r="R137" s="42">
        <f t="shared" si="22"/>
        <v>0</v>
      </c>
      <c r="S137" s="43">
        <f t="shared" si="22"/>
        <v>0</v>
      </c>
      <c r="T137" s="405"/>
      <c r="U137" s="405"/>
      <c r="V137" s="405"/>
      <c r="W137" s="405"/>
      <c r="X137" s="423"/>
      <c r="Y137" s="405"/>
      <c r="Z137" s="484"/>
      <c r="AA137" s="406">
        <f t="shared" si="23"/>
        <v>0</v>
      </c>
      <c r="AB137" s="484"/>
      <c r="AC137" s="407"/>
    </row>
    <row r="138" spans="1:29" ht="46.5" customHeight="1">
      <c r="A138" s="6">
        <f t="shared" si="28"/>
        <v>3.3299999999999983</v>
      </c>
      <c r="B138" s="18" t="s">
        <v>89</v>
      </c>
      <c r="C138" s="8"/>
      <c r="D138" s="13"/>
      <c r="E138" s="8"/>
      <c r="F138" s="13"/>
      <c r="G138" s="47"/>
      <c r="H138" s="48"/>
      <c r="I138" s="49">
        <f t="shared" si="25"/>
        <v>0</v>
      </c>
      <c r="J138" s="50">
        <f t="shared" si="25"/>
        <v>0</v>
      </c>
      <c r="K138" s="8"/>
      <c r="L138" s="8"/>
      <c r="M138" s="8"/>
      <c r="N138" s="8"/>
      <c r="O138" s="51"/>
      <c r="P138" s="8"/>
      <c r="Q138" s="13"/>
      <c r="R138" s="42">
        <f t="shared" si="22"/>
        <v>0</v>
      </c>
      <c r="S138" s="43">
        <f t="shared" si="22"/>
        <v>0</v>
      </c>
      <c r="T138" s="405"/>
      <c r="U138" s="405"/>
      <c r="V138" s="405"/>
      <c r="W138" s="405"/>
      <c r="X138" s="423"/>
      <c r="Y138" s="405"/>
      <c r="Z138" s="484"/>
      <c r="AA138" s="406">
        <f t="shared" si="23"/>
        <v>0</v>
      </c>
      <c r="AB138" s="484"/>
      <c r="AC138" s="407"/>
    </row>
    <row r="139" spans="1:29" ht="46.5" customHeight="1">
      <c r="A139" s="6">
        <f t="shared" si="28"/>
        <v>3.3399999999999981</v>
      </c>
      <c r="B139" s="18" t="s">
        <v>90</v>
      </c>
      <c r="C139" s="8"/>
      <c r="D139" s="13"/>
      <c r="E139" s="8"/>
      <c r="F139" s="13"/>
      <c r="G139" s="47"/>
      <c r="H139" s="48"/>
      <c r="I139" s="49">
        <f t="shared" si="25"/>
        <v>0</v>
      </c>
      <c r="J139" s="50">
        <f t="shared" si="25"/>
        <v>0</v>
      </c>
      <c r="K139" s="8"/>
      <c r="L139" s="8"/>
      <c r="M139" s="8"/>
      <c r="N139" s="8"/>
      <c r="O139" s="51"/>
      <c r="P139" s="8"/>
      <c r="Q139" s="13"/>
      <c r="R139" s="42">
        <f t="shared" si="22"/>
        <v>0</v>
      </c>
      <c r="S139" s="43">
        <f t="shared" si="22"/>
        <v>0</v>
      </c>
      <c r="T139" s="405"/>
      <c r="U139" s="405"/>
      <c r="V139" s="405"/>
      <c r="W139" s="405"/>
      <c r="X139" s="423"/>
      <c r="Y139" s="405"/>
      <c r="Z139" s="484"/>
      <c r="AA139" s="406">
        <f t="shared" si="23"/>
        <v>0</v>
      </c>
      <c r="AB139" s="484"/>
      <c r="AC139" s="407"/>
    </row>
    <row r="140" spans="1:29" ht="46.5" customHeight="1">
      <c r="A140" s="6">
        <v>3.35</v>
      </c>
      <c r="B140" s="18" t="s">
        <v>91</v>
      </c>
      <c r="C140" s="8"/>
      <c r="D140" s="13"/>
      <c r="E140" s="8"/>
      <c r="F140" s="13"/>
      <c r="G140" s="47"/>
      <c r="H140" s="48"/>
      <c r="I140" s="49">
        <f t="shared" si="25"/>
        <v>0</v>
      </c>
      <c r="J140" s="50">
        <f t="shared" si="25"/>
        <v>0</v>
      </c>
      <c r="K140" s="8"/>
      <c r="L140" s="8"/>
      <c r="M140" s="8"/>
      <c r="N140" s="8"/>
      <c r="O140" s="51"/>
      <c r="P140" s="8"/>
      <c r="Q140" s="13"/>
      <c r="R140" s="42">
        <f t="shared" si="22"/>
        <v>0</v>
      </c>
      <c r="S140" s="43">
        <f t="shared" si="22"/>
        <v>0</v>
      </c>
      <c r="T140" s="405"/>
      <c r="U140" s="405"/>
      <c r="V140" s="405"/>
      <c r="W140" s="405"/>
      <c r="X140" s="423"/>
      <c r="Y140" s="405"/>
      <c r="Z140" s="484"/>
      <c r="AA140" s="406">
        <f t="shared" si="23"/>
        <v>0</v>
      </c>
      <c r="AB140" s="484"/>
      <c r="AC140" s="407"/>
    </row>
    <row r="141" spans="1:29" ht="46.5" customHeight="1">
      <c r="A141" s="6">
        <v>3.36</v>
      </c>
      <c r="B141" s="18" t="s">
        <v>92</v>
      </c>
      <c r="C141" s="8"/>
      <c r="D141" s="13"/>
      <c r="E141" s="8"/>
      <c r="F141" s="13"/>
      <c r="G141" s="47"/>
      <c r="H141" s="48"/>
      <c r="I141" s="49">
        <f t="shared" si="25"/>
        <v>0</v>
      </c>
      <c r="J141" s="50">
        <f t="shared" si="25"/>
        <v>0</v>
      </c>
      <c r="K141" s="8"/>
      <c r="L141" s="8"/>
      <c r="M141" s="8"/>
      <c r="N141" s="8"/>
      <c r="O141" s="51"/>
      <c r="P141" s="8"/>
      <c r="Q141" s="13"/>
      <c r="R141" s="42">
        <f t="shared" si="22"/>
        <v>0</v>
      </c>
      <c r="S141" s="43">
        <f t="shared" si="22"/>
        <v>0</v>
      </c>
      <c r="T141" s="405"/>
      <c r="U141" s="405"/>
      <c r="V141" s="405"/>
      <c r="W141" s="405"/>
      <c r="X141" s="423"/>
      <c r="Y141" s="405"/>
      <c r="Z141" s="484"/>
      <c r="AA141" s="406">
        <f t="shared" si="23"/>
        <v>0</v>
      </c>
      <c r="AB141" s="484"/>
      <c r="AC141" s="407"/>
    </row>
    <row r="142" spans="1:29" s="216" customFormat="1" ht="18">
      <c r="A142" s="203"/>
      <c r="B142" s="192" t="s">
        <v>64</v>
      </c>
      <c r="C142" s="133"/>
      <c r="D142" s="142"/>
      <c r="E142" s="133"/>
      <c r="F142" s="142"/>
      <c r="G142" s="214"/>
      <c r="H142" s="215"/>
      <c r="I142" s="141"/>
      <c r="J142" s="133"/>
      <c r="K142" s="133"/>
      <c r="L142" s="133"/>
      <c r="M142" s="133"/>
      <c r="N142" s="133"/>
      <c r="O142" s="136"/>
      <c r="P142" s="133"/>
      <c r="Q142" s="142"/>
      <c r="R142" s="198">
        <f t="shared" si="22"/>
        <v>0</v>
      </c>
      <c r="S142" s="199">
        <f t="shared" si="22"/>
        <v>0</v>
      </c>
      <c r="T142" s="439"/>
      <c r="U142" s="439"/>
      <c r="V142" s="439"/>
      <c r="W142" s="439"/>
      <c r="X142" s="440"/>
      <c r="Y142" s="439"/>
      <c r="Z142" s="448"/>
      <c r="AA142" s="445">
        <f t="shared" si="23"/>
        <v>0</v>
      </c>
      <c r="AB142" s="446">
        <f t="shared" si="24"/>
        <v>0</v>
      </c>
      <c r="AC142" s="422"/>
    </row>
    <row r="143" spans="1:29" s="216" customFormat="1" ht="31.5">
      <c r="A143" s="203"/>
      <c r="B143" s="132" t="s">
        <v>93</v>
      </c>
      <c r="C143" s="133"/>
      <c r="D143" s="142"/>
      <c r="E143" s="133"/>
      <c r="F143" s="142"/>
      <c r="G143" s="214"/>
      <c r="H143" s="215"/>
      <c r="I143" s="141"/>
      <c r="J143" s="133"/>
      <c r="K143" s="133"/>
      <c r="L143" s="133"/>
      <c r="M143" s="133"/>
      <c r="N143" s="133"/>
      <c r="O143" s="136"/>
      <c r="P143" s="133"/>
      <c r="Q143" s="142"/>
      <c r="R143" s="198">
        <f t="shared" si="22"/>
        <v>0</v>
      </c>
      <c r="S143" s="199">
        <f t="shared" si="22"/>
        <v>0</v>
      </c>
      <c r="T143" s="439"/>
      <c r="U143" s="439"/>
      <c r="V143" s="439"/>
      <c r="W143" s="439"/>
      <c r="X143" s="440"/>
      <c r="Y143" s="439"/>
      <c r="Z143" s="448"/>
      <c r="AA143" s="445">
        <f t="shared" si="23"/>
        <v>0</v>
      </c>
      <c r="AB143" s="446">
        <f t="shared" si="24"/>
        <v>0</v>
      </c>
      <c r="AC143" s="403"/>
    </row>
    <row r="144" spans="1:29" s="216" customFormat="1" ht="18">
      <c r="A144" s="203"/>
      <c r="B144" s="193" t="s">
        <v>101</v>
      </c>
      <c r="C144" s="141">
        <f>C143+C111+C78</f>
        <v>0</v>
      </c>
      <c r="D144" s="142">
        <f t="shared" ref="D144:S144" si="29">D143+D111+D78</f>
        <v>0</v>
      </c>
      <c r="E144" s="141">
        <f t="shared" si="29"/>
        <v>0</v>
      </c>
      <c r="F144" s="142">
        <f t="shared" si="29"/>
        <v>0</v>
      </c>
      <c r="G144" s="214"/>
      <c r="H144" s="215"/>
      <c r="I144" s="141">
        <f t="shared" si="29"/>
        <v>0</v>
      </c>
      <c r="J144" s="141">
        <f t="shared" si="29"/>
        <v>0</v>
      </c>
      <c r="K144" s="141">
        <f t="shared" si="29"/>
        <v>0</v>
      </c>
      <c r="L144" s="141">
        <f t="shared" si="29"/>
        <v>0</v>
      </c>
      <c r="M144" s="141">
        <f t="shared" si="29"/>
        <v>0</v>
      </c>
      <c r="N144" s="141">
        <f t="shared" si="29"/>
        <v>0</v>
      </c>
      <c r="O144" s="136">
        <f t="shared" si="29"/>
        <v>0</v>
      </c>
      <c r="P144" s="141">
        <f t="shared" si="29"/>
        <v>0</v>
      </c>
      <c r="Q144" s="142">
        <f t="shared" si="29"/>
        <v>0</v>
      </c>
      <c r="R144" s="141">
        <f t="shared" si="29"/>
        <v>0</v>
      </c>
      <c r="S144" s="142">
        <f t="shared" si="29"/>
        <v>0</v>
      </c>
      <c r="T144" s="447"/>
      <c r="U144" s="447">
        <f t="shared" ref="U144:AB144" si="30">U143+U111+U78</f>
        <v>0</v>
      </c>
      <c r="V144" s="447"/>
      <c r="W144" s="447">
        <f t="shared" si="30"/>
        <v>0</v>
      </c>
      <c r="X144" s="440">
        <f>X143+X111+X78</f>
        <v>2.75</v>
      </c>
      <c r="Y144" s="447"/>
      <c r="Z144" s="448">
        <f t="shared" si="30"/>
        <v>0</v>
      </c>
      <c r="AA144" s="447"/>
      <c r="AB144" s="448">
        <f t="shared" si="30"/>
        <v>0</v>
      </c>
      <c r="AC144" s="416"/>
    </row>
    <row r="145" spans="1:29" s="147" customFormat="1" ht="18">
      <c r="A145" s="143">
        <v>4</v>
      </c>
      <c r="B145" s="144" t="s">
        <v>102</v>
      </c>
      <c r="C145" s="145"/>
      <c r="D145" s="162"/>
      <c r="E145" s="145"/>
      <c r="F145" s="162"/>
      <c r="G145" s="151"/>
      <c r="H145" s="152"/>
      <c r="I145" s="159"/>
      <c r="J145" s="145"/>
      <c r="K145" s="145"/>
      <c r="L145" s="145"/>
      <c r="M145" s="145"/>
      <c r="N145" s="145"/>
      <c r="O145" s="153"/>
      <c r="P145" s="145"/>
      <c r="Q145" s="162"/>
      <c r="R145" s="154">
        <f t="shared" si="22"/>
        <v>0</v>
      </c>
      <c r="S145" s="155">
        <f t="shared" si="22"/>
        <v>0</v>
      </c>
      <c r="T145" s="439"/>
      <c r="U145" s="439"/>
      <c r="V145" s="439"/>
      <c r="W145" s="439"/>
      <c r="X145" s="440"/>
      <c r="Y145" s="439"/>
      <c r="Z145" s="448"/>
      <c r="AA145" s="406">
        <f t="shared" ref="AA145:AA147" si="31">T145+V145+Y145</f>
        <v>0</v>
      </c>
      <c r="AB145" s="425">
        <f t="shared" ref="AB145" si="32">U145+W145+Z145</f>
        <v>0</v>
      </c>
      <c r="AC145" s="403"/>
    </row>
    <row r="146" spans="1:29" ht="33.75" customHeight="1">
      <c r="A146" s="6">
        <v>4.01</v>
      </c>
      <c r="B146" s="7" t="s">
        <v>103</v>
      </c>
      <c r="C146" s="8"/>
      <c r="D146" s="13"/>
      <c r="E146" s="8"/>
      <c r="F146" s="13"/>
      <c r="G146" s="47"/>
      <c r="H146" s="48"/>
      <c r="I146" s="49">
        <f t="shared" ref="I146:J147" si="33">C146-E146</f>
        <v>0</v>
      </c>
      <c r="J146" s="50">
        <f t="shared" si="33"/>
        <v>0</v>
      </c>
      <c r="K146" s="8"/>
      <c r="L146" s="8"/>
      <c r="M146" s="8"/>
      <c r="N146" s="8"/>
      <c r="O146" s="51">
        <v>0.03</v>
      </c>
      <c r="P146" s="8"/>
      <c r="Q146" s="41">
        <f>O146*P146</f>
        <v>0</v>
      </c>
      <c r="R146" s="42">
        <f t="shared" si="22"/>
        <v>0</v>
      </c>
      <c r="S146" s="43">
        <f t="shared" si="22"/>
        <v>0</v>
      </c>
      <c r="T146" s="405"/>
      <c r="U146" s="405"/>
      <c r="V146" s="405"/>
      <c r="W146" s="405"/>
      <c r="X146" s="423">
        <v>0.03</v>
      </c>
      <c r="Y146" s="405"/>
      <c r="Z146" s="424">
        <f>X146*Y146</f>
        <v>0</v>
      </c>
      <c r="AA146" s="406">
        <f t="shared" si="31"/>
        <v>0</v>
      </c>
      <c r="AB146" s="484">
        <f t="shared" si="24"/>
        <v>0</v>
      </c>
      <c r="AC146" s="404"/>
    </row>
    <row r="147" spans="1:29" ht="45.75" customHeight="1">
      <c r="A147" s="6">
        <v>4.0199999999999996</v>
      </c>
      <c r="B147" s="7" t="s">
        <v>104</v>
      </c>
      <c r="C147" s="8"/>
      <c r="D147" s="13"/>
      <c r="E147" s="8"/>
      <c r="F147" s="13"/>
      <c r="G147" s="47"/>
      <c r="H147" s="48"/>
      <c r="I147" s="49">
        <f t="shared" si="33"/>
        <v>0</v>
      </c>
      <c r="J147" s="50">
        <f t="shared" si="33"/>
        <v>0</v>
      </c>
      <c r="K147" s="8"/>
      <c r="L147" s="8"/>
      <c r="M147" s="8"/>
      <c r="N147" s="8"/>
      <c r="O147" s="51">
        <v>0.03</v>
      </c>
      <c r="P147" s="8"/>
      <c r="Q147" s="41">
        <f>O147*P147</f>
        <v>0</v>
      </c>
      <c r="R147" s="42">
        <f t="shared" ref="R147:S210" si="34">K147+M147+P147</f>
        <v>0</v>
      </c>
      <c r="S147" s="43">
        <f t="shared" si="34"/>
        <v>0</v>
      </c>
      <c r="T147" s="405"/>
      <c r="U147" s="405"/>
      <c r="V147" s="405"/>
      <c r="W147" s="405"/>
      <c r="X147" s="423">
        <v>0.03</v>
      </c>
      <c r="Y147" s="405"/>
      <c r="Z147" s="424">
        <f>X147*Y147</f>
        <v>0</v>
      </c>
      <c r="AA147" s="406">
        <f t="shared" si="31"/>
        <v>0</v>
      </c>
      <c r="AB147" s="484">
        <f t="shared" si="24"/>
        <v>0</v>
      </c>
      <c r="AC147" s="404"/>
    </row>
    <row r="148" spans="1:29" s="216" customFormat="1" ht="18">
      <c r="A148" s="203"/>
      <c r="B148" s="192" t="s">
        <v>105</v>
      </c>
      <c r="C148" s="198">
        <f>SUM(C146:C147)</f>
        <v>0</v>
      </c>
      <c r="D148" s="199">
        <f>SUM(D146:D147)</f>
        <v>0</v>
      </c>
      <c r="E148" s="198">
        <f>SUM(E146:E147)</f>
        <v>0</v>
      </c>
      <c r="F148" s="199">
        <f>SUM(F146:F147)</f>
        <v>0</v>
      </c>
      <c r="G148" s="214"/>
      <c r="H148" s="215"/>
      <c r="I148" s="198">
        <f t="shared" ref="I148:S148" si="35">SUM(I146:I147)</f>
        <v>0</v>
      </c>
      <c r="J148" s="199">
        <f t="shared" si="35"/>
        <v>0</v>
      </c>
      <c r="K148" s="199">
        <f t="shared" si="35"/>
        <v>0</v>
      </c>
      <c r="L148" s="199">
        <f t="shared" si="35"/>
        <v>0</v>
      </c>
      <c r="M148" s="199">
        <f t="shared" si="35"/>
        <v>0</v>
      </c>
      <c r="N148" s="199">
        <f t="shared" si="35"/>
        <v>0</v>
      </c>
      <c r="O148" s="200">
        <f t="shared" si="35"/>
        <v>0.06</v>
      </c>
      <c r="P148" s="199">
        <f t="shared" si="35"/>
        <v>0</v>
      </c>
      <c r="Q148" s="199">
        <f t="shared" si="35"/>
        <v>0</v>
      </c>
      <c r="R148" s="199">
        <f t="shared" si="35"/>
        <v>0</v>
      </c>
      <c r="S148" s="199">
        <f t="shared" si="35"/>
        <v>0</v>
      </c>
      <c r="T148" s="446"/>
      <c r="U148" s="446">
        <f t="shared" ref="U148:AB148" si="36">SUM(U146:U147)</f>
        <v>0</v>
      </c>
      <c r="V148" s="446"/>
      <c r="W148" s="446">
        <f t="shared" si="36"/>
        <v>0</v>
      </c>
      <c r="X148" s="449"/>
      <c r="Y148" s="446">
        <f t="shared" si="36"/>
        <v>0</v>
      </c>
      <c r="Z148" s="446">
        <f t="shared" si="36"/>
        <v>0</v>
      </c>
      <c r="AA148" s="446">
        <f t="shared" si="36"/>
        <v>0</v>
      </c>
      <c r="AB148" s="446">
        <f t="shared" si="36"/>
        <v>0</v>
      </c>
      <c r="AC148" s="422"/>
    </row>
    <row r="149" spans="1:29" s="147" customFormat="1" ht="109.5" customHeight="1">
      <c r="A149" s="143">
        <v>5</v>
      </c>
      <c r="B149" s="144" t="s">
        <v>106</v>
      </c>
      <c r="C149" s="145"/>
      <c r="D149" s="162"/>
      <c r="E149" s="145"/>
      <c r="F149" s="162"/>
      <c r="G149" s="151"/>
      <c r="H149" s="152"/>
      <c r="I149" s="156">
        <f>C149-E149</f>
        <v>0</v>
      </c>
      <c r="J149" s="157">
        <f>D149-F149</f>
        <v>0</v>
      </c>
      <c r="K149" s="145"/>
      <c r="L149" s="145"/>
      <c r="M149" s="145"/>
      <c r="N149" s="145"/>
      <c r="O149" s="333">
        <v>0.21138000000000001</v>
      </c>
      <c r="P149" s="334">
        <v>326</v>
      </c>
      <c r="Q149" s="158">
        <f>O149*P149</f>
        <v>68.909880000000001</v>
      </c>
      <c r="R149" s="154">
        <f t="shared" si="34"/>
        <v>326</v>
      </c>
      <c r="S149" s="155">
        <f t="shared" si="34"/>
        <v>68.909880000000001</v>
      </c>
      <c r="T149" s="439"/>
      <c r="U149" s="439"/>
      <c r="V149" s="439"/>
      <c r="W149" s="439"/>
      <c r="X149" s="426">
        <v>0.21138000000000001</v>
      </c>
      <c r="Y149" s="405">
        <v>0</v>
      </c>
      <c r="Z149" s="424">
        <f>X149*Y149</f>
        <v>0</v>
      </c>
      <c r="AA149" s="406">
        <f t="shared" ref="AA149" si="37">T149+V149+Y149</f>
        <v>0</v>
      </c>
      <c r="AB149" s="484">
        <f t="shared" si="24"/>
        <v>0</v>
      </c>
      <c r="AC149" s="403"/>
    </row>
    <row r="150" spans="1:29" s="216" customFormat="1" ht="18">
      <c r="A150" s="202"/>
      <c r="B150" s="132" t="s">
        <v>107</v>
      </c>
      <c r="C150" s="133">
        <f>C149</f>
        <v>0</v>
      </c>
      <c r="D150" s="142">
        <f>D149</f>
        <v>0</v>
      </c>
      <c r="E150" s="142">
        <f t="shared" ref="E150:S150" si="38">E149</f>
        <v>0</v>
      </c>
      <c r="F150" s="142">
        <f t="shared" si="38"/>
        <v>0</v>
      </c>
      <c r="G150" s="214"/>
      <c r="H150" s="215"/>
      <c r="I150" s="141">
        <f t="shared" si="38"/>
        <v>0</v>
      </c>
      <c r="J150" s="142">
        <f t="shared" si="38"/>
        <v>0</v>
      </c>
      <c r="K150" s="142">
        <f t="shared" si="38"/>
        <v>0</v>
      </c>
      <c r="L150" s="142">
        <f t="shared" si="38"/>
        <v>0</v>
      </c>
      <c r="M150" s="142">
        <f t="shared" si="38"/>
        <v>0</v>
      </c>
      <c r="N150" s="142">
        <f t="shared" si="38"/>
        <v>0</v>
      </c>
      <c r="O150" s="136">
        <f t="shared" si="38"/>
        <v>0.21138000000000001</v>
      </c>
      <c r="P150" s="142">
        <f t="shared" si="38"/>
        <v>326</v>
      </c>
      <c r="Q150" s="142">
        <f t="shared" si="38"/>
        <v>68.909880000000001</v>
      </c>
      <c r="R150" s="142">
        <f t="shared" si="38"/>
        <v>326</v>
      </c>
      <c r="S150" s="142">
        <f t="shared" si="38"/>
        <v>68.909880000000001</v>
      </c>
      <c r="T150" s="448"/>
      <c r="U150" s="448">
        <f t="shared" ref="U150:Z150" si="39">U149</f>
        <v>0</v>
      </c>
      <c r="V150" s="448"/>
      <c r="W150" s="448">
        <f t="shared" si="39"/>
        <v>0</v>
      </c>
      <c r="X150" s="440"/>
      <c r="Y150" s="448"/>
      <c r="Z150" s="448">
        <f t="shared" si="39"/>
        <v>0</v>
      </c>
      <c r="AA150" s="448"/>
      <c r="AB150" s="448">
        <f>AB149</f>
        <v>0</v>
      </c>
      <c r="AC150" s="403"/>
    </row>
    <row r="151" spans="1:29" s="147" customFormat="1" ht="47.25" customHeight="1">
      <c r="A151" s="143">
        <f>+A149+1</f>
        <v>6</v>
      </c>
      <c r="B151" s="144" t="s">
        <v>108</v>
      </c>
      <c r="C151" s="145"/>
      <c r="D151" s="162"/>
      <c r="E151" s="145"/>
      <c r="F151" s="162"/>
      <c r="G151" s="151"/>
      <c r="H151" s="152"/>
      <c r="I151" s="159"/>
      <c r="J151" s="145"/>
      <c r="K151" s="145"/>
      <c r="L151" s="145"/>
      <c r="M151" s="145"/>
      <c r="N151" s="145"/>
      <c r="O151" s="153"/>
      <c r="P151" s="145"/>
      <c r="Q151" s="158">
        <f t="shared" ref="Q151:Q214" si="40">O151*P151</f>
        <v>0</v>
      </c>
      <c r="R151" s="154">
        <f t="shared" si="34"/>
        <v>0</v>
      </c>
      <c r="S151" s="155">
        <f t="shared" si="34"/>
        <v>0</v>
      </c>
      <c r="T151" s="439"/>
      <c r="U151" s="439"/>
      <c r="V151" s="439"/>
      <c r="W151" s="439"/>
      <c r="X151" s="440"/>
      <c r="Y151" s="439"/>
      <c r="Z151" s="424"/>
      <c r="AA151" s="406"/>
      <c r="AB151" s="484"/>
      <c r="AC151" s="403"/>
    </row>
    <row r="152" spans="1:29" ht="18">
      <c r="A152" s="6">
        <v>6.01</v>
      </c>
      <c r="B152" s="25" t="s">
        <v>109</v>
      </c>
      <c r="C152" s="26"/>
      <c r="D152" s="27"/>
      <c r="E152" s="26"/>
      <c r="F152" s="27"/>
      <c r="G152" s="47"/>
      <c r="H152" s="48"/>
      <c r="I152" s="53"/>
      <c r="J152" s="26"/>
      <c r="K152" s="26"/>
      <c r="L152" s="26"/>
      <c r="M152" s="26"/>
      <c r="N152" s="26"/>
      <c r="O152" s="112"/>
      <c r="P152" s="26"/>
      <c r="Q152" s="41">
        <f t="shared" si="40"/>
        <v>0</v>
      </c>
      <c r="R152" s="42">
        <f t="shared" si="34"/>
        <v>0</v>
      </c>
      <c r="S152" s="43">
        <f t="shared" si="34"/>
        <v>0</v>
      </c>
      <c r="T152" s="439"/>
      <c r="U152" s="439"/>
      <c r="V152" s="439"/>
      <c r="W152" s="439"/>
      <c r="X152" s="440"/>
      <c r="Y152" s="439"/>
      <c r="Z152" s="424"/>
      <c r="AA152" s="406"/>
      <c r="AB152" s="484"/>
      <c r="AC152" s="416"/>
    </row>
    <row r="153" spans="1:29" ht="18">
      <c r="A153" s="6"/>
      <c r="B153" s="7" t="s">
        <v>110</v>
      </c>
      <c r="C153" s="8"/>
      <c r="D153" s="13"/>
      <c r="E153" s="8"/>
      <c r="F153" s="13"/>
      <c r="G153" s="47"/>
      <c r="H153" s="48"/>
      <c r="I153" s="49">
        <f t="shared" ref="I153:J156" si="41">C153-E153</f>
        <v>0</v>
      </c>
      <c r="J153" s="50">
        <f t="shared" si="41"/>
        <v>0</v>
      </c>
      <c r="K153" s="8"/>
      <c r="L153" s="8"/>
      <c r="M153" s="8"/>
      <c r="N153" s="8"/>
      <c r="O153" s="51">
        <v>0.2</v>
      </c>
      <c r="P153" s="8"/>
      <c r="Q153" s="41">
        <f>O153*P153</f>
        <v>0</v>
      </c>
      <c r="R153" s="42">
        <f t="shared" si="34"/>
        <v>0</v>
      </c>
      <c r="S153" s="43">
        <f t="shared" si="34"/>
        <v>0</v>
      </c>
      <c r="T153" s="405"/>
      <c r="U153" s="405"/>
      <c r="V153" s="405"/>
      <c r="W153" s="405"/>
      <c r="X153" s="423">
        <v>0.2</v>
      </c>
      <c r="Y153" s="405"/>
      <c r="Z153" s="424">
        <f>X153*Y153</f>
        <v>0</v>
      </c>
      <c r="AA153" s="406">
        <f t="shared" ref="AA153:AA156" si="42">T153+V153+Y153</f>
        <v>0</v>
      </c>
      <c r="AB153" s="484">
        <f t="shared" si="24"/>
        <v>0</v>
      </c>
      <c r="AC153" s="404"/>
    </row>
    <row r="154" spans="1:29" ht="18">
      <c r="A154" s="6"/>
      <c r="B154" s="7" t="s">
        <v>111</v>
      </c>
      <c r="C154" s="8"/>
      <c r="D154" s="13"/>
      <c r="E154" s="8"/>
      <c r="F154" s="13"/>
      <c r="G154" s="47"/>
      <c r="H154" s="48"/>
      <c r="I154" s="49">
        <f t="shared" si="41"/>
        <v>0</v>
      </c>
      <c r="J154" s="50">
        <f t="shared" si="41"/>
        <v>0</v>
      </c>
      <c r="K154" s="8"/>
      <c r="L154" s="8"/>
      <c r="M154" s="8"/>
      <c r="N154" s="8"/>
      <c r="O154" s="51">
        <f>0.2/12*9</f>
        <v>0.15</v>
      </c>
      <c r="P154" s="8"/>
      <c r="Q154" s="41">
        <f t="shared" si="40"/>
        <v>0</v>
      </c>
      <c r="R154" s="42">
        <f t="shared" si="34"/>
        <v>0</v>
      </c>
      <c r="S154" s="43">
        <f t="shared" si="34"/>
        <v>0</v>
      </c>
      <c r="T154" s="405"/>
      <c r="U154" s="405"/>
      <c r="V154" s="405"/>
      <c r="W154" s="405"/>
      <c r="X154" s="423">
        <f>0.2/12*9</f>
        <v>0.15</v>
      </c>
      <c r="Y154" s="405"/>
      <c r="Z154" s="424">
        <f t="shared" ref="Z154:Z156" si="43">X154*Y154</f>
        <v>0</v>
      </c>
      <c r="AA154" s="406">
        <f t="shared" si="42"/>
        <v>0</v>
      </c>
      <c r="AB154" s="484">
        <f t="shared" si="24"/>
        <v>0</v>
      </c>
      <c r="AC154" s="404"/>
    </row>
    <row r="155" spans="1:29" ht="18">
      <c r="A155" s="6"/>
      <c r="B155" s="7" t="s">
        <v>112</v>
      </c>
      <c r="C155" s="8"/>
      <c r="D155" s="13"/>
      <c r="E155" s="8"/>
      <c r="F155" s="13"/>
      <c r="G155" s="47"/>
      <c r="H155" s="48"/>
      <c r="I155" s="49">
        <f t="shared" si="41"/>
        <v>0</v>
      </c>
      <c r="J155" s="50">
        <f t="shared" si="41"/>
        <v>0</v>
      </c>
      <c r="K155" s="8"/>
      <c r="L155" s="8"/>
      <c r="M155" s="8"/>
      <c r="N155" s="8"/>
      <c r="O155" s="51">
        <f>0.2/12*6</f>
        <v>0.1</v>
      </c>
      <c r="P155" s="8"/>
      <c r="Q155" s="41">
        <f t="shared" si="40"/>
        <v>0</v>
      </c>
      <c r="R155" s="42">
        <f t="shared" si="34"/>
        <v>0</v>
      </c>
      <c r="S155" s="43">
        <f t="shared" si="34"/>
        <v>0</v>
      </c>
      <c r="T155" s="405"/>
      <c r="U155" s="405"/>
      <c r="V155" s="405"/>
      <c r="W155" s="405"/>
      <c r="X155" s="423">
        <f>0.2/12*6</f>
        <v>0.1</v>
      </c>
      <c r="Y155" s="405"/>
      <c r="Z155" s="424">
        <f t="shared" si="43"/>
        <v>0</v>
      </c>
      <c r="AA155" s="406">
        <f t="shared" si="42"/>
        <v>0</v>
      </c>
      <c r="AB155" s="484">
        <f t="shared" si="24"/>
        <v>0</v>
      </c>
      <c r="AC155" s="404"/>
    </row>
    <row r="156" spans="1:29" ht="18">
      <c r="A156" s="6"/>
      <c r="B156" s="7" t="s">
        <v>113</v>
      </c>
      <c r="C156" s="8"/>
      <c r="D156" s="13"/>
      <c r="E156" s="8"/>
      <c r="F156" s="13"/>
      <c r="G156" s="47"/>
      <c r="H156" s="48"/>
      <c r="I156" s="49">
        <f t="shared" si="41"/>
        <v>0</v>
      </c>
      <c r="J156" s="50">
        <f t="shared" si="41"/>
        <v>0</v>
      </c>
      <c r="K156" s="8"/>
      <c r="L156" s="8"/>
      <c r="M156" s="8"/>
      <c r="N156" s="8"/>
      <c r="O156" s="51">
        <f>0.2/12*3</f>
        <v>0.05</v>
      </c>
      <c r="P156" s="8"/>
      <c r="Q156" s="41">
        <f t="shared" si="40"/>
        <v>0</v>
      </c>
      <c r="R156" s="42">
        <f t="shared" si="34"/>
        <v>0</v>
      </c>
      <c r="S156" s="43">
        <f t="shared" si="34"/>
        <v>0</v>
      </c>
      <c r="T156" s="405"/>
      <c r="U156" s="405"/>
      <c r="V156" s="405"/>
      <c r="W156" s="405"/>
      <c r="X156" s="423">
        <f>0.2/12*3</f>
        <v>0.05</v>
      </c>
      <c r="Y156" s="405"/>
      <c r="Z156" s="424">
        <f t="shared" si="43"/>
        <v>0</v>
      </c>
      <c r="AA156" s="406">
        <f t="shared" si="42"/>
        <v>0</v>
      </c>
      <c r="AB156" s="484">
        <f t="shared" si="24"/>
        <v>0</v>
      </c>
      <c r="AC156" s="404"/>
    </row>
    <row r="157" spans="1:29" s="216" customFormat="1" ht="18">
      <c r="A157" s="203"/>
      <c r="B157" s="192" t="s">
        <v>105</v>
      </c>
      <c r="C157" s="198">
        <f>C153+C154+C155+C156</f>
        <v>0</v>
      </c>
      <c r="D157" s="199">
        <f t="shared" ref="D157:S157" si="44">D153+D154+D155+D156</f>
        <v>0</v>
      </c>
      <c r="E157" s="198">
        <f>E153+E154+E155+E156</f>
        <v>0</v>
      </c>
      <c r="F157" s="199">
        <f t="shared" si="44"/>
        <v>0</v>
      </c>
      <c r="G157" s="214"/>
      <c r="H157" s="215"/>
      <c r="I157" s="198">
        <f t="shared" si="44"/>
        <v>0</v>
      </c>
      <c r="J157" s="199">
        <f t="shared" si="44"/>
        <v>0</v>
      </c>
      <c r="K157" s="199">
        <f t="shared" si="44"/>
        <v>0</v>
      </c>
      <c r="L157" s="199">
        <f t="shared" si="44"/>
        <v>0</v>
      </c>
      <c r="M157" s="199">
        <f t="shared" si="44"/>
        <v>0</v>
      </c>
      <c r="N157" s="199">
        <f t="shared" si="44"/>
        <v>0</v>
      </c>
      <c r="O157" s="200">
        <f t="shared" si="44"/>
        <v>0.49999999999999994</v>
      </c>
      <c r="P157" s="199">
        <f t="shared" si="44"/>
        <v>0</v>
      </c>
      <c r="Q157" s="199">
        <f t="shared" si="44"/>
        <v>0</v>
      </c>
      <c r="R157" s="199">
        <f t="shared" si="44"/>
        <v>0</v>
      </c>
      <c r="S157" s="199">
        <f t="shared" si="44"/>
        <v>0</v>
      </c>
      <c r="T157" s="446"/>
      <c r="U157" s="446">
        <f t="shared" ref="U157:W157" si="45">U153+U154+U155+U156</f>
        <v>0</v>
      </c>
      <c r="V157" s="446"/>
      <c r="W157" s="446">
        <f t="shared" si="45"/>
        <v>0</v>
      </c>
      <c r="X157" s="449"/>
      <c r="Y157" s="445">
        <f>Y153+Y154+Y155+Y156</f>
        <v>0</v>
      </c>
      <c r="Z157" s="446">
        <f>Z153+Z154+Z155+Z156</f>
        <v>0</v>
      </c>
      <c r="AA157" s="445">
        <f>AA153+AA154+AA155+AA156</f>
        <v>0</v>
      </c>
      <c r="AB157" s="446">
        <f>AB153+AB154+AB155+AB156</f>
        <v>0</v>
      </c>
      <c r="AC157" s="422"/>
    </row>
    <row r="158" spans="1:29" ht="31.5">
      <c r="A158" s="6">
        <f>+A152+0.01</f>
        <v>6.02</v>
      </c>
      <c r="B158" s="36" t="s">
        <v>114</v>
      </c>
      <c r="C158" s="26"/>
      <c r="D158" s="27"/>
      <c r="E158" s="26"/>
      <c r="F158" s="27"/>
      <c r="G158" s="47"/>
      <c r="H158" s="48"/>
      <c r="I158" s="53"/>
      <c r="J158" s="26"/>
      <c r="K158" s="26"/>
      <c r="L158" s="26"/>
      <c r="M158" s="26"/>
      <c r="N158" s="26"/>
      <c r="O158" s="54"/>
      <c r="P158" s="26"/>
      <c r="Q158" s="41">
        <f t="shared" si="40"/>
        <v>0</v>
      </c>
      <c r="R158" s="42">
        <f t="shared" si="34"/>
        <v>0</v>
      </c>
      <c r="S158" s="43">
        <f t="shared" si="34"/>
        <v>0</v>
      </c>
      <c r="T158" s="439"/>
      <c r="U158" s="439"/>
      <c r="V158" s="439"/>
      <c r="W158" s="439"/>
      <c r="X158" s="450"/>
      <c r="Y158" s="439"/>
      <c r="Z158" s="424"/>
      <c r="AA158" s="406"/>
      <c r="AB158" s="484"/>
      <c r="AC158" s="403"/>
    </row>
    <row r="159" spans="1:29" ht="18">
      <c r="A159" s="6"/>
      <c r="B159" s="7" t="s">
        <v>110</v>
      </c>
      <c r="C159" s="8"/>
      <c r="D159" s="13"/>
      <c r="E159" s="8"/>
      <c r="F159" s="13"/>
      <c r="G159" s="47"/>
      <c r="H159" s="48"/>
      <c r="I159" s="49">
        <f t="shared" ref="I159:J162" si="46">C159-E159</f>
        <v>0</v>
      </c>
      <c r="J159" s="50">
        <f t="shared" si="46"/>
        <v>0</v>
      </c>
      <c r="K159" s="8"/>
      <c r="L159" s="8"/>
      <c r="M159" s="8"/>
      <c r="N159" s="8"/>
      <c r="O159" s="51">
        <v>0.2</v>
      </c>
      <c r="P159" s="8"/>
      <c r="Q159" s="41">
        <f t="shared" si="40"/>
        <v>0</v>
      </c>
      <c r="R159" s="42">
        <f t="shared" si="34"/>
        <v>0</v>
      </c>
      <c r="S159" s="43">
        <f t="shared" si="34"/>
        <v>0</v>
      </c>
      <c r="T159" s="405"/>
      <c r="U159" s="405"/>
      <c r="V159" s="405"/>
      <c r="W159" s="405"/>
      <c r="X159" s="423">
        <v>0.2</v>
      </c>
      <c r="Y159" s="405"/>
      <c r="Z159" s="424">
        <f>X159*Y159</f>
        <v>0</v>
      </c>
      <c r="AA159" s="406">
        <f t="shared" ref="AA159:AA162" si="47">T159+V159+Y159</f>
        <v>0</v>
      </c>
      <c r="AB159" s="484">
        <f t="shared" si="24"/>
        <v>0</v>
      </c>
      <c r="AC159" s="404"/>
    </row>
    <row r="160" spans="1:29" ht="18">
      <c r="A160" s="6"/>
      <c r="B160" s="7" t="s">
        <v>111</v>
      </c>
      <c r="C160" s="8"/>
      <c r="D160" s="13"/>
      <c r="E160" s="8"/>
      <c r="F160" s="13"/>
      <c r="G160" s="47"/>
      <c r="H160" s="48"/>
      <c r="I160" s="49">
        <f t="shared" si="46"/>
        <v>0</v>
      </c>
      <c r="J160" s="50">
        <f t="shared" si="46"/>
        <v>0</v>
      </c>
      <c r="K160" s="8"/>
      <c r="L160" s="8"/>
      <c r="M160" s="8"/>
      <c r="N160" s="8"/>
      <c r="O160" s="51">
        <f>0.2/12*9</f>
        <v>0.15</v>
      </c>
      <c r="P160" s="8"/>
      <c r="Q160" s="41">
        <f t="shared" si="40"/>
        <v>0</v>
      </c>
      <c r="R160" s="42">
        <f t="shared" si="34"/>
        <v>0</v>
      </c>
      <c r="S160" s="43">
        <f t="shared" si="34"/>
        <v>0</v>
      </c>
      <c r="T160" s="405"/>
      <c r="U160" s="405"/>
      <c r="V160" s="405"/>
      <c r="W160" s="405"/>
      <c r="X160" s="423">
        <f>0.2/12*9</f>
        <v>0.15</v>
      </c>
      <c r="Y160" s="405"/>
      <c r="Z160" s="424">
        <f t="shared" ref="Z160:Z162" si="48">X160*Y160</f>
        <v>0</v>
      </c>
      <c r="AA160" s="406">
        <f t="shared" si="47"/>
        <v>0</v>
      </c>
      <c r="AB160" s="484">
        <f t="shared" si="24"/>
        <v>0</v>
      </c>
      <c r="AC160" s="404"/>
    </row>
    <row r="161" spans="1:29" ht="18">
      <c r="A161" s="6"/>
      <c r="B161" s="7" t="s">
        <v>112</v>
      </c>
      <c r="C161" s="8"/>
      <c r="D161" s="13"/>
      <c r="E161" s="8"/>
      <c r="F161" s="13"/>
      <c r="G161" s="47"/>
      <c r="H161" s="48"/>
      <c r="I161" s="49">
        <f t="shared" si="46"/>
        <v>0</v>
      </c>
      <c r="J161" s="50">
        <f t="shared" si="46"/>
        <v>0</v>
      </c>
      <c r="K161" s="8"/>
      <c r="L161" s="8"/>
      <c r="M161" s="8"/>
      <c r="N161" s="8"/>
      <c r="O161" s="51">
        <f>0.2/12*6</f>
        <v>0.1</v>
      </c>
      <c r="P161" s="8"/>
      <c r="Q161" s="41">
        <f t="shared" si="40"/>
        <v>0</v>
      </c>
      <c r="R161" s="42">
        <f t="shared" si="34"/>
        <v>0</v>
      </c>
      <c r="S161" s="43">
        <f t="shared" si="34"/>
        <v>0</v>
      </c>
      <c r="T161" s="405"/>
      <c r="U161" s="405"/>
      <c r="V161" s="405"/>
      <c r="W161" s="405"/>
      <c r="X161" s="423">
        <f>0.2/12*6</f>
        <v>0.1</v>
      </c>
      <c r="Y161" s="405"/>
      <c r="Z161" s="424">
        <f t="shared" si="48"/>
        <v>0</v>
      </c>
      <c r="AA161" s="406">
        <f t="shared" si="47"/>
        <v>0</v>
      </c>
      <c r="AB161" s="484">
        <f t="shared" si="24"/>
        <v>0</v>
      </c>
      <c r="AC161" s="404"/>
    </row>
    <row r="162" spans="1:29" ht="18">
      <c r="A162" s="6"/>
      <c r="B162" s="7" t="s">
        <v>113</v>
      </c>
      <c r="C162" s="8"/>
      <c r="D162" s="13"/>
      <c r="E162" s="8"/>
      <c r="F162" s="13"/>
      <c r="G162" s="47"/>
      <c r="H162" s="48"/>
      <c r="I162" s="49">
        <f t="shared" si="46"/>
        <v>0</v>
      </c>
      <c r="J162" s="50">
        <f t="shared" si="46"/>
        <v>0</v>
      </c>
      <c r="K162" s="8"/>
      <c r="L162" s="8"/>
      <c r="M162" s="8"/>
      <c r="N162" s="8"/>
      <c r="O162" s="51">
        <v>0.05</v>
      </c>
      <c r="P162" s="8"/>
      <c r="Q162" s="41">
        <f t="shared" si="40"/>
        <v>0</v>
      </c>
      <c r="R162" s="42">
        <f t="shared" si="34"/>
        <v>0</v>
      </c>
      <c r="S162" s="43">
        <f t="shared" si="34"/>
        <v>0</v>
      </c>
      <c r="T162" s="405"/>
      <c r="U162" s="405"/>
      <c r="V162" s="405"/>
      <c r="W162" s="405"/>
      <c r="X162" s="423">
        <v>0.05</v>
      </c>
      <c r="Y162" s="405"/>
      <c r="Z162" s="424">
        <f t="shared" si="48"/>
        <v>0</v>
      </c>
      <c r="AA162" s="406">
        <f t="shared" si="47"/>
        <v>0</v>
      </c>
      <c r="AB162" s="484">
        <f t="shared" si="24"/>
        <v>0</v>
      </c>
      <c r="AC162" s="404"/>
    </row>
    <row r="163" spans="1:29" s="216" customFormat="1" ht="18">
      <c r="A163" s="203"/>
      <c r="B163" s="192" t="s">
        <v>105</v>
      </c>
      <c r="C163" s="198">
        <f>C159+C160+C161+C162</f>
        <v>0</v>
      </c>
      <c r="D163" s="199">
        <f t="shared" ref="D163:S163" si="49">D159+D160+D161+D162</f>
        <v>0</v>
      </c>
      <c r="E163" s="198">
        <f>E159+E160+E161+E162</f>
        <v>0</v>
      </c>
      <c r="F163" s="199">
        <f t="shared" si="49"/>
        <v>0</v>
      </c>
      <c r="G163" s="214"/>
      <c r="H163" s="215"/>
      <c r="I163" s="198">
        <f t="shared" si="49"/>
        <v>0</v>
      </c>
      <c r="J163" s="199">
        <f t="shared" si="49"/>
        <v>0</v>
      </c>
      <c r="K163" s="199">
        <f t="shared" si="49"/>
        <v>0</v>
      </c>
      <c r="L163" s="199">
        <f t="shared" si="49"/>
        <v>0</v>
      </c>
      <c r="M163" s="199">
        <f t="shared" si="49"/>
        <v>0</v>
      </c>
      <c r="N163" s="199">
        <f t="shared" si="49"/>
        <v>0</v>
      </c>
      <c r="O163" s="200">
        <f t="shared" si="49"/>
        <v>0.49999999999999994</v>
      </c>
      <c r="P163" s="199">
        <f t="shared" si="49"/>
        <v>0</v>
      </c>
      <c r="Q163" s="199">
        <f t="shared" si="49"/>
        <v>0</v>
      </c>
      <c r="R163" s="199">
        <f t="shared" si="49"/>
        <v>0</v>
      </c>
      <c r="S163" s="199">
        <f t="shared" si="49"/>
        <v>0</v>
      </c>
      <c r="T163" s="446"/>
      <c r="U163" s="446">
        <f t="shared" ref="U163:W163" si="50">U159+U160+U161+U162</f>
        <v>0</v>
      </c>
      <c r="V163" s="446"/>
      <c r="W163" s="446">
        <f t="shared" si="50"/>
        <v>0</v>
      </c>
      <c r="X163" s="449"/>
      <c r="Y163" s="445">
        <f>Y159+Y160+Y161+Y162</f>
        <v>0</v>
      </c>
      <c r="Z163" s="446">
        <f>Z159+Z160+Z161+Z162</f>
        <v>0</v>
      </c>
      <c r="AA163" s="445">
        <f>AA159+AA160+AA161+AA162</f>
        <v>0</v>
      </c>
      <c r="AB163" s="446">
        <f>AB159+AB160+AB161+AB162</f>
        <v>0</v>
      </c>
      <c r="AC163" s="422"/>
    </row>
    <row r="164" spans="1:29" ht="30" customHeight="1">
      <c r="A164" s="6">
        <v>6.03</v>
      </c>
      <c r="B164" s="36" t="s">
        <v>115</v>
      </c>
      <c r="C164" s="26"/>
      <c r="D164" s="27"/>
      <c r="E164" s="26"/>
      <c r="F164" s="27"/>
      <c r="G164" s="47"/>
      <c r="H164" s="48"/>
      <c r="I164" s="53"/>
      <c r="J164" s="26"/>
      <c r="K164" s="26"/>
      <c r="L164" s="26"/>
      <c r="M164" s="26"/>
      <c r="N164" s="26"/>
      <c r="O164" s="54"/>
      <c r="P164" s="26"/>
      <c r="Q164" s="41">
        <f t="shared" si="40"/>
        <v>0</v>
      </c>
      <c r="R164" s="42">
        <f t="shared" si="34"/>
        <v>0</v>
      </c>
      <c r="S164" s="43">
        <f t="shared" si="34"/>
        <v>0</v>
      </c>
      <c r="T164" s="439"/>
      <c r="U164" s="439"/>
      <c r="V164" s="439"/>
      <c r="W164" s="439"/>
      <c r="X164" s="450"/>
      <c r="Y164" s="439"/>
      <c r="Z164" s="424"/>
      <c r="AA164" s="406"/>
      <c r="AB164" s="484"/>
      <c r="AC164" s="403"/>
    </row>
    <row r="165" spans="1:29" ht="18">
      <c r="A165" s="6"/>
      <c r="B165" s="7" t="s">
        <v>110</v>
      </c>
      <c r="C165" s="8">
        <v>31</v>
      </c>
      <c r="D165" s="13">
        <v>1.8599999999999999</v>
      </c>
      <c r="E165" s="8">
        <v>31</v>
      </c>
      <c r="F165" s="13">
        <v>1.8599999999999999</v>
      </c>
      <c r="G165" s="47">
        <f t="shared" ref="G165:H165" si="51">E165/C165</f>
        <v>1</v>
      </c>
      <c r="H165" s="48">
        <f t="shared" si="51"/>
        <v>1</v>
      </c>
      <c r="I165" s="49">
        <f t="shared" ref="I165:J168" si="52">C165-E165</f>
        <v>0</v>
      </c>
      <c r="J165" s="50">
        <f t="shared" si="52"/>
        <v>0</v>
      </c>
      <c r="K165" s="8"/>
      <c r="L165" s="8"/>
      <c r="M165" s="8"/>
      <c r="N165" s="8"/>
      <c r="O165" s="51">
        <v>0.06</v>
      </c>
      <c r="P165" s="8">
        <v>30</v>
      </c>
      <c r="Q165" s="41">
        <f t="shared" si="40"/>
        <v>1.7999999999999998</v>
      </c>
      <c r="R165" s="42">
        <f t="shared" si="34"/>
        <v>30</v>
      </c>
      <c r="S165" s="43">
        <f t="shared" si="34"/>
        <v>1.7999999999999998</v>
      </c>
      <c r="T165" s="405"/>
      <c r="U165" s="405"/>
      <c r="V165" s="405"/>
      <c r="W165" s="405"/>
      <c r="X165" s="423">
        <v>0.06</v>
      </c>
      <c r="Y165" s="405">
        <v>30</v>
      </c>
      <c r="Z165" s="424">
        <f>X165*Y165</f>
        <v>1.7999999999999998</v>
      </c>
      <c r="AA165" s="406">
        <f t="shared" ref="AA165:AA168" si="53">T165+V165+Y165</f>
        <v>30</v>
      </c>
      <c r="AB165" s="484">
        <f t="shared" si="24"/>
        <v>1.7999999999999998</v>
      </c>
      <c r="AC165" s="404"/>
    </row>
    <row r="166" spans="1:29" ht="18">
      <c r="A166" s="6"/>
      <c r="B166" s="7" t="s">
        <v>111</v>
      </c>
      <c r="C166" s="8"/>
      <c r="D166" s="13"/>
      <c r="E166" s="8"/>
      <c r="F166" s="13"/>
      <c r="G166" s="47"/>
      <c r="H166" s="48"/>
      <c r="I166" s="49">
        <f t="shared" si="52"/>
        <v>0</v>
      </c>
      <c r="J166" s="50">
        <f t="shared" si="52"/>
        <v>0</v>
      </c>
      <c r="K166" s="8"/>
      <c r="L166" s="8"/>
      <c r="M166" s="8"/>
      <c r="N166" s="8"/>
      <c r="O166" s="51">
        <f>0.06/12*9</f>
        <v>4.4999999999999998E-2</v>
      </c>
      <c r="P166" s="8"/>
      <c r="Q166" s="41">
        <f t="shared" si="40"/>
        <v>0</v>
      </c>
      <c r="R166" s="42">
        <f t="shared" si="34"/>
        <v>0</v>
      </c>
      <c r="S166" s="43">
        <f t="shared" si="34"/>
        <v>0</v>
      </c>
      <c r="T166" s="405"/>
      <c r="U166" s="405"/>
      <c r="V166" s="405"/>
      <c r="W166" s="405"/>
      <c r="X166" s="423">
        <f>0.06/12*9</f>
        <v>4.4999999999999998E-2</v>
      </c>
      <c r="Y166" s="405"/>
      <c r="Z166" s="424">
        <f t="shared" ref="Z166:Z168" si="54">X166*Y166</f>
        <v>0</v>
      </c>
      <c r="AA166" s="406">
        <f t="shared" si="53"/>
        <v>0</v>
      </c>
      <c r="AB166" s="484">
        <f t="shared" si="24"/>
        <v>0</v>
      </c>
      <c r="AC166" s="404"/>
    </row>
    <row r="167" spans="1:29" ht="18">
      <c r="A167" s="6"/>
      <c r="B167" s="7" t="s">
        <v>112</v>
      </c>
      <c r="C167" s="8"/>
      <c r="D167" s="13"/>
      <c r="E167" s="8"/>
      <c r="F167" s="13"/>
      <c r="G167" s="47"/>
      <c r="H167" s="48"/>
      <c r="I167" s="49">
        <f t="shared" si="52"/>
        <v>0</v>
      </c>
      <c r="J167" s="50">
        <f t="shared" si="52"/>
        <v>0</v>
      </c>
      <c r="K167" s="8"/>
      <c r="L167" s="8"/>
      <c r="M167" s="8"/>
      <c r="N167" s="8"/>
      <c r="O167" s="51">
        <f>0.06/12*6</f>
        <v>0.03</v>
      </c>
      <c r="P167" s="8">
        <v>42</v>
      </c>
      <c r="Q167" s="41">
        <f t="shared" si="40"/>
        <v>1.26</v>
      </c>
      <c r="R167" s="42">
        <f t="shared" si="34"/>
        <v>42</v>
      </c>
      <c r="S167" s="43">
        <f t="shared" si="34"/>
        <v>1.26</v>
      </c>
      <c r="T167" s="405"/>
      <c r="U167" s="405"/>
      <c r="V167" s="405"/>
      <c r="W167" s="405"/>
      <c r="X167" s="423">
        <f>0.06/12*6</f>
        <v>0.03</v>
      </c>
      <c r="Y167" s="405">
        <v>42</v>
      </c>
      <c r="Z167" s="424">
        <f t="shared" si="54"/>
        <v>1.26</v>
      </c>
      <c r="AA167" s="406">
        <f t="shared" si="53"/>
        <v>42</v>
      </c>
      <c r="AB167" s="484">
        <f t="shared" si="24"/>
        <v>1.26</v>
      </c>
      <c r="AC167" s="404"/>
    </row>
    <row r="168" spans="1:29" ht="18">
      <c r="A168" s="6"/>
      <c r="B168" s="7" t="s">
        <v>113</v>
      </c>
      <c r="C168" s="8"/>
      <c r="D168" s="13"/>
      <c r="E168" s="8"/>
      <c r="F168" s="13"/>
      <c r="G168" s="47"/>
      <c r="H168" s="48"/>
      <c r="I168" s="49">
        <f t="shared" si="52"/>
        <v>0</v>
      </c>
      <c r="J168" s="50">
        <f t="shared" si="52"/>
        <v>0</v>
      </c>
      <c r="K168" s="8"/>
      <c r="L168" s="8"/>
      <c r="M168" s="8"/>
      <c r="N168" s="8"/>
      <c r="O168" s="51">
        <f>0.06/12*3</f>
        <v>1.4999999999999999E-2</v>
      </c>
      <c r="P168" s="8"/>
      <c r="Q168" s="41">
        <f t="shared" si="40"/>
        <v>0</v>
      </c>
      <c r="R168" s="42">
        <f t="shared" si="34"/>
        <v>0</v>
      </c>
      <c r="S168" s="43">
        <f t="shared" si="34"/>
        <v>0</v>
      </c>
      <c r="T168" s="405"/>
      <c r="U168" s="405"/>
      <c r="V168" s="405"/>
      <c r="W168" s="405"/>
      <c r="X168" s="423">
        <f>0.06/12*3</f>
        <v>1.4999999999999999E-2</v>
      </c>
      <c r="Y168" s="405"/>
      <c r="Z168" s="424">
        <f t="shared" si="54"/>
        <v>0</v>
      </c>
      <c r="AA168" s="406">
        <f t="shared" si="53"/>
        <v>0</v>
      </c>
      <c r="AB168" s="484">
        <f t="shared" si="24"/>
        <v>0</v>
      </c>
      <c r="AC168" s="404"/>
    </row>
    <row r="169" spans="1:29" s="216" customFormat="1" ht="18">
      <c r="A169" s="203"/>
      <c r="B169" s="192" t="s">
        <v>105</v>
      </c>
      <c r="C169" s="198">
        <f>C165+C166+C167+C168</f>
        <v>31</v>
      </c>
      <c r="D169" s="199">
        <f t="shared" ref="D169:S169" si="55">D165+D166+D167+D168</f>
        <v>1.8599999999999999</v>
      </c>
      <c r="E169" s="198">
        <f>E165+E166+E167+E168</f>
        <v>31</v>
      </c>
      <c r="F169" s="199">
        <f t="shared" si="55"/>
        <v>1.8599999999999999</v>
      </c>
      <c r="G169" s="214">
        <f t="shared" ref="G169:H169" si="56">E169/C169</f>
        <v>1</v>
      </c>
      <c r="H169" s="215">
        <f t="shared" si="56"/>
        <v>1</v>
      </c>
      <c r="I169" s="198">
        <f t="shared" si="55"/>
        <v>0</v>
      </c>
      <c r="J169" s="199">
        <f t="shared" si="55"/>
        <v>0</v>
      </c>
      <c r="K169" s="199">
        <f t="shared" si="55"/>
        <v>0</v>
      </c>
      <c r="L169" s="199">
        <f t="shared" si="55"/>
        <v>0</v>
      </c>
      <c r="M169" s="199">
        <f t="shared" si="55"/>
        <v>0</v>
      </c>
      <c r="N169" s="199">
        <f t="shared" si="55"/>
        <v>0</v>
      </c>
      <c r="O169" s="200">
        <f t="shared" si="55"/>
        <v>0.15000000000000002</v>
      </c>
      <c r="P169" s="199">
        <f t="shared" si="55"/>
        <v>72</v>
      </c>
      <c r="Q169" s="199">
        <f t="shared" si="55"/>
        <v>3.0599999999999996</v>
      </c>
      <c r="R169" s="199">
        <f t="shared" si="55"/>
        <v>72</v>
      </c>
      <c r="S169" s="199">
        <f t="shared" si="55"/>
        <v>3.0599999999999996</v>
      </c>
      <c r="T169" s="446"/>
      <c r="U169" s="446">
        <f t="shared" ref="U169:Z169" si="57">U165+U166+U167+U168</f>
        <v>0</v>
      </c>
      <c r="V169" s="446"/>
      <c r="W169" s="446">
        <f t="shared" si="57"/>
        <v>0</v>
      </c>
      <c r="X169" s="449"/>
      <c r="Y169" s="446"/>
      <c r="Z169" s="446">
        <f t="shared" si="57"/>
        <v>3.0599999999999996</v>
      </c>
      <c r="AA169" s="446"/>
      <c r="AB169" s="446">
        <f>AB165+AB166+AB167+AB168</f>
        <v>3.0599999999999996</v>
      </c>
      <c r="AC169" s="422"/>
    </row>
    <row r="170" spans="1:29" ht="31.5">
      <c r="A170" s="6">
        <v>6.04</v>
      </c>
      <c r="B170" s="36" t="s">
        <v>116</v>
      </c>
      <c r="C170" s="26"/>
      <c r="D170" s="27"/>
      <c r="E170" s="26"/>
      <c r="F170" s="27"/>
      <c r="G170" s="47"/>
      <c r="H170" s="48"/>
      <c r="I170" s="53"/>
      <c r="J170" s="26"/>
      <c r="K170" s="26"/>
      <c r="L170" s="26"/>
      <c r="M170" s="26"/>
      <c r="N170" s="26"/>
      <c r="O170" s="54"/>
      <c r="P170" s="26"/>
      <c r="Q170" s="41">
        <f t="shared" si="40"/>
        <v>0</v>
      </c>
      <c r="R170" s="42">
        <f t="shared" si="34"/>
        <v>0</v>
      </c>
      <c r="S170" s="43">
        <f t="shared" si="34"/>
        <v>0</v>
      </c>
      <c r="T170" s="439"/>
      <c r="U170" s="439"/>
      <c r="V170" s="439"/>
      <c r="W170" s="439"/>
      <c r="X170" s="450"/>
      <c r="Y170" s="439"/>
      <c r="Z170" s="424"/>
      <c r="AA170" s="406"/>
      <c r="AB170" s="484"/>
      <c r="AC170" s="403"/>
    </row>
    <row r="171" spans="1:29" ht="18">
      <c r="A171" s="6"/>
      <c r="B171" s="7" t="s">
        <v>110</v>
      </c>
      <c r="C171" s="8">
        <v>62</v>
      </c>
      <c r="D171" s="13">
        <v>3.7199999999999998</v>
      </c>
      <c r="E171" s="8">
        <v>62</v>
      </c>
      <c r="F171" s="13">
        <v>3.7199999999999998</v>
      </c>
      <c r="G171" s="47">
        <f t="shared" ref="G171:H171" si="58">E171/C171</f>
        <v>1</v>
      </c>
      <c r="H171" s="48">
        <f t="shared" si="58"/>
        <v>1</v>
      </c>
      <c r="I171" s="49">
        <f t="shared" ref="I171:J174" si="59">C171-E171</f>
        <v>0</v>
      </c>
      <c r="J171" s="50">
        <f t="shared" si="59"/>
        <v>0</v>
      </c>
      <c r="K171" s="8"/>
      <c r="L171" s="8"/>
      <c r="M171" s="8"/>
      <c r="N171" s="8"/>
      <c r="O171" s="51">
        <f>0.06</f>
        <v>0.06</v>
      </c>
      <c r="P171" s="8">
        <v>51</v>
      </c>
      <c r="Q171" s="41">
        <f t="shared" si="40"/>
        <v>3.06</v>
      </c>
      <c r="R171" s="42">
        <f t="shared" si="34"/>
        <v>51</v>
      </c>
      <c r="S171" s="43">
        <f t="shared" si="34"/>
        <v>3.06</v>
      </c>
      <c r="T171" s="405"/>
      <c r="U171" s="405"/>
      <c r="V171" s="405"/>
      <c r="W171" s="405"/>
      <c r="X171" s="423">
        <f>0.06</f>
        <v>0.06</v>
      </c>
      <c r="Y171" s="405">
        <v>51</v>
      </c>
      <c r="Z171" s="424">
        <f t="shared" ref="Z171:Z174" si="60">X171*Y171</f>
        <v>3.06</v>
      </c>
      <c r="AA171" s="406">
        <f t="shared" ref="AA171:AA174" si="61">T171+V171+Y171</f>
        <v>51</v>
      </c>
      <c r="AB171" s="484">
        <f t="shared" si="24"/>
        <v>3.06</v>
      </c>
      <c r="AC171" s="404"/>
    </row>
    <row r="172" spans="1:29" ht="18">
      <c r="A172" s="6"/>
      <c r="B172" s="7" t="s">
        <v>111</v>
      </c>
      <c r="C172" s="8"/>
      <c r="D172" s="13"/>
      <c r="E172" s="8"/>
      <c r="F172" s="13"/>
      <c r="G172" s="47"/>
      <c r="H172" s="48"/>
      <c r="I172" s="49">
        <f t="shared" si="59"/>
        <v>0</v>
      </c>
      <c r="J172" s="50">
        <f t="shared" si="59"/>
        <v>0</v>
      </c>
      <c r="K172" s="8"/>
      <c r="L172" s="8"/>
      <c r="M172" s="8"/>
      <c r="N172" s="8"/>
      <c r="O172" s="51">
        <f>0.06/12*9</f>
        <v>4.4999999999999998E-2</v>
      </c>
      <c r="P172" s="8"/>
      <c r="Q172" s="41">
        <f t="shared" si="40"/>
        <v>0</v>
      </c>
      <c r="R172" s="42">
        <f t="shared" si="34"/>
        <v>0</v>
      </c>
      <c r="S172" s="43">
        <f t="shared" si="34"/>
        <v>0</v>
      </c>
      <c r="T172" s="405"/>
      <c r="U172" s="405"/>
      <c r="V172" s="405"/>
      <c r="W172" s="405"/>
      <c r="X172" s="423">
        <f>0.06/12*9</f>
        <v>4.4999999999999998E-2</v>
      </c>
      <c r="Y172" s="405"/>
      <c r="Z172" s="424">
        <f t="shared" si="60"/>
        <v>0</v>
      </c>
      <c r="AA172" s="406">
        <f t="shared" si="61"/>
        <v>0</v>
      </c>
      <c r="AB172" s="484">
        <f t="shared" si="24"/>
        <v>0</v>
      </c>
      <c r="AC172" s="404"/>
    </row>
    <row r="173" spans="1:29" ht="18">
      <c r="A173" s="6"/>
      <c r="B173" s="7" t="s">
        <v>112</v>
      </c>
      <c r="C173" s="8"/>
      <c r="D173" s="13"/>
      <c r="E173" s="8"/>
      <c r="F173" s="13"/>
      <c r="G173" s="47"/>
      <c r="H173" s="48"/>
      <c r="I173" s="49">
        <f t="shared" si="59"/>
        <v>0</v>
      </c>
      <c r="J173" s="50">
        <f t="shared" si="59"/>
        <v>0</v>
      </c>
      <c r="K173" s="8"/>
      <c r="L173" s="8"/>
      <c r="M173" s="8"/>
      <c r="N173" s="8"/>
      <c r="O173" s="51">
        <f>0.06/12*6</f>
        <v>0.03</v>
      </c>
      <c r="P173" s="8"/>
      <c r="Q173" s="41">
        <f t="shared" si="40"/>
        <v>0</v>
      </c>
      <c r="R173" s="42">
        <f t="shared" si="34"/>
        <v>0</v>
      </c>
      <c r="S173" s="43">
        <f t="shared" si="34"/>
        <v>0</v>
      </c>
      <c r="T173" s="405"/>
      <c r="U173" s="405"/>
      <c r="V173" s="405"/>
      <c r="W173" s="405"/>
      <c r="X173" s="423">
        <f>0.06/12*6</f>
        <v>0.03</v>
      </c>
      <c r="Y173" s="405"/>
      <c r="Z173" s="424">
        <f t="shared" si="60"/>
        <v>0</v>
      </c>
      <c r="AA173" s="406">
        <f t="shared" si="61"/>
        <v>0</v>
      </c>
      <c r="AB173" s="484">
        <f t="shared" si="24"/>
        <v>0</v>
      </c>
      <c r="AC173" s="404"/>
    </row>
    <row r="174" spans="1:29" ht="18">
      <c r="A174" s="6"/>
      <c r="B174" s="7" t="s">
        <v>113</v>
      </c>
      <c r="C174" s="8"/>
      <c r="D174" s="13"/>
      <c r="E174" s="8"/>
      <c r="F174" s="13"/>
      <c r="G174" s="47"/>
      <c r="H174" s="48"/>
      <c r="I174" s="49">
        <f t="shared" si="59"/>
        <v>0</v>
      </c>
      <c r="J174" s="50">
        <f t="shared" si="59"/>
        <v>0</v>
      </c>
      <c r="K174" s="8"/>
      <c r="L174" s="8"/>
      <c r="M174" s="8"/>
      <c r="N174" s="8"/>
      <c r="O174" s="51">
        <f>0.06/12*3</f>
        <v>1.4999999999999999E-2</v>
      </c>
      <c r="P174" s="8"/>
      <c r="Q174" s="41">
        <f t="shared" si="40"/>
        <v>0</v>
      </c>
      <c r="R174" s="42">
        <f t="shared" si="34"/>
        <v>0</v>
      </c>
      <c r="S174" s="43">
        <f t="shared" si="34"/>
        <v>0</v>
      </c>
      <c r="T174" s="405"/>
      <c r="U174" s="405"/>
      <c r="V174" s="405"/>
      <c r="W174" s="405"/>
      <c r="X174" s="423">
        <f>0.06/12*3</f>
        <v>1.4999999999999999E-2</v>
      </c>
      <c r="Y174" s="405"/>
      <c r="Z174" s="424">
        <f t="shared" si="60"/>
        <v>0</v>
      </c>
      <c r="AA174" s="406">
        <f t="shared" si="61"/>
        <v>0</v>
      </c>
      <c r="AB174" s="484">
        <f t="shared" si="24"/>
        <v>0</v>
      </c>
      <c r="AC174" s="404"/>
    </row>
    <row r="175" spans="1:29" s="216" customFormat="1" ht="18">
      <c r="A175" s="203"/>
      <c r="B175" s="192" t="s">
        <v>105</v>
      </c>
      <c r="C175" s="198">
        <f>C171+C172+C173+C174</f>
        <v>62</v>
      </c>
      <c r="D175" s="199">
        <f t="shared" ref="D175:S175" si="62">D171+D172+D173+D174</f>
        <v>3.7199999999999998</v>
      </c>
      <c r="E175" s="198">
        <f>E171+E172+E173+E174</f>
        <v>62</v>
      </c>
      <c r="F175" s="199">
        <f t="shared" si="62"/>
        <v>3.7199999999999998</v>
      </c>
      <c r="G175" s="214">
        <f t="shared" ref="G175:H175" si="63">E175/C175</f>
        <v>1</v>
      </c>
      <c r="H175" s="215">
        <f t="shared" si="63"/>
        <v>1</v>
      </c>
      <c r="I175" s="198">
        <f t="shared" si="62"/>
        <v>0</v>
      </c>
      <c r="J175" s="199">
        <f t="shared" si="62"/>
        <v>0</v>
      </c>
      <c r="K175" s="199">
        <f t="shared" si="62"/>
        <v>0</v>
      </c>
      <c r="L175" s="199">
        <f t="shared" si="62"/>
        <v>0</v>
      </c>
      <c r="M175" s="199">
        <f t="shared" si="62"/>
        <v>0</v>
      </c>
      <c r="N175" s="199">
        <f t="shared" si="62"/>
        <v>0</v>
      </c>
      <c r="O175" s="200">
        <f t="shared" si="62"/>
        <v>0.15000000000000002</v>
      </c>
      <c r="P175" s="199">
        <f t="shared" si="62"/>
        <v>51</v>
      </c>
      <c r="Q175" s="199">
        <f t="shared" si="62"/>
        <v>3.06</v>
      </c>
      <c r="R175" s="199">
        <f t="shared" si="62"/>
        <v>51</v>
      </c>
      <c r="S175" s="199">
        <f t="shared" si="62"/>
        <v>3.06</v>
      </c>
      <c r="T175" s="446"/>
      <c r="U175" s="446">
        <f t="shared" ref="U175:AB175" si="64">U171+U172+U173+U174</f>
        <v>0</v>
      </c>
      <c r="V175" s="446"/>
      <c r="W175" s="446">
        <f t="shared" si="64"/>
        <v>0</v>
      </c>
      <c r="X175" s="449"/>
      <c r="Y175" s="446"/>
      <c r="Z175" s="446">
        <f t="shared" si="64"/>
        <v>3.06</v>
      </c>
      <c r="AA175" s="446"/>
      <c r="AB175" s="446">
        <f t="shared" si="64"/>
        <v>3.06</v>
      </c>
      <c r="AC175" s="422"/>
    </row>
    <row r="176" spans="1:29" ht="18">
      <c r="A176" s="6">
        <v>6.05</v>
      </c>
      <c r="B176" s="36" t="s">
        <v>117</v>
      </c>
      <c r="C176" s="26"/>
      <c r="D176" s="27"/>
      <c r="E176" s="26"/>
      <c r="F176" s="27"/>
      <c r="G176" s="47"/>
      <c r="H176" s="48"/>
      <c r="I176" s="53"/>
      <c r="J176" s="26"/>
      <c r="K176" s="26"/>
      <c r="L176" s="26"/>
      <c r="M176" s="26"/>
      <c r="N176" s="26"/>
      <c r="O176" s="54"/>
      <c r="P176" s="26"/>
      <c r="Q176" s="41">
        <f t="shared" si="40"/>
        <v>0</v>
      </c>
      <c r="R176" s="42">
        <f t="shared" si="34"/>
        <v>0</v>
      </c>
      <c r="S176" s="43">
        <f t="shared" si="34"/>
        <v>0</v>
      </c>
      <c r="T176" s="439"/>
      <c r="U176" s="439"/>
      <c r="V176" s="439"/>
      <c r="W176" s="439"/>
      <c r="X176" s="450"/>
      <c r="Y176" s="439"/>
      <c r="Z176" s="424">
        <f t="shared" ref="Z176:Z180" si="65">X176*Y176</f>
        <v>0</v>
      </c>
      <c r="AA176" s="406">
        <f t="shared" ref="AA176:AB239" si="66">T176+V176+Y176</f>
        <v>0</v>
      </c>
      <c r="AB176" s="484">
        <f t="shared" si="24"/>
        <v>0</v>
      </c>
      <c r="AC176" s="403"/>
    </row>
    <row r="177" spans="1:29" ht="18">
      <c r="A177" s="6"/>
      <c r="B177" s="7" t="s">
        <v>110</v>
      </c>
      <c r="C177" s="8"/>
      <c r="D177" s="13"/>
      <c r="E177" s="8"/>
      <c r="F177" s="13"/>
      <c r="G177" s="47"/>
      <c r="H177" s="48"/>
      <c r="I177" s="49">
        <f t="shared" ref="I177:J180" si="67">C177-E177</f>
        <v>0</v>
      </c>
      <c r="J177" s="50">
        <f t="shared" si="67"/>
        <v>0</v>
      </c>
      <c r="K177" s="8"/>
      <c r="L177" s="8"/>
      <c r="M177" s="8"/>
      <c r="N177" s="8"/>
      <c r="O177" s="51">
        <f>0.06</f>
        <v>0.06</v>
      </c>
      <c r="P177" s="8"/>
      <c r="Q177" s="41">
        <f t="shared" si="40"/>
        <v>0</v>
      </c>
      <c r="R177" s="42">
        <f t="shared" si="34"/>
        <v>0</v>
      </c>
      <c r="S177" s="43">
        <f t="shared" si="34"/>
        <v>0</v>
      </c>
      <c r="T177" s="405"/>
      <c r="U177" s="405"/>
      <c r="V177" s="405"/>
      <c r="W177" s="405"/>
      <c r="X177" s="423">
        <f>0.06</f>
        <v>0.06</v>
      </c>
      <c r="Y177" s="405"/>
      <c r="Z177" s="424">
        <f t="shared" si="65"/>
        <v>0</v>
      </c>
      <c r="AA177" s="406">
        <f t="shared" si="66"/>
        <v>0</v>
      </c>
      <c r="AB177" s="484">
        <f t="shared" si="24"/>
        <v>0</v>
      </c>
      <c r="AC177" s="404"/>
    </row>
    <row r="178" spans="1:29" ht="18">
      <c r="A178" s="6"/>
      <c r="B178" s="7" t="s">
        <v>111</v>
      </c>
      <c r="C178" s="8"/>
      <c r="D178" s="13"/>
      <c r="E178" s="8"/>
      <c r="F178" s="13"/>
      <c r="G178" s="47"/>
      <c r="H178" s="48"/>
      <c r="I178" s="49">
        <f t="shared" si="67"/>
        <v>0</v>
      </c>
      <c r="J178" s="50">
        <f t="shared" si="67"/>
        <v>0</v>
      </c>
      <c r="K178" s="8"/>
      <c r="L178" s="8"/>
      <c r="M178" s="8"/>
      <c r="N178" s="8"/>
      <c r="O178" s="51">
        <f>0.06/12*9</f>
        <v>4.4999999999999998E-2</v>
      </c>
      <c r="P178" s="8"/>
      <c r="Q178" s="41">
        <f t="shared" si="40"/>
        <v>0</v>
      </c>
      <c r="R178" s="42">
        <f t="shared" si="34"/>
        <v>0</v>
      </c>
      <c r="S178" s="43">
        <f t="shared" si="34"/>
        <v>0</v>
      </c>
      <c r="T178" s="405"/>
      <c r="U178" s="405"/>
      <c r="V178" s="405"/>
      <c r="W178" s="405"/>
      <c r="X178" s="423">
        <f>0.06/12*9</f>
        <v>4.4999999999999998E-2</v>
      </c>
      <c r="Y178" s="405"/>
      <c r="Z178" s="424">
        <f t="shared" si="65"/>
        <v>0</v>
      </c>
      <c r="AA178" s="406">
        <f t="shared" si="66"/>
        <v>0</v>
      </c>
      <c r="AB178" s="484">
        <f t="shared" si="66"/>
        <v>0</v>
      </c>
      <c r="AC178" s="404"/>
    </row>
    <row r="179" spans="1:29" ht="18">
      <c r="A179" s="6"/>
      <c r="B179" s="7" t="s">
        <v>112</v>
      </c>
      <c r="C179" s="8"/>
      <c r="D179" s="13"/>
      <c r="E179" s="8"/>
      <c r="F179" s="13"/>
      <c r="G179" s="47"/>
      <c r="H179" s="48"/>
      <c r="I179" s="49">
        <f t="shared" si="67"/>
        <v>0</v>
      </c>
      <c r="J179" s="50">
        <f t="shared" si="67"/>
        <v>0</v>
      </c>
      <c r="K179" s="8"/>
      <c r="L179" s="8"/>
      <c r="M179" s="8"/>
      <c r="N179" s="8"/>
      <c r="O179" s="51">
        <f>0.06/12*6</f>
        <v>0.03</v>
      </c>
      <c r="P179" s="8"/>
      <c r="Q179" s="41">
        <f t="shared" si="40"/>
        <v>0</v>
      </c>
      <c r="R179" s="42">
        <f t="shared" si="34"/>
        <v>0</v>
      </c>
      <c r="S179" s="43">
        <f t="shared" si="34"/>
        <v>0</v>
      </c>
      <c r="T179" s="405"/>
      <c r="U179" s="405"/>
      <c r="V179" s="405"/>
      <c r="W179" s="405"/>
      <c r="X179" s="423">
        <f>0.06/12*6</f>
        <v>0.03</v>
      </c>
      <c r="Y179" s="405"/>
      <c r="Z179" s="424">
        <f t="shared" si="65"/>
        <v>0</v>
      </c>
      <c r="AA179" s="406">
        <f t="shared" si="66"/>
        <v>0</v>
      </c>
      <c r="AB179" s="484">
        <f t="shared" si="66"/>
        <v>0</v>
      </c>
      <c r="AC179" s="404"/>
    </row>
    <row r="180" spans="1:29" ht="18">
      <c r="A180" s="6"/>
      <c r="B180" s="7" t="s">
        <v>113</v>
      </c>
      <c r="C180" s="8"/>
      <c r="D180" s="13"/>
      <c r="E180" s="8"/>
      <c r="F180" s="13"/>
      <c r="G180" s="47"/>
      <c r="H180" s="48"/>
      <c r="I180" s="49">
        <f t="shared" si="67"/>
        <v>0</v>
      </c>
      <c r="J180" s="50">
        <f t="shared" si="67"/>
        <v>0</v>
      </c>
      <c r="K180" s="8"/>
      <c r="L180" s="8"/>
      <c r="M180" s="8"/>
      <c r="N180" s="8"/>
      <c r="O180" s="51">
        <f>0.06/12*3</f>
        <v>1.4999999999999999E-2</v>
      </c>
      <c r="P180" s="8"/>
      <c r="Q180" s="41">
        <f t="shared" si="40"/>
        <v>0</v>
      </c>
      <c r="R180" s="42">
        <f t="shared" si="34"/>
        <v>0</v>
      </c>
      <c r="S180" s="43">
        <f t="shared" si="34"/>
        <v>0</v>
      </c>
      <c r="T180" s="405"/>
      <c r="U180" s="405"/>
      <c r="V180" s="405"/>
      <c r="W180" s="405"/>
      <c r="X180" s="423">
        <f>0.06/12*3</f>
        <v>1.4999999999999999E-2</v>
      </c>
      <c r="Y180" s="405"/>
      <c r="Z180" s="424">
        <f t="shared" si="65"/>
        <v>0</v>
      </c>
      <c r="AA180" s="406">
        <f t="shared" si="66"/>
        <v>0</v>
      </c>
      <c r="AB180" s="484">
        <f t="shared" si="66"/>
        <v>0</v>
      </c>
      <c r="AC180" s="404"/>
    </row>
    <row r="181" spans="1:29" s="216" customFormat="1" ht="18">
      <c r="A181" s="203"/>
      <c r="B181" s="192" t="s">
        <v>107</v>
      </c>
      <c r="C181" s="198">
        <f>C177+C178+C179+C180</f>
        <v>0</v>
      </c>
      <c r="D181" s="199">
        <f t="shared" ref="D181:S181" si="68">D177+D178+D179+D180</f>
        <v>0</v>
      </c>
      <c r="E181" s="198">
        <f>E177+E178+E179+E180</f>
        <v>0</v>
      </c>
      <c r="F181" s="199">
        <f t="shared" si="68"/>
        <v>0</v>
      </c>
      <c r="G181" s="214"/>
      <c r="H181" s="215"/>
      <c r="I181" s="198">
        <f t="shared" si="68"/>
        <v>0</v>
      </c>
      <c r="J181" s="199">
        <f t="shared" si="68"/>
        <v>0</v>
      </c>
      <c r="K181" s="199">
        <f t="shared" si="68"/>
        <v>0</v>
      </c>
      <c r="L181" s="199">
        <f t="shared" si="68"/>
        <v>0</v>
      </c>
      <c r="M181" s="199">
        <f t="shared" si="68"/>
        <v>0</v>
      </c>
      <c r="N181" s="199">
        <f t="shared" si="68"/>
        <v>0</v>
      </c>
      <c r="O181" s="200">
        <f t="shared" si="68"/>
        <v>0.15000000000000002</v>
      </c>
      <c r="P181" s="199">
        <f t="shared" si="68"/>
        <v>0</v>
      </c>
      <c r="Q181" s="199">
        <f t="shared" si="68"/>
        <v>0</v>
      </c>
      <c r="R181" s="199">
        <f t="shared" si="68"/>
        <v>0</v>
      </c>
      <c r="S181" s="199">
        <f t="shared" si="68"/>
        <v>0</v>
      </c>
      <c r="T181" s="446"/>
      <c r="U181" s="446">
        <f t="shared" ref="U181:AB181" si="69">U177+U178+U179+U180</f>
        <v>0</v>
      </c>
      <c r="V181" s="446"/>
      <c r="W181" s="446">
        <f t="shared" si="69"/>
        <v>0</v>
      </c>
      <c r="X181" s="449"/>
      <c r="Y181" s="446"/>
      <c r="Z181" s="446">
        <f t="shared" si="69"/>
        <v>0</v>
      </c>
      <c r="AA181" s="446"/>
      <c r="AB181" s="446">
        <f t="shared" si="69"/>
        <v>0</v>
      </c>
      <c r="AC181" s="422"/>
    </row>
    <row r="182" spans="1:29" ht="18">
      <c r="A182" s="6">
        <v>6.06</v>
      </c>
      <c r="B182" s="36" t="s">
        <v>118</v>
      </c>
      <c r="C182" s="26"/>
      <c r="D182" s="27"/>
      <c r="E182" s="26"/>
      <c r="F182" s="27"/>
      <c r="G182" s="47"/>
      <c r="H182" s="48"/>
      <c r="I182" s="53"/>
      <c r="J182" s="26"/>
      <c r="K182" s="26"/>
      <c r="L182" s="26"/>
      <c r="M182" s="26"/>
      <c r="N182" s="26"/>
      <c r="O182" s="54"/>
      <c r="P182" s="26"/>
      <c r="Q182" s="41">
        <f t="shared" si="40"/>
        <v>0</v>
      </c>
      <c r="R182" s="42">
        <f t="shared" si="34"/>
        <v>0</v>
      </c>
      <c r="S182" s="43">
        <f t="shared" si="34"/>
        <v>0</v>
      </c>
      <c r="T182" s="439"/>
      <c r="U182" s="439"/>
      <c r="V182" s="439"/>
      <c r="W182" s="439"/>
      <c r="X182" s="450"/>
      <c r="Y182" s="439"/>
      <c r="Z182" s="424">
        <f t="shared" ref="Z182:Z186" si="70">X182*Y182</f>
        <v>0</v>
      </c>
      <c r="AA182" s="406">
        <f t="shared" ref="AA182:AA186" si="71">T182+V182+Y182</f>
        <v>0</v>
      </c>
      <c r="AB182" s="484">
        <f t="shared" si="66"/>
        <v>0</v>
      </c>
      <c r="AC182" s="403"/>
    </row>
    <row r="183" spans="1:29" ht="18">
      <c r="A183" s="6"/>
      <c r="B183" s="7" t="s">
        <v>110</v>
      </c>
      <c r="C183" s="8"/>
      <c r="D183" s="13"/>
      <c r="E183" s="8"/>
      <c r="F183" s="13"/>
      <c r="G183" s="47"/>
      <c r="H183" s="48"/>
      <c r="I183" s="49">
        <f t="shared" ref="I183:J186" si="72">C183-E183</f>
        <v>0</v>
      </c>
      <c r="J183" s="50">
        <f t="shared" si="72"/>
        <v>0</v>
      </c>
      <c r="K183" s="8"/>
      <c r="L183" s="8"/>
      <c r="M183" s="8"/>
      <c r="N183" s="8"/>
      <c r="O183" s="51">
        <v>0.2</v>
      </c>
      <c r="P183" s="8"/>
      <c r="Q183" s="41">
        <f t="shared" si="40"/>
        <v>0</v>
      </c>
      <c r="R183" s="42">
        <f t="shared" si="34"/>
        <v>0</v>
      </c>
      <c r="S183" s="43">
        <f t="shared" si="34"/>
        <v>0</v>
      </c>
      <c r="T183" s="405"/>
      <c r="U183" s="405"/>
      <c r="V183" s="405"/>
      <c r="W183" s="405"/>
      <c r="X183" s="423">
        <v>0.2</v>
      </c>
      <c r="Y183" s="405"/>
      <c r="Z183" s="424">
        <f t="shared" si="70"/>
        <v>0</v>
      </c>
      <c r="AA183" s="406">
        <f t="shared" si="71"/>
        <v>0</v>
      </c>
      <c r="AB183" s="484">
        <f t="shared" si="66"/>
        <v>0</v>
      </c>
      <c r="AC183" s="404"/>
    </row>
    <row r="184" spans="1:29" ht="18">
      <c r="A184" s="6"/>
      <c r="B184" s="7" t="s">
        <v>111</v>
      </c>
      <c r="C184" s="8"/>
      <c r="D184" s="13"/>
      <c r="E184" s="8"/>
      <c r="F184" s="13"/>
      <c r="G184" s="47"/>
      <c r="H184" s="48"/>
      <c r="I184" s="49">
        <f t="shared" si="72"/>
        <v>0</v>
      </c>
      <c r="J184" s="50">
        <f t="shared" si="72"/>
        <v>0</v>
      </c>
      <c r="K184" s="8"/>
      <c r="L184" s="8"/>
      <c r="M184" s="8"/>
      <c r="N184" s="8"/>
      <c r="O184" s="51">
        <f>0.2/12*9</f>
        <v>0.15</v>
      </c>
      <c r="P184" s="8"/>
      <c r="Q184" s="41">
        <f t="shared" si="40"/>
        <v>0</v>
      </c>
      <c r="R184" s="42">
        <f t="shared" si="34"/>
        <v>0</v>
      </c>
      <c r="S184" s="43">
        <f t="shared" si="34"/>
        <v>0</v>
      </c>
      <c r="T184" s="405"/>
      <c r="U184" s="405"/>
      <c r="V184" s="405"/>
      <c r="W184" s="405"/>
      <c r="X184" s="423">
        <f>0.2/12*9</f>
        <v>0.15</v>
      </c>
      <c r="Y184" s="405"/>
      <c r="Z184" s="424">
        <f t="shared" si="70"/>
        <v>0</v>
      </c>
      <c r="AA184" s="406">
        <f t="shared" si="71"/>
        <v>0</v>
      </c>
      <c r="AB184" s="484">
        <f t="shared" si="66"/>
        <v>0</v>
      </c>
      <c r="AC184" s="404"/>
    </row>
    <row r="185" spans="1:29" ht="18">
      <c r="A185" s="6"/>
      <c r="B185" s="7" t="s">
        <v>112</v>
      </c>
      <c r="C185" s="8"/>
      <c r="D185" s="13"/>
      <c r="E185" s="8"/>
      <c r="F185" s="13"/>
      <c r="G185" s="47"/>
      <c r="H185" s="48"/>
      <c r="I185" s="49">
        <f t="shared" si="72"/>
        <v>0</v>
      </c>
      <c r="J185" s="50">
        <f t="shared" si="72"/>
        <v>0</v>
      </c>
      <c r="K185" s="8"/>
      <c r="L185" s="8"/>
      <c r="M185" s="8"/>
      <c r="N185" s="8"/>
      <c r="O185" s="51">
        <f>0.2/12*6</f>
        <v>0.1</v>
      </c>
      <c r="P185" s="8"/>
      <c r="Q185" s="41">
        <f t="shared" si="40"/>
        <v>0</v>
      </c>
      <c r="R185" s="42">
        <f t="shared" si="34"/>
        <v>0</v>
      </c>
      <c r="S185" s="43">
        <f t="shared" si="34"/>
        <v>0</v>
      </c>
      <c r="T185" s="405"/>
      <c r="U185" s="405"/>
      <c r="V185" s="405"/>
      <c r="W185" s="405"/>
      <c r="X185" s="423">
        <f>0.2/12*6</f>
        <v>0.1</v>
      </c>
      <c r="Y185" s="405"/>
      <c r="Z185" s="424">
        <f t="shared" si="70"/>
        <v>0</v>
      </c>
      <c r="AA185" s="406">
        <f t="shared" si="71"/>
        <v>0</v>
      </c>
      <c r="AB185" s="484">
        <f t="shared" si="66"/>
        <v>0</v>
      </c>
      <c r="AC185" s="404"/>
    </row>
    <row r="186" spans="1:29" ht="18">
      <c r="A186" s="6"/>
      <c r="B186" s="7" t="s">
        <v>113</v>
      </c>
      <c r="C186" s="8"/>
      <c r="D186" s="13"/>
      <c r="E186" s="8"/>
      <c r="F186" s="13"/>
      <c r="G186" s="47"/>
      <c r="H186" s="48"/>
      <c r="I186" s="49">
        <f t="shared" si="72"/>
        <v>0</v>
      </c>
      <c r="J186" s="50">
        <f t="shared" si="72"/>
        <v>0</v>
      </c>
      <c r="K186" s="8"/>
      <c r="L186" s="8"/>
      <c r="M186" s="8"/>
      <c r="N186" s="8"/>
      <c r="O186" s="51">
        <f>0.2/12*3</f>
        <v>0.05</v>
      </c>
      <c r="P186" s="8"/>
      <c r="Q186" s="41">
        <f t="shared" si="40"/>
        <v>0</v>
      </c>
      <c r="R186" s="42">
        <f t="shared" si="34"/>
        <v>0</v>
      </c>
      <c r="S186" s="43">
        <f t="shared" si="34"/>
        <v>0</v>
      </c>
      <c r="T186" s="405"/>
      <c r="U186" s="405"/>
      <c r="V186" s="405"/>
      <c r="W186" s="405"/>
      <c r="X186" s="423">
        <f>0.2/12*3</f>
        <v>0.05</v>
      </c>
      <c r="Y186" s="405"/>
      <c r="Z186" s="424">
        <f t="shared" si="70"/>
        <v>0</v>
      </c>
      <c r="AA186" s="406">
        <f t="shared" si="71"/>
        <v>0</v>
      </c>
      <c r="AB186" s="484">
        <f t="shared" si="66"/>
        <v>0</v>
      </c>
      <c r="AC186" s="404"/>
    </row>
    <row r="187" spans="1:29" s="87" customFormat="1" ht="18">
      <c r="A187" s="176"/>
      <c r="B187" s="192" t="s">
        <v>107</v>
      </c>
      <c r="C187" s="198">
        <f>C183+C184+C185+C186</f>
        <v>0</v>
      </c>
      <c r="D187" s="199">
        <f t="shared" ref="D187:S187" si="73">D183+D184+D185+D186</f>
        <v>0</v>
      </c>
      <c r="E187" s="198">
        <f>E183+E184+E185+E186</f>
        <v>0</v>
      </c>
      <c r="F187" s="199">
        <f t="shared" si="73"/>
        <v>0</v>
      </c>
      <c r="G187" s="134"/>
      <c r="H187" s="135"/>
      <c r="I187" s="198">
        <f t="shared" si="73"/>
        <v>0</v>
      </c>
      <c r="J187" s="199">
        <f t="shared" si="73"/>
        <v>0</v>
      </c>
      <c r="K187" s="199">
        <f t="shared" si="73"/>
        <v>0</v>
      </c>
      <c r="L187" s="199">
        <f t="shared" si="73"/>
        <v>0</v>
      </c>
      <c r="M187" s="199">
        <f t="shared" si="73"/>
        <v>0</v>
      </c>
      <c r="N187" s="199">
        <f t="shared" si="73"/>
        <v>0</v>
      </c>
      <c r="O187" s="200">
        <f t="shared" si="73"/>
        <v>0.49999999999999994</v>
      </c>
      <c r="P187" s="199">
        <f t="shared" si="73"/>
        <v>0</v>
      </c>
      <c r="Q187" s="199">
        <f t="shared" si="73"/>
        <v>0</v>
      </c>
      <c r="R187" s="199">
        <f t="shared" si="73"/>
        <v>0</v>
      </c>
      <c r="S187" s="199">
        <f t="shared" si="73"/>
        <v>0</v>
      </c>
      <c r="T187" s="446"/>
      <c r="U187" s="446">
        <f t="shared" ref="U187:AB187" si="74">U183+U184+U185+U186</f>
        <v>0</v>
      </c>
      <c r="V187" s="446"/>
      <c r="W187" s="446">
        <f t="shared" si="74"/>
        <v>0</v>
      </c>
      <c r="X187" s="449"/>
      <c r="Y187" s="446"/>
      <c r="Z187" s="446">
        <f t="shared" si="74"/>
        <v>0</v>
      </c>
      <c r="AA187" s="446"/>
      <c r="AB187" s="446">
        <f t="shared" si="74"/>
        <v>0</v>
      </c>
      <c r="AC187" s="422"/>
    </row>
    <row r="188" spans="1:29" s="88" customFormat="1" ht="31.5">
      <c r="A188" s="6">
        <v>6.07</v>
      </c>
      <c r="B188" s="36" t="s">
        <v>119</v>
      </c>
      <c r="C188" s="26"/>
      <c r="D188" s="27"/>
      <c r="E188" s="26"/>
      <c r="F188" s="27"/>
      <c r="G188" s="47"/>
      <c r="H188" s="48"/>
      <c r="I188" s="53"/>
      <c r="J188" s="26"/>
      <c r="K188" s="26"/>
      <c r="L188" s="26"/>
      <c r="M188" s="26"/>
      <c r="N188" s="26"/>
      <c r="O188" s="112"/>
      <c r="P188" s="26"/>
      <c r="Q188" s="41">
        <f t="shared" si="40"/>
        <v>0</v>
      </c>
      <c r="R188" s="42">
        <f t="shared" si="34"/>
        <v>0</v>
      </c>
      <c r="S188" s="43">
        <f t="shared" si="34"/>
        <v>0</v>
      </c>
      <c r="T188" s="439"/>
      <c r="U188" s="439"/>
      <c r="V188" s="439"/>
      <c r="W188" s="439"/>
      <c r="X188" s="440"/>
      <c r="Y188" s="439"/>
      <c r="Z188" s="424"/>
      <c r="AA188" s="406"/>
      <c r="AB188" s="484"/>
      <c r="AC188" s="403"/>
    </row>
    <row r="189" spans="1:29" s="88" customFormat="1" ht="18">
      <c r="A189" s="6"/>
      <c r="B189" s="7" t="s">
        <v>110</v>
      </c>
      <c r="C189" s="8"/>
      <c r="D189" s="13"/>
      <c r="E189" s="8"/>
      <c r="F189" s="13"/>
      <c r="G189" s="47"/>
      <c r="H189" s="48"/>
      <c r="I189" s="49">
        <f t="shared" ref="I189:J192" si="75">C189-E189</f>
        <v>0</v>
      </c>
      <c r="J189" s="50">
        <f t="shared" si="75"/>
        <v>0</v>
      </c>
      <c r="K189" s="8"/>
      <c r="L189" s="8"/>
      <c r="M189" s="8"/>
      <c r="N189" s="8"/>
      <c r="O189" s="51">
        <f>0.06</f>
        <v>0.06</v>
      </c>
      <c r="P189" s="8"/>
      <c r="Q189" s="41">
        <f t="shared" si="40"/>
        <v>0</v>
      </c>
      <c r="R189" s="42">
        <f t="shared" si="34"/>
        <v>0</v>
      </c>
      <c r="S189" s="43">
        <f t="shared" si="34"/>
        <v>0</v>
      </c>
      <c r="T189" s="405"/>
      <c r="U189" s="405"/>
      <c r="V189" s="405"/>
      <c r="W189" s="405"/>
      <c r="X189" s="423">
        <f>0.06</f>
        <v>0.06</v>
      </c>
      <c r="Y189" s="405"/>
      <c r="Z189" s="424">
        <f t="shared" ref="Z189:Z192" si="76">X189*Y189</f>
        <v>0</v>
      </c>
      <c r="AA189" s="406">
        <f t="shared" ref="AA189:AA192" si="77">T189+V189+Y189</f>
        <v>0</v>
      </c>
      <c r="AB189" s="484">
        <f t="shared" si="66"/>
        <v>0</v>
      </c>
      <c r="AC189" s="404"/>
    </row>
    <row r="190" spans="1:29" s="88" customFormat="1" ht="18">
      <c r="A190" s="6"/>
      <c r="B190" s="7" t="s">
        <v>111</v>
      </c>
      <c r="C190" s="8"/>
      <c r="D190" s="13"/>
      <c r="E190" s="8"/>
      <c r="F190" s="13"/>
      <c r="G190" s="47"/>
      <c r="H190" s="48"/>
      <c r="I190" s="49">
        <f t="shared" si="75"/>
        <v>0</v>
      </c>
      <c r="J190" s="50">
        <f t="shared" si="75"/>
        <v>0</v>
      </c>
      <c r="K190" s="8"/>
      <c r="L190" s="8"/>
      <c r="M190" s="8"/>
      <c r="N190" s="8"/>
      <c r="O190" s="51">
        <f>0.06/12*9</f>
        <v>4.4999999999999998E-2</v>
      </c>
      <c r="P190" s="8"/>
      <c r="Q190" s="41">
        <f t="shared" si="40"/>
        <v>0</v>
      </c>
      <c r="R190" s="42">
        <f t="shared" si="34"/>
        <v>0</v>
      </c>
      <c r="S190" s="43">
        <f t="shared" si="34"/>
        <v>0</v>
      </c>
      <c r="T190" s="405"/>
      <c r="U190" s="405"/>
      <c r="V190" s="405"/>
      <c r="W190" s="405"/>
      <c r="X190" s="423">
        <f>0.06/12*9</f>
        <v>4.4999999999999998E-2</v>
      </c>
      <c r="Y190" s="405"/>
      <c r="Z190" s="424">
        <f t="shared" si="76"/>
        <v>0</v>
      </c>
      <c r="AA190" s="406">
        <f t="shared" si="77"/>
        <v>0</v>
      </c>
      <c r="AB190" s="484">
        <f t="shared" si="66"/>
        <v>0</v>
      </c>
      <c r="AC190" s="404"/>
    </row>
    <row r="191" spans="1:29" s="88" customFormat="1" ht="18">
      <c r="A191" s="6"/>
      <c r="B191" s="7" t="s">
        <v>112</v>
      </c>
      <c r="C191" s="8"/>
      <c r="D191" s="13"/>
      <c r="E191" s="8"/>
      <c r="F191" s="13"/>
      <c r="G191" s="47"/>
      <c r="H191" s="48"/>
      <c r="I191" s="49">
        <f t="shared" si="75"/>
        <v>0</v>
      </c>
      <c r="J191" s="50">
        <f t="shared" si="75"/>
        <v>0</v>
      </c>
      <c r="K191" s="8"/>
      <c r="L191" s="8"/>
      <c r="M191" s="8"/>
      <c r="N191" s="8"/>
      <c r="O191" s="51">
        <f>0.06/12*6</f>
        <v>0.03</v>
      </c>
      <c r="P191" s="8"/>
      <c r="Q191" s="41">
        <f t="shared" si="40"/>
        <v>0</v>
      </c>
      <c r="R191" s="42">
        <f t="shared" si="34"/>
        <v>0</v>
      </c>
      <c r="S191" s="43">
        <f t="shared" si="34"/>
        <v>0</v>
      </c>
      <c r="T191" s="405"/>
      <c r="U191" s="405"/>
      <c r="V191" s="405"/>
      <c r="W191" s="405"/>
      <c r="X191" s="423">
        <f>0.06/12*6</f>
        <v>0.03</v>
      </c>
      <c r="Y191" s="405"/>
      <c r="Z191" s="424">
        <f t="shared" si="76"/>
        <v>0</v>
      </c>
      <c r="AA191" s="406">
        <f t="shared" si="77"/>
        <v>0</v>
      </c>
      <c r="AB191" s="484">
        <f t="shared" si="66"/>
        <v>0</v>
      </c>
      <c r="AC191" s="404"/>
    </row>
    <row r="192" spans="1:29" s="88" customFormat="1" ht="18">
      <c r="A192" s="6"/>
      <c r="B192" s="7" t="s">
        <v>113</v>
      </c>
      <c r="C192" s="8"/>
      <c r="D192" s="13"/>
      <c r="E192" s="8"/>
      <c r="F192" s="13"/>
      <c r="G192" s="47"/>
      <c r="H192" s="48"/>
      <c r="I192" s="49">
        <f t="shared" si="75"/>
        <v>0</v>
      </c>
      <c r="J192" s="50">
        <f t="shared" si="75"/>
        <v>0</v>
      </c>
      <c r="K192" s="8"/>
      <c r="L192" s="8"/>
      <c r="M192" s="8"/>
      <c r="N192" s="8"/>
      <c r="O192" s="51">
        <f>0.06/12*3</f>
        <v>1.4999999999999999E-2</v>
      </c>
      <c r="P192" s="8"/>
      <c r="Q192" s="41">
        <f t="shared" si="40"/>
        <v>0</v>
      </c>
      <c r="R192" s="42">
        <f t="shared" si="34"/>
        <v>0</v>
      </c>
      <c r="S192" s="43">
        <f t="shared" si="34"/>
        <v>0</v>
      </c>
      <c r="T192" s="405"/>
      <c r="U192" s="405"/>
      <c r="V192" s="405"/>
      <c r="W192" s="405"/>
      <c r="X192" s="423">
        <f>0.06/12*3</f>
        <v>1.4999999999999999E-2</v>
      </c>
      <c r="Y192" s="405"/>
      <c r="Z192" s="424">
        <f t="shared" si="76"/>
        <v>0</v>
      </c>
      <c r="AA192" s="406">
        <f t="shared" si="77"/>
        <v>0</v>
      </c>
      <c r="AB192" s="484">
        <f t="shared" si="66"/>
        <v>0</v>
      </c>
      <c r="AC192" s="404"/>
    </row>
    <row r="193" spans="1:29" s="87" customFormat="1" ht="18">
      <c r="A193" s="176"/>
      <c r="B193" s="192" t="s">
        <v>107</v>
      </c>
      <c r="C193" s="198">
        <f>C189+C190+C191+C192</f>
        <v>0</v>
      </c>
      <c r="D193" s="199">
        <f t="shared" ref="D193:F193" si="78">D189+D190+D191+D192</f>
        <v>0</v>
      </c>
      <c r="E193" s="198">
        <f>E189+E190+E191+E192</f>
        <v>0</v>
      </c>
      <c r="F193" s="199">
        <f t="shared" si="78"/>
        <v>0</v>
      </c>
      <c r="G193" s="134"/>
      <c r="H193" s="135"/>
      <c r="I193" s="198">
        <f t="shared" ref="I193:S193" si="79">I189+I190+I191+I192</f>
        <v>0</v>
      </c>
      <c r="J193" s="199">
        <f t="shared" si="79"/>
        <v>0</v>
      </c>
      <c r="K193" s="199">
        <f t="shared" si="79"/>
        <v>0</v>
      </c>
      <c r="L193" s="199">
        <f t="shared" si="79"/>
        <v>0</v>
      </c>
      <c r="M193" s="199">
        <f t="shared" si="79"/>
        <v>0</v>
      </c>
      <c r="N193" s="199">
        <f t="shared" si="79"/>
        <v>0</v>
      </c>
      <c r="O193" s="200">
        <f t="shared" si="79"/>
        <v>0.15000000000000002</v>
      </c>
      <c r="P193" s="199">
        <f t="shared" si="79"/>
        <v>0</v>
      </c>
      <c r="Q193" s="199">
        <f t="shared" si="79"/>
        <v>0</v>
      </c>
      <c r="R193" s="199">
        <f t="shared" si="79"/>
        <v>0</v>
      </c>
      <c r="S193" s="199">
        <f t="shared" si="79"/>
        <v>0</v>
      </c>
      <c r="T193" s="446"/>
      <c r="U193" s="446">
        <f t="shared" ref="U193:Z193" si="80">U189+U190+U191+U192</f>
        <v>0</v>
      </c>
      <c r="V193" s="446"/>
      <c r="W193" s="446">
        <f t="shared" si="80"/>
        <v>0</v>
      </c>
      <c r="X193" s="449"/>
      <c r="Y193" s="446"/>
      <c r="Z193" s="446">
        <f t="shared" si="80"/>
        <v>0</v>
      </c>
      <c r="AA193" s="446"/>
      <c r="AB193" s="484">
        <f t="shared" si="66"/>
        <v>0</v>
      </c>
      <c r="AC193" s="422"/>
    </row>
    <row r="194" spans="1:29" s="87" customFormat="1" ht="18">
      <c r="A194" s="176"/>
      <c r="B194" s="192" t="s">
        <v>9</v>
      </c>
      <c r="C194" s="198">
        <f>C193+C187+C181+C175+C169+C163+C157</f>
        <v>93</v>
      </c>
      <c r="D194" s="199">
        <f>D193+D187+D181+D175+D169+D163+D157</f>
        <v>5.58</v>
      </c>
      <c r="E194" s="198">
        <f>E193+E187+E181+E175+E169+E163+E157</f>
        <v>93</v>
      </c>
      <c r="F194" s="199">
        <f>F193+F187+F181+F175+F169+F163+F157</f>
        <v>5.58</v>
      </c>
      <c r="G194" s="134">
        <f t="shared" ref="G194:H215" si="81">E194/C194</f>
        <v>1</v>
      </c>
      <c r="H194" s="135">
        <f t="shared" si="81"/>
        <v>1</v>
      </c>
      <c r="I194" s="198">
        <f t="shared" ref="I194:S194" si="82">I193+I187+I181+I175+I169+I163+I157</f>
        <v>0</v>
      </c>
      <c r="J194" s="199">
        <f t="shared" si="82"/>
        <v>0</v>
      </c>
      <c r="K194" s="199">
        <f t="shared" si="82"/>
        <v>0</v>
      </c>
      <c r="L194" s="199">
        <f t="shared" si="82"/>
        <v>0</v>
      </c>
      <c r="M194" s="199">
        <f t="shared" si="82"/>
        <v>0</v>
      </c>
      <c r="N194" s="199">
        <f t="shared" si="82"/>
        <v>0</v>
      </c>
      <c r="O194" s="200">
        <f t="shared" si="82"/>
        <v>2.1</v>
      </c>
      <c r="P194" s="199">
        <f t="shared" si="82"/>
        <v>123</v>
      </c>
      <c r="Q194" s="199">
        <f t="shared" si="82"/>
        <v>6.1199999999999992</v>
      </c>
      <c r="R194" s="199">
        <f t="shared" si="82"/>
        <v>123</v>
      </c>
      <c r="S194" s="199">
        <f t="shared" si="82"/>
        <v>6.1199999999999992</v>
      </c>
      <c r="T194" s="446"/>
      <c r="U194" s="446">
        <f t="shared" ref="U194:Z194" si="83">U193+U187+U181+U175+U169+U163+U157</f>
        <v>0</v>
      </c>
      <c r="V194" s="446"/>
      <c r="W194" s="446">
        <f t="shared" si="83"/>
        <v>0</v>
      </c>
      <c r="X194" s="449"/>
      <c r="Y194" s="446"/>
      <c r="Z194" s="446">
        <f t="shared" si="83"/>
        <v>6.1199999999999992</v>
      </c>
      <c r="AA194" s="446"/>
      <c r="AB194" s="446">
        <f>AB193+AB187+AB181+AB175+AB169+AB163+AB157</f>
        <v>6.1199999999999992</v>
      </c>
      <c r="AC194" s="422"/>
    </row>
    <row r="195" spans="1:29" s="172" customFormat="1" ht="18">
      <c r="A195" s="164" t="s">
        <v>120</v>
      </c>
      <c r="B195" s="165" t="s">
        <v>121</v>
      </c>
      <c r="C195" s="166"/>
      <c r="D195" s="173"/>
      <c r="E195" s="166"/>
      <c r="F195" s="173"/>
      <c r="G195" s="167"/>
      <c r="H195" s="168"/>
      <c r="I195" s="174"/>
      <c r="J195" s="166"/>
      <c r="K195" s="166"/>
      <c r="L195" s="166"/>
      <c r="M195" s="166"/>
      <c r="N195" s="166"/>
      <c r="O195" s="169"/>
      <c r="P195" s="166"/>
      <c r="Q195" s="201">
        <f t="shared" si="40"/>
        <v>0</v>
      </c>
      <c r="R195" s="170">
        <f t="shared" si="34"/>
        <v>0</v>
      </c>
      <c r="S195" s="171">
        <f t="shared" si="34"/>
        <v>0</v>
      </c>
      <c r="T195" s="439"/>
      <c r="U195" s="439"/>
      <c r="V195" s="439"/>
      <c r="W195" s="439"/>
      <c r="X195" s="440"/>
      <c r="Y195" s="439"/>
      <c r="Z195" s="424"/>
      <c r="AA195" s="406"/>
      <c r="AB195" s="484"/>
      <c r="AC195" s="403"/>
    </row>
    <row r="196" spans="1:29" s="147" customFormat="1" ht="18">
      <c r="A196" s="143">
        <v>7</v>
      </c>
      <c r="B196" s="144" t="s">
        <v>122</v>
      </c>
      <c r="C196" s="145"/>
      <c r="D196" s="162"/>
      <c r="E196" s="145"/>
      <c r="F196" s="162"/>
      <c r="G196" s="151"/>
      <c r="H196" s="152"/>
      <c r="I196" s="159"/>
      <c r="J196" s="145"/>
      <c r="K196" s="145"/>
      <c r="L196" s="145"/>
      <c r="M196" s="145"/>
      <c r="N196" s="145"/>
      <c r="O196" s="153"/>
      <c r="P196" s="145"/>
      <c r="Q196" s="158">
        <f t="shared" si="40"/>
        <v>0</v>
      </c>
      <c r="R196" s="154">
        <f t="shared" si="34"/>
        <v>0</v>
      </c>
      <c r="S196" s="155">
        <f t="shared" si="34"/>
        <v>0</v>
      </c>
      <c r="T196" s="439"/>
      <c r="U196" s="439"/>
      <c r="V196" s="439"/>
      <c r="W196" s="439"/>
      <c r="X196" s="440"/>
      <c r="Y196" s="439"/>
      <c r="Z196" s="424"/>
      <c r="AA196" s="406"/>
      <c r="AB196" s="484"/>
      <c r="AC196" s="403"/>
    </row>
    <row r="197" spans="1:29" ht="18">
      <c r="A197" s="6">
        <v>7.01</v>
      </c>
      <c r="B197" s="7" t="s">
        <v>123</v>
      </c>
      <c r="C197" s="8"/>
      <c r="D197" s="13"/>
      <c r="E197" s="8"/>
      <c r="F197" s="13"/>
      <c r="G197" s="47"/>
      <c r="H197" s="48"/>
      <c r="I197" s="75"/>
      <c r="J197" s="8"/>
      <c r="K197" s="8"/>
      <c r="L197" s="8"/>
      <c r="M197" s="8"/>
      <c r="N197" s="8"/>
      <c r="O197" s="64"/>
      <c r="P197" s="8"/>
      <c r="Q197" s="41">
        <f>O197*P197</f>
        <v>0</v>
      </c>
      <c r="R197" s="42">
        <f t="shared" si="34"/>
        <v>0</v>
      </c>
      <c r="S197" s="43">
        <f t="shared" si="34"/>
        <v>0</v>
      </c>
      <c r="T197" s="405"/>
      <c r="U197" s="405"/>
      <c r="V197" s="405"/>
      <c r="W197" s="405"/>
      <c r="X197" s="426"/>
      <c r="Y197" s="405"/>
      <c r="Z197" s="424"/>
      <c r="AA197" s="406"/>
      <c r="AB197" s="484"/>
      <c r="AC197" s="404"/>
    </row>
    <row r="198" spans="1:29" s="91" customFormat="1" ht="18">
      <c r="A198" s="6"/>
      <c r="B198" s="7" t="s">
        <v>124</v>
      </c>
      <c r="C198" s="8">
        <v>14357</v>
      </c>
      <c r="D198" s="13">
        <v>21.535499999999999</v>
      </c>
      <c r="E198" s="8">
        <v>14357</v>
      </c>
      <c r="F198" s="13">
        <v>21.535499999999999</v>
      </c>
      <c r="G198" s="47">
        <f t="shared" si="81"/>
        <v>1</v>
      </c>
      <c r="H198" s="48">
        <f t="shared" si="81"/>
        <v>1</v>
      </c>
      <c r="I198" s="49">
        <f t="shared" ref="I198:J207" si="84">C198-E198</f>
        <v>0</v>
      </c>
      <c r="J198" s="50">
        <f t="shared" si="84"/>
        <v>0</v>
      </c>
      <c r="K198" s="8"/>
      <c r="L198" s="8"/>
      <c r="M198" s="8"/>
      <c r="N198" s="8"/>
      <c r="O198" s="64">
        <v>1.5E-3</v>
      </c>
      <c r="P198" s="8">
        <v>13633</v>
      </c>
      <c r="Q198" s="41">
        <f t="shared" si="40"/>
        <v>20.4495</v>
      </c>
      <c r="R198" s="42">
        <f t="shared" si="34"/>
        <v>13633</v>
      </c>
      <c r="S198" s="43">
        <f t="shared" si="34"/>
        <v>20.4495</v>
      </c>
      <c r="T198" s="405"/>
      <c r="U198" s="405"/>
      <c r="V198" s="405"/>
      <c r="W198" s="405"/>
      <c r="X198" s="426">
        <v>1.5E-3</v>
      </c>
      <c r="Y198" s="405">
        <v>13633</v>
      </c>
      <c r="Z198" s="424">
        <f>X198*Y198</f>
        <v>20.4495</v>
      </c>
      <c r="AA198" s="406">
        <f t="shared" ref="AA198:AA205" si="85">T198+V198+Y198</f>
        <v>13633</v>
      </c>
      <c r="AB198" s="484">
        <f t="shared" si="66"/>
        <v>20.4495</v>
      </c>
      <c r="AC198" s="404"/>
    </row>
    <row r="199" spans="1:29" s="91" customFormat="1" ht="18">
      <c r="A199" s="6"/>
      <c r="B199" s="7" t="s">
        <v>125</v>
      </c>
      <c r="C199" s="8">
        <v>2</v>
      </c>
      <c r="D199" s="13">
        <v>3.0000000000000001E-3</v>
      </c>
      <c r="E199" s="8">
        <v>2</v>
      </c>
      <c r="F199" s="13">
        <v>3.0000000000000001E-3</v>
      </c>
      <c r="G199" s="47">
        <f t="shared" si="81"/>
        <v>1</v>
      </c>
      <c r="H199" s="48">
        <f t="shared" si="81"/>
        <v>1</v>
      </c>
      <c r="I199" s="49">
        <f t="shared" si="84"/>
        <v>0</v>
      </c>
      <c r="J199" s="50">
        <f t="shared" si="84"/>
        <v>0</v>
      </c>
      <c r="K199" s="8"/>
      <c r="L199" s="8"/>
      <c r="M199" s="8"/>
      <c r="N199" s="8"/>
      <c r="O199" s="64">
        <v>1.5E-3</v>
      </c>
      <c r="P199" s="8">
        <v>1</v>
      </c>
      <c r="Q199" s="41">
        <f t="shared" si="40"/>
        <v>1.5E-3</v>
      </c>
      <c r="R199" s="42">
        <f t="shared" si="34"/>
        <v>1</v>
      </c>
      <c r="S199" s="43">
        <f t="shared" si="34"/>
        <v>1.5E-3</v>
      </c>
      <c r="T199" s="405"/>
      <c r="U199" s="405"/>
      <c r="V199" s="405"/>
      <c r="W199" s="405"/>
      <c r="X199" s="426">
        <v>1.5E-3</v>
      </c>
      <c r="Y199" s="405">
        <v>1</v>
      </c>
      <c r="Z199" s="424">
        <f t="shared" ref="Z199:Z207" si="86">X199*Y199</f>
        <v>1.5E-3</v>
      </c>
      <c r="AA199" s="406">
        <f t="shared" si="85"/>
        <v>1</v>
      </c>
      <c r="AB199" s="484">
        <f t="shared" si="66"/>
        <v>1.5E-3</v>
      </c>
      <c r="AC199" s="404"/>
    </row>
    <row r="200" spans="1:29" s="91" customFormat="1" ht="18">
      <c r="A200" s="6"/>
      <c r="B200" s="7" t="s">
        <v>126</v>
      </c>
      <c r="C200" s="8">
        <v>0</v>
      </c>
      <c r="D200" s="13">
        <v>0</v>
      </c>
      <c r="E200" s="8">
        <v>0</v>
      </c>
      <c r="F200" s="13">
        <v>0</v>
      </c>
      <c r="G200" s="47"/>
      <c r="H200" s="48"/>
      <c r="I200" s="49">
        <f t="shared" si="84"/>
        <v>0</v>
      </c>
      <c r="J200" s="50">
        <f t="shared" si="84"/>
        <v>0</v>
      </c>
      <c r="K200" s="8"/>
      <c r="L200" s="8"/>
      <c r="M200" s="8"/>
      <c r="N200" s="8"/>
      <c r="O200" s="64">
        <v>1.5E-3</v>
      </c>
      <c r="P200" s="8"/>
      <c r="Q200" s="41">
        <f t="shared" si="40"/>
        <v>0</v>
      </c>
      <c r="R200" s="42">
        <f t="shared" si="34"/>
        <v>0</v>
      </c>
      <c r="S200" s="43">
        <f t="shared" si="34"/>
        <v>0</v>
      </c>
      <c r="T200" s="405"/>
      <c r="U200" s="405"/>
      <c r="V200" s="405"/>
      <c r="W200" s="405"/>
      <c r="X200" s="426">
        <v>1.5E-3</v>
      </c>
      <c r="Y200" s="405"/>
      <c r="Z200" s="424">
        <f t="shared" si="86"/>
        <v>0</v>
      </c>
      <c r="AA200" s="406">
        <f t="shared" si="85"/>
        <v>0</v>
      </c>
      <c r="AB200" s="484">
        <f t="shared" si="66"/>
        <v>0</v>
      </c>
      <c r="AC200" s="404"/>
    </row>
    <row r="201" spans="1:29" s="91" customFormat="1" ht="18">
      <c r="A201" s="6"/>
      <c r="B201" s="7" t="s">
        <v>127</v>
      </c>
      <c r="C201" s="8">
        <v>25187</v>
      </c>
      <c r="D201" s="13">
        <v>37.780500000000004</v>
      </c>
      <c r="E201" s="8">
        <v>25187</v>
      </c>
      <c r="F201" s="13">
        <v>37.780500000000004</v>
      </c>
      <c r="G201" s="47">
        <f t="shared" si="81"/>
        <v>1</v>
      </c>
      <c r="H201" s="48">
        <f t="shared" si="81"/>
        <v>1</v>
      </c>
      <c r="I201" s="49">
        <f t="shared" si="84"/>
        <v>0</v>
      </c>
      <c r="J201" s="50">
        <f t="shared" si="84"/>
        <v>0</v>
      </c>
      <c r="K201" s="8"/>
      <c r="L201" s="8"/>
      <c r="M201" s="8"/>
      <c r="N201" s="8"/>
      <c r="O201" s="64">
        <v>1.5E-3</v>
      </c>
      <c r="P201" s="8">
        <v>23442</v>
      </c>
      <c r="Q201" s="41">
        <f t="shared" si="40"/>
        <v>35.163000000000004</v>
      </c>
      <c r="R201" s="42">
        <f t="shared" si="34"/>
        <v>23442</v>
      </c>
      <c r="S201" s="43">
        <f t="shared" si="34"/>
        <v>35.163000000000004</v>
      </c>
      <c r="T201" s="405"/>
      <c r="U201" s="405"/>
      <c r="V201" s="405"/>
      <c r="W201" s="405"/>
      <c r="X201" s="426">
        <v>1.5E-3</v>
      </c>
      <c r="Y201" s="405">
        <v>23442</v>
      </c>
      <c r="Z201" s="424">
        <f t="shared" si="86"/>
        <v>35.163000000000004</v>
      </c>
      <c r="AA201" s="406">
        <f t="shared" si="85"/>
        <v>23442</v>
      </c>
      <c r="AB201" s="484">
        <f t="shared" si="66"/>
        <v>35.163000000000004</v>
      </c>
      <c r="AC201" s="404"/>
    </row>
    <row r="202" spans="1:29" s="91" customFormat="1" ht="18">
      <c r="A202" s="6"/>
      <c r="B202" s="7" t="s">
        <v>128</v>
      </c>
      <c r="C202" s="8">
        <v>4</v>
      </c>
      <c r="D202" s="13">
        <v>6.0000000000000001E-3</v>
      </c>
      <c r="E202" s="8">
        <v>4</v>
      </c>
      <c r="F202" s="13">
        <v>6.0000000000000001E-3</v>
      </c>
      <c r="G202" s="47">
        <f t="shared" si="81"/>
        <v>1</v>
      </c>
      <c r="H202" s="48">
        <f t="shared" si="81"/>
        <v>1</v>
      </c>
      <c r="I202" s="49">
        <f t="shared" si="84"/>
        <v>0</v>
      </c>
      <c r="J202" s="50">
        <f t="shared" si="84"/>
        <v>0</v>
      </c>
      <c r="K202" s="8"/>
      <c r="L202" s="8"/>
      <c r="M202" s="8"/>
      <c r="N202" s="8"/>
      <c r="O202" s="64">
        <v>1.5E-3</v>
      </c>
      <c r="P202" s="8">
        <v>2</v>
      </c>
      <c r="Q202" s="41">
        <f t="shared" si="40"/>
        <v>3.0000000000000001E-3</v>
      </c>
      <c r="R202" s="42">
        <f t="shared" si="34"/>
        <v>2</v>
      </c>
      <c r="S202" s="43">
        <f t="shared" si="34"/>
        <v>3.0000000000000001E-3</v>
      </c>
      <c r="T202" s="405"/>
      <c r="U202" s="405"/>
      <c r="V202" s="405"/>
      <c r="W202" s="405"/>
      <c r="X202" s="426">
        <v>1.5E-3</v>
      </c>
      <c r="Y202" s="405">
        <v>2</v>
      </c>
      <c r="Z202" s="424">
        <f t="shared" si="86"/>
        <v>3.0000000000000001E-3</v>
      </c>
      <c r="AA202" s="406">
        <f t="shared" si="85"/>
        <v>2</v>
      </c>
      <c r="AB202" s="484">
        <f t="shared" si="66"/>
        <v>3.0000000000000001E-3</v>
      </c>
      <c r="AC202" s="404"/>
    </row>
    <row r="203" spans="1:29" s="91" customFormat="1" ht="18">
      <c r="A203" s="6"/>
      <c r="B203" s="7" t="s">
        <v>129</v>
      </c>
      <c r="C203" s="8">
        <v>0</v>
      </c>
      <c r="D203" s="13">
        <v>0</v>
      </c>
      <c r="E203" s="8">
        <v>0</v>
      </c>
      <c r="F203" s="13">
        <v>0</v>
      </c>
      <c r="G203" s="47"/>
      <c r="H203" s="48"/>
      <c r="I203" s="49">
        <f t="shared" si="84"/>
        <v>0</v>
      </c>
      <c r="J203" s="50">
        <f t="shared" si="84"/>
        <v>0</v>
      </c>
      <c r="K203" s="8"/>
      <c r="L203" s="8"/>
      <c r="M203" s="8"/>
      <c r="N203" s="8"/>
      <c r="O203" s="64">
        <v>1.5E-3</v>
      </c>
      <c r="P203" s="8"/>
      <c r="Q203" s="41">
        <f t="shared" si="40"/>
        <v>0</v>
      </c>
      <c r="R203" s="42">
        <f t="shared" si="34"/>
        <v>0</v>
      </c>
      <c r="S203" s="43">
        <f t="shared" si="34"/>
        <v>0</v>
      </c>
      <c r="T203" s="405"/>
      <c r="U203" s="405"/>
      <c r="V203" s="405"/>
      <c r="W203" s="405"/>
      <c r="X203" s="426">
        <v>1.5E-3</v>
      </c>
      <c r="Y203" s="405"/>
      <c r="Z203" s="424">
        <f t="shared" si="86"/>
        <v>0</v>
      </c>
      <c r="AA203" s="406">
        <f t="shared" si="85"/>
        <v>0</v>
      </c>
      <c r="AB203" s="484">
        <f t="shared" si="66"/>
        <v>0</v>
      </c>
      <c r="AC203" s="404"/>
    </row>
    <row r="204" spans="1:29" s="87" customFormat="1" ht="18">
      <c r="A204" s="6"/>
      <c r="B204" s="7" t="s">
        <v>130</v>
      </c>
      <c r="C204" s="8">
        <v>0</v>
      </c>
      <c r="D204" s="13">
        <v>0</v>
      </c>
      <c r="E204" s="8">
        <v>0</v>
      </c>
      <c r="F204" s="13">
        <v>0</v>
      </c>
      <c r="G204" s="47"/>
      <c r="H204" s="48"/>
      <c r="I204" s="49">
        <f t="shared" si="84"/>
        <v>0</v>
      </c>
      <c r="J204" s="50">
        <f t="shared" si="84"/>
        <v>0</v>
      </c>
      <c r="K204" s="8"/>
      <c r="L204" s="8"/>
      <c r="M204" s="8"/>
      <c r="N204" s="8"/>
      <c r="O204" s="64">
        <v>1.5E-3</v>
      </c>
      <c r="P204" s="8"/>
      <c r="Q204" s="41">
        <f t="shared" si="40"/>
        <v>0</v>
      </c>
      <c r="R204" s="42">
        <f t="shared" si="34"/>
        <v>0</v>
      </c>
      <c r="S204" s="43">
        <f t="shared" si="34"/>
        <v>0</v>
      </c>
      <c r="T204" s="405"/>
      <c r="U204" s="405"/>
      <c r="V204" s="405"/>
      <c r="W204" s="405"/>
      <c r="X204" s="426">
        <v>1.5E-3</v>
      </c>
      <c r="Y204" s="405"/>
      <c r="Z204" s="424">
        <f t="shared" si="86"/>
        <v>0</v>
      </c>
      <c r="AA204" s="406">
        <f t="shared" si="85"/>
        <v>0</v>
      </c>
      <c r="AB204" s="484">
        <f t="shared" si="66"/>
        <v>0</v>
      </c>
      <c r="AC204" s="404"/>
    </row>
    <row r="205" spans="1:29" ht="18">
      <c r="A205" s="6">
        <f>+A197+0.01</f>
        <v>7.02</v>
      </c>
      <c r="B205" s="7" t="s">
        <v>131</v>
      </c>
      <c r="C205" s="8">
        <v>25713</v>
      </c>
      <c r="D205" s="13">
        <v>64.282499999999999</v>
      </c>
      <c r="E205" s="8">
        <v>25713</v>
      </c>
      <c r="F205" s="13">
        <v>64.282499999999999</v>
      </c>
      <c r="G205" s="47">
        <f t="shared" si="81"/>
        <v>1</v>
      </c>
      <c r="H205" s="48">
        <f t="shared" si="81"/>
        <v>1</v>
      </c>
      <c r="I205" s="49">
        <f t="shared" si="84"/>
        <v>0</v>
      </c>
      <c r="J205" s="50">
        <f t="shared" si="84"/>
        <v>0</v>
      </c>
      <c r="K205" s="8"/>
      <c r="L205" s="8"/>
      <c r="M205" s="8"/>
      <c r="N205" s="8"/>
      <c r="O205" s="64">
        <v>2.5000000000000001E-3</v>
      </c>
      <c r="P205" s="8">
        <v>25018</v>
      </c>
      <c r="Q205" s="41">
        <f t="shared" si="40"/>
        <v>62.545000000000002</v>
      </c>
      <c r="R205" s="42">
        <f t="shared" si="34"/>
        <v>25018</v>
      </c>
      <c r="S205" s="43">
        <f t="shared" si="34"/>
        <v>62.545000000000002</v>
      </c>
      <c r="T205" s="405"/>
      <c r="U205" s="405"/>
      <c r="V205" s="405"/>
      <c r="W205" s="405"/>
      <c r="X205" s="426">
        <v>2.5000000000000001E-3</v>
      </c>
      <c r="Y205" s="405">
        <v>25018</v>
      </c>
      <c r="Z205" s="424">
        <f t="shared" si="86"/>
        <v>62.545000000000002</v>
      </c>
      <c r="AA205" s="406">
        <f t="shared" si="85"/>
        <v>25018</v>
      </c>
      <c r="AB205" s="484">
        <f t="shared" si="66"/>
        <v>62.545000000000002</v>
      </c>
      <c r="AC205" s="404"/>
    </row>
    <row r="206" spans="1:29" ht="18">
      <c r="A206" s="6">
        <f t="shared" ref="A206:A207" si="87">+A205+0.01</f>
        <v>7.0299999999999994</v>
      </c>
      <c r="B206" s="7" t="s">
        <v>132</v>
      </c>
      <c r="C206" s="8">
        <v>5</v>
      </c>
      <c r="D206" s="13">
        <v>1.2500000000000001E-2</v>
      </c>
      <c r="E206" s="8">
        <v>5</v>
      </c>
      <c r="F206" s="13">
        <v>1.2500000000000001E-2</v>
      </c>
      <c r="G206" s="47">
        <f t="shared" si="81"/>
        <v>1</v>
      </c>
      <c r="H206" s="48">
        <f t="shared" si="81"/>
        <v>1</v>
      </c>
      <c r="I206" s="49">
        <f t="shared" si="84"/>
        <v>0</v>
      </c>
      <c r="J206" s="50">
        <f t="shared" si="84"/>
        <v>0</v>
      </c>
      <c r="K206" s="8"/>
      <c r="L206" s="8"/>
      <c r="M206" s="8"/>
      <c r="N206" s="8"/>
      <c r="O206" s="64">
        <v>2.5000000000000001E-3</v>
      </c>
      <c r="P206" s="8">
        <v>2</v>
      </c>
      <c r="Q206" s="41">
        <f t="shared" si="40"/>
        <v>5.0000000000000001E-3</v>
      </c>
      <c r="R206" s="42">
        <f>K206+M206+P206</f>
        <v>2</v>
      </c>
      <c r="S206" s="43">
        <f t="shared" si="34"/>
        <v>5.0000000000000001E-3</v>
      </c>
      <c r="T206" s="405"/>
      <c r="U206" s="405"/>
      <c r="V206" s="405"/>
      <c r="W206" s="405"/>
      <c r="X206" s="426">
        <v>2.5000000000000001E-3</v>
      </c>
      <c r="Y206" s="405">
        <v>2</v>
      </c>
      <c r="Z206" s="424">
        <f t="shared" si="86"/>
        <v>5.0000000000000001E-3</v>
      </c>
      <c r="AA206" s="406">
        <f>T206+V206+Y206</f>
        <v>2</v>
      </c>
      <c r="AB206" s="484">
        <f t="shared" si="66"/>
        <v>5.0000000000000001E-3</v>
      </c>
      <c r="AC206" s="404"/>
    </row>
    <row r="207" spans="1:29" ht="18">
      <c r="A207" s="6">
        <f t="shared" si="87"/>
        <v>7.0399999999999991</v>
      </c>
      <c r="B207" s="7" t="s">
        <v>133</v>
      </c>
      <c r="C207" s="8">
        <v>0</v>
      </c>
      <c r="D207" s="13">
        <v>0</v>
      </c>
      <c r="E207" s="8">
        <v>0</v>
      </c>
      <c r="F207" s="13">
        <v>0</v>
      </c>
      <c r="G207" s="47"/>
      <c r="H207" s="48"/>
      <c r="I207" s="49">
        <f t="shared" si="84"/>
        <v>0</v>
      </c>
      <c r="J207" s="50">
        <f t="shared" si="84"/>
        <v>0</v>
      </c>
      <c r="K207" s="8"/>
      <c r="L207" s="8"/>
      <c r="M207" s="8"/>
      <c r="N207" s="8"/>
      <c r="O207" s="64">
        <v>2.5000000000000001E-3</v>
      </c>
      <c r="P207" s="8"/>
      <c r="Q207" s="41">
        <f t="shared" si="40"/>
        <v>0</v>
      </c>
      <c r="R207" s="42">
        <f t="shared" si="34"/>
        <v>0</v>
      </c>
      <c r="S207" s="43">
        <f t="shared" si="34"/>
        <v>0</v>
      </c>
      <c r="T207" s="405"/>
      <c r="U207" s="405"/>
      <c r="V207" s="405"/>
      <c r="W207" s="405"/>
      <c r="X207" s="426">
        <v>2.5000000000000001E-3</v>
      </c>
      <c r="Y207" s="405"/>
      <c r="Z207" s="424">
        <f t="shared" si="86"/>
        <v>0</v>
      </c>
      <c r="AA207" s="406">
        <f t="shared" ref="AA207" si="88">T207+V207+Y207</f>
        <v>0</v>
      </c>
      <c r="AB207" s="484">
        <f t="shared" si="66"/>
        <v>0</v>
      </c>
      <c r="AC207" s="404"/>
    </row>
    <row r="208" spans="1:29" s="87" customFormat="1" ht="18">
      <c r="A208" s="176"/>
      <c r="B208" s="192" t="s">
        <v>105</v>
      </c>
      <c r="C208" s="198">
        <f>SUM(C198:C207)</f>
        <v>65268</v>
      </c>
      <c r="D208" s="199">
        <f>SUM(D198:D207)</f>
        <v>123.62</v>
      </c>
      <c r="E208" s="198">
        <f>SUM(E198:E207)</f>
        <v>65268</v>
      </c>
      <c r="F208" s="199">
        <f>SUM(F198:F207)</f>
        <v>123.62</v>
      </c>
      <c r="G208" s="134">
        <f t="shared" si="81"/>
        <v>1</v>
      </c>
      <c r="H208" s="135">
        <f t="shared" si="81"/>
        <v>1</v>
      </c>
      <c r="I208" s="198">
        <f t="shared" ref="I208:S208" si="89">SUM(I198:I207)</f>
        <v>0</v>
      </c>
      <c r="J208" s="199">
        <f t="shared" si="89"/>
        <v>0</v>
      </c>
      <c r="K208" s="199">
        <f t="shared" si="89"/>
        <v>0</v>
      </c>
      <c r="L208" s="199">
        <f t="shared" si="89"/>
        <v>0</v>
      </c>
      <c r="M208" s="199">
        <f t="shared" si="89"/>
        <v>0</v>
      </c>
      <c r="N208" s="199">
        <f t="shared" si="89"/>
        <v>0</v>
      </c>
      <c r="O208" s="200">
        <f t="shared" si="89"/>
        <v>1.7999999999999999E-2</v>
      </c>
      <c r="P208" s="199">
        <f t="shared" si="89"/>
        <v>62098</v>
      </c>
      <c r="Q208" s="199">
        <f t="shared" si="89"/>
        <v>118.167</v>
      </c>
      <c r="R208" s="199">
        <f t="shared" si="89"/>
        <v>62098</v>
      </c>
      <c r="S208" s="199">
        <f t="shared" si="89"/>
        <v>118.167</v>
      </c>
      <c r="T208" s="446"/>
      <c r="U208" s="446">
        <f t="shared" ref="U208:AB208" si="90">SUM(U198:U207)</f>
        <v>0</v>
      </c>
      <c r="V208" s="446"/>
      <c r="W208" s="446">
        <f t="shared" si="90"/>
        <v>0</v>
      </c>
      <c r="X208" s="449"/>
      <c r="Y208" s="446"/>
      <c r="Z208" s="446">
        <f t="shared" si="90"/>
        <v>118.167</v>
      </c>
      <c r="AA208" s="446"/>
      <c r="AB208" s="446">
        <f t="shared" si="90"/>
        <v>118.167</v>
      </c>
      <c r="AC208" s="422"/>
    </row>
    <row r="209" spans="1:29" s="147" customFormat="1" ht="18">
      <c r="A209" s="143">
        <v>8</v>
      </c>
      <c r="B209" s="144" t="s">
        <v>134</v>
      </c>
      <c r="C209" s="145"/>
      <c r="D209" s="162"/>
      <c r="E209" s="145"/>
      <c r="F209" s="162"/>
      <c r="G209" s="151"/>
      <c r="H209" s="152"/>
      <c r="I209" s="159"/>
      <c r="J209" s="145"/>
      <c r="K209" s="145"/>
      <c r="L209" s="145"/>
      <c r="M209" s="145"/>
      <c r="N209" s="145"/>
      <c r="O209" s="153"/>
      <c r="P209" s="145"/>
      <c r="Q209" s="158">
        <f t="shared" si="40"/>
        <v>0</v>
      </c>
      <c r="R209" s="154">
        <f t="shared" si="34"/>
        <v>0</v>
      </c>
      <c r="S209" s="155">
        <f t="shared" si="34"/>
        <v>0</v>
      </c>
      <c r="T209" s="439"/>
      <c r="U209" s="439"/>
      <c r="V209" s="439"/>
      <c r="W209" s="439"/>
      <c r="X209" s="440"/>
      <c r="Y209" s="439"/>
      <c r="Z209" s="424"/>
      <c r="AA209" s="406"/>
      <c r="AB209" s="484"/>
      <c r="AC209" s="403"/>
    </row>
    <row r="210" spans="1:29" s="87" customFormat="1" ht="31.5">
      <c r="A210" s="6">
        <f>+A209+0.01</f>
        <v>8.01</v>
      </c>
      <c r="B210" s="7" t="s">
        <v>301</v>
      </c>
      <c r="C210" s="8">
        <v>11128</v>
      </c>
      <c r="D210" s="13">
        <v>44.512</v>
      </c>
      <c r="E210" s="8">
        <v>11128</v>
      </c>
      <c r="F210" s="13">
        <v>44.512</v>
      </c>
      <c r="G210" s="47">
        <f t="shared" si="81"/>
        <v>1</v>
      </c>
      <c r="H210" s="48">
        <f t="shared" si="81"/>
        <v>1</v>
      </c>
      <c r="I210" s="49">
        <f t="shared" ref="I210:J214" si="91">C210-E210</f>
        <v>0</v>
      </c>
      <c r="J210" s="50">
        <f t="shared" si="91"/>
        <v>0</v>
      </c>
      <c r="K210" s="8"/>
      <c r="L210" s="8"/>
      <c r="M210" s="8"/>
      <c r="N210" s="8"/>
      <c r="O210" s="51">
        <v>4.0000000000000001E-3</v>
      </c>
      <c r="P210" s="8">
        <v>10261</v>
      </c>
      <c r="Q210" s="41">
        <f t="shared" si="40"/>
        <v>41.044000000000004</v>
      </c>
      <c r="R210" s="42">
        <f>K210+M210+P210</f>
        <v>10261</v>
      </c>
      <c r="S210" s="43">
        <f t="shared" si="34"/>
        <v>41.044000000000004</v>
      </c>
      <c r="T210" s="405"/>
      <c r="U210" s="405"/>
      <c r="V210" s="405"/>
      <c r="W210" s="405"/>
      <c r="X210" s="423">
        <v>4.0000000000000001E-3</v>
      </c>
      <c r="Y210" s="405">
        <v>10261</v>
      </c>
      <c r="Z210" s="424">
        <f>X210*Y210</f>
        <v>41.044000000000004</v>
      </c>
      <c r="AA210" s="406">
        <f>T210+V210+Y210</f>
        <v>10261</v>
      </c>
      <c r="AB210" s="484">
        <f t="shared" si="66"/>
        <v>41.044000000000004</v>
      </c>
      <c r="AC210" s="404"/>
    </row>
    <row r="211" spans="1:29" s="87" customFormat="1" ht="18">
      <c r="A211" s="6">
        <f t="shared" ref="A211:A212" si="92">+A210+0.01</f>
        <v>8.02</v>
      </c>
      <c r="B211" s="7" t="s">
        <v>135</v>
      </c>
      <c r="C211" s="8">
        <v>11110</v>
      </c>
      <c r="D211" s="13">
        <v>39.996000000000002</v>
      </c>
      <c r="E211" s="8">
        <v>11110</v>
      </c>
      <c r="F211" s="13">
        <v>39.996000000000002</v>
      </c>
      <c r="G211" s="47">
        <f t="shared" si="81"/>
        <v>1</v>
      </c>
      <c r="H211" s="48">
        <f t="shared" si="81"/>
        <v>1</v>
      </c>
      <c r="I211" s="49">
        <f t="shared" si="91"/>
        <v>0</v>
      </c>
      <c r="J211" s="50">
        <f t="shared" si="91"/>
        <v>0</v>
      </c>
      <c r="K211" s="8"/>
      <c r="L211" s="8"/>
      <c r="M211" s="8"/>
      <c r="N211" s="8"/>
      <c r="O211" s="51">
        <v>3.5999999999999999E-3</v>
      </c>
      <c r="P211" s="8">
        <v>10652</v>
      </c>
      <c r="Q211" s="41">
        <f t="shared" si="40"/>
        <v>38.347200000000001</v>
      </c>
      <c r="R211" s="42">
        <f t="shared" ref="R211:S226" si="93">K211+M211+P211</f>
        <v>10652</v>
      </c>
      <c r="S211" s="43">
        <f t="shared" si="93"/>
        <v>38.347200000000001</v>
      </c>
      <c r="T211" s="405"/>
      <c r="U211" s="405"/>
      <c r="V211" s="405"/>
      <c r="W211" s="405"/>
      <c r="X211" s="423">
        <v>3.5999999999999999E-3</v>
      </c>
      <c r="Y211" s="405">
        <v>10652</v>
      </c>
      <c r="Z211" s="424">
        <f t="shared" ref="Z211:Z214" si="94">X211*Y211</f>
        <v>38.347200000000001</v>
      </c>
      <c r="AA211" s="406">
        <f t="shared" ref="AA211:AA214" si="95">T211+V211+Y211</f>
        <v>10652</v>
      </c>
      <c r="AB211" s="484">
        <f t="shared" si="66"/>
        <v>38.347200000000001</v>
      </c>
      <c r="AC211" s="404"/>
    </row>
    <row r="212" spans="1:29" ht="18">
      <c r="A212" s="6">
        <f t="shared" si="92"/>
        <v>8.0299999999999994</v>
      </c>
      <c r="B212" s="7" t="s">
        <v>136</v>
      </c>
      <c r="C212" s="8">
        <v>6120</v>
      </c>
      <c r="D212" s="13">
        <v>24.48</v>
      </c>
      <c r="E212" s="8">
        <v>6120</v>
      </c>
      <c r="F212" s="13">
        <v>24.48</v>
      </c>
      <c r="G212" s="47">
        <f t="shared" si="81"/>
        <v>1</v>
      </c>
      <c r="H212" s="48">
        <f t="shared" si="81"/>
        <v>1</v>
      </c>
      <c r="I212" s="49">
        <f t="shared" si="91"/>
        <v>0</v>
      </c>
      <c r="J212" s="50">
        <f t="shared" si="91"/>
        <v>0</v>
      </c>
      <c r="K212" s="8"/>
      <c r="L212" s="8"/>
      <c r="M212" s="8"/>
      <c r="N212" s="8"/>
      <c r="O212" s="51">
        <v>4.0000000000000001E-3</v>
      </c>
      <c r="P212" s="8">
        <v>5866</v>
      </c>
      <c r="Q212" s="41">
        <f t="shared" si="40"/>
        <v>23.464000000000002</v>
      </c>
      <c r="R212" s="42">
        <f t="shared" si="93"/>
        <v>5866</v>
      </c>
      <c r="S212" s="43">
        <f t="shared" si="93"/>
        <v>23.464000000000002</v>
      </c>
      <c r="T212" s="405"/>
      <c r="U212" s="405"/>
      <c r="V212" s="405"/>
      <c r="W212" s="405"/>
      <c r="X212" s="423">
        <v>4.0000000000000001E-3</v>
      </c>
      <c r="Y212" s="405">
        <v>5866</v>
      </c>
      <c r="Z212" s="424">
        <f t="shared" si="94"/>
        <v>23.464000000000002</v>
      </c>
      <c r="AA212" s="406">
        <f t="shared" si="95"/>
        <v>5866</v>
      </c>
      <c r="AB212" s="484">
        <f t="shared" si="66"/>
        <v>23.464000000000002</v>
      </c>
      <c r="AC212" s="404"/>
    </row>
    <row r="213" spans="1:29" ht="18">
      <c r="A213" s="6">
        <f>+A212+0.01</f>
        <v>8.0399999999999991</v>
      </c>
      <c r="B213" s="7" t="s">
        <v>137</v>
      </c>
      <c r="C213" s="8">
        <v>8161</v>
      </c>
      <c r="D213" s="13">
        <v>32.643999999999998</v>
      </c>
      <c r="E213" s="8">
        <v>8161</v>
      </c>
      <c r="F213" s="13">
        <v>32.643999999999998</v>
      </c>
      <c r="G213" s="47">
        <f t="shared" si="81"/>
        <v>1</v>
      </c>
      <c r="H213" s="48">
        <f t="shared" si="81"/>
        <v>1</v>
      </c>
      <c r="I213" s="49">
        <f t="shared" si="91"/>
        <v>0</v>
      </c>
      <c r="J213" s="50">
        <f t="shared" si="91"/>
        <v>0</v>
      </c>
      <c r="K213" s="8"/>
      <c r="L213" s="8"/>
      <c r="M213" s="8"/>
      <c r="N213" s="8"/>
      <c r="O213" s="51">
        <v>4.0000000000000001E-3</v>
      </c>
      <c r="P213" s="8">
        <v>7755</v>
      </c>
      <c r="Q213" s="41">
        <f t="shared" si="40"/>
        <v>31.02</v>
      </c>
      <c r="R213" s="42">
        <f t="shared" si="93"/>
        <v>7755</v>
      </c>
      <c r="S213" s="43">
        <f t="shared" si="93"/>
        <v>31.02</v>
      </c>
      <c r="T213" s="405"/>
      <c r="U213" s="405"/>
      <c r="V213" s="405"/>
      <c r="W213" s="405"/>
      <c r="X213" s="423">
        <v>4.0000000000000001E-3</v>
      </c>
      <c r="Y213" s="405">
        <v>7755</v>
      </c>
      <c r="Z213" s="424">
        <f t="shared" si="94"/>
        <v>31.02</v>
      </c>
      <c r="AA213" s="406">
        <f t="shared" si="95"/>
        <v>7755</v>
      </c>
      <c r="AB213" s="484">
        <f t="shared" si="66"/>
        <v>31.02</v>
      </c>
      <c r="AC213" s="404"/>
    </row>
    <row r="214" spans="1:29" ht="18">
      <c r="A214" s="6">
        <f>+A213+0.01</f>
        <v>8.0499999999999989</v>
      </c>
      <c r="B214" s="7" t="s">
        <v>138</v>
      </c>
      <c r="C214" s="8">
        <v>8147</v>
      </c>
      <c r="D214" s="13">
        <v>32.588000000000001</v>
      </c>
      <c r="E214" s="8">
        <v>8147</v>
      </c>
      <c r="F214" s="13">
        <v>32.588000000000001</v>
      </c>
      <c r="G214" s="47">
        <f t="shared" si="81"/>
        <v>1</v>
      </c>
      <c r="H214" s="48">
        <f t="shared" si="81"/>
        <v>1</v>
      </c>
      <c r="I214" s="49">
        <f t="shared" si="91"/>
        <v>0</v>
      </c>
      <c r="J214" s="50">
        <f t="shared" si="91"/>
        <v>0</v>
      </c>
      <c r="K214" s="8"/>
      <c r="L214" s="8"/>
      <c r="M214" s="8"/>
      <c r="N214" s="8"/>
      <c r="O214" s="51">
        <v>4.0000000000000001E-3</v>
      </c>
      <c r="P214" s="8">
        <v>7685</v>
      </c>
      <c r="Q214" s="41">
        <f t="shared" si="40"/>
        <v>30.740000000000002</v>
      </c>
      <c r="R214" s="42">
        <f t="shared" si="93"/>
        <v>7685</v>
      </c>
      <c r="S214" s="43">
        <f t="shared" si="93"/>
        <v>30.740000000000002</v>
      </c>
      <c r="T214" s="405"/>
      <c r="U214" s="405"/>
      <c r="V214" s="405"/>
      <c r="W214" s="405"/>
      <c r="X214" s="423">
        <v>4.0000000000000001E-3</v>
      </c>
      <c r="Y214" s="405">
        <v>7685</v>
      </c>
      <c r="Z214" s="424">
        <f t="shared" si="94"/>
        <v>30.740000000000002</v>
      </c>
      <c r="AA214" s="406">
        <f t="shared" si="95"/>
        <v>7685</v>
      </c>
      <c r="AB214" s="484">
        <f t="shared" si="66"/>
        <v>30.740000000000002</v>
      </c>
      <c r="AC214" s="404"/>
    </row>
    <row r="215" spans="1:29" s="87" customFormat="1" ht="18">
      <c r="A215" s="176"/>
      <c r="B215" s="192" t="s">
        <v>107</v>
      </c>
      <c r="C215" s="198">
        <f>SUM(C210:C214)</f>
        <v>44666</v>
      </c>
      <c r="D215" s="199">
        <f>SUM(D210:D214)</f>
        <v>174.22</v>
      </c>
      <c r="E215" s="198">
        <f>SUM(E210:E214)</f>
        <v>44666</v>
      </c>
      <c r="F215" s="199">
        <f>SUM(F210:F214)</f>
        <v>174.22</v>
      </c>
      <c r="G215" s="134">
        <f t="shared" si="81"/>
        <v>1</v>
      </c>
      <c r="H215" s="135">
        <f t="shared" si="81"/>
        <v>1</v>
      </c>
      <c r="I215" s="198">
        <f t="shared" ref="I215:S215" si="96">SUM(I210:I214)</f>
        <v>0</v>
      </c>
      <c r="J215" s="199">
        <f t="shared" si="96"/>
        <v>0</v>
      </c>
      <c r="K215" s="199">
        <f t="shared" si="96"/>
        <v>0</v>
      </c>
      <c r="L215" s="199">
        <f t="shared" si="96"/>
        <v>0</v>
      </c>
      <c r="M215" s="199">
        <f t="shared" si="96"/>
        <v>0</v>
      </c>
      <c r="N215" s="199">
        <f t="shared" si="96"/>
        <v>0</v>
      </c>
      <c r="O215" s="200">
        <f t="shared" si="96"/>
        <v>1.9599999999999999E-2</v>
      </c>
      <c r="P215" s="199">
        <f t="shared" si="96"/>
        <v>42219</v>
      </c>
      <c r="Q215" s="199">
        <f t="shared" si="96"/>
        <v>164.61520000000002</v>
      </c>
      <c r="R215" s="199">
        <f t="shared" si="96"/>
        <v>42219</v>
      </c>
      <c r="S215" s="199">
        <f t="shared" si="96"/>
        <v>164.61520000000002</v>
      </c>
      <c r="T215" s="446"/>
      <c r="U215" s="446">
        <f t="shared" ref="U215:AB215" si="97">SUM(U210:U214)</f>
        <v>0</v>
      </c>
      <c r="V215" s="446"/>
      <c r="W215" s="446">
        <f t="shared" si="97"/>
        <v>0</v>
      </c>
      <c r="X215" s="449"/>
      <c r="Y215" s="445">
        <f t="shared" si="97"/>
        <v>42219</v>
      </c>
      <c r="Z215" s="446">
        <f t="shared" si="97"/>
        <v>164.61520000000002</v>
      </c>
      <c r="AA215" s="445">
        <f t="shared" si="97"/>
        <v>42219</v>
      </c>
      <c r="AB215" s="446">
        <f t="shared" si="97"/>
        <v>164.61520000000002</v>
      </c>
      <c r="AC215" s="422"/>
    </row>
    <row r="216" spans="1:29" s="147" customFormat="1" ht="31.5">
      <c r="A216" s="143">
        <v>9</v>
      </c>
      <c r="B216" s="144" t="s">
        <v>139</v>
      </c>
      <c r="C216" s="145"/>
      <c r="D216" s="162"/>
      <c r="E216" s="145"/>
      <c r="F216" s="162"/>
      <c r="G216" s="151"/>
      <c r="H216" s="152"/>
      <c r="I216" s="159"/>
      <c r="J216" s="145"/>
      <c r="K216" s="145"/>
      <c r="L216" s="145"/>
      <c r="M216" s="145"/>
      <c r="N216" s="145"/>
      <c r="O216" s="153"/>
      <c r="P216" s="145"/>
      <c r="Q216" s="158">
        <f t="shared" ref="Q216:Q218" si="98">O216*P216</f>
        <v>0</v>
      </c>
      <c r="R216" s="154">
        <f t="shared" si="93"/>
        <v>0</v>
      </c>
      <c r="S216" s="155">
        <f t="shared" si="93"/>
        <v>0</v>
      </c>
      <c r="T216" s="439"/>
      <c r="U216" s="439"/>
      <c r="V216" s="439"/>
      <c r="W216" s="439"/>
      <c r="X216" s="440"/>
      <c r="Y216" s="439"/>
      <c r="Z216" s="424"/>
      <c r="AA216" s="406"/>
      <c r="AB216" s="484"/>
      <c r="AC216" s="403"/>
    </row>
    <row r="217" spans="1:29" ht="18">
      <c r="A217" s="6">
        <v>9.01</v>
      </c>
      <c r="B217" s="7" t="s">
        <v>140</v>
      </c>
      <c r="C217" s="8"/>
      <c r="D217" s="13"/>
      <c r="E217" s="8"/>
      <c r="F217" s="13"/>
      <c r="G217" s="47"/>
      <c r="H217" s="48"/>
      <c r="I217" s="49">
        <f t="shared" ref="I217:J218" si="99">C217-E217</f>
        <v>0</v>
      </c>
      <c r="J217" s="50">
        <f t="shared" si="99"/>
        <v>0</v>
      </c>
      <c r="K217" s="8"/>
      <c r="L217" s="8"/>
      <c r="M217" s="8"/>
      <c r="N217" s="8"/>
      <c r="O217" s="51">
        <v>0.2</v>
      </c>
      <c r="P217" s="8"/>
      <c r="Q217" s="41">
        <f t="shared" si="98"/>
        <v>0</v>
      </c>
      <c r="R217" s="42">
        <f t="shared" si="93"/>
        <v>0</v>
      </c>
      <c r="S217" s="43">
        <f t="shared" si="93"/>
        <v>0</v>
      </c>
      <c r="T217" s="405"/>
      <c r="U217" s="405"/>
      <c r="V217" s="405"/>
      <c r="W217" s="405"/>
      <c r="X217" s="423">
        <v>0.2</v>
      </c>
      <c r="Y217" s="405"/>
      <c r="Z217" s="424">
        <f t="shared" ref="Z217:Z218" si="100">X217*Y217</f>
        <v>0</v>
      </c>
      <c r="AA217" s="406">
        <f t="shared" ref="AA217:AA218" si="101">T217+V217+Y217</f>
        <v>0</v>
      </c>
      <c r="AB217" s="484">
        <f t="shared" si="66"/>
        <v>0</v>
      </c>
      <c r="AC217" s="404"/>
    </row>
    <row r="218" spans="1:29" ht="18">
      <c r="A218" s="6">
        <v>9.02</v>
      </c>
      <c r="B218" s="7" t="s">
        <v>141</v>
      </c>
      <c r="C218" s="8"/>
      <c r="D218" s="13"/>
      <c r="E218" s="8"/>
      <c r="F218" s="13"/>
      <c r="G218" s="47"/>
      <c r="H218" s="48"/>
      <c r="I218" s="49">
        <f t="shared" si="99"/>
        <v>0</v>
      </c>
      <c r="J218" s="50">
        <f t="shared" si="99"/>
        <v>0</v>
      </c>
      <c r="K218" s="8"/>
      <c r="L218" s="8"/>
      <c r="M218" s="8"/>
      <c r="N218" s="8"/>
      <c r="O218" s="51">
        <v>0.5</v>
      </c>
      <c r="P218" s="8">
        <v>1</v>
      </c>
      <c r="Q218" s="41">
        <f t="shared" si="98"/>
        <v>0.5</v>
      </c>
      <c r="R218" s="42">
        <f t="shared" si="93"/>
        <v>1</v>
      </c>
      <c r="S218" s="43">
        <f t="shared" si="93"/>
        <v>0.5</v>
      </c>
      <c r="T218" s="405"/>
      <c r="U218" s="405"/>
      <c r="V218" s="405"/>
      <c r="W218" s="405"/>
      <c r="X218" s="423">
        <v>0.5</v>
      </c>
      <c r="Y218" s="405">
        <v>0</v>
      </c>
      <c r="Z218" s="424">
        <f t="shared" si="100"/>
        <v>0</v>
      </c>
      <c r="AA218" s="406">
        <f t="shared" si="101"/>
        <v>0</v>
      </c>
      <c r="AB218" s="484">
        <f t="shared" si="66"/>
        <v>0</v>
      </c>
      <c r="AC218" s="404"/>
    </row>
    <row r="219" spans="1:29" s="87" customFormat="1" ht="18">
      <c r="A219" s="176"/>
      <c r="B219" s="132" t="s">
        <v>107</v>
      </c>
      <c r="C219" s="198">
        <f>SUM(C217:C218)</f>
        <v>0</v>
      </c>
      <c r="D219" s="199">
        <f>SUM(D217:D218)</f>
        <v>0</v>
      </c>
      <c r="E219" s="198">
        <f>SUM(E217:E218)</f>
        <v>0</v>
      </c>
      <c r="F219" s="199">
        <f>SUM(F217:F218)</f>
        <v>0</v>
      </c>
      <c r="G219" s="134"/>
      <c r="H219" s="135"/>
      <c r="I219" s="198">
        <f t="shared" ref="I219:S219" si="102">SUM(I217:I218)</f>
        <v>0</v>
      </c>
      <c r="J219" s="199">
        <f t="shared" si="102"/>
        <v>0</v>
      </c>
      <c r="K219" s="199">
        <f t="shared" si="102"/>
        <v>0</v>
      </c>
      <c r="L219" s="199">
        <f t="shared" si="102"/>
        <v>0</v>
      </c>
      <c r="M219" s="199">
        <f t="shared" si="102"/>
        <v>0</v>
      </c>
      <c r="N219" s="199">
        <f t="shared" si="102"/>
        <v>0</v>
      </c>
      <c r="O219" s="200">
        <f t="shared" si="102"/>
        <v>0.7</v>
      </c>
      <c r="P219" s="199">
        <f t="shared" si="102"/>
        <v>1</v>
      </c>
      <c r="Q219" s="199">
        <f t="shared" si="102"/>
        <v>0.5</v>
      </c>
      <c r="R219" s="199">
        <f t="shared" si="102"/>
        <v>1</v>
      </c>
      <c r="S219" s="199">
        <f t="shared" si="102"/>
        <v>0.5</v>
      </c>
      <c r="T219" s="446"/>
      <c r="U219" s="446">
        <f t="shared" ref="U219:AB219" si="103">SUM(U217:U218)</f>
        <v>0</v>
      </c>
      <c r="V219" s="446"/>
      <c r="W219" s="446">
        <f t="shared" si="103"/>
        <v>0</v>
      </c>
      <c r="X219" s="449"/>
      <c r="Y219" s="446"/>
      <c r="Z219" s="446">
        <f t="shared" si="103"/>
        <v>0</v>
      </c>
      <c r="AA219" s="446"/>
      <c r="AB219" s="446">
        <f t="shared" si="103"/>
        <v>0</v>
      </c>
      <c r="AC219" s="403"/>
    </row>
    <row r="220" spans="1:29" s="172" customFormat="1" ht="18">
      <c r="A220" s="164" t="s">
        <v>142</v>
      </c>
      <c r="B220" s="165" t="s">
        <v>143</v>
      </c>
      <c r="C220" s="166"/>
      <c r="D220" s="173"/>
      <c r="E220" s="166"/>
      <c r="F220" s="173"/>
      <c r="G220" s="167"/>
      <c r="H220" s="168"/>
      <c r="I220" s="174"/>
      <c r="J220" s="166"/>
      <c r="K220" s="166"/>
      <c r="L220" s="166"/>
      <c r="M220" s="166"/>
      <c r="N220" s="166"/>
      <c r="O220" s="169"/>
      <c r="P220" s="166"/>
      <c r="Q220" s="173"/>
      <c r="R220" s="170">
        <f t="shared" si="93"/>
        <v>0</v>
      </c>
      <c r="S220" s="171">
        <f t="shared" si="93"/>
        <v>0</v>
      </c>
      <c r="T220" s="439"/>
      <c r="U220" s="439"/>
      <c r="V220" s="439"/>
      <c r="W220" s="439"/>
      <c r="X220" s="440"/>
      <c r="Y220" s="439"/>
      <c r="Z220" s="448"/>
      <c r="AA220" s="406">
        <f t="shared" ref="AA220:AA239" si="104">T220+V220+Y220</f>
        <v>0</v>
      </c>
      <c r="AB220" s="484">
        <f t="shared" si="66"/>
        <v>0</v>
      </c>
      <c r="AC220" s="403"/>
    </row>
    <row r="221" spans="1:29" s="147" customFormat="1" ht="18">
      <c r="A221" s="143">
        <v>10</v>
      </c>
      <c r="B221" s="144" t="s">
        <v>293</v>
      </c>
      <c r="C221" s="145"/>
      <c r="D221" s="162"/>
      <c r="E221" s="145"/>
      <c r="F221" s="162"/>
      <c r="G221" s="151"/>
      <c r="H221" s="152"/>
      <c r="I221" s="159"/>
      <c r="J221" s="145"/>
      <c r="K221" s="145"/>
      <c r="L221" s="145"/>
      <c r="M221" s="145"/>
      <c r="N221" s="145"/>
      <c r="O221" s="153"/>
      <c r="P221" s="145"/>
      <c r="Q221" s="162"/>
      <c r="R221" s="154">
        <f t="shared" si="93"/>
        <v>0</v>
      </c>
      <c r="S221" s="155">
        <f t="shared" si="93"/>
        <v>0</v>
      </c>
      <c r="T221" s="439"/>
      <c r="U221" s="439"/>
      <c r="V221" s="439"/>
      <c r="W221" s="439"/>
      <c r="X221" s="440"/>
      <c r="Y221" s="439"/>
      <c r="Z221" s="448"/>
      <c r="AA221" s="406">
        <f t="shared" si="104"/>
        <v>0</v>
      </c>
      <c r="AB221" s="484">
        <f t="shared" si="66"/>
        <v>0</v>
      </c>
      <c r="AC221" s="403"/>
    </row>
    <row r="222" spans="1:29" s="88" customFormat="1" ht="18">
      <c r="A222" s="55"/>
      <c r="B222" s="36" t="s">
        <v>144</v>
      </c>
      <c r="C222" s="259"/>
      <c r="D222" s="335"/>
      <c r="E222" s="259"/>
      <c r="F222" s="335"/>
      <c r="G222" s="47"/>
      <c r="H222" s="48"/>
      <c r="I222" s="1"/>
      <c r="J222" s="259"/>
      <c r="K222" s="259"/>
      <c r="L222" s="259"/>
      <c r="M222" s="259"/>
      <c r="N222" s="259"/>
      <c r="O222" s="54"/>
      <c r="P222" s="259"/>
      <c r="Q222" s="335"/>
      <c r="R222" s="42">
        <f t="shared" si="93"/>
        <v>0</v>
      </c>
      <c r="S222" s="43">
        <f t="shared" si="93"/>
        <v>0</v>
      </c>
      <c r="T222" s="451"/>
      <c r="U222" s="451"/>
      <c r="V222" s="451"/>
      <c r="W222" s="451"/>
      <c r="X222" s="450"/>
      <c r="Y222" s="451"/>
      <c r="Z222" s="398"/>
      <c r="AA222" s="406">
        <f t="shared" si="104"/>
        <v>0</v>
      </c>
      <c r="AB222" s="484">
        <f t="shared" si="66"/>
        <v>0</v>
      </c>
      <c r="AC222" s="452"/>
    </row>
    <row r="223" spans="1:29" s="91" customFormat="1" ht="38.25" customHeight="1">
      <c r="A223" s="6">
        <v>10.01</v>
      </c>
      <c r="B223" s="56" t="s">
        <v>145</v>
      </c>
      <c r="C223" s="57"/>
      <c r="D223" s="55"/>
      <c r="E223" s="57"/>
      <c r="F223" s="55"/>
      <c r="G223" s="47"/>
      <c r="H223" s="48"/>
      <c r="I223" s="49">
        <f t="shared" ref="I223:J231" si="105">C223-E223</f>
        <v>0</v>
      </c>
      <c r="J223" s="50">
        <f t="shared" si="105"/>
        <v>0</v>
      </c>
      <c r="K223" s="57"/>
      <c r="L223" s="57"/>
      <c r="M223" s="57"/>
      <c r="N223" s="57"/>
      <c r="O223" s="51"/>
      <c r="P223" s="57"/>
      <c r="Q223" s="55"/>
      <c r="R223" s="42">
        <f t="shared" si="93"/>
        <v>0</v>
      </c>
      <c r="S223" s="43">
        <f t="shared" si="93"/>
        <v>0</v>
      </c>
      <c r="T223" s="453"/>
      <c r="U223" s="453"/>
      <c r="V223" s="453"/>
      <c r="W223" s="453"/>
      <c r="X223" s="423"/>
      <c r="Y223" s="453"/>
      <c r="Z223" s="458"/>
      <c r="AA223" s="406">
        <f t="shared" si="104"/>
        <v>0</v>
      </c>
      <c r="AB223" s="484">
        <f t="shared" si="66"/>
        <v>0</v>
      </c>
      <c r="AC223" s="454"/>
    </row>
    <row r="224" spans="1:29" s="91" customFormat="1" ht="39" customHeight="1">
      <c r="A224" s="6">
        <v>10.02</v>
      </c>
      <c r="B224" s="56" t="s">
        <v>146</v>
      </c>
      <c r="C224" s="57"/>
      <c r="D224" s="55"/>
      <c r="E224" s="57"/>
      <c r="F224" s="55"/>
      <c r="G224" s="47"/>
      <c r="H224" s="48"/>
      <c r="I224" s="49">
        <f t="shared" si="105"/>
        <v>0</v>
      </c>
      <c r="J224" s="50">
        <f t="shared" si="105"/>
        <v>0</v>
      </c>
      <c r="K224" s="57"/>
      <c r="L224" s="57"/>
      <c r="M224" s="57"/>
      <c r="N224" s="57"/>
      <c r="O224" s="51"/>
      <c r="P224" s="57"/>
      <c r="Q224" s="41">
        <f>O224*P224*3</f>
        <v>0</v>
      </c>
      <c r="R224" s="42">
        <f t="shared" si="93"/>
        <v>0</v>
      </c>
      <c r="S224" s="43">
        <f t="shared" si="93"/>
        <v>0</v>
      </c>
      <c r="T224" s="453"/>
      <c r="U224" s="453"/>
      <c r="V224" s="453"/>
      <c r="W224" s="453"/>
      <c r="X224" s="423"/>
      <c r="Y224" s="453"/>
      <c r="Z224" s="424">
        <f>X224*Y224*3</f>
        <v>0</v>
      </c>
      <c r="AA224" s="406">
        <f t="shared" si="104"/>
        <v>0</v>
      </c>
      <c r="AB224" s="484">
        <f t="shared" si="66"/>
        <v>0</v>
      </c>
      <c r="AC224" s="454"/>
    </row>
    <row r="225" spans="1:29" s="88" customFormat="1" ht="60" customHeight="1">
      <c r="A225" s="6">
        <f>+A224+0.01</f>
        <v>10.029999999999999</v>
      </c>
      <c r="B225" s="58" t="s">
        <v>147</v>
      </c>
      <c r="C225" s="92"/>
      <c r="D225" s="123"/>
      <c r="E225" s="92"/>
      <c r="F225" s="123"/>
      <c r="G225" s="47"/>
      <c r="H225" s="48"/>
      <c r="I225" s="49">
        <f t="shared" si="105"/>
        <v>0</v>
      </c>
      <c r="J225" s="50">
        <f t="shared" si="105"/>
        <v>0</v>
      </c>
      <c r="K225" s="92"/>
      <c r="L225" s="92"/>
      <c r="M225" s="92"/>
      <c r="N225" s="92"/>
      <c r="O225" s="60"/>
      <c r="P225" s="92"/>
      <c r="Q225" s="41">
        <f>O225*P225*3</f>
        <v>0</v>
      </c>
      <c r="R225" s="42">
        <f t="shared" si="93"/>
        <v>0</v>
      </c>
      <c r="S225" s="43">
        <f t="shared" si="93"/>
        <v>0</v>
      </c>
      <c r="T225" s="455"/>
      <c r="U225" s="455"/>
      <c r="V225" s="455"/>
      <c r="W225" s="455"/>
      <c r="X225" s="456"/>
      <c r="Y225" s="455"/>
      <c r="Z225" s="424">
        <f>X225*Y225*3</f>
        <v>0</v>
      </c>
      <c r="AA225" s="406">
        <f t="shared" si="104"/>
        <v>0</v>
      </c>
      <c r="AB225" s="484">
        <f t="shared" si="66"/>
        <v>0</v>
      </c>
      <c r="AC225" s="457"/>
    </row>
    <row r="226" spans="1:29" s="88" customFormat="1" ht="18">
      <c r="A226" s="6"/>
      <c r="B226" s="36" t="s">
        <v>148</v>
      </c>
      <c r="C226" s="259"/>
      <c r="D226" s="335"/>
      <c r="E226" s="259"/>
      <c r="F226" s="335"/>
      <c r="G226" s="47"/>
      <c r="H226" s="48"/>
      <c r="I226" s="49">
        <f t="shared" si="105"/>
        <v>0</v>
      </c>
      <c r="J226" s="50">
        <f t="shared" si="105"/>
        <v>0</v>
      </c>
      <c r="K226" s="259"/>
      <c r="L226" s="259"/>
      <c r="M226" s="259"/>
      <c r="N226" s="259"/>
      <c r="O226" s="54"/>
      <c r="P226" s="259"/>
      <c r="Q226" s="335"/>
      <c r="R226" s="42">
        <f t="shared" si="93"/>
        <v>0</v>
      </c>
      <c r="S226" s="43">
        <f t="shared" si="93"/>
        <v>0</v>
      </c>
      <c r="T226" s="451"/>
      <c r="U226" s="451"/>
      <c r="V226" s="451"/>
      <c r="W226" s="451"/>
      <c r="X226" s="450"/>
      <c r="Y226" s="451"/>
      <c r="Z226" s="398"/>
      <c r="AA226" s="406"/>
      <c r="AB226" s="484"/>
      <c r="AC226" s="452"/>
    </row>
    <row r="227" spans="1:29" s="91" customFormat="1" ht="48.75" customHeight="1">
      <c r="A227" s="6">
        <v>10.039999999999999</v>
      </c>
      <c r="B227" s="56" t="s">
        <v>149</v>
      </c>
      <c r="C227" s="57"/>
      <c r="D227" s="55"/>
      <c r="E227" s="57"/>
      <c r="F227" s="55"/>
      <c r="G227" s="47"/>
      <c r="H227" s="48"/>
      <c r="I227" s="49">
        <f t="shared" si="105"/>
        <v>0</v>
      </c>
      <c r="J227" s="50">
        <f t="shared" si="105"/>
        <v>0</v>
      </c>
      <c r="K227" s="57"/>
      <c r="L227" s="57"/>
      <c r="M227" s="57"/>
      <c r="N227" s="57"/>
      <c r="O227" s="60"/>
      <c r="P227" s="57"/>
      <c r="Q227" s="55"/>
      <c r="R227" s="42">
        <f t="shared" ref="R227:S294" si="106">K227+M227+P227</f>
        <v>0</v>
      </c>
      <c r="S227" s="43">
        <f t="shared" si="106"/>
        <v>0</v>
      </c>
      <c r="T227" s="453"/>
      <c r="U227" s="453"/>
      <c r="V227" s="453"/>
      <c r="W227" s="453"/>
      <c r="X227" s="456"/>
      <c r="Y227" s="453"/>
      <c r="Z227" s="458"/>
      <c r="AA227" s="406">
        <f t="shared" si="104"/>
        <v>0</v>
      </c>
      <c r="AB227" s="484">
        <f t="shared" si="66"/>
        <v>0</v>
      </c>
      <c r="AC227" s="454"/>
    </row>
    <row r="228" spans="1:29" s="91" customFormat="1" ht="18">
      <c r="A228" s="6"/>
      <c r="B228" s="59" t="s">
        <v>150</v>
      </c>
      <c r="C228" s="55"/>
      <c r="D228" s="55"/>
      <c r="E228" s="55"/>
      <c r="F228" s="55"/>
      <c r="G228" s="47"/>
      <c r="H228" s="48"/>
      <c r="I228" s="49">
        <f t="shared" si="105"/>
        <v>0</v>
      </c>
      <c r="J228" s="50">
        <f t="shared" si="105"/>
        <v>0</v>
      </c>
      <c r="K228" s="55"/>
      <c r="L228" s="55"/>
      <c r="M228" s="55"/>
      <c r="N228" s="55"/>
      <c r="O228" s="51"/>
      <c r="P228" s="55"/>
      <c r="Q228" s="55">
        <f t="shared" ref="Q228:Q230" si="107">O228*P228*3</f>
        <v>0</v>
      </c>
      <c r="R228" s="42">
        <f t="shared" si="106"/>
        <v>0</v>
      </c>
      <c r="S228" s="43">
        <f t="shared" si="106"/>
        <v>0</v>
      </c>
      <c r="T228" s="458"/>
      <c r="U228" s="458"/>
      <c r="V228" s="458"/>
      <c r="W228" s="458"/>
      <c r="X228" s="423"/>
      <c r="Y228" s="458"/>
      <c r="Z228" s="458">
        <f t="shared" ref="Z228:Z235" si="108">X228*Y228*3</f>
        <v>0</v>
      </c>
      <c r="AA228" s="406">
        <f t="shared" si="104"/>
        <v>0</v>
      </c>
      <c r="AB228" s="484">
        <f t="shared" si="66"/>
        <v>0</v>
      </c>
      <c r="AC228" s="459"/>
    </row>
    <row r="229" spans="1:29" s="91" customFormat="1" ht="18">
      <c r="A229" s="6"/>
      <c r="B229" s="59" t="s">
        <v>151</v>
      </c>
      <c r="C229" s="55"/>
      <c r="D229" s="55"/>
      <c r="E229" s="55"/>
      <c r="F229" s="55"/>
      <c r="G229" s="47"/>
      <c r="H229" s="48"/>
      <c r="I229" s="49">
        <f t="shared" si="105"/>
        <v>0</v>
      </c>
      <c r="J229" s="50">
        <f t="shared" si="105"/>
        <v>0</v>
      </c>
      <c r="K229" s="55"/>
      <c r="L229" s="55"/>
      <c r="M229" s="55"/>
      <c r="N229" s="55"/>
      <c r="O229" s="51"/>
      <c r="P229" s="55"/>
      <c r="Q229" s="55">
        <f t="shared" si="107"/>
        <v>0</v>
      </c>
      <c r="R229" s="42">
        <f t="shared" si="106"/>
        <v>0</v>
      </c>
      <c r="S229" s="43">
        <f t="shared" si="106"/>
        <v>0</v>
      </c>
      <c r="T229" s="458"/>
      <c r="U229" s="458"/>
      <c r="V229" s="458"/>
      <c r="W229" s="458"/>
      <c r="X229" s="423"/>
      <c r="Y229" s="458"/>
      <c r="Z229" s="458">
        <f t="shared" si="108"/>
        <v>0</v>
      </c>
      <c r="AA229" s="406">
        <f t="shared" si="104"/>
        <v>0</v>
      </c>
      <c r="AB229" s="484">
        <f t="shared" si="66"/>
        <v>0</v>
      </c>
      <c r="AC229" s="459"/>
    </row>
    <row r="230" spans="1:29" s="91" customFormat="1" ht="18">
      <c r="A230" s="6"/>
      <c r="B230" s="59" t="s">
        <v>152</v>
      </c>
      <c r="C230" s="55"/>
      <c r="D230" s="55"/>
      <c r="E230" s="55"/>
      <c r="F230" s="55"/>
      <c r="G230" s="47"/>
      <c r="H230" s="48"/>
      <c r="I230" s="49">
        <f t="shared" si="105"/>
        <v>0</v>
      </c>
      <c r="J230" s="50">
        <f t="shared" si="105"/>
        <v>0</v>
      </c>
      <c r="K230" s="55"/>
      <c r="L230" s="55"/>
      <c r="M230" s="55"/>
      <c r="N230" s="55"/>
      <c r="O230" s="51"/>
      <c r="P230" s="55"/>
      <c r="Q230" s="55">
        <f t="shared" si="107"/>
        <v>0</v>
      </c>
      <c r="R230" s="42">
        <f t="shared" si="106"/>
        <v>0</v>
      </c>
      <c r="S230" s="43">
        <f t="shared" si="106"/>
        <v>0</v>
      </c>
      <c r="T230" s="458"/>
      <c r="U230" s="458"/>
      <c r="V230" s="458"/>
      <c r="W230" s="458"/>
      <c r="X230" s="423"/>
      <c r="Y230" s="458"/>
      <c r="Z230" s="458">
        <f t="shared" si="108"/>
        <v>0</v>
      </c>
      <c r="AA230" s="406">
        <f t="shared" si="104"/>
        <v>0</v>
      </c>
      <c r="AB230" s="484">
        <f t="shared" si="66"/>
        <v>0</v>
      </c>
      <c r="AC230" s="459"/>
    </row>
    <row r="231" spans="1:29" s="91" customFormat="1" ht="44.25" customHeight="1">
      <c r="A231" s="6">
        <v>10.050000000000001</v>
      </c>
      <c r="B231" s="56" t="s">
        <v>153</v>
      </c>
      <c r="C231" s="55"/>
      <c r="D231" s="55"/>
      <c r="E231" s="55"/>
      <c r="F231" s="55"/>
      <c r="G231" s="47"/>
      <c r="H231" s="48"/>
      <c r="I231" s="49">
        <f t="shared" si="105"/>
        <v>0</v>
      </c>
      <c r="J231" s="50">
        <f t="shared" si="105"/>
        <v>0</v>
      </c>
      <c r="K231" s="55"/>
      <c r="L231" s="55"/>
      <c r="M231" s="55"/>
      <c r="N231" s="55"/>
      <c r="O231" s="60"/>
      <c r="P231" s="55"/>
      <c r="Q231" s="41">
        <f>O231*P231*3</f>
        <v>0</v>
      </c>
      <c r="R231" s="42">
        <f t="shared" si="106"/>
        <v>0</v>
      </c>
      <c r="S231" s="43">
        <f t="shared" si="106"/>
        <v>0</v>
      </c>
      <c r="T231" s="458"/>
      <c r="U231" s="458"/>
      <c r="V231" s="458"/>
      <c r="W231" s="458"/>
      <c r="X231" s="456"/>
      <c r="Y231" s="458"/>
      <c r="Z231" s="458">
        <f t="shared" si="108"/>
        <v>0</v>
      </c>
      <c r="AA231" s="406">
        <f t="shared" si="104"/>
        <v>0</v>
      </c>
      <c r="AB231" s="484">
        <f t="shared" si="66"/>
        <v>0</v>
      </c>
      <c r="AC231" s="459"/>
    </row>
    <row r="232" spans="1:29" s="91" customFormat="1" ht="18">
      <c r="A232" s="6"/>
      <c r="B232" s="59" t="s">
        <v>150</v>
      </c>
      <c r="C232" s="55"/>
      <c r="D232" s="55"/>
      <c r="E232" s="55"/>
      <c r="F232" s="55"/>
      <c r="G232" s="47"/>
      <c r="H232" s="48"/>
      <c r="I232" s="82"/>
      <c r="J232" s="55"/>
      <c r="K232" s="55"/>
      <c r="L232" s="55"/>
      <c r="M232" s="55"/>
      <c r="N232" s="55"/>
      <c r="O232" s="51">
        <v>0.14984</v>
      </c>
      <c r="P232" s="82">
        <v>1</v>
      </c>
      <c r="Q232" s="41">
        <f>O232*P232*3</f>
        <v>0.44952000000000003</v>
      </c>
      <c r="R232" s="42">
        <f t="shared" si="106"/>
        <v>1</v>
      </c>
      <c r="S232" s="43">
        <f t="shared" si="106"/>
        <v>0.44952000000000003</v>
      </c>
      <c r="T232" s="458"/>
      <c r="U232" s="458"/>
      <c r="V232" s="458"/>
      <c r="W232" s="458"/>
      <c r="X232" s="423">
        <v>0.14984</v>
      </c>
      <c r="Y232" s="521">
        <v>0</v>
      </c>
      <c r="Z232" s="458">
        <f t="shared" si="108"/>
        <v>0</v>
      </c>
      <c r="AA232" s="406">
        <f t="shared" si="104"/>
        <v>0</v>
      </c>
      <c r="AB232" s="484">
        <f t="shared" si="66"/>
        <v>0</v>
      </c>
      <c r="AC232" s="459"/>
    </row>
    <row r="233" spans="1:29" s="91" customFormat="1" ht="18">
      <c r="A233" s="6"/>
      <c r="B233" s="59" t="s">
        <v>151</v>
      </c>
      <c r="C233" s="55"/>
      <c r="D233" s="55"/>
      <c r="E233" s="55"/>
      <c r="F233" s="55"/>
      <c r="G233" s="47"/>
      <c r="H233" s="48"/>
      <c r="I233" s="82"/>
      <c r="J233" s="55"/>
      <c r="K233" s="55"/>
      <c r="L233" s="55"/>
      <c r="M233" s="55"/>
      <c r="N233" s="55"/>
      <c r="O233" s="51">
        <v>0.14984</v>
      </c>
      <c r="P233" s="82">
        <v>1</v>
      </c>
      <c r="Q233" s="41">
        <f t="shared" ref="Q233:Q234" si="109">O233*P233*3</f>
        <v>0.44952000000000003</v>
      </c>
      <c r="R233" s="42">
        <f t="shared" si="106"/>
        <v>1</v>
      </c>
      <c r="S233" s="43">
        <f t="shared" si="106"/>
        <v>0.44952000000000003</v>
      </c>
      <c r="T233" s="458"/>
      <c r="U233" s="458"/>
      <c r="V233" s="458"/>
      <c r="W233" s="458"/>
      <c r="X233" s="423">
        <v>0.14984</v>
      </c>
      <c r="Y233" s="521">
        <v>0</v>
      </c>
      <c r="Z233" s="458">
        <f t="shared" si="108"/>
        <v>0</v>
      </c>
      <c r="AA233" s="406">
        <f t="shared" si="104"/>
        <v>0</v>
      </c>
      <c r="AB233" s="484">
        <f t="shared" si="66"/>
        <v>0</v>
      </c>
      <c r="AC233" s="459"/>
    </row>
    <row r="234" spans="1:29" s="91" customFormat="1" ht="18">
      <c r="A234" s="6"/>
      <c r="B234" s="59" t="s">
        <v>152</v>
      </c>
      <c r="C234" s="55"/>
      <c r="D234" s="55"/>
      <c r="E234" s="55"/>
      <c r="F234" s="55"/>
      <c r="G234" s="47"/>
      <c r="H234" s="48"/>
      <c r="I234" s="82"/>
      <c r="J234" s="55"/>
      <c r="K234" s="55"/>
      <c r="L234" s="55"/>
      <c r="M234" s="55"/>
      <c r="N234" s="55"/>
      <c r="O234" s="51">
        <v>0.14984</v>
      </c>
      <c r="P234" s="82">
        <v>1</v>
      </c>
      <c r="Q234" s="41">
        <f t="shared" si="109"/>
        <v>0.44952000000000003</v>
      </c>
      <c r="R234" s="42">
        <f t="shared" si="106"/>
        <v>1</v>
      </c>
      <c r="S234" s="43">
        <f t="shared" si="106"/>
        <v>0.44952000000000003</v>
      </c>
      <c r="T234" s="458"/>
      <c r="U234" s="458"/>
      <c r="V234" s="458"/>
      <c r="W234" s="458"/>
      <c r="X234" s="423">
        <v>0.14984</v>
      </c>
      <c r="Y234" s="521">
        <v>0</v>
      </c>
      <c r="Z234" s="458">
        <f t="shared" si="108"/>
        <v>0</v>
      </c>
      <c r="AA234" s="406">
        <f t="shared" si="104"/>
        <v>0</v>
      </c>
      <c r="AB234" s="484">
        <f t="shared" si="66"/>
        <v>0</v>
      </c>
      <c r="AC234" s="459"/>
    </row>
    <row r="235" spans="1:29" s="88" customFormat="1" ht="51.75" customHeight="1">
      <c r="A235" s="6">
        <f>+A231+0.01</f>
        <v>10.06</v>
      </c>
      <c r="B235" s="58" t="s">
        <v>154</v>
      </c>
      <c r="C235" s="92"/>
      <c r="D235" s="123"/>
      <c r="E235" s="92"/>
      <c r="F235" s="123"/>
      <c r="G235" s="47"/>
      <c r="H235" s="48"/>
      <c r="I235" s="122"/>
      <c r="J235" s="92"/>
      <c r="K235" s="92"/>
      <c r="L235" s="92"/>
      <c r="M235" s="92"/>
      <c r="N235" s="92"/>
      <c r="O235" s="60"/>
      <c r="P235" s="92"/>
      <c r="Q235" s="41">
        <f>O235*P235*3</f>
        <v>0</v>
      </c>
      <c r="R235" s="42">
        <f t="shared" si="106"/>
        <v>0</v>
      </c>
      <c r="S235" s="43">
        <f t="shared" si="106"/>
        <v>0</v>
      </c>
      <c r="T235" s="455"/>
      <c r="U235" s="455"/>
      <c r="V235" s="455"/>
      <c r="W235" s="455"/>
      <c r="X235" s="456"/>
      <c r="Y235" s="455"/>
      <c r="Z235" s="458">
        <f t="shared" si="108"/>
        <v>0</v>
      </c>
      <c r="AA235" s="406">
        <f t="shared" si="104"/>
        <v>0</v>
      </c>
      <c r="AB235" s="484">
        <f t="shared" si="66"/>
        <v>0</v>
      </c>
      <c r="AC235" s="457"/>
    </row>
    <row r="236" spans="1:29" s="88" customFormat="1" ht="51" customHeight="1">
      <c r="A236" s="6">
        <f t="shared" ref="A236:A257" si="110">+A235+0.01</f>
        <v>10.07</v>
      </c>
      <c r="B236" s="58" t="s">
        <v>155</v>
      </c>
      <c r="C236" s="92"/>
      <c r="D236" s="123"/>
      <c r="E236" s="92"/>
      <c r="F236" s="123"/>
      <c r="G236" s="47"/>
      <c r="H236" s="48"/>
      <c r="I236" s="122"/>
      <c r="J236" s="92"/>
      <c r="K236" s="92"/>
      <c r="L236" s="92"/>
      <c r="M236" s="92"/>
      <c r="N236" s="92"/>
      <c r="O236" s="60"/>
      <c r="P236" s="92"/>
      <c r="Q236" s="123"/>
      <c r="R236" s="42">
        <f t="shared" si="106"/>
        <v>0</v>
      </c>
      <c r="S236" s="43">
        <f t="shared" si="106"/>
        <v>0</v>
      </c>
      <c r="T236" s="455"/>
      <c r="U236" s="455"/>
      <c r="V236" s="455"/>
      <c r="W236" s="455"/>
      <c r="X236" s="456"/>
      <c r="Y236" s="455"/>
      <c r="Z236" s="513"/>
      <c r="AA236" s="406">
        <f t="shared" si="104"/>
        <v>0</v>
      </c>
      <c r="AB236" s="484">
        <f t="shared" si="66"/>
        <v>0</v>
      </c>
      <c r="AC236" s="457"/>
    </row>
    <row r="237" spans="1:29" s="88" customFormat="1" ht="18">
      <c r="A237" s="6"/>
      <c r="B237" s="58" t="s">
        <v>156</v>
      </c>
      <c r="C237" s="92"/>
      <c r="D237" s="123"/>
      <c r="E237" s="92"/>
      <c r="F237" s="123"/>
      <c r="G237" s="47"/>
      <c r="H237" s="48"/>
      <c r="I237" s="122"/>
      <c r="J237" s="92"/>
      <c r="K237" s="92"/>
      <c r="L237" s="92"/>
      <c r="M237" s="92"/>
      <c r="N237" s="92"/>
      <c r="O237" s="51"/>
      <c r="P237" s="92"/>
      <c r="Q237" s="123"/>
      <c r="R237" s="42">
        <f t="shared" si="106"/>
        <v>0</v>
      </c>
      <c r="S237" s="43">
        <f t="shared" si="106"/>
        <v>0</v>
      </c>
      <c r="T237" s="455"/>
      <c r="U237" s="455"/>
      <c r="V237" s="455"/>
      <c r="W237" s="455"/>
      <c r="X237" s="423"/>
      <c r="Y237" s="455"/>
      <c r="Z237" s="513"/>
      <c r="AA237" s="406">
        <f t="shared" si="104"/>
        <v>0</v>
      </c>
      <c r="AB237" s="484">
        <f t="shared" si="66"/>
        <v>0</v>
      </c>
      <c r="AC237" s="457"/>
    </row>
    <row r="238" spans="1:29" s="88" customFormat="1" ht="18">
      <c r="A238" s="6"/>
      <c r="B238" s="58" t="s">
        <v>157</v>
      </c>
      <c r="C238" s="92"/>
      <c r="D238" s="123"/>
      <c r="E238" s="92"/>
      <c r="F238" s="123"/>
      <c r="G238" s="47"/>
      <c r="H238" s="48"/>
      <c r="I238" s="122"/>
      <c r="J238" s="92"/>
      <c r="K238" s="92"/>
      <c r="L238" s="92"/>
      <c r="M238" s="92"/>
      <c r="N238" s="92"/>
      <c r="O238" s="51"/>
      <c r="P238" s="92"/>
      <c r="Q238" s="123"/>
      <c r="R238" s="42">
        <f t="shared" si="106"/>
        <v>0</v>
      </c>
      <c r="S238" s="43">
        <f t="shared" si="106"/>
        <v>0</v>
      </c>
      <c r="T238" s="455"/>
      <c r="U238" s="455"/>
      <c r="V238" s="455"/>
      <c r="W238" s="455"/>
      <c r="X238" s="423"/>
      <c r="Y238" s="455"/>
      <c r="Z238" s="513"/>
      <c r="AA238" s="406">
        <f t="shared" si="104"/>
        <v>0</v>
      </c>
      <c r="AB238" s="484">
        <f t="shared" si="66"/>
        <v>0</v>
      </c>
      <c r="AC238" s="457"/>
    </row>
    <row r="239" spans="1:29" s="88" customFormat="1" ht="18">
      <c r="A239" s="6"/>
      <c r="B239" s="58" t="s">
        <v>158</v>
      </c>
      <c r="C239" s="92"/>
      <c r="D239" s="123"/>
      <c r="E239" s="92"/>
      <c r="F239" s="123"/>
      <c r="G239" s="47"/>
      <c r="H239" s="48"/>
      <c r="I239" s="122"/>
      <c r="J239" s="92"/>
      <c r="K239" s="92"/>
      <c r="L239" s="92"/>
      <c r="M239" s="92"/>
      <c r="N239" s="92"/>
      <c r="O239" s="51"/>
      <c r="P239" s="92"/>
      <c r="Q239" s="123"/>
      <c r="R239" s="42">
        <f t="shared" si="106"/>
        <v>0</v>
      </c>
      <c r="S239" s="43">
        <f t="shared" si="106"/>
        <v>0</v>
      </c>
      <c r="T239" s="455"/>
      <c r="U239" s="455"/>
      <c r="V239" s="455"/>
      <c r="W239" s="455"/>
      <c r="X239" s="423"/>
      <c r="Y239" s="455"/>
      <c r="Z239" s="513"/>
      <c r="AA239" s="406">
        <f t="shared" si="104"/>
        <v>0</v>
      </c>
      <c r="AB239" s="484">
        <f t="shared" si="66"/>
        <v>0</v>
      </c>
      <c r="AC239" s="457"/>
    </row>
    <row r="240" spans="1:29" s="216" customFormat="1" ht="18">
      <c r="A240" s="203"/>
      <c r="B240" s="192" t="s">
        <v>105</v>
      </c>
      <c r="C240" s="198">
        <f>SUM(C223:C239)</f>
        <v>0</v>
      </c>
      <c r="D240" s="199">
        <f>SUM(D223:D239)</f>
        <v>0</v>
      </c>
      <c r="E240" s="198">
        <f>SUM(E223:E239)</f>
        <v>0</v>
      </c>
      <c r="F240" s="199">
        <f>SUM(F223:F239)</f>
        <v>0</v>
      </c>
      <c r="G240" s="214"/>
      <c r="H240" s="215"/>
      <c r="I240" s="198">
        <f t="shared" ref="I240:S240" si="111">SUM(I223:I239)</f>
        <v>0</v>
      </c>
      <c r="J240" s="199">
        <f t="shared" si="111"/>
        <v>0</v>
      </c>
      <c r="K240" s="199">
        <f t="shared" si="111"/>
        <v>0</v>
      </c>
      <c r="L240" s="199">
        <f t="shared" si="111"/>
        <v>0</v>
      </c>
      <c r="M240" s="199">
        <f t="shared" si="111"/>
        <v>0</v>
      </c>
      <c r="N240" s="199">
        <f t="shared" si="111"/>
        <v>0</v>
      </c>
      <c r="O240" s="200">
        <f t="shared" si="111"/>
        <v>0.44952000000000003</v>
      </c>
      <c r="P240" s="199">
        <f t="shared" si="111"/>
        <v>3</v>
      </c>
      <c r="Q240" s="199">
        <f t="shared" si="111"/>
        <v>1.34856</v>
      </c>
      <c r="R240" s="199">
        <f t="shared" si="111"/>
        <v>3</v>
      </c>
      <c r="S240" s="199">
        <f t="shared" si="111"/>
        <v>1.34856</v>
      </c>
      <c r="T240" s="446"/>
      <c r="U240" s="446">
        <f t="shared" ref="U240:AB240" si="112">SUM(U223:U239)</f>
        <v>0</v>
      </c>
      <c r="V240" s="446"/>
      <c r="W240" s="446">
        <f t="shared" si="112"/>
        <v>0</v>
      </c>
      <c r="X240" s="449"/>
      <c r="Y240" s="446"/>
      <c r="Z240" s="446">
        <f t="shared" si="112"/>
        <v>0</v>
      </c>
      <c r="AA240" s="446">
        <f t="shared" si="112"/>
        <v>0</v>
      </c>
      <c r="AB240" s="446">
        <f t="shared" si="112"/>
        <v>0</v>
      </c>
      <c r="AC240" s="460"/>
    </row>
    <row r="241" spans="1:29" s="216" customFormat="1" ht="18">
      <c r="A241" s="203"/>
      <c r="B241" s="192" t="s">
        <v>9</v>
      </c>
      <c r="C241" s="202">
        <f>C240</f>
        <v>0</v>
      </c>
      <c r="D241" s="203">
        <f t="shared" ref="D241:S241" si="113">D240</f>
        <v>0</v>
      </c>
      <c r="E241" s="202">
        <f t="shared" si="113"/>
        <v>0</v>
      </c>
      <c r="F241" s="203">
        <f t="shared" si="113"/>
        <v>0</v>
      </c>
      <c r="G241" s="214"/>
      <c r="H241" s="215"/>
      <c r="I241" s="202">
        <f t="shared" si="113"/>
        <v>0</v>
      </c>
      <c r="J241" s="203">
        <f t="shared" si="113"/>
        <v>0</v>
      </c>
      <c r="K241" s="203">
        <f t="shared" si="113"/>
        <v>0</v>
      </c>
      <c r="L241" s="203">
        <f t="shared" si="113"/>
        <v>0</v>
      </c>
      <c r="M241" s="203">
        <f t="shared" si="113"/>
        <v>0</v>
      </c>
      <c r="N241" s="203">
        <f t="shared" si="113"/>
        <v>0</v>
      </c>
      <c r="O241" s="204">
        <f t="shared" si="113"/>
        <v>0.44952000000000003</v>
      </c>
      <c r="P241" s="203">
        <f t="shared" si="113"/>
        <v>3</v>
      </c>
      <c r="Q241" s="203">
        <f t="shared" si="113"/>
        <v>1.34856</v>
      </c>
      <c r="R241" s="203">
        <f t="shared" si="113"/>
        <v>3</v>
      </c>
      <c r="S241" s="203">
        <f t="shared" si="113"/>
        <v>1.34856</v>
      </c>
      <c r="T241" s="398"/>
      <c r="U241" s="398">
        <f t="shared" ref="U241:AB241" si="114">U240</f>
        <v>0</v>
      </c>
      <c r="V241" s="398"/>
      <c r="W241" s="398">
        <f t="shared" si="114"/>
        <v>0</v>
      </c>
      <c r="X241" s="450"/>
      <c r="Y241" s="398"/>
      <c r="Z241" s="398">
        <f t="shared" si="114"/>
        <v>0</v>
      </c>
      <c r="AA241" s="398">
        <f t="shared" si="114"/>
        <v>0</v>
      </c>
      <c r="AB241" s="398">
        <f t="shared" si="114"/>
        <v>0</v>
      </c>
      <c r="AC241" s="460"/>
    </row>
    <row r="242" spans="1:29" s="88" customFormat="1" ht="57" customHeight="1">
      <c r="A242" s="6"/>
      <c r="B242" s="36" t="s">
        <v>159</v>
      </c>
      <c r="C242" s="259"/>
      <c r="D242" s="335"/>
      <c r="E242" s="259"/>
      <c r="F242" s="335"/>
      <c r="G242" s="47"/>
      <c r="H242" s="48"/>
      <c r="I242" s="1"/>
      <c r="J242" s="259"/>
      <c r="K242" s="259"/>
      <c r="L242" s="259"/>
      <c r="M242" s="259"/>
      <c r="N242" s="259"/>
      <c r="O242" s="54"/>
      <c r="P242" s="259"/>
      <c r="Q242" s="335"/>
      <c r="R242" s="42">
        <f t="shared" si="106"/>
        <v>0</v>
      </c>
      <c r="S242" s="43">
        <f t="shared" si="106"/>
        <v>0</v>
      </c>
      <c r="T242" s="451"/>
      <c r="U242" s="451"/>
      <c r="V242" s="451"/>
      <c r="W242" s="451"/>
      <c r="X242" s="450"/>
      <c r="Y242" s="451"/>
      <c r="Z242" s="398"/>
      <c r="AA242" s="406"/>
      <c r="AB242" s="484"/>
      <c r="AC242" s="452"/>
    </row>
    <row r="243" spans="1:29" s="88" customFormat="1" ht="21.75" customHeight="1">
      <c r="A243" s="6"/>
      <c r="B243" s="36" t="s">
        <v>160</v>
      </c>
      <c r="C243" s="259"/>
      <c r="D243" s="335"/>
      <c r="E243" s="259"/>
      <c r="F243" s="335"/>
      <c r="G243" s="47"/>
      <c r="H243" s="48"/>
      <c r="I243" s="1"/>
      <c r="J243" s="259"/>
      <c r="K243" s="259"/>
      <c r="L243" s="259"/>
      <c r="M243" s="259"/>
      <c r="N243" s="259"/>
      <c r="O243" s="54"/>
      <c r="P243" s="259"/>
      <c r="Q243" s="335"/>
      <c r="R243" s="42">
        <f t="shared" si="106"/>
        <v>0</v>
      </c>
      <c r="S243" s="43">
        <f t="shared" si="106"/>
        <v>0</v>
      </c>
      <c r="T243" s="451"/>
      <c r="U243" s="451"/>
      <c r="V243" s="451"/>
      <c r="W243" s="451"/>
      <c r="X243" s="450"/>
      <c r="Y243" s="451"/>
      <c r="Z243" s="398"/>
      <c r="AA243" s="406"/>
      <c r="AB243" s="484"/>
      <c r="AC243" s="452"/>
    </row>
    <row r="244" spans="1:29" s="9" customFormat="1" ht="42" customHeight="1">
      <c r="A244" s="6">
        <f>+A236+0.01</f>
        <v>10.08</v>
      </c>
      <c r="B244" s="7" t="s">
        <v>160</v>
      </c>
      <c r="C244" s="262">
        <v>314</v>
      </c>
      <c r="D244" s="6">
        <v>821.98919999999998</v>
      </c>
      <c r="E244" s="262">
        <v>314</v>
      </c>
      <c r="F244" s="6">
        <v>821.98919999999998</v>
      </c>
      <c r="G244" s="47">
        <f t="shared" ref="G244:H302" si="115">E244/C244</f>
        <v>1</v>
      </c>
      <c r="H244" s="48">
        <f t="shared" si="115"/>
        <v>1</v>
      </c>
      <c r="I244" s="49">
        <f t="shared" ref="I244:J248" si="116">C244-E244</f>
        <v>0</v>
      </c>
      <c r="J244" s="50">
        <f t="shared" si="116"/>
        <v>0</v>
      </c>
      <c r="K244" s="262"/>
      <c r="L244" s="262"/>
      <c r="M244" s="262"/>
      <c r="N244" s="262"/>
      <c r="O244" s="51">
        <v>0.24651000000000001</v>
      </c>
      <c r="P244" s="262">
        <v>314</v>
      </c>
      <c r="Q244" s="41">
        <f>O244*P244*12</f>
        <v>928.84968000000003</v>
      </c>
      <c r="R244" s="42">
        <f t="shared" si="106"/>
        <v>314</v>
      </c>
      <c r="S244" s="43">
        <f t="shared" si="106"/>
        <v>928.84968000000003</v>
      </c>
      <c r="T244" s="461"/>
      <c r="U244" s="461"/>
      <c r="V244" s="461"/>
      <c r="W244" s="461"/>
      <c r="X244" s="423">
        <v>0.24651000000000001</v>
      </c>
      <c r="Y244" s="461">
        <v>314</v>
      </c>
      <c r="Z244" s="424">
        <f>X244*Y244*12</f>
        <v>928.84968000000003</v>
      </c>
      <c r="AA244" s="406">
        <f t="shared" ref="AA244:AB308" si="117">T244+V244+Y244</f>
        <v>314</v>
      </c>
      <c r="AB244" s="484">
        <f t="shared" si="117"/>
        <v>928.84968000000003</v>
      </c>
      <c r="AC244" s="462"/>
    </row>
    <row r="245" spans="1:29" s="87" customFormat="1" ht="33" customHeight="1">
      <c r="A245" s="6">
        <v>10.09</v>
      </c>
      <c r="B245" s="7" t="s">
        <v>162</v>
      </c>
      <c r="C245" s="262"/>
      <c r="D245" s="6"/>
      <c r="E245" s="262"/>
      <c r="F245" s="6"/>
      <c r="G245" s="47"/>
      <c r="H245" s="48"/>
      <c r="I245" s="49"/>
      <c r="J245" s="50"/>
      <c r="K245" s="262"/>
      <c r="L245" s="262"/>
      <c r="M245" s="262"/>
      <c r="N245" s="262"/>
      <c r="O245" s="51"/>
      <c r="P245" s="262"/>
      <c r="Q245" s="41">
        <f t="shared" ref="Q245:Q252" si="118">O245*P245*12</f>
        <v>0</v>
      </c>
      <c r="R245" s="42">
        <f t="shared" si="106"/>
        <v>0</v>
      </c>
      <c r="S245" s="43">
        <f t="shared" si="106"/>
        <v>0</v>
      </c>
      <c r="T245" s="461"/>
      <c r="U245" s="461"/>
      <c r="V245" s="461"/>
      <c r="W245" s="461"/>
      <c r="X245" s="423"/>
      <c r="Y245" s="461"/>
      <c r="Z245" s="424">
        <f t="shared" ref="Z245:Z246" si="119">X245*Y245*12</f>
        <v>0</v>
      </c>
      <c r="AA245" s="406">
        <f t="shared" si="117"/>
        <v>0</v>
      </c>
      <c r="AB245" s="484">
        <f t="shared" si="117"/>
        <v>0</v>
      </c>
      <c r="AC245" s="462"/>
    </row>
    <row r="246" spans="1:29" s="88" customFormat="1" ht="44.25" customHeight="1">
      <c r="A246" s="6">
        <v>10.1</v>
      </c>
      <c r="B246" s="56" t="s">
        <v>163</v>
      </c>
      <c r="C246" s="57"/>
      <c r="D246" s="55"/>
      <c r="E246" s="57"/>
      <c r="F246" s="55"/>
      <c r="G246" s="47"/>
      <c r="H246" s="48"/>
      <c r="I246" s="49"/>
      <c r="J246" s="50"/>
      <c r="K246" s="57"/>
      <c r="L246" s="57"/>
      <c r="M246" s="57"/>
      <c r="N246" s="57"/>
      <c r="O246" s="51"/>
      <c r="P246" s="57"/>
      <c r="Q246" s="41"/>
      <c r="R246" s="42">
        <f t="shared" si="106"/>
        <v>0</v>
      </c>
      <c r="S246" s="43">
        <f t="shared" si="106"/>
        <v>0</v>
      </c>
      <c r="T246" s="453"/>
      <c r="U246" s="453"/>
      <c r="V246" s="453"/>
      <c r="W246" s="453"/>
      <c r="X246" s="423"/>
      <c r="Y246" s="453"/>
      <c r="Z246" s="424">
        <f t="shared" si="119"/>
        <v>0</v>
      </c>
      <c r="AA246" s="406">
        <f t="shared" si="117"/>
        <v>0</v>
      </c>
      <c r="AB246" s="484">
        <f t="shared" si="117"/>
        <v>0</v>
      </c>
      <c r="AC246" s="454"/>
    </row>
    <row r="247" spans="1:29" s="88" customFormat="1" ht="18">
      <c r="A247" s="6"/>
      <c r="B247" s="36" t="s">
        <v>164</v>
      </c>
      <c r="C247" s="259"/>
      <c r="D247" s="335"/>
      <c r="E247" s="259"/>
      <c r="F247" s="335"/>
      <c r="G247" s="47"/>
      <c r="H247" s="48"/>
      <c r="I247" s="49"/>
      <c r="J247" s="50"/>
      <c r="K247" s="259"/>
      <c r="L247" s="259"/>
      <c r="M247" s="259"/>
      <c r="N247" s="259"/>
      <c r="O247" s="54"/>
      <c r="P247" s="259"/>
      <c r="Q247" s="41"/>
      <c r="R247" s="42">
        <f t="shared" si="106"/>
        <v>0</v>
      </c>
      <c r="S247" s="43">
        <f t="shared" si="106"/>
        <v>0</v>
      </c>
      <c r="T247" s="451"/>
      <c r="U247" s="451"/>
      <c r="V247" s="451"/>
      <c r="W247" s="451"/>
      <c r="X247" s="450"/>
      <c r="Y247" s="451"/>
      <c r="Z247" s="424"/>
      <c r="AA247" s="406"/>
      <c r="AB247" s="484"/>
      <c r="AC247" s="452"/>
    </row>
    <row r="248" spans="1:29" s="87" customFormat="1" ht="47.25" customHeight="1">
      <c r="A248" s="6">
        <f>+A246+0.01</f>
        <v>10.11</v>
      </c>
      <c r="B248" s="56" t="s">
        <v>485</v>
      </c>
      <c r="C248" s="57">
        <v>335</v>
      </c>
      <c r="D248" s="55">
        <v>1062.9684</v>
      </c>
      <c r="E248" s="57">
        <v>335</v>
      </c>
      <c r="F248" s="55">
        <v>1062.9684</v>
      </c>
      <c r="G248" s="47">
        <f t="shared" si="115"/>
        <v>1</v>
      </c>
      <c r="H248" s="48">
        <f t="shared" si="115"/>
        <v>1</v>
      </c>
      <c r="I248" s="49">
        <f t="shared" si="116"/>
        <v>0</v>
      </c>
      <c r="J248" s="50">
        <f t="shared" si="116"/>
        <v>0</v>
      </c>
      <c r="K248" s="57"/>
      <c r="L248" s="57"/>
      <c r="M248" s="57"/>
      <c r="N248" s="57"/>
      <c r="O248" s="60">
        <v>0.29879</v>
      </c>
      <c r="P248" s="57">
        <v>335</v>
      </c>
      <c r="Q248" s="41">
        <f t="shared" si="118"/>
        <v>1201.1358</v>
      </c>
      <c r="R248" s="42">
        <f t="shared" si="106"/>
        <v>335</v>
      </c>
      <c r="S248" s="43">
        <f t="shared" si="106"/>
        <v>1201.1358</v>
      </c>
      <c r="T248" s="453"/>
      <c r="U248" s="453"/>
      <c r="V248" s="453"/>
      <c r="W248" s="453"/>
      <c r="X248" s="456">
        <v>0.29879</v>
      </c>
      <c r="Y248" s="453">
        <v>335</v>
      </c>
      <c r="Z248" s="424">
        <f t="shared" ref="Z248" si="120">X248*Y248*12</f>
        <v>1201.1358</v>
      </c>
      <c r="AA248" s="406">
        <f t="shared" si="117"/>
        <v>335</v>
      </c>
      <c r="AB248" s="484">
        <f t="shared" si="117"/>
        <v>1201.1358</v>
      </c>
      <c r="AC248" s="454"/>
    </row>
    <row r="249" spans="1:29" s="91" customFormat="1" ht="26.25" customHeight="1">
      <c r="A249" s="6"/>
      <c r="B249" s="59" t="s">
        <v>150</v>
      </c>
      <c r="C249" s="55"/>
      <c r="D249" s="55"/>
      <c r="E249" s="55"/>
      <c r="F249" s="55"/>
      <c r="G249" s="47"/>
      <c r="H249" s="48"/>
      <c r="I249" s="49"/>
      <c r="J249" s="50"/>
      <c r="K249" s="55"/>
      <c r="L249" s="55"/>
      <c r="M249" s="55"/>
      <c r="N249" s="55"/>
      <c r="O249" s="60"/>
      <c r="P249" s="55"/>
      <c r="Q249" s="41"/>
      <c r="R249" s="42">
        <f t="shared" si="106"/>
        <v>0</v>
      </c>
      <c r="S249" s="43">
        <f t="shared" si="106"/>
        <v>0</v>
      </c>
      <c r="T249" s="458"/>
      <c r="U249" s="458"/>
      <c r="V249" s="458"/>
      <c r="W249" s="458"/>
      <c r="X249" s="456"/>
      <c r="Y249" s="458"/>
      <c r="Z249" s="424"/>
      <c r="AA249" s="406">
        <f t="shared" si="117"/>
        <v>0</v>
      </c>
      <c r="AB249" s="484">
        <f t="shared" si="117"/>
        <v>0</v>
      </c>
      <c r="AC249" s="459"/>
    </row>
    <row r="250" spans="1:29" s="91" customFormat="1" ht="18">
      <c r="A250" s="6"/>
      <c r="B250" s="59" t="s">
        <v>151</v>
      </c>
      <c r="C250" s="55"/>
      <c r="D250" s="55"/>
      <c r="E250" s="55"/>
      <c r="F250" s="55"/>
      <c r="G250" s="47"/>
      <c r="H250" s="48"/>
      <c r="I250" s="49"/>
      <c r="J250" s="50"/>
      <c r="K250" s="55"/>
      <c r="L250" s="55"/>
      <c r="M250" s="55"/>
      <c r="N250" s="55"/>
      <c r="O250" s="60"/>
      <c r="P250" s="55"/>
      <c r="Q250" s="41"/>
      <c r="R250" s="42">
        <f t="shared" si="106"/>
        <v>0</v>
      </c>
      <c r="S250" s="43">
        <f t="shared" si="106"/>
        <v>0</v>
      </c>
      <c r="T250" s="458"/>
      <c r="U250" s="458"/>
      <c r="V250" s="458"/>
      <c r="W250" s="458"/>
      <c r="X250" s="456"/>
      <c r="Y250" s="458"/>
      <c r="Z250" s="424"/>
      <c r="AA250" s="406">
        <f t="shared" si="117"/>
        <v>0</v>
      </c>
      <c r="AB250" s="484">
        <f t="shared" si="117"/>
        <v>0</v>
      </c>
      <c r="AC250" s="459"/>
    </row>
    <row r="251" spans="1:29" s="91" customFormat="1" ht="18">
      <c r="A251" s="6"/>
      <c r="B251" s="59" t="s">
        <v>152</v>
      </c>
      <c r="C251" s="55"/>
      <c r="D251" s="55"/>
      <c r="E251" s="55"/>
      <c r="F251" s="55"/>
      <c r="G251" s="47"/>
      <c r="H251" s="48"/>
      <c r="I251" s="49"/>
      <c r="J251" s="50"/>
      <c r="K251" s="55"/>
      <c r="L251" s="55"/>
      <c r="M251" s="55"/>
      <c r="N251" s="55"/>
      <c r="O251" s="60"/>
      <c r="P251" s="55"/>
      <c r="Q251" s="41"/>
      <c r="R251" s="42">
        <f t="shared" si="106"/>
        <v>0</v>
      </c>
      <c r="S251" s="43">
        <f t="shared" si="106"/>
        <v>0</v>
      </c>
      <c r="T251" s="458"/>
      <c r="U251" s="458"/>
      <c r="V251" s="458"/>
      <c r="W251" s="458"/>
      <c r="X251" s="456"/>
      <c r="Y251" s="458"/>
      <c r="Z251" s="424"/>
      <c r="AA251" s="406">
        <f t="shared" si="117"/>
        <v>0</v>
      </c>
      <c r="AB251" s="484">
        <f t="shared" si="117"/>
        <v>0</v>
      </c>
      <c r="AC251" s="459"/>
    </row>
    <row r="252" spans="1:29" s="87" customFormat="1" ht="49.5" customHeight="1">
      <c r="A252" s="6">
        <f>+A248+0.01</f>
        <v>10.119999999999999</v>
      </c>
      <c r="B252" s="56" t="s">
        <v>166</v>
      </c>
      <c r="C252" s="55"/>
      <c r="D252" s="55"/>
      <c r="E252" s="55"/>
      <c r="F252" s="55"/>
      <c r="G252" s="47"/>
      <c r="H252" s="48"/>
      <c r="I252" s="49"/>
      <c r="J252" s="50"/>
      <c r="K252" s="55"/>
      <c r="L252" s="55"/>
      <c r="M252" s="55"/>
      <c r="N252" s="55"/>
      <c r="O252" s="60"/>
      <c r="P252" s="55"/>
      <c r="Q252" s="41">
        <f t="shared" si="118"/>
        <v>0</v>
      </c>
      <c r="R252" s="42">
        <f t="shared" si="106"/>
        <v>0</v>
      </c>
      <c r="S252" s="43">
        <f t="shared" si="106"/>
        <v>0</v>
      </c>
      <c r="T252" s="458"/>
      <c r="U252" s="458"/>
      <c r="V252" s="458"/>
      <c r="W252" s="458"/>
      <c r="X252" s="456"/>
      <c r="Y252" s="458"/>
      <c r="Z252" s="424">
        <f t="shared" ref="Z252" si="121">X252*Y252*12</f>
        <v>0</v>
      </c>
      <c r="AA252" s="406">
        <f t="shared" si="117"/>
        <v>0</v>
      </c>
      <c r="AB252" s="484">
        <f t="shared" si="117"/>
        <v>0</v>
      </c>
      <c r="AC252" s="459"/>
    </row>
    <row r="253" spans="1:29" s="91" customFormat="1" ht="18">
      <c r="A253" s="6"/>
      <c r="B253" s="59" t="s">
        <v>150</v>
      </c>
      <c r="C253" s="55"/>
      <c r="D253" s="55"/>
      <c r="E253" s="55"/>
      <c r="F253" s="55"/>
      <c r="G253" s="47"/>
      <c r="H253" s="48"/>
      <c r="I253" s="82"/>
      <c r="J253" s="55"/>
      <c r="K253" s="55"/>
      <c r="L253" s="55"/>
      <c r="M253" s="55"/>
      <c r="N253" s="55"/>
      <c r="O253" s="60"/>
      <c r="P253" s="55"/>
      <c r="Q253" s="55"/>
      <c r="R253" s="42">
        <f t="shared" si="106"/>
        <v>0</v>
      </c>
      <c r="S253" s="43">
        <f t="shared" si="106"/>
        <v>0</v>
      </c>
      <c r="T253" s="458"/>
      <c r="U253" s="458"/>
      <c r="V253" s="458"/>
      <c r="W253" s="458"/>
      <c r="X253" s="456"/>
      <c r="Y253" s="458"/>
      <c r="Z253" s="458"/>
      <c r="AA253" s="406">
        <f t="shared" si="117"/>
        <v>0</v>
      </c>
      <c r="AB253" s="484">
        <f t="shared" si="117"/>
        <v>0</v>
      </c>
      <c r="AC253" s="459"/>
    </row>
    <row r="254" spans="1:29" s="91" customFormat="1" ht="18">
      <c r="A254" s="6"/>
      <c r="B254" s="59" t="s">
        <v>151</v>
      </c>
      <c r="C254" s="55"/>
      <c r="D254" s="55"/>
      <c r="E254" s="55"/>
      <c r="F254" s="55"/>
      <c r="G254" s="47"/>
      <c r="H254" s="48"/>
      <c r="I254" s="82"/>
      <c r="J254" s="55"/>
      <c r="K254" s="55"/>
      <c r="L254" s="55"/>
      <c r="M254" s="55"/>
      <c r="N254" s="55"/>
      <c r="O254" s="60"/>
      <c r="P254" s="55"/>
      <c r="Q254" s="55"/>
      <c r="R254" s="42">
        <f t="shared" si="106"/>
        <v>0</v>
      </c>
      <c r="S254" s="43">
        <f t="shared" si="106"/>
        <v>0</v>
      </c>
      <c r="T254" s="458"/>
      <c r="U254" s="458"/>
      <c r="V254" s="458"/>
      <c r="W254" s="458"/>
      <c r="X254" s="456"/>
      <c r="Y254" s="458"/>
      <c r="Z254" s="458"/>
      <c r="AA254" s="406">
        <f t="shared" si="117"/>
        <v>0</v>
      </c>
      <c r="AB254" s="484">
        <f t="shared" si="117"/>
        <v>0</v>
      </c>
      <c r="AC254" s="459"/>
    </row>
    <row r="255" spans="1:29" s="91" customFormat="1" ht="18">
      <c r="A255" s="6"/>
      <c r="B255" s="59" t="s">
        <v>152</v>
      </c>
      <c r="C255" s="55"/>
      <c r="D255" s="55"/>
      <c r="E255" s="55"/>
      <c r="F255" s="55"/>
      <c r="G255" s="47"/>
      <c r="H255" s="48"/>
      <c r="I255" s="82"/>
      <c r="J255" s="55"/>
      <c r="K255" s="55"/>
      <c r="L255" s="55"/>
      <c r="M255" s="55"/>
      <c r="N255" s="55"/>
      <c r="O255" s="60"/>
      <c r="P255" s="55"/>
      <c r="Q255" s="55"/>
      <c r="R255" s="42">
        <f t="shared" si="106"/>
        <v>0</v>
      </c>
      <c r="S255" s="43">
        <f t="shared" si="106"/>
        <v>0</v>
      </c>
      <c r="T255" s="458"/>
      <c r="U255" s="458"/>
      <c r="V255" s="458"/>
      <c r="W255" s="458"/>
      <c r="X255" s="456"/>
      <c r="Y255" s="458"/>
      <c r="Z255" s="458"/>
      <c r="AA255" s="406">
        <f t="shared" si="117"/>
        <v>0</v>
      </c>
      <c r="AB255" s="484">
        <f t="shared" si="117"/>
        <v>0</v>
      </c>
      <c r="AC255" s="459"/>
    </row>
    <row r="256" spans="1:29" s="88" customFormat="1" ht="57" customHeight="1">
      <c r="A256" s="6">
        <f>+A252+0.01</f>
        <v>10.129999999999999</v>
      </c>
      <c r="B256" s="56" t="s">
        <v>167</v>
      </c>
      <c r="C256" s="57"/>
      <c r="D256" s="55"/>
      <c r="E256" s="57"/>
      <c r="F256" s="55"/>
      <c r="G256" s="47"/>
      <c r="H256" s="48"/>
      <c r="I256" s="82"/>
      <c r="J256" s="57"/>
      <c r="K256" s="57"/>
      <c r="L256" s="57"/>
      <c r="M256" s="57"/>
      <c r="N256" s="57"/>
      <c r="O256" s="60"/>
      <c r="P256" s="57"/>
      <c r="Q256" s="55"/>
      <c r="R256" s="42">
        <f t="shared" si="106"/>
        <v>0</v>
      </c>
      <c r="S256" s="43">
        <f t="shared" si="106"/>
        <v>0</v>
      </c>
      <c r="T256" s="453"/>
      <c r="U256" s="453"/>
      <c r="V256" s="453"/>
      <c r="W256" s="453"/>
      <c r="X256" s="456"/>
      <c r="Y256" s="453"/>
      <c r="Z256" s="458"/>
      <c r="AA256" s="406">
        <f t="shared" si="117"/>
        <v>0</v>
      </c>
      <c r="AB256" s="484">
        <f t="shared" si="117"/>
        <v>0</v>
      </c>
      <c r="AC256" s="454"/>
    </row>
    <row r="257" spans="1:29" s="88" customFormat="1" ht="26.25" customHeight="1">
      <c r="A257" s="6">
        <f t="shared" si="110"/>
        <v>10.139999999999999</v>
      </c>
      <c r="B257" s="56" t="s">
        <v>168</v>
      </c>
      <c r="C257" s="57"/>
      <c r="D257" s="55"/>
      <c r="E257" s="57"/>
      <c r="F257" s="55"/>
      <c r="G257" s="47"/>
      <c r="H257" s="48"/>
      <c r="I257" s="82"/>
      <c r="J257" s="57"/>
      <c r="K257" s="57"/>
      <c r="L257" s="57"/>
      <c r="M257" s="57"/>
      <c r="N257" s="57"/>
      <c r="O257" s="60"/>
      <c r="P257" s="57"/>
      <c r="Q257" s="55"/>
      <c r="R257" s="42">
        <f t="shared" si="106"/>
        <v>0</v>
      </c>
      <c r="S257" s="43">
        <f t="shared" si="106"/>
        <v>0</v>
      </c>
      <c r="T257" s="453"/>
      <c r="U257" s="453"/>
      <c r="V257" s="453"/>
      <c r="W257" s="453"/>
      <c r="X257" s="456"/>
      <c r="Y257" s="453"/>
      <c r="Z257" s="458"/>
      <c r="AA257" s="406">
        <f t="shared" si="117"/>
        <v>0</v>
      </c>
      <c r="AB257" s="484">
        <f t="shared" si="117"/>
        <v>0</v>
      </c>
      <c r="AC257" s="454"/>
    </row>
    <row r="258" spans="1:29" s="88" customFormat="1" ht="18">
      <c r="A258" s="6"/>
      <c r="B258" s="56" t="s">
        <v>156</v>
      </c>
      <c r="C258" s="57"/>
      <c r="D258" s="55"/>
      <c r="E258" s="57"/>
      <c r="F258" s="55"/>
      <c r="G258" s="47"/>
      <c r="H258" s="48"/>
      <c r="I258" s="82"/>
      <c r="J258" s="57"/>
      <c r="K258" s="57"/>
      <c r="L258" s="57"/>
      <c r="M258" s="57"/>
      <c r="N258" s="57"/>
      <c r="O258" s="60"/>
      <c r="P258" s="57"/>
      <c r="Q258" s="55"/>
      <c r="R258" s="42">
        <f t="shared" si="106"/>
        <v>0</v>
      </c>
      <c r="S258" s="43">
        <f t="shared" si="106"/>
        <v>0</v>
      </c>
      <c r="T258" s="453"/>
      <c r="U258" s="453"/>
      <c r="V258" s="453"/>
      <c r="W258" s="453"/>
      <c r="X258" s="456"/>
      <c r="Y258" s="453"/>
      <c r="Z258" s="458"/>
      <c r="AA258" s="406">
        <f t="shared" si="117"/>
        <v>0</v>
      </c>
      <c r="AB258" s="484">
        <f t="shared" si="117"/>
        <v>0</v>
      </c>
      <c r="AC258" s="454"/>
    </row>
    <row r="259" spans="1:29" s="88" customFormat="1" ht="18">
      <c r="A259" s="6"/>
      <c r="B259" s="56" t="s">
        <v>157</v>
      </c>
      <c r="C259" s="57"/>
      <c r="D259" s="55"/>
      <c r="E259" s="57"/>
      <c r="F259" s="55"/>
      <c r="G259" s="47"/>
      <c r="H259" s="48"/>
      <c r="I259" s="82"/>
      <c r="J259" s="57"/>
      <c r="K259" s="57"/>
      <c r="L259" s="57"/>
      <c r="M259" s="57"/>
      <c r="N259" s="57"/>
      <c r="O259" s="60"/>
      <c r="P259" s="57"/>
      <c r="Q259" s="55"/>
      <c r="R259" s="42">
        <f t="shared" si="106"/>
        <v>0</v>
      </c>
      <c r="S259" s="43">
        <f t="shared" si="106"/>
        <v>0</v>
      </c>
      <c r="T259" s="453"/>
      <c r="U259" s="453"/>
      <c r="V259" s="453"/>
      <c r="W259" s="453"/>
      <c r="X259" s="456"/>
      <c r="Y259" s="453"/>
      <c r="Z259" s="458"/>
      <c r="AA259" s="406">
        <f t="shared" si="117"/>
        <v>0</v>
      </c>
      <c r="AB259" s="484">
        <f t="shared" si="117"/>
        <v>0</v>
      </c>
      <c r="AC259" s="454"/>
    </row>
    <row r="260" spans="1:29" s="88" customFormat="1" ht="18">
      <c r="A260" s="6"/>
      <c r="B260" s="56" t="s">
        <v>169</v>
      </c>
      <c r="C260" s="57"/>
      <c r="D260" s="55"/>
      <c r="E260" s="57"/>
      <c r="F260" s="55"/>
      <c r="G260" s="47"/>
      <c r="H260" s="48"/>
      <c r="I260" s="82"/>
      <c r="J260" s="57"/>
      <c r="K260" s="57"/>
      <c r="L260" s="57"/>
      <c r="M260" s="57"/>
      <c r="N260" s="57"/>
      <c r="O260" s="60"/>
      <c r="P260" s="57"/>
      <c r="Q260" s="55"/>
      <c r="R260" s="42">
        <f t="shared" si="106"/>
        <v>0</v>
      </c>
      <c r="S260" s="43">
        <f t="shared" si="106"/>
        <v>0</v>
      </c>
      <c r="T260" s="453"/>
      <c r="U260" s="453"/>
      <c r="V260" s="453"/>
      <c r="W260" s="453"/>
      <c r="X260" s="456"/>
      <c r="Y260" s="453"/>
      <c r="Z260" s="458"/>
      <c r="AA260" s="406">
        <f t="shared" si="117"/>
        <v>0</v>
      </c>
      <c r="AB260" s="484">
        <f t="shared" si="117"/>
        <v>0</v>
      </c>
      <c r="AC260" s="454"/>
    </row>
    <row r="261" spans="1:29" s="88" customFormat="1" ht="44.25" customHeight="1">
      <c r="A261" s="6">
        <v>10.15</v>
      </c>
      <c r="B261" s="56" t="s">
        <v>339</v>
      </c>
      <c r="C261" s="57"/>
      <c r="D261" s="55"/>
      <c r="E261" s="57"/>
      <c r="F261" s="55"/>
      <c r="G261" s="47"/>
      <c r="H261" s="48"/>
      <c r="I261" s="82"/>
      <c r="J261" s="57"/>
      <c r="K261" s="57"/>
      <c r="L261" s="57"/>
      <c r="M261" s="57"/>
      <c r="N261" s="57"/>
      <c r="O261" s="60">
        <v>2.0039999999999999E-2</v>
      </c>
      <c r="P261" s="57">
        <v>649</v>
      </c>
      <c r="Q261" s="55">
        <f>O261*P261*12</f>
        <v>156.07151999999999</v>
      </c>
      <c r="R261" s="42">
        <f t="shared" ref="R261:R262" si="122">K261+M261+P261</f>
        <v>649</v>
      </c>
      <c r="S261" s="43">
        <f t="shared" ref="S261:S262" si="123">L261+N261+Q261</f>
        <v>156.07151999999999</v>
      </c>
      <c r="T261" s="453"/>
      <c r="U261" s="453"/>
      <c r="V261" s="453"/>
      <c r="W261" s="453"/>
      <c r="X261" s="456">
        <v>2.0039999999999999E-2</v>
      </c>
      <c r="Y261" s="453">
        <v>0</v>
      </c>
      <c r="Z261" s="458">
        <f>X261*Y261*12</f>
        <v>0</v>
      </c>
      <c r="AA261" s="406">
        <f t="shared" si="117"/>
        <v>0</v>
      </c>
      <c r="AB261" s="484">
        <f t="shared" si="117"/>
        <v>0</v>
      </c>
      <c r="AC261" s="454"/>
    </row>
    <row r="262" spans="1:29" s="88" customFormat="1" ht="51" customHeight="1">
      <c r="A262" s="6">
        <v>10.16</v>
      </c>
      <c r="B262" s="56" t="s">
        <v>340</v>
      </c>
      <c r="C262" s="57"/>
      <c r="D262" s="55"/>
      <c r="E262" s="57"/>
      <c r="F262" s="55"/>
      <c r="G262" s="47"/>
      <c r="H262" s="48"/>
      <c r="I262" s="82"/>
      <c r="J262" s="57"/>
      <c r="K262" s="57"/>
      <c r="L262" s="57"/>
      <c r="M262" s="57"/>
      <c r="N262" s="57"/>
      <c r="O262" s="60">
        <v>2.0039999999999999E-2</v>
      </c>
      <c r="P262" s="57">
        <v>649</v>
      </c>
      <c r="Q262" s="55">
        <f>O262*P262*12*2</f>
        <v>312.14303999999998</v>
      </c>
      <c r="R262" s="42">
        <f t="shared" si="122"/>
        <v>649</v>
      </c>
      <c r="S262" s="43">
        <f t="shared" si="123"/>
        <v>312.14303999999998</v>
      </c>
      <c r="T262" s="453"/>
      <c r="U262" s="453"/>
      <c r="V262" s="453"/>
      <c r="W262" s="453"/>
      <c r="X262" s="456">
        <v>2.0039999999999999E-2</v>
      </c>
      <c r="Y262" s="453">
        <v>0</v>
      </c>
      <c r="Z262" s="458">
        <f>X262*Y262*12*2</f>
        <v>0</v>
      </c>
      <c r="AA262" s="406">
        <f t="shared" si="117"/>
        <v>0</v>
      </c>
      <c r="AB262" s="484">
        <f t="shared" si="117"/>
        <v>0</v>
      </c>
      <c r="AC262" s="454"/>
    </row>
    <row r="263" spans="1:29" s="216" customFormat="1" ht="18">
      <c r="A263" s="217"/>
      <c r="B263" s="192" t="s">
        <v>107</v>
      </c>
      <c r="C263" s="198">
        <f>SUM(C244:C262)</f>
        <v>649</v>
      </c>
      <c r="D263" s="199">
        <f>SUM(D244:D262)</f>
        <v>1884.9576</v>
      </c>
      <c r="E263" s="198">
        <f>SUM(E244:E262)</f>
        <v>649</v>
      </c>
      <c r="F263" s="199">
        <f>SUM(F244:F262)</f>
        <v>1884.9576</v>
      </c>
      <c r="G263" s="214">
        <f t="shared" si="115"/>
        <v>1</v>
      </c>
      <c r="H263" s="215">
        <f t="shared" si="115"/>
        <v>1</v>
      </c>
      <c r="I263" s="198">
        <f t="shared" ref="I263:S263" si="124">SUM(I244:I262)</f>
        <v>0</v>
      </c>
      <c r="J263" s="199">
        <f t="shared" si="124"/>
        <v>0</v>
      </c>
      <c r="K263" s="199">
        <f t="shared" si="124"/>
        <v>0</v>
      </c>
      <c r="L263" s="199">
        <f t="shared" si="124"/>
        <v>0</v>
      </c>
      <c r="M263" s="199">
        <f t="shared" si="124"/>
        <v>0</v>
      </c>
      <c r="N263" s="199">
        <f t="shared" si="124"/>
        <v>0</v>
      </c>
      <c r="O263" s="200">
        <f t="shared" si="124"/>
        <v>0.5853799999999999</v>
      </c>
      <c r="P263" s="199">
        <f t="shared" si="124"/>
        <v>1947</v>
      </c>
      <c r="Q263" s="199">
        <f t="shared" si="124"/>
        <v>2598.2000400000002</v>
      </c>
      <c r="R263" s="199">
        <f t="shared" si="124"/>
        <v>1947</v>
      </c>
      <c r="S263" s="199">
        <f t="shared" si="124"/>
        <v>2598.2000400000002</v>
      </c>
      <c r="T263" s="446"/>
      <c r="U263" s="446">
        <f t="shared" ref="U263:AB263" si="125">SUM(U244:U262)</f>
        <v>0</v>
      </c>
      <c r="V263" s="446"/>
      <c r="W263" s="446">
        <f t="shared" si="125"/>
        <v>0</v>
      </c>
      <c r="X263" s="449"/>
      <c r="Y263" s="446"/>
      <c r="Z263" s="446">
        <f t="shared" si="125"/>
        <v>2129.9854800000003</v>
      </c>
      <c r="AA263" s="446"/>
      <c r="AB263" s="446">
        <f t="shared" si="125"/>
        <v>2129.9854800000003</v>
      </c>
      <c r="AC263" s="460"/>
    </row>
    <row r="264" spans="1:29" s="87" customFormat="1" ht="18">
      <c r="A264" s="205"/>
      <c r="B264" s="206" t="s">
        <v>9</v>
      </c>
      <c r="C264" s="202">
        <f>C263</f>
        <v>649</v>
      </c>
      <c r="D264" s="203">
        <f>D263</f>
        <v>1884.9576</v>
      </c>
      <c r="E264" s="202">
        <f t="shared" ref="E264:S264" si="126">E263</f>
        <v>649</v>
      </c>
      <c r="F264" s="203">
        <f t="shared" si="126"/>
        <v>1884.9576</v>
      </c>
      <c r="G264" s="134">
        <f t="shared" si="115"/>
        <v>1</v>
      </c>
      <c r="H264" s="135">
        <f t="shared" si="115"/>
        <v>1</v>
      </c>
      <c r="I264" s="202">
        <f t="shared" si="126"/>
        <v>0</v>
      </c>
      <c r="J264" s="203">
        <f t="shared" si="126"/>
        <v>0</v>
      </c>
      <c r="K264" s="203">
        <f t="shared" si="126"/>
        <v>0</v>
      </c>
      <c r="L264" s="203">
        <f t="shared" si="126"/>
        <v>0</v>
      </c>
      <c r="M264" s="203">
        <f t="shared" si="126"/>
        <v>0</v>
      </c>
      <c r="N264" s="203">
        <f t="shared" si="126"/>
        <v>0</v>
      </c>
      <c r="O264" s="204">
        <f t="shared" si="126"/>
        <v>0.5853799999999999</v>
      </c>
      <c r="P264" s="203">
        <f t="shared" si="126"/>
        <v>1947</v>
      </c>
      <c r="Q264" s="203">
        <f t="shared" si="126"/>
        <v>2598.2000400000002</v>
      </c>
      <c r="R264" s="203">
        <f t="shared" si="126"/>
        <v>1947</v>
      </c>
      <c r="S264" s="203">
        <f t="shared" si="126"/>
        <v>2598.2000400000002</v>
      </c>
      <c r="T264" s="398"/>
      <c r="U264" s="398">
        <f t="shared" ref="U264:AB264" si="127">U263</f>
        <v>0</v>
      </c>
      <c r="V264" s="398"/>
      <c r="W264" s="398">
        <f t="shared" si="127"/>
        <v>0</v>
      </c>
      <c r="X264" s="450"/>
      <c r="Y264" s="398"/>
      <c r="Z264" s="398">
        <f t="shared" si="127"/>
        <v>2129.9854800000003</v>
      </c>
      <c r="AA264" s="398"/>
      <c r="AB264" s="398">
        <f t="shared" si="127"/>
        <v>2129.9854800000003</v>
      </c>
      <c r="AC264" s="463"/>
    </row>
    <row r="265" spans="1:29" s="216" customFormat="1" ht="18">
      <c r="A265" s="217"/>
      <c r="B265" s="206" t="s">
        <v>170</v>
      </c>
      <c r="C265" s="207">
        <f>C264+C241</f>
        <v>649</v>
      </c>
      <c r="D265" s="208">
        <f t="shared" ref="D265:E265" si="128">D264+D241</f>
        <v>1884.9576</v>
      </c>
      <c r="E265" s="207">
        <f t="shared" si="128"/>
        <v>649</v>
      </c>
      <c r="F265" s="208">
        <f>F264+F241</f>
        <v>1884.9576</v>
      </c>
      <c r="G265" s="214">
        <f t="shared" si="115"/>
        <v>1</v>
      </c>
      <c r="H265" s="215">
        <f t="shared" si="115"/>
        <v>1</v>
      </c>
      <c r="I265" s="207">
        <f t="shared" ref="I265:R265" si="129">I264+I241</f>
        <v>0</v>
      </c>
      <c r="J265" s="208">
        <f t="shared" si="129"/>
        <v>0</v>
      </c>
      <c r="K265" s="208">
        <f t="shared" si="129"/>
        <v>0</v>
      </c>
      <c r="L265" s="208">
        <f t="shared" si="129"/>
        <v>0</v>
      </c>
      <c r="M265" s="208">
        <f t="shared" si="129"/>
        <v>0</v>
      </c>
      <c r="N265" s="208">
        <f t="shared" si="129"/>
        <v>0</v>
      </c>
      <c r="O265" s="209">
        <f t="shared" si="129"/>
        <v>1.0348999999999999</v>
      </c>
      <c r="P265" s="208">
        <f>P264+P241</f>
        <v>1950</v>
      </c>
      <c r="Q265" s="208">
        <f t="shared" si="129"/>
        <v>2599.5486000000001</v>
      </c>
      <c r="R265" s="208">
        <f t="shared" si="129"/>
        <v>1950</v>
      </c>
      <c r="S265" s="208">
        <f>S264+S241</f>
        <v>2599.5486000000001</v>
      </c>
      <c r="T265" s="464"/>
      <c r="U265" s="464">
        <f t="shared" ref="U265:W265" si="130">U264+U241</f>
        <v>0</v>
      </c>
      <c r="V265" s="464"/>
      <c r="W265" s="464">
        <f t="shared" si="130"/>
        <v>0</v>
      </c>
      <c r="X265" s="465"/>
      <c r="Y265" s="464"/>
      <c r="Z265" s="464">
        <f t="shared" ref="Z265" si="131">Z264+Z241</f>
        <v>2129.9854800000003</v>
      </c>
      <c r="AA265" s="464"/>
      <c r="AB265" s="464">
        <f>AB264+AB241</f>
        <v>2129.9854800000003</v>
      </c>
      <c r="AC265" s="463"/>
    </row>
    <row r="266" spans="1:29" s="147" customFormat="1" ht="18">
      <c r="A266" s="143">
        <v>11</v>
      </c>
      <c r="B266" s="144" t="s">
        <v>171</v>
      </c>
      <c r="C266" s="145"/>
      <c r="D266" s="162"/>
      <c r="E266" s="145"/>
      <c r="F266" s="162"/>
      <c r="G266" s="151"/>
      <c r="H266" s="152"/>
      <c r="I266" s="159"/>
      <c r="J266" s="145"/>
      <c r="K266" s="145"/>
      <c r="L266" s="145"/>
      <c r="M266" s="145"/>
      <c r="N266" s="145"/>
      <c r="O266" s="153"/>
      <c r="P266" s="145"/>
      <c r="Q266" s="162"/>
      <c r="R266" s="154">
        <f t="shared" si="106"/>
        <v>0</v>
      </c>
      <c r="S266" s="155">
        <f t="shared" si="106"/>
        <v>0</v>
      </c>
      <c r="T266" s="439"/>
      <c r="U266" s="439"/>
      <c r="V266" s="439"/>
      <c r="W266" s="439"/>
      <c r="X266" s="440"/>
      <c r="Y266" s="439"/>
      <c r="Z266" s="448"/>
      <c r="AA266" s="406"/>
      <c r="AB266" s="484"/>
      <c r="AC266" s="403"/>
    </row>
    <row r="267" spans="1:29" s="88" customFormat="1" ht="18">
      <c r="A267" s="6"/>
      <c r="B267" s="36" t="s">
        <v>172</v>
      </c>
      <c r="C267" s="26"/>
      <c r="D267" s="27"/>
      <c r="E267" s="26"/>
      <c r="F267" s="27"/>
      <c r="G267" s="47"/>
      <c r="H267" s="48"/>
      <c r="I267" s="53"/>
      <c r="J267" s="26"/>
      <c r="K267" s="26"/>
      <c r="L267" s="26"/>
      <c r="M267" s="26"/>
      <c r="N267" s="26"/>
      <c r="O267" s="112"/>
      <c r="P267" s="26"/>
      <c r="Q267" s="27"/>
      <c r="R267" s="42">
        <f t="shared" si="106"/>
        <v>0</v>
      </c>
      <c r="S267" s="43">
        <f t="shared" si="106"/>
        <v>0</v>
      </c>
      <c r="T267" s="439"/>
      <c r="U267" s="439"/>
      <c r="V267" s="439"/>
      <c r="W267" s="439"/>
      <c r="X267" s="440"/>
      <c r="Y267" s="439"/>
      <c r="Z267" s="448"/>
      <c r="AA267" s="406"/>
      <c r="AB267" s="484"/>
      <c r="AC267" s="403"/>
    </row>
    <row r="268" spans="1:29" s="87" customFormat="1" ht="39.75" customHeight="1">
      <c r="A268" s="6">
        <v>11.01</v>
      </c>
      <c r="B268" s="7" t="s">
        <v>300</v>
      </c>
      <c r="C268" s="8"/>
      <c r="D268" s="13"/>
      <c r="E268" s="8"/>
      <c r="F268" s="13"/>
      <c r="G268" s="47"/>
      <c r="H268" s="48"/>
      <c r="I268" s="49">
        <f t="shared" ref="I268:J287" si="132">C268-E268</f>
        <v>0</v>
      </c>
      <c r="J268" s="50">
        <f t="shared" si="132"/>
        <v>0</v>
      </c>
      <c r="K268" s="8"/>
      <c r="L268" s="8"/>
      <c r="M268" s="8"/>
      <c r="N268" s="8"/>
      <c r="O268" s="64"/>
      <c r="P268" s="8"/>
      <c r="Q268" s="13"/>
      <c r="R268" s="42">
        <f t="shared" si="106"/>
        <v>0</v>
      </c>
      <c r="S268" s="43">
        <f t="shared" si="106"/>
        <v>0</v>
      </c>
      <c r="T268" s="405"/>
      <c r="U268" s="405"/>
      <c r="V268" s="405"/>
      <c r="W268" s="405"/>
      <c r="X268" s="426"/>
      <c r="Y268" s="405"/>
      <c r="Z268" s="484"/>
      <c r="AA268" s="406">
        <f t="shared" ref="AA268:AA290" si="133">T268+V268+Y268</f>
        <v>0</v>
      </c>
      <c r="AB268" s="484">
        <f t="shared" si="117"/>
        <v>0</v>
      </c>
      <c r="AC268" s="404"/>
    </row>
    <row r="269" spans="1:29" s="88" customFormat="1" ht="18">
      <c r="A269" s="6"/>
      <c r="B269" s="7" t="s">
        <v>124</v>
      </c>
      <c r="C269" s="8">
        <v>511</v>
      </c>
      <c r="D269" s="13">
        <v>3.577</v>
      </c>
      <c r="E269" s="8">
        <v>511</v>
      </c>
      <c r="F269" s="13">
        <v>3.577</v>
      </c>
      <c r="G269" s="47">
        <f t="shared" si="115"/>
        <v>1</v>
      </c>
      <c r="H269" s="48">
        <f t="shared" si="115"/>
        <v>1</v>
      </c>
      <c r="I269" s="49">
        <f t="shared" si="132"/>
        <v>0</v>
      </c>
      <c r="J269" s="50">
        <f t="shared" si="132"/>
        <v>0</v>
      </c>
      <c r="K269" s="8"/>
      <c r="L269" s="8"/>
      <c r="M269" s="8"/>
      <c r="N269" s="8"/>
      <c r="O269" s="64">
        <v>1.4E-2</v>
      </c>
      <c r="P269" s="8">
        <v>140</v>
      </c>
      <c r="Q269" s="41">
        <f>O269*P269</f>
        <v>1.96</v>
      </c>
      <c r="R269" s="42">
        <f t="shared" si="106"/>
        <v>140</v>
      </c>
      <c r="S269" s="43">
        <f t="shared" si="106"/>
        <v>1.96</v>
      </c>
      <c r="T269" s="405"/>
      <c r="U269" s="405"/>
      <c r="V269" s="405"/>
      <c r="W269" s="405"/>
      <c r="X269" s="426">
        <v>8.0000000000000002E-3</v>
      </c>
      <c r="Y269" s="405">
        <v>140</v>
      </c>
      <c r="Z269" s="424">
        <f>X269*Y269</f>
        <v>1.1200000000000001</v>
      </c>
      <c r="AA269" s="406">
        <f t="shared" si="133"/>
        <v>140</v>
      </c>
      <c r="AB269" s="484">
        <f t="shared" si="117"/>
        <v>1.1200000000000001</v>
      </c>
      <c r="AC269" s="404"/>
    </row>
    <row r="270" spans="1:29" s="88" customFormat="1" ht="18">
      <c r="A270" s="6"/>
      <c r="B270" s="7" t="s">
        <v>173</v>
      </c>
      <c r="C270" s="8">
        <v>784</v>
      </c>
      <c r="D270" s="13">
        <v>5.4880000000000004</v>
      </c>
      <c r="E270" s="8">
        <v>784</v>
      </c>
      <c r="F270" s="13">
        <v>5.4880000000000004</v>
      </c>
      <c r="G270" s="47">
        <f t="shared" si="115"/>
        <v>1</v>
      </c>
      <c r="H270" s="48">
        <f t="shared" si="115"/>
        <v>1</v>
      </c>
      <c r="I270" s="49">
        <f t="shared" si="132"/>
        <v>0</v>
      </c>
      <c r="J270" s="50">
        <f t="shared" si="132"/>
        <v>0</v>
      </c>
      <c r="K270" s="8"/>
      <c r="L270" s="8"/>
      <c r="M270" s="8"/>
      <c r="N270" s="8"/>
      <c r="O270" s="64">
        <v>1.4E-2</v>
      </c>
      <c r="P270" s="8">
        <v>340</v>
      </c>
      <c r="Q270" s="41">
        <f t="shared" ref="Q270:Q290" si="134">O270*P270</f>
        <v>4.76</v>
      </c>
      <c r="R270" s="42">
        <f t="shared" si="106"/>
        <v>340</v>
      </c>
      <c r="S270" s="43">
        <f t="shared" si="106"/>
        <v>4.76</v>
      </c>
      <c r="T270" s="405"/>
      <c r="U270" s="405"/>
      <c r="V270" s="405"/>
      <c r="W270" s="405"/>
      <c r="X270" s="426">
        <v>8.0000000000000002E-3</v>
      </c>
      <c r="Y270" s="405">
        <v>340</v>
      </c>
      <c r="Z270" s="424">
        <f t="shared" ref="Z270:Z279" si="135">X270*Y270</f>
        <v>2.72</v>
      </c>
      <c r="AA270" s="406">
        <f t="shared" si="133"/>
        <v>340</v>
      </c>
      <c r="AB270" s="484">
        <f t="shared" si="117"/>
        <v>2.72</v>
      </c>
      <c r="AC270" s="404"/>
    </row>
    <row r="271" spans="1:29" s="88" customFormat="1" ht="18">
      <c r="A271" s="6"/>
      <c r="B271" s="7" t="s">
        <v>174</v>
      </c>
      <c r="C271" s="8">
        <v>805</v>
      </c>
      <c r="D271" s="13">
        <v>5.6349999999999998</v>
      </c>
      <c r="E271" s="8">
        <v>805</v>
      </c>
      <c r="F271" s="13">
        <v>5.6349999999999998</v>
      </c>
      <c r="G271" s="47">
        <f t="shared" si="115"/>
        <v>1</v>
      </c>
      <c r="H271" s="48">
        <f t="shared" si="115"/>
        <v>1</v>
      </c>
      <c r="I271" s="49">
        <f t="shared" si="132"/>
        <v>0</v>
      </c>
      <c r="J271" s="50">
        <f t="shared" si="132"/>
        <v>0</v>
      </c>
      <c r="K271" s="8"/>
      <c r="L271" s="8"/>
      <c r="M271" s="8"/>
      <c r="N271" s="8"/>
      <c r="O271" s="64">
        <v>1.4E-2</v>
      </c>
      <c r="P271" s="8">
        <v>290</v>
      </c>
      <c r="Q271" s="41">
        <f t="shared" si="134"/>
        <v>4.0600000000000005</v>
      </c>
      <c r="R271" s="42">
        <f t="shared" si="106"/>
        <v>290</v>
      </c>
      <c r="S271" s="43">
        <f t="shared" si="106"/>
        <v>4.0600000000000005</v>
      </c>
      <c r="T271" s="405"/>
      <c r="U271" s="405"/>
      <c r="V271" s="405"/>
      <c r="W271" s="405"/>
      <c r="X271" s="426">
        <v>8.0000000000000002E-3</v>
      </c>
      <c r="Y271" s="405">
        <v>290</v>
      </c>
      <c r="Z271" s="424">
        <f t="shared" si="135"/>
        <v>2.3199999999999998</v>
      </c>
      <c r="AA271" s="406">
        <f t="shared" si="133"/>
        <v>290</v>
      </c>
      <c r="AB271" s="484">
        <f t="shared" si="117"/>
        <v>2.3199999999999998</v>
      </c>
      <c r="AC271" s="404"/>
    </row>
    <row r="272" spans="1:29" s="87" customFormat="1" ht="33" customHeight="1">
      <c r="A272" s="6">
        <v>11.02</v>
      </c>
      <c r="B272" s="7" t="s">
        <v>310</v>
      </c>
      <c r="C272" s="8"/>
      <c r="D272" s="13"/>
      <c r="E272" s="8"/>
      <c r="F272" s="13"/>
      <c r="G272" s="47"/>
      <c r="H272" s="48"/>
      <c r="I272" s="49">
        <f t="shared" si="132"/>
        <v>0</v>
      </c>
      <c r="J272" s="50">
        <f t="shared" si="132"/>
        <v>0</v>
      </c>
      <c r="K272" s="8"/>
      <c r="L272" s="8"/>
      <c r="M272" s="8"/>
      <c r="N272" s="8"/>
      <c r="O272" s="64"/>
      <c r="P272" s="8"/>
      <c r="Q272" s="41">
        <f t="shared" si="134"/>
        <v>0</v>
      </c>
      <c r="R272" s="42">
        <f t="shared" si="106"/>
        <v>0</v>
      </c>
      <c r="S272" s="43">
        <f t="shared" si="106"/>
        <v>0</v>
      </c>
      <c r="T272" s="405"/>
      <c r="U272" s="405"/>
      <c r="V272" s="405"/>
      <c r="W272" s="405"/>
      <c r="X272" s="426"/>
      <c r="Y272" s="405"/>
      <c r="Z272" s="424"/>
      <c r="AA272" s="406"/>
      <c r="AB272" s="484"/>
      <c r="AC272" s="404"/>
    </row>
    <row r="273" spans="1:29" s="88" customFormat="1" ht="18">
      <c r="A273" s="6"/>
      <c r="B273" s="7" t="s">
        <v>124</v>
      </c>
      <c r="C273" s="8">
        <v>1015</v>
      </c>
      <c r="D273" s="13">
        <v>6.09</v>
      </c>
      <c r="E273" s="8">
        <v>1015</v>
      </c>
      <c r="F273" s="13">
        <v>6.09</v>
      </c>
      <c r="G273" s="47">
        <f t="shared" si="115"/>
        <v>1</v>
      </c>
      <c r="H273" s="48">
        <f t="shared" si="115"/>
        <v>1</v>
      </c>
      <c r="I273" s="49">
        <f t="shared" si="132"/>
        <v>0</v>
      </c>
      <c r="J273" s="50">
        <f t="shared" si="132"/>
        <v>0</v>
      </c>
      <c r="K273" s="8"/>
      <c r="L273" s="8"/>
      <c r="M273" s="8"/>
      <c r="N273" s="8"/>
      <c r="O273" s="64">
        <v>1.2E-2</v>
      </c>
      <c r="P273" s="8">
        <v>120</v>
      </c>
      <c r="Q273" s="41">
        <f t="shared" si="134"/>
        <v>1.44</v>
      </c>
      <c r="R273" s="42">
        <f t="shared" si="106"/>
        <v>120</v>
      </c>
      <c r="S273" s="43">
        <f t="shared" si="106"/>
        <v>1.44</v>
      </c>
      <c r="T273" s="405"/>
      <c r="U273" s="405"/>
      <c r="V273" s="405"/>
      <c r="W273" s="405"/>
      <c r="X273" s="426">
        <v>6.0000000000000001E-3</v>
      </c>
      <c r="Y273" s="405">
        <v>120</v>
      </c>
      <c r="Z273" s="424">
        <f t="shared" si="135"/>
        <v>0.72</v>
      </c>
      <c r="AA273" s="406">
        <f t="shared" si="133"/>
        <v>120</v>
      </c>
      <c r="AB273" s="484">
        <f t="shared" si="117"/>
        <v>0.72</v>
      </c>
      <c r="AC273" s="404"/>
    </row>
    <row r="274" spans="1:29" s="88" customFormat="1" ht="18">
      <c r="A274" s="6"/>
      <c r="B274" s="7" t="s">
        <v>173</v>
      </c>
      <c r="C274" s="8">
        <v>1341</v>
      </c>
      <c r="D274" s="13">
        <v>8.0459999999999994</v>
      </c>
      <c r="E274" s="8">
        <v>1341</v>
      </c>
      <c r="F274" s="13">
        <v>8.0459999999999994</v>
      </c>
      <c r="G274" s="47">
        <f t="shared" si="115"/>
        <v>1</v>
      </c>
      <c r="H274" s="48">
        <f t="shared" si="115"/>
        <v>1</v>
      </c>
      <c r="I274" s="49">
        <f t="shared" si="132"/>
        <v>0</v>
      </c>
      <c r="J274" s="50">
        <f t="shared" si="132"/>
        <v>0</v>
      </c>
      <c r="K274" s="8"/>
      <c r="L274" s="8"/>
      <c r="M274" s="8"/>
      <c r="N274" s="8"/>
      <c r="O274" s="64">
        <v>1.2E-2</v>
      </c>
      <c r="P274" s="8">
        <v>170</v>
      </c>
      <c r="Q274" s="41">
        <f t="shared" si="134"/>
        <v>2.04</v>
      </c>
      <c r="R274" s="42">
        <f t="shared" si="106"/>
        <v>170</v>
      </c>
      <c r="S274" s="43">
        <f t="shared" si="106"/>
        <v>2.04</v>
      </c>
      <c r="T274" s="405"/>
      <c r="U274" s="405"/>
      <c r="V274" s="405"/>
      <c r="W274" s="405"/>
      <c r="X274" s="426">
        <v>6.0000000000000001E-3</v>
      </c>
      <c r="Y274" s="405">
        <v>170</v>
      </c>
      <c r="Z274" s="424">
        <f t="shared" si="135"/>
        <v>1.02</v>
      </c>
      <c r="AA274" s="406">
        <f t="shared" si="133"/>
        <v>170</v>
      </c>
      <c r="AB274" s="484">
        <f t="shared" si="117"/>
        <v>1.02</v>
      </c>
      <c r="AC274" s="404"/>
    </row>
    <row r="275" spans="1:29" s="88" customFormat="1" ht="18">
      <c r="A275" s="6"/>
      <c r="B275" s="7" t="s">
        <v>174</v>
      </c>
      <c r="C275" s="8">
        <v>1292</v>
      </c>
      <c r="D275" s="13">
        <v>7.7519999999999998</v>
      </c>
      <c r="E275" s="8">
        <v>1292</v>
      </c>
      <c r="F275" s="13">
        <v>7.7519999999999998</v>
      </c>
      <c r="G275" s="47">
        <f t="shared" si="115"/>
        <v>1</v>
      </c>
      <c r="H275" s="48">
        <f t="shared" si="115"/>
        <v>1</v>
      </c>
      <c r="I275" s="49">
        <f t="shared" si="132"/>
        <v>0</v>
      </c>
      <c r="J275" s="50">
        <f t="shared" si="132"/>
        <v>0</v>
      </c>
      <c r="K275" s="8"/>
      <c r="L275" s="8"/>
      <c r="M275" s="8"/>
      <c r="N275" s="8"/>
      <c r="O275" s="64">
        <v>1.2E-2</v>
      </c>
      <c r="P275" s="8">
        <v>200</v>
      </c>
      <c r="Q275" s="41">
        <f t="shared" si="134"/>
        <v>2.4</v>
      </c>
      <c r="R275" s="42">
        <f t="shared" si="106"/>
        <v>200</v>
      </c>
      <c r="S275" s="43">
        <f t="shared" si="106"/>
        <v>2.4</v>
      </c>
      <c r="T275" s="405"/>
      <c r="U275" s="405"/>
      <c r="V275" s="405"/>
      <c r="W275" s="405"/>
      <c r="X275" s="426">
        <v>6.0000000000000001E-3</v>
      </c>
      <c r="Y275" s="405">
        <v>200</v>
      </c>
      <c r="Z275" s="424">
        <f t="shared" si="135"/>
        <v>1.2</v>
      </c>
      <c r="AA275" s="406">
        <f t="shared" si="133"/>
        <v>200</v>
      </c>
      <c r="AB275" s="484">
        <f t="shared" si="117"/>
        <v>1.2</v>
      </c>
      <c r="AC275" s="404"/>
    </row>
    <row r="276" spans="1:29" s="88" customFormat="1" ht="36.75" customHeight="1">
      <c r="A276" s="6">
        <v>11.03</v>
      </c>
      <c r="B276" s="61" t="s">
        <v>175</v>
      </c>
      <c r="C276" s="62"/>
      <c r="D276" s="63"/>
      <c r="E276" s="62"/>
      <c r="F276" s="63"/>
      <c r="G276" s="47"/>
      <c r="H276" s="48"/>
      <c r="I276" s="49">
        <f t="shared" si="132"/>
        <v>0</v>
      </c>
      <c r="J276" s="50">
        <f t="shared" si="132"/>
        <v>0</v>
      </c>
      <c r="K276" s="62"/>
      <c r="L276" s="62"/>
      <c r="M276" s="62"/>
      <c r="N276" s="62"/>
      <c r="O276" s="118">
        <v>0.06</v>
      </c>
      <c r="P276" s="62">
        <v>3</v>
      </c>
      <c r="Q276" s="41">
        <f t="shared" si="134"/>
        <v>0.18</v>
      </c>
      <c r="R276" s="42">
        <f t="shared" si="106"/>
        <v>3</v>
      </c>
      <c r="S276" s="43">
        <f t="shared" si="106"/>
        <v>0.18</v>
      </c>
      <c r="T276" s="409"/>
      <c r="U276" s="409"/>
      <c r="V276" s="409"/>
      <c r="W276" s="409"/>
      <c r="X276" s="466">
        <v>0.06</v>
      </c>
      <c r="Y276" s="409">
        <v>0</v>
      </c>
      <c r="Z276" s="424">
        <f t="shared" si="135"/>
        <v>0</v>
      </c>
      <c r="AA276" s="406">
        <f t="shared" si="133"/>
        <v>0</v>
      </c>
      <c r="AB276" s="484">
        <f t="shared" si="117"/>
        <v>0</v>
      </c>
      <c r="AC276" s="408"/>
    </row>
    <row r="277" spans="1:29" s="88" customFormat="1" ht="30" customHeight="1">
      <c r="A277" s="6">
        <v>11.04</v>
      </c>
      <c r="B277" s="38" t="s">
        <v>176</v>
      </c>
      <c r="C277" s="39"/>
      <c r="D277" s="40"/>
      <c r="E277" s="39"/>
      <c r="F277" s="40"/>
      <c r="G277" s="47"/>
      <c r="H277" s="48"/>
      <c r="I277" s="49">
        <f t="shared" si="132"/>
        <v>0</v>
      </c>
      <c r="J277" s="50">
        <f t="shared" si="132"/>
        <v>0</v>
      </c>
      <c r="K277" s="39"/>
      <c r="L277" s="39"/>
      <c r="M277" s="39"/>
      <c r="N277" s="39"/>
      <c r="O277" s="115"/>
      <c r="P277" s="39"/>
      <c r="Q277" s="41">
        <f t="shared" si="134"/>
        <v>0</v>
      </c>
      <c r="R277" s="42">
        <f t="shared" si="106"/>
        <v>0</v>
      </c>
      <c r="S277" s="43">
        <f t="shared" si="106"/>
        <v>0</v>
      </c>
      <c r="T277" s="467"/>
      <c r="U277" s="467"/>
      <c r="V277" s="467"/>
      <c r="W277" s="467"/>
      <c r="X277" s="468"/>
      <c r="Y277" s="467"/>
      <c r="Z277" s="424"/>
      <c r="AA277" s="406"/>
      <c r="AB277" s="484"/>
      <c r="AC277" s="410"/>
    </row>
    <row r="278" spans="1:29" s="88" customFormat="1" ht="69.75" customHeight="1">
      <c r="A278" s="6"/>
      <c r="B278" s="61" t="s">
        <v>177</v>
      </c>
      <c r="C278" s="62">
        <v>971</v>
      </c>
      <c r="D278" s="63">
        <v>58.26</v>
      </c>
      <c r="E278" s="62">
        <v>415</v>
      </c>
      <c r="F278" s="63">
        <v>24.9</v>
      </c>
      <c r="G278" s="47">
        <f t="shared" si="115"/>
        <v>0.42739443872296601</v>
      </c>
      <c r="H278" s="48">
        <f t="shared" si="115"/>
        <v>0.42739443872296601</v>
      </c>
      <c r="I278" s="49">
        <f t="shared" si="132"/>
        <v>556</v>
      </c>
      <c r="J278" s="50">
        <f t="shared" si="132"/>
        <v>33.36</v>
      </c>
      <c r="K278" s="62"/>
      <c r="L278" s="62"/>
      <c r="M278" s="62"/>
      <c r="N278" s="62"/>
      <c r="O278" s="118">
        <v>0.06</v>
      </c>
      <c r="P278" s="62">
        <v>499</v>
      </c>
      <c r="Q278" s="41">
        <f t="shared" si="134"/>
        <v>29.939999999999998</v>
      </c>
      <c r="R278" s="42">
        <f t="shared" si="106"/>
        <v>499</v>
      </c>
      <c r="S278" s="43">
        <f t="shared" si="106"/>
        <v>29.939999999999998</v>
      </c>
      <c r="T278" s="409"/>
      <c r="U278" s="409"/>
      <c r="V278" s="409"/>
      <c r="W278" s="409"/>
      <c r="X278" s="466">
        <v>0.06</v>
      </c>
      <c r="Y278" s="409">
        <v>400</v>
      </c>
      <c r="Z278" s="424">
        <f t="shared" si="135"/>
        <v>24</v>
      </c>
      <c r="AA278" s="406">
        <f t="shared" si="133"/>
        <v>400</v>
      </c>
      <c r="AB278" s="484">
        <f t="shared" si="117"/>
        <v>24</v>
      </c>
      <c r="AC278" s="408"/>
    </row>
    <row r="279" spans="1:29" s="88" customFormat="1" ht="65.25" customHeight="1">
      <c r="A279" s="6"/>
      <c r="B279" s="61" t="s">
        <v>178</v>
      </c>
      <c r="C279" s="62">
        <v>246</v>
      </c>
      <c r="D279" s="63">
        <v>14.74</v>
      </c>
      <c r="E279" s="62">
        <v>224</v>
      </c>
      <c r="F279" s="63">
        <v>13.44</v>
      </c>
      <c r="G279" s="47">
        <f t="shared" si="115"/>
        <v>0.91056910569105687</v>
      </c>
      <c r="H279" s="48">
        <f t="shared" si="115"/>
        <v>0.91180461329715057</v>
      </c>
      <c r="I279" s="49">
        <f t="shared" si="132"/>
        <v>22</v>
      </c>
      <c r="J279" s="50">
        <f t="shared" si="132"/>
        <v>1.3000000000000007</v>
      </c>
      <c r="K279" s="62"/>
      <c r="L279" s="62"/>
      <c r="M279" s="62"/>
      <c r="N279" s="62"/>
      <c r="O279" s="118">
        <v>0.06</v>
      </c>
      <c r="P279" s="62">
        <v>415</v>
      </c>
      <c r="Q279" s="41">
        <f t="shared" si="134"/>
        <v>24.9</v>
      </c>
      <c r="R279" s="42">
        <f t="shared" si="106"/>
        <v>415</v>
      </c>
      <c r="S279" s="43">
        <f t="shared" si="106"/>
        <v>24.9</v>
      </c>
      <c r="T279" s="409"/>
      <c r="U279" s="409"/>
      <c r="V279" s="409"/>
      <c r="W279" s="409"/>
      <c r="X279" s="466">
        <v>0.06</v>
      </c>
      <c r="Y279" s="409">
        <v>415</v>
      </c>
      <c r="Z279" s="424">
        <f t="shared" si="135"/>
        <v>24.9</v>
      </c>
      <c r="AA279" s="406">
        <f t="shared" si="133"/>
        <v>415</v>
      </c>
      <c r="AB279" s="484">
        <f t="shared" si="117"/>
        <v>24.9</v>
      </c>
      <c r="AC279" s="408"/>
    </row>
    <row r="280" spans="1:29" s="88" customFormat="1" ht="40.5" customHeight="1">
      <c r="A280" s="6"/>
      <c r="B280" s="38" t="s">
        <v>179</v>
      </c>
      <c r="C280" s="39"/>
      <c r="D280" s="40"/>
      <c r="E280" s="39"/>
      <c r="F280" s="40"/>
      <c r="G280" s="47"/>
      <c r="H280" s="48"/>
      <c r="I280" s="49">
        <f t="shared" si="132"/>
        <v>0</v>
      </c>
      <c r="J280" s="50">
        <f t="shared" si="132"/>
        <v>0</v>
      </c>
      <c r="K280" s="39"/>
      <c r="L280" s="39"/>
      <c r="M280" s="39"/>
      <c r="N280" s="39"/>
      <c r="O280" s="115"/>
      <c r="P280" s="39"/>
      <c r="Q280" s="41">
        <f t="shared" si="134"/>
        <v>0</v>
      </c>
      <c r="R280" s="42">
        <f t="shared" si="106"/>
        <v>0</v>
      </c>
      <c r="S280" s="43">
        <f t="shared" si="106"/>
        <v>0</v>
      </c>
      <c r="T280" s="467"/>
      <c r="U280" s="467"/>
      <c r="V280" s="467"/>
      <c r="W280" s="467"/>
      <c r="X280" s="468"/>
      <c r="Y280" s="467"/>
      <c r="Z280" s="424"/>
      <c r="AA280" s="406"/>
      <c r="AB280" s="484"/>
      <c r="AC280" s="410"/>
    </row>
    <row r="281" spans="1:29" s="88" customFormat="1" ht="103.5" customHeight="1">
      <c r="A281" s="6">
        <v>11.05</v>
      </c>
      <c r="B281" s="7" t="s">
        <v>311</v>
      </c>
      <c r="C281" s="8"/>
      <c r="D281" s="13"/>
      <c r="E281" s="8"/>
      <c r="F281" s="13"/>
      <c r="G281" s="47"/>
      <c r="H281" s="48"/>
      <c r="I281" s="49">
        <f t="shared" si="132"/>
        <v>0</v>
      </c>
      <c r="J281" s="50">
        <f t="shared" si="132"/>
        <v>0</v>
      </c>
      <c r="K281" s="8"/>
      <c r="L281" s="8"/>
      <c r="M281" s="8"/>
      <c r="N281" s="8"/>
      <c r="O281" s="64"/>
      <c r="P281" s="8"/>
      <c r="Q281" s="41">
        <f>O281*P281</f>
        <v>0</v>
      </c>
      <c r="R281" s="42">
        <f t="shared" si="106"/>
        <v>0</v>
      </c>
      <c r="S281" s="43">
        <f t="shared" si="106"/>
        <v>0</v>
      </c>
      <c r="T281" s="405"/>
      <c r="U281" s="405"/>
      <c r="V281" s="405"/>
      <c r="W281" s="405"/>
      <c r="X281" s="426"/>
      <c r="Y281" s="405"/>
      <c r="Z281" s="424">
        <f>X281*Y281</f>
        <v>0</v>
      </c>
      <c r="AA281" s="406">
        <f t="shared" si="133"/>
        <v>0</v>
      </c>
      <c r="AB281" s="484">
        <f t="shared" si="117"/>
        <v>0</v>
      </c>
      <c r="AC281" s="404"/>
    </row>
    <row r="282" spans="1:29" s="88" customFormat="1" ht="18">
      <c r="A282" s="6"/>
      <c r="B282" s="7" t="s">
        <v>124</v>
      </c>
      <c r="C282" s="8">
        <v>40</v>
      </c>
      <c r="D282" s="13">
        <v>0.4</v>
      </c>
      <c r="E282" s="8">
        <v>40</v>
      </c>
      <c r="F282" s="13">
        <v>0.4</v>
      </c>
      <c r="G282" s="47">
        <f t="shared" ref="G282:G287" si="136">E282/C282</f>
        <v>1</v>
      </c>
      <c r="H282" s="48">
        <f t="shared" ref="H282:H287" si="137">F282/D282</f>
        <v>1</v>
      </c>
      <c r="I282" s="49">
        <f t="shared" si="132"/>
        <v>0</v>
      </c>
      <c r="J282" s="50">
        <f t="shared" si="132"/>
        <v>0</v>
      </c>
      <c r="K282" s="8"/>
      <c r="L282" s="8"/>
      <c r="M282" s="8"/>
      <c r="N282" s="8"/>
      <c r="O282" s="64">
        <v>0.02</v>
      </c>
      <c r="P282" s="8">
        <v>14</v>
      </c>
      <c r="Q282" s="41">
        <f t="shared" si="134"/>
        <v>0.28000000000000003</v>
      </c>
      <c r="R282" s="42">
        <f t="shared" si="106"/>
        <v>14</v>
      </c>
      <c r="S282" s="43">
        <f t="shared" si="106"/>
        <v>0.28000000000000003</v>
      </c>
      <c r="T282" s="405"/>
      <c r="U282" s="405"/>
      <c r="V282" s="405"/>
      <c r="W282" s="405"/>
      <c r="X282" s="426">
        <v>0.01</v>
      </c>
      <c r="Y282" s="405">
        <v>14</v>
      </c>
      <c r="Z282" s="424">
        <f t="shared" ref="Z282:Z284" si="138">X282*Y282</f>
        <v>0.14000000000000001</v>
      </c>
      <c r="AA282" s="406">
        <f t="shared" si="133"/>
        <v>14</v>
      </c>
      <c r="AB282" s="484">
        <f t="shared" si="117"/>
        <v>0.14000000000000001</v>
      </c>
      <c r="AC282" s="404"/>
    </row>
    <row r="283" spans="1:29" s="88" customFormat="1" ht="18">
      <c r="A283" s="6"/>
      <c r="B283" s="7" t="s">
        <v>173</v>
      </c>
      <c r="C283" s="8">
        <v>40</v>
      </c>
      <c r="D283" s="13">
        <v>0.4</v>
      </c>
      <c r="E283" s="8">
        <v>40</v>
      </c>
      <c r="F283" s="13">
        <v>0.4</v>
      </c>
      <c r="G283" s="47">
        <f t="shared" si="136"/>
        <v>1</v>
      </c>
      <c r="H283" s="48">
        <f t="shared" si="137"/>
        <v>1</v>
      </c>
      <c r="I283" s="49">
        <f t="shared" si="132"/>
        <v>0</v>
      </c>
      <c r="J283" s="50">
        <f t="shared" si="132"/>
        <v>0</v>
      </c>
      <c r="K283" s="8"/>
      <c r="L283" s="8"/>
      <c r="M283" s="8"/>
      <c r="N283" s="8"/>
      <c r="O283" s="64">
        <v>0.02</v>
      </c>
      <c r="P283" s="8">
        <v>14</v>
      </c>
      <c r="Q283" s="41">
        <f t="shared" si="134"/>
        <v>0.28000000000000003</v>
      </c>
      <c r="R283" s="42">
        <f t="shared" si="106"/>
        <v>14</v>
      </c>
      <c r="S283" s="43">
        <f t="shared" si="106"/>
        <v>0.28000000000000003</v>
      </c>
      <c r="T283" s="405"/>
      <c r="U283" s="405"/>
      <c r="V283" s="405"/>
      <c r="W283" s="405"/>
      <c r="X283" s="426">
        <v>0.01</v>
      </c>
      <c r="Y283" s="405">
        <v>14</v>
      </c>
      <c r="Z283" s="424">
        <f t="shared" si="138"/>
        <v>0.14000000000000001</v>
      </c>
      <c r="AA283" s="406">
        <f t="shared" si="133"/>
        <v>14</v>
      </c>
      <c r="AB283" s="484">
        <f t="shared" si="117"/>
        <v>0.14000000000000001</v>
      </c>
      <c r="AC283" s="404"/>
    </row>
    <row r="284" spans="1:29" s="88" customFormat="1" ht="18">
      <c r="A284" s="6"/>
      <c r="B284" s="7" t="s">
        <v>174</v>
      </c>
      <c r="C284" s="8">
        <v>40</v>
      </c>
      <c r="D284" s="13">
        <v>0.4</v>
      </c>
      <c r="E284" s="8">
        <v>40</v>
      </c>
      <c r="F284" s="13">
        <v>0.4</v>
      </c>
      <c r="G284" s="47">
        <f t="shared" si="136"/>
        <v>1</v>
      </c>
      <c r="H284" s="48">
        <f t="shared" si="137"/>
        <v>1</v>
      </c>
      <c r="I284" s="49">
        <f t="shared" si="132"/>
        <v>0</v>
      </c>
      <c r="J284" s="50">
        <f t="shared" si="132"/>
        <v>0</v>
      </c>
      <c r="K284" s="8"/>
      <c r="L284" s="8"/>
      <c r="M284" s="8"/>
      <c r="N284" s="8"/>
      <c r="O284" s="64">
        <v>0.02</v>
      </c>
      <c r="P284" s="8">
        <v>14</v>
      </c>
      <c r="Q284" s="41">
        <f t="shared" si="134"/>
        <v>0.28000000000000003</v>
      </c>
      <c r="R284" s="42">
        <f t="shared" si="106"/>
        <v>14</v>
      </c>
      <c r="S284" s="43">
        <f t="shared" si="106"/>
        <v>0.28000000000000003</v>
      </c>
      <c r="T284" s="405"/>
      <c r="U284" s="405"/>
      <c r="V284" s="405"/>
      <c r="W284" s="405"/>
      <c r="X284" s="426">
        <v>0.01</v>
      </c>
      <c r="Y284" s="405">
        <v>40</v>
      </c>
      <c r="Z284" s="424">
        <f t="shared" si="138"/>
        <v>0.4</v>
      </c>
      <c r="AA284" s="406">
        <f t="shared" si="133"/>
        <v>40</v>
      </c>
      <c r="AB284" s="484">
        <f t="shared" si="117"/>
        <v>0.4</v>
      </c>
      <c r="AC284" s="404"/>
    </row>
    <row r="285" spans="1:29" s="88" customFormat="1" ht="35.25" customHeight="1">
      <c r="A285" s="6"/>
      <c r="B285" s="38" t="s">
        <v>180</v>
      </c>
      <c r="C285" s="39">
        <v>0</v>
      </c>
      <c r="D285" s="40">
        <v>0</v>
      </c>
      <c r="E285" s="39">
        <v>0</v>
      </c>
      <c r="F285" s="40">
        <v>0</v>
      </c>
      <c r="G285" s="47"/>
      <c r="H285" s="48"/>
      <c r="I285" s="49">
        <f t="shared" si="132"/>
        <v>0</v>
      </c>
      <c r="J285" s="50">
        <f t="shared" si="132"/>
        <v>0</v>
      </c>
      <c r="K285" s="39"/>
      <c r="L285" s="39"/>
      <c r="M285" s="39"/>
      <c r="N285" s="39"/>
      <c r="O285" s="64"/>
      <c r="P285" s="39"/>
      <c r="Q285" s="41">
        <f t="shared" si="134"/>
        <v>0</v>
      </c>
      <c r="R285" s="42">
        <f t="shared" si="106"/>
        <v>0</v>
      </c>
      <c r="S285" s="43">
        <f t="shared" si="106"/>
        <v>0</v>
      </c>
      <c r="T285" s="467"/>
      <c r="U285" s="467"/>
      <c r="V285" s="467"/>
      <c r="W285" s="467"/>
      <c r="X285" s="426"/>
      <c r="Y285" s="467"/>
      <c r="Z285" s="424">
        <f t="shared" ref="Z285:Z290" si="139">X285*Y285</f>
        <v>0</v>
      </c>
      <c r="AA285" s="406"/>
      <c r="AB285" s="484"/>
      <c r="AC285" s="410"/>
    </row>
    <row r="286" spans="1:29" s="88" customFormat="1" ht="26.25" customHeight="1">
      <c r="A286" s="6">
        <v>11.06</v>
      </c>
      <c r="B286" s="7" t="s">
        <v>313</v>
      </c>
      <c r="C286" s="8">
        <v>7</v>
      </c>
      <c r="D286" s="13">
        <v>0.14000000000000001</v>
      </c>
      <c r="E286" s="8">
        <v>7</v>
      </c>
      <c r="F286" s="13">
        <v>0.14000000000000001</v>
      </c>
      <c r="G286" s="47">
        <f t="shared" si="136"/>
        <v>1</v>
      </c>
      <c r="H286" s="48">
        <f t="shared" si="137"/>
        <v>1</v>
      </c>
      <c r="I286" s="49">
        <f t="shared" si="132"/>
        <v>0</v>
      </c>
      <c r="J286" s="50">
        <f t="shared" si="132"/>
        <v>0</v>
      </c>
      <c r="K286" s="8"/>
      <c r="L286" s="8"/>
      <c r="M286" s="8"/>
      <c r="N286" s="8"/>
      <c r="O286" s="64">
        <v>0.03</v>
      </c>
      <c r="P286" s="8">
        <v>7</v>
      </c>
      <c r="Q286" s="41">
        <f t="shared" si="134"/>
        <v>0.21</v>
      </c>
      <c r="R286" s="42">
        <f t="shared" si="106"/>
        <v>7</v>
      </c>
      <c r="S286" s="43">
        <f t="shared" si="106"/>
        <v>0.21</v>
      </c>
      <c r="T286" s="405"/>
      <c r="U286" s="405"/>
      <c r="V286" s="405"/>
      <c r="W286" s="405"/>
      <c r="X286" s="426">
        <v>0.03</v>
      </c>
      <c r="Y286" s="405">
        <v>0</v>
      </c>
      <c r="Z286" s="424">
        <f t="shared" si="139"/>
        <v>0</v>
      </c>
      <c r="AA286" s="406">
        <f t="shared" si="133"/>
        <v>0</v>
      </c>
      <c r="AB286" s="484">
        <f t="shared" si="117"/>
        <v>0</v>
      </c>
      <c r="AC286" s="404"/>
    </row>
    <row r="287" spans="1:29" s="87" customFormat="1" ht="30.75" customHeight="1">
      <c r="A287" s="6">
        <v>11.07</v>
      </c>
      <c r="B287" s="242" t="s">
        <v>316</v>
      </c>
      <c r="C287" s="8">
        <v>70</v>
      </c>
      <c r="D287" s="13">
        <v>1.1200000000000001</v>
      </c>
      <c r="E287" s="8">
        <v>70</v>
      </c>
      <c r="F287" s="13">
        <v>1.1200000000000001</v>
      </c>
      <c r="G287" s="47">
        <f t="shared" si="136"/>
        <v>1</v>
      </c>
      <c r="H287" s="48">
        <f t="shared" si="137"/>
        <v>1</v>
      </c>
      <c r="I287" s="49">
        <f t="shared" si="132"/>
        <v>0</v>
      </c>
      <c r="J287" s="50">
        <f t="shared" si="132"/>
        <v>0</v>
      </c>
      <c r="K287" s="8"/>
      <c r="L287" s="8"/>
      <c r="M287" s="8"/>
      <c r="N287" s="8"/>
      <c r="O287" s="64">
        <v>1.6E-2</v>
      </c>
      <c r="P287" s="8">
        <v>150</v>
      </c>
      <c r="Q287" s="41">
        <f t="shared" si="134"/>
        <v>2.4</v>
      </c>
      <c r="R287" s="42">
        <f t="shared" si="106"/>
        <v>150</v>
      </c>
      <c r="S287" s="43">
        <f t="shared" si="106"/>
        <v>2.4</v>
      </c>
      <c r="T287" s="405"/>
      <c r="U287" s="405"/>
      <c r="V287" s="405"/>
      <c r="W287" s="405"/>
      <c r="X287" s="426">
        <v>1.6E-2</v>
      </c>
      <c r="Y287" s="405">
        <v>150</v>
      </c>
      <c r="Z287" s="424">
        <f t="shared" si="139"/>
        <v>2.4</v>
      </c>
      <c r="AA287" s="406">
        <f t="shared" si="133"/>
        <v>150</v>
      </c>
      <c r="AB287" s="484">
        <f t="shared" si="117"/>
        <v>2.4</v>
      </c>
      <c r="AC287" s="404"/>
    </row>
    <row r="288" spans="1:29" s="87" customFormat="1" ht="35.25" customHeight="1">
      <c r="A288" s="6">
        <v>11.08</v>
      </c>
      <c r="B288" s="242" t="s">
        <v>337</v>
      </c>
      <c r="C288" s="8"/>
      <c r="D288" s="13"/>
      <c r="E288" s="8"/>
      <c r="F288" s="13"/>
      <c r="G288" s="47"/>
      <c r="H288" s="48"/>
      <c r="I288" s="49"/>
      <c r="J288" s="50"/>
      <c r="K288" s="8"/>
      <c r="L288" s="8"/>
      <c r="M288" s="8"/>
      <c r="N288" s="8"/>
      <c r="O288" s="64">
        <v>0.01</v>
      </c>
      <c r="P288" s="8">
        <v>2413</v>
      </c>
      <c r="Q288" s="41">
        <f t="shared" ref="Q288:Q289" si="140">O288*P288</f>
        <v>24.13</v>
      </c>
      <c r="R288" s="42">
        <f t="shared" ref="R288:R289" si="141">K288+M288+P288</f>
        <v>2413</v>
      </c>
      <c r="S288" s="43">
        <f t="shared" ref="S288:S289" si="142">L288+N288+Q288</f>
        <v>24.13</v>
      </c>
      <c r="T288" s="405"/>
      <c r="U288" s="405"/>
      <c r="V288" s="405"/>
      <c r="W288" s="405"/>
      <c r="X288" s="426">
        <v>0.01</v>
      </c>
      <c r="Y288" s="405">
        <v>0</v>
      </c>
      <c r="Z288" s="424">
        <f t="shared" si="139"/>
        <v>0</v>
      </c>
      <c r="AA288" s="406">
        <f t="shared" si="133"/>
        <v>0</v>
      </c>
      <c r="AB288" s="484">
        <f t="shared" si="117"/>
        <v>0</v>
      </c>
      <c r="AC288" s="404"/>
    </row>
    <row r="289" spans="1:29" s="87" customFormat="1" ht="30.75" customHeight="1">
      <c r="A289" s="6">
        <v>11.09</v>
      </c>
      <c r="B289" s="242" t="s">
        <v>338</v>
      </c>
      <c r="C289" s="8"/>
      <c r="D289" s="13"/>
      <c r="E289" s="8"/>
      <c r="F289" s="13"/>
      <c r="G289" s="47"/>
      <c r="H289" s="48"/>
      <c r="I289" s="49"/>
      <c r="J289" s="50"/>
      <c r="K289" s="8"/>
      <c r="L289" s="8"/>
      <c r="M289" s="8"/>
      <c r="N289" s="8"/>
      <c r="O289" s="64">
        <v>1.7999999999999999E-2</v>
      </c>
      <c r="P289" s="8">
        <v>50</v>
      </c>
      <c r="Q289" s="41">
        <f t="shared" si="140"/>
        <v>0.89999999999999991</v>
      </c>
      <c r="R289" s="42">
        <f t="shared" si="141"/>
        <v>50</v>
      </c>
      <c r="S289" s="43">
        <f t="shared" si="142"/>
        <v>0.89999999999999991</v>
      </c>
      <c r="T289" s="405"/>
      <c r="U289" s="405"/>
      <c r="V289" s="405"/>
      <c r="W289" s="405"/>
      <c r="X289" s="426">
        <v>1.7999999999999999E-2</v>
      </c>
      <c r="Y289" s="405">
        <v>0</v>
      </c>
      <c r="Z289" s="424">
        <f t="shared" si="139"/>
        <v>0</v>
      </c>
      <c r="AA289" s="406">
        <f t="shared" si="133"/>
        <v>0</v>
      </c>
      <c r="AB289" s="484">
        <f t="shared" si="117"/>
        <v>0</v>
      </c>
      <c r="AC289" s="404"/>
    </row>
    <row r="290" spans="1:29" s="87" customFormat="1" ht="39.75" customHeight="1">
      <c r="A290" s="6">
        <v>11.1</v>
      </c>
      <c r="B290" s="61" t="s">
        <v>312</v>
      </c>
      <c r="C290" s="8"/>
      <c r="D290" s="13"/>
      <c r="E290" s="8"/>
      <c r="F290" s="13"/>
      <c r="G290" s="47"/>
      <c r="H290" s="48"/>
      <c r="I290" s="49"/>
      <c r="J290" s="50"/>
      <c r="K290" s="8"/>
      <c r="L290" s="8"/>
      <c r="M290" s="8"/>
      <c r="N290" s="8"/>
      <c r="O290" s="64">
        <v>6.0000000000000001E-3</v>
      </c>
      <c r="P290" s="8">
        <v>16</v>
      </c>
      <c r="Q290" s="41">
        <f t="shared" si="134"/>
        <v>9.6000000000000002E-2</v>
      </c>
      <c r="R290" s="42">
        <f t="shared" si="106"/>
        <v>16</v>
      </c>
      <c r="S290" s="43">
        <f t="shared" si="106"/>
        <v>9.6000000000000002E-2</v>
      </c>
      <c r="T290" s="405"/>
      <c r="U290" s="405"/>
      <c r="V290" s="405"/>
      <c r="W290" s="405"/>
      <c r="X290" s="426">
        <v>2E-3</v>
      </c>
      <c r="Y290" s="405">
        <v>16</v>
      </c>
      <c r="Z290" s="424">
        <f t="shared" si="139"/>
        <v>3.2000000000000001E-2</v>
      </c>
      <c r="AA290" s="406">
        <f t="shared" si="133"/>
        <v>16</v>
      </c>
      <c r="AB290" s="484">
        <f t="shared" si="117"/>
        <v>3.2000000000000001E-2</v>
      </c>
      <c r="AC290" s="404"/>
    </row>
    <row r="291" spans="1:29" s="216" customFormat="1" ht="18">
      <c r="A291" s="203"/>
      <c r="B291" s="192" t="s">
        <v>107</v>
      </c>
      <c r="C291" s="198">
        <f>SUM(C268:C290)</f>
        <v>7162</v>
      </c>
      <c r="D291" s="199">
        <f>SUM(D268:D290)</f>
        <v>112.04800000000002</v>
      </c>
      <c r="E291" s="198">
        <f t="shared" ref="E291:F291" si="143">SUM(E268:E290)</f>
        <v>6584</v>
      </c>
      <c r="F291" s="199">
        <f t="shared" si="143"/>
        <v>77.388000000000019</v>
      </c>
      <c r="G291" s="214">
        <f t="shared" si="115"/>
        <v>0.91929628595364421</v>
      </c>
      <c r="H291" s="215">
        <f t="shared" si="115"/>
        <v>0.69066828502070554</v>
      </c>
      <c r="I291" s="198">
        <f t="shared" ref="I291" si="144">SUM(I268:I287)</f>
        <v>578</v>
      </c>
      <c r="J291" s="199">
        <f>SUM(J268:J287)</f>
        <v>34.659999999999997</v>
      </c>
      <c r="K291" s="198">
        <f t="shared" ref="K291:P291" si="145">SUM(K268:K290)</f>
        <v>0</v>
      </c>
      <c r="L291" s="198">
        <f t="shared" si="145"/>
        <v>0</v>
      </c>
      <c r="M291" s="198">
        <f t="shared" si="145"/>
        <v>0</v>
      </c>
      <c r="N291" s="198">
        <f t="shared" si="145"/>
        <v>0</v>
      </c>
      <c r="O291" s="198">
        <f t="shared" si="145"/>
        <v>0.39800000000000013</v>
      </c>
      <c r="P291" s="198">
        <f t="shared" si="145"/>
        <v>4855</v>
      </c>
      <c r="Q291" s="199">
        <f>SUM(Q268:Q290)</f>
        <v>100.25600000000001</v>
      </c>
      <c r="R291" s="198">
        <f t="shared" ref="R291:W291" si="146">SUM(R268:R290)</f>
        <v>4855</v>
      </c>
      <c r="S291" s="199">
        <f t="shared" si="146"/>
        <v>100.25600000000001</v>
      </c>
      <c r="T291" s="445"/>
      <c r="U291" s="445">
        <f t="shared" si="146"/>
        <v>0</v>
      </c>
      <c r="V291" s="445"/>
      <c r="W291" s="445">
        <f t="shared" si="146"/>
        <v>0</v>
      </c>
      <c r="X291" s="445"/>
      <c r="Y291" s="445">
        <f>SUM(Y268:Y290)</f>
        <v>2309</v>
      </c>
      <c r="Z291" s="446">
        <f>SUM(Z268:Z290)</f>
        <v>61.111999999999995</v>
      </c>
      <c r="AA291" s="445">
        <f>SUM(AA268:AA290)</f>
        <v>2309</v>
      </c>
      <c r="AB291" s="484">
        <f t="shared" si="117"/>
        <v>61.111999999999995</v>
      </c>
      <c r="AC291" s="422"/>
    </row>
    <row r="292" spans="1:29" s="147" customFormat="1" ht="44.25" customHeight="1">
      <c r="A292" s="143">
        <v>12</v>
      </c>
      <c r="B292" s="144" t="s">
        <v>181</v>
      </c>
      <c r="C292" s="145"/>
      <c r="D292" s="162"/>
      <c r="E292" s="145"/>
      <c r="F292" s="162"/>
      <c r="G292" s="151"/>
      <c r="H292" s="152"/>
      <c r="I292" s="159"/>
      <c r="J292" s="145"/>
      <c r="K292" s="145"/>
      <c r="L292" s="145"/>
      <c r="M292" s="145"/>
      <c r="N292" s="145"/>
      <c r="O292" s="153"/>
      <c r="P292" s="145"/>
      <c r="Q292" s="162"/>
      <c r="R292" s="154">
        <f t="shared" si="106"/>
        <v>0</v>
      </c>
      <c r="S292" s="155">
        <f t="shared" si="106"/>
        <v>0</v>
      </c>
      <c r="T292" s="439"/>
      <c r="U292" s="439"/>
      <c r="V292" s="439"/>
      <c r="W292" s="439"/>
      <c r="X292" s="440"/>
      <c r="Y292" s="439"/>
      <c r="Z292" s="448"/>
      <c r="AA292" s="406">
        <f t="shared" ref="AA292:AA307" si="147">T292+V292+Y292</f>
        <v>0</v>
      </c>
      <c r="AB292" s="484">
        <f t="shared" si="117"/>
        <v>0</v>
      </c>
      <c r="AC292" s="403"/>
    </row>
    <row r="293" spans="1:29" s="88" customFormat="1" ht="33" customHeight="1">
      <c r="A293" s="6">
        <v>12.01</v>
      </c>
      <c r="B293" s="36" t="s">
        <v>182</v>
      </c>
      <c r="C293" s="26"/>
      <c r="D293" s="27"/>
      <c r="E293" s="26"/>
      <c r="F293" s="27"/>
      <c r="G293" s="47"/>
      <c r="H293" s="48"/>
      <c r="I293" s="53"/>
      <c r="J293" s="26"/>
      <c r="K293" s="26"/>
      <c r="L293" s="26"/>
      <c r="M293" s="26"/>
      <c r="N293" s="26"/>
      <c r="O293" s="112"/>
      <c r="P293" s="26"/>
      <c r="Q293" s="27"/>
      <c r="R293" s="42">
        <f t="shared" si="106"/>
        <v>0</v>
      </c>
      <c r="S293" s="43">
        <f t="shared" si="106"/>
        <v>0</v>
      </c>
      <c r="T293" s="439"/>
      <c r="U293" s="439"/>
      <c r="V293" s="439"/>
      <c r="W293" s="439"/>
      <c r="X293" s="440"/>
      <c r="Y293" s="439"/>
      <c r="Z293" s="448"/>
      <c r="AA293" s="406">
        <f t="shared" si="147"/>
        <v>0</v>
      </c>
      <c r="AB293" s="484">
        <f t="shared" si="117"/>
        <v>0</v>
      </c>
      <c r="AC293" s="403"/>
    </row>
    <row r="294" spans="1:29" s="9" customFormat="1" ht="52.5" customHeight="1">
      <c r="A294" s="6"/>
      <c r="B294" s="58" t="s">
        <v>305</v>
      </c>
      <c r="C294" s="93"/>
      <c r="D294" s="102"/>
      <c r="E294" s="93"/>
      <c r="F294" s="102"/>
      <c r="G294" s="47"/>
      <c r="H294" s="48"/>
      <c r="I294" s="49">
        <f t="shared" ref="I294:J305" si="148">C294-E294</f>
        <v>0</v>
      </c>
      <c r="J294" s="50">
        <f t="shared" si="148"/>
        <v>0</v>
      </c>
      <c r="K294" s="93"/>
      <c r="L294" s="93"/>
      <c r="M294" s="93"/>
      <c r="N294" s="93"/>
      <c r="O294" s="51">
        <v>0.30274000000000001</v>
      </c>
      <c r="P294" s="65">
        <v>10</v>
      </c>
      <c r="Q294" s="41">
        <f>O294*P294*12</f>
        <v>36.328800000000001</v>
      </c>
      <c r="R294" s="42">
        <f t="shared" si="106"/>
        <v>10</v>
      </c>
      <c r="S294" s="43">
        <f t="shared" si="106"/>
        <v>36.328800000000001</v>
      </c>
      <c r="T294" s="470"/>
      <c r="U294" s="470"/>
      <c r="V294" s="470"/>
      <c r="W294" s="470"/>
      <c r="X294" s="423">
        <v>0.30274000000000001</v>
      </c>
      <c r="Y294" s="471">
        <v>10</v>
      </c>
      <c r="Z294" s="424">
        <f>X294*Y294*12</f>
        <v>36.328800000000001</v>
      </c>
      <c r="AA294" s="406">
        <f t="shared" si="147"/>
        <v>10</v>
      </c>
      <c r="AB294" s="484">
        <f t="shared" si="117"/>
        <v>36.328800000000001</v>
      </c>
      <c r="AC294" s="472"/>
    </row>
    <row r="295" spans="1:29" s="9" customFormat="1" ht="45.75" customHeight="1">
      <c r="A295" s="6"/>
      <c r="B295" s="58" t="s">
        <v>306</v>
      </c>
      <c r="C295" s="93">
        <v>30</v>
      </c>
      <c r="D295" s="102">
        <v>76.15440000000001</v>
      </c>
      <c r="E295" s="93">
        <v>30</v>
      </c>
      <c r="F295" s="102">
        <v>76.15440000000001</v>
      </c>
      <c r="G295" s="47">
        <f t="shared" si="115"/>
        <v>1</v>
      </c>
      <c r="H295" s="48">
        <f t="shared" si="115"/>
        <v>1</v>
      </c>
      <c r="I295" s="49">
        <f t="shared" si="148"/>
        <v>0</v>
      </c>
      <c r="J295" s="50">
        <f t="shared" si="148"/>
        <v>0</v>
      </c>
      <c r="K295" s="93"/>
      <c r="L295" s="93"/>
      <c r="M295" s="93"/>
      <c r="N295" s="93"/>
      <c r="O295" s="51">
        <v>0.23904</v>
      </c>
      <c r="P295" s="65">
        <v>32</v>
      </c>
      <c r="Q295" s="41">
        <f t="shared" ref="Q295:Q299" si="149">O295*P295*12</f>
        <v>91.791359999999997</v>
      </c>
      <c r="R295" s="42">
        <f t="shared" ref="R295:S311" si="150">K295+M295+P295</f>
        <v>32</v>
      </c>
      <c r="S295" s="43">
        <f t="shared" si="150"/>
        <v>91.791359999999997</v>
      </c>
      <c r="T295" s="470"/>
      <c r="U295" s="470"/>
      <c r="V295" s="470"/>
      <c r="W295" s="470"/>
      <c r="X295" s="423">
        <v>0.23904</v>
      </c>
      <c r="Y295" s="471">
        <v>32</v>
      </c>
      <c r="Z295" s="424">
        <f t="shared" ref="Z295" si="151">X295*Y295*12</f>
        <v>91.791359999999997</v>
      </c>
      <c r="AA295" s="406">
        <f t="shared" si="147"/>
        <v>32</v>
      </c>
      <c r="AB295" s="484">
        <f t="shared" si="117"/>
        <v>91.791359999999997</v>
      </c>
      <c r="AC295" s="472"/>
    </row>
    <row r="296" spans="1:29" s="9" customFormat="1" ht="20.25" customHeight="1">
      <c r="A296" s="6"/>
      <c r="B296" s="58" t="s">
        <v>349</v>
      </c>
      <c r="C296" s="93">
        <v>8</v>
      </c>
      <c r="D296" s="102">
        <v>9.2927999999999997</v>
      </c>
      <c r="E296" s="93">
        <v>8</v>
      </c>
      <c r="F296" s="102">
        <v>9.2927999999999997</v>
      </c>
      <c r="G296" s="47">
        <f t="shared" ref="G296" si="152">E296/C296</f>
        <v>1</v>
      </c>
      <c r="H296" s="48">
        <f t="shared" ref="H296" si="153">F296/D296</f>
        <v>1</v>
      </c>
      <c r="I296" s="49">
        <f t="shared" si="148"/>
        <v>0</v>
      </c>
      <c r="J296" s="50">
        <f t="shared" si="148"/>
        <v>0</v>
      </c>
      <c r="K296" s="93"/>
      <c r="L296" s="93"/>
      <c r="M296" s="93"/>
      <c r="N296" s="93"/>
      <c r="O296" s="321">
        <v>0.14585000000000001</v>
      </c>
      <c r="P296" s="65">
        <v>14</v>
      </c>
      <c r="Q296" s="41">
        <f>O296*P296*12</f>
        <v>24.502800000000001</v>
      </c>
      <c r="R296" s="42">
        <f t="shared" si="150"/>
        <v>14</v>
      </c>
      <c r="S296" s="43">
        <f t="shared" si="150"/>
        <v>24.502800000000001</v>
      </c>
      <c r="T296" s="470"/>
      <c r="U296" s="470"/>
      <c r="V296" s="470"/>
      <c r="W296" s="470"/>
      <c r="X296" s="473">
        <v>0.14585000000000001</v>
      </c>
      <c r="Y296" s="471">
        <v>8</v>
      </c>
      <c r="Z296" s="424">
        <f>X296*Y296*12</f>
        <v>14.0016</v>
      </c>
      <c r="AA296" s="406">
        <f t="shared" si="147"/>
        <v>8</v>
      </c>
      <c r="AB296" s="484">
        <f t="shared" si="117"/>
        <v>14.0016</v>
      </c>
      <c r="AC296" s="472"/>
    </row>
    <row r="297" spans="1:29" s="88" customFormat="1" ht="26.25" customHeight="1">
      <c r="A297" s="6"/>
      <c r="B297" s="58" t="s">
        <v>350</v>
      </c>
      <c r="C297" s="93">
        <v>5</v>
      </c>
      <c r="D297" s="102">
        <v>8.4749999999999996</v>
      </c>
      <c r="E297" s="93">
        <v>5</v>
      </c>
      <c r="F297" s="102">
        <v>8.4749999999999996</v>
      </c>
      <c r="G297" s="47">
        <f t="shared" si="115"/>
        <v>1</v>
      </c>
      <c r="H297" s="48">
        <f t="shared" si="115"/>
        <v>1</v>
      </c>
      <c r="I297" s="49">
        <f t="shared" si="148"/>
        <v>0</v>
      </c>
      <c r="J297" s="50">
        <f t="shared" si="148"/>
        <v>0</v>
      </c>
      <c r="K297" s="93"/>
      <c r="L297" s="93"/>
      <c r="M297" s="93"/>
      <c r="N297" s="93"/>
      <c r="O297" s="51">
        <v>0.15961</v>
      </c>
      <c r="P297" s="65">
        <v>7</v>
      </c>
      <c r="Q297" s="41">
        <f t="shared" si="149"/>
        <v>13.40724</v>
      </c>
      <c r="R297" s="42">
        <f t="shared" si="150"/>
        <v>7</v>
      </c>
      <c r="S297" s="43">
        <f t="shared" si="150"/>
        <v>13.40724</v>
      </c>
      <c r="T297" s="470"/>
      <c r="U297" s="470"/>
      <c r="V297" s="470"/>
      <c r="W297" s="470"/>
      <c r="X297" s="423">
        <v>0.15961</v>
      </c>
      <c r="Y297" s="471">
        <v>7</v>
      </c>
      <c r="Z297" s="424">
        <f t="shared" ref="Z297:Z299" si="154">X297*Y297*12</f>
        <v>13.40724</v>
      </c>
      <c r="AA297" s="406">
        <f t="shared" si="147"/>
        <v>7</v>
      </c>
      <c r="AB297" s="484">
        <f t="shared" si="117"/>
        <v>13.40724</v>
      </c>
      <c r="AC297" s="472"/>
    </row>
    <row r="298" spans="1:29" s="88" customFormat="1" ht="38.25" customHeight="1">
      <c r="A298" s="6"/>
      <c r="B298" s="58" t="s">
        <v>351</v>
      </c>
      <c r="C298" s="93">
        <v>5</v>
      </c>
      <c r="D298" s="102">
        <v>6.7800000000000011</v>
      </c>
      <c r="E298" s="93">
        <v>5</v>
      </c>
      <c r="F298" s="102">
        <v>6.7800000000000011</v>
      </c>
      <c r="G298" s="47">
        <f t="shared" si="115"/>
        <v>1</v>
      </c>
      <c r="H298" s="48">
        <f t="shared" si="115"/>
        <v>1</v>
      </c>
      <c r="I298" s="49">
        <f t="shared" si="148"/>
        <v>0</v>
      </c>
      <c r="J298" s="50">
        <f t="shared" si="148"/>
        <v>0</v>
      </c>
      <c r="K298" s="93"/>
      <c r="L298" s="93"/>
      <c r="M298" s="93"/>
      <c r="N298" s="93"/>
      <c r="O298" s="51">
        <v>0.12769</v>
      </c>
      <c r="P298" s="65">
        <v>7</v>
      </c>
      <c r="Q298" s="41">
        <f t="shared" si="149"/>
        <v>10.725960000000001</v>
      </c>
      <c r="R298" s="42">
        <f t="shared" si="150"/>
        <v>7</v>
      </c>
      <c r="S298" s="43">
        <f t="shared" si="150"/>
        <v>10.725960000000001</v>
      </c>
      <c r="T298" s="470"/>
      <c r="U298" s="470"/>
      <c r="V298" s="470"/>
      <c r="W298" s="470"/>
      <c r="X298" s="423">
        <v>0.12769</v>
      </c>
      <c r="Y298" s="471">
        <v>7</v>
      </c>
      <c r="Z298" s="424">
        <f t="shared" si="154"/>
        <v>10.725960000000001</v>
      </c>
      <c r="AA298" s="406">
        <f t="shared" si="147"/>
        <v>7</v>
      </c>
      <c r="AB298" s="484">
        <f t="shared" si="117"/>
        <v>10.725960000000001</v>
      </c>
      <c r="AC298" s="472"/>
    </row>
    <row r="299" spans="1:29" s="88" customFormat="1" ht="39" customHeight="1">
      <c r="A299" s="6"/>
      <c r="B299" s="58" t="s">
        <v>352</v>
      </c>
      <c r="C299" s="93">
        <v>15</v>
      </c>
      <c r="D299" s="102">
        <v>25.424999999999997</v>
      </c>
      <c r="E299" s="93">
        <v>15</v>
      </c>
      <c r="F299" s="102">
        <v>25.424999999999997</v>
      </c>
      <c r="G299" s="47">
        <f t="shared" si="115"/>
        <v>1</v>
      </c>
      <c r="H299" s="48">
        <f t="shared" si="115"/>
        <v>1</v>
      </c>
      <c r="I299" s="49">
        <f t="shared" si="148"/>
        <v>0</v>
      </c>
      <c r="J299" s="50">
        <f t="shared" si="148"/>
        <v>0</v>
      </c>
      <c r="K299" s="93"/>
      <c r="L299" s="93"/>
      <c r="M299" s="93"/>
      <c r="N299" s="93"/>
      <c r="O299" s="51">
        <v>0.15961</v>
      </c>
      <c r="P299" s="65">
        <v>15</v>
      </c>
      <c r="Q299" s="41">
        <f t="shared" si="149"/>
        <v>28.729800000000004</v>
      </c>
      <c r="R299" s="42">
        <f t="shared" si="150"/>
        <v>15</v>
      </c>
      <c r="S299" s="43">
        <f t="shared" si="150"/>
        <v>28.729800000000004</v>
      </c>
      <c r="T299" s="470"/>
      <c r="U299" s="470"/>
      <c r="V299" s="470"/>
      <c r="W299" s="470"/>
      <c r="X299" s="423">
        <v>0.15961</v>
      </c>
      <c r="Y299" s="471">
        <v>15</v>
      </c>
      <c r="Z299" s="424">
        <f t="shared" si="154"/>
        <v>28.729800000000004</v>
      </c>
      <c r="AA299" s="406">
        <f t="shared" si="147"/>
        <v>15</v>
      </c>
      <c r="AB299" s="484">
        <f t="shared" si="117"/>
        <v>28.729800000000004</v>
      </c>
      <c r="AC299" s="472"/>
    </row>
    <row r="300" spans="1:29" s="88" customFormat="1" ht="27.75" customHeight="1">
      <c r="A300" s="6">
        <v>12.02</v>
      </c>
      <c r="B300" s="58" t="s">
        <v>183</v>
      </c>
      <c r="C300" s="93">
        <v>0</v>
      </c>
      <c r="D300" s="102">
        <v>0</v>
      </c>
      <c r="E300" s="93">
        <v>0</v>
      </c>
      <c r="F300" s="102">
        <v>0</v>
      </c>
      <c r="G300" s="47"/>
      <c r="H300" s="48"/>
      <c r="I300" s="49">
        <f t="shared" si="148"/>
        <v>0</v>
      </c>
      <c r="J300" s="50">
        <f t="shared" si="148"/>
        <v>0</v>
      </c>
      <c r="K300" s="93"/>
      <c r="L300" s="93"/>
      <c r="M300" s="93"/>
      <c r="N300" s="93"/>
      <c r="O300" s="51">
        <v>1</v>
      </c>
      <c r="P300" s="65"/>
      <c r="Q300" s="41">
        <f>O300*P300</f>
        <v>0</v>
      </c>
      <c r="R300" s="42">
        <f t="shared" si="150"/>
        <v>0</v>
      </c>
      <c r="S300" s="43">
        <f t="shared" si="150"/>
        <v>0</v>
      </c>
      <c r="T300" s="470"/>
      <c r="U300" s="470"/>
      <c r="V300" s="470"/>
      <c r="W300" s="470"/>
      <c r="X300" s="423">
        <v>1</v>
      </c>
      <c r="Y300" s="471"/>
      <c r="Z300" s="424">
        <f>X300*Y300</f>
        <v>0</v>
      </c>
      <c r="AA300" s="406">
        <f t="shared" si="147"/>
        <v>0</v>
      </c>
      <c r="AB300" s="484">
        <f t="shared" si="117"/>
        <v>0</v>
      </c>
      <c r="AC300" s="472"/>
    </row>
    <row r="301" spans="1:29" s="88" customFormat="1" ht="31.5">
      <c r="A301" s="6">
        <f>+A300+0.01</f>
        <v>12.03</v>
      </c>
      <c r="B301" s="58" t="s">
        <v>315</v>
      </c>
      <c r="C301" s="93">
        <v>0</v>
      </c>
      <c r="D301" s="102">
        <v>0</v>
      </c>
      <c r="E301" s="93">
        <v>0</v>
      </c>
      <c r="F301" s="102">
        <v>0</v>
      </c>
      <c r="G301" s="47"/>
      <c r="H301" s="48"/>
      <c r="I301" s="49">
        <f t="shared" si="148"/>
        <v>0</v>
      </c>
      <c r="J301" s="50">
        <f t="shared" si="148"/>
        <v>0</v>
      </c>
      <c r="K301" s="93"/>
      <c r="L301" s="93"/>
      <c r="M301" s="93"/>
      <c r="N301" s="93"/>
      <c r="O301" s="51">
        <v>1</v>
      </c>
      <c r="P301" s="65">
        <v>5</v>
      </c>
      <c r="Q301" s="41">
        <f t="shared" ref="Q301:Q305" si="155">O301*P301</f>
        <v>5</v>
      </c>
      <c r="R301" s="42">
        <f t="shared" si="150"/>
        <v>5</v>
      </c>
      <c r="S301" s="43">
        <f t="shared" si="150"/>
        <v>5</v>
      </c>
      <c r="T301" s="470"/>
      <c r="U301" s="470"/>
      <c r="V301" s="470"/>
      <c r="W301" s="470"/>
      <c r="X301" s="423">
        <v>1</v>
      </c>
      <c r="Y301" s="471">
        <v>0</v>
      </c>
      <c r="Z301" s="424">
        <f t="shared" ref="Z301:Z305" si="156">X301*Y301</f>
        <v>0</v>
      </c>
      <c r="AA301" s="406">
        <f t="shared" si="147"/>
        <v>0</v>
      </c>
      <c r="AB301" s="484">
        <f t="shared" si="117"/>
        <v>0</v>
      </c>
      <c r="AC301" s="472"/>
    </row>
    <row r="302" spans="1:29" s="88" customFormat="1" ht="18">
      <c r="A302" s="6">
        <f t="shared" ref="A302:A305" si="157">+A301+0.01</f>
        <v>12.04</v>
      </c>
      <c r="B302" s="7" t="s">
        <v>184</v>
      </c>
      <c r="C302" s="8">
        <v>7</v>
      </c>
      <c r="D302" s="13">
        <v>3.5</v>
      </c>
      <c r="E302" s="8">
        <v>7</v>
      </c>
      <c r="F302" s="13">
        <v>3.5</v>
      </c>
      <c r="G302" s="47">
        <f t="shared" si="115"/>
        <v>1</v>
      </c>
      <c r="H302" s="48">
        <f t="shared" si="115"/>
        <v>1</v>
      </c>
      <c r="I302" s="49">
        <f t="shared" si="148"/>
        <v>0</v>
      </c>
      <c r="J302" s="50">
        <f t="shared" si="148"/>
        <v>0</v>
      </c>
      <c r="K302" s="8"/>
      <c r="L302" s="8"/>
      <c r="M302" s="8"/>
      <c r="N302" s="8"/>
      <c r="O302" s="51">
        <v>0.5</v>
      </c>
      <c r="P302" s="8">
        <v>7</v>
      </c>
      <c r="Q302" s="41">
        <f t="shared" si="155"/>
        <v>3.5</v>
      </c>
      <c r="R302" s="42">
        <f t="shared" si="150"/>
        <v>7</v>
      </c>
      <c r="S302" s="43">
        <f t="shared" si="150"/>
        <v>3.5</v>
      </c>
      <c r="T302" s="405"/>
      <c r="U302" s="405"/>
      <c r="V302" s="405"/>
      <c r="W302" s="405"/>
      <c r="X302" s="423">
        <v>0.5</v>
      </c>
      <c r="Y302" s="405">
        <v>7</v>
      </c>
      <c r="Z302" s="424">
        <f t="shared" si="156"/>
        <v>3.5</v>
      </c>
      <c r="AA302" s="406">
        <f t="shared" si="147"/>
        <v>7</v>
      </c>
      <c r="AB302" s="484">
        <f t="shared" si="117"/>
        <v>3.5</v>
      </c>
      <c r="AC302" s="404"/>
    </row>
    <row r="303" spans="1:29" s="9" customFormat="1" ht="18">
      <c r="A303" s="6">
        <f t="shared" si="157"/>
        <v>12.049999999999999</v>
      </c>
      <c r="B303" s="74" t="s">
        <v>185</v>
      </c>
      <c r="C303" s="93">
        <v>5</v>
      </c>
      <c r="D303" s="102">
        <v>1.5</v>
      </c>
      <c r="E303" s="93">
        <v>5</v>
      </c>
      <c r="F303" s="102">
        <v>1.5</v>
      </c>
      <c r="G303" s="47">
        <f t="shared" ref="G303:H366" si="158">E303/C303</f>
        <v>1</v>
      </c>
      <c r="H303" s="48">
        <f t="shared" si="158"/>
        <v>1</v>
      </c>
      <c r="I303" s="49">
        <f t="shared" si="148"/>
        <v>0</v>
      </c>
      <c r="J303" s="50">
        <f t="shared" si="148"/>
        <v>0</v>
      </c>
      <c r="K303" s="93"/>
      <c r="L303" s="93"/>
      <c r="M303" s="93"/>
      <c r="N303" s="93"/>
      <c r="O303" s="51">
        <v>0.3</v>
      </c>
      <c r="P303" s="65">
        <v>7</v>
      </c>
      <c r="Q303" s="41">
        <f t="shared" si="155"/>
        <v>2.1</v>
      </c>
      <c r="R303" s="42">
        <f t="shared" si="150"/>
        <v>7</v>
      </c>
      <c r="S303" s="43">
        <f t="shared" si="150"/>
        <v>2.1</v>
      </c>
      <c r="T303" s="470"/>
      <c r="U303" s="470"/>
      <c r="V303" s="470"/>
      <c r="W303" s="470"/>
      <c r="X303" s="423">
        <v>0.3</v>
      </c>
      <c r="Y303" s="471">
        <v>7</v>
      </c>
      <c r="Z303" s="424">
        <f t="shared" si="156"/>
        <v>2.1</v>
      </c>
      <c r="AA303" s="406">
        <f t="shared" si="147"/>
        <v>7</v>
      </c>
      <c r="AB303" s="484">
        <f t="shared" si="117"/>
        <v>2.1</v>
      </c>
      <c r="AC303" s="472"/>
    </row>
    <row r="304" spans="1:29" s="88" customFormat="1" ht="18">
      <c r="A304" s="6">
        <f t="shared" si="157"/>
        <v>12.059999999999999</v>
      </c>
      <c r="B304" s="58" t="s">
        <v>186</v>
      </c>
      <c r="C304" s="93">
        <v>0</v>
      </c>
      <c r="D304" s="102">
        <v>0</v>
      </c>
      <c r="E304" s="93">
        <v>0</v>
      </c>
      <c r="F304" s="102">
        <v>0</v>
      </c>
      <c r="G304" s="47"/>
      <c r="H304" s="48"/>
      <c r="I304" s="49">
        <f t="shared" si="148"/>
        <v>0</v>
      </c>
      <c r="J304" s="50">
        <f t="shared" si="148"/>
        <v>0</v>
      </c>
      <c r="K304" s="93"/>
      <c r="L304" s="93"/>
      <c r="M304" s="93"/>
      <c r="N304" s="93"/>
      <c r="O304" s="51">
        <v>0.1</v>
      </c>
      <c r="P304" s="65">
        <v>7</v>
      </c>
      <c r="Q304" s="41">
        <f t="shared" si="155"/>
        <v>0.70000000000000007</v>
      </c>
      <c r="R304" s="42">
        <f t="shared" si="150"/>
        <v>7</v>
      </c>
      <c r="S304" s="43">
        <f t="shared" si="150"/>
        <v>0.70000000000000007</v>
      </c>
      <c r="T304" s="470"/>
      <c r="U304" s="470"/>
      <c r="V304" s="470"/>
      <c r="W304" s="470"/>
      <c r="X304" s="423">
        <v>0.1</v>
      </c>
      <c r="Y304" s="471">
        <v>0</v>
      </c>
      <c r="Z304" s="424">
        <f t="shared" si="156"/>
        <v>0</v>
      </c>
      <c r="AA304" s="406">
        <f t="shared" si="147"/>
        <v>0</v>
      </c>
      <c r="AB304" s="484">
        <f t="shared" si="117"/>
        <v>0</v>
      </c>
      <c r="AC304" s="472"/>
    </row>
    <row r="305" spans="1:29" s="88" customFormat="1" ht="30.75" customHeight="1">
      <c r="A305" s="6">
        <f t="shared" si="157"/>
        <v>12.069999999999999</v>
      </c>
      <c r="B305" s="12" t="s">
        <v>187</v>
      </c>
      <c r="C305" s="8">
        <v>0</v>
      </c>
      <c r="D305" s="13">
        <v>0</v>
      </c>
      <c r="E305" s="8">
        <v>0</v>
      </c>
      <c r="F305" s="13">
        <v>0</v>
      </c>
      <c r="G305" s="47"/>
      <c r="H305" s="48"/>
      <c r="I305" s="49">
        <f t="shared" si="148"/>
        <v>0</v>
      </c>
      <c r="J305" s="50">
        <f t="shared" si="148"/>
        <v>0</v>
      </c>
      <c r="K305" s="8"/>
      <c r="L305" s="8"/>
      <c r="M305" s="8"/>
      <c r="N305" s="8"/>
      <c r="O305" s="51">
        <v>0.1</v>
      </c>
      <c r="P305" s="8">
        <v>5</v>
      </c>
      <c r="Q305" s="41">
        <f t="shared" si="155"/>
        <v>0.5</v>
      </c>
      <c r="R305" s="42">
        <f t="shared" si="150"/>
        <v>5</v>
      </c>
      <c r="S305" s="43">
        <f t="shared" si="150"/>
        <v>0.5</v>
      </c>
      <c r="T305" s="405"/>
      <c r="U305" s="405"/>
      <c r="V305" s="405"/>
      <c r="W305" s="405"/>
      <c r="X305" s="423">
        <v>0.1</v>
      </c>
      <c r="Y305" s="405">
        <v>0</v>
      </c>
      <c r="Z305" s="424">
        <f t="shared" si="156"/>
        <v>0</v>
      </c>
      <c r="AA305" s="406">
        <f t="shared" si="147"/>
        <v>0</v>
      </c>
      <c r="AB305" s="484">
        <f t="shared" si="117"/>
        <v>0</v>
      </c>
      <c r="AC305" s="407"/>
    </row>
    <row r="306" spans="1:29" s="88" customFormat="1" ht="92.25" customHeight="1">
      <c r="A306" s="6">
        <v>12.08</v>
      </c>
      <c r="B306" s="56" t="s">
        <v>341</v>
      </c>
      <c r="C306" s="8"/>
      <c r="D306" s="13"/>
      <c r="E306" s="8"/>
      <c r="F306" s="13"/>
      <c r="G306" s="47"/>
      <c r="H306" s="48"/>
      <c r="I306" s="49"/>
      <c r="J306" s="50"/>
      <c r="K306" s="8"/>
      <c r="L306" s="8"/>
      <c r="M306" s="8"/>
      <c r="N306" s="8"/>
      <c r="O306" s="60">
        <v>2.0039999999999999E-2</v>
      </c>
      <c r="P306" s="8">
        <v>71</v>
      </c>
      <c r="Q306" s="55">
        <f>O306*P306*12</f>
        <v>17.074079999999999</v>
      </c>
      <c r="R306" s="42">
        <f t="shared" ref="R306:R307" si="159">K306+M306+P306</f>
        <v>71</v>
      </c>
      <c r="S306" s="43">
        <f t="shared" ref="S306:S307" si="160">L306+N306+Q306</f>
        <v>17.074079999999999</v>
      </c>
      <c r="T306" s="405"/>
      <c r="U306" s="405"/>
      <c r="V306" s="405"/>
      <c r="W306" s="405"/>
      <c r="X306" s="456">
        <v>2.0039999999999999E-2</v>
      </c>
      <c r="Y306" s="405">
        <v>0</v>
      </c>
      <c r="Z306" s="458">
        <f>X306*Y306*12</f>
        <v>0</v>
      </c>
      <c r="AA306" s="406">
        <f t="shared" si="147"/>
        <v>0</v>
      </c>
      <c r="AB306" s="484">
        <f t="shared" si="117"/>
        <v>0</v>
      </c>
      <c r="AC306" s="407"/>
    </row>
    <row r="307" spans="1:29" s="88" customFormat="1" ht="96.75" customHeight="1">
      <c r="A307" s="6">
        <v>12.09</v>
      </c>
      <c r="B307" s="56" t="s">
        <v>342</v>
      </c>
      <c r="C307" s="8"/>
      <c r="D307" s="13"/>
      <c r="E307" s="8"/>
      <c r="F307" s="13"/>
      <c r="G307" s="47"/>
      <c r="H307" s="48"/>
      <c r="I307" s="49"/>
      <c r="J307" s="50"/>
      <c r="K307" s="8"/>
      <c r="L307" s="8"/>
      <c r="M307" s="8"/>
      <c r="N307" s="8"/>
      <c r="O307" s="60">
        <v>2.0039999999999999E-2</v>
      </c>
      <c r="P307" s="8">
        <v>55</v>
      </c>
      <c r="Q307" s="55">
        <f>O307*P307*12*2</f>
        <v>26.452799999999996</v>
      </c>
      <c r="R307" s="42">
        <f t="shared" si="159"/>
        <v>55</v>
      </c>
      <c r="S307" s="43">
        <f t="shared" si="160"/>
        <v>26.452799999999996</v>
      </c>
      <c r="T307" s="405"/>
      <c r="U307" s="405"/>
      <c r="V307" s="405"/>
      <c r="W307" s="405"/>
      <c r="X307" s="456">
        <v>2.0039999999999999E-2</v>
      </c>
      <c r="Y307" s="405">
        <v>0</v>
      </c>
      <c r="Z307" s="458">
        <f>X307*Y307*12*2</f>
        <v>0</v>
      </c>
      <c r="AA307" s="406">
        <f t="shared" si="147"/>
        <v>0</v>
      </c>
      <c r="AB307" s="484">
        <f t="shared" si="117"/>
        <v>0</v>
      </c>
      <c r="AC307" s="407"/>
    </row>
    <row r="308" spans="1:29" s="216" customFormat="1" ht="18">
      <c r="A308" s="203"/>
      <c r="B308" s="192" t="s">
        <v>107</v>
      </c>
      <c r="C308" s="210">
        <f>C302</f>
        <v>7</v>
      </c>
      <c r="D308" s="211">
        <f>SUM(D294:D307)</f>
        <v>131.12720000000002</v>
      </c>
      <c r="E308" s="210">
        <v>7</v>
      </c>
      <c r="F308" s="211">
        <f>SUM(F294:F307)</f>
        <v>131.12720000000002</v>
      </c>
      <c r="G308" s="214">
        <f t="shared" si="158"/>
        <v>1</v>
      </c>
      <c r="H308" s="215">
        <f t="shared" si="158"/>
        <v>1</v>
      </c>
      <c r="I308" s="210">
        <f t="shared" ref="I308:O308" si="161">SUM(I294:I307)</f>
        <v>0</v>
      </c>
      <c r="J308" s="211">
        <f t="shared" si="161"/>
        <v>0</v>
      </c>
      <c r="K308" s="211">
        <f t="shared" si="161"/>
        <v>0</v>
      </c>
      <c r="L308" s="211">
        <f t="shared" si="161"/>
        <v>0</v>
      </c>
      <c r="M308" s="211">
        <f t="shared" si="161"/>
        <v>0</v>
      </c>
      <c r="N308" s="211">
        <f t="shared" si="161"/>
        <v>0</v>
      </c>
      <c r="O308" s="212">
        <f t="shared" si="161"/>
        <v>4.1746199999999991</v>
      </c>
      <c r="P308" s="210">
        <v>7</v>
      </c>
      <c r="Q308" s="211">
        <f>SUM(Q294:Q307)</f>
        <v>260.81284000000005</v>
      </c>
      <c r="R308" s="210">
        <f>P308</f>
        <v>7</v>
      </c>
      <c r="S308" s="211">
        <f>SUM(S294:S307)</f>
        <v>260.81284000000005</v>
      </c>
      <c r="T308" s="475"/>
      <c r="U308" s="475">
        <f t="shared" ref="U308:W308" si="162">SUM(U294:U307)</f>
        <v>0</v>
      </c>
      <c r="V308" s="475"/>
      <c r="W308" s="475">
        <f t="shared" si="162"/>
        <v>0</v>
      </c>
      <c r="X308" s="476"/>
      <c r="Y308" s="210">
        <v>7</v>
      </c>
      <c r="Z308" s="475">
        <f>SUM(Z294:Z307)</f>
        <v>200.58475999999999</v>
      </c>
      <c r="AA308" s="210">
        <f>Y308</f>
        <v>7</v>
      </c>
      <c r="AB308" s="484">
        <f t="shared" si="117"/>
        <v>200.58475999999999</v>
      </c>
      <c r="AC308" s="422"/>
    </row>
    <row r="309" spans="1:29" s="147" customFormat="1" ht="31.5">
      <c r="A309" s="143">
        <v>13</v>
      </c>
      <c r="B309" s="144" t="s">
        <v>188</v>
      </c>
      <c r="C309" s="145"/>
      <c r="D309" s="162"/>
      <c r="E309" s="145"/>
      <c r="F309" s="162"/>
      <c r="G309" s="151"/>
      <c r="H309" s="152"/>
      <c r="I309" s="159"/>
      <c r="J309" s="145"/>
      <c r="K309" s="145"/>
      <c r="L309" s="145"/>
      <c r="M309" s="145"/>
      <c r="N309" s="145"/>
      <c r="O309" s="163"/>
      <c r="P309" s="145"/>
      <c r="Q309" s="162"/>
      <c r="R309" s="154">
        <f t="shared" si="150"/>
        <v>0</v>
      </c>
      <c r="S309" s="155">
        <f t="shared" si="150"/>
        <v>0</v>
      </c>
      <c r="T309" s="439"/>
      <c r="U309" s="439"/>
      <c r="V309" s="439"/>
      <c r="W309" s="439"/>
      <c r="X309" s="423"/>
      <c r="Y309" s="439"/>
      <c r="Z309" s="448"/>
      <c r="AA309" s="406"/>
      <c r="AB309" s="484"/>
      <c r="AC309" s="403"/>
    </row>
    <row r="310" spans="1:29" s="9" customFormat="1" ht="51" customHeight="1">
      <c r="A310" s="6">
        <v>13.01</v>
      </c>
      <c r="B310" s="7" t="s">
        <v>307</v>
      </c>
      <c r="C310" s="8"/>
      <c r="D310" s="13"/>
      <c r="E310" s="8"/>
      <c r="F310" s="13"/>
      <c r="G310" s="47"/>
      <c r="H310" s="48"/>
      <c r="I310" s="49">
        <f t="shared" ref="I310:J317" si="163">C310-E310</f>
        <v>0</v>
      </c>
      <c r="J310" s="50">
        <f t="shared" si="163"/>
        <v>0</v>
      </c>
      <c r="K310" s="8"/>
      <c r="L310" s="8"/>
      <c r="M310" s="8"/>
      <c r="N310" s="8"/>
      <c r="O310" s="51">
        <v>0.22084000000000001</v>
      </c>
      <c r="P310" s="8">
        <v>14</v>
      </c>
      <c r="Q310" s="41">
        <f>O310*P310*12</f>
        <v>37.101120000000002</v>
      </c>
      <c r="R310" s="42">
        <f t="shared" si="150"/>
        <v>14</v>
      </c>
      <c r="S310" s="43">
        <f t="shared" si="150"/>
        <v>37.101120000000002</v>
      </c>
      <c r="T310" s="405"/>
      <c r="U310" s="405"/>
      <c r="V310" s="405"/>
      <c r="W310" s="405"/>
      <c r="X310" s="423">
        <v>0.22084000000000001</v>
      </c>
      <c r="Y310" s="405">
        <v>14</v>
      </c>
      <c r="Z310" s="424">
        <f>X310*Y310*12</f>
        <v>37.101120000000002</v>
      </c>
      <c r="AA310" s="406">
        <f t="shared" ref="AA310:AB324" si="164">T310+V310+Y310</f>
        <v>14</v>
      </c>
      <c r="AB310" s="484">
        <f t="shared" si="164"/>
        <v>37.101120000000002</v>
      </c>
      <c r="AC310" s="404"/>
    </row>
    <row r="311" spans="1:29" s="9" customFormat="1" ht="47.25" customHeight="1">
      <c r="A311" s="6">
        <v>13.02</v>
      </c>
      <c r="B311" s="7" t="s">
        <v>308</v>
      </c>
      <c r="C311" s="8">
        <v>39</v>
      </c>
      <c r="D311" s="13">
        <v>80.435159999999996</v>
      </c>
      <c r="E311" s="8">
        <v>39</v>
      </c>
      <c r="F311" s="13">
        <v>80.435159999999996</v>
      </c>
      <c r="G311" s="47">
        <f t="shared" si="158"/>
        <v>1</v>
      </c>
      <c r="H311" s="48">
        <f t="shared" si="158"/>
        <v>1</v>
      </c>
      <c r="I311" s="49">
        <f t="shared" si="163"/>
        <v>0</v>
      </c>
      <c r="J311" s="50">
        <f t="shared" si="163"/>
        <v>0</v>
      </c>
      <c r="K311" s="8"/>
      <c r="L311" s="8"/>
      <c r="M311" s="8"/>
      <c r="N311" s="8"/>
      <c r="O311" s="51">
        <v>0.19420999999999999</v>
      </c>
      <c r="P311" s="8">
        <v>25</v>
      </c>
      <c r="Q311" s="41">
        <f>O311*P311*12</f>
        <v>58.262999999999998</v>
      </c>
      <c r="R311" s="42">
        <f t="shared" si="150"/>
        <v>25</v>
      </c>
      <c r="S311" s="43">
        <f t="shared" si="150"/>
        <v>58.262999999999998</v>
      </c>
      <c r="T311" s="405"/>
      <c r="U311" s="405"/>
      <c r="V311" s="405"/>
      <c r="W311" s="405"/>
      <c r="X311" s="423">
        <v>0.19420999999999999</v>
      </c>
      <c r="Y311" s="405">
        <v>25</v>
      </c>
      <c r="Z311" s="424">
        <f>X311*Y311*12</f>
        <v>58.262999999999998</v>
      </c>
      <c r="AA311" s="406">
        <f t="shared" si="164"/>
        <v>25</v>
      </c>
      <c r="AB311" s="484">
        <f t="shared" si="164"/>
        <v>58.262999999999998</v>
      </c>
      <c r="AC311" s="404"/>
    </row>
    <row r="312" spans="1:29" s="88" customFormat="1" ht="21" customHeight="1">
      <c r="A312" s="6">
        <v>13.03</v>
      </c>
      <c r="B312" s="58" t="s">
        <v>183</v>
      </c>
      <c r="C312" s="93">
        <v>0</v>
      </c>
      <c r="D312" s="102">
        <v>0</v>
      </c>
      <c r="E312" s="93">
        <v>0</v>
      </c>
      <c r="F312" s="102">
        <v>0</v>
      </c>
      <c r="G312" s="47"/>
      <c r="H312" s="48"/>
      <c r="I312" s="49">
        <f t="shared" si="163"/>
        <v>0</v>
      </c>
      <c r="J312" s="50">
        <f t="shared" si="163"/>
        <v>0</v>
      </c>
      <c r="K312" s="93"/>
      <c r="L312" s="93"/>
      <c r="M312" s="93"/>
      <c r="N312" s="93"/>
      <c r="O312" s="51">
        <v>0.1</v>
      </c>
      <c r="P312" s="93"/>
      <c r="Q312" s="41">
        <f>O312*P312</f>
        <v>0</v>
      </c>
      <c r="R312" s="42">
        <f t="shared" ref="R312:S378" si="165">K312+M312+P312</f>
        <v>0</v>
      </c>
      <c r="S312" s="43">
        <f t="shared" si="165"/>
        <v>0</v>
      </c>
      <c r="T312" s="470"/>
      <c r="U312" s="470"/>
      <c r="V312" s="470"/>
      <c r="W312" s="470"/>
      <c r="X312" s="423">
        <v>0.1</v>
      </c>
      <c r="Y312" s="470"/>
      <c r="Z312" s="424">
        <f>X312*Y312</f>
        <v>0</v>
      </c>
      <c r="AA312" s="406">
        <f t="shared" si="164"/>
        <v>0</v>
      </c>
      <c r="AB312" s="484">
        <f t="shared" si="164"/>
        <v>0</v>
      </c>
      <c r="AC312" s="472"/>
    </row>
    <row r="313" spans="1:29" s="88" customFormat="1" ht="42.75" customHeight="1">
      <c r="A313" s="6">
        <f t="shared" ref="A313:A317" si="166">+A312+0.01</f>
        <v>13.04</v>
      </c>
      <c r="B313" s="58" t="s">
        <v>314</v>
      </c>
      <c r="C313" s="93">
        <v>0</v>
      </c>
      <c r="D313" s="102">
        <v>0</v>
      </c>
      <c r="E313" s="93">
        <v>0</v>
      </c>
      <c r="F313" s="102">
        <v>0</v>
      </c>
      <c r="G313" s="47"/>
      <c r="H313" s="48"/>
      <c r="I313" s="49">
        <f t="shared" si="163"/>
        <v>0</v>
      </c>
      <c r="J313" s="50">
        <f t="shared" si="163"/>
        <v>0</v>
      </c>
      <c r="K313" s="93"/>
      <c r="L313" s="93"/>
      <c r="M313" s="93"/>
      <c r="N313" s="93"/>
      <c r="O313" s="51">
        <v>0.1</v>
      </c>
      <c r="P313" s="93">
        <v>39</v>
      </c>
      <c r="Q313" s="41">
        <f t="shared" ref="Q313:Q317" si="167">O313*P313</f>
        <v>3.9000000000000004</v>
      </c>
      <c r="R313" s="42">
        <f t="shared" si="165"/>
        <v>39</v>
      </c>
      <c r="S313" s="43">
        <f t="shared" si="165"/>
        <v>3.9000000000000004</v>
      </c>
      <c r="T313" s="470"/>
      <c r="U313" s="470"/>
      <c r="V313" s="470"/>
      <c r="W313" s="470"/>
      <c r="X313" s="423">
        <v>0.1</v>
      </c>
      <c r="Y313" s="470">
        <v>0</v>
      </c>
      <c r="Z313" s="424">
        <f t="shared" ref="Z313:Z317" si="168">X313*Y313</f>
        <v>0</v>
      </c>
      <c r="AA313" s="406">
        <f t="shared" si="164"/>
        <v>0</v>
      </c>
      <c r="AB313" s="484">
        <f t="shared" si="164"/>
        <v>0</v>
      </c>
      <c r="AC313" s="472"/>
    </row>
    <row r="314" spans="1:29" s="88" customFormat="1" ht="18">
      <c r="A314" s="6">
        <f t="shared" si="166"/>
        <v>13.049999999999999</v>
      </c>
      <c r="B314" s="7" t="s">
        <v>184</v>
      </c>
      <c r="C314" s="8">
        <v>39</v>
      </c>
      <c r="D314" s="13">
        <v>3.9000000000000004</v>
      </c>
      <c r="E314" s="8">
        <v>39</v>
      </c>
      <c r="F314" s="13">
        <v>3.9000000000000004</v>
      </c>
      <c r="G314" s="47">
        <f t="shared" si="158"/>
        <v>1</v>
      </c>
      <c r="H314" s="48">
        <f t="shared" si="158"/>
        <v>1</v>
      </c>
      <c r="I314" s="49">
        <f t="shared" si="163"/>
        <v>0</v>
      </c>
      <c r="J314" s="50">
        <f t="shared" si="163"/>
        <v>0</v>
      </c>
      <c r="K314" s="8"/>
      <c r="L314" s="8"/>
      <c r="M314" s="8"/>
      <c r="N314" s="8"/>
      <c r="O314" s="51">
        <v>0.1</v>
      </c>
      <c r="P314" s="8">
        <v>39</v>
      </c>
      <c r="Q314" s="41">
        <f t="shared" si="167"/>
        <v>3.9000000000000004</v>
      </c>
      <c r="R314" s="42">
        <f t="shared" si="165"/>
        <v>39</v>
      </c>
      <c r="S314" s="43">
        <f t="shared" si="165"/>
        <v>3.9000000000000004</v>
      </c>
      <c r="T314" s="405"/>
      <c r="U314" s="405"/>
      <c r="V314" s="405"/>
      <c r="W314" s="405"/>
      <c r="X314" s="423">
        <v>0.1</v>
      </c>
      <c r="Y314" s="405">
        <v>39</v>
      </c>
      <c r="Z314" s="424">
        <f t="shared" si="168"/>
        <v>3.9000000000000004</v>
      </c>
      <c r="AA314" s="406">
        <f t="shared" si="164"/>
        <v>39</v>
      </c>
      <c r="AB314" s="484">
        <f t="shared" si="164"/>
        <v>3.9000000000000004</v>
      </c>
      <c r="AC314" s="404"/>
    </row>
    <row r="315" spans="1:29" s="9" customFormat="1" ht="22.5" customHeight="1">
      <c r="A315" s="6">
        <f t="shared" si="166"/>
        <v>13.059999999999999</v>
      </c>
      <c r="B315" s="58" t="s">
        <v>189</v>
      </c>
      <c r="C315" s="93">
        <v>39</v>
      </c>
      <c r="D315" s="102">
        <v>4.68</v>
      </c>
      <c r="E315" s="93">
        <v>39</v>
      </c>
      <c r="F315" s="102">
        <v>4.68</v>
      </c>
      <c r="G315" s="47">
        <f t="shared" si="158"/>
        <v>1</v>
      </c>
      <c r="H315" s="48">
        <f t="shared" si="158"/>
        <v>1</v>
      </c>
      <c r="I315" s="49">
        <f t="shared" si="163"/>
        <v>0</v>
      </c>
      <c r="J315" s="50">
        <f t="shared" si="163"/>
        <v>0</v>
      </c>
      <c r="K315" s="93"/>
      <c r="L315" s="93"/>
      <c r="M315" s="93"/>
      <c r="N315" s="93"/>
      <c r="O315" s="51">
        <f>0.01*12</f>
        <v>0.12</v>
      </c>
      <c r="P315" s="93">
        <v>39</v>
      </c>
      <c r="Q315" s="41">
        <f t="shared" si="167"/>
        <v>4.68</v>
      </c>
      <c r="R315" s="42">
        <f t="shared" si="165"/>
        <v>39</v>
      </c>
      <c r="S315" s="43">
        <f t="shared" si="165"/>
        <v>4.68</v>
      </c>
      <c r="T315" s="470"/>
      <c r="U315" s="470"/>
      <c r="V315" s="470"/>
      <c r="W315" s="470"/>
      <c r="X315" s="423">
        <f>0.01*12</f>
        <v>0.12</v>
      </c>
      <c r="Y315" s="470">
        <v>39</v>
      </c>
      <c r="Z315" s="424">
        <f t="shared" si="168"/>
        <v>4.68</v>
      </c>
      <c r="AA315" s="406">
        <f t="shared" si="164"/>
        <v>39</v>
      </c>
      <c r="AB315" s="484">
        <f t="shared" si="164"/>
        <v>4.68</v>
      </c>
      <c r="AC315" s="472"/>
    </row>
    <row r="316" spans="1:29" s="88" customFormat="1" ht="18">
      <c r="A316" s="6">
        <f t="shared" si="166"/>
        <v>13.069999999999999</v>
      </c>
      <c r="B316" s="58" t="s">
        <v>186</v>
      </c>
      <c r="C316" s="93">
        <v>0</v>
      </c>
      <c r="D316" s="102">
        <v>0</v>
      </c>
      <c r="E316" s="93">
        <v>0</v>
      </c>
      <c r="F316" s="102">
        <v>0</v>
      </c>
      <c r="G316" s="47"/>
      <c r="H316" s="48"/>
      <c r="I316" s="49">
        <f t="shared" si="163"/>
        <v>0</v>
      </c>
      <c r="J316" s="50">
        <f t="shared" si="163"/>
        <v>0</v>
      </c>
      <c r="K316" s="93"/>
      <c r="L316" s="93"/>
      <c r="M316" s="93"/>
      <c r="N316" s="93"/>
      <c r="O316" s="51">
        <v>0.03</v>
      </c>
      <c r="P316" s="93">
        <v>39</v>
      </c>
      <c r="Q316" s="41">
        <f t="shared" si="167"/>
        <v>1.17</v>
      </c>
      <c r="R316" s="42">
        <f t="shared" si="165"/>
        <v>39</v>
      </c>
      <c r="S316" s="43">
        <f t="shared" si="165"/>
        <v>1.17</v>
      </c>
      <c r="T316" s="470"/>
      <c r="U316" s="470"/>
      <c r="V316" s="470"/>
      <c r="W316" s="470"/>
      <c r="X316" s="423">
        <v>0.03</v>
      </c>
      <c r="Y316" s="470">
        <v>0</v>
      </c>
      <c r="Z316" s="424">
        <f t="shared" si="168"/>
        <v>0</v>
      </c>
      <c r="AA316" s="406">
        <f t="shared" si="164"/>
        <v>0</v>
      </c>
      <c r="AB316" s="484">
        <f t="shared" si="164"/>
        <v>0</v>
      </c>
      <c r="AC316" s="472"/>
    </row>
    <row r="317" spans="1:29" s="88" customFormat="1" ht="18">
      <c r="A317" s="6">
        <f t="shared" si="166"/>
        <v>13.079999999999998</v>
      </c>
      <c r="B317" s="12" t="s">
        <v>187</v>
      </c>
      <c r="C317" s="8">
        <v>0</v>
      </c>
      <c r="D317" s="13">
        <v>0</v>
      </c>
      <c r="E317" s="8">
        <v>0</v>
      </c>
      <c r="F317" s="13">
        <v>0</v>
      </c>
      <c r="G317" s="47"/>
      <c r="H317" s="48"/>
      <c r="I317" s="49">
        <f t="shared" si="163"/>
        <v>0</v>
      </c>
      <c r="J317" s="50">
        <f t="shared" si="163"/>
        <v>0</v>
      </c>
      <c r="K317" s="8"/>
      <c r="L317" s="8"/>
      <c r="M317" s="8"/>
      <c r="N317" s="8"/>
      <c r="O317" s="51">
        <v>0.02</v>
      </c>
      <c r="P317" s="8">
        <v>39</v>
      </c>
      <c r="Q317" s="41">
        <f t="shared" si="167"/>
        <v>0.78</v>
      </c>
      <c r="R317" s="42">
        <f t="shared" si="165"/>
        <v>39</v>
      </c>
      <c r="S317" s="43">
        <f t="shared" si="165"/>
        <v>0.78</v>
      </c>
      <c r="T317" s="405"/>
      <c r="U317" s="405"/>
      <c r="V317" s="405"/>
      <c r="W317" s="405"/>
      <c r="X317" s="423">
        <v>0.02</v>
      </c>
      <c r="Y317" s="405">
        <v>0</v>
      </c>
      <c r="Z317" s="424">
        <f t="shared" si="168"/>
        <v>0</v>
      </c>
      <c r="AA317" s="406">
        <f t="shared" si="164"/>
        <v>0</v>
      </c>
      <c r="AB317" s="484">
        <f t="shared" si="164"/>
        <v>0</v>
      </c>
      <c r="AC317" s="407"/>
    </row>
    <row r="318" spans="1:29" s="88" customFormat="1" ht="31.5">
      <c r="A318" s="6">
        <v>13.09</v>
      </c>
      <c r="B318" s="56" t="s">
        <v>339</v>
      </c>
      <c r="C318" s="8"/>
      <c r="D318" s="13"/>
      <c r="E318" s="8"/>
      <c r="F318" s="13"/>
      <c r="G318" s="47"/>
      <c r="H318" s="48"/>
      <c r="I318" s="49"/>
      <c r="J318" s="50"/>
      <c r="K318" s="8"/>
      <c r="L318" s="8"/>
      <c r="M318" s="8"/>
      <c r="N318" s="8"/>
      <c r="O318" s="60">
        <v>2.0039999999999999E-2</v>
      </c>
      <c r="P318" s="8">
        <v>39</v>
      </c>
      <c r="Q318" s="55">
        <f>O318*P318*12</f>
        <v>9.3787199999999995</v>
      </c>
      <c r="R318" s="42">
        <f t="shared" ref="R318:R319" si="169">K318+M318+P318</f>
        <v>39</v>
      </c>
      <c r="S318" s="43">
        <f t="shared" ref="S318:S319" si="170">L318+N318+Q318</f>
        <v>9.3787199999999995</v>
      </c>
      <c r="T318" s="405"/>
      <c r="U318" s="405"/>
      <c r="V318" s="405"/>
      <c r="W318" s="405"/>
      <c r="X318" s="456">
        <v>2.0039999999999999E-2</v>
      </c>
      <c r="Y318" s="405">
        <v>0</v>
      </c>
      <c r="Z318" s="458">
        <f>X318*Y318*12</f>
        <v>0</v>
      </c>
      <c r="AA318" s="406">
        <f t="shared" si="164"/>
        <v>0</v>
      </c>
      <c r="AB318" s="484">
        <f t="shared" si="164"/>
        <v>0</v>
      </c>
      <c r="AC318" s="407"/>
    </row>
    <row r="319" spans="1:29" s="88" customFormat="1" ht="47.25">
      <c r="A319" s="6">
        <v>13.1</v>
      </c>
      <c r="B319" s="56" t="s">
        <v>340</v>
      </c>
      <c r="C319" s="8"/>
      <c r="D319" s="13"/>
      <c r="E319" s="8"/>
      <c r="F319" s="13"/>
      <c r="G319" s="47"/>
      <c r="H319" s="48"/>
      <c r="I319" s="49"/>
      <c r="J319" s="50"/>
      <c r="K319" s="8"/>
      <c r="L319" s="8"/>
      <c r="M319" s="8"/>
      <c r="N319" s="8"/>
      <c r="O319" s="60">
        <v>2.0039999999999999E-2</v>
      </c>
      <c r="P319" s="8">
        <v>39</v>
      </c>
      <c r="Q319" s="55">
        <f>O319*P319*12*2</f>
        <v>18.757439999999999</v>
      </c>
      <c r="R319" s="42">
        <f t="shared" si="169"/>
        <v>39</v>
      </c>
      <c r="S319" s="43">
        <f t="shared" si="170"/>
        <v>18.757439999999999</v>
      </c>
      <c r="T319" s="405"/>
      <c r="U319" s="405"/>
      <c r="V319" s="405"/>
      <c r="W319" s="405"/>
      <c r="X319" s="456">
        <v>2.0039999999999999E-2</v>
      </c>
      <c r="Y319" s="405">
        <v>0</v>
      </c>
      <c r="Z319" s="458">
        <f>X319*Y319*12*2</f>
        <v>0</v>
      </c>
      <c r="AA319" s="406">
        <f t="shared" si="164"/>
        <v>0</v>
      </c>
      <c r="AB319" s="484">
        <f t="shared" si="164"/>
        <v>0</v>
      </c>
      <c r="AC319" s="407"/>
    </row>
    <row r="320" spans="1:29" s="216" customFormat="1" ht="18">
      <c r="A320" s="203"/>
      <c r="B320" s="192" t="s">
        <v>107</v>
      </c>
      <c r="C320" s="198">
        <f>C314</f>
        <v>39</v>
      </c>
      <c r="D320" s="199">
        <f>SUM(D310:D319)</f>
        <v>89.015160000000009</v>
      </c>
      <c r="E320" s="198">
        <f>E314</f>
        <v>39</v>
      </c>
      <c r="F320" s="199">
        <f>SUM(F310:F319)</f>
        <v>89.015160000000009</v>
      </c>
      <c r="G320" s="214">
        <f>E320/C320</f>
        <v>1</v>
      </c>
      <c r="H320" s="215">
        <f t="shared" si="158"/>
        <v>1</v>
      </c>
      <c r="I320" s="198">
        <f t="shared" ref="I320:O320" si="171">SUM(I310:I319)</f>
        <v>0</v>
      </c>
      <c r="J320" s="199">
        <f t="shared" si="171"/>
        <v>0</v>
      </c>
      <c r="K320" s="199">
        <f t="shared" si="171"/>
        <v>0</v>
      </c>
      <c r="L320" s="199">
        <f t="shared" si="171"/>
        <v>0</v>
      </c>
      <c r="M320" s="199">
        <f t="shared" si="171"/>
        <v>0</v>
      </c>
      <c r="N320" s="199">
        <f t="shared" si="171"/>
        <v>0</v>
      </c>
      <c r="O320" s="200">
        <f t="shared" si="171"/>
        <v>0.9251299999999999</v>
      </c>
      <c r="P320" s="198">
        <v>39</v>
      </c>
      <c r="Q320" s="199">
        <f>SUM(Q310:Q319)</f>
        <v>137.93028000000001</v>
      </c>
      <c r="R320" s="198">
        <v>39</v>
      </c>
      <c r="S320" s="199">
        <f>SUM(S310:S319)</f>
        <v>137.93028000000001</v>
      </c>
      <c r="T320" s="446"/>
      <c r="U320" s="446">
        <f t="shared" ref="U320:X320" si="172">SUM(U310:U319)</f>
        <v>0</v>
      </c>
      <c r="V320" s="446"/>
      <c r="W320" s="446">
        <f t="shared" si="172"/>
        <v>0</v>
      </c>
      <c r="X320" s="200">
        <f t="shared" si="172"/>
        <v>0.9251299999999999</v>
      </c>
      <c r="Y320" s="198">
        <v>39</v>
      </c>
      <c r="Z320" s="446">
        <f>SUM(Z310:Z319)</f>
        <v>103.94412</v>
      </c>
      <c r="AA320" s="198">
        <f>Y320</f>
        <v>39</v>
      </c>
      <c r="AB320" s="446">
        <f>SUM(AB310:AB319)</f>
        <v>103.94412</v>
      </c>
      <c r="AC320" s="422"/>
    </row>
    <row r="321" spans="1:29" s="147" customFormat="1" ht="47.25" customHeight="1">
      <c r="A321" s="143">
        <v>14</v>
      </c>
      <c r="B321" s="144" t="s">
        <v>343</v>
      </c>
      <c r="C321" s="145"/>
      <c r="D321" s="162"/>
      <c r="E321" s="145"/>
      <c r="F321" s="162"/>
      <c r="G321" s="151"/>
      <c r="H321" s="152"/>
      <c r="I321" s="159"/>
      <c r="J321" s="145"/>
      <c r="K321" s="145"/>
      <c r="L321" s="145"/>
      <c r="M321" s="145"/>
      <c r="N321" s="145"/>
      <c r="O321" s="153"/>
      <c r="P321" s="145"/>
      <c r="Q321" s="162"/>
      <c r="R321" s="154">
        <f t="shared" si="165"/>
        <v>0</v>
      </c>
      <c r="S321" s="155">
        <f t="shared" si="165"/>
        <v>0</v>
      </c>
      <c r="T321" s="439"/>
      <c r="U321" s="439"/>
      <c r="V321" s="439"/>
      <c r="W321" s="439"/>
      <c r="X321" s="440"/>
      <c r="Y321" s="439"/>
      <c r="Z321" s="448"/>
      <c r="AA321" s="406"/>
      <c r="AB321" s="484"/>
      <c r="AC321" s="403"/>
    </row>
    <row r="322" spans="1:29" s="9" customFormat="1" ht="70.5" customHeight="1">
      <c r="A322" s="6">
        <v>14.01</v>
      </c>
      <c r="B322" s="7" t="s">
        <v>346</v>
      </c>
      <c r="C322" s="8"/>
      <c r="D322" s="13"/>
      <c r="E322" s="8"/>
      <c r="F322" s="13"/>
      <c r="G322" s="47"/>
      <c r="H322" s="48"/>
      <c r="I322" s="49">
        <f t="shared" ref="I322:J324" si="173">C322-E322</f>
        <v>0</v>
      </c>
      <c r="J322" s="50">
        <f t="shared" si="173"/>
        <v>0</v>
      </c>
      <c r="K322" s="8"/>
      <c r="L322" s="8"/>
      <c r="M322" s="8"/>
      <c r="N322" s="8"/>
      <c r="O322" s="64"/>
      <c r="P322" s="8"/>
      <c r="Q322" s="41">
        <f t="shared" ref="Q322" si="174">O322*P322</f>
        <v>0</v>
      </c>
      <c r="R322" s="42">
        <f t="shared" si="165"/>
        <v>0</v>
      </c>
      <c r="S322" s="43">
        <f t="shared" si="165"/>
        <v>0</v>
      </c>
      <c r="T322" s="405"/>
      <c r="U322" s="405"/>
      <c r="V322" s="405"/>
      <c r="W322" s="405"/>
      <c r="X322" s="426"/>
      <c r="Y322" s="405"/>
      <c r="Z322" s="424">
        <f t="shared" ref="Z322" si="175">X322*Y322</f>
        <v>0</v>
      </c>
      <c r="AA322" s="406">
        <f t="shared" ref="AA322:AA324" si="176">T322+V322+Y322</f>
        <v>0</v>
      </c>
      <c r="AB322" s="484">
        <f t="shared" si="164"/>
        <v>0</v>
      </c>
      <c r="AC322" s="404"/>
    </row>
    <row r="323" spans="1:29" s="9" customFormat="1" ht="26.25" customHeight="1">
      <c r="A323" s="6"/>
      <c r="B323" s="7" t="s">
        <v>345</v>
      </c>
      <c r="C323" s="8"/>
      <c r="D323" s="13"/>
      <c r="E323" s="8"/>
      <c r="F323" s="13"/>
      <c r="G323" s="47"/>
      <c r="H323" s="48"/>
      <c r="I323" s="49">
        <f t="shared" si="173"/>
        <v>0</v>
      </c>
      <c r="J323" s="50">
        <f t="shared" si="173"/>
        <v>0</v>
      </c>
      <c r="K323" s="8"/>
      <c r="L323" s="8"/>
      <c r="M323" s="8"/>
      <c r="N323" s="8"/>
      <c r="O323" s="64"/>
      <c r="P323" s="8">
        <v>129</v>
      </c>
      <c r="Q323" s="41">
        <v>40</v>
      </c>
      <c r="R323" s="42">
        <f t="shared" si="165"/>
        <v>129</v>
      </c>
      <c r="S323" s="43">
        <f t="shared" si="165"/>
        <v>40</v>
      </c>
      <c r="T323" s="405"/>
      <c r="U323" s="405"/>
      <c r="V323" s="405"/>
      <c r="W323" s="405"/>
      <c r="X323" s="426">
        <v>0.20833299999999999</v>
      </c>
      <c r="Y323" s="405">
        <v>129</v>
      </c>
      <c r="Z323" s="424">
        <f>X323*Y323</f>
        <v>26.874956999999998</v>
      </c>
      <c r="AA323" s="406">
        <f t="shared" si="176"/>
        <v>129</v>
      </c>
      <c r="AB323" s="484">
        <f t="shared" si="164"/>
        <v>26.874956999999998</v>
      </c>
      <c r="AC323" s="404"/>
    </row>
    <row r="324" spans="1:29" s="9" customFormat="1" ht="24.75" customHeight="1">
      <c r="A324" s="6"/>
      <c r="B324" s="7" t="s">
        <v>344</v>
      </c>
      <c r="C324" s="8">
        <v>12</v>
      </c>
      <c r="D324" s="13">
        <v>49.384</v>
      </c>
      <c r="E324" s="8">
        <v>12</v>
      </c>
      <c r="F324" s="13">
        <v>49.384</v>
      </c>
      <c r="G324" s="47">
        <f t="shared" ref="G324" si="177">E324/C324</f>
        <v>1</v>
      </c>
      <c r="H324" s="48">
        <f t="shared" ref="H324:H325" si="178">F324/D324</f>
        <v>1</v>
      </c>
      <c r="I324" s="49">
        <f t="shared" si="173"/>
        <v>0</v>
      </c>
      <c r="J324" s="50">
        <f t="shared" si="173"/>
        <v>0</v>
      </c>
      <c r="K324" s="8"/>
      <c r="L324" s="8"/>
      <c r="M324" s="8"/>
      <c r="N324" s="8"/>
      <c r="O324" s="64">
        <v>7.1428000000000003</v>
      </c>
      <c r="P324" s="8">
        <v>4</v>
      </c>
      <c r="Q324" s="41">
        <f>O324*P324</f>
        <v>28.571200000000001</v>
      </c>
      <c r="R324" s="42">
        <f t="shared" si="165"/>
        <v>4</v>
      </c>
      <c r="S324" s="43">
        <f t="shared" si="165"/>
        <v>28.571200000000001</v>
      </c>
      <c r="T324" s="405"/>
      <c r="U324" s="405"/>
      <c r="V324" s="405"/>
      <c r="W324" s="405"/>
      <c r="X324" s="426">
        <v>7.1428000000000003</v>
      </c>
      <c r="Y324" s="405">
        <v>4</v>
      </c>
      <c r="Z324" s="424">
        <f>X324*Y324</f>
        <v>28.571200000000001</v>
      </c>
      <c r="AA324" s="406">
        <f t="shared" si="176"/>
        <v>4</v>
      </c>
      <c r="AB324" s="484">
        <f t="shared" si="164"/>
        <v>28.571200000000001</v>
      </c>
      <c r="AC324" s="404"/>
    </row>
    <row r="325" spans="1:29" s="216" customFormat="1" ht="18">
      <c r="A325" s="203"/>
      <c r="B325" s="192" t="s">
        <v>105</v>
      </c>
      <c r="C325" s="198">
        <f>SUM(C322:C324)</f>
        <v>12</v>
      </c>
      <c r="D325" s="199">
        <f t="shared" ref="D325:S325" si="179">SUM(D322:D324)</f>
        <v>49.384</v>
      </c>
      <c r="E325" s="198">
        <f t="shared" si="179"/>
        <v>12</v>
      </c>
      <c r="F325" s="199">
        <f t="shared" si="179"/>
        <v>49.384</v>
      </c>
      <c r="G325" s="134">
        <f>E325/C325</f>
        <v>1</v>
      </c>
      <c r="H325" s="135">
        <f t="shared" si="178"/>
        <v>1</v>
      </c>
      <c r="I325" s="198">
        <f t="shared" si="179"/>
        <v>0</v>
      </c>
      <c r="J325" s="199">
        <f t="shared" si="179"/>
        <v>0</v>
      </c>
      <c r="K325" s="199">
        <f t="shared" si="179"/>
        <v>0</v>
      </c>
      <c r="L325" s="199">
        <f t="shared" si="179"/>
        <v>0</v>
      </c>
      <c r="M325" s="199">
        <f t="shared" si="179"/>
        <v>0</v>
      </c>
      <c r="N325" s="199">
        <f t="shared" si="179"/>
        <v>0</v>
      </c>
      <c r="O325" s="200">
        <f t="shared" si="179"/>
        <v>7.1428000000000003</v>
      </c>
      <c r="P325" s="199">
        <f t="shared" si="179"/>
        <v>133</v>
      </c>
      <c r="Q325" s="199">
        <f t="shared" si="179"/>
        <v>68.571200000000005</v>
      </c>
      <c r="R325" s="199">
        <f t="shared" si="179"/>
        <v>133</v>
      </c>
      <c r="S325" s="199">
        <f t="shared" si="179"/>
        <v>68.571200000000005</v>
      </c>
      <c r="T325" s="446"/>
      <c r="U325" s="446">
        <f t="shared" ref="U325:AB325" si="180">SUM(U322:U324)</f>
        <v>0</v>
      </c>
      <c r="V325" s="446"/>
      <c r="W325" s="446">
        <f t="shared" si="180"/>
        <v>0</v>
      </c>
      <c r="X325" s="449"/>
      <c r="Y325" s="445">
        <f t="shared" si="180"/>
        <v>133</v>
      </c>
      <c r="Z325" s="446">
        <f t="shared" si="180"/>
        <v>55.446156999999999</v>
      </c>
      <c r="AA325" s="445">
        <f t="shared" si="180"/>
        <v>133</v>
      </c>
      <c r="AB325" s="446">
        <f t="shared" si="180"/>
        <v>55.446156999999999</v>
      </c>
      <c r="AC325" s="422"/>
    </row>
    <row r="326" spans="1:29" s="147" customFormat="1" ht="18">
      <c r="A326" s="143">
        <v>15</v>
      </c>
      <c r="B326" s="144" t="s">
        <v>190</v>
      </c>
      <c r="C326" s="145"/>
      <c r="D326" s="162"/>
      <c r="E326" s="145"/>
      <c r="F326" s="162"/>
      <c r="G326" s="151"/>
      <c r="H326" s="152"/>
      <c r="I326" s="159"/>
      <c r="J326" s="145"/>
      <c r="K326" s="145"/>
      <c r="L326" s="145"/>
      <c r="M326" s="145"/>
      <c r="N326" s="145"/>
      <c r="O326" s="153"/>
      <c r="P326" s="145"/>
      <c r="Q326" s="162"/>
      <c r="R326" s="154">
        <f t="shared" si="165"/>
        <v>0</v>
      </c>
      <c r="S326" s="155">
        <f t="shared" si="165"/>
        <v>0</v>
      </c>
      <c r="T326" s="439"/>
      <c r="U326" s="439"/>
      <c r="V326" s="439"/>
      <c r="W326" s="439"/>
      <c r="X326" s="440"/>
      <c r="Y326" s="439"/>
      <c r="Z326" s="448"/>
      <c r="AA326" s="406"/>
      <c r="AB326" s="484"/>
      <c r="AC326" s="403"/>
    </row>
    <row r="327" spans="1:29" s="88" customFormat="1" ht="18">
      <c r="A327" s="6">
        <v>15.01</v>
      </c>
      <c r="B327" s="7" t="s">
        <v>191</v>
      </c>
      <c r="C327" s="8">
        <v>201</v>
      </c>
      <c r="D327" s="13">
        <v>6.0299999999999994</v>
      </c>
      <c r="E327" s="8">
        <v>201</v>
      </c>
      <c r="F327" s="13">
        <v>6.0299999999999994</v>
      </c>
      <c r="G327" s="47">
        <f t="shared" ref="G327:G328" si="181">E327/C327</f>
        <v>1</v>
      </c>
      <c r="H327" s="48">
        <f t="shared" ref="H327:H329" si="182">F327/D327</f>
        <v>1</v>
      </c>
      <c r="I327" s="49">
        <f t="shared" ref="I327:J328" si="183">C327-E327</f>
        <v>0</v>
      </c>
      <c r="J327" s="50">
        <f t="shared" si="183"/>
        <v>0</v>
      </c>
      <c r="K327" s="8"/>
      <c r="L327" s="8"/>
      <c r="M327" s="8"/>
      <c r="N327" s="8"/>
      <c r="O327" s="51">
        <v>0.03</v>
      </c>
      <c r="P327" s="8">
        <v>0</v>
      </c>
      <c r="Q327" s="41">
        <f t="shared" ref="Q327" si="184">O327*P327</f>
        <v>0</v>
      </c>
      <c r="R327" s="42">
        <f t="shared" si="165"/>
        <v>0</v>
      </c>
      <c r="S327" s="43">
        <f t="shared" si="165"/>
        <v>0</v>
      </c>
      <c r="T327" s="405"/>
      <c r="U327" s="405"/>
      <c r="V327" s="405"/>
      <c r="W327" s="405"/>
      <c r="X327" s="423">
        <v>0.03</v>
      </c>
      <c r="Y327" s="405">
        <v>0</v>
      </c>
      <c r="Z327" s="424">
        <f t="shared" ref="Z327" si="185">X327*Y327</f>
        <v>0</v>
      </c>
      <c r="AA327" s="406">
        <f t="shared" ref="AA327:AB392" si="186">T327+V327+Y327</f>
        <v>0</v>
      </c>
      <c r="AB327" s="484">
        <f t="shared" si="186"/>
        <v>0</v>
      </c>
      <c r="AC327" s="404"/>
    </row>
    <row r="328" spans="1:29" s="88" customFormat="1" ht="18">
      <c r="A328" s="6">
        <v>15.02</v>
      </c>
      <c r="B328" s="7" t="s">
        <v>192</v>
      </c>
      <c r="C328" s="8">
        <v>95</v>
      </c>
      <c r="D328" s="13">
        <v>9.5</v>
      </c>
      <c r="E328" s="8">
        <v>95</v>
      </c>
      <c r="F328" s="13">
        <v>9.5</v>
      </c>
      <c r="G328" s="47">
        <f t="shared" si="181"/>
        <v>1</v>
      </c>
      <c r="H328" s="48">
        <f t="shared" si="182"/>
        <v>1</v>
      </c>
      <c r="I328" s="49">
        <f t="shared" si="183"/>
        <v>0</v>
      </c>
      <c r="J328" s="50">
        <f t="shared" si="183"/>
        <v>0</v>
      </c>
      <c r="K328" s="8"/>
      <c r="L328" s="8"/>
      <c r="M328" s="8"/>
      <c r="N328" s="8"/>
      <c r="O328" s="51">
        <v>0.1</v>
      </c>
      <c r="P328" s="8">
        <v>65</v>
      </c>
      <c r="Q328" s="41">
        <f>O328*P328</f>
        <v>6.5</v>
      </c>
      <c r="R328" s="42">
        <f t="shared" si="165"/>
        <v>65</v>
      </c>
      <c r="S328" s="43">
        <f t="shared" si="165"/>
        <v>6.5</v>
      </c>
      <c r="T328" s="405"/>
      <c r="U328" s="405"/>
      <c r="V328" s="405"/>
      <c r="W328" s="405"/>
      <c r="X328" s="423">
        <v>0.1</v>
      </c>
      <c r="Y328" s="405">
        <v>65</v>
      </c>
      <c r="Z328" s="424">
        <f>X328*Y328</f>
        <v>6.5</v>
      </c>
      <c r="AA328" s="406">
        <f t="shared" si="186"/>
        <v>65</v>
      </c>
      <c r="AB328" s="484">
        <f t="shared" si="186"/>
        <v>6.5</v>
      </c>
      <c r="AC328" s="404"/>
    </row>
    <row r="329" spans="1:29" s="216" customFormat="1" ht="18">
      <c r="A329" s="203"/>
      <c r="B329" s="192" t="s">
        <v>105</v>
      </c>
      <c r="C329" s="198">
        <f>SUM(C327:C328)</f>
        <v>296</v>
      </c>
      <c r="D329" s="199">
        <f t="shared" ref="D329:S329" si="187">SUM(D327:D328)</f>
        <v>15.53</v>
      </c>
      <c r="E329" s="198">
        <f t="shared" si="187"/>
        <v>296</v>
      </c>
      <c r="F329" s="199">
        <f t="shared" si="187"/>
        <v>15.53</v>
      </c>
      <c r="G329" s="134">
        <f>E329/C329</f>
        <v>1</v>
      </c>
      <c r="H329" s="135">
        <f t="shared" si="182"/>
        <v>1</v>
      </c>
      <c r="I329" s="198">
        <f t="shared" si="187"/>
        <v>0</v>
      </c>
      <c r="J329" s="199">
        <f t="shared" si="187"/>
        <v>0</v>
      </c>
      <c r="K329" s="199">
        <f t="shared" si="187"/>
        <v>0</v>
      </c>
      <c r="L329" s="199">
        <f t="shared" si="187"/>
        <v>0</v>
      </c>
      <c r="M329" s="199">
        <f t="shared" si="187"/>
        <v>0</v>
      </c>
      <c r="N329" s="199">
        <f t="shared" si="187"/>
        <v>0</v>
      </c>
      <c r="O329" s="200">
        <f t="shared" si="187"/>
        <v>0.13</v>
      </c>
      <c r="P329" s="199">
        <f t="shared" si="187"/>
        <v>65</v>
      </c>
      <c r="Q329" s="199">
        <f t="shared" si="187"/>
        <v>6.5</v>
      </c>
      <c r="R329" s="199">
        <f t="shared" si="187"/>
        <v>65</v>
      </c>
      <c r="S329" s="199">
        <f t="shared" si="187"/>
        <v>6.5</v>
      </c>
      <c r="T329" s="446"/>
      <c r="U329" s="446">
        <f t="shared" ref="U329:AB329" si="188">SUM(U327:U328)</f>
        <v>0</v>
      </c>
      <c r="V329" s="446"/>
      <c r="W329" s="446">
        <f t="shared" si="188"/>
        <v>0</v>
      </c>
      <c r="X329" s="449"/>
      <c r="Y329" s="199">
        <f t="shared" ref="Y329" si="189">SUM(Y327:Y328)</f>
        <v>65</v>
      </c>
      <c r="Z329" s="446">
        <f t="shared" si="188"/>
        <v>6.5</v>
      </c>
      <c r="AA329" s="199">
        <f t="shared" si="188"/>
        <v>65</v>
      </c>
      <c r="AB329" s="446">
        <f t="shared" si="188"/>
        <v>6.5</v>
      </c>
      <c r="AC329" s="422"/>
    </row>
    <row r="330" spans="1:29" s="172" customFormat="1" ht="18">
      <c r="A330" s="164" t="s">
        <v>193</v>
      </c>
      <c r="B330" s="165" t="s">
        <v>194</v>
      </c>
      <c r="C330" s="166"/>
      <c r="D330" s="173"/>
      <c r="E330" s="166"/>
      <c r="F330" s="173"/>
      <c r="G330" s="167"/>
      <c r="H330" s="168"/>
      <c r="I330" s="174"/>
      <c r="J330" s="166"/>
      <c r="K330" s="166"/>
      <c r="L330" s="166"/>
      <c r="M330" s="166"/>
      <c r="N330" s="166"/>
      <c r="O330" s="169"/>
      <c r="P330" s="166"/>
      <c r="Q330" s="173"/>
      <c r="R330" s="170">
        <f t="shared" si="165"/>
        <v>0</v>
      </c>
      <c r="S330" s="171">
        <f t="shared" si="165"/>
        <v>0</v>
      </c>
      <c r="T330" s="439"/>
      <c r="U330" s="439"/>
      <c r="V330" s="439"/>
      <c r="W330" s="439"/>
      <c r="X330" s="440"/>
      <c r="Y330" s="439"/>
      <c r="Z330" s="448"/>
      <c r="AA330" s="406"/>
      <c r="AB330" s="484"/>
      <c r="AC330" s="403"/>
    </row>
    <row r="331" spans="1:29" s="147" customFormat="1" ht="18">
      <c r="A331" s="143">
        <v>16</v>
      </c>
      <c r="B331" s="144" t="s">
        <v>195</v>
      </c>
      <c r="C331" s="145"/>
      <c r="D331" s="162"/>
      <c r="E331" s="145"/>
      <c r="F331" s="162"/>
      <c r="G331" s="151"/>
      <c r="H331" s="152"/>
      <c r="I331" s="159"/>
      <c r="J331" s="145"/>
      <c r="K331" s="145"/>
      <c r="L331" s="145"/>
      <c r="M331" s="145"/>
      <c r="N331" s="145"/>
      <c r="O331" s="153"/>
      <c r="P331" s="145"/>
      <c r="Q331" s="162"/>
      <c r="R331" s="154">
        <f t="shared" si="165"/>
        <v>0</v>
      </c>
      <c r="S331" s="155">
        <f t="shared" si="165"/>
        <v>0</v>
      </c>
      <c r="T331" s="439"/>
      <c r="U331" s="439"/>
      <c r="V331" s="439"/>
      <c r="W331" s="439"/>
      <c r="X331" s="440"/>
      <c r="Y331" s="439"/>
      <c r="Z331" s="448"/>
      <c r="AA331" s="406"/>
      <c r="AB331" s="484"/>
      <c r="AC331" s="403"/>
    </row>
    <row r="332" spans="1:29" s="88" customFormat="1" ht="18">
      <c r="A332" s="6">
        <v>16.010000000000002</v>
      </c>
      <c r="B332" s="7" t="s">
        <v>196</v>
      </c>
      <c r="C332" s="8"/>
      <c r="D332" s="13"/>
      <c r="E332" s="8"/>
      <c r="F332" s="13"/>
      <c r="G332" s="47"/>
      <c r="H332" s="48"/>
      <c r="I332" s="75"/>
      <c r="J332" s="8"/>
      <c r="K332" s="8"/>
      <c r="L332" s="8"/>
      <c r="M332" s="8"/>
      <c r="N332" s="8"/>
      <c r="O332" s="64"/>
      <c r="P332" s="8"/>
      <c r="Q332" s="13"/>
      <c r="R332" s="42">
        <f t="shared" si="165"/>
        <v>0</v>
      </c>
      <c r="S332" s="43">
        <f t="shared" si="165"/>
        <v>0</v>
      </c>
      <c r="T332" s="405"/>
      <c r="U332" s="405"/>
      <c r="V332" s="405"/>
      <c r="W332" s="405"/>
      <c r="X332" s="426"/>
      <c r="Y332" s="405"/>
      <c r="Z332" s="484"/>
      <c r="AA332" s="406"/>
      <c r="AB332" s="484"/>
      <c r="AC332" s="404"/>
    </row>
    <row r="333" spans="1:29" s="91" customFormat="1" ht="18">
      <c r="A333" s="6"/>
      <c r="B333" s="7" t="s">
        <v>124</v>
      </c>
      <c r="C333" s="8">
        <v>1104</v>
      </c>
      <c r="D333" s="13">
        <v>5.5200000000000005</v>
      </c>
      <c r="E333" s="8">
        <v>1104</v>
      </c>
      <c r="F333" s="13">
        <v>5.5200000000000005</v>
      </c>
      <c r="G333" s="47">
        <f t="shared" ref="G333:G334" si="190">E333/C333</f>
        <v>1</v>
      </c>
      <c r="H333" s="48">
        <f t="shared" ref="H333:H334" si="191">F333/D333</f>
        <v>1</v>
      </c>
      <c r="I333" s="49">
        <f t="shared" ref="I333:J335" si="192">C333-E333</f>
        <v>0</v>
      </c>
      <c r="J333" s="50">
        <f t="shared" si="192"/>
        <v>0</v>
      </c>
      <c r="K333" s="8"/>
      <c r="L333" s="8"/>
      <c r="M333" s="8"/>
      <c r="N333" s="8"/>
      <c r="O333" s="51">
        <v>5.0000000000000001E-3</v>
      </c>
      <c r="P333" s="8">
        <v>1034</v>
      </c>
      <c r="Q333" s="41">
        <f t="shared" ref="Q333:Q335" si="193">O333*P333</f>
        <v>5.17</v>
      </c>
      <c r="R333" s="42">
        <f t="shared" si="165"/>
        <v>1034</v>
      </c>
      <c r="S333" s="43">
        <f t="shared" si="165"/>
        <v>5.17</v>
      </c>
      <c r="T333" s="405"/>
      <c r="U333" s="405"/>
      <c r="V333" s="405"/>
      <c r="W333" s="405"/>
      <c r="X333" s="423">
        <v>5.0000000000000001E-3</v>
      </c>
      <c r="Y333" s="405">
        <v>1034</v>
      </c>
      <c r="Z333" s="424">
        <f t="shared" ref="Z333:Z335" si="194">X333*Y333</f>
        <v>5.17</v>
      </c>
      <c r="AA333" s="406">
        <f t="shared" ref="AA333:AA335" si="195">T333+V333+Y333</f>
        <v>1034</v>
      </c>
      <c r="AB333" s="484">
        <f t="shared" si="186"/>
        <v>5.17</v>
      </c>
      <c r="AC333" s="404"/>
    </row>
    <row r="334" spans="1:29" s="91" customFormat="1" ht="18">
      <c r="A334" s="6"/>
      <c r="B334" s="7" t="s">
        <v>173</v>
      </c>
      <c r="C334" s="8">
        <v>1744</v>
      </c>
      <c r="D334" s="13">
        <v>8.7222290000000005</v>
      </c>
      <c r="E334" s="8">
        <v>1744</v>
      </c>
      <c r="F334" s="13">
        <v>8.7222290000000005</v>
      </c>
      <c r="G334" s="47">
        <f t="shared" si="190"/>
        <v>1</v>
      </c>
      <c r="H334" s="48">
        <f t="shared" si="191"/>
        <v>1</v>
      </c>
      <c r="I334" s="49">
        <f t="shared" si="192"/>
        <v>0</v>
      </c>
      <c r="J334" s="50">
        <f t="shared" si="192"/>
        <v>0</v>
      </c>
      <c r="K334" s="8"/>
      <c r="L334" s="8"/>
      <c r="M334" s="8"/>
      <c r="N334" s="8"/>
      <c r="O334" s="51">
        <v>5.0000000000000001E-3</v>
      </c>
      <c r="P334" s="75">
        <v>1634</v>
      </c>
      <c r="Q334" s="41">
        <f t="shared" si="193"/>
        <v>8.17</v>
      </c>
      <c r="R334" s="42">
        <f t="shared" si="165"/>
        <v>1634</v>
      </c>
      <c r="S334" s="43">
        <f t="shared" si="165"/>
        <v>8.17</v>
      </c>
      <c r="T334" s="405"/>
      <c r="U334" s="405"/>
      <c r="V334" s="405"/>
      <c r="W334" s="405"/>
      <c r="X334" s="423">
        <v>5.0000000000000001E-3</v>
      </c>
      <c r="Y334" s="478">
        <v>1634</v>
      </c>
      <c r="Z334" s="424">
        <f t="shared" si="194"/>
        <v>8.17</v>
      </c>
      <c r="AA334" s="406">
        <f t="shared" si="195"/>
        <v>1634</v>
      </c>
      <c r="AB334" s="484">
        <f t="shared" si="186"/>
        <v>8.17</v>
      </c>
      <c r="AC334" s="404"/>
    </row>
    <row r="335" spans="1:29" s="91" customFormat="1" ht="18">
      <c r="A335" s="6">
        <v>16.02</v>
      </c>
      <c r="B335" s="7" t="s">
        <v>197</v>
      </c>
      <c r="C335" s="8">
        <v>1699</v>
      </c>
      <c r="D335" s="13">
        <v>8.490734999999999</v>
      </c>
      <c r="E335" s="8">
        <v>1699</v>
      </c>
      <c r="F335" s="13">
        <v>8.490734999999999</v>
      </c>
      <c r="G335" s="47">
        <f t="shared" ref="G335" si="196">E335/C335</f>
        <v>1</v>
      </c>
      <c r="H335" s="48">
        <f t="shared" ref="H335:H336" si="197">F335/D335</f>
        <v>1</v>
      </c>
      <c r="I335" s="49">
        <f t="shared" si="192"/>
        <v>0</v>
      </c>
      <c r="J335" s="50">
        <f t="shared" si="192"/>
        <v>0</v>
      </c>
      <c r="K335" s="8"/>
      <c r="L335" s="8"/>
      <c r="M335" s="8"/>
      <c r="N335" s="8"/>
      <c r="O335" s="64">
        <v>5.0000000000000001E-3</v>
      </c>
      <c r="P335" s="75">
        <v>1602</v>
      </c>
      <c r="Q335" s="41">
        <f t="shared" si="193"/>
        <v>8.01</v>
      </c>
      <c r="R335" s="42">
        <f t="shared" si="165"/>
        <v>1602</v>
      </c>
      <c r="S335" s="43">
        <f t="shared" si="165"/>
        <v>8.01</v>
      </c>
      <c r="T335" s="405"/>
      <c r="U335" s="405"/>
      <c r="V335" s="405"/>
      <c r="W335" s="405"/>
      <c r="X335" s="426">
        <v>5.0000000000000001E-3</v>
      </c>
      <c r="Y335" s="478">
        <v>1602</v>
      </c>
      <c r="Z335" s="424">
        <f t="shared" si="194"/>
        <v>8.01</v>
      </c>
      <c r="AA335" s="406">
        <f t="shared" si="195"/>
        <v>1602</v>
      </c>
      <c r="AB335" s="484">
        <f t="shared" si="186"/>
        <v>8.01</v>
      </c>
      <c r="AC335" s="404"/>
    </row>
    <row r="336" spans="1:29" s="216" customFormat="1" ht="18">
      <c r="A336" s="203"/>
      <c r="B336" s="192" t="s">
        <v>107</v>
      </c>
      <c r="C336" s="198">
        <f>SUM(C332:C335)</f>
        <v>4547</v>
      </c>
      <c r="D336" s="199">
        <f t="shared" ref="D336:S336" si="198">SUM(D332:D335)</f>
        <v>22.732964000000003</v>
      </c>
      <c r="E336" s="198">
        <f t="shared" si="198"/>
        <v>4547</v>
      </c>
      <c r="F336" s="199">
        <f t="shared" si="198"/>
        <v>22.732964000000003</v>
      </c>
      <c r="G336" s="134">
        <f>E336/C336</f>
        <v>1</v>
      </c>
      <c r="H336" s="135">
        <f t="shared" si="197"/>
        <v>1</v>
      </c>
      <c r="I336" s="198">
        <f t="shared" si="198"/>
        <v>0</v>
      </c>
      <c r="J336" s="199">
        <f t="shared" si="198"/>
        <v>0</v>
      </c>
      <c r="K336" s="199">
        <f t="shared" si="198"/>
        <v>0</v>
      </c>
      <c r="L336" s="199">
        <f t="shared" si="198"/>
        <v>0</v>
      </c>
      <c r="M336" s="199">
        <f t="shared" si="198"/>
        <v>0</v>
      </c>
      <c r="N336" s="199">
        <f t="shared" si="198"/>
        <v>0</v>
      </c>
      <c r="O336" s="200">
        <f t="shared" si="198"/>
        <v>1.4999999999999999E-2</v>
      </c>
      <c r="P336" s="199">
        <f t="shared" si="198"/>
        <v>4270</v>
      </c>
      <c r="Q336" s="199">
        <f t="shared" si="198"/>
        <v>21.35</v>
      </c>
      <c r="R336" s="199">
        <f t="shared" si="198"/>
        <v>4270</v>
      </c>
      <c r="S336" s="199">
        <f t="shared" si="198"/>
        <v>21.35</v>
      </c>
      <c r="T336" s="446"/>
      <c r="U336" s="446">
        <f t="shared" ref="U336:AB336" si="199">SUM(U332:U335)</f>
        <v>0</v>
      </c>
      <c r="V336" s="446"/>
      <c r="W336" s="446">
        <f t="shared" si="199"/>
        <v>0</v>
      </c>
      <c r="X336" s="449"/>
      <c r="Y336" s="199">
        <f t="shared" ref="Y336" si="200">SUM(Y332:Y335)</f>
        <v>4270</v>
      </c>
      <c r="Z336" s="446">
        <f t="shared" si="199"/>
        <v>21.35</v>
      </c>
      <c r="AA336" s="199">
        <f t="shared" si="199"/>
        <v>4270</v>
      </c>
      <c r="AB336" s="446">
        <f t="shared" si="199"/>
        <v>21.35</v>
      </c>
      <c r="AC336" s="422"/>
    </row>
    <row r="337" spans="1:29" s="147" customFormat="1" ht="18">
      <c r="A337" s="143">
        <v>17</v>
      </c>
      <c r="B337" s="144" t="s">
        <v>198</v>
      </c>
      <c r="C337" s="145"/>
      <c r="D337" s="162"/>
      <c r="E337" s="145"/>
      <c r="F337" s="162"/>
      <c r="G337" s="151"/>
      <c r="H337" s="152"/>
      <c r="I337" s="159"/>
      <c r="J337" s="145"/>
      <c r="K337" s="145"/>
      <c r="L337" s="145"/>
      <c r="M337" s="145"/>
      <c r="N337" s="145"/>
      <c r="O337" s="153"/>
      <c r="P337" s="145"/>
      <c r="Q337" s="162"/>
      <c r="R337" s="154">
        <f t="shared" si="165"/>
        <v>0</v>
      </c>
      <c r="S337" s="155">
        <f t="shared" si="165"/>
        <v>0</v>
      </c>
      <c r="T337" s="439"/>
      <c r="U337" s="439"/>
      <c r="V337" s="439"/>
      <c r="W337" s="439"/>
      <c r="X337" s="440"/>
      <c r="Y337" s="439"/>
      <c r="Z337" s="448"/>
      <c r="AA337" s="406"/>
      <c r="AB337" s="484"/>
      <c r="AC337" s="403"/>
    </row>
    <row r="338" spans="1:29" s="88" customFormat="1" ht="18">
      <c r="A338" s="6">
        <v>17.010000000000002</v>
      </c>
      <c r="B338" s="7" t="s">
        <v>196</v>
      </c>
      <c r="C338" s="8">
        <v>533</v>
      </c>
      <c r="D338" s="13">
        <v>26.650000000000002</v>
      </c>
      <c r="E338" s="8">
        <v>533</v>
      </c>
      <c r="F338" s="13">
        <v>26.650000000000002</v>
      </c>
      <c r="G338" s="47">
        <f t="shared" si="158"/>
        <v>1</v>
      </c>
      <c r="H338" s="48">
        <f t="shared" si="158"/>
        <v>1</v>
      </c>
      <c r="I338" s="49">
        <f t="shared" ref="I338:J339" si="201">C338-E338</f>
        <v>0</v>
      </c>
      <c r="J338" s="50">
        <f t="shared" si="201"/>
        <v>0</v>
      </c>
      <c r="K338" s="8"/>
      <c r="L338" s="8"/>
      <c r="M338" s="8"/>
      <c r="N338" s="8"/>
      <c r="O338" s="51">
        <v>0.05</v>
      </c>
      <c r="P338" s="8">
        <v>530</v>
      </c>
      <c r="Q338" s="13">
        <f t="shared" ref="Q338:Q339" si="202">O338*P338</f>
        <v>26.5</v>
      </c>
      <c r="R338" s="42">
        <f t="shared" si="165"/>
        <v>530</v>
      </c>
      <c r="S338" s="43">
        <f t="shared" si="165"/>
        <v>26.5</v>
      </c>
      <c r="T338" s="405"/>
      <c r="U338" s="405"/>
      <c r="V338" s="405"/>
      <c r="W338" s="405"/>
      <c r="X338" s="423">
        <v>0.05</v>
      </c>
      <c r="Y338" s="405">
        <v>530</v>
      </c>
      <c r="Z338" s="484">
        <f t="shared" ref="Z338:Z339" si="203">X338*Y338</f>
        <v>26.5</v>
      </c>
      <c r="AA338" s="406">
        <f t="shared" ref="AA338:AA339" si="204">T338+V338+Y338</f>
        <v>530</v>
      </c>
      <c r="AB338" s="484">
        <f t="shared" si="186"/>
        <v>26.5</v>
      </c>
      <c r="AC338" s="404"/>
    </row>
    <row r="339" spans="1:29" s="88" customFormat="1" ht="18">
      <c r="A339" s="6">
        <v>17.02</v>
      </c>
      <c r="B339" s="7" t="s">
        <v>192</v>
      </c>
      <c r="C339" s="8">
        <v>286</v>
      </c>
      <c r="D339" s="13">
        <v>20.020000000000003</v>
      </c>
      <c r="E339" s="8">
        <v>286</v>
      </c>
      <c r="F339" s="13">
        <v>20.020000000000003</v>
      </c>
      <c r="G339" s="47">
        <f t="shared" si="158"/>
        <v>1</v>
      </c>
      <c r="H339" s="48">
        <f t="shared" si="158"/>
        <v>1</v>
      </c>
      <c r="I339" s="49">
        <f t="shared" si="201"/>
        <v>0</v>
      </c>
      <c r="J339" s="50">
        <f t="shared" si="201"/>
        <v>0</v>
      </c>
      <c r="K339" s="8"/>
      <c r="L339" s="8"/>
      <c r="M339" s="8"/>
      <c r="N339" s="8"/>
      <c r="O339" s="51">
        <v>7.0000000000000007E-2</v>
      </c>
      <c r="P339" s="8">
        <v>286</v>
      </c>
      <c r="Q339" s="13">
        <f t="shared" si="202"/>
        <v>20.020000000000003</v>
      </c>
      <c r="R339" s="42">
        <f t="shared" si="165"/>
        <v>286</v>
      </c>
      <c r="S339" s="43">
        <f t="shared" si="165"/>
        <v>20.020000000000003</v>
      </c>
      <c r="T339" s="405"/>
      <c r="U339" s="405"/>
      <c r="V339" s="405"/>
      <c r="W339" s="405"/>
      <c r="X339" s="423">
        <v>7.0000000000000007E-2</v>
      </c>
      <c r="Y339" s="405">
        <v>286</v>
      </c>
      <c r="Z339" s="484">
        <f t="shared" si="203"/>
        <v>20.020000000000003</v>
      </c>
      <c r="AA339" s="406">
        <f t="shared" si="204"/>
        <v>286</v>
      </c>
      <c r="AB339" s="484">
        <f t="shared" si="186"/>
        <v>20.020000000000003</v>
      </c>
      <c r="AC339" s="404"/>
    </row>
    <row r="340" spans="1:29" s="87" customFormat="1" ht="18">
      <c r="A340" s="176"/>
      <c r="B340" s="192" t="s">
        <v>107</v>
      </c>
      <c r="C340" s="198">
        <f>SUM(C338:C339)</f>
        <v>819</v>
      </c>
      <c r="D340" s="199">
        <f t="shared" ref="D340:S340" si="205">SUM(D338:D339)</f>
        <v>46.67</v>
      </c>
      <c r="E340" s="198">
        <f t="shared" si="205"/>
        <v>819</v>
      </c>
      <c r="F340" s="199">
        <f t="shared" si="205"/>
        <v>46.67</v>
      </c>
      <c r="G340" s="134">
        <f>E340/C340</f>
        <v>1</v>
      </c>
      <c r="H340" s="135">
        <f t="shared" si="158"/>
        <v>1</v>
      </c>
      <c r="I340" s="198">
        <f t="shared" si="205"/>
        <v>0</v>
      </c>
      <c r="J340" s="199">
        <f t="shared" si="205"/>
        <v>0</v>
      </c>
      <c r="K340" s="199">
        <f t="shared" si="205"/>
        <v>0</v>
      </c>
      <c r="L340" s="199">
        <f t="shared" si="205"/>
        <v>0</v>
      </c>
      <c r="M340" s="199">
        <f t="shared" si="205"/>
        <v>0</v>
      </c>
      <c r="N340" s="199">
        <f t="shared" si="205"/>
        <v>0</v>
      </c>
      <c r="O340" s="200">
        <f t="shared" si="205"/>
        <v>0.12000000000000001</v>
      </c>
      <c r="P340" s="199">
        <f t="shared" si="205"/>
        <v>816</v>
      </c>
      <c r="Q340" s="199">
        <f t="shared" si="205"/>
        <v>46.52</v>
      </c>
      <c r="R340" s="199">
        <f t="shared" si="205"/>
        <v>816</v>
      </c>
      <c r="S340" s="199">
        <f t="shared" si="205"/>
        <v>46.52</v>
      </c>
      <c r="T340" s="446"/>
      <c r="U340" s="446">
        <f t="shared" ref="U340:W340" si="206">SUM(U338:U339)</f>
        <v>0</v>
      </c>
      <c r="V340" s="446"/>
      <c r="W340" s="446">
        <f t="shared" si="206"/>
        <v>0</v>
      </c>
      <c r="X340" s="449"/>
      <c r="Y340" s="445">
        <f>SUM(Y338:Y339)</f>
        <v>816</v>
      </c>
      <c r="Z340" s="446">
        <f>SUM(Z338:Z339)</f>
        <v>46.52</v>
      </c>
      <c r="AA340" s="445">
        <f>SUM(AA338:AA339)</f>
        <v>816</v>
      </c>
      <c r="AB340" s="446">
        <f>SUM(AB338:AB339)</f>
        <v>46.52</v>
      </c>
      <c r="AC340" s="422"/>
    </row>
    <row r="341" spans="1:29" s="147" customFormat="1" ht="45.75" customHeight="1">
      <c r="A341" s="143">
        <v>18</v>
      </c>
      <c r="B341" s="144" t="s">
        <v>199</v>
      </c>
      <c r="C341" s="145"/>
      <c r="D341" s="162"/>
      <c r="E341" s="145"/>
      <c r="F341" s="162"/>
      <c r="G341" s="151"/>
      <c r="H341" s="152"/>
      <c r="I341" s="159"/>
      <c r="J341" s="145"/>
      <c r="K341" s="145"/>
      <c r="L341" s="145"/>
      <c r="M341" s="145"/>
      <c r="N341" s="145"/>
      <c r="O341" s="153"/>
      <c r="P341" s="145"/>
      <c r="Q341" s="162"/>
      <c r="R341" s="154">
        <f t="shared" si="165"/>
        <v>0</v>
      </c>
      <c r="S341" s="155">
        <f t="shared" si="165"/>
        <v>0</v>
      </c>
      <c r="T341" s="439"/>
      <c r="U341" s="439"/>
      <c r="V341" s="439"/>
      <c r="W341" s="439"/>
      <c r="X341" s="440"/>
      <c r="Y341" s="439"/>
      <c r="Z341" s="448"/>
      <c r="AA341" s="406">
        <f t="shared" ref="AA341:AA343" si="207">T341+V341+Y341</f>
        <v>0</v>
      </c>
      <c r="AB341" s="484">
        <f t="shared" si="186"/>
        <v>0</v>
      </c>
      <c r="AC341" s="403"/>
    </row>
    <row r="342" spans="1:29" ht="18">
      <c r="A342" s="6">
        <v>18.010000000000002</v>
      </c>
      <c r="B342" s="7" t="s">
        <v>200</v>
      </c>
      <c r="C342" s="8"/>
      <c r="D342" s="13"/>
      <c r="E342" s="8"/>
      <c r="F342" s="13"/>
      <c r="G342" s="47"/>
      <c r="H342" s="48"/>
      <c r="I342" s="49">
        <f t="shared" ref="I342:J343" si="208">C342-E342</f>
        <v>0</v>
      </c>
      <c r="J342" s="50">
        <f t="shared" si="208"/>
        <v>0</v>
      </c>
      <c r="K342" s="8"/>
      <c r="L342" s="8"/>
      <c r="M342" s="8"/>
      <c r="N342" s="8"/>
      <c r="O342" s="64">
        <v>7.0000000000000001E-3</v>
      </c>
      <c r="P342" s="8">
        <v>793</v>
      </c>
      <c r="Q342" s="41">
        <f t="shared" ref="Q342:Q343" si="209">O342*P342</f>
        <v>5.5510000000000002</v>
      </c>
      <c r="R342" s="42">
        <f t="shared" si="165"/>
        <v>793</v>
      </c>
      <c r="S342" s="43">
        <f t="shared" si="165"/>
        <v>5.5510000000000002</v>
      </c>
      <c r="T342" s="405"/>
      <c r="U342" s="405"/>
      <c r="V342" s="405"/>
      <c r="W342" s="405"/>
      <c r="X342" s="426">
        <v>7.0000000000000001E-3</v>
      </c>
      <c r="Y342" s="405">
        <v>0</v>
      </c>
      <c r="Z342" s="424">
        <f t="shared" ref="Z342:Z343" si="210">X342*Y342</f>
        <v>0</v>
      </c>
      <c r="AA342" s="406">
        <f>T342+V342+Y342</f>
        <v>0</v>
      </c>
      <c r="AB342" s="484">
        <f>U342+W342+Z342</f>
        <v>0</v>
      </c>
      <c r="AC342" s="404"/>
    </row>
    <row r="343" spans="1:29" ht="18">
      <c r="A343" s="6">
        <f>+A342+0.01</f>
        <v>18.020000000000003</v>
      </c>
      <c r="B343" s="7" t="s">
        <v>201</v>
      </c>
      <c r="C343" s="8"/>
      <c r="D343" s="13"/>
      <c r="E343" s="8"/>
      <c r="F343" s="13"/>
      <c r="G343" s="47"/>
      <c r="H343" s="48"/>
      <c r="I343" s="49">
        <f t="shared" si="208"/>
        <v>0</v>
      </c>
      <c r="J343" s="50">
        <f t="shared" si="208"/>
        <v>0</v>
      </c>
      <c r="K343" s="8"/>
      <c r="L343" s="8"/>
      <c r="M343" s="8"/>
      <c r="N343" s="8"/>
      <c r="O343" s="64"/>
      <c r="P343" s="8"/>
      <c r="Q343" s="41">
        <f t="shared" si="209"/>
        <v>0</v>
      </c>
      <c r="R343" s="42">
        <f t="shared" si="165"/>
        <v>0</v>
      </c>
      <c r="S343" s="43">
        <f t="shared" si="165"/>
        <v>0</v>
      </c>
      <c r="T343" s="405"/>
      <c r="U343" s="405"/>
      <c r="V343" s="405"/>
      <c r="W343" s="405"/>
      <c r="X343" s="426"/>
      <c r="Y343" s="405"/>
      <c r="Z343" s="424">
        <f t="shared" si="210"/>
        <v>0</v>
      </c>
      <c r="AA343" s="406">
        <f t="shared" si="207"/>
        <v>0</v>
      </c>
      <c r="AB343" s="484">
        <f t="shared" si="186"/>
        <v>0</v>
      </c>
      <c r="AC343" s="404"/>
    </row>
    <row r="344" spans="1:29" s="216" customFormat="1" ht="18">
      <c r="A344" s="203"/>
      <c r="B344" s="192" t="s">
        <v>107</v>
      </c>
      <c r="C344" s="198">
        <f>SUM(C342:C343)</f>
        <v>0</v>
      </c>
      <c r="D344" s="199">
        <f t="shared" ref="D344:S344" si="211">SUM(D342:D343)</f>
        <v>0</v>
      </c>
      <c r="E344" s="198">
        <f t="shared" si="211"/>
        <v>0</v>
      </c>
      <c r="F344" s="199">
        <f t="shared" si="211"/>
        <v>0</v>
      </c>
      <c r="G344" s="214"/>
      <c r="H344" s="215"/>
      <c r="I344" s="198">
        <f t="shared" si="211"/>
        <v>0</v>
      </c>
      <c r="J344" s="199">
        <f t="shared" si="211"/>
        <v>0</v>
      </c>
      <c r="K344" s="199">
        <f t="shared" si="211"/>
        <v>0</v>
      </c>
      <c r="L344" s="199">
        <f t="shared" si="211"/>
        <v>0</v>
      </c>
      <c r="M344" s="199">
        <f t="shared" si="211"/>
        <v>0</v>
      </c>
      <c r="N344" s="199">
        <f t="shared" si="211"/>
        <v>0</v>
      </c>
      <c r="O344" s="200">
        <f t="shared" si="211"/>
        <v>7.0000000000000001E-3</v>
      </c>
      <c r="P344" s="199">
        <f t="shared" si="211"/>
        <v>793</v>
      </c>
      <c r="Q344" s="199">
        <f t="shared" si="211"/>
        <v>5.5510000000000002</v>
      </c>
      <c r="R344" s="199">
        <f t="shared" si="211"/>
        <v>793</v>
      </c>
      <c r="S344" s="199">
        <f t="shared" si="211"/>
        <v>5.5510000000000002</v>
      </c>
      <c r="T344" s="446"/>
      <c r="U344" s="446">
        <f t="shared" ref="U344:Z344" si="212">SUM(U342:U343)</f>
        <v>0</v>
      </c>
      <c r="V344" s="446"/>
      <c r="W344" s="446">
        <f t="shared" si="212"/>
        <v>0</v>
      </c>
      <c r="X344" s="449"/>
      <c r="Y344" s="446"/>
      <c r="Z344" s="446">
        <f t="shared" si="212"/>
        <v>0</v>
      </c>
      <c r="AA344" s="446"/>
      <c r="AB344" s="484">
        <f t="shared" si="186"/>
        <v>0</v>
      </c>
      <c r="AC344" s="422"/>
    </row>
    <row r="345" spans="1:29" s="147" customFormat="1" ht="18">
      <c r="A345" s="143">
        <v>19</v>
      </c>
      <c r="B345" s="144" t="s">
        <v>202</v>
      </c>
      <c r="C345" s="145"/>
      <c r="D345" s="162"/>
      <c r="E345" s="145"/>
      <c r="F345" s="162"/>
      <c r="G345" s="151"/>
      <c r="H345" s="152"/>
      <c r="I345" s="159"/>
      <c r="J345" s="145"/>
      <c r="K345" s="145"/>
      <c r="L345" s="145"/>
      <c r="M345" s="145"/>
      <c r="N345" s="145"/>
      <c r="O345" s="153"/>
      <c r="P345" s="145"/>
      <c r="Q345" s="162"/>
      <c r="R345" s="154">
        <f t="shared" si="165"/>
        <v>0</v>
      </c>
      <c r="S345" s="155">
        <f t="shared" si="165"/>
        <v>0</v>
      </c>
      <c r="T345" s="439"/>
      <c r="U345" s="439"/>
      <c r="V345" s="439"/>
      <c r="W345" s="439"/>
      <c r="X345" s="440"/>
      <c r="Y345" s="439"/>
      <c r="Z345" s="448"/>
      <c r="AA345" s="406">
        <f t="shared" ref="AA345:AA346" si="213">T345+V345+Y345</f>
        <v>0</v>
      </c>
      <c r="AB345" s="484">
        <f t="shared" si="186"/>
        <v>0</v>
      </c>
      <c r="AC345" s="403"/>
    </row>
    <row r="346" spans="1:29" ht="28.5" customHeight="1">
      <c r="A346" s="6">
        <v>19.010000000000002</v>
      </c>
      <c r="B346" s="7" t="s">
        <v>203</v>
      </c>
      <c r="C346" s="8">
        <v>796</v>
      </c>
      <c r="D346" s="13">
        <v>59.699999999999996</v>
      </c>
      <c r="E346" s="8">
        <v>796</v>
      </c>
      <c r="F346" s="13">
        <v>59.699999999999996</v>
      </c>
      <c r="G346" s="47">
        <f t="shared" si="158"/>
        <v>1</v>
      </c>
      <c r="H346" s="48">
        <f t="shared" si="158"/>
        <v>1</v>
      </c>
      <c r="I346" s="49">
        <f t="shared" ref="I346:J346" si="214">C346-E346</f>
        <v>0</v>
      </c>
      <c r="J346" s="50">
        <f t="shared" si="214"/>
        <v>0</v>
      </c>
      <c r="K346" s="8"/>
      <c r="L346" s="8"/>
      <c r="M346" s="8"/>
      <c r="N346" s="8"/>
      <c r="O346" s="64">
        <v>7.4999999999999997E-2</v>
      </c>
      <c r="P346" s="8">
        <v>793</v>
      </c>
      <c r="Q346" s="41">
        <f t="shared" ref="Q346" si="215">O346*P346</f>
        <v>59.474999999999994</v>
      </c>
      <c r="R346" s="42">
        <f t="shared" si="165"/>
        <v>793</v>
      </c>
      <c r="S346" s="43">
        <f t="shared" si="165"/>
        <v>59.474999999999994</v>
      </c>
      <c r="T346" s="405"/>
      <c r="U346" s="405"/>
      <c r="V346" s="405"/>
      <c r="W346" s="405"/>
      <c r="X346" s="426">
        <v>7.4999999999999997E-2</v>
      </c>
      <c r="Y346" s="405">
        <v>793</v>
      </c>
      <c r="Z346" s="424">
        <f t="shared" ref="Z346" si="216">X346*Y346</f>
        <v>59.474999999999994</v>
      </c>
      <c r="AA346" s="406">
        <f t="shared" si="213"/>
        <v>793</v>
      </c>
      <c r="AB346" s="484">
        <f t="shared" si="186"/>
        <v>59.474999999999994</v>
      </c>
      <c r="AC346" s="404"/>
    </row>
    <row r="347" spans="1:29" s="216" customFormat="1" ht="18">
      <c r="A347" s="203"/>
      <c r="B347" s="192" t="s">
        <v>107</v>
      </c>
      <c r="C347" s="133">
        <f>C346</f>
        <v>796</v>
      </c>
      <c r="D347" s="142">
        <f t="shared" ref="D347:S347" si="217">D346</f>
        <v>59.699999999999996</v>
      </c>
      <c r="E347" s="133">
        <f t="shared" si="217"/>
        <v>796</v>
      </c>
      <c r="F347" s="142">
        <f t="shared" si="217"/>
        <v>59.699999999999996</v>
      </c>
      <c r="G347" s="214">
        <f t="shared" si="158"/>
        <v>1</v>
      </c>
      <c r="H347" s="215">
        <f t="shared" si="158"/>
        <v>1</v>
      </c>
      <c r="I347" s="141">
        <f t="shared" si="217"/>
        <v>0</v>
      </c>
      <c r="J347" s="142">
        <f t="shared" si="217"/>
        <v>0</v>
      </c>
      <c r="K347" s="142">
        <f t="shared" si="217"/>
        <v>0</v>
      </c>
      <c r="L347" s="142">
        <f t="shared" si="217"/>
        <v>0</v>
      </c>
      <c r="M347" s="142">
        <f t="shared" si="217"/>
        <v>0</v>
      </c>
      <c r="N347" s="142">
        <f t="shared" si="217"/>
        <v>0</v>
      </c>
      <c r="O347" s="136">
        <f t="shared" si="217"/>
        <v>7.4999999999999997E-2</v>
      </c>
      <c r="P347" s="142">
        <f t="shared" si="217"/>
        <v>793</v>
      </c>
      <c r="Q347" s="142">
        <f t="shared" si="217"/>
        <v>59.474999999999994</v>
      </c>
      <c r="R347" s="142">
        <f t="shared" si="217"/>
        <v>793</v>
      </c>
      <c r="S347" s="142">
        <f t="shared" si="217"/>
        <v>59.474999999999994</v>
      </c>
      <c r="T347" s="448"/>
      <c r="U347" s="448">
        <f t="shared" ref="U347:AB347" si="218">U346</f>
        <v>0</v>
      </c>
      <c r="V347" s="448"/>
      <c r="W347" s="448">
        <f t="shared" si="218"/>
        <v>0</v>
      </c>
      <c r="X347" s="440"/>
      <c r="Y347" s="447">
        <f t="shared" si="218"/>
        <v>793</v>
      </c>
      <c r="Z347" s="448">
        <f t="shared" si="218"/>
        <v>59.474999999999994</v>
      </c>
      <c r="AA347" s="447">
        <f t="shared" si="218"/>
        <v>793</v>
      </c>
      <c r="AB347" s="448">
        <f t="shared" si="218"/>
        <v>59.474999999999994</v>
      </c>
      <c r="AC347" s="422"/>
    </row>
    <row r="348" spans="1:29" ht="47.25" customHeight="1">
      <c r="A348" s="6" t="s">
        <v>204</v>
      </c>
      <c r="B348" s="36" t="s">
        <v>205</v>
      </c>
      <c r="C348" s="26"/>
      <c r="D348" s="27"/>
      <c r="E348" s="26"/>
      <c r="F348" s="27"/>
      <c r="G348" s="47"/>
      <c r="H348" s="48"/>
      <c r="I348" s="53"/>
      <c r="J348" s="26"/>
      <c r="K348" s="26"/>
      <c r="L348" s="26"/>
      <c r="M348" s="26"/>
      <c r="N348" s="26"/>
      <c r="O348" s="112"/>
      <c r="P348" s="26"/>
      <c r="Q348" s="27"/>
      <c r="R348" s="42">
        <f t="shared" si="165"/>
        <v>0</v>
      </c>
      <c r="S348" s="43">
        <f t="shared" si="165"/>
        <v>0</v>
      </c>
      <c r="T348" s="439"/>
      <c r="U348" s="439"/>
      <c r="V348" s="439"/>
      <c r="W348" s="439"/>
      <c r="X348" s="440"/>
      <c r="Y348" s="439"/>
      <c r="Z348" s="448"/>
      <c r="AA348" s="406"/>
      <c r="AB348" s="484"/>
      <c r="AC348" s="403"/>
    </row>
    <row r="349" spans="1:29" s="147" customFormat="1" ht="18">
      <c r="A349" s="143">
        <v>20</v>
      </c>
      <c r="B349" s="144" t="s">
        <v>206</v>
      </c>
      <c r="C349" s="145"/>
      <c r="D349" s="162"/>
      <c r="E349" s="145"/>
      <c r="F349" s="162"/>
      <c r="G349" s="151"/>
      <c r="H349" s="152"/>
      <c r="I349" s="159"/>
      <c r="J349" s="145"/>
      <c r="K349" s="145"/>
      <c r="L349" s="145"/>
      <c r="M349" s="145"/>
      <c r="N349" s="145"/>
      <c r="O349" s="153"/>
      <c r="P349" s="145"/>
      <c r="Q349" s="162"/>
      <c r="R349" s="154">
        <f t="shared" si="165"/>
        <v>0</v>
      </c>
      <c r="S349" s="155">
        <f t="shared" si="165"/>
        <v>0</v>
      </c>
      <c r="T349" s="439"/>
      <c r="U349" s="439"/>
      <c r="V349" s="439"/>
      <c r="W349" s="439"/>
      <c r="X349" s="440"/>
      <c r="Y349" s="439"/>
      <c r="Z349" s="448"/>
      <c r="AA349" s="406">
        <f t="shared" ref="AA349:AA350" si="219">T349+V349+Y349</f>
        <v>0</v>
      </c>
      <c r="AB349" s="484">
        <f t="shared" si="186"/>
        <v>0</v>
      </c>
      <c r="AC349" s="403"/>
    </row>
    <row r="350" spans="1:29" ht="32.25" customHeight="1">
      <c r="A350" s="95">
        <v>20.010000000000002</v>
      </c>
      <c r="B350" s="7" t="s">
        <v>207</v>
      </c>
      <c r="C350" s="8">
        <v>401</v>
      </c>
      <c r="D350" s="13">
        <v>12.03</v>
      </c>
      <c r="E350" s="8">
        <v>401</v>
      </c>
      <c r="F350" s="13">
        <v>12.03</v>
      </c>
      <c r="G350" s="47">
        <f>E350/C350</f>
        <v>1</v>
      </c>
      <c r="H350" s="48">
        <f t="shared" si="158"/>
        <v>1</v>
      </c>
      <c r="I350" s="49">
        <f>C350-E350</f>
        <v>0</v>
      </c>
      <c r="J350" s="50">
        <f t="shared" ref="J350" si="220">D350-F350</f>
        <v>0</v>
      </c>
      <c r="K350" s="8"/>
      <c r="L350" s="8"/>
      <c r="M350" s="8"/>
      <c r="N350" s="8"/>
      <c r="O350" s="51">
        <v>0.03</v>
      </c>
      <c r="P350" s="94">
        <v>393</v>
      </c>
      <c r="Q350" s="41">
        <f t="shared" ref="Q350" si="221">O350*P350</f>
        <v>11.79</v>
      </c>
      <c r="R350" s="42">
        <f t="shared" si="165"/>
        <v>393</v>
      </c>
      <c r="S350" s="43">
        <f t="shared" si="165"/>
        <v>11.79</v>
      </c>
      <c r="T350" s="405"/>
      <c r="U350" s="405"/>
      <c r="V350" s="405"/>
      <c r="W350" s="405"/>
      <c r="X350" s="423">
        <v>0.03</v>
      </c>
      <c r="Y350" s="481">
        <v>386</v>
      </c>
      <c r="Z350" s="424">
        <f t="shared" ref="Z350" si="222">X350*Y350</f>
        <v>11.58</v>
      </c>
      <c r="AA350" s="406">
        <f t="shared" si="219"/>
        <v>386</v>
      </c>
      <c r="AB350" s="484">
        <f t="shared" si="186"/>
        <v>11.58</v>
      </c>
      <c r="AC350" s="404"/>
    </row>
    <row r="351" spans="1:29" s="216" customFormat="1" ht="18">
      <c r="A351" s="203"/>
      <c r="B351" s="192" t="s">
        <v>107</v>
      </c>
      <c r="C351" s="133">
        <f>C350</f>
        <v>401</v>
      </c>
      <c r="D351" s="142">
        <f t="shared" ref="D351:S351" si="223">D350</f>
        <v>12.03</v>
      </c>
      <c r="E351" s="133">
        <f t="shared" si="223"/>
        <v>401</v>
      </c>
      <c r="F351" s="142">
        <f t="shared" si="223"/>
        <v>12.03</v>
      </c>
      <c r="G351" s="214">
        <f t="shared" si="158"/>
        <v>1</v>
      </c>
      <c r="H351" s="215">
        <f t="shared" si="158"/>
        <v>1</v>
      </c>
      <c r="I351" s="141">
        <f t="shared" si="223"/>
        <v>0</v>
      </c>
      <c r="J351" s="142">
        <f t="shared" si="223"/>
        <v>0</v>
      </c>
      <c r="K351" s="142">
        <f t="shared" si="223"/>
        <v>0</v>
      </c>
      <c r="L351" s="142">
        <f t="shared" si="223"/>
        <v>0</v>
      </c>
      <c r="M351" s="142">
        <f t="shared" si="223"/>
        <v>0</v>
      </c>
      <c r="N351" s="142">
        <f t="shared" si="223"/>
        <v>0</v>
      </c>
      <c r="O351" s="136">
        <f t="shared" si="223"/>
        <v>0.03</v>
      </c>
      <c r="P351" s="142">
        <f t="shared" si="223"/>
        <v>393</v>
      </c>
      <c r="Q351" s="142">
        <f t="shared" si="223"/>
        <v>11.79</v>
      </c>
      <c r="R351" s="142">
        <f t="shared" si="223"/>
        <v>393</v>
      </c>
      <c r="S351" s="142">
        <f t="shared" si="223"/>
        <v>11.79</v>
      </c>
      <c r="T351" s="448"/>
      <c r="U351" s="448">
        <f t="shared" ref="U351:AB351" si="224">U350</f>
        <v>0</v>
      </c>
      <c r="V351" s="448"/>
      <c r="W351" s="448">
        <f t="shared" si="224"/>
        <v>0</v>
      </c>
      <c r="X351" s="440"/>
      <c r="Y351" s="448"/>
      <c r="Z351" s="448">
        <f t="shared" si="224"/>
        <v>11.58</v>
      </c>
      <c r="AA351" s="448"/>
      <c r="AB351" s="448">
        <f t="shared" si="224"/>
        <v>11.58</v>
      </c>
      <c r="AC351" s="422"/>
    </row>
    <row r="352" spans="1:29" ht="43.5" customHeight="1">
      <c r="A352" s="37">
        <v>21</v>
      </c>
      <c r="B352" s="36" t="s">
        <v>208</v>
      </c>
      <c r="C352" s="26"/>
      <c r="D352" s="27"/>
      <c r="E352" s="26"/>
      <c r="F352" s="27"/>
      <c r="G352" s="47"/>
      <c r="H352" s="48"/>
      <c r="I352" s="53"/>
      <c r="J352" s="26"/>
      <c r="K352" s="26"/>
      <c r="L352" s="26"/>
      <c r="M352" s="26"/>
      <c r="N352" s="26"/>
      <c r="O352" s="112"/>
      <c r="P352" s="26"/>
      <c r="Q352" s="27"/>
      <c r="R352" s="42">
        <f t="shared" si="165"/>
        <v>0</v>
      </c>
      <c r="S352" s="43">
        <f t="shared" si="165"/>
        <v>0</v>
      </c>
      <c r="T352" s="439"/>
      <c r="U352" s="439"/>
      <c r="V352" s="439"/>
      <c r="W352" s="439"/>
      <c r="X352" s="440"/>
      <c r="Y352" s="439"/>
      <c r="Z352" s="448"/>
      <c r="AA352" s="406"/>
      <c r="AB352" s="484"/>
      <c r="AC352" s="403"/>
    </row>
    <row r="353" spans="1:29" ht="18">
      <c r="A353" s="6">
        <v>21.01</v>
      </c>
      <c r="B353" s="7" t="s">
        <v>209</v>
      </c>
      <c r="C353" s="8">
        <v>1</v>
      </c>
      <c r="D353" s="13">
        <v>12.5</v>
      </c>
      <c r="E353" s="8">
        <v>1</v>
      </c>
      <c r="F353" s="13">
        <v>12.5</v>
      </c>
      <c r="G353" s="47">
        <f t="shared" si="158"/>
        <v>1</v>
      </c>
      <c r="H353" s="48">
        <f t="shared" si="158"/>
        <v>1</v>
      </c>
      <c r="I353" s="49">
        <f t="shared" ref="I353:J356" si="225">C353-E353</f>
        <v>0</v>
      </c>
      <c r="J353" s="50">
        <f t="shared" si="225"/>
        <v>0</v>
      </c>
      <c r="K353" s="8"/>
      <c r="L353" s="8"/>
      <c r="M353" s="8"/>
      <c r="N353" s="8"/>
      <c r="O353" s="51"/>
      <c r="P353" s="8"/>
      <c r="Q353" s="41">
        <v>16.66</v>
      </c>
      <c r="R353" s="42">
        <f t="shared" si="165"/>
        <v>0</v>
      </c>
      <c r="S353" s="43">
        <f>L353+N353+Q353</f>
        <v>16.66</v>
      </c>
      <c r="T353" s="405"/>
      <c r="U353" s="405"/>
      <c r="V353" s="405"/>
      <c r="W353" s="405"/>
      <c r="X353" s="423"/>
      <c r="Y353" s="405"/>
      <c r="Z353" s="424">
        <v>12.5</v>
      </c>
      <c r="AA353" s="406">
        <f t="shared" ref="AA353:AA356" si="226">T353+V353+Y353</f>
        <v>0</v>
      </c>
      <c r="AB353" s="484">
        <f t="shared" si="186"/>
        <v>12.5</v>
      </c>
      <c r="AC353" s="404"/>
    </row>
    <row r="354" spans="1:29" ht="18">
      <c r="A354" s="6">
        <v>21.02</v>
      </c>
      <c r="B354" s="7" t="s">
        <v>210</v>
      </c>
      <c r="C354" s="8">
        <v>1</v>
      </c>
      <c r="D354" s="13">
        <v>12.5</v>
      </c>
      <c r="E354" s="8">
        <v>1</v>
      </c>
      <c r="F354" s="13">
        <v>12.5</v>
      </c>
      <c r="G354" s="47">
        <f t="shared" si="158"/>
        <v>1</v>
      </c>
      <c r="H354" s="48">
        <f t="shared" si="158"/>
        <v>1</v>
      </c>
      <c r="I354" s="49">
        <f t="shared" si="225"/>
        <v>0</v>
      </c>
      <c r="J354" s="50">
        <f t="shared" si="225"/>
        <v>0</v>
      </c>
      <c r="K354" s="8"/>
      <c r="L354" s="8"/>
      <c r="M354" s="8"/>
      <c r="N354" s="8"/>
      <c r="O354" s="51"/>
      <c r="P354" s="8"/>
      <c r="Q354" s="41">
        <v>16.670000000000002</v>
      </c>
      <c r="R354" s="42">
        <f t="shared" si="165"/>
        <v>0</v>
      </c>
      <c r="S354" s="43">
        <f>L354+N354+Q354</f>
        <v>16.670000000000002</v>
      </c>
      <c r="T354" s="405"/>
      <c r="U354" s="405"/>
      <c r="V354" s="405"/>
      <c r="W354" s="405"/>
      <c r="X354" s="423"/>
      <c r="Y354" s="405"/>
      <c r="Z354" s="424">
        <v>12.5</v>
      </c>
      <c r="AA354" s="406">
        <f t="shared" si="226"/>
        <v>0</v>
      </c>
      <c r="AB354" s="484">
        <f t="shared" si="186"/>
        <v>12.5</v>
      </c>
      <c r="AC354" s="404"/>
    </row>
    <row r="355" spans="1:29" ht="31.5">
      <c r="A355" s="6">
        <f t="shared" ref="A355:A356" si="227">+A354+0.01</f>
        <v>21.03</v>
      </c>
      <c r="B355" s="7" t="s">
        <v>211</v>
      </c>
      <c r="C355" s="8">
        <v>1</v>
      </c>
      <c r="D355" s="13">
        <v>12.5</v>
      </c>
      <c r="E355" s="8">
        <v>1</v>
      </c>
      <c r="F355" s="13">
        <v>12.5</v>
      </c>
      <c r="G355" s="47">
        <f t="shared" si="158"/>
        <v>1</v>
      </c>
      <c r="H355" s="48">
        <f t="shared" si="158"/>
        <v>1</v>
      </c>
      <c r="I355" s="49">
        <f t="shared" si="225"/>
        <v>0</v>
      </c>
      <c r="J355" s="50">
        <f t="shared" si="225"/>
        <v>0</v>
      </c>
      <c r="K355" s="8"/>
      <c r="L355" s="8"/>
      <c r="M355" s="8"/>
      <c r="N355" s="8"/>
      <c r="O355" s="51"/>
      <c r="P355" s="8"/>
      <c r="Q355" s="41">
        <v>16.670000000000002</v>
      </c>
      <c r="R355" s="42">
        <f t="shared" si="165"/>
        <v>0</v>
      </c>
      <c r="S355" s="43">
        <f>L355+N355+Q355</f>
        <v>16.670000000000002</v>
      </c>
      <c r="T355" s="405"/>
      <c r="U355" s="405"/>
      <c r="V355" s="405"/>
      <c r="W355" s="405"/>
      <c r="X355" s="423"/>
      <c r="Y355" s="405">
        <v>0</v>
      </c>
      <c r="Z355" s="424">
        <v>12.5</v>
      </c>
      <c r="AA355" s="406">
        <f t="shared" si="226"/>
        <v>0</v>
      </c>
      <c r="AB355" s="484">
        <f t="shared" si="186"/>
        <v>12.5</v>
      </c>
      <c r="AC355" s="404"/>
    </row>
    <row r="356" spans="1:29" ht="31.5">
      <c r="A356" s="6">
        <f t="shared" si="227"/>
        <v>21.040000000000003</v>
      </c>
      <c r="B356" s="7" t="s">
        <v>212</v>
      </c>
      <c r="C356" s="8">
        <v>1</v>
      </c>
      <c r="D356" s="13">
        <v>12.5</v>
      </c>
      <c r="E356" s="8">
        <v>1</v>
      </c>
      <c r="F356" s="13">
        <v>12.5</v>
      </c>
      <c r="G356" s="47">
        <f t="shared" si="158"/>
        <v>1</v>
      </c>
      <c r="H356" s="48">
        <f t="shared" si="158"/>
        <v>1</v>
      </c>
      <c r="I356" s="49">
        <f t="shared" si="225"/>
        <v>0</v>
      </c>
      <c r="J356" s="50">
        <f t="shared" si="225"/>
        <v>0</v>
      </c>
      <c r="K356" s="8"/>
      <c r="L356" s="8"/>
      <c r="M356" s="8"/>
      <c r="N356" s="8"/>
      <c r="O356" s="51"/>
      <c r="P356" s="8"/>
      <c r="Q356" s="41">
        <v>16.670000000000002</v>
      </c>
      <c r="R356" s="42">
        <f t="shared" si="165"/>
        <v>0</v>
      </c>
      <c r="S356" s="43">
        <f>L356+N356+Q356</f>
        <v>16.670000000000002</v>
      </c>
      <c r="T356" s="405"/>
      <c r="U356" s="405"/>
      <c r="V356" s="405"/>
      <c r="W356" s="405"/>
      <c r="X356" s="423"/>
      <c r="Y356" s="405">
        <v>0</v>
      </c>
      <c r="Z356" s="424">
        <v>12.5</v>
      </c>
      <c r="AA356" s="406">
        <f t="shared" si="226"/>
        <v>0</v>
      </c>
      <c r="AB356" s="484">
        <f t="shared" si="186"/>
        <v>12.5</v>
      </c>
      <c r="AC356" s="404"/>
    </row>
    <row r="357" spans="1:29" s="216" customFormat="1" ht="18">
      <c r="A357" s="203"/>
      <c r="B357" s="192" t="s">
        <v>107</v>
      </c>
      <c r="C357" s="198">
        <f>SUM(C353:C356)</f>
        <v>4</v>
      </c>
      <c r="D357" s="199">
        <f t="shared" ref="D357:S357" si="228">SUM(D353:D356)</f>
        <v>50</v>
      </c>
      <c r="E357" s="198">
        <f t="shared" si="228"/>
        <v>4</v>
      </c>
      <c r="F357" s="199">
        <f t="shared" si="228"/>
        <v>50</v>
      </c>
      <c r="G357" s="214">
        <f t="shared" si="158"/>
        <v>1</v>
      </c>
      <c r="H357" s="215">
        <f t="shared" si="158"/>
        <v>1</v>
      </c>
      <c r="I357" s="198">
        <f t="shared" si="228"/>
        <v>0</v>
      </c>
      <c r="J357" s="199">
        <f t="shared" si="228"/>
        <v>0</v>
      </c>
      <c r="K357" s="199">
        <f t="shared" si="228"/>
        <v>0</v>
      </c>
      <c r="L357" s="199">
        <f t="shared" si="228"/>
        <v>0</v>
      </c>
      <c r="M357" s="199">
        <f t="shared" si="228"/>
        <v>0</v>
      </c>
      <c r="N357" s="199">
        <f t="shared" si="228"/>
        <v>0</v>
      </c>
      <c r="O357" s="200">
        <f>SUM(O353:O356)</f>
        <v>0</v>
      </c>
      <c r="P357" s="199">
        <f t="shared" si="228"/>
        <v>0</v>
      </c>
      <c r="Q357" s="199">
        <f t="shared" si="228"/>
        <v>66.67</v>
      </c>
      <c r="R357" s="199">
        <f t="shared" si="228"/>
        <v>0</v>
      </c>
      <c r="S357" s="199">
        <f t="shared" si="228"/>
        <v>66.67</v>
      </c>
      <c r="T357" s="446"/>
      <c r="U357" s="446">
        <f t="shared" ref="U357:W357" si="229">SUM(U353:U356)</f>
        <v>0</v>
      </c>
      <c r="V357" s="446"/>
      <c r="W357" s="446">
        <f t="shared" si="229"/>
        <v>0</v>
      </c>
      <c r="X357" s="449"/>
      <c r="Y357" s="446"/>
      <c r="Z357" s="446">
        <f t="shared" ref="Z357:AB357" si="230">SUM(Z353:Z356)</f>
        <v>50</v>
      </c>
      <c r="AA357" s="446"/>
      <c r="AB357" s="446">
        <f t="shared" si="230"/>
        <v>50</v>
      </c>
      <c r="AC357" s="422"/>
    </row>
    <row r="358" spans="1:29" s="147" customFormat="1" ht="18">
      <c r="A358" s="143">
        <v>22</v>
      </c>
      <c r="B358" s="144" t="s">
        <v>213</v>
      </c>
      <c r="C358" s="145"/>
      <c r="D358" s="162"/>
      <c r="E358" s="145"/>
      <c r="F358" s="162"/>
      <c r="G358" s="151"/>
      <c r="H358" s="152"/>
      <c r="I358" s="159"/>
      <c r="J358" s="145"/>
      <c r="K358" s="145"/>
      <c r="L358" s="145"/>
      <c r="M358" s="145"/>
      <c r="N358" s="145"/>
      <c r="O358" s="153"/>
      <c r="P358" s="145"/>
      <c r="Q358" s="162"/>
      <c r="R358" s="154">
        <f t="shared" si="165"/>
        <v>0</v>
      </c>
      <c r="S358" s="155">
        <f>L358+N358+Q358</f>
        <v>0</v>
      </c>
      <c r="T358" s="439"/>
      <c r="U358" s="439"/>
      <c r="V358" s="439"/>
      <c r="W358" s="439"/>
      <c r="X358" s="440"/>
      <c r="Y358" s="439"/>
      <c r="Z358" s="448"/>
      <c r="AA358" s="406">
        <f t="shared" ref="AA358:AA360" si="231">T358+V358+Y358</f>
        <v>0</v>
      </c>
      <c r="AB358" s="484">
        <f t="shared" si="186"/>
        <v>0</v>
      </c>
      <c r="AC358" s="403"/>
    </row>
    <row r="359" spans="1:29" ht="18">
      <c r="A359" s="6">
        <v>22.01</v>
      </c>
      <c r="B359" s="7" t="s">
        <v>214</v>
      </c>
      <c r="C359" s="8"/>
      <c r="D359" s="13"/>
      <c r="E359" s="8"/>
      <c r="F359" s="13"/>
      <c r="G359" s="47"/>
      <c r="H359" s="48"/>
      <c r="I359" s="49">
        <f t="shared" ref="I359:J360" si="232">C359-E359</f>
        <v>0</v>
      </c>
      <c r="J359" s="50">
        <f t="shared" si="232"/>
        <v>0</v>
      </c>
      <c r="K359" s="8"/>
      <c r="L359" s="8"/>
      <c r="M359" s="8"/>
      <c r="N359" s="8"/>
      <c r="O359" s="51">
        <v>6.0000000000000001E-3</v>
      </c>
      <c r="P359" s="8"/>
      <c r="Q359" s="41">
        <f t="shared" ref="Q359:Q360" si="233">O359*P359</f>
        <v>0</v>
      </c>
      <c r="R359" s="42">
        <f t="shared" si="165"/>
        <v>0</v>
      </c>
      <c r="S359" s="43">
        <f t="shared" si="165"/>
        <v>0</v>
      </c>
      <c r="T359" s="405"/>
      <c r="U359" s="405"/>
      <c r="V359" s="405"/>
      <c r="W359" s="405"/>
      <c r="X359" s="423">
        <v>6.0000000000000001E-3</v>
      </c>
      <c r="Y359" s="405"/>
      <c r="Z359" s="424">
        <f t="shared" ref="Z359:Z360" si="234">X359*Y359</f>
        <v>0</v>
      </c>
      <c r="AA359" s="406">
        <f t="shared" si="231"/>
        <v>0</v>
      </c>
      <c r="AB359" s="484">
        <f t="shared" si="186"/>
        <v>0</v>
      </c>
      <c r="AC359" s="404"/>
    </row>
    <row r="360" spans="1:29" ht="18">
      <c r="A360" s="6">
        <v>22.02</v>
      </c>
      <c r="B360" s="7" t="s">
        <v>215</v>
      </c>
      <c r="C360" s="8">
        <v>3132</v>
      </c>
      <c r="D360" s="13">
        <v>9.3960000000000008</v>
      </c>
      <c r="E360" s="8">
        <v>3132</v>
      </c>
      <c r="F360" s="13">
        <v>9.3960000000000008</v>
      </c>
      <c r="G360" s="47">
        <f t="shared" si="158"/>
        <v>1</v>
      </c>
      <c r="H360" s="48">
        <f t="shared" si="158"/>
        <v>1</v>
      </c>
      <c r="I360" s="49">
        <f t="shared" si="232"/>
        <v>0</v>
      </c>
      <c r="J360" s="50">
        <f t="shared" si="232"/>
        <v>0</v>
      </c>
      <c r="K360" s="8"/>
      <c r="L360" s="8"/>
      <c r="M360" s="8"/>
      <c r="N360" s="8"/>
      <c r="O360" s="51">
        <v>6.0000000000000001E-3</v>
      </c>
      <c r="P360" s="8">
        <v>3198</v>
      </c>
      <c r="Q360" s="41">
        <f t="shared" si="233"/>
        <v>19.187999999999999</v>
      </c>
      <c r="R360" s="42">
        <f t="shared" si="165"/>
        <v>3198</v>
      </c>
      <c r="S360" s="43">
        <f t="shared" si="165"/>
        <v>19.187999999999999</v>
      </c>
      <c r="T360" s="405"/>
      <c r="U360" s="405"/>
      <c r="V360" s="405"/>
      <c r="W360" s="405"/>
      <c r="X360" s="423">
        <v>3.0000000000000001E-3</v>
      </c>
      <c r="Y360" s="405">
        <v>3114</v>
      </c>
      <c r="Z360" s="424">
        <f t="shared" si="234"/>
        <v>9.3420000000000005</v>
      </c>
      <c r="AA360" s="406">
        <f t="shared" si="231"/>
        <v>3114</v>
      </c>
      <c r="AB360" s="484">
        <f t="shared" si="186"/>
        <v>9.3420000000000005</v>
      </c>
      <c r="AC360" s="404"/>
    </row>
    <row r="361" spans="1:29" s="216" customFormat="1" ht="18">
      <c r="A361" s="203"/>
      <c r="B361" s="181" t="s">
        <v>105</v>
      </c>
      <c r="C361" s="198">
        <f>SUM(C359:C360)</f>
        <v>3132</v>
      </c>
      <c r="D361" s="199">
        <f t="shared" ref="D361:S361" si="235">SUM(D359:D360)</f>
        <v>9.3960000000000008</v>
      </c>
      <c r="E361" s="198">
        <f t="shared" si="235"/>
        <v>3132</v>
      </c>
      <c r="F361" s="199">
        <f t="shared" si="235"/>
        <v>9.3960000000000008</v>
      </c>
      <c r="G361" s="214">
        <f t="shared" si="158"/>
        <v>1</v>
      </c>
      <c r="H361" s="215">
        <f t="shared" si="158"/>
        <v>1</v>
      </c>
      <c r="I361" s="198">
        <f t="shared" si="235"/>
        <v>0</v>
      </c>
      <c r="J361" s="199">
        <f t="shared" si="235"/>
        <v>0</v>
      </c>
      <c r="K361" s="199">
        <f t="shared" si="235"/>
        <v>0</v>
      </c>
      <c r="L361" s="199">
        <f t="shared" si="235"/>
        <v>0</v>
      </c>
      <c r="M361" s="199">
        <f t="shared" si="235"/>
        <v>0</v>
      </c>
      <c r="N361" s="199">
        <f t="shared" si="235"/>
        <v>0</v>
      </c>
      <c r="O361" s="200">
        <f t="shared" si="235"/>
        <v>1.2E-2</v>
      </c>
      <c r="P361" s="199">
        <f t="shared" si="235"/>
        <v>3198</v>
      </c>
      <c r="Q361" s="199">
        <f t="shared" si="235"/>
        <v>19.187999999999999</v>
      </c>
      <c r="R361" s="199">
        <f t="shared" si="235"/>
        <v>3198</v>
      </c>
      <c r="S361" s="199">
        <f t="shared" si="235"/>
        <v>19.187999999999999</v>
      </c>
      <c r="T361" s="446"/>
      <c r="U361" s="446">
        <f t="shared" ref="U361:AB361" si="236">SUM(U359:U360)</f>
        <v>0</v>
      </c>
      <c r="V361" s="446"/>
      <c r="W361" s="446">
        <f t="shared" si="236"/>
        <v>0</v>
      </c>
      <c r="X361" s="449"/>
      <c r="Y361" s="446"/>
      <c r="Z361" s="446">
        <f t="shared" si="236"/>
        <v>9.3420000000000005</v>
      </c>
      <c r="AA361" s="446"/>
      <c r="AB361" s="446">
        <f t="shared" si="236"/>
        <v>9.3420000000000005</v>
      </c>
      <c r="AC361" s="412"/>
    </row>
    <row r="362" spans="1:29" ht="18">
      <c r="A362" s="260" t="s">
        <v>204</v>
      </c>
      <c r="B362" s="36" t="s">
        <v>216</v>
      </c>
      <c r="C362" s="26"/>
      <c r="D362" s="27"/>
      <c r="E362" s="26"/>
      <c r="F362" s="27"/>
      <c r="G362" s="47"/>
      <c r="H362" s="48"/>
      <c r="I362" s="53"/>
      <c r="J362" s="26"/>
      <c r="K362" s="26"/>
      <c r="L362" s="26"/>
      <c r="M362" s="26"/>
      <c r="N362" s="26"/>
      <c r="O362" s="112"/>
      <c r="P362" s="26"/>
      <c r="Q362" s="27"/>
      <c r="R362" s="42">
        <f t="shared" si="165"/>
        <v>0</v>
      </c>
      <c r="S362" s="43">
        <f t="shared" si="165"/>
        <v>0</v>
      </c>
      <c r="T362" s="439"/>
      <c r="U362" s="439"/>
      <c r="V362" s="439"/>
      <c r="W362" s="439"/>
      <c r="X362" s="440"/>
      <c r="Y362" s="439"/>
      <c r="Z362" s="448"/>
      <c r="AA362" s="406"/>
      <c r="AB362" s="484"/>
      <c r="AC362" s="403"/>
    </row>
    <row r="363" spans="1:29" s="147" customFormat="1" ht="18">
      <c r="A363" s="143">
        <v>23</v>
      </c>
      <c r="B363" s="144" t="s">
        <v>217</v>
      </c>
      <c r="C363" s="145"/>
      <c r="D363" s="162"/>
      <c r="E363" s="145"/>
      <c r="F363" s="162"/>
      <c r="G363" s="151"/>
      <c r="H363" s="152"/>
      <c r="I363" s="159"/>
      <c r="J363" s="145"/>
      <c r="K363" s="145"/>
      <c r="L363" s="145"/>
      <c r="M363" s="145"/>
      <c r="N363" s="145"/>
      <c r="O363" s="153"/>
      <c r="P363" s="145"/>
      <c r="Q363" s="162"/>
      <c r="R363" s="154">
        <f t="shared" si="165"/>
        <v>0</v>
      </c>
      <c r="S363" s="155">
        <f t="shared" si="165"/>
        <v>0</v>
      </c>
      <c r="T363" s="439"/>
      <c r="U363" s="439"/>
      <c r="V363" s="439"/>
      <c r="W363" s="439"/>
      <c r="X363" s="440"/>
      <c r="Y363" s="439"/>
      <c r="Z363" s="448"/>
      <c r="AA363" s="406"/>
      <c r="AB363" s="484"/>
      <c r="AC363" s="403"/>
    </row>
    <row r="364" spans="1:29" s="87" customFormat="1" ht="18">
      <c r="A364" s="6">
        <v>23.01</v>
      </c>
      <c r="B364" s="7" t="s">
        <v>218</v>
      </c>
      <c r="C364" s="8">
        <v>2</v>
      </c>
      <c r="D364" s="13">
        <v>34.228000000000002</v>
      </c>
      <c r="E364" s="8">
        <v>2</v>
      </c>
      <c r="F364" s="13">
        <v>34.228000000000002</v>
      </c>
      <c r="G364" s="47">
        <f t="shared" ref="G364" si="237">E364/C364</f>
        <v>1</v>
      </c>
      <c r="H364" s="48">
        <f t="shared" ref="H364" si="238">F364/D364</f>
        <v>1</v>
      </c>
      <c r="I364" s="49">
        <f t="shared" ref="I364:J400" si="239">C364-E364</f>
        <v>0</v>
      </c>
      <c r="J364" s="50">
        <f t="shared" si="239"/>
        <v>0</v>
      </c>
      <c r="K364" s="26"/>
      <c r="L364" s="26"/>
      <c r="M364" s="26"/>
      <c r="N364" s="26"/>
      <c r="O364" s="69"/>
      <c r="P364" s="8"/>
      <c r="Q364" s="41">
        <f t="shared" ref="Q364:Q387" si="240">O364*P364</f>
        <v>0</v>
      </c>
      <c r="R364" s="42">
        <f t="shared" si="165"/>
        <v>0</v>
      </c>
      <c r="S364" s="43">
        <f t="shared" si="165"/>
        <v>0</v>
      </c>
      <c r="T364" s="439"/>
      <c r="U364" s="439"/>
      <c r="V364" s="439"/>
      <c r="W364" s="439"/>
      <c r="X364" s="480"/>
      <c r="Y364" s="405"/>
      <c r="Z364" s="424">
        <f t="shared" ref="Z364:Z387" si="241">X364*Y364</f>
        <v>0</v>
      </c>
      <c r="AA364" s="406">
        <f t="shared" ref="AA364:AB424" si="242">T364+V364+Y364</f>
        <v>0</v>
      </c>
      <c r="AB364" s="484">
        <f t="shared" si="186"/>
        <v>0</v>
      </c>
      <c r="AC364" s="403"/>
    </row>
    <row r="365" spans="1:29" s="87" customFormat="1" ht="18">
      <c r="A365" s="6">
        <f t="shared" ref="A365:A370" si="243">+A364+0.01</f>
        <v>23.020000000000003</v>
      </c>
      <c r="B365" s="7" t="s">
        <v>219</v>
      </c>
      <c r="C365" s="26"/>
      <c r="D365" s="27"/>
      <c r="E365" s="26"/>
      <c r="F365" s="27"/>
      <c r="G365" s="47"/>
      <c r="H365" s="48"/>
      <c r="I365" s="49">
        <f t="shared" si="239"/>
        <v>0</v>
      </c>
      <c r="J365" s="50">
        <f t="shared" si="239"/>
        <v>0</v>
      </c>
      <c r="K365" s="26"/>
      <c r="L365" s="26"/>
      <c r="M365" s="26"/>
      <c r="N365" s="26"/>
      <c r="O365" s="69"/>
      <c r="P365" s="8"/>
      <c r="Q365" s="41">
        <f t="shared" si="240"/>
        <v>0</v>
      </c>
      <c r="R365" s="42">
        <f t="shared" si="165"/>
        <v>0</v>
      </c>
      <c r="S365" s="43">
        <f t="shared" si="165"/>
        <v>0</v>
      </c>
      <c r="T365" s="439"/>
      <c r="U365" s="439"/>
      <c r="V365" s="439"/>
      <c r="W365" s="439"/>
      <c r="X365" s="480"/>
      <c r="Y365" s="405"/>
      <c r="Z365" s="424">
        <f t="shared" si="241"/>
        <v>0</v>
      </c>
      <c r="AA365" s="406">
        <f t="shared" si="242"/>
        <v>0</v>
      </c>
      <c r="AB365" s="484">
        <f t="shared" si="186"/>
        <v>0</v>
      </c>
      <c r="AC365" s="403"/>
    </row>
    <row r="366" spans="1:29" ht="18">
      <c r="A366" s="6">
        <f t="shared" si="243"/>
        <v>23.030000000000005</v>
      </c>
      <c r="B366" s="7" t="s">
        <v>220</v>
      </c>
      <c r="C366" s="8">
        <v>5</v>
      </c>
      <c r="D366" s="13">
        <v>70.825000000000003</v>
      </c>
      <c r="E366" s="8"/>
      <c r="F366" s="13"/>
      <c r="G366" s="47">
        <f t="shared" si="158"/>
        <v>0</v>
      </c>
      <c r="H366" s="48">
        <f t="shared" si="158"/>
        <v>0</v>
      </c>
      <c r="I366" s="49">
        <f t="shared" si="239"/>
        <v>5</v>
      </c>
      <c r="J366" s="50">
        <f t="shared" si="239"/>
        <v>70.825000000000003</v>
      </c>
      <c r="K366" s="8"/>
      <c r="L366" s="8"/>
      <c r="M366" s="8"/>
      <c r="N366" s="8"/>
      <c r="O366" s="51"/>
      <c r="P366" s="8"/>
      <c r="Q366" s="41">
        <f t="shared" si="240"/>
        <v>0</v>
      </c>
      <c r="R366" s="42">
        <f t="shared" si="165"/>
        <v>0</v>
      </c>
      <c r="S366" s="43">
        <f t="shared" si="165"/>
        <v>0</v>
      </c>
      <c r="T366" s="405"/>
      <c r="U366" s="405"/>
      <c r="V366" s="405"/>
      <c r="W366" s="405"/>
      <c r="X366" s="423"/>
      <c r="Y366" s="405"/>
      <c r="Z366" s="424">
        <f t="shared" si="241"/>
        <v>0</v>
      </c>
      <c r="AA366" s="406">
        <f t="shared" si="242"/>
        <v>0</v>
      </c>
      <c r="AB366" s="484">
        <f t="shared" si="186"/>
        <v>0</v>
      </c>
      <c r="AC366" s="404"/>
    </row>
    <row r="367" spans="1:29" ht="18">
      <c r="A367" s="6">
        <f t="shared" si="243"/>
        <v>23.040000000000006</v>
      </c>
      <c r="B367" s="7" t="s">
        <v>221</v>
      </c>
      <c r="C367" s="8"/>
      <c r="D367" s="13"/>
      <c r="E367" s="8"/>
      <c r="F367" s="13"/>
      <c r="G367" s="47"/>
      <c r="H367" s="48"/>
      <c r="I367" s="49">
        <f t="shared" si="239"/>
        <v>0</v>
      </c>
      <c r="J367" s="50">
        <f t="shared" si="239"/>
        <v>0</v>
      </c>
      <c r="K367" s="8"/>
      <c r="L367" s="8"/>
      <c r="M367" s="8"/>
      <c r="N367" s="8"/>
      <c r="O367" s="51"/>
      <c r="P367" s="8"/>
      <c r="Q367" s="41">
        <f t="shared" si="240"/>
        <v>0</v>
      </c>
      <c r="R367" s="42">
        <f t="shared" si="165"/>
        <v>0</v>
      </c>
      <c r="S367" s="43">
        <f t="shared" si="165"/>
        <v>0</v>
      </c>
      <c r="T367" s="405"/>
      <c r="U367" s="405"/>
      <c r="V367" s="405"/>
      <c r="W367" s="405"/>
      <c r="X367" s="423"/>
      <c r="Y367" s="405"/>
      <c r="Z367" s="424">
        <f t="shared" si="241"/>
        <v>0</v>
      </c>
      <c r="AA367" s="406">
        <f t="shared" si="242"/>
        <v>0</v>
      </c>
      <c r="AB367" s="484">
        <f t="shared" si="186"/>
        <v>0</v>
      </c>
      <c r="AC367" s="404"/>
    </row>
    <row r="368" spans="1:29" ht="18">
      <c r="A368" s="6">
        <f t="shared" si="243"/>
        <v>23.050000000000008</v>
      </c>
      <c r="B368" s="7" t="s">
        <v>141</v>
      </c>
      <c r="C368" s="8"/>
      <c r="D368" s="13"/>
      <c r="E368" s="8"/>
      <c r="F368" s="13"/>
      <c r="G368" s="47"/>
      <c r="H368" s="48"/>
      <c r="I368" s="49">
        <f t="shared" si="239"/>
        <v>0</v>
      </c>
      <c r="J368" s="50">
        <f t="shared" si="239"/>
        <v>0</v>
      </c>
      <c r="K368" s="8"/>
      <c r="L368" s="8"/>
      <c r="M368" s="8"/>
      <c r="N368" s="8"/>
      <c r="O368" s="51">
        <v>21.6</v>
      </c>
      <c r="P368" s="8">
        <v>1</v>
      </c>
      <c r="Q368" s="41">
        <f t="shared" si="240"/>
        <v>21.6</v>
      </c>
      <c r="R368" s="42">
        <f t="shared" si="165"/>
        <v>1</v>
      </c>
      <c r="S368" s="43">
        <f t="shared" si="165"/>
        <v>21.6</v>
      </c>
      <c r="T368" s="405"/>
      <c r="U368" s="405"/>
      <c r="V368" s="405"/>
      <c r="W368" s="405"/>
      <c r="X368" s="423">
        <v>21.6</v>
      </c>
      <c r="Y368" s="405">
        <v>0</v>
      </c>
      <c r="Z368" s="424">
        <f t="shared" si="241"/>
        <v>0</v>
      </c>
      <c r="AA368" s="406">
        <f t="shared" si="242"/>
        <v>0</v>
      </c>
      <c r="AB368" s="484">
        <f t="shared" si="186"/>
        <v>0</v>
      </c>
      <c r="AC368" s="404"/>
    </row>
    <row r="369" spans="1:29" ht="30" customHeight="1">
      <c r="A369" s="6">
        <f t="shared" si="243"/>
        <v>23.060000000000009</v>
      </c>
      <c r="B369" s="7" t="s">
        <v>222</v>
      </c>
      <c r="C369" s="8"/>
      <c r="D369" s="13"/>
      <c r="E369" s="8"/>
      <c r="F369" s="13"/>
      <c r="G369" s="47"/>
      <c r="H369" s="48"/>
      <c r="I369" s="49">
        <f t="shared" si="239"/>
        <v>0</v>
      </c>
      <c r="J369" s="50">
        <f t="shared" si="239"/>
        <v>0</v>
      </c>
      <c r="K369" s="8"/>
      <c r="L369" s="8"/>
      <c r="M369" s="8"/>
      <c r="N369" s="8"/>
      <c r="O369" s="51"/>
      <c r="P369" s="8"/>
      <c r="Q369" s="41">
        <f t="shared" si="240"/>
        <v>0</v>
      </c>
      <c r="R369" s="42">
        <f t="shared" si="165"/>
        <v>0</v>
      </c>
      <c r="S369" s="43">
        <f t="shared" si="165"/>
        <v>0</v>
      </c>
      <c r="T369" s="405"/>
      <c r="U369" s="405"/>
      <c r="V369" s="405"/>
      <c r="W369" s="405"/>
      <c r="X369" s="423"/>
      <c r="Y369" s="405"/>
      <c r="Z369" s="424">
        <f t="shared" si="241"/>
        <v>0</v>
      </c>
      <c r="AA369" s="406">
        <f t="shared" si="242"/>
        <v>0</v>
      </c>
      <c r="AB369" s="484">
        <f t="shared" si="186"/>
        <v>0</v>
      </c>
      <c r="AC369" s="404"/>
    </row>
    <row r="370" spans="1:29" ht="28.5" customHeight="1">
      <c r="A370" s="6">
        <f t="shared" si="243"/>
        <v>23.070000000000011</v>
      </c>
      <c r="B370" s="7" t="s">
        <v>22</v>
      </c>
      <c r="C370" s="8"/>
      <c r="D370" s="13"/>
      <c r="E370" s="8"/>
      <c r="F370" s="13"/>
      <c r="G370" s="47"/>
      <c r="H370" s="48"/>
      <c r="I370" s="49">
        <f t="shared" si="239"/>
        <v>0</v>
      </c>
      <c r="J370" s="50">
        <f t="shared" si="239"/>
        <v>0</v>
      </c>
      <c r="K370" s="8"/>
      <c r="L370" s="8"/>
      <c r="M370" s="8"/>
      <c r="N370" s="8"/>
      <c r="O370" s="51"/>
      <c r="P370" s="8"/>
      <c r="Q370" s="41">
        <f t="shared" si="240"/>
        <v>0</v>
      </c>
      <c r="R370" s="42">
        <f t="shared" ref="R370" si="244">K370+M370+P370</f>
        <v>0</v>
      </c>
      <c r="S370" s="43">
        <f t="shared" ref="S370" si="245">L370+N370+Q370</f>
        <v>0</v>
      </c>
      <c r="T370" s="8"/>
      <c r="U370" s="8"/>
      <c r="V370" s="405"/>
      <c r="W370" s="405"/>
      <c r="X370" s="423"/>
      <c r="Y370" s="405"/>
      <c r="Z370" s="424">
        <f t="shared" si="241"/>
        <v>0</v>
      </c>
      <c r="AA370" s="406">
        <v>0</v>
      </c>
      <c r="AB370" s="484">
        <v>0</v>
      </c>
      <c r="AC370" s="404"/>
    </row>
    <row r="371" spans="1:29" ht="30" customHeight="1">
      <c r="A371" s="6">
        <f>+A370+0.01</f>
        <v>23.080000000000013</v>
      </c>
      <c r="B371" s="7" t="s">
        <v>223</v>
      </c>
      <c r="C371" s="8"/>
      <c r="D371" s="13"/>
      <c r="E371" s="8"/>
      <c r="F371" s="13"/>
      <c r="G371" s="47"/>
      <c r="H371" s="48"/>
      <c r="I371" s="49">
        <f t="shared" si="239"/>
        <v>0</v>
      </c>
      <c r="J371" s="50">
        <f t="shared" si="239"/>
        <v>0</v>
      </c>
      <c r="K371" s="8"/>
      <c r="L371" s="8"/>
      <c r="M371" s="8"/>
      <c r="N371" s="8"/>
      <c r="O371" s="51">
        <v>7.2</v>
      </c>
      <c r="P371" s="94"/>
      <c r="Q371" s="41">
        <f t="shared" si="240"/>
        <v>0</v>
      </c>
      <c r="R371" s="42">
        <f t="shared" si="165"/>
        <v>0</v>
      </c>
      <c r="S371" s="43">
        <f t="shared" si="165"/>
        <v>0</v>
      </c>
      <c r="T371" s="405"/>
      <c r="U371" s="405"/>
      <c r="V371" s="405"/>
      <c r="W371" s="405"/>
      <c r="X371" s="423">
        <v>7.2</v>
      </c>
      <c r="Y371" s="481"/>
      <c r="Z371" s="424">
        <f t="shared" si="241"/>
        <v>0</v>
      </c>
      <c r="AA371" s="406">
        <f t="shared" si="242"/>
        <v>0</v>
      </c>
      <c r="AB371" s="484">
        <f t="shared" si="186"/>
        <v>0</v>
      </c>
      <c r="AC371" s="404"/>
    </row>
    <row r="372" spans="1:29" ht="30.75" customHeight="1">
      <c r="A372" s="6">
        <v>23.09</v>
      </c>
      <c r="B372" s="7" t="s">
        <v>347</v>
      </c>
      <c r="C372" s="8">
        <v>18</v>
      </c>
      <c r="D372" s="13">
        <v>66.762000000000029</v>
      </c>
      <c r="E372" s="8">
        <v>18</v>
      </c>
      <c r="F372" s="13">
        <v>66.762000000000029</v>
      </c>
      <c r="G372" s="47">
        <f t="shared" ref="G372:H425" si="246">E372/C372</f>
        <v>1</v>
      </c>
      <c r="H372" s="48">
        <f t="shared" si="246"/>
        <v>1</v>
      </c>
      <c r="I372" s="49">
        <f t="shared" si="239"/>
        <v>0</v>
      </c>
      <c r="J372" s="50">
        <f t="shared" si="239"/>
        <v>0</v>
      </c>
      <c r="K372" s="8"/>
      <c r="L372" s="8"/>
      <c r="M372" s="8"/>
      <c r="N372" s="8"/>
      <c r="O372" s="51">
        <v>7.2</v>
      </c>
      <c r="P372" s="8"/>
      <c r="Q372" s="41">
        <f t="shared" si="240"/>
        <v>0</v>
      </c>
      <c r="R372" s="42">
        <f t="shared" si="165"/>
        <v>0</v>
      </c>
      <c r="S372" s="43">
        <f t="shared" si="165"/>
        <v>0</v>
      </c>
      <c r="T372" s="405"/>
      <c r="U372" s="405"/>
      <c r="V372" s="405"/>
      <c r="W372" s="405"/>
      <c r="X372" s="423">
        <v>7.2</v>
      </c>
      <c r="Y372" s="405">
        <v>0</v>
      </c>
      <c r="Z372" s="424">
        <f t="shared" si="241"/>
        <v>0</v>
      </c>
      <c r="AA372" s="406">
        <f t="shared" si="242"/>
        <v>0</v>
      </c>
      <c r="AB372" s="484">
        <f t="shared" si="186"/>
        <v>0</v>
      </c>
      <c r="AC372" s="404"/>
    </row>
    <row r="373" spans="1:29" ht="32.25" customHeight="1">
      <c r="A373" s="6">
        <f t="shared" ref="A373:A386" si="247">+A372+0.01</f>
        <v>23.1</v>
      </c>
      <c r="B373" s="7" t="s">
        <v>294</v>
      </c>
      <c r="C373" s="8"/>
      <c r="D373" s="13"/>
      <c r="E373" s="8"/>
      <c r="F373" s="13"/>
      <c r="G373" s="47"/>
      <c r="H373" s="48"/>
      <c r="I373" s="49"/>
      <c r="J373" s="50"/>
      <c r="K373" s="8"/>
      <c r="L373" s="8"/>
      <c r="M373" s="8"/>
      <c r="N373" s="8"/>
      <c r="O373" s="51">
        <v>7.2</v>
      </c>
      <c r="P373" s="8"/>
      <c r="Q373" s="41">
        <f t="shared" si="240"/>
        <v>0</v>
      </c>
      <c r="R373" s="42">
        <f t="shared" si="165"/>
        <v>0</v>
      </c>
      <c r="S373" s="43">
        <f t="shared" si="165"/>
        <v>0</v>
      </c>
      <c r="T373" s="405"/>
      <c r="U373" s="405"/>
      <c r="V373" s="405"/>
      <c r="W373" s="405"/>
      <c r="X373" s="423">
        <v>7.2</v>
      </c>
      <c r="Y373" s="405"/>
      <c r="Z373" s="424">
        <f t="shared" si="241"/>
        <v>0</v>
      </c>
      <c r="AA373" s="406">
        <f t="shared" si="242"/>
        <v>0</v>
      </c>
      <c r="AB373" s="484">
        <f t="shared" si="186"/>
        <v>0</v>
      </c>
      <c r="AC373" s="404"/>
    </row>
    <row r="374" spans="1:29" ht="30.75" customHeight="1">
      <c r="A374" s="6">
        <f t="shared" si="247"/>
        <v>23.110000000000003</v>
      </c>
      <c r="B374" s="7" t="s">
        <v>348</v>
      </c>
      <c r="C374" s="8">
        <v>26</v>
      </c>
      <c r="D374" s="13">
        <v>140.816</v>
      </c>
      <c r="E374" s="8">
        <v>26</v>
      </c>
      <c r="F374" s="13">
        <v>140.816</v>
      </c>
      <c r="G374" s="47"/>
      <c r="H374" s="48"/>
      <c r="I374" s="49">
        <f t="shared" si="239"/>
        <v>0</v>
      </c>
      <c r="J374" s="50">
        <f t="shared" si="239"/>
        <v>0</v>
      </c>
      <c r="K374" s="8"/>
      <c r="L374" s="8"/>
      <c r="M374" s="8"/>
      <c r="N374" s="8"/>
      <c r="O374" s="51">
        <v>7.2</v>
      </c>
      <c r="P374" s="8">
        <v>155</v>
      </c>
      <c r="Q374" s="41">
        <f t="shared" si="240"/>
        <v>1116</v>
      </c>
      <c r="R374" s="42">
        <f t="shared" si="165"/>
        <v>155</v>
      </c>
      <c r="S374" s="43">
        <f t="shared" si="165"/>
        <v>1116</v>
      </c>
      <c r="T374" s="405"/>
      <c r="U374" s="405"/>
      <c r="V374" s="405"/>
      <c r="W374" s="405"/>
      <c r="X374" s="423">
        <v>7.2</v>
      </c>
      <c r="Y374" s="405">
        <v>74</v>
      </c>
      <c r="Z374" s="424">
        <f t="shared" si="241"/>
        <v>532.80000000000007</v>
      </c>
      <c r="AA374" s="406">
        <f t="shared" si="242"/>
        <v>74</v>
      </c>
      <c r="AB374" s="484">
        <f t="shared" si="186"/>
        <v>532.80000000000007</v>
      </c>
      <c r="AC374" s="404"/>
    </row>
    <row r="375" spans="1:29" ht="33.75" customHeight="1">
      <c r="A375" s="6">
        <f t="shared" si="247"/>
        <v>23.120000000000005</v>
      </c>
      <c r="B375" s="7" t="s">
        <v>295</v>
      </c>
      <c r="C375" s="8">
        <v>0</v>
      </c>
      <c r="D375" s="13">
        <v>0</v>
      </c>
      <c r="E375" s="8">
        <v>0</v>
      </c>
      <c r="F375" s="13">
        <v>0</v>
      </c>
      <c r="G375" s="47"/>
      <c r="H375" s="48"/>
      <c r="I375" s="49"/>
      <c r="J375" s="50"/>
      <c r="K375" s="8"/>
      <c r="L375" s="8"/>
      <c r="M375" s="8"/>
      <c r="N375" s="8"/>
      <c r="O375" s="51">
        <v>7.2</v>
      </c>
      <c r="P375" s="8"/>
      <c r="Q375" s="41">
        <f t="shared" si="240"/>
        <v>0</v>
      </c>
      <c r="R375" s="42">
        <f t="shared" si="165"/>
        <v>0</v>
      </c>
      <c r="S375" s="43">
        <f t="shared" si="165"/>
        <v>0</v>
      </c>
      <c r="T375" s="405"/>
      <c r="U375" s="405"/>
      <c r="V375" s="405"/>
      <c r="W375" s="405"/>
      <c r="X375" s="423">
        <v>7.2</v>
      </c>
      <c r="Y375" s="405"/>
      <c r="Z375" s="424">
        <f t="shared" si="241"/>
        <v>0</v>
      </c>
      <c r="AA375" s="406">
        <f t="shared" si="242"/>
        <v>0</v>
      </c>
      <c r="AB375" s="484">
        <f t="shared" si="186"/>
        <v>0</v>
      </c>
      <c r="AC375" s="404"/>
    </row>
    <row r="376" spans="1:29" ht="42.75" customHeight="1">
      <c r="A376" s="6">
        <f t="shared" si="247"/>
        <v>23.130000000000006</v>
      </c>
      <c r="B376" s="7" t="s">
        <v>224</v>
      </c>
      <c r="C376" s="8"/>
      <c r="D376" s="13"/>
      <c r="E376" s="8"/>
      <c r="F376" s="13"/>
      <c r="G376" s="47"/>
      <c r="H376" s="48"/>
      <c r="I376" s="49">
        <f t="shared" si="239"/>
        <v>0</v>
      </c>
      <c r="J376" s="50">
        <f t="shared" si="239"/>
        <v>0</v>
      </c>
      <c r="K376" s="8"/>
      <c r="L376" s="8"/>
      <c r="M376" s="8"/>
      <c r="N376" s="8"/>
      <c r="O376" s="51"/>
      <c r="P376" s="8"/>
      <c r="Q376" s="41">
        <f t="shared" si="240"/>
        <v>0</v>
      </c>
      <c r="R376" s="42">
        <f t="shared" si="165"/>
        <v>0</v>
      </c>
      <c r="S376" s="43">
        <f t="shared" si="165"/>
        <v>0</v>
      </c>
      <c r="T376" s="405"/>
      <c r="U376" s="405"/>
      <c r="V376" s="405"/>
      <c r="W376" s="405"/>
      <c r="X376" s="423"/>
      <c r="Y376" s="405"/>
      <c r="Z376" s="424">
        <f t="shared" si="241"/>
        <v>0</v>
      </c>
      <c r="AA376" s="406">
        <f t="shared" si="242"/>
        <v>0</v>
      </c>
      <c r="AB376" s="484">
        <f t="shared" si="186"/>
        <v>0</v>
      </c>
      <c r="AC376" s="404"/>
    </row>
    <row r="377" spans="1:29" ht="42.75" customHeight="1">
      <c r="A377" s="6">
        <f t="shared" si="247"/>
        <v>23.140000000000008</v>
      </c>
      <c r="B377" s="7" t="s">
        <v>225</v>
      </c>
      <c r="C377" s="8"/>
      <c r="D377" s="13"/>
      <c r="E377" s="8"/>
      <c r="F377" s="13"/>
      <c r="G377" s="47"/>
      <c r="H377" s="48"/>
      <c r="I377" s="49">
        <f t="shared" si="239"/>
        <v>0</v>
      </c>
      <c r="J377" s="50">
        <f t="shared" si="239"/>
        <v>0</v>
      </c>
      <c r="K377" s="8"/>
      <c r="L377" s="8"/>
      <c r="M377" s="8"/>
      <c r="N377" s="8"/>
      <c r="O377" s="51"/>
      <c r="P377" s="8"/>
      <c r="Q377" s="41">
        <f t="shared" si="240"/>
        <v>0</v>
      </c>
      <c r="R377" s="42">
        <f t="shared" si="165"/>
        <v>0</v>
      </c>
      <c r="S377" s="43">
        <f t="shared" si="165"/>
        <v>0</v>
      </c>
      <c r="T377" s="405"/>
      <c r="U377" s="405"/>
      <c r="V377" s="405"/>
      <c r="W377" s="405"/>
      <c r="X377" s="423"/>
      <c r="Y377" s="405"/>
      <c r="Z377" s="424">
        <f t="shared" si="241"/>
        <v>0</v>
      </c>
      <c r="AA377" s="406">
        <f t="shared" si="242"/>
        <v>0</v>
      </c>
      <c r="AB377" s="484">
        <f t="shared" si="186"/>
        <v>0</v>
      </c>
      <c r="AC377" s="404"/>
    </row>
    <row r="378" spans="1:29" s="91" customFormat="1" ht="18">
      <c r="A378" s="6">
        <f t="shared" si="247"/>
        <v>23.150000000000009</v>
      </c>
      <c r="B378" s="7" t="s">
        <v>226</v>
      </c>
      <c r="C378" s="8"/>
      <c r="D378" s="13"/>
      <c r="E378" s="8"/>
      <c r="F378" s="13"/>
      <c r="G378" s="47"/>
      <c r="H378" s="48"/>
      <c r="I378" s="49">
        <f t="shared" si="239"/>
        <v>0</v>
      </c>
      <c r="J378" s="50">
        <f t="shared" si="239"/>
        <v>0</v>
      </c>
      <c r="K378" s="8"/>
      <c r="L378" s="8"/>
      <c r="M378" s="8"/>
      <c r="N378" s="8"/>
      <c r="O378" s="51"/>
      <c r="P378" s="8"/>
      <c r="Q378" s="41">
        <f t="shared" si="240"/>
        <v>0</v>
      </c>
      <c r="R378" s="42">
        <f t="shared" si="165"/>
        <v>0</v>
      </c>
      <c r="S378" s="43">
        <f t="shared" si="165"/>
        <v>0</v>
      </c>
      <c r="T378" s="405"/>
      <c r="U378" s="405"/>
      <c r="V378" s="405"/>
      <c r="W378" s="405"/>
      <c r="X378" s="423"/>
      <c r="Y378" s="405"/>
      <c r="Z378" s="424">
        <f t="shared" si="241"/>
        <v>0</v>
      </c>
      <c r="AA378" s="406">
        <f t="shared" si="242"/>
        <v>0</v>
      </c>
      <c r="AB378" s="484">
        <f t="shared" si="186"/>
        <v>0</v>
      </c>
      <c r="AC378" s="404"/>
    </row>
    <row r="379" spans="1:29" ht="18">
      <c r="A379" s="6">
        <f t="shared" si="247"/>
        <v>23.160000000000011</v>
      </c>
      <c r="B379" s="7" t="s">
        <v>290</v>
      </c>
      <c r="C379" s="8"/>
      <c r="D379" s="13"/>
      <c r="E379" s="8"/>
      <c r="F379" s="13"/>
      <c r="G379" s="47"/>
      <c r="H379" s="48"/>
      <c r="I379" s="49">
        <f t="shared" si="239"/>
        <v>0</v>
      </c>
      <c r="J379" s="50">
        <f t="shared" si="239"/>
        <v>0</v>
      </c>
      <c r="K379" s="8"/>
      <c r="L379" s="8"/>
      <c r="M379" s="8"/>
      <c r="N379" s="8"/>
      <c r="O379" s="51"/>
      <c r="P379" s="8"/>
      <c r="Q379" s="41">
        <f t="shared" si="240"/>
        <v>0</v>
      </c>
      <c r="R379" s="42">
        <f t="shared" ref="R379:S423" si="248">K379+M379+P379</f>
        <v>0</v>
      </c>
      <c r="S379" s="43">
        <f t="shared" si="248"/>
        <v>0</v>
      </c>
      <c r="T379" s="405"/>
      <c r="U379" s="405"/>
      <c r="V379" s="405"/>
      <c r="W379" s="405"/>
      <c r="X379" s="423"/>
      <c r="Y379" s="405"/>
      <c r="Z379" s="424">
        <f t="shared" si="241"/>
        <v>0</v>
      </c>
      <c r="AA379" s="406">
        <f t="shared" si="242"/>
        <v>0</v>
      </c>
      <c r="AB379" s="484">
        <f t="shared" si="186"/>
        <v>0</v>
      </c>
      <c r="AC379" s="404"/>
    </row>
    <row r="380" spans="1:29" ht="18">
      <c r="A380" s="6">
        <f t="shared" si="247"/>
        <v>23.170000000000012</v>
      </c>
      <c r="B380" s="7" t="s">
        <v>227</v>
      </c>
      <c r="C380" s="8">
        <v>0</v>
      </c>
      <c r="D380" s="13">
        <v>0</v>
      </c>
      <c r="E380" s="8">
        <v>0</v>
      </c>
      <c r="F380" s="13">
        <v>0</v>
      </c>
      <c r="G380" s="47"/>
      <c r="H380" s="48"/>
      <c r="I380" s="49">
        <f t="shared" si="239"/>
        <v>0</v>
      </c>
      <c r="J380" s="50">
        <f t="shared" si="239"/>
        <v>0</v>
      </c>
      <c r="K380" s="8"/>
      <c r="L380" s="8"/>
      <c r="M380" s="8"/>
      <c r="N380" s="8"/>
      <c r="O380" s="51">
        <v>2.09</v>
      </c>
      <c r="P380" s="8">
        <v>95</v>
      </c>
      <c r="Q380" s="41">
        <f t="shared" si="240"/>
        <v>198.54999999999998</v>
      </c>
      <c r="R380" s="42">
        <f t="shared" si="248"/>
        <v>95</v>
      </c>
      <c r="S380" s="43">
        <f t="shared" si="248"/>
        <v>198.54999999999998</v>
      </c>
      <c r="T380" s="405"/>
      <c r="U380" s="405"/>
      <c r="V380" s="405"/>
      <c r="W380" s="405"/>
      <c r="X380" s="423">
        <v>2.09</v>
      </c>
      <c r="Y380" s="405">
        <v>0</v>
      </c>
      <c r="Z380" s="424">
        <f t="shared" si="241"/>
        <v>0</v>
      </c>
      <c r="AA380" s="406">
        <f t="shared" si="242"/>
        <v>0</v>
      </c>
      <c r="AB380" s="484">
        <f t="shared" si="186"/>
        <v>0</v>
      </c>
      <c r="AC380" s="404"/>
    </row>
    <row r="381" spans="1:29" s="91" customFormat="1" ht="18">
      <c r="A381" s="6">
        <f t="shared" si="247"/>
        <v>23.180000000000014</v>
      </c>
      <c r="B381" s="7" t="s">
        <v>228</v>
      </c>
      <c r="C381" s="8"/>
      <c r="D381" s="13"/>
      <c r="E381" s="8"/>
      <c r="F381" s="13"/>
      <c r="G381" s="47"/>
      <c r="H381" s="48"/>
      <c r="I381" s="49">
        <f t="shared" si="239"/>
        <v>0</v>
      </c>
      <c r="J381" s="50">
        <f t="shared" si="239"/>
        <v>0</v>
      </c>
      <c r="K381" s="8"/>
      <c r="L381" s="8"/>
      <c r="M381" s="8"/>
      <c r="N381" s="8"/>
      <c r="O381" s="51">
        <v>1.1100000000000001</v>
      </c>
      <c r="P381" s="8"/>
      <c r="Q381" s="41">
        <f t="shared" si="240"/>
        <v>0</v>
      </c>
      <c r="R381" s="42">
        <f t="shared" si="248"/>
        <v>0</v>
      </c>
      <c r="S381" s="43">
        <f t="shared" si="248"/>
        <v>0</v>
      </c>
      <c r="T381" s="405"/>
      <c r="U381" s="405"/>
      <c r="V381" s="405"/>
      <c r="W381" s="405"/>
      <c r="X381" s="423">
        <v>1.1100000000000001</v>
      </c>
      <c r="Y381" s="405"/>
      <c r="Z381" s="424">
        <f t="shared" si="241"/>
        <v>0</v>
      </c>
      <c r="AA381" s="406">
        <f t="shared" si="242"/>
        <v>0</v>
      </c>
      <c r="AB381" s="484">
        <f t="shared" si="186"/>
        <v>0</v>
      </c>
      <c r="AC381" s="404"/>
    </row>
    <row r="382" spans="1:29" s="9" customFormat="1" ht="38.25" customHeight="1">
      <c r="A382" s="6">
        <f t="shared" si="247"/>
        <v>23.190000000000015</v>
      </c>
      <c r="B382" s="7" t="s">
        <v>317</v>
      </c>
      <c r="C382" s="8">
        <v>0</v>
      </c>
      <c r="D382" s="13">
        <v>0</v>
      </c>
      <c r="E382" s="8">
        <v>0</v>
      </c>
      <c r="F382" s="13">
        <v>0</v>
      </c>
      <c r="G382" s="47"/>
      <c r="H382" s="48"/>
      <c r="I382" s="49">
        <f t="shared" si="239"/>
        <v>0</v>
      </c>
      <c r="J382" s="50">
        <f t="shared" si="239"/>
        <v>0</v>
      </c>
      <c r="K382" s="8"/>
      <c r="L382" s="8"/>
      <c r="M382" s="8"/>
      <c r="N382" s="8"/>
      <c r="O382" s="51">
        <v>1.6E-2</v>
      </c>
      <c r="P382" s="8">
        <v>8292</v>
      </c>
      <c r="Q382" s="41">
        <f t="shared" si="240"/>
        <v>132.672</v>
      </c>
      <c r="R382" s="42">
        <f t="shared" si="248"/>
        <v>8292</v>
      </c>
      <c r="S382" s="43">
        <f t="shared" si="248"/>
        <v>132.672</v>
      </c>
      <c r="T382" s="405"/>
      <c r="U382" s="405"/>
      <c r="V382" s="405"/>
      <c r="W382" s="405"/>
      <c r="X382" s="423">
        <v>1.6E-2</v>
      </c>
      <c r="Y382" s="405">
        <v>0</v>
      </c>
      <c r="Z382" s="424">
        <f t="shared" si="241"/>
        <v>0</v>
      </c>
      <c r="AA382" s="406">
        <f t="shared" si="242"/>
        <v>0</v>
      </c>
      <c r="AB382" s="484">
        <f t="shared" si="186"/>
        <v>0</v>
      </c>
      <c r="AC382" s="404"/>
    </row>
    <row r="383" spans="1:29" ht="24.75" customHeight="1">
      <c r="A383" s="6">
        <f t="shared" si="247"/>
        <v>23.200000000000017</v>
      </c>
      <c r="B383" s="61" t="s">
        <v>229</v>
      </c>
      <c r="C383" s="62"/>
      <c r="D383" s="63"/>
      <c r="E383" s="62"/>
      <c r="F383" s="63"/>
      <c r="G383" s="47"/>
      <c r="H383" s="48"/>
      <c r="I383" s="49">
        <f t="shared" si="239"/>
        <v>0</v>
      </c>
      <c r="J383" s="50">
        <f t="shared" si="239"/>
        <v>0</v>
      </c>
      <c r="K383" s="62"/>
      <c r="L383" s="62"/>
      <c r="M383" s="62"/>
      <c r="N383" s="62"/>
      <c r="O383" s="69"/>
      <c r="P383" s="62"/>
      <c r="Q383" s="41">
        <f t="shared" si="240"/>
        <v>0</v>
      </c>
      <c r="R383" s="42">
        <f t="shared" si="248"/>
        <v>0</v>
      </c>
      <c r="S383" s="43">
        <f t="shared" si="248"/>
        <v>0</v>
      </c>
      <c r="T383" s="409"/>
      <c r="U383" s="409"/>
      <c r="V383" s="409"/>
      <c r="W383" s="409"/>
      <c r="X383" s="480"/>
      <c r="Y383" s="409"/>
      <c r="Z383" s="424">
        <f t="shared" si="241"/>
        <v>0</v>
      </c>
      <c r="AA383" s="406">
        <f t="shared" si="242"/>
        <v>0</v>
      </c>
      <c r="AB383" s="484">
        <f t="shared" si="186"/>
        <v>0</v>
      </c>
      <c r="AC383" s="408"/>
    </row>
    <row r="384" spans="1:29" ht="48.75" customHeight="1">
      <c r="A384" s="6">
        <f t="shared" si="247"/>
        <v>23.210000000000019</v>
      </c>
      <c r="B384" s="56" t="s">
        <v>230</v>
      </c>
      <c r="C384" s="65">
        <v>31</v>
      </c>
      <c r="D384" s="66">
        <v>86.8</v>
      </c>
      <c r="E384" s="65"/>
      <c r="F384" s="66"/>
      <c r="G384" s="47"/>
      <c r="H384" s="48"/>
      <c r="I384" s="49">
        <f t="shared" si="239"/>
        <v>31</v>
      </c>
      <c r="J384" s="50">
        <f t="shared" si="239"/>
        <v>86.8</v>
      </c>
      <c r="K384" s="65"/>
      <c r="L384" s="65"/>
      <c r="M384" s="65"/>
      <c r="N384" s="65"/>
      <c r="O384" s="60"/>
      <c r="P384" s="65"/>
      <c r="Q384" s="41">
        <f t="shared" si="240"/>
        <v>0</v>
      </c>
      <c r="R384" s="42">
        <f t="shared" si="248"/>
        <v>0</v>
      </c>
      <c r="S384" s="43">
        <f t="shared" si="248"/>
        <v>0</v>
      </c>
      <c r="T384" s="471"/>
      <c r="U384" s="471"/>
      <c r="V384" s="471"/>
      <c r="W384" s="471"/>
      <c r="X384" s="456"/>
      <c r="Y384" s="471"/>
      <c r="Z384" s="424">
        <f t="shared" si="241"/>
        <v>0</v>
      </c>
      <c r="AA384" s="406">
        <f t="shared" si="242"/>
        <v>0</v>
      </c>
      <c r="AB384" s="484">
        <f t="shared" si="186"/>
        <v>0</v>
      </c>
      <c r="AC384" s="482"/>
    </row>
    <row r="385" spans="1:29" ht="41.25" customHeight="1">
      <c r="A385" s="6">
        <f t="shared" si="247"/>
        <v>23.22000000000002</v>
      </c>
      <c r="B385" s="56" t="s">
        <v>231</v>
      </c>
      <c r="C385" s="65">
        <v>0</v>
      </c>
      <c r="D385" s="66">
        <v>0</v>
      </c>
      <c r="E385" s="65">
        <v>0</v>
      </c>
      <c r="F385" s="66">
        <v>0</v>
      </c>
      <c r="G385" s="47"/>
      <c r="H385" s="48"/>
      <c r="I385" s="49">
        <f t="shared" si="239"/>
        <v>0</v>
      </c>
      <c r="J385" s="50">
        <f t="shared" si="239"/>
        <v>0</v>
      </c>
      <c r="K385" s="65"/>
      <c r="L385" s="65"/>
      <c r="M385" s="65"/>
      <c r="N385" s="65"/>
      <c r="O385" s="60"/>
      <c r="P385" s="65"/>
      <c r="Q385" s="41">
        <f t="shared" si="240"/>
        <v>0</v>
      </c>
      <c r="R385" s="42">
        <f t="shared" si="248"/>
        <v>0</v>
      </c>
      <c r="S385" s="43">
        <f t="shared" si="248"/>
        <v>0</v>
      </c>
      <c r="T385" s="471"/>
      <c r="U385" s="471"/>
      <c r="V385" s="471"/>
      <c r="W385" s="471"/>
      <c r="X385" s="456"/>
      <c r="Y385" s="471"/>
      <c r="Z385" s="424">
        <f t="shared" si="241"/>
        <v>0</v>
      </c>
      <c r="AA385" s="406">
        <f t="shared" si="242"/>
        <v>0</v>
      </c>
      <c r="AB385" s="484">
        <f t="shared" si="186"/>
        <v>0</v>
      </c>
      <c r="AC385" s="482"/>
    </row>
    <row r="386" spans="1:29" ht="39" customHeight="1">
      <c r="A386" s="6">
        <f t="shared" si="247"/>
        <v>23.230000000000022</v>
      </c>
      <c r="B386" s="56" t="s">
        <v>232</v>
      </c>
      <c r="C386" s="65"/>
      <c r="D386" s="66"/>
      <c r="E386" s="65"/>
      <c r="F386" s="66"/>
      <c r="G386" s="47"/>
      <c r="H386" s="48"/>
      <c r="I386" s="49">
        <f t="shared" si="239"/>
        <v>0</v>
      </c>
      <c r="J386" s="50">
        <f t="shared" si="239"/>
        <v>0</v>
      </c>
      <c r="K386" s="65"/>
      <c r="L386" s="65"/>
      <c r="M386" s="65"/>
      <c r="N386" s="65"/>
      <c r="O386" s="60"/>
      <c r="P386" s="65"/>
      <c r="Q386" s="41">
        <f t="shared" si="240"/>
        <v>0</v>
      </c>
      <c r="R386" s="42">
        <f t="shared" si="248"/>
        <v>0</v>
      </c>
      <c r="S386" s="43">
        <f t="shared" si="248"/>
        <v>0</v>
      </c>
      <c r="T386" s="471"/>
      <c r="U386" s="471"/>
      <c r="V386" s="471"/>
      <c r="W386" s="471"/>
      <c r="X386" s="456"/>
      <c r="Y386" s="471"/>
      <c r="Z386" s="424">
        <f t="shared" si="241"/>
        <v>0</v>
      </c>
      <c r="AA386" s="406">
        <f t="shared" si="242"/>
        <v>0</v>
      </c>
      <c r="AB386" s="484">
        <f t="shared" si="186"/>
        <v>0</v>
      </c>
      <c r="AC386" s="482"/>
    </row>
    <row r="387" spans="1:29" ht="18">
      <c r="A387" s="6">
        <v>23.24</v>
      </c>
      <c r="B387" s="61" t="s">
        <v>233</v>
      </c>
      <c r="C387" s="62">
        <v>0</v>
      </c>
      <c r="D387" s="63">
        <v>0</v>
      </c>
      <c r="E387" s="62">
        <v>0</v>
      </c>
      <c r="F387" s="63">
        <v>0</v>
      </c>
      <c r="G387" s="47"/>
      <c r="H387" s="48"/>
      <c r="I387" s="49">
        <f t="shared" si="239"/>
        <v>0</v>
      </c>
      <c r="J387" s="50">
        <f t="shared" si="239"/>
        <v>0</v>
      </c>
      <c r="K387" s="62"/>
      <c r="L387" s="62"/>
      <c r="M387" s="62"/>
      <c r="N387" s="62"/>
      <c r="O387" s="69">
        <v>0.44</v>
      </c>
      <c r="P387" s="62">
        <v>5</v>
      </c>
      <c r="Q387" s="41">
        <f t="shared" si="240"/>
        <v>2.2000000000000002</v>
      </c>
      <c r="R387" s="42">
        <f t="shared" si="248"/>
        <v>5</v>
      </c>
      <c r="S387" s="43">
        <f t="shared" si="248"/>
        <v>2.2000000000000002</v>
      </c>
      <c r="T387" s="409"/>
      <c r="U387" s="409"/>
      <c r="V387" s="409"/>
      <c r="W387" s="409"/>
      <c r="X387" s="480">
        <v>0.44</v>
      </c>
      <c r="Y387" s="409">
        <v>0</v>
      </c>
      <c r="Z387" s="424">
        <f t="shared" si="241"/>
        <v>0</v>
      </c>
      <c r="AA387" s="406">
        <f t="shared" si="242"/>
        <v>0</v>
      </c>
      <c r="AB387" s="484">
        <f t="shared" si="186"/>
        <v>0</v>
      </c>
      <c r="AC387" s="408"/>
    </row>
    <row r="388" spans="1:29" ht="23.25" customHeight="1">
      <c r="A388" s="6">
        <v>23.25</v>
      </c>
      <c r="B388" s="61" t="s">
        <v>234</v>
      </c>
      <c r="C388" s="62"/>
      <c r="D388" s="63"/>
      <c r="E388" s="62"/>
      <c r="F388" s="63"/>
      <c r="G388" s="47"/>
      <c r="H388" s="48"/>
      <c r="I388" s="49">
        <f t="shared" si="239"/>
        <v>0</v>
      </c>
      <c r="J388" s="50">
        <f t="shared" si="239"/>
        <v>0</v>
      </c>
      <c r="K388" s="62"/>
      <c r="L388" s="62"/>
      <c r="M388" s="62"/>
      <c r="N388" s="62"/>
      <c r="O388" s="69">
        <v>0.15</v>
      </c>
      <c r="P388" s="62"/>
      <c r="Q388" s="41">
        <f>O388*P388</f>
        <v>0</v>
      </c>
      <c r="R388" s="42">
        <f t="shared" si="248"/>
        <v>0</v>
      </c>
      <c r="S388" s="43">
        <f t="shared" si="248"/>
        <v>0</v>
      </c>
      <c r="T388" s="409"/>
      <c r="U388" s="409"/>
      <c r="V388" s="409"/>
      <c r="W388" s="409"/>
      <c r="X388" s="480">
        <v>0.15</v>
      </c>
      <c r="Y388" s="409">
        <v>0</v>
      </c>
      <c r="Z388" s="424">
        <f>X388*Y388</f>
        <v>0</v>
      </c>
      <c r="AA388" s="406">
        <f t="shared" si="242"/>
        <v>0</v>
      </c>
      <c r="AB388" s="484">
        <f t="shared" si="186"/>
        <v>0</v>
      </c>
      <c r="AC388" s="408"/>
    </row>
    <row r="389" spans="1:29" s="91" customFormat="1" ht="23.25" customHeight="1">
      <c r="A389" s="6">
        <v>23.26</v>
      </c>
      <c r="B389" s="7" t="s">
        <v>235</v>
      </c>
      <c r="C389" s="62"/>
      <c r="D389" s="63"/>
      <c r="E389" s="62"/>
      <c r="F389" s="63"/>
      <c r="G389" s="47"/>
      <c r="H389" s="48"/>
      <c r="I389" s="49">
        <f t="shared" si="239"/>
        <v>0</v>
      </c>
      <c r="J389" s="50">
        <f t="shared" si="239"/>
        <v>0</v>
      </c>
      <c r="K389" s="62"/>
      <c r="L389" s="62"/>
      <c r="M389" s="62"/>
      <c r="N389" s="62"/>
      <c r="O389" s="118">
        <v>5.0000000000000001E-3</v>
      </c>
      <c r="P389" s="62">
        <v>449</v>
      </c>
      <c r="Q389" s="63">
        <f>O389*P389</f>
        <v>2.2450000000000001</v>
      </c>
      <c r="R389" s="42">
        <f t="shared" si="248"/>
        <v>449</v>
      </c>
      <c r="S389" s="43">
        <f>L389+N389+Q389</f>
        <v>2.2450000000000001</v>
      </c>
      <c r="T389" s="409"/>
      <c r="U389" s="409"/>
      <c r="V389" s="409"/>
      <c r="W389" s="409"/>
      <c r="X389" s="466">
        <v>5.0000000000000001E-3</v>
      </c>
      <c r="Y389" s="409">
        <v>0</v>
      </c>
      <c r="Z389" s="483">
        <f>X389*Y389</f>
        <v>0</v>
      </c>
      <c r="AA389" s="406">
        <f t="shared" si="242"/>
        <v>0</v>
      </c>
      <c r="AB389" s="484">
        <f t="shared" si="186"/>
        <v>0</v>
      </c>
      <c r="AC389" s="408"/>
    </row>
    <row r="390" spans="1:29" s="91" customFormat="1" ht="23.25" customHeight="1">
      <c r="A390" s="52">
        <v>23.27</v>
      </c>
      <c r="B390" s="7" t="s">
        <v>236</v>
      </c>
      <c r="C390" s="62">
        <v>2</v>
      </c>
      <c r="D390" s="63">
        <v>2.8679999999999999</v>
      </c>
      <c r="E390" s="62">
        <v>2</v>
      </c>
      <c r="F390" s="63">
        <v>2.8679999999999999</v>
      </c>
      <c r="G390" s="47">
        <f t="shared" si="246"/>
        <v>1</v>
      </c>
      <c r="H390" s="48">
        <f t="shared" si="246"/>
        <v>1</v>
      </c>
      <c r="I390" s="49">
        <f t="shared" si="239"/>
        <v>0</v>
      </c>
      <c r="J390" s="50">
        <f t="shared" si="239"/>
        <v>0</v>
      </c>
      <c r="K390" s="62"/>
      <c r="L390" s="63"/>
      <c r="M390" s="62"/>
      <c r="N390" s="62"/>
      <c r="O390" s="118"/>
      <c r="P390" s="62">
        <v>4</v>
      </c>
      <c r="Q390" s="63">
        <v>9.81</v>
      </c>
      <c r="R390" s="42">
        <f t="shared" si="248"/>
        <v>4</v>
      </c>
      <c r="S390" s="43">
        <f t="shared" si="248"/>
        <v>9.81</v>
      </c>
      <c r="T390" s="409"/>
      <c r="U390" s="483"/>
      <c r="V390" s="409"/>
      <c r="W390" s="409"/>
      <c r="X390" s="466"/>
      <c r="Y390" s="409">
        <v>2</v>
      </c>
      <c r="Z390" s="483">
        <v>3.9630000000000001</v>
      </c>
      <c r="AA390" s="406">
        <f t="shared" si="242"/>
        <v>2</v>
      </c>
      <c r="AB390" s="484">
        <f t="shared" si="186"/>
        <v>3.9630000000000001</v>
      </c>
      <c r="AC390" s="408"/>
    </row>
    <row r="391" spans="1:29" s="91" customFormat="1" ht="30" customHeight="1">
      <c r="A391" s="6">
        <v>23.28</v>
      </c>
      <c r="B391" s="7" t="s">
        <v>237</v>
      </c>
      <c r="C391" s="62">
        <v>2</v>
      </c>
      <c r="D391" s="63">
        <v>3.7240000000000002</v>
      </c>
      <c r="E391" s="62">
        <v>2</v>
      </c>
      <c r="F391" s="63">
        <v>3.7240000000000002</v>
      </c>
      <c r="G391" s="47">
        <f t="shared" si="246"/>
        <v>1</v>
      </c>
      <c r="H391" s="48">
        <f t="shared" si="246"/>
        <v>1</v>
      </c>
      <c r="I391" s="49">
        <f t="shared" si="239"/>
        <v>0</v>
      </c>
      <c r="J391" s="50">
        <f t="shared" si="239"/>
        <v>0</v>
      </c>
      <c r="K391" s="62"/>
      <c r="L391" s="63"/>
      <c r="M391" s="62"/>
      <c r="N391" s="62"/>
      <c r="O391" s="118"/>
      <c r="P391" s="62">
        <v>4</v>
      </c>
      <c r="Q391" s="63">
        <v>8.359</v>
      </c>
      <c r="R391" s="42">
        <f t="shared" si="248"/>
        <v>4</v>
      </c>
      <c r="S391" s="43">
        <f t="shared" si="248"/>
        <v>8.359</v>
      </c>
      <c r="T391" s="409"/>
      <c r="U391" s="483"/>
      <c r="V391" s="409"/>
      <c r="W391" s="409"/>
      <c r="X391" s="466"/>
      <c r="Y391" s="409">
        <v>1</v>
      </c>
      <c r="Z391" s="483">
        <v>2.12</v>
      </c>
      <c r="AA391" s="406">
        <f t="shared" si="242"/>
        <v>1</v>
      </c>
      <c r="AB391" s="484">
        <f t="shared" si="186"/>
        <v>2.12</v>
      </c>
      <c r="AC391" s="408"/>
    </row>
    <row r="392" spans="1:29" s="91" customFormat="1" ht="23.25" customHeight="1">
      <c r="A392" s="6">
        <v>23.29</v>
      </c>
      <c r="B392" s="7" t="s">
        <v>322</v>
      </c>
      <c r="C392" s="62"/>
      <c r="D392" s="63"/>
      <c r="E392" s="62"/>
      <c r="F392" s="63"/>
      <c r="G392" s="47"/>
      <c r="H392" s="48"/>
      <c r="I392" s="49"/>
      <c r="J392" s="50"/>
      <c r="K392" s="62"/>
      <c r="L392" s="63"/>
      <c r="M392" s="62"/>
      <c r="N392" s="62"/>
      <c r="O392" s="118"/>
      <c r="P392" s="62"/>
      <c r="Q392" s="63"/>
      <c r="R392" s="42">
        <f t="shared" si="248"/>
        <v>0</v>
      </c>
      <c r="S392" s="43">
        <f t="shared" si="248"/>
        <v>0</v>
      </c>
      <c r="T392" s="409"/>
      <c r="U392" s="483"/>
      <c r="V392" s="409"/>
      <c r="W392" s="409"/>
      <c r="X392" s="466"/>
      <c r="Y392" s="409"/>
      <c r="Z392" s="483"/>
      <c r="AA392" s="406">
        <f t="shared" si="242"/>
        <v>0</v>
      </c>
      <c r="AB392" s="484">
        <f t="shared" si="186"/>
        <v>0</v>
      </c>
      <c r="AC392" s="408"/>
    </row>
    <row r="393" spans="1:29" s="91" customFormat="1" ht="23.25" customHeight="1">
      <c r="A393" s="6">
        <v>23.3</v>
      </c>
      <c r="B393" s="7" t="s">
        <v>296</v>
      </c>
      <c r="C393" s="62"/>
      <c r="D393" s="63"/>
      <c r="E393" s="62"/>
      <c r="F393" s="63"/>
      <c r="G393" s="47"/>
      <c r="H393" s="48"/>
      <c r="I393" s="49"/>
      <c r="J393" s="50"/>
      <c r="K393" s="62"/>
      <c r="L393" s="62"/>
      <c r="M393" s="62"/>
      <c r="N393" s="62"/>
      <c r="O393" s="118"/>
      <c r="P393" s="62"/>
      <c r="Q393" s="63"/>
      <c r="R393" s="42">
        <f t="shared" si="248"/>
        <v>0</v>
      </c>
      <c r="S393" s="43">
        <f t="shared" si="248"/>
        <v>0</v>
      </c>
      <c r="T393" s="409"/>
      <c r="U393" s="409"/>
      <c r="V393" s="409"/>
      <c r="W393" s="409"/>
      <c r="X393" s="466"/>
      <c r="Y393" s="409"/>
      <c r="Z393" s="483"/>
      <c r="AA393" s="406">
        <f t="shared" si="242"/>
        <v>0</v>
      </c>
      <c r="AB393" s="484">
        <f t="shared" si="242"/>
        <v>0</v>
      </c>
      <c r="AC393" s="408"/>
    </row>
    <row r="394" spans="1:29" ht="31.5">
      <c r="A394" s="6">
        <v>23.31</v>
      </c>
      <c r="B394" s="38" t="s">
        <v>238</v>
      </c>
      <c r="C394" s="39"/>
      <c r="D394" s="40"/>
      <c r="E394" s="39"/>
      <c r="F394" s="40"/>
      <c r="G394" s="47"/>
      <c r="H394" s="48"/>
      <c r="I394" s="49">
        <f t="shared" si="239"/>
        <v>0</v>
      </c>
      <c r="J394" s="50">
        <f t="shared" si="239"/>
        <v>0</v>
      </c>
      <c r="K394" s="39"/>
      <c r="L394" s="39"/>
      <c r="M394" s="39"/>
      <c r="N394" s="39"/>
      <c r="O394" s="115"/>
      <c r="P394" s="39"/>
      <c r="Q394" s="40"/>
      <c r="R394" s="42">
        <f t="shared" si="248"/>
        <v>0</v>
      </c>
      <c r="S394" s="43">
        <f t="shared" si="248"/>
        <v>0</v>
      </c>
      <c r="T394" s="467"/>
      <c r="U394" s="467"/>
      <c r="V394" s="467"/>
      <c r="W394" s="467"/>
      <c r="X394" s="468"/>
      <c r="Y394" s="467"/>
      <c r="Z394" s="498"/>
      <c r="AA394" s="406">
        <f t="shared" si="242"/>
        <v>0</v>
      </c>
      <c r="AB394" s="484">
        <f t="shared" si="242"/>
        <v>0</v>
      </c>
      <c r="AC394" s="410"/>
    </row>
    <row r="395" spans="1:29" ht="66.75" customHeight="1">
      <c r="A395" s="6"/>
      <c r="B395" s="61" t="s">
        <v>239</v>
      </c>
      <c r="C395" s="62"/>
      <c r="D395" s="63"/>
      <c r="E395" s="62"/>
      <c r="F395" s="63"/>
      <c r="G395" s="47"/>
      <c r="H395" s="48"/>
      <c r="I395" s="49">
        <f t="shared" si="239"/>
        <v>0</v>
      </c>
      <c r="J395" s="50">
        <f t="shared" si="239"/>
        <v>0</v>
      </c>
      <c r="K395" s="62"/>
      <c r="L395" s="62"/>
      <c r="M395" s="62"/>
      <c r="N395" s="62"/>
      <c r="O395" s="51"/>
      <c r="P395" s="62"/>
      <c r="Q395" s="41">
        <f t="shared" ref="Q395" si="249">O395*P395</f>
        <v>0</v>
      </c>
      <c r="R395" s="42">
        <f t="shared" si="248"/>
        <v>0</v>
      </c>
      <c r="S395" s="43">
        <f t="shared" si="248"/>
        <v>0</v>
      </c>
      <c r="T395" s="409"/>
      <c r="U395" s="409"/>
      <c r="V395" s="409"/>
      <c r="W395" s="409"/>
      <c r="X395" s="423"/>
      <c r="Y395" s="409"/>
      <c r="Z395" s="424">
        <f t="shared" ref="Z395" si="250">X395*Y395</f>
        <v>0</v>
      </c>
      <c r="AA395" s="406">
        <f t="shared" si="242"/>
        <v>0</v>
      </c>
      <c r="AB395" s="484">
        <f t="shared" si="242"/>
        <v>0</v>
      </c>
      <c r="AC395" s="408"/>
    </row>
    <row r="396" spans="1:29" ht="33" customHeight="1">
      <c r="A396" s="6"/>
      <c r="B396" s="61" t="s">
        <v>240</v>
      </c>
      <c r="C396" s="62"/>
      <c r="D396" s="63"/>
      <c r="E396" s="62"/>
      <c r="F396" s="63"/>
      <c r="G396" s="47"/>
      <c r="H396" s="48"/>
      <c r="I396" s="49">
        <f t="shared" si="239"/>
        <v>0</v>
      </c>
      <c r="J396" s="50">
        <f t="shared" si="239"/>
        <v>0</v>
      </c>
      <c r="K396" s="62"/>
      <c r="L396" s="62"/>
      <c r="M396" s="62"/>
      <c r="N396" s="62"/>
      <c r="O396" s="51"/>
      <c r="P396" s="62"/>
      <c r="Q396" s="63">
        <f>O396*P396</f>
        <v>0</v>
      </c>
      <c r="R396" s="42">
        <f t="shared" si="248"/>
        <v>0</v>
      </c>
      <c r="S396" s="43">
        <f t="shared" si="248"/>
        <v>0</v>
      </c>
      <c r="T396" s="409"/>
      <c r="U396" s="409"/>
      <c r="V396" s="409"/>
      <c r="W396" s="409"/>
      <c r="X396" s="423"/>
      <c r="Y396" s="409"/>
      <c r="Z396" s="483">
        <f>X396*Y396</f>
        <v>0</v>
      </c>
      <c r="AA396" s="406">
        <f t="shared" si="242"/>
        <v>0</v>
      </c>
      <c r="AB396" s="484">
        <f t="shared" si="242"/>
        <v>0</v>
      </c>
      <c r="AC396" s="408"/>
    </row>
    <row r="397" spans="1:29" ht="36.75" customHeight="1">
      <c r="A397" s="6"/>
      <c r="B397" s="61" t="s">
        <v>241</v>
      </c>
      <c r="C397" s="62"/>
      <c r="D397" s="63"/>
      <c r="E397" s="62"/>
      <c r="F397" s="63"/>
      <c r="G397" s="47"/>
      <c r="H397" s="48"/>
      <c r="I397" s="49">
        <f t="shared" si="239"/>
        <v>0</v>
      </c>
      <c r="J397" s="50">
        <f t="shared" si="239"/>
        <v>0</v>
      </c>
      <c r="K397" s="62"/>
      <c r="L397" s="62"/>
      <c r="M397" s="62"/>
      <c r="N397" s="62"/>
      <c r="O397" s="118"/>
      <c r="P397" s="62"/>
      <c r="Q397" s="63"/>
      <c r="R397" s="42">
        <f t="shared" si="248"/>
        <v>0</v>
      </c>
      <c r="S397" s="43">
        <f t="shared" si="248"/>
        <v>0</v>
      </c>
      <c r="T397" s="409"/>
      <c r="U397" s="409"/>
      <c r="V397" s="409"/>
      <c r="W397" s="409"/>
      <c r="X397" s="466"/>
      <c r="Y397" s="409">
        <v>0</v>
      </c>
      <c r="Z397" s="483">
        <v>0</v>
      </c>
      <c r="AA397" s="406">
        <f t="shared" si="242"/>
        <v>0</v>
      </c>
      <c r="AB397" s="484">
        <f t="shared" si="242"/>
        <v>0</v>
      </c>
      <c r="AC397" s="408"/>
    </row>
    <row r="398" spans="1:29" ht="20.25" customHeight="1">
      <c r="A398" s="6"/>
      <c r="B398" s="61" t="s">
        <v>323</v>
      </c>
      <c r="C398" s="62"/>
      <c r="D398" s="63"/>
      <c r="E398" s="62"/>
      <c r="F398" s="63"/>
      <c r="G398" s="47"/>
      <c r="H398" s="48"/>
      <c r="I398" s="49"/>
      <c r="J398" s="50"/>
      <c r="K398" s="62"/>
      <c r="L398" s="62"/>
      <c r="M398" s="62"/>
      <c r="N398" s="62"/>
      <c r="O398" s="118"/>
      <c r="P398" s="62">
        <v>0</v>
      </c>
      <c r="Q398" s="63"/>
      <c r="R398" s="42">
        <f t="shared" si="248"/>
        <v>0</v>
      </c>
      <c r="S398" s="43">
        <f t="shared" si="248"/>
        <v>0</v>
      </c>
      <c r="T398" s="409"/>
      <c r="U398" s="409"/>
      <c r="V398" s="409"/>
      <c r="W398" s="409"/>
      <c r="X398" s="466"/>
      <c r="Y398" s="409">
        <v>0</v>
      </c>
      <c r="Z398" s="483">
        <v>0</v>
      </c>
      <c r="AA398" s="406">
        <f t="shared" si="242"/>
        <v>0</v>
      </c>
      <c r="AB398" s="484">
        <f t="shared" si="242"/>
        <v>0</v>
      </c>
      <c r="AC398" s="408"/>
    </row>
    <row r="399" spans="1:29" s="91" customFormat="1" ht="43.5" customHeight="1">
      <c r="A399" s="6"/>
      <c r="B399" s="61" t="s">
        <v>321</v>
      </c>
      <c r="C399" s="62"/>
      <c r="D399" s="63"/>
      <c r="E399" s="62"/>
      <c r="F399" s="63"/>
      <c r="G399" s="47"/>
      <c r="H399" s="48"/>
      <c r="I399" s="49">
        <f t="shared" si="239"/>
        <v>0</v>
      </c>
      <c r="J399" s="50">
        <f t="shared" si="239"/>
        <v>0</v>
      </c>
      <c r="K399" s="62"/>
      <c r="L399" s="62"/>
      <c r="M399" s="62"/>
      <c r="N399" s="62"/>
      <c r="O399" s="118"/>
      <c r="P399" s="62"/>
      <c r="Q399" s="63"/>
      <c r="R399" s="42">
        <f t="shared" si="248"/>
        <v>0</v>
      </c>
      <c r="S399" s="43">
        <f t="shared" si="248"/>
        <v>0</v>
      </c>
      <c r="T399" s="409"/>
      <c r="U399" s="409"/>
      <c r="V399" s="409"/>
      <c r="W399" s="409"/>
      <c r="X399" s="466"/>
      <c r="Y399" s="409"/>
      <c r="Z399" s="483"/>
      <c r="AA399" s="406">
        <f t="shared" si="242"/>
        <v>0</v>
      </c>
      <c r="AB399" s="484">
        <f t="shared" si="242"/>
        <v>0</v>
      </c>
      <c r="AC399" s="408"/>
    </row>
    <row r="400" spans="1:29" s="91" customFormat="1" ht="62.25" customHeight="1">
      <c r="A400" s="6">
        <v>23.32</v>
      </c>
      <c r="B400" s="61" t="s">
        <v>242</v>
      </c>
      <c r="C400" s="62"/>
      <c r="D400" s="63"/>
      <c r="E400" s="62"/>
      <c r="F400" s="63"/>
      <c r="G400" s="47"/>
      <c r="H400" s="48"/>
      <c r="I400" s="49">
        <f t="shared" si="239"/>
        <v>0</v>
      </c>
      <c r="J400" s="50">
        <f t="shared" si="239"/>
        <v>0</v>
      </c>
      <c r="K400" s="62"/>
      <c r="L400" s="62"/>
      <c r="M400" s="62"/>
      <c r="N400" s="62"/>
      <c r="O400" s="118"/>
      <c r="P400" s="62"/>
      <c r="Q400" s="63"/>
      <c r="R400" s="42">
        <f t="shared" si="248"/>
        <v>0</v>
      </c>
      <c r="S400" s="43">
        <f t="shared" si="248"/>
        <v>0</v>
      </c>
      <c r="T400" s="409"/>
      <c r="U400" s="409"/>
      <c r="V400" s="409"/>
      <c r="W400" s="409"/>
      <c r="X400" s="466"/>
      <c r="Y400" s="409"/>
      <c r="Z400" s="483"/>
      <c r="AA400" s="406">
        <f t="shared" si="242"/>
        <v>0</v>
      </c>
      <c r="AB400" s="484">
        <f t="shared" si="242"/>
        <v>0</v>
      </c>
      <c r="AC400" s="408"/>
    </row>
    <row r="401" spans="1:30" s="9" customFormat="1" ht="48.75" customHeight="1">
      <c r="A401" s="6">
        <v>23.33</v>
      </c>
      <c r="B401" s="61" t="s">
        <v>288</v>
      </c>
      <c r="C401" s="62">
        <v>0</v>
      </c>
      <c r="D401" s="63">
        <v>0</v>
      </c>
      <c r="E401" s="62">
        <v>0</v>
      </c>
      <c r="F401" s="63">
        <v>0</v>
      </c>
      <c r="G401" s="47"/>
      <c r="H401" s="48"/>
      <c r="I401" s="49"/>
      <c r="J401" s="50"/>
      <c r="K401" s="62"/>
      <c r="L401" s="62"/>
      <c r="M401" s="62"/>
      <c r="N401" s="62"/>
      <c r="O401" s="51"/>
      <c r="P401" s="62">
        <v>8</v>
      </c>
      <c r="Q401" s="63">
        <v>3.8279999999999998</v>
      </c>
      <c r="R401" s="42">
        <f t="shared" si="248"/>
        <v>8</v>
      </c>
      <c r="S401" s="43">
        <f t="shared" si="248"/>
        <v>3.8279999999999998</v>
      </c>
      <c r="T401" s="409"/>
      <c r="U401" s="409"/>
      <c r="V401" s="409"/>
      <c r="W401" s="409"/>
      <c r="X401" s="423"/>
      <c r="Y401" s="409">
        <v>0</v>
      </c>
      <c r="Z401" s="483">
        <v>0</v>
      </c>
      <c r="AA401" s="406">
        <f t="shared" si="242"/>
        <v>0</v>
      </c>
      <c r="AB401" s="484">
        <f t="shared" si="242"/>
        <v>0</v>
      </c>
      <c r="AC401" s="408"/>
    </row>
    <row r="402" spans="1:30" s="9" customFormat="1" ht="43.5" customHeight="1">
      <c r="A402" s="124">
        <v>23.34</v>
      </c>
      <c r="B402" s="61" t="s">
        <v>289</v>
      </c>
      <c r="C402" s="62">
        <v>0</v>
      </c>
      <c r="D402" s="63">
        <v>0</v>
      </c>
      <c r="E402" s="62">
        <v>0</v>
      </c>
      <c r="F402" s="63">
        <v>0</v>
      </c>
      <c r="G402" s="47"/>
      <c r="H402" s="48"/>
      <c r="I402" s="49"/>
      <c r="J402" s="50"/>
      <c r="K402" s="62"/>
      <c r="L402" s="62"/>
      <c r="M402" s="62"/>
      <c r="N402" s="62"/>
      <c r="O402" s="51"/>
      <c r="P402" s="62">
        <v>7</v>
      </c>
      <c r="Q402" s="63">
        <v>2.9079999999999999</v>
      </c>
      <c r="R402" s="42">
        <f t="shared" si="248"/>
        <v>7</v>
      </c>
      <c r="S402" s="43">
        <f t="shared" si="248"/>
        <v>2.9079999999999999</v>
      </c>
      <c r="T402" s="409"/>
      <c r="U402" s="409"/>
      <c r="V402" s="409"/>
      <c r="W402" s="409"/>
      <c r="X402" s="423"/>
      <c r="Y402" s="409">
        <v>0</v>
      </c>
      <c r="Z402" s="483">
        <v>0</v>
      </c>
      <c r="AA402" s="406">
        <f t="shared" si="242"/>
        <v>0</v>
      </c>
      <c r="AB402" s="484">
        <f t="shared" si="242"/>
        <v>0</v>
      </c>
      <c r="AC402" s="408"/>
    </row>
    <row r="403" spans="1:30" s="9" customFormat="1" ht="39.75" customHeight="1">
      <c r="A403" s="124">
        <v>23.35</v>
      </c>
      <c r="B403" s="61" t="s">
        <v>291</v>
      </c>
      <c r="C403" s="62"/>
      <c r="D403" s="63"/>
      <c r="E403" s="62"/>
      <c r="F403" s="63"/>
      <c r="G403" s="47"/>
      <c r="H403" s="48"/>
      <c r="I403" s="49"/>
      <c r="J403" s="50"/>
      <c r="K403" s="62"/>
      <c r="L403" s="62"/>
      <c r="M403" s="62"/>
      <c r="N403" s="62"/>
      <c r="O403" s="51"/>
      <c r="P403" s="62"/>
      <c r="Q403" s="63"/>
      <c r="R403" s="42"/>
      <c r="S403" s="43"/>
      <c r="T403" s="409"/>
      <c r="U403" s="409"/>
      <c r="V403" s="409"/>
      <c r="W403" s="409"/>
      <c r="X403" s="423"/>
      <c r="Y403" s="409"/>
      <c r="Z403" s="483"/>
      <c r="AA403" s="406"/>
      <c r="AB403" s="484">
        <f t="shared" si="242"/>
        <v>0</v>
      </c>
      <c r="AC403" s="408"/>
    </row>
    <row r="404" spans="1:30" s="9" customFormat="1" ht="30" customHeight="1">
      <c r="A404" s="124">
        <v>23.36</v>
      </c>
      <c r="B404" s="61" t="s">
        <v>309</v>
      </c>
      <c r="C404" s="62"/>
      <c r="D404" s="63"/>
      <c r="E404" s="62"/>
      <c r="F404" s="63"/>
      <c r="G404" s="47"/>
      <c r="H404" s="48"/>
      <c r="I404" s="49"/>
      <c r="J404" s="50"/>
      <c r="K404" s="62"/>
      <c r="L404" s="62"/>
      <c r="M404" s="62"/>
      <c r="N404" s="62"/>
      <c r="O404" s="51">
        <v>0.2</v>
      </c>
      <c r="P404" s="62">
        <v>30</v>
      </c>
      <c r="Q404" s="41">
        <f>O404*P404</f>
        <v>6</v>
      </c>
      <c r="R404" s="42">
        <f t="shared" ref="R404:S404" si="251">K404+M404+P404</f>
        <v>30</v>
      </c>
      <c r="S404" s="43">
        <f t="shared" si="251"/>
        <v>6</v>
      </c>
      <c r="T404" s="409"/>
      <c r="U404" s="409"/>
      <c r="V404" s="409"/>
      <c r="W404" s="409"/>
      <c r="X404" s="423">
        <v>0.2</v>
      </c>
      <c r="Y404" s="409">
        <v>0</v>
      </c>
      <c r="Z404" s="424">
        <f>X404*Y404</f>
        <v>0</v>
      </c>
      <c r="AA404" s="406">
        <f t="shared" ref="AA404" si="252">T404+V404+Y404</f>
        <v>0</v>
      </c>
      <c r="AB404" s="484">
        <f t="shared" si="242"/>
        <v>0</v>
      </c>
      <c r="AC404" s="408"/>
    </row>
    <row r="405" spans="1:30" s="9" customFormat="1" ht="33.75" customHeight="1">
      <c r="A405" s="219">
        <v>23.37</v>
      </c>
      <c r="B405" s="12" t="s">
        <v>292</v>
      </c>
      <c r="C405" s="62"/>
      <c r="D405" s="63"/>
      <c r="E405" s="62"/>
      <c r="F405" s="63"/>
      <c r="G405" s="47"/>
      <c r="H405" s="48"/>
      <c r="I405" s="49"/>
      <c r="J405" s="50"/>
      <c r="K405" s="62"/>
      <c r="L405" s="62"/>
      <c r="M405" s="62"/>
      <c r="N405" s="62"/>
      <c r="O405" s="51"/>
      <c r="P405" s="62"/>
      <c r="Q405" s="63"/>
      <c r="R405" s="42"/>
      <c r="S405" s="43"/>
      <c r="T405" s="409"/>
      <c r="U405" s="409"/>
      <c r="V405" s="409"/>
      <c r="W405" s="409"/>
      <c r="X405" s="423"/>
      <c r="Y405" s="409"/>
      <c r="Z405" s="483"/>
      <c r="AA405" s="406"/>
      <c r="AB405" s="484">
        <f t="shared" si="242"/>
        <v>0</v>
      </c>
      <c r="AC405" s="408"/>
    </row>
    <row r="406" spans="1:30" s="216" customFormat="1" ht="18">
      <c r="A406" s="203"/>
      <c r="B406" s="192" t="s">
        <v>105</v>
      </c>
      <c r="C406" s="198">
        <f>SUM(C364:C405)</f>
        <v>86</v>
      </c>
      <c r="D406" s="199">
        <f>SUM(D364:D405)</f>
        <v>406.02300000000002</v>
      </c>
      <c r="E406" s="198">
        <f t="shared" ref="E406" si="253">SUM(E364:E405)</f>
        <v>50</v>
      </c>
      <c r="F406" s="199">
        <f>SUM(F364:F405)</f>
        <v>248.39800000000002</v>
      </c>
      <c r="G406" s="214">
        <f t="shared" ref="G406:H406" si="254">E406/C406</f>
        <v>0.58139534883720934</v>
      </c>
      <c r="H406" s="215">
        <f t="shared" si="254"/>
        <v>0.61178307632818829</v>
      </c>
      <c r="I406" s="198">
        <f t="shared" ref="I406:L406" si="255">SUM(I364:I405)</f>
        <v>36</v>
      </c>
      <c r="J406" s="199">
        <f>SUM(J364:J405)</f>
        <v>157.625</v>
      </c>
      <c r="K406" s="198">
        <f t="shared" si="255"/>
        <v>0</v>
      </c>
      <c r="L406" s="199">
        <f t="shared" si="255"/>
        <v>0</v>
      </c>
      <c r="M406" s="198">
        <f>SUM(M364:M405)</f>
        <v>0</v>
      </c>
      <c r="N406" s="199">
        <f t="shared" ref="N406:P406" si="256">SUM(N364:N405)</f>
        <v>0</v>
      </c>
      <c r="O406" s="200"/>
      <c r="P406" s="198">
        <f t="shared" si="256"/>
        <v>9050</v>
      </c>
      <c r="Q406" s="199">
        <f>SUM(Q364:Q405)</f>
        <v>1504.1719999999996</v>
      </c>
      <c r="R406" s="198">
        <f>SUM(R364:R405)</f>
        <v>9050</v>
      </c>
      <c r="S406" s="199">
        <f>SUM(S364:S405)</f>
        <v>1504.1719999999996</v>
      </c>
      <c r="T406" s="445"/>
      <c r="U406" s="446">
        <f t="shared" ref="U406" si="257">SUM(U364:U405)</f>
        <v>0</v>
      </c>
      <c r="V406" s="445"/>
      <c r="W406" s="446">
        <f t="shared" ref="W406" si="258">SUM(W364:W405)</f>
        <v>0</v>
      </c>
      <c r="X406" s="449"/>
      <c r="Y406" s="445"/>
      <c r="Z406" s="446">
        <f>SUM(Z364:Z405)</f>
        <v>538.88300000000004</v>
      </c>
      <c r="AA406" s="445"/>
      <c r="AB406" s="446">
        <f>SUM(AB364:AB405)</f>
        <v>538.88300000000004</v>
      </c>
      <c r="AC406" s="422"/>
    </row>
    <row r="407" spans="1:30" ht="31.5">
      <c r="A407" s="260" t="s">
        <v>243</v>
      </c>
      <c r="B407" s="36" t="s">
        <v>244</v>
      </c>
      <c r="C407" s="26"/>
      <c r="D407" s="27"/>
      <c r="E407" s="26"/>
      <c r="F407" s="27"/>
      <c r="G407" s="47"/>
      <c r="H407" s="48"/>
      <c r="I407" s="53"/>
      <c r="J407" s="26"/>
      <c r="K407" s="26"/>
      <c r="L407" s="26"/>
      <c r="M407" s="26"/>
      <c r="N407" s="26"/>
      <c r="O407" s="112"/>
      <c r="P407" s="26"/>
      <c r="Q407" s="27"/>
      <c r="R407" s="42">
        <f t="shared" si="248"/>
        <v>0</v>
      </c>
      <c r="S407" s="43">
        <f t="shared" si="248"/>
        <v>0</v>
      </c>
      <c r="T407" s="439"/>
      <c r="U407" s="439"/>
      <c r="V407" s="439"/>
      <c r="W407" s="439"/>
      <c r="X407" s="440"/>
      <c r="Y407" s="439"/>
      <c r="Z407" s="448"/>
      <c r="AA407" s="406"/>
      <c r="AB407" s="484"/>
      <c r="AC407" s="403"/>
    </row>
    <row r="408" spans="1:30" s="147" customFormat="1" ht="18">
      <c r="A408" s="143">
        <v>24</v>
      </c>
      <c r="B408" s="144" t="s">
        <v>245</v>
      </c>
      <c r="C408" s="145"/>
      <c r="D408" s="162"/>
      <c r="E408" s="145"/>
      <c r="F408" s="162"/>
      <c r="G408" s="151"/>
      <c r="H408" s="152"/>
      <c r="I408" s="159"/>
      <c r="J408" s="145"/>
      <c r="K408" s="145"/>
      <c r="L408" s="145"/>
      <c r="M408" s="145"/>
      <c r="N408" s="145"/>
      <c r="O408" s="153"/>
      <c r="P408" s="145"/>
      <c r="Q408" s="162"/>
      <c r="R408" s="154">
        <f t="shared" si="248"/>
        <v>0</v>
      </c>
      <c r="S408" s="155">
        <f t="shared" si="248"/>
        <v>0</v>
      </c>
      <c r="T408" s="439"/>
      <c r="U408" s="439"/>
      <c r="V408" s="439"/>
      <c r="W408" s="439"/>
      <c r="X408" s="440"/>
      <c r="Y408" s="439"/>
      <c r="Z408" s="448"/>
      <c r="AA408" s="406"/>
      <c r="AB408" s="484"/>
      <c r="AC408" s="403"/>
    </row>
    <row r="409" spans="1:30" ht="18">
      <c r="A409" s="6">
        <v>24.01</v>
      </c>
      <c r="B409" s="7" t="s">
        <v>246</v>
      </c>
      <c r="C409" s="8"/>
      <c r="D409" s="13"/>
      <c r="E409" s="8"/>
      <c r="F409" s="13"/>
      <c r="G409" s="47"/>
      <c r="H409" s="48"/>
      <c r="I409" s="75"/>
      <c r="J409" s="8"/>
      <c r="K409" s="8"/>
      <c r="L409" s="8"/>
      <c r="M409" s="8"/>
      <c r="N409" s="8"/>
      <c r="O409" s="64"/>
      <c r="P409" s="8"/>
      <c r="Q409" s="13"/>
      <c r="R409" s="42">
        <f t="shared" si="248"/>
        <v>0</v>
      </c>
      <c r="S409" s="43"/>
      <c r="T409" s="405"/>
      <c r="U409" s="405"/>
      <c r="V409" s="405"/>
      <c r="W409" s="405"/>
      <c r="X409" s="426"/>
      <c r="Y409" s="405"/>
      <c r="Z409" s="484"/>
      <c r="AA409" s="406">
        <f t="shared" ref="AA409:AA412" si="259">T409+V409+Y409</f>
        <v>0</v>
      </c>
      <c r="AB409" s="484">
        <f t="shared" si="242"/>
        <v>0</v>
      </c>
      <c r="AC409" s="404"/>
    </row>
    <row r="410" spans="1:30" ht="18">
      <c r="A410" s="6"/>
      <c r="B410" s="7" t="s">
        <v>247</v>
      </c>
      <c r="C410" s="8"/>
      <c r="D410" s="13">
        <v>90</v>
      </c>
      <c r="E410" s="8"/>
      <c r="F410" s="13">
        <v>90</v>
      </c>
      <c r="G410" s="47"/>
      <c r="H410" s="48">
        <f>F410/D410</f>
        <v>1</v>
      </c>
      <c r="I410" s="49">
        <f t="shared" ref="I410:J412" si="260">C410-E410</f>
        <v>0</v>
      </c>
      <c r="J410" s="50">
        <f t="shared" si="260"/>
        <v>0</v>
      </c>
      <c r="K410" s="8"/>
      <c r="L410" s="8"/>
      <c r="M410" s="8"/>
      <c r="N410" s="8"/>
      <c r="O410" s="64"/>
      <c r="P410" s="405">
        <v>1</v>
      </c>
      <c r="Q410" s="13">
        <v>142.24</v>
      </c>
      <c r="R410" s="42">
        <f t="shared" si="248"/>
        <v>1</v>
      </c>
      <c r="S410" s="43">
        <f>L410+N410+Q410</f>
        <v>142.24</v>
      </c>
      <c r="T410" s="405"/>
      <c r="U410" s="405"/>
      <c r="V410" s="405"/>
      <c r="W410" s="405"/>
      <c r="X410" s="426"/>
      <c r="Y410" s="405">
        <v>1</v>
      </c>
      <c r="Z410" s="484">
        <v>97.92</v>
      </c>
      <c r="AA410" s="406">
        <f t="shared" si="259"/>
        <v>1</v>
      </c>
      <c r="AB410" s="484">
        <f t="shared" si="242"/>
        <v>97.92</v>
      </c>
      <c r="AC410" s="404"/>
    </row>
    <row r="411" spans="1:30" ht="31.5">
      <c r="A411" s="6"/>
      <c r="B411" s="61" t="s">
        <v>248</v>
      </c>
      <c r="C411" s="62"/>
      <c r="D411" s="63"/>
      <c r="E411" s="62"/>
      <c r="F411" s="63"/>
      <c r="G411" s="47"/>
      <c r="H411" s="48"/>
      <c r="I411" s="49">
        <f t="shared" si="260"/>
        <v>0</v>
      </c>
      <c r="J411" s="50">
        <f t="shared" si="260"/>
        <v>0</v>
      </c>
      <c r="K411" s="62"/>
      <c r="L411" s="62"/>
      <c r="M411" s="62"/>
      <c r="N411" s="62"/>
      <c r="O411" s="118"/>
      <c r="P411" s="62"/>
      <c r="Q411" s="63"/>
      <c r="R411" s="42">
        <f t="shared" si="248"/>
        <v>0</v>
      </c>
      <c r="S411" s="43">
        <f t="shared" si="248"/>
        <v>0</v>
      </c>
      <c r="T411" s="409"/>
      <c r="U411" s="409"/>
      <c r="V411" s="409"/>
      <c r="W411" s="409"/>
      <c r="X411" s="466"/>
      <c r="Y411" s="409"/>
      <c r="Z411" s="483"/>
      <c r="AA411" s="406">
        <f t="shared" si="259"/>
        <v>0</v>
      </c>
      <c r="AB411" s="484">
        <f t="shared" si="242"/>
        <v>0</v>
      </c>
      <c r="AC411" s="408"/>
    </row>
    <row r="412" spans="1:30" ht="31.5">
      <c r="A412" s="6"/>
      <c r="B412" s="7" t="s">
        <v>249</v>
      </c>
      <c r="C412" s="8"/>
      <c r="D412" s="13"/>
      <c r="E412" s="8"/>
      <c r="F412" s="13"/>
      <c r="G412" s="47"/>
      <c r="H412" s="48"/>
      <c r="I412" s="49">
        <f t="shared" si="260"/>
        <v>0</v>
      </c>
      <c r="J412" s="50">
        <f t="shared" si="260"/>
        <v>0</v>
      </c>
      <c r="K412" s="8"/>
      <c r="L412" s="8"/>
      <c r="M412" s="8"/>
      <c r="N412" s="8"/>
      <c r="O412" s="64"/>
      <c r="P412" s="8"/>
      <c r="Q412" s="13"/>
      <c r="R412" s="42">
        <f t="shared" si="248"/>
        <v>0</v>
      </c>
      <c r="S412" s="43">
        <f t="shared" si="248"/>
        <v>0</v>
      </c>
      <c r="T412" s="405"/>
      <c r="U412" s="405"/>
      <c r="V412" s="405"/>
      <c r="W412" s="405"/>
      <c r="X412" s="426"/>
      <c r="Y412" s="405"/>
      <c r="Z412" s="484"/>
      <c r="AA412" s="406">
        <f t="shared" si="259"/>
        <v>0</v>
      </c>
      <c r="AB412" s="484">
        <f t="shared" si="242"/>
        <v>0</v>
      </c>
      <c r="AC412" s="404"/>
      <c r="AD412" s="72">
        <f>AB410+AB411+AB412</f>
        <v>97.92</v>
      </c>
    </row>
    <row r="413" spans="1:30" s="216" customFormat="1" ht="18">
      <c r="A413" s="203"/>
      <c r="B413" s="192" t="s">
        <v>107</v>
      </c>
      <c r="C413" s="198">
        <f>SUM(C410:C412)</f>
        <v>0</v>
      </c>
      <c r="D413" s="199">
        <f t="shared" ref="D413:P413" si="261">SUM(D410:D412)</f>
        <v>90</v>
      </c>
      <c r="E413" s="198">
        <f t="shared" si="261"/>
        <v>0</v>
      </c>
      <c r="F413" s="199">
        <f t="shared" si="261"/>
        <v>90</v>
      </c>
      <c r="G413" s="214"/>
      <c r="H413" s="215">
        <f t="shared" si="246"/>
        <v>1</v>
      </c>
      <c r="I413" s="198">
        <f>SUM(I410:I412)</f>
        <v>0</v>
      </c>
      <c r="J413" s="199">
        <f t="shared" si="261"/>
        <v>0</v>
      </c>
      <c r="K413" s="199">
        <f t="shared" si="261"/>
        <v>0</v>
      </c>
      <c r="L413" s="199">
        <f t="shared" si="261"/>
        <v>0</v>
      </c>
      <c r="M413" s="199">
        <f t="shared" si="261"/>
        <v>0</v>
      </c>
      <c r="N413" s="199">
        <f t="shared" si="261"/>
        <v>0</v>
      </c>
      <c r="O413" s="200">
        <f t="shared" si="261"/>
        <v>0</v>
      </c>
      <c r="P413" s="199">
        <f t="shared" si="261"/>
        <v>1</v>
      </c>
      <c r="Q413" s="199">
        <f>SUM(Q409:Q412)</f>
        <v>142.24</v>
      </c>
      <c r="R413" s="199">
        <f>SUM(R410:R412)</f>
        <v>1</v>
      </c>
      <c r="S413" s="199">
        <f>SUM(S410:S412)</f>
        <v>142.24</v>
      </c>
      <c r="T413" s="446"/>
      <c r="U413" s="446">
        <f t="shared" ref="U413:W413" si="262">SUM(U410:U412)</f>
        <v>0</v>
      </c>
      <c r="V413" s="446"/>
      <c r="W413" s="446">
        <f t="shared" si="262"/>
        <v>0</v>
      </c>
      <c r="X413" s="449"/>
      <c r="Y413" s="446"/>
      <c r="Z413" s="446">
        <f>SUM(Z409:Z412)</f>
        <v>97.92</v>
      </c>
      <c r="AA413" s="446"/>
      <c r="AB413" s="446">
        <f>SUM(AB409:AB412)</f>
        <v>97.92</v>
      </c>
      <c r="AC413" s="422"/>
    </row>
    <row r="414" spans="1:30" ht="87" customHeight="1">
      <c r="A414" s="6">
        <v>24.02</v>
      </c>
      <c r="B414" s="7" t="s">
        <v>250</v>
      </c>
      <c r="C414" s="8"/>
      <c r="D414" s="13"/>
      <c r="E414" s="8"/>
      <c r="F414" s="13"/>
      <c r="G414" s="47"/>
      <c r="H414" s="48"/>
      <c r="I414" s="49">
        <f t="shared" ref="I414:J418" si="263">C414-E414</f>
        <v>0</v>
      </c>
      <c r="J414" s="50">
        <f t="shared" si="263"/>
        <v>0</v>
      </c>
      <c r="K414" s="8"/>
      <c r="L414" s="8"/>
      <c r="M414" s="8"/>
      <c r="N414" s="8"/>
      <c r="O414" s="64"/>
      <c r="P414" s="8"/>
      <c r="Q414" s="13"/>
      <c r="R414" s="42">
        <f t="shared" si="248"/>
        <v>0</v>
      </c>
      <c r="S414" s="43">
        <f t="shared" si="248"/>
        <v>0</v>
      </c>
      <c r="T414" s="405"/>
      <c r="U414" s="405"/>
      <c r="V414" s="405"/>
      <c r="W414" s="405"/>
      <c r="X414" s="426"/>
      <c r="Y414" s="405"/>
      <c r="Z414" s="484"/>
      <c r="AA414" s="406"/>
      <c r="AB414" s="484"/>
      <c r="AC414" s="404"/>
    </row>
    <row r="415" spans="1:30" ht="18">
      <c r="A415" s="6"/>
      <c r="B415" s="7" t="s">
        <v>124</v>
      </c>
      <c r="C415" s="8"/>
      <c r="D415" s="13">
        <v>25.61</v>
      </c>
      <c r="E415" s="8"/>
      <c r="F415" s="13">
        <v>25.61</v>
      </c>
      <c r="G415" s="47"/>
      <c r="H415" s="48">
        <f t="shared" si="246"/>
        <v>1</v>
      </c>
      <c r="I415" s="49">
        <f t="shared" si="263"/>
        <v>0</v>
      </c>
      <c r="J415" s="50">
        <f t="shared" si="263"/>
        <v>0</v>
      </c>
      <c r="K415" s="8"/>
      <c r="L415" s="8"/>
      <c r="M415" s="8"/>
      <c r="N415" s="8"/>
      <c r="O415" s="64"/>
      <c r="P415" s="8"/>
      <c r="Q415" s="41">
        <v>35.200000000000003</v>
      </c>
      <c r="R415" s="42">
        <f t="shared" si="248"/>
        <v>0</v>
      </c>
      <c r="S415" s="43">
        <f t="shared" si="248"/>
        <v>35.200000000000003</v>
      </c>
      <c r="T415" s="405"/>
      <c r="U415" s="405"/>
      <c r="V415" s="405"/>
      <c r="W415" s="405"/>
      <c r="X415" s="426">
        <v>6.9459999999999994E-2</v>
      </c>
      <c r="Y415" s="405">
        <v>530</v>
      </c>
      <c r="Z415" s="424">
        <v>21</v>
      </c>
      <c r="AA415" s="406">
        <f t="shared" ref="AA415:AA418" si="264">T415+V415+Y415</f>
        <v>530</v>
      </c>
      <c r="AB415" s="484">
        <f t="shared" si="242"/>
        <v>21</v>
      </c>
      <c r="AC415" s="404"/>
    </row>
    <row r="416" spans="1:30" ht="18">
      <c r="A416" s="6"/>
      <c r="B416" s="7" t="s">
        <v>173</v>
      </c>
      <c r="C416" s="8"/>
      <c r="D416" s="13">
        <v>14.459999999999997</v>
      </c>
      <c r="E416" s="8"/>
      <c r="F416" s="13">
        <v>14.459999999999997</v>
      </c>
      <c r="G416" s="47"/>
      <c r="H416" s="48">
        <f t="shared" si="246"/>
        <v>1</v>
      </c>
      <c r="I416" s="49">
        <f t="shared" si="263"/>
        <v>0</v>
      </c>
      <c r="J416" s="50">
        <f t="shared" si="263"/>
        <v>0</v>
      </c>
      <c r="K416" s="8"/>
      <c r="L416" s="8"/>
      <c r="M416" s="8"/>
      <c r="N416" s="8"/>
      <c r="O416" s="64"/>
      <c r="P416" s="8"/>
      <c r="Q416" s="41">
        <v>36.81</v>
      </c>
      <c r="R416" s="42">
        <f t="shared" si="248"/>
        <v>0</v>
      </c>
      <c r="S416" s="43">
        <f t="shared" si="248"/>
        <v>36.81</v>
      </c>
      <c r="T416" s="405"/>
      <c r="U416" s="405"/>
      <c r="V416" s="405"/>
      <c r="W416" s="405"/>
      <c r="X416" s="426"/>
      <c r="Y416" s="405">
        <v>530</v>
      </c>
      <c r="Z416" s="424">
        <v>28</v>
      </c>
      <c r="AA416" s="406">
        <f t="shared" si="264"/>
        <v>530</v>
      </c>
      <c r="AB416" s="484">
        <f t="shared" si="242"/>
        <v>28</v>
      </c>
      <c r="AC416" s="404"/>
    </row>
    <row r="417" spans="1:30" ht="18">
      <c r="A417" s="6"/>
      <c r="B417" s="7" t="s">
        <v>174</v>
      </c>
      <c r="C417" s="8"/>
      <c r="D417" s="13">
        <v>31.99</v>
      </c>
      <c r="E417" s="8"/>
      <c r="F417" s="13">
        <v>31.99</v>
      </c>
      <c r="G417" s="47"/>
      <c r="H417" s="48">
        <f t="shared" si="246"/>
        <v>1</v>
      </c>
      <c r="I417" s="49">
        <f t="shared" si="263"/>
        <v>0</v>
      </c>
      <c r="J417" s="50">
        <f t="shared" si="263"/>
        <v>0</v>
      </c>
      <c r="K417" s="8"/>
      <c r="L417" s="8"/>
      <c r="M417" s="8"/>
      <c r="N417" s="8"/>
      <c r="O417" s="64"/>
      <c r="P417" s="8"/>
      <c r="Q417" s="41">
        <v>27.67</v>
      </c>
      <c r="R417" s="42">
        <f t="shared" si="248"/>
        <v>0</v>
      </c>
      <c r="S417" s="43">
        <f t="shared" si="248"/>
        <v>27.67</v>
      </c>
      <c r="T417" s="405"/>
      <c r="U417" s="405"/>
      <c r="V417" s="405"/>
      <c r="W417" s="405"/>
      <c r="X417" s="426"/>
      <c r="Y417" s="405">
        <v>286</v>
      </c>
      <c r="Z417" s="424">
        <v>26.5</v>
      </c>
      <c r="AA417" s="406">
        <f t="shared" si="264"/>
        <v>286</v>
      </c>
      <c r="AB417" s="484">
        <f t="shared" si="242"/>
        <v>26.5</v>
      </c>
      <c r="AC417" s="404"/>
      <c r="AD417" s="72">
        <f>AB415+AB416+AB417</f>
        <v>75.5</v>
      </c>
    </row>
    <row r="418" spans="1:30" ht="37.5" customHeight="1">
      <c r="A418" s="6">
        <v>24.03</v>
      </c>
      <c r="B418" s="7" t="s">
        <v>251</v>
      </c>
      <c r="C418" s="8"/>
      <c r="D418" s="13">
        <v>8.75</v>
      </c>
      <c r="E418" s="8"/>
      <c r="F418" s="13">
        <v>8.75</v>
      </c>
      <c r="G418" s="47"/>
      <c r="H418" s="48">
        <f t="shared" si="246"/>
        <v>1</v>
      </c>
      <c r="I418" s="49">
        <f t="shared" si="263"/>
        <v>0</v>
      </c>
      <c r="J418" s="50">
        <f t="shared" si="263"/>
        <v>0</v>
      </c>
      <c r="K418" s="8"/>
      <c r="L418" s="8"/>
      <c r="M418" s="8"/>
      <c r="N418" s="8"/>
      <c r="O418" s="64"/>
      <c r="P418" s="8"/>
      <c r="Q418" s="41">
        <v>25.63</v>
      </c>
      <c r="R418" s="42">
        <f t="shared" si="248"/>
        <v>0</v>
      </c>
      <c r="S418" s="43">
        <f t="shared" si="248"/>
        <v>25.63</v>
      </c>
      <c r="T418" s="405"/>
      <c r="U418" s="405"/>
      <c r="V418" s="405"/>
      <c r="W418" s="405"/>
      <c r="X418" s="426"/>
      <c r="Y418" s="405"/>
      <c r="Z418" s="424">
        <v>11</v>
      </c>
      <c r="AA418" s="406">
        <f t="shared" si="264"/>
        <v>0</v>
      </c>
      <c r="AB418" s="484">
        <f t="shared" si="242"/>
        <v>11</v>
      </c>
      <c r="AC418" s="404"/>
    </row>
    <row r="419" spans="1:30" s="216" customFormat="1" ht="18">
      <c r="A419" s="203"/>
      <c r="B419" s="192" t="s">
        <v>107</v>
      </c>
      <c r="C419" s="210"/>
      <c r="D419" s="211">
        <f t="shared" ref="D419:F419" si="265">SUM(D414:D418)</f>
        <v>80.809999999999988</v>
      </c>
      <c r="E419" s="210"/>
      <c r="F419" s="211">
        <f t="shared" si="265"/>
        <v>80.809999999999988</v>
      </c>
      <c r="G419" s="214"/>
      <c r="H419" s="215">
        <f t="shared" si="246"/>
        <v>1</v>
      </c>
      <c r="I419" s="210">
        <f t="shared" ref="I419:S419" si="266">SUM(I414:I418)</f>
        <v>0</v>
      </c>
      <c r="J419" s="211">
        <f t="shared" si="266"/>
        <v>0</v>
      </c>
      <c r="K419" s="211">
        <f t="shared" si="266"/>
        <v>0</v>
      </c>
      <c r="L419" s="211">
        <f t="shared" si="266"/>
        <v>0</v>
      </c>
      <c r="M419" s="211">
        <f t="shared" si="266"/>
        <v>0</v>
      </c>
      <c r="N419" s="211">
        <f t="shared" si="266"/>
        <v>0</v>
      </c>
      <c r="O419" s="212">
        <f t="shared" si="266"/>
        <v>0</v>
      </c>
      <c r="P419" s="211">
        <f t="shared" si="266"/>
        <v>0</v>
      </c>
      <c r="Q419" s="211">
        <f>SUM(Q414:Q418)</f>
        <v>125.31</v>
      </c>
      <c r="R419" s="211">
        <f t="shared" si="266"/>
        <v>0</v>
      </c>
      <c r="S419" s="211">
        <f t="shared" si="266"/>
        <v>125.31</v>
      </c>
      <c r="T419" s="475"/>
      <c r="U419" s="475">
        <f t="shared" ref="U419:W419" si="267">SUM(U414:U418)</f>
        <v>0</v>
      </c>
      <c r="V419" s="475"/>
      <c r="W419" s="475">
        <f t="shared" si="267"/>
        <v>0</v>
      </c>
      <c r="X419" s="476"/>
      <c r="Y419" s="475"/>
      <c r="Z419" s="475">
        <f>SUM(Z414:Z418)</f>
        <v>86.5</v>
      </c>
      <c r="AA419" s="475"/>
      <c r="AB419" s="475">
        <f>SUM(AB414:AB418)</f>
        <v>86.5</v>
      </c>
      <c r="AC419" s="422"/>
    </row>
    <row r="420" spans="1:30" s="216" customFormat="1" ht="18">
      <c r="A420" s="203"/>
      <c r="B420" s="192" t="s">
        <v>252</v>
      </c>
      <c r="C420" s="213"/>
      <c r="D420" s="199">
        <f>D419+D413+D406+D361+D357+D351+D347+D344+D340+D336+D329+D325+D320+D308+D291+D265+D219+D215+D208+D194+D150+D148+D111</f>
        <v>3362.8439239999998</v>
      </c>
      <c r="E420" s="198"/>
      <c r="F420" s="199">
        <f>F419+F413+F406+F361+F357+F351+F347+F344+F340+F336+F329+F325+F320+F308+F291+F265+F219+F215+F208+F194+F150+F148+F111</f>
        <v>3170.5589239999995</v>
      </c>
      <c r="G420" s="214"/>
      <c r="H420" s="215">
        <f t="shared" si="246"/>
        <v>0.94282071831294412</v>
      </c>
      <c r="I420" s="198">
        <f t="shared" ref="I420:S420" si="268">I419+I413+I406+I361+I357+I351+I347+I344+I340+I336+I329+I325+I320+I308+I291+I265+I219+I215+I208+I194+I150+I148+I111</f>
        <v>614</v>
      </c>
      <c r="J420" s="199">
        <f t="shared" si="268"/>
        <v>192.285</v>
      </c>
      <c r="K420" s="199">
        <f t="shared" si="268"/>
        <v>0</v>
      </c>
      <c r="L420" s="199">
        <f t="shared" si="268"/>
        <v>0</v>
      </c>
      <c r="M420" s="199">
        <f t="shared" si="268"/>
        <v>0</v>
      </c>
      <c r="N420" s="199">
        <f t="shared" si="268"/>
        <v>0</v>
      </c>
      <c r="O420" s="200">
        <f t="shared" si="268"/>
        <v>17.173429999999996</v>
      </c>
      <c r="P420" s="199">
        <f t="shared" si="268"/>
        <v>131130</v>
      </c>
      <c r="Q420" s="199">
        <f t="shared" si="268"/>
        <v>5534.1970000000001</v>
      </c>
      <c r="R420" s="199">
        <f t="shared" si="268"/>
        <v>131130</v>
      </c>
      <c r="S420" s="199">
        <f t="shared" si="268"/>
        <v>5534.1970000000001</v>
      </c>
      <c r="T420" s="446"/>
      <c r="U420" s="446">
        <f t="shared" ref="U420:Z420" si="269">U419+U413+U406+U361+U357+U351+U347+U344+U340+U336+U329+U325+U320+U308+U291+U265+U219+U215+U208+U194+U150+U148+U111</f>
        <v>0</v>
      </c>
      <c r="V420" s="446"/>
      <c r="W420" s="446">
        <f t="shared" si="269"/>
        <v>0</v>
      </c>
      <c r="X420" s="449"/>
      <c r="Y420" s="446"/>
      <c r="Z420" s="446">
        <f t="shared" si="269"/>
        <v>3768.0447170000002</v>
      </c>
      <c r="AA420" s="446"/>
      <c r="AB420" s="446">
        <f t="shared" ref="AB420" si="270">AB419+AB413+AB406+AB361+AB357+AB351+AB347+AB344+AB340+AB336+AB329+AB325+AB320+AB308+AB291+AB265+AB219+AB215+AB208+AB194+AB150+AB148+AB111</f>
        <v>3768.0447170000002</v>
      </c>
      <c r="AC420" s="422"/>
    </row>
    <row r="421" spans="1:30" s="147" customFormat="1" ht="25.5" customHeight="1">
      <c r="A421" s="175">
        <v>25</v>
      </c>
      <c r="B421" s="144" t="s">
        <v>253</v>
      </c>
      <c r="C421" s="145"/>
      <c r="D421" s="162"/>
      <c r="E421" s="145"/>
      <c r="F421" s="162"/>
      <c r="G421" s="151"/>
      <c r="H421" s="152"/>
      <c r="I421" s="159"/>
      <c r="J421" s="145"/>
      <c r="K421" s="145"/>
      <c r="L421" s="145"/>
      <c r="M421" s="145"/>
      <c r="N421" s="145"/>
      <c r="O421" s="153"/>
      <c r="P421" s="145"/>
      <c r="Q421" s="162"/>
      <c r="R421" s="154">
        <f t="shared" si="248"/>
        <v>0</v>
      </c>
      <c r="S421" s="155">
        <f t="shared" si="248"/>
        <v>0</v>
      </c>
      <c r="T421" s="439"/>
      <c r="U421" s="439"/>
      <c r="V421" s="439"/>
      <c r="W421" s="439"/>
      <c r="X421" s="440"/>
      <c r="Y421" s="439"/>
      <c r="Z421" s="448"/>
      <c r="AA421" s="406"/>
      <c r="AB421" s="484"/>
      <c r="AC421" s="403"/>
    </row>
    <row r="422" spans="1:30" ht="25.5" customHeight="1">
      <c r="A422" s="6">
        <v>25.01</v>
      </c>
      <c r="B422" s="7" t="s">
        <v>254</v>
      </c>
      <c r="C422" s="8"/>
      <c r="D422" s="13"/>
      <c r="E422" s="8"/>
      <c r="F422" s="13"/>
      <c r="G422" s="47"/>
      <c r="H422" s="48"/>
      <c r="I422" s="49">
        <f t="shared" ref="I422:J423" si="271">C422-E422</f>
        <v>0</v>
      </c>
      <c r="J422" s="50">
        <f t="shared" si="271"/>
        <v>0</v>
      </c>
      <c r="K422" s="8"/>
      <c r="L422" s="8"/>
      <c r="M422" s="8"/>
      <c r="N422" s="8"/>
      <c r="O422" s="64"/>
      <c r="P422" s="8"/>
      <c r="Q422" s="13"/>
      <c r="R422" s="42">
        <f t="shared" si="248"/>
        <v>0</v>
      </c>
      <c r="S422" s="43">
        <f t="shared" si="248"/>
        <v>0</v>
      </c>
      <c r="T422" s="405"/>
      <c r="U422" s="405"/>
      <c r="V422" s="405"/>
      <c r="W422" s="405"/>
      <c r="X422" s="426"/>
      <c r="Y422" s="405"/>
      <c r="Z422" s="484"/>
      <c r="AA422" s="406">
        <f t="shared" ref="AA422:AA423" si="272">T422+V422+Y422</f>
        <v>0</v>
      </c>
      <c r="AB422" s="484">
        <f t="shared" si="242"/>
        <v>0</v>
      </c>
      <c r="AC422" s="404"/>
    </row>
    <row r="423" spans="1:30" ht="25.5" customHeight="1">
      <c r="A423" s="6">
        <v>25.02</v>
      </c>
      <c r="B423" s="7" t="s">
        <v>255</v>
      </c>
      <c r="C423" s="8"/>
      <c r="D423" s="13"/>
      <c r="E423" s="8"/>
      <c r="F423" s="13"/>
      <c r="G423" s="47"/>
      <c r="H423" s="48"/>
      <c r="I423" s="49">
        <f t="shared" si="271"/>
        <v>0</v>
      </c>
      <c r="J423" s="50">
        <f t="shared" si="271"/>
        <v>0</v>
      </c>
      <c r="K423" s="8"/>
      <c r="L423" s="8"/>
      <c r="M423" s="8"/>
      <c r="N423" s="8"/>
      <c r="O423" s="64"/>
      <c r="P423" s="8"/>
      <c r="Q423" s="13"/>
      <c r="R423" s="42">
        <f t="shared" si="248"/>
        <v>0</v>
      </c>
      <c r="S423" s="43">
        <f t="shared" si="248"/>
        <v>0</v>
      </c>
      <c r="T423" s="405"/>
      <c r="U423" s="405"/>
      <c r="V423" s="405"/>
      <c r="W423" s="405"/>
      <c r="X423" s="426"/>
      <c r="Y423" s="405"/>
      <c r="Z423" s="484"/>
      <c r="AA423" s="406">
        <f t="shared" si="272"/>
        <v>0</v>
      </c>
      <c r="AB423" s="484">
        <f t="shared" si="242"/>
        <v>0</v>
      </c>
      <c r="AC423" s="404"/>
    </row>
    <row r="424" spans="1:30" s="216" customFormat="1" ht="18">
      <c r="A424" s="203"/>
      <c r="B424" s="192" t="s">
        <v>107</v>
      </c>
      <c r="C424" s="210"/>
      <c r="D424" s="211">
        <f>SUM(D422:D423)</f>
        <v>0</v>
      </c>
      <c r="E424" s="210"/>
      <c r="F424" s="211">
        <f t="shared" ref="F424" si="273">SUM(F422:F423)</f>
        <v>0</v>
      </c>
      <c r="G424" s="214"/>
      <c r="H424" s="215"/>
      <c r="I424" s="210">
        <f t="shared" ref="I424:S424" si="274">SUM(I422:I423)</f>
        <v>0</v>
      </c>
      <c r="J424" s="211">
        <f t="shared" si="274"/>
        <v>0</v>
      </c>
      <c r="K424" s="211">
        <f t="shared" si="274"/>
        <v>0</v>
      </c>
      <c r="L424" s="211">
        <f t="shared" si="274"/>
        <v>0</v>
      </c>
      <c r="M424" s="211">
        <f t="shared" si="274"/>
        <v>0</v>
      </c>
      <c r="N424" s="211">
        <f t="shared" si="274"/>
        <v>0</v>
      </c>
      <c r="O424" s="212">
        <f t="shared" si="274"/>
        <v>0</v>
      </c>
      <c r="P424" s="211">
        <f t="shared" si="274"/>
        <v>0</v>
      </c>
      <c r="Q424" s="211">
        <f t="shared" si="274"/>
        <v>0</v>
      </c>
      <c r="R424" s="211">
        <f t="shared" si="274"/>
        <v>0</v>
      </c>
      <c r="S424" s="211">
        <f t="shared" si="274"/>
        <v>0</v>
      </c>
      <c r="T424" s="475"/>
      <c r="U424" s="475">
        <f t="shared" ref="U424:Z424" si="275">SUM(U422:U423)</f>
        <v>0</v>
      </c>
      <c r="V424" s="475"/>
      <c r="W424" s="475">
        <f t="shared" si="275"/>
        <v>0</v>
      </c>
      <c r="X424" s="476"/>
      <c r="Y424" s="475"/>
      <c r="Z424" s="475">
        <f t="shared" si="275"/>
        <v>0</v>
      </c>
      <c r="AA424" s="475"/>
      <c r="AB424" s="484">
        <f t="shared" si="242"/>
        <v>0</v>
      </c>
      <c r="AC424" s="422"/>
    </row>
    <row r="425" spans="1:30" s="216" customFormat="1" ht="18">
      <c r="A425" s="203"/>
      <c r="B425" s="192" t="s">
        <v>256</v>
      </c>
      <c r="C425" s="199"/>
      <c r="D425" s="199">
        <f>D424+D420</f>
        <v>3362.8439239999998</v>
      </c>
      <c r="E425" s="199"/>
      <c r="F425" s="199">
        <f>F424+F420</f>
        <v>3170.5589239999995</v>
      </c>
      <c r="G425" s="214"/>
      <c r="H425" s="215">
        <f t="shared" si="246"/>
        <v>0.94282071831294412</v>
      </c>
      <c r="I425" s="198">
        <f t="shared" ref="I425:R425" si="276">I424+I420</f>
        <v>614</v>
      </c>
      <c r="J425" s="199">
        <f t="shared" si="276"/>
        <v>192.285</v>
      </c>
      <c r="K425" s="199">
        <f t="shared" si="276"/>
        <v>0</v>
      </c>
      <c r="L425" s="199">
        <f t="shared" si="276"/>
        <v>0</v>
      </c>
      <c r="M425" s="199">
        <f t="shared" si="276"/>
        <v>0</v>
      </c>
      <c r="N425" s="199">
        <f t="shared" si="276"/>
        <v>0</v>
      </c>
      <c r="O425" s="200">
        <f t="shared" si="276"/>
        <v>17.173429999999996</v>
      </c>
      <c r="P425" s="199">
        <f t="shared" si="276"/>
        <v>131130</v>
      </c>
      <c r="Q425" s="199">
        <f t="shared" si="276"/>
        <v>5534.1970000000001</v>
      </c>
      <c r="R425" s="199">
        <f t="shared" si="276"/>
        <v>131130</v>
      </c>
      <c r="S425" s="199">
        <f>S424+S420</f>
        <v>5534.1970000000001</v>
      </c>
      <c r="T425" s="446"/>
      <c r="U425" s="446">
        <f t="shared" ref="U425:AB425" si="277">U424+U420</f>
        <v>0</v>
      </c>
      <c r="V425" s="446"/>
      <c r="W425" s="446">
        <f t="shared" si="277"/>
        <v>0</v>
      </c>
      <c r="X425" s="449"/>
      <c r="Y425" s="446"/>
      <c r="Z425" s="446">
        <f t="shared" si="277"/>
        <v>3768.0447170000002</v>
      </c>
      <c r="AA425" s="446"/>
      <c r="AB425" s="446">
        <f t="shared" si="277"/>
        <v>3768.0447170000002</v>
      </c>
      <c r="AC425" s="422"/>
    </row>
    <row r="426" spans="1:30" s="147" customFormat="1" ht="54" customHeight="1">
      <c r="A426" s="175">
        <v>26</v>
      </c>
      <c r="B426" s="144" t="s">
        <v>257</v>
      </c>
      <c r="C426" s="145"/>
      <c r="D426" s="162"/>
      <c r="E426" s="145"/>
      <c r="F426" s="162"/>
      <c r="G426" s="151"/>
      <c r="H426" s="152"/>
      <c r="I426" s="159"/>
      <c r="J426" s="145"/>
      <c r="K426" s="145"/>
      <c r="L426" s="145"/>
      <c r="M426" s="145"/>
      <c r="N426" s="145"/>
      <c r="O426" s="153"/>
      <c r="P426" s="145"/>
      <c r="Q426" s="162"/>
      <c r="R426" s="154">
        <f t="shared" ref="R426:S460" si="278">K426+M426+P426</f>
        <v>0</v>
      </c>
      <c r="S426" s="155">
        <f t="shared" si="278"/>
        <v>0</v>
      </c>
      <c r="T426" s="439"/>
      <c r="U426" s="439"/>
      <c r="V426" s="439"/>
      <c r="W426" s="439"/>
      <c r="X426" s="440"/>
      <c r="Y426" s="439"/>
      <c r="Z426" s="448"/>
      <c r="AA426" s="406"/>
      <c r="AB426" s="484"/>
      <c r="AC426" s="403"/>
    </row>
    <row r="427" spans="1:30" s="87" customFormat="1" ht="18">
      <c r="A427" s="6"/>
      <c r="B427" s="36" t="s">
        <v>258</v>
      </c>
      <c r="C427" s="26"/>
      <c r="D427" s="27"/>
      <c r="E427" s="26"/>
      <c r="F427" s="27"/>
      <c r="G427" s="47"/>
      <c r="H427" s="48"/>
      <c r="I427" s="53"/>
      <c r="J427" s="26"/>
      <c r="K427" s="26"/>
      <c r="L427" s="26"/>
      <c r="M427" s="26"/>
      <c r="N427" s="26"/>
      <c r="O427" s="112"/>
      <c r="P427" s="26"/>
      <c r="Q427" s="27"/>
      <c r="R427" s="42">
        <f t="shared" si="278"/>
        <v>0</v>
      </c>
      <c r="S427" s="43">
        <f t="shared" si="278"/>
        <v>0</v>
      </c>
      <c r="T427" s="439"/>
      <c r="U427" s="439"/>
      <c r="V427" s="439"/>
      <c r="W427" s="439"/>
      <c r="X427" s="440"/>
      <c r="Y427" s="439"/>
      <c r="Z427" s="448"/>
      <c r="AA427" s="406"/>
      <c r="AB427" s="484"/>
      <c r="AC427" s="403"/>
    </row>
    <row r="428" spans="1:30" ht="18">
      <c r="A428" s="262"/>
      <c r="B428" s="36" t="s">
        <v>259</v>
      </c>
      <c r="C428" s="26"/>
      <c r="D428" s="27"/>
      <c r="E428" s="26"/>
      <c r="F428" s="27"/>
      <c r="G428" s="47"/>
      <c r="H428" s="48"/>
      <c r="I428" s="53"/>
      <c r="J428" s="26"/>
      <c r="K428" s="26"/>
      <c r="L428" s="26"/>
      <c r="M428" s="26"/>
      <c r="N428" s="26"/>
      <c r="O428" s="112"/>
      <c r="P428" s="26"/>
      <c r="Q428" s="27"/>
      <c r="R428" s="42">
        <f t="shared" si="278"/>
        <v>0</v>
      </c>
      <c r="S428" s="43">
        <f t="shared" si="278"/>
        <v>0</v>
      </c>
      <c r="T428" s="439"/>
      <c r="U428" s="439"/>
      <c r="V428" s="439"/>
      <c r="W428" s="439"/>
      <c r="X428" s="440"/>
      <c r="Y428" s="439"/>
      <c r="Z428" s="448"/>
      <c r="AA428" s="406"/>
      <c r="AB428" s="484"/>
      <c r="AC428" s="403"/>
    </row>
    <row r="429" spans="1:30" ht="28.5" customHeight="1">
      <c r="A429" s="6">
        <v>26.01</v>
      </c>
      <c r="B429" s="12" t="s">
        <v>260</v>
      </c>
      <c r="C429" s="8"/>
      <c r="D429" s="13"/>
      <c r="E429" s="8"/>
      <c r="F429" s="13"/>
      <c r="G429" s="47"/>
      <c r="H429" s="48"/>
      <c r="I429" s="49">
        <f t="shared" ref="I429:J437" si="279">C429-E429</f>
        <v>0</v>
      </c>
      <c r="J429" s="50">
        <f t="shared" si="279"/>
        <v>0</v>
      </c>
      <c r="K429" s="8"/>
      <c r="L429" s="8"/>
      <c r="M429" s="8"/>
      <c r="N429" s="8"/>
      <c r="O429" s="64"/>
      <c r="P429" s="8"/>
      <c r="Q429" s="13"/>
      <c r="R429" s="42">
        <f t="shared" si="278"/>
        <v>0</v>
      </c>
      <c r="S429" s="43">
        <f t="shared" si="278"/>
        <v>0</v>
      </c>
      <c r="T429" s="405"/>
      <c r="U429" s="405"/>
      <c r="V429" s="405"/>
      <c r="W429" s="405"/>
      <c r="X429" s="426"/>
      <c r="Y429" s="405"/>
      <c r="Z429" s="484"/>
      <c r="AA429" s="406">
        <f t="shared" ref="AA429:AB460" si="280">T429+V429+Y429</f>
        <v>0</v>
      </c>
      <c r="AB429" s="484">
        <f t="shared" si="280"/>
        <v>0</v>
      </c>
      <c r="AC429" s="407"/>
    </row>
    <row r="430" spans="1:30" ht="36" customHeight="1">
      <c r="A430" s="6">
        <f>+A429+0.01</f>
        <v>26.020000000000003</v>
      </c>
      <c r="B430" s="12" t="s">
        <v>261</v>
      </c>
      <c r="C430" s="8"/>
      <c r="D430" s="13"/>
      <c r="E430" s="8"/>
      <c r="F430" s="13"/>
      <c r="G430" s="47"/>
      <c r="H430" s="48"/>
      <c r="I430" s="49">
        <f t="shared" si="279"/>
        <v>0</v>
      </c>
      <c r="J430" s="50">
        <f t="shared" si="279"/>
        <v>0</v>
      </c>
      <c r="K430" s="8"/>
      <c r="L430" s="8"/>
      <c r="M430" s="8"/>
      <c r="N430" s="8"/>
      <c r="O430" s="64"/>
      <c r="P430" s="8"/>
      <c r="Q430" s="13"/>
      <c r="R430" s="42">
        <f t="shared" si="278"/>
        <v>0</v>
      </c>
      <c r="S430" s="43">
        <f t="shared" si="278"/>
        <v>0</v>
      </c>
      <c r="T430" s="405"/>
      <c r="U430" s="405"/>
      <c r="V430" s="405"/>
      <c r="W430" s="405"/>
      <c r="X430" s="426"/>
      <c r="Y430" s="405"/>
      <c r="Z430" s="484"/>
      <c r="AA430" s="406">
        <f t="shared" si="280"/>
        <v>0</v>
      </c>
      <c r="AB430" s="484">
        <f t="shared" si="280"/>
        <v>0</v>
      </c>
      <c r="AC430" s="407"/>
    </row>
    <row r="431" spans="1:30" s="91" customFormat="1" ht="28.5" customHeight="1">
      <c r="A431" s="6">
        <f t="shared" ref="A431:A437" si="281">+A430+0.01</f>
        <v>26.030000000000005</v>
      </c>
      <c r="B431" s="12" t="s">
        <v>262</v>
      </c>
      <c r="C431" s="8"/>
      <c r="D431" s="13"/>
      <c r="E431" s="8"/>
      <c r="F431" s="13"/>
      <c r="G431" s="47"/>
      <c r="H431" s="48"/>
      <c r="I431" s="49">
        <f t="shared" si="279"/>
        <v>0</v>
      </c>
      <c r="J431" s="50">
        <f t="shared" si="279"/>
        <v>0</v>
      </c>
      <c r="K431" s="8"/>
      <c r="L431" s="8"/>
      <c r="M431" s="8"/>
      <c r="N431" s="8"/>
      <c r="O431" s="64"/>
      <c r="P431" s="8"/>
      <c r="Q431" s="13"/>
      <c r="R431" s="42">
        <f t="shared" si="278"/>
        <v>0</v>
      </c>
      <c r="S431" s="43">
        <f t="shared" si="278"/>
        <v>0</v>
      </c>
      <c r="T431" s="405"/>
      <c r="U431" s="405"/>
      <c r="V431" s="405"/>
      <c r="W431" s="405"/>
      <c r="X431" s="426"/>
      <c r="Y431" s="405"/>
      <c r="Z431" s="484"/>
      <c r="AA431" s="406">
        <f t="shared" si="280"/>
        <v>0</v>
      </c>
      <c r="AB431" s="484">
        <f t="shared" si="280"/>
        <v>0</v>
      </c>
      <c r="AC431" s="407"/>
    </row>
    <row r="432" spans="1:30" s="91" customFormat="1" ht="31.5" customHeight="1">
      <c r="A432" s="6">
        <f t="shared" si="281"/>
        <v>26.040000000000006</v>
      </c>
      <c r="B432" s="12" t="s">
        <v>263</v>
      </c>
      <c r="C432" s="8"/>
      <c r="D432" s="13"/>
      <c r="E432" s="8"/>
      <c r="F432" s="13"/>
      <c r="G432" s="47"/>
      <c r="H432" s="48"/>
      <c r="I432" s="49">
        <f t="shared" si="279"/>
        <v>0</v>
      </c>
      <c r="J432" s="50">
        <f t="shared" si="279"/>
        <v>0</v>
      </c>
      <c r="K432" s="8"/>
      <c r="L432" s="8"/>
      <c r="M432" s="8"/>
      <c r="N432" s="8"/>
      <c r="O432" s="64"/>
      <c r="P432" s="8"/>
      <c r="Q432" s="13"/>
      <c r="R432" s="42">
        <f t="shared" si="278"/>
        <v>0</v>
      </c>
      <c r="S432" s="43">
        <f t="shared" si="278"/>
        <v>0</v>
      </c>
      <c r="T432" s="405"/>
      <c r="U432" s="405"/>
      <c r="V432" s="405"/>
      <c r="W432" s="405"/>
      <c r="X432" s="426"/>
      <c r="Y432" s="405"/>
      <c r="Z432" s="484"/>
      <c r="AA432" s="406">
        <f t="shared" si="280"/>
        <v>0</v>
      </c>
      <c r="AB432" s="484">
        <f t="shared" si="280"/>
        <v>0</v>
      </c>
      <c r="AC432" s="407"/>
    </row>
    <row r="433" spans="1:29" s="91" customFormat="1" ht="29.25" customHeight="1">
      <c r="A433" s="6">
        <f t="shared" si="281"/>
        <v>26.050000000000008</v>
      </c>
      <c r="B433" s="12" t="s">
        <v>264</v>
      </c>
      <c r="C433" s="8"/>
      <c r="D433" s="13"/>
      <c r="E433" s="8"/>
      <c r="F433" s="13"/>
      <c r="G433" s="47"/>
      <c r="H433" s="48"/>
      <c r="I433" s="49">
        <f t="shared" si="279"/>
        <v>0</v>
      </c>
      <c r="J433" s="50">
        <f t="shared" si="279"/>
        <v>0</v>
      </c>
      <c r="K433" s="8"/>
      <c r="L433" s="8"/>
      <c r="M433" s="8"/>
      <c r="N433" s="8"/>
      <c r="O433" s="64"/>
      <c r="P433" s="8"/>
      <c r="Q433" s="41">
        <f t="shared" ref="Q433:Q435" si="282">O433*P433</f>
        <v>0</v>
      </c>
      <c r="R433" s="42">
        <f t="shared" si="278"/>
        <v>0</v>
      </c>
      <c r="S433" s="43">
        <f t="shared" si="278"/>
        <v>0</v>
      </c>
      <c r="T433" s="405"/>
      <c r="U433" s="405"/>
      <c r="V433" s="405"/>
      <c r="W433" s="405"/>
      <c r="X433" s="426"/>
      <c r="Y433" s="405"/>
      <c r="Z433" s="424">
        <f t="shared" ref="Z433:Z435" si="283">X433*Y433</f>
        <v>0</v>
      </c>
      <c r="AA433" s="406">
        <f t="shared" si="280"/>
        <v>0</v>
      </c>
      <c r="AB433" s="484">
        <f t="shared" si="280"/>
        <v>0</v>
      </c>
      <c r="AC433" s="407"/>
    </row>
    <row r="434" spans="1:29" ht="33.75" customHeight="1">
      <c r="A434" s="6">
        <f t="shared" si="281"/>
        <v>26.060000000000009</v>
      </c>
      <c r="B434" s="12" t="s">
        <v>67</v>
      </c>
      <c r="C434" s="8"/>
      <c r="D434" s="13"/>
      <c r="E434" s="8"/>
      <c r="F434" s="13"/>
      <c r="G434" s="47"/>
      <c r="H434" s="48"/>
      <c r="I434" s="49">
        <f t="shared" si="279"/>
        <v>0</v>
      </c>
      <c r="J434" s="50">
        <f t="shared" si="279"/>
        <v>0</v>
      </c>
      <c r="K434" s="8"/>
      <c r="L434" s="8"/>
      <c r="M434" s="8"/>
      <c r="N434" s="8"/>
      <c r="O434" s="64">
        <v>2.5</v>
      </c>
      <c r="P434" s="8"/>
      <c r="Q434" s="41">
        <f t="shared" si="282"/>
        <v>0</v>
      </c>
      <c r="R434" s="42">
        <f t="shared" si="278"/>
        <v>0</v>
      </c>
      <c r="S434" s="43">
        <f t="shared" si="278"/>
        <v>0</v>
      </c>
      <c r="T434" s="405"/>
      <c r="U434" s="405"/>
      <c r="V434" s="405"/>
      <c r="W434" s="405"/>
      <c r="X434" s="426">
        <v>2.5</v>
      </c>
      <c r="Y434" s="405"/>
      <c r="Z434" s="424">
        <f t="shared" si="283"/>
        <v>0</v>
      </c>
      <c r="AA434" s="406">
        <f t="shared" si="280"/>
        <v>0</v>
      </c>
      <c r="AB434" s="484">
        <f t="shared" si="280"/>
        <v>0</v>
      </c>
      <c r="AC434" s="407"/>
    </row>
    <row r="435" spans="1:29" ht="36.75" customHeight="1">
      <c r="A435" s="6">
        <f t="shared" si="281"/>
        <v>26.070000000000011</v>
      </c>
      <c r="B435" s="12" t="s">
        <v>31</v>
      </c>
      <c r="C435" s="8"/>
      <c r="D435" s="13"/>
      <c r="E435" s="8"/>
      <c r="F435" s="13"/>
      <c r="G435" s="47"/>
      <c r="H435" s="48"/>
      <c r="I435" s="49">
        <f t="shared" si="279"/>
        <v>0</v>
      </c>
      <c r="J435" s="50">
        <f t="shared" si="279"/>
        <v>0</v>
      </c>
      <c r="K435" s="8"/>
      <c r="L435" s="8"/>
      <c r="M435" s="8"/>
      <c r="N435" s="8"/>
      <c r="O435" s="64">
        <v>3</v>
      </c>
      <c r="P435" s="8"/>
      <c r="Q435" s="41">
        <f t="shared" si="282"/>
        <v>0</v>
      </c>
      <c r="R435" s="42">
        <f t="shared" si="278"/>
        <v>0</v>
      </c>
      <c r="S435" s="43">
        <f t="shared" si="278"/>
        <v>0</v>
      </c>
      <c r="T435" s="405"/>
      <c r="U435" s="405"/>
      <c r="V435" s="405"/>
      <c r="W435" s="405"/>
      <c r="X435" s="426">
        <v>3</v>
      </c>
      <c r="Y435" s="405"/>
      <c r="Z435" s="424">
        <f t="shared" si="283"/>
        <v>0</v>
      </c>
      <c r="AA435" s="406">
        <f t="shared" si="280"/>
        <v>0</v>
      </c>
      <c r="AB435" s="484">
        <f t="shared" si="280"/>
        <v>0</v>
      </c>
      <c r="AC435" s="407"/>
    </row>
    <row r="436" spans="1:29" ht="29.25" customHeight="1">
      <c r="A436" s="6">
        <f t="shared" si="281"/>
        <v>26.080000000000013</v>
      </c>
      <c r="B436" s="12" t="s">
        <v>265</v>
      </c>
      <c r="C436" s="8"/>
      <c r="D436" s="13"/>
      <c r="E436" s="8"/>
      <c r="F436" s="13"/>
      <c r="G436" s="47"/>
      <c r="H436" s="48"/>
      <c r="I436" s="49">
        <f t="shared" si="279"/>
        <v>0</v>
      </c>
      <c r="J436" s="50">
        <f t="shared" si="279"/>
        <v>0</v>
      </c>
      <c r="K436" s="8"/>
      <c r="L436" s="8"/>
      <c r="M436" s="8"/>
      <c r="N436" s="8"/>
      <c r="O436" s="64">
        <v>0.375</v>
      </c>
      <c r="P436" s="8"/>
      <c r="Q436" s="41">
        <f>O436*P436</f>
        <v>0</v>
      </c>
      <c r="R436" s="42">
        <f t="shared" si="278"/>
        <v>0</v>
      </c>
      <c r="S436" s="43">
        <f t="shared" si="278"/>
        <v>0</v>
      </c>
      <c r="T436" s="405"/>
      <c r="U436" s="405"/>
      <c r="V436" s="405"/>
      <c r="W436" s="405"/>
      <c r="X436" s="426">
        <v>0.375</v>
      </c>
      <c r="Y436" s="405"/>
      <c r="Z436" s="424">
        <f>X436*Y436</f>
        <v>0</v>
      </c>
      <c r="AA436" s="406">
        <f t="shared" si="280"/>
        <v>0</v>
      </c>
      <c r="AB436" s="484">
        <f t="shared" si="280"/>
        <v>0</v>
      </c>
      <c r="AC436" s="407"/>
    </row>
    <row r="437" spans="1:29" ht="32.25" customHeight="1">
      <c r="A437" s="6">
        <f t="shared" si="281"/>
        <v>26.090000000000014</v>
      </c>
      <c r="B437" s="12" t="s">
        <v>33</v>
      </c>
      <c r="C437" s="8"/>
      <c r="D437" s="13"/>
      <c r="E437" s="8"/>
      <c r="F437" s="13"/>
      <c r="G437" s="47"/>
      <c r="H437" s="48"/>
      <c r="I437" s="49">
        <f t="shared" si="279"/>
        <v>0</v>
      </c>
      <c r="J437" s="50">
        <f t="shared" si="279"/>
        <v>0</v>
      </c>
      <c r="K437" s="8"/>
      <c r="L437" s="8"/>
      <c r="M437" s="8"/>
      <c r="N437" s="8"/>
      <c r="O437" s="64"/>
      <c r="P437" s="8"/>
      <c r="Q437" s="13"/>
      <c r="R437" s="42">
        <f t="shared" si="278"/>
        <v>0</v>
      </c>
      <c r="S437" s="43">
        <f t="shared" si="278"/>
        <v>0</v>
      </c>
      <c r="T437" s="405"/>
      <c r="U437" s="405"/>
      <c r="V437" s="405"/>
      <c r="W437" s="405"/>
      <c r="X437" s="426"/>
      <c r="Y437" s="405"/>
      <c r="Z437" s="484"/>
      <c r="AA437" s="406">
        <f t="shared" si="280"/>
        <v>0</v>
      </c>
      <c r="AB437" s="484">
        <f t="shared" si="280"/>
        <v>0</v>
      </c>
      <c r="AC437" s="407"/>
    </row>
    <row r="438" spans="1:29" ht="36.75" customHeight="1">
      <c r="A438" s="6"/>
      <c r="B438" s="25" t="s">
        <v>266</v>
      </c>
      <c r="C438" s="67">
        <f>SUM(C429:C437)</f>
        <v>0</v>
      </c>
      <c r="D438" s="68">
        <f t="shared" ref="D438:S438" si="284">SUM(D429:D437)</f>
        <v>0</v>
      </c>
      <c r="E438" s="67">
        <f t="shared" si="284"/>
        <v>0</v>
      </c>
      <c r="F438" s="68">
        <f t="shared" si="284"/>
        <v>0</v>
      </c>
      <c r="G438" s="47"/>
      <c r="H438" s="48"/>
      <c r="I438" s="67">
        <f t="shared" si="284"/>
        <v>0</v>
      </c>
      <c r="J438" s="68">
        <f t="shared" si="284"/>
        <v>0</v>
      </c>
      <c r="K438" s="68">
        <f t="shared" si="284"/>
        <v>0</v>
      </c>
      <c r="L438" s="68">
        <f t="shared" si="284"/>
        <v>0</v>
      </c>
      <c r="M438" s="68">
        <f t="shared" si="284"/>
        <v>0</v>
      </c>
      <c r="N438" s="68">
        <f t="shared" si="284"/>
        <v>0</v>
      </c>
      <c r="O438" s="119">
        <f t="shared" si="284"/>
        <v>5.875</v>
      </c>
      <c r="P438" s="68">
        <f t="shared" si="284"/>
        <v>0</v>
      </c>
      <c r="Q438" s="68">
        <f t="shared" si="284"/>
        <v>0</v>
      </c>
      <c r="R438" s="68">
        <f t="shared" si="284"/>
        <v>0</v>
      </c>
      <c r="S438" s="68">
        <f t="shared" si="284"/>
        <v>0</v>
      </c>
      <c r="T438" s="475"/>
      <c r="U438" s="475">
        <f t="shared" ref="U438:AB438" si="285">SUM(U429:U437)</f>
        <v>0</v>
      </c>
      <c r="V438" s="475"/>
      <c r="W438" s="475">
        <f t="shared" si="285"/>
        <v>0</v>
      </c>
      <c r="X438" s="476"/>
      <c r="Y438" s="475"/>
      <c r="Z438" s="475">
        <f t="shared" si="285"/>
        <v>0</v>
      </c>
      <c r="AA438" s="475"/>
      <c r="AB438" s="475">
        <f t="shared" si="285"/>
        <v>0</v>
      </c>
      <c r="AC438" s="416"/>
    </row>
    <row r="439" spans="1:29" ht="29.25" customHeight="1">
      <c r="A439" s="262"/>
      <c r="B439" s="36" t="s">
        <v>267</v>
      </c>
      <c r="C439" s="26"/>
      <c r="D439" s="27"/>
      <c r="E439" s="26"/>
      <c r="F439" s="27"/>
      <c r="G439" s="47"/>
      <c r="H439" s="48"/>
      <c r="I439" s="53"/>
      <c r="J439" s="26"/>
      <c r="K439" s="26"/>
      <c r="L439" s="26"/>
      <c r="M439" s="26"/>
      <c r="N439" s="26"/>
      <c r="O439" s="112"/>
      <c r="P439" s="26"/>
      <c r="Q439" s="27"/>
      <c r="R439" s="42">
        <f t="shared" si="278"/>
        <v>0</v>
      </c>
      <c r="S439" s="43">
        <f t="shared" si="278"/>
        <v>0</v>
      </c>
      <c r="T439" s="439"/>
      <c r="U439" s="439"/>
      <c r="V439" s="439"/>
      <c r="W439" s="439"/>
      <c r="X439" s="440"/>
      <c r="Y439" s="439"/>
      <c r="Z439" s="448"/>
      <c r="AA439" s="406"/>
      <c r="AB439" s="484"/>
      <c r="AC439" s="403"/>
    </row>
    <row r="440" spans="1:29" ht="36.75" customHeight="1">
      <c r="A440" s="46">
        <f>+A437+0.01</f>
        <v>26.100000000000016</v>
      </c>
      <c r="B440" s="18" t="s">
        <v>268</v>
      </c>
      <c r="C440" s="45"/>
      <c r="D440" s="46"/>
      <c r="E440" s="45"/>
      <c r="F440" s="46"/>
      <c r="G440" s="47"/>
      <c r="H440" s="48"/>
      <c r="I440" s="49">
        <f t="shared" ref="I440:J460" si="286">C440-E440</f>
        <v>0</v>
      </c>
      <c r="J440" s="50">
        <f t="shared" si="286"/>
        <v>0</v>
      </c>
      <c r="K440" s="45"/>
      <c r="L440" s="45"/>
      <c r="M440" s="45"/>
      <c r="N440" s="45"/>
      <c r="O440" s="51">
        <v>1.4999999999999999E-2</v>
      </c>
      <c r="P440" s="45"/>
      <c r="Q440" s="41"/>
      <c r="R440" s="42">
        <f t="shared" si="278"/>
        <v>0</v>
      </c>
      <c r="S440" s="43">
        <f t="shared" si="278"/>
        <v>0</v>
      </c>
      <c r="T440" s="431"/>
      <c r="U440" s="431"/>
      <c r="V440" s="431"/>
      <c r="W440" s="431"/>
      <c r="X440" s="423">
        <v>1.4999999999999999E-2</v>
      </c>
      <c r="Y440" s="431"/>
      <c r="Z440" s="424"/>
      <c r="AA440" s="406">
        <f t="shared" ref="AA440:AA460" si="287">T440+V440+Y440</f>
        <v>0</v>
      </c>
      <c r="AB440" s="484">
        <f t="shared" si="280"/>
        <v>0</v>
      </c>
      <c r="AC440" s="432"/>
    </row>
    <row r="441" spans="1:29" ht="31.5" customHeight="1">
      <c r="A441" s="46">
        <f t="shared" ref="A441:A443" si="288">+A440+0.01</f>
        <v>26.110000000000017</v>
      </c>
      <c r="B441" s="18" t="s">
        <v>269</v>
      </c>
      <c r="C441" s="45"/>
      <c r="D441" s="46"/>
      <c r="E441" s="45"/>
      <c r="F441" s="46"/>
      <c r="G441" s="47"/>
      <c r="H441" s="48"/>
      <c r="I441" s="49">
        <f t="shared" si="286"/>
        <v>0</v>
      </c>
      <c r="J441" s="50">
        <f t="shared" si="286"/>
        <v>0</v>
      </c>
      <c r="K441" s="45"/>
      <c r="L441" s="45"/>
      <c r="M441" s="45"/>
      <c r="N441" s="45"/>
      <c r="O441" s="51">
        <v>1E-3</v>
      </c>
      <c r="P441" s="45"/>
      <c r="Q441" s="41"/>
      <c r="R441" s="42">
        <f t="shared" si="278"/>
        <v>0</v>
      </c>
      <c r="S441" s="43">
        <f t="shared" si="278"/>
        <v>0</v>
      </c>
      <c r="T441" s="431"/>
      <c r="U441" s="431"/>
      <c r="V441" s="431"/>
      <c r="W441" s="431"/>
      <c r="X441" s="423">
        <v>1E-3</v>
      </c>
      <c r="Y441" s="431"/>
      <c r="Z441" s="424"/>
      <c r="AA441" s="406">
        <f t="shared" si="287"/>
        <v>0</v>
      </c>
      <c r="AB441" s="484">
        <f t="shared" si="280"/>
        <v>0</v>
      </c>
      <c r="AC441" s="432"/>
    </row>
    <row r="442" spans="1:29" ht="61.5" customHeight="1">
      <c r="A442" s="46">
        <f t="shared" si="288"/>
        <v>26.120000000000019</v>
      </c>
      <c r="B442" s="18" t="s">
        <v>270</v>
      </c>
      <c r="C442" s="45"/>
      <c r="D442" s="46"/>
      <c r="E442" s="45"/>
      <c r="F442" s="46"/>
      <c r="G442" s="47"/>
      <c r="H442" s="48"/>
      <c r="I442" s="49">
        <f t="shared" si="286"/>
        <v>0</v>
      </c>
      <c r="J442" s="50">
        <f t="shared" si="286"/>
        <v>0</v>
      </c>
      <c r="K442" s="45"/>
      <c r="L442" s="45"/>
      <c r="M442" s="45"/>
      <c r="N442" s="45"/>
      <c r="O442" s="51">
        <v>0.01</v>
      </c>
      <c r="P442" s="45"/>
      <c r="Q442" s="41"/>
      <c r="R442" s="42">
        <f t="shared" si="278"/>
        <v>0</v>
      </c>
      <c r="S442" s="43">
        <f t="shared" si="278"/>
        <v>0</v>
      </c>
      <c r="T442" s="431"/>
      <c r="U442" s="431"/>
      <c r="V442" s="431"/>
      <c r="W442" s="431"/>
      <c r="X442" s="423">
        <v>0.01</v>
      </c>
      <c r="Y442" s="431"/>
      <c r="Z442" s="424"/>
      <c r="AA442" s="406">
        <f t="shared" si="287"/>
        <v>0</v>
      </c>
      <c r="AB442" s="484">
        <f t="shared" si="280"/>
        <v>0</v>
      </c>
      <c r="AC442" s="432"/>
    </row>
    <row r="443" spans="1:29" ht="24" customHeight="1">
      <c r="A443" s="46">
        <f t="shared" si="288"/>
        <v>26.13000000000002</v>
      </c>
      <c r="B443" s="18" t="s">
        <v>39</v>
      </c>
      <c r="C443" s="45"/>
      <c r="D443" s="46"/>
      <c r="E443" s="45"/>
      <c r="F443" s="46"/>
      <c r="G443" s="47"/>
      <c r="H443" s="48"/>
      <c r="I443" s="49">
        <f t="shared" si="286"/>
        <v>0</v>
      </c>
      <c r="J443" s="50">
        <f t="shared" si="286"/>
        <v>0</v>
      </c>
      <c r="K443" s="45"/>
      <c r="L443" s="45"/>
      <c r="M443" s="45"/>
      <c r="N443" s="45"/>
      <c r="O443" s="117"/>
      <c r="P443" s="45"/>
      <c r="Q443" s="46"/>
      <c r="R443" s="42">
        <f t="shared" si="278"/>
        <v>0</v>
      </c>
      <c r="S443" s="43">
        <f t="shared" si="278"/>
        <v>0</v>
      </c>
      <c r="T443" s="431"/>
      <c r="U443" s="431"/>
      <c r="V443" s="431"/>
      <c r="W443" s="431"/>
      <c r="X443" s="433"/>
      <c r="Y443" s="431"/>
      <c r="Z443" s="510"/>
      <c r="AA443" s="406">
        <f t="shared" si="287"/>
        <v>0</v>
      </c>
      <c r="AB443" s="484">
        <f t="shared" si="280"/>
        <v>0</v>
      </c>
      <c r="AC443" s="432"/>
    </row>
    <row r="444" spans="1:29" ht="34.5" customHeight="1">
      <c r="A444" s="6" t="s">
        <v>40</v>
      </c>
      <c r="B444" s="35" t="s">
        <v>75</v>
      </c>
      <c r="C444" s="90"/>
      <c r="D444" s="96"/>
      <c r="E444" s="90"/>
      <c r="F444" s="96"/>
      <c r="G444" s="47"/>
      <c r="H444" s="48"/>
      <c r="I444" s="49">
        <f t="shared" si="286"/>
        <v>0</v>
      </c>
      <c r="J444" s="50">
        <f t="shared" si="286"/>
        <v>0</v>
      </c>
      <c r="K444" s="90"/>
      <c r="L444" s="90"/>
      <c r="M444" s="90"/>
      <c r="N444" s="90"/>
      <c r="O444" s="120">
        <v>0.25</v>
      </c>
      <c r="P444" s="90"/>
      <c r="Q444" s="41"/>
      <c r="R444" s="42">
        <f t="shared" si="278"/>
        <v>0</v>
      </c>
      <c r="S444" s="43">
        <f t="shared" si="278"/>
        <v>0</v>
      </c>
      <c r="T444" s="434"/>
      <c r="U444" s="434"/>
      <c r="V444" s="434"/>
      <c r="W444" s="434"/>
      <c r="X444" s="486">
        <v>0.25</v>
      </c>
      <c r="Y444" s="434"/>
      <c r="Z444" s="424"/>
      <c r="AA444" s="406">
        <f t="shared" si="287"/>
        <v>0</v>
      </c>
      <c r="AB444" s="484">
        <f t="shared" si="280"/>
        <v>0</v>
      </c>
      <c r="AC444" s="436"/>
    </row>
    <row r="445" spans="1:29" ht="61.5" customHeight="1">
      <c r="A445" s="6" t="s">
        <v>42</v>
      </c>
      <c r="B445" s="12" t="s">
        <v>271</v>
      </c>
      <c r="C445" s="8"/>
      <c r="D445" s="13"/>
      <c r="E445" s="8"/>
      <c r="F445" s="13"/>
      <c r="G445" s="47"/>
      <c r="H445" s="48"/>
      <c r="I445" s="49">
        <f t="shared" si="286"/>
        <v>0</v>
      </c>
      <c r="J445" s="50">
        <f t="shared" si="286"/>
        <v>0</v>
      </c>
      <c r="K445" s="8"/>
      <c r="L445" s="8"/>
      <c r="M445" s="8"/>
      <c r="N445" s="8"/>
      <c r="O445" s="64"/>
      <c r="P445" s="8"/>
      <c r="Q445" s="41"/>
      <c r="R445" s="42">
        <f t="shared" si="278"/>
        <v>0</v>
      </c>
      <c r="S445" s="43">
        <f t="shared" si="278"/>
        <v>0</v>
      </c>
      <c r="T445" s="405"/>
      <c r="U445" s="405"/>
      <c r="V445" s="405"/>
      <c r="W445" s="405"/>
      <c r="X445" s="426"/>
      <c r="Y445" s="405"/>
      <c r="Z445" s="424"/>
      <c r="AA445" s="406">
        <f t="shared" si="287"/>
        <v>0</v>
      </c>
      <c r="AB445" s="484">
        <f t="shared" si="280"/>
        <v>0</v>
      </c>
      <c r="AC445" s="407"/>
    </row>
    <row r="446" spans="1:29" ht="61.5" customHeight="1">
      <c r="A446" s="6" t="s">
        <v>44</v>
      </c>
      <c r="B446" s="12" t="s">
        <v>272</v>
      </c>
      <c r="C446" s="8"/>
      <c r="D446" s="13"/>
      <c r="E446" s="8"/>
      <c r="F446" s="13"/>
      <c r="G446" s="47"/>
      <c r="H446" s="48"/>
      <c r="I446" s="49">
        <f t="shared" si="286"/>
        <v>0</v>
      </c>
      <c r="J446" s="50">
        <f t="shared" si="286"/>
        <v>0</v>
      </c>
      <c r="K446" s="8"/>
      <c r="L446" s="8"/>
      <c r="M446" s="8"/>
      <c r="N446" s="8"/>
      <c r="O446" s="64">
        <v>0.05</v>
      </c>
      <c r="P446" s="8"/>
      <c r="Q446" s="41"/>
      <c r="R446" s="42">
        <f t="shared" si="278"/>
        <v>0</v>
      </c>
      <c r="S446" s="43">
        <f t="shared" si="278"/>
        <v>0</v>
      </c>
      <c r="T446" s="405"/>
      <c r="U446" s="405"/>
      <c r="V446" s="405"/>
      <c r="W446" s="405"/>
      <c r="X446" s="426">
        <v>0.15</v>
      </c>
      <c r="Y446" s="405">
        <v>0</v>
      </c>
      <c r="Z446" s="424"/>
      <c r="AA446" s="406">
        <f t="shared" si="287"/>
        <v>0</v>
      </c>
      <c r="AB446" s="484">
        <f t="shared" si="280"/>
        <v>0</v>
      </c>
      <c r="AC446" s="407"/>
    </row>
    <row r="447" spans="1:29" ht="61.5" customHeight="1">
      <c r="A447" s="6" t="s">
        <v>46</v>
      </c>
      <c r="B447" s="12" t="s">
        <v>273</v>
      </c>
      <c r="C447" s="8"/>
      <c r="D447" s="13"/>
      <c r="E447" s="8"/>
      <c r="F447" s="13"/>
      <c r="G447" s="47"/>
      <c r="H447" s="48"/>
      <c r="I447" s="49">
        <f t="shared" si="286"/>
        <v>0</v>
      </c>
      <c r="J447" s="50">
        <f t="shared" si="286"/>
        <v>0</v>
      </c>
      <c r="K447" s="8"/>
      <c r="L447" s="8"/>
      <c r="M447" s="8"/>
      <c r="N447" s="8"/>
      <c r="O447" s="64">
        <v>0.1</v>
      </c>
      <c r="P447" s="8"/>
      <c r="Q447" s="41"/>
      <c r="R447" s="42">
        <f t="shared" si="278"/>
        <v>0</v>
      </c>
      <c r="S447" s="43">
        <f t="shared" si="278"/>
        <v>0</v>
      </c>
      <c r="T447" s="405"/>
      <c r="U447" s="405"/>
      <c r="V447" s="405"/>
      <c r="W447" s="405"/>
      <c r="X447" s="426">
        <v>0.1</v>
      </c>
      <c r="Y447" s="405"/>
      <c r="Z447" s="424"/>
      <c r="AA447" s="406">
        <f t="shared" si="287"/>
        <v>0</v>
      </c>
      <c r="AB447" s="484">
        <f t="shared" si="280"/>
        <v>0</v>
      </c>
      <c r="AC447" s="407"/>
    </row>
    <row r="448" spans="1:29" ht="61.5" customHeight="1">
      <c r="A448" s="6" t="s">
        <v>48</v>
      </c>
      <c r="B448" s="12" t="s">
        <v>274</v>
      </c>
      <c r="C448" s="8"/>
      <c r="D448" s="13"/>
      <c r="E448" s="8"/>
      <c r="F448" s="13"/>
      <c r="G448" s="47"/>
      <c r="H448" s="48"/>
      <c r="I448" s="49">
        <f t="shared" si="286"/>
        <v>0</v>
      </c>
      <c r="J448" s="50">
        <f t="shared" si="286"/>
        <v>0</v>
      </c>
      <c r="K448" s="8"/>
      <c r="L448" s="8"/>
      <c r="M448" s="8"/>
      <c r="N448" s="8"/>
      <c r="O448" s="64">
        <v>0.05</v>
      </c>
      <c r="P448" s="8"/>
      <c r="Q448" s="41"/>
      <c r="R448" s="42">
        <f t="shared" si="278"/>
        <v>0</v>
      </c>
      <c r="S448" s="43">
        <f t="shared" si="278"/>
        <v>0</v>
      </c>
      <c r="T448" s="405"/>
      <c r="U448" s="405"/>
      <c r="V448" s="405"/>
      <c r="W448" s="405"/>
      <c r="X448" s="426">
        <v>0.1</v>
      </c>
      <c r="Y448" s="405">
        <v>0</v>
      </c>
      <c r="Z448" s="424"/>
      <c r="AA448" s="406">
        <f t="shared" si="287"/>
        <v>0</v>
      </c>
      <c r="AB448" s="484">
        <f t="shared" si="280"/>
        <v>0</v>
      </c>
      <c r="AC448" s="407"/>
    </row>
    <row r="449" spans="1:29" ht="61.5" customHeight="1">
      <c r="A449" s="6" t="s">
        <v>50</v>
      </c>
      <c r="B449" s="12" t="s">
        <v>275</v>
      </c>
      <c r="C449" s="8"/>
      <c r="D449" s="13"/>
      <c r="E449" s="8"/>
      <c r="F449" s="13"/>
      <c r="G449" s="47"/>
      <c r="H449" s="48"/>
      <c r="I449" s="49">
        <f t="shared" si="286"/>
        <v>0</v>
      </c>
      <c r="J449" s="50">
        <f t="shared" si="286"/>
        <v>0</v>
      </c>
      <c r="K449" s="8"/>
      <c r="L449" s="8"/>
      <c r="M449" s="8"/>
      <c r="N449" s="8"/>
      <c r="O449" s="64">
        <v>0.06</v>
      </c>
      <c r="P449" s="8"/>
      <c r="Q449" s="41"/>
      <c r="R449" s="42">
        <f t="shared" si="278"/>
        <v>0</v>
      </c>
      <c r="S449" s="43">
        <f t="shared" si="278"/>
        <v>0</v>
      </c>
      <c r="T449" s="405"/>
      <c r="U449" s="405"/>
      <c r="V449" s="405"/>
      <c r="W449" s="405"/>
      <c r="X449" s="426">
        <v>0.06</v>
      </c>
      <c r="Y449" s="405"/>
      <c r="Z449" s="424"/>
      <c r="AA449" s="406">
        <f t="shared" si="287"/>
        <v>0</v>
      </c>
      <c r="AB449" s="484">
        <f t="shared" si="280"/>
        <v>0</v>
      </c>
      <c r="AC449" s="407"/>
    </row>
    <row r="450" spans="1:29" s="9" customFormat="1" ht="61.5" customHeight="1">
      <c r="A450" s="6" t="s">
        <v>81</v>
      </c>
      <c r="B450" s="12" t="s">
        <v>276</v>
      </c>
      <c r="C450" s="8"/>
      <c r="D450" s="13"/>
      <c r="E450" s="8"/>
      <c r="F450" s="13"/>
      <c r="G450" s="47"/>
      <c r="H450" s="48"/>
      <c r="I450" s="49">
        <f t="shared" si="286"/>
        <v>0</v>
      </c>
      <c r="J450" s="50">
        <f t="shared" si="286"/>
        <v>0</v>
      </c>
      <c r="K450" s="8"/>
      <c r="L450" s="8"/>
      <c r="M450" s="8"/>
      <c r="N450" s="8"/>
      <c r="O450" s="64">
        <v>4.4999999999999998E-2</v>
      </c>
      <c r="P450" s="8"/>
      <c r="Q450" s="41"/>
      <c r="R450" s="42">
        <f t="shared" si="278"/>
        <v>0</v>
      </c>
      <c r="S450" s="43">
        <f t="shared" si="278"/>
        <v>0</v>
      </c>
      <c r="T450" s="405"/>
      <c r="U450" s="405"/>
      <c r="V450" s="405"/>
      <c r="W450" s="405"/>
      <c r="X450" s="426">
        <v>4.4999999999999998E-2</v>
      </c>
      <c r="Y450" s="405"/>
      <c r="Z450" s="424"/>
      <c r="AA450" s="406">
        <f t="shared" si="287"/>
        <v>0</v>
      </c>
      <c r="AB450" s="484">
        <f t="shared" si="280"/>
        <v>0</v>
      </c>
      <c r="AC450" s="407"/>
    </row>
    <row r="451" spans="1:29" ht="61.5" customHeight="1">
      <c r="A451" s="46">
        <f>+A443+0.01</f>
        <v>26.140000000000022</v>
      </c>
      <c r="B451" s="12" t="s">
        <v>277</v>
      </c>
      <c r="C451" s="45"/>
      <c r="D451" s="13"/>
      <c r="E451" s="8"/>
      <c r="F451" s="13"/>
      <c r="G451" s="47"/>
      <c r="H451" s="48"/>
      <c r="I451" s="49">
        <f t="shared" si="286"/>
        <v>0</v>
      </c>
      <c r="J451" s="50">
        <f t="shared" si="286"/>
        <v>0</v>
      </c>
      <c r="K451" s="8"/>
      <c r="L451" s="8"/>
      <c r="M451" s="8"/>
      <c r="N451" s="8"/>
      <c r="O451" s="51">
        <v>0.01</v>
      </c>
      <c r="P451" s="8"/>
      <c r="Q451" s="41"/>
      <c r="R451" s="42">
        <f t="shared" si="278"/>
        <v>0</v>
      </c>
      <c r="S451" s="43">
        <f t="shared" si="278"/>
        <v>0</v>
      </c>
      <c r="T451" s="405"/>
      <c r="U451" s="405"/>
      <c r="V451" s="405"/>
      <c r="W451" s="405"/>
      <c r="X451" s="423">
        <v>0.01</v>
      </c>
      <c r="Y451" s="405"/>
      <c r="Z451" s="424"/>
      <c r="AA451" s="406">
        <f t="shared" si="287"/>
        <v>0</v>
      </c>
      <c r="AB451" s="484">
        <f t="shared" si="280"/>
        <v>0</v>
      </c>
      <c r="AC451" s="407"/>
    </row>
    <row r="452" spans="1:29" ht="61.5" customHeight="1">
      <c r="A452" s="46">
        <f t="shared" ref="A452:A460" si="289">+A451+0.01</f>
        <v>26.150000000000023</v>
      </c>
      <c r="B452" s="12" t="s">
        <v>278</v>
      </c>
      <c r="C452" s="45"/>
      <c r="D452" s="13"/>
      <c r="E452" s="8"/>
      <c r="F452" s="13"/>
      <c r="G452" s="47"/>
      <c r="H452" s="48"/>
      <c r="I452" s="49">
        <f t="shared" si="286"/>
        <v>0</v>
      </c>
      <c r="J452" s="50">
        <f t="shared" si="286"/>
        <v>0</v>
      </c>
      <c r="K452" s="8"/>
      <c r="L452" s="8"/>
      <c r="M452" s="8"/>
      <c r="N452" s="8"/>
      <c r="O452" s="51">
        <v>0.01</v>
      </c>
      <c r="P452" s="8"/>
      <c r="Q452" s="41"/>
      <c r="R452" s="42">
        <f t="shared" si="278"/>
        <v>0</v>
      </c>
      <c r="S452" s="43">
        <f t="shared" si="278"/>
        <v>0</v>
      </c>
      <c r="T452" s="405"/>
      <c r="U452" s="405"/>
      <c r="V452" s="405"/>
      <c r="W452" s="405"/>
      <c r="X452" s="423">
        <v>0.01</v>
      </c>
      <c r="Y452" s="405"/>
      <c r="Z452" s="424"/>
      <c r="AA452" s="406">
        <f t="shared" si="287"/>
        <v>0</v>
      </c>
      <c r="AB452" s="484">
        <f t="shared" si="280"/>
        <v>0</v>
      </c>
      <c r="AC452" s="407"/>
    </row>
    <row r="453" spans="1:29" ht="61.5" customHeight="1">
      <c r="A453" s="46">
        <f t="shared" si="289"/>
        <v>26.160000000000025</v>
      </c>
      <c r="B453" s="12" t="s">
        <v>85</v>
      </c>
      <c r="C453" s="45"/>
      <c r="D453" s="13"/>
      <c r="E453" s="8"/>
      <c r="F453" s="13"/>
      <c r="G453" s="47"/>
      <c r="H453" s="48"/>
      <c r="I453" s="49">
        <f t="shared" si="286"/>
        <v>0</v>
      </c>
      <c r="J453" s="50">
        <f t="shared" si="286"/>
        <v>0</v>
      </c>
      <c r="K453" s="8"/>
      <c r="L453" s="8"/>
      <c r="M453" s="8"/>
      <c r="N453" s="8"/>
      <c r="O453" s="51">
        <v>1.2500000000000001E-2</v>
      </c>
      <c r="P453" s="8"/>
      <c r="Q453" s="41"/>
      <c r="R453" s="42">
        <f t="shared" si="278"/>
        <v>0</v>
      </c>
      <c r="S453" s="43">
        <f t="shared" si="278"/>
        <v>0</v>
      </c>
      <c r="T453" s="405"/>
      <c r="U453" s="405"/>
      <c r="V453" s="405"/>
      <c r="W453" s="405"/>
      <c r="X453" s="423">
        <v>1.2500000000000001E-2</v>
      </c>
      <c r="Y453" s="405"/>
      <c r="Z453" s="424"/>
      <c r="AA453" s="406">
        <f t="shared" si="287"/>
        <v>0</v>
      </c>
      <c r="AB453" s="484">
        <f t="shared" si="280"/>
        <v>0</v>
      </c>
      <c r="AC453" s="407"/>
    </row>
    <row r="454" spans="1:29" ht="61.5" customHeight="1">
      <c r="A454" s="46">
        <f t="shared" si="289"/>
        <v>26.170000000000027</v>
      </c>
      <c r="B454" s="12" t="s">
        <v>279</v>
      </c>
      <c r="C454" s="45"/>
      <c r="D454" s="13"/>
      <c r="E454" s="8"/>
      <c r="F454" s="13"/>
      <c r="G454" s="47"/>
      <c r="H454" s="48"/>
      <c r="I454" s="49">
        <f t="shared" si="286"/>
        <v>0</v>
      </c>
      <c r="J454" s="50">
        <f t="shared" si="286"/>
        <v>0</v>
      </c>
      <c r="K454" s="8"/>
      <c r="L454" s="8"/>
      <c r="M454" s="8"/>
      <c r="N454" s="8"/>
      <c r="O454" s="51">
        <v>7.4999999999999997E-3</v>
      </c>
      <c r="P454" s="8"/>
      <c r="Q454" s="41"/>
      <c r="R454" s="42">
        <f t="shared" si="278"/>
        <v>0</v>
      </c>
      <c r="S454" s="43">
        <f t="shared" si="278"/>
        <v>0</v>
      </c>
      <c r="T454" s="405"/>
      <c r="U454" s="405"/>
      <c r="V454" s="405"/>
      <c r="W454" s="405"/>
      <c r="X454" s="423">
        <v>7.4999999999999997E-3</v>
      </c>
      <c r="Y454" s="405"/>
      <c r="Z454" s="424"/>
      <c r="AA454" s="406">
        <f t="shared" si="287"/>
        <v>0</v>
      </c>
      <c r="AB454" s="484">
        <f t="shared" si="280"/>
        <v>0</v>
      </c>
      <c r="AC454" s="407"/>
    </row>
    <row r="455" spans="1:29" ht="61.5" customHeight="1">
      <c r="A455" s="46">
        <f t="shared" si="289"/>
        <v>26.180000000000028</v>
      </c>
      <c r="B455" s="12" t="s">
        <v>280</v>
      </c>
      <c r="C455" s="45"/>
      <c r="D455" s="13"/>
      <c r="E455" s="8"/>
      <c r="F455" s="13"/>
      <c r="G455" s="47"/>
      <c r="H455" s="48"/>
      <c r="I455" s="49">
        <f t="shared" si="286"/>
        <v>0</v>
      </c>
      <c r="J455" s="50">
        <f t="shared" si="286"/>
        <v>0</v>
      </c>
      <c r="K455" s="8"/>
      <c r="L455" s="8"/>
      <c r="M455" s="8"/>
      <c r="N455" s="8"/>
      <c r="O455" s="51">
        <v>7.4999999999999997E-3</v>
      </c>
      <c r="P455" s="8"/>
      <c r="Q455" s="41"/>
      <c r="R455" s="42">
        <f t="shared" si="278"/>
        <v>0</v>
      </c>
      <c r="S455" s="43">
        <f t="shared" si="278"/>
        <v>0</v>
      </c>
      <c r="T455" s="405"/>
      <c r="U455" s="405"/>
      <c r="V455" s="405"/>
      <c r="W455" s="405"/>
      <c r="X455" s="423">
        <v>7.4999999999999997E-3</v>
      </c>
      <c r="Y455" s="405"/>
      <c r="Z455" s="424"/>
      <c r="AA455" s="406">
        <f t="shared" si="287"/>
        <v>0</v>
      </c>
      <c r="AB455" s="484">
        <f t="shared" si="280"/>
        <v>0</v>
      </c>
      <c r="AC455" s="407"/>
    </row>
    <row r="456" spans="1:29" ht="61.5" customHeight="1">
      <c r="A456" s="46">
        <f t="shared" si="289"/>
        <v>26.19000000000003</v>
      </c>
      <c r="B456" s="12" t="s">
        <v>281</v>
      </c>
      <c r="C456" s="45"/>
      <c r="D456" s="13"/>
      <c r="E456" s="8"/>
      <c r="F456" s="13"/>
      <c r="G456" s="47"/>
      <c r="H456" s="48"/>
      <c r="I456" s="49">
        <f t="shared" si="286"/>
        <v>0</v>
      </c>
      <c r="J456" s="50">
        <f t="shared" si="286"/>
        <v>0</v>
      </c>
      <c r="K456" s="8"/>
      <c r="L456" s="8"/>
      <c r="M456" s="8"/>
      <c r="N456" s="8"/>
      <c r="O456" s="51">
        <v>3.0000000000000001E-3</v>
      </c>
      <c r="P456" s="8"/>
      <c r="Q456" s="41"/>
      <c r="R456" s="42">
        <f t="shared" si="278"/>
        <v>0</v>
      </c>
      <c r="S456" s="43">
        <f t="shared" si="278"/>
        <v>0</v>
      </c>
      <c r="T456" s="405"/>
      <c r="U456" s="405"/>
      <c r="V456" s="405"/>
      <c r="W456" s="405"/>
      <c r="X456" s="423">
        <v>3.0000000000000001E-3</v>
      </c>
      <c r="Y456" s="405"/>
      <c r="Z456" s="424"/>
      <c r="AA456" s="406">
        <f t="shared" si="287"/>
        <v>0</v>
      </c>
      <c r="AB456" s="484">
        <f t="shared" si="280"/>
        <v>0</v>
      </c>
      <c r="AC456" s="407"/>
    </row>
    <row r="457" spans="1:29" ht="61.5" customHeight="1">
      <c r="A457" s="46">
        <f t="shared" si="289"/>
        <v>26.200000000000031</v>
      </c>
      <c r="B457" s="12" t="s">
        <v>282</v>
      </c>
      <c r="C457" s="45"/>
      <c r="D457" s="13"/>
      <c r="E457" s="8"/>
      <c r="F457" s="13"/>
      <c r="G457" s="47"/>
      <c r="H457" s="48"/>
      <c r="I457" s="49">
        <f t="shared" si="286"/>
        <v>0</v>
      </c>
      <c r="J457" s="50">
        <f t="shared" si="286"/>
        <v>0</v>
      </c>
      <c r="K457" s="8"/>
      <c r="L457" s="8"/>
      <c r="M457" s="8"/>
      <c r="N457" s="8"/>
      <c r="O457" s="51">
        <v>3.0000000000000001E-3</v>
      </c>
      <c r="P457" s="8"/>
      <c r="Q457" s="41"/>
      <c r="R457" s="42">
        <f t="shared" si="278"/>
        <v>0</v>
      </c>
      <c r="S457" s="43">
        <f t="shared" si="278"/>
        <v>0</v>
      </c>
      <c r="T457" s="405"/>
      <c r="U457" s="405"/>
      <c r="V457" s="405"/>
      <c r="W457" s="405"/>
      <c r="X457" s="423">
        <v>3.0000000000000001E-3</v>
      </c>
      <c r="Y457" s="405"/>
      <c r="Z457" s="424"/>
      <c r="AA457" s="406">
        <f t="shared" si="287"/>
        <v>0</v>
      </c>
      <c r="AB457" s="484">
        <f t="shared" si="280"/>
        <v>0</v>
      </c>
      <c r="AC457" s="407"/>
    </row>
    <row r="458" spans="1:29" ht="61.5" customHeight="1">
      <c r="A458" s="46">
        <f t="shared" si="289"/>
        <v>26.210000000000033</v>
      </c>
      <c r="B458" s="12" t="s">
        <v>283</v>
      </c>
      <c r="C458" s="45"/>
      <c r="D458" s="13"/>
      <c r="E458" s="8"/>
      <c r="F458" s="13"/>
      <c r="G458" s="47"/>
      <c r="H458" s="48"/>
      <c r="I458" s="49">
        <f t="shared" si="286"/>
        <v>0</v>
      </c>
      <c r="J458" s="50">
        <f t="shared" si="286"/>
        <v>0</v>
      </c>
      <c r="K458" s="8"/>
      <c r="L458" s="8"/>
      <c r="M458" s="8"/>
      <c r="N458" s="8"/>
      <c r="O458" s="51">
        <v>0.1</v>
      </c>
      <c r="P458" s="8"/>
      <c r="Q458" s="41"/>
      <c r="R458" s="42">
        <f t="shared" si="278"/>
        <v>0</v>
      </c>
      <c r="S458" s="43">
        <f t="shared" si="278"/>
        <v>0</v>
      </c>
      <c r="T458" s="405"/>
      <c r="U458" s="405"/>
      <c r="V458" s="405"/>
      <c r="W458" s="405"/>
      <c r="X458" s="423">
        <v>0.1</v>
      </c>
      <c r="Y458" s="405"/>
      <c r="Z458" s="424"/>
      <c r="AA458" s="406">
        <f t="shared" si="287"/>
        <v>0</v>
      </c>
      <c r="AB458" s="484">
        <f t="shared" si="280"/>
        <v>0</v>
      </c>
      <c r="AC458" s="407"/>
    </row>
    <row r="459" spans="1:29" ht="61.5" customHeight="1">
      <c r="A459" s="46">
        <f t="shared" si="289"/>
        <v>26.220000000000034</v>
      </c>
      <c r="B459" s="12" t="s">
        <v>284</v>
      </c>
      <c r="C459" s="45"/>
      <c r="D459" s="13"/>
      <c r="E459" s="8"/>
      <c r="F459" s="13"/>
      <c r="G459" s="47"/>
      <c r="H459" s="48"/>
      <c r="I459" s="49">
        <f t="shared" si="286"/>
        <v>0</v>
      </c>
      <c r="J459" s="50">
        <f t="shared" si="286"/>
        <v>0</v>
      </c>
      <c r="K459" s="8"/>
      <c r="L459" s="8"/>
      <c r="M459" s="8"/>
      <c r="N459" s="8"/>
      <c r="O459" s="51">
        <v>5.0000000000000001E-3</v>
      </c>
      <c r="P459" s="8"/>
      <c r="Q459" s="41"/>
      <c r="R459" s="42">
        <f t="shared" si="278"/>
        <v>0</v>
      </c>
      <c r="S459" s="43">
        <f t="shared" si="278"/>
        <v>0</v>
      </c>
      <c r="T459" s="405"/>
      <c r="U459" s="405"/>
      <c r="V459" s="405"/>
      <c r="W459" s="405"/>
      <c r="X459" s="423">
        <v>5.0000000000000001E-3</v>
      </c>
      <c r="Y459" s="405"/>
      <c r="Z459" s="424"/>
      <c r="AA459" s="406">
        <f t="shared" si="287"/>
        <v>0</v>
      </c>
      <c r="AB459" s="484">
        <f t="shared" si="280"/>
        <v>0</v>
      </c>
      <c r="AC459" s="407"/>
    </row>
    <row r="460" spans="1:29" ht="61.5" customHeight="1">
      <c r="A460" s="46">
        <f t="shared" si="289"/>
        <v>26.230000000000036</v>
      </c>
      <c r="B460" s="12" t="s">
        <v>285</v>
      </c>
      <c r="C460" s="45"/>
      <c r="D460" s="13"/>
      <c r="E460" s="8"/>
      <c r="F460" s="13"/>
      <c r="G460" s="47"/>
      <c r="H460" s="48"/>
      <c r="I460" s="49">
        <f t="shared" si="286"/>
        <v>0</v>
      </c>
      <c r="J460" s="50">
        <f t="shared" si="286"/>
        <v>0</v>
      </c>
      <c r="K460" s="8"/>
      <c r="L460" s="8"/>
      <c r="M460" s="8"/>
      <c r="N460" s="8"/>
      <c r="O460" s="51">
        <v>2E-3</v>
      </c>
      <c r="P460" s="8"/>
      <c r="Q460" s="41"/>
      <c r="R460" s="42">
        <f t="shared" si="278"/>
        <v>0</v>
      </c>
      <c r="S460" s="43">
        <f t="shared" si="278"/>
        <v>0</v>
      </c>
      <c r="T460" s="405"/>
      <c r="U460" s="405"/>
      <c r="V460" s="405"/>
      <c r="W460" s="405"/>
      <c r="X460" s="423">
        <v>2E-3</v>
      </c>
      <c r="Y460" s="405"/>
      <c r="Z460" s="424"/>
      <c r="AA460" s="406">
        <f t="shared" si="287"/>
        <v>0</v>
      </c>
      <c r="AB460" s="484">
        <f t="shared" si="280"/>
        <v>0</v>
      </c>
      <c r="AC460" s="407"/>
    </row>
    <row r="461" spans="1:29" s="216" customFormat="1" ht="18">
      <c r="A461" s="203"/>
      <c r="B461" s="132" t="s">
        <v>286</v>
      </c>
      <c r="C461" s="210"/>
      <c r="D461" s="211">
        <f t="shared" ref="D461:F461" si="290">SUM(D440:D460)</f>
        <v>0</v>
      </c>
      <c r="E461" s="210"/>
      <c r="F461" s="211">
        <f t="shared" si="290"/>
        <v>0</v>
      </c>
      <c r="G461" s="214"/>
      <c r="H461" s="215"/>
      <c r="I461" s="210">
        <f t="shared" ref="I461:S461" si="291">SUM(I440:I460)</f>
        <v>0</v>
      </c>
      <c r="J461" s="211">
        <f t="shared" si="291"/>
        <v>0</v>
      </c>
      <c r="K461" s="211">
        <f t="shared" si="291"/>
        <v>0</v>
      </c>
      <c r="L461" s="211">
        <f t="shared" si="291"/>
        <v>0</v>
      </c>
      <c r="M461" s="211">
        <f t="shared" si="291"/>
        <v>0</v>
      </c>
      <c r="N461" s="211">
        <f t="shared" si="291"/>
        <v>0</v>
      </c>
      <c r="O461" s="212"/>
      <c r="P461" s="210"/>
      <c r="Q461" s="211">
        <f t="shared" si="291"/>
        <v>0</v>
      </c>
      <c r="R461" s="210"/>
      <c r="S461" s="211">
        <f t="shared" si="291"/>
        <v>0</v>
      </c>
      <c r="T461" s="475"/>
      <c r="U461" s="475">
        <f t="shared" ref="U461:W461" si="292">SUM(U440:U460)</f>
        <v>0</v>
      </c>
      <c r="V461" s="475"/>
      <c r="W461" s="475">
        <f t="shared" si="292"/>
        <v>0</v>
      </c>
      <c r="X461" s="476"/>
      <c r="Y461" s="210"/>
      <c r="Z461" s="475">
        <f t="shared" ref="Z461" si="293">SUM(Z440:Z460)</f>
        <v>0</v>
      </c>
      <c r="AA461" s="210"/>
      <c r="AB461" s="475">
        <f t="shared" ref="AB461" si="294">SUM(AB440:AB460)</f>
        <v>0</v>
      </c>
      <c r="AC461" s="403"/>
    </row>
    <row r="462" spans="1:29" s="216" customFormat="1" ht="31.5">
      <c r="A462" s="203"/>
      <c r="B462" s="193" t="s">
        <v>287</v>
      </c>
      <c r="C462" s="141"/>
      <c r="D462" s="142">
        <f t="shared" ref="D462:F462" si="295">D461+D438</f>
        <v>0</v>
      </c>
      <c r="E462" s="141"/>
      <c r="F462" s="142">
        <f t="shared" si="295"/>
        <v>0</v>
      </c>
      <c r="G462" s="214"/>
      <c r="H462" s="215"/>
      <c r="I462" s="141">
        <f t="shared" ref="I462:S462" si="296">I461+I438</f>
        <v>0</v>
      </c>
      <c r="J462" s="142">
        <f t="shared" si="296"/>
        <v>0</v>
      </c>
      <c r="K462" s="142">
        <f t="shared" si="296"/>
        <v>0</v>
      </c>
      <c r="L462" s="142">
        <f t="shared" si="296"/>
        <v>0</v>
      </c>
      <c r="M462" s="142">
        <f t="shared" si="296"/>
        <v>0</v>
      </c>
      <c r="N462" s="142">
        <f t="shared" si="296"/>
        <v>0</v>
      </c>
      <c r="O462" s="136"/>
      <c r="P462" s="141"/>
      <c r="Q462" s="142">
        <f t="shared" si="296"/>
        <v>0</v>
      </c>
      <c r="R462" s="141"/>
      <c r="S462" s="142">
        <f t="shared" si="296"/>
        <v>0</v>
      </c>
      <c r="T462" s="448"/>
      <c r="U462" s="448">
        <f t="shared" ref="U462:W462" si="297">U461+U438</f>
        <v>0</v>
      </c>
      <c r="V462" s="448"/>
      <c r="W462" s="448">
        <f t="shared" si="297"/>
        <v>0</v>
      </c>
      <c r="X462" s="440"/>
      <c r="Y462" s="141"/>
      <c r="Z462" s="448">
        <f t="shared" ref="Z462" si="298">Z461+Z438</f>
        <v>0</v>
      </c>
      <c r="AA462" s="141"/>
      <c r="AB462" s="448">
        <f t="shared" ref="AB462" si="299">AB461+AB438</f>
        <v>0</v>
      </c>
      <c r="AC462" s="416"/>
    </row>
    <row r="463" spans="1:29" s="218" customFormat="1" ht="18">
      <c r="A463" s="260"/>
      <c r="B463" s="25"/>
      <c r="C463" s="53"/>
      <c r="D463" s="222"/>
      <c r="E463" s="53"/>
      <c r="F463" s="27"/>
      <c r="G463" s="220"/>
      <c r="H463" s="221"/>
      <c r="I463" s="53"/>
      <c r="J463" s="27"/>
      <c r="K463" s="27"/>
      <c r="L463" s="27"/>
      <c r="M463" s="27"/>
      <c r="N463" s="27"/>
      <c r="O463" s="112"/>
      <c r="P463" s="27"/>
      <c r="Q463" s="27"/>
      <c r="R463" s="27"/>
      <c r="S463" s="27"/>
      <c r="T463" s="448"/>
      <c r="U463" s="448"/>
      <c r="V463" s="448"/>
      <c r="W463" s="448"/>
      <c r="X463" s="440"/>
      <c r="Y463" s="448"/>
      <c r="Z463" s="448"/>
      <c r="AA463" s="448"/>
      <c r="AB463" s="448"/>
      <c r="AC463" s="416"/>
    </row>
    <row r="464" spans="1:29" s="216" customFormat="1" ht="18">
      <c r="A464" s="203"/>
      <c r="B464" s="193" t="s">
        <v>299</v>
      </c>
      <c r="C464" s="141"/>
      <c r="D464" s="142">
        <f>D425+D462+D463</f>
        <v>3362.8439239999998</v>
      </c>
      <c r="E464" s="141"/>
      <c r="F464" s="142">
        <f t="shared" ref="F464" si="300">F425+F462+F463</f>
        <v>3170.5589239999995</v>
      </c>
      <c r="G464" s="214"/>
      <c r="H464" s="215">
        <f>F464/D464</f>
        <v>0.94282071831294412</v>
      </c>
      <c r="I464" s="141">
        <f t="shared" ref="I464:N464" si="301">I425+I462+I463</f>
        <v>614</v>
      </c>
      <c r="J464" s="142">
        <f>J425+J462+J463</f>
        <v>192.285</v>
      </c>
      <c r="K464" s="142">
        <f t="shared" si="301"/>
        <v>0</v>
      </c>
      <c r="L464" s="142">
        <f t="shared" si="301"/>
        <v>0</v>
      </c>
      <c r="M464" s="142">
        <f t="shared" si="301"/>
        <v>0</v>
      </c>
      <c r="N464" s="142">
        <f t="shared" si="301"/>
        <v>0</v>
      </c>
      <c r="O464" s="142"/>
      <c r="P464" s="142"/>
      <c r="Q464" s="142">
        <f>Q425+Q462+Q463</f>
        <v>5534.1970000000001</v>
      </c>
      <c r="R464" s="142"/>
      <c r="S464" s="142">
        <f t="shared" ref="S464:W464" si="302">S425+S462+S463</f>
        <v>5534.1970000000001</v>
      </c>
      <c r="T464" s="448"/>
      <c r="U464" s="448">
        <f t="shared" si="302"/>
        <v>0</v>
      </c>
      <c r="V464" s="448"/>
      <c r="W464" s="448">
        <f t="shared" si="302"/>
        <v>0</v>
      </c>
      <c r="X464" s="448"/>
      <c r="Y464" s="448"/>
      <c r="Z464" s="448">
        <f>Z425+Z462+Z463</f>
        <v>3768.0447170000002</v>
      </c>
      <c r="AA464" s="448"/>
      <c r="AB464" s="448">
        <f t="shared" ref="AB464" si="303">AB425+AB462+AB463</f>
        <v>3768.0447170000002</v>
      </c>
      <c r="AC464" s="416"/>
    </row>
    <row r="466" spans="1:29" s="104" customFormat="1">
      <c r="A466" s="70"/>
      <c r="B466" s="223" t="s">
        <v>246</v>
      </c>
      <c r="C466" s="224"/>
      <c r="D466" s="240">
        <f>(AB413+AB422)/AB464*100</f>
        <v>2.5986952744541965</v>
      </c>
      <c r="E466" s="84"/>
      <c r="F466" s="226"/>
      <c r="G466" s="227"/>
      <c r="H466"/>
      <c r="I466" s="84"/>
      <c r="J466" s="72"/>
      <c r="K466" s="84"/>
      <c r="L466" s="72"/>
      <c r="M466" s="84"/>
      <c r="N466" s="72"/>
      <c r="O466" s="228"/>
      <c r="P466" s="229"/>
      <c r="Q466" s="230"/>
      <c r="R466" s="229"/>
      <c r="S466" s="230"/>
      <c r="T466" s="488"/>
      <c r="U466" s="489"/>
      <c r="V466" s="489"/>
      <c r="W466" s="489"/>
      <c r="X466" s="489"/>
      <c r="Y466" s="489"/>
      <c r="Z466" s="489"/>
      <c r="AA466" s="489"/>
      <c r="AB466" s="489"/>
      <c r="AC466" s="489"/>
    </row>
    <row r="467" spans="1:29">
      <c r="B467" s="231" t="s">
        <v>247</v>
      </c>
      <c r="C467" s="232"/>
      <c r="D467" s="226"/>
      <c r="E467" s="84"/>
      <c r="F467" s="226"/>
      <c r="G467" s="227"/>
      <c r="J467" s="72"/>
      <c r="K467" s="84"/>
      <c r="L467" s="72"/>
      <c r="M467" s="84"/>
      <c r="N467" s="72"/>
      <c r="O467" s="228"/>
      <c r="P467" s="229"/>
      <c r="Q467" s="230"/>
      <c r="R467" s="229"/>
      <c r="S467" s="225">
        <f>(S413)/S$425</f>
        <v>2.5702012414809232E-2</v>
      </c>
    </row>
    <row r="468" spans="1:29" s="104" customFormat="1">
      <c r="A468" s="70"/>
      <c r="B468" s="233" t="s">
        <v>248</v>
      </c>
      <c r="C468" s="232"/>
      <c r="D468" s="226"/>
      <c r="E468" s="84"/>
      <c r="F468" s="226"/>
      <c r="G468" s="227"/>
      <c r="H468"/>
      <c r="I468" s="84"/>
      <c r="J468" s="72"/>
      <c r="K468" s="84"/>
      <c r="L468" s="72"/>
      <c r="M468" s="84"/>
      <c r="N468" s="72"/>
      <c r="O468" s="228"/>
      <c r="P468" s="229"/>
      <c r="Q468" s="230"/>
      <c r="R468" s="229"/>
      <c r="S468" s="225">
        <f>(S410)/S$425</f>
        <v>2.5702012414809232E-2</v>
      </c>
      <c r="T468" s="488"/>
      <c r="U468" s="489"/>
      <c r="V468" s="489"/>
      <c r="W468" s="489"/>
      <c r="X468" s="489"/>
      <c r="Y468" s="489"/>
      <c r="Z468" s="489"/>
      <c r="AA468" s="489"/>
      <c r="AB468" s="489"/>
      <c r="AC468" s="489"/>
    </row>
    <row r="469" spans="1:29">
      <c r="B469" s="231" t="s">
        <v>249</v>
      </c>
      <c r="C469" s="232"/>
      <c r="D469" s="226"/>
      <c r="E469" s="84"/>
      <c r="F469" s="226"/>
      <c r="G469" s="227"/>
      <c r="J469" s="72"/>
      <c r="K469" s="84"/>
      <c r="L469" s="72"/>
      <c r="M469" s="84"/>
      <c r="N469" s="72"/>
      <c r="O469" s="228"/>
      <c r="P469" s="229"/>
      <c r="Q469" s="230"/>
      <c r="R469" s="229"/>
      <c r="S469" s="225">
        <f>(S411)/S$425</f>
        <v>0</v>
      </c>
    </row>
    <row r="470" spans="1:29">
      <c r="B470" s="234" t="s">
        <v>107</v>
      </c>
      <c r="C470" s="232"/>
      <c r="D470" s="226"/>
      <c r="E470" s="84"/>
      <c r="F470" s="226"/>
      <c r="G470" s="227"/>
      <c r="J470" s="72"/>
      <c r="K470" s="84"/>
      <c r="L470" s="72"/>
      <c r="M470" s="84"/>
      <c r="N470" s="72"/>
      <c r="O470" s="228"/>
      <c r="P470" s="229"/>
      <c r="Q470" s="230"/>
      <c r="R470" s="229"/>
      <c r="S470" s="225">
        <f>(S413)/S$425</f>
        <v>2.5702012414809232E-2</v>
      </c>
    </row>
    <row r="471" spans="1:29" ht="25.5">
      <c r="B471" s="235" t="s">
        <v>297</v>
      </c>
      <c r="C471" s="224"/>
      <c r="D471" s="226">
        <f>(AB415+AB416+AB417)/AB464*100</f>
        <v>2.0036917199886828</v>
      </c>
      <c r="E471" s="84"/>
      <c r="F471" s="226"/>
      <c r="G471" s="227"/>
      <c r="J471" s="72"/>
      <c r="K471" s="84"/>
      <c r="L471" s="72"/>
      <c r="M471" s="84"/>
      <c r="N471" s="72"/>
      <c r="O471" s="228"/>
      <c r="P471" s="229"/>
      <c r="Q471" s="230"/>
      <c r="R471" s="229"/>
      <c r="S471" s="225">
        <f>(S415+S416+S417)/S$425</f>
        <v>1.8011646495417494E-2</v>
      </c>
    </row>
    <row r="472" spans="1:29" ht="25.5">
      <c r="B472" s="235" t="s">
        <v>251</v>
      </c>
      <c r="C472" s="224"/>
      <c r="D472" s="226">
        <f>AB418/AB464*100</f>
        <v>0.29192859496523854</v>
      </c>
      <c r="E472" s="84"/>
      <c r="F472" s="226"/>
      <c r="G472" s="227"/>
      <c r="J472" s="72"/>
      <c r="K472" s="84"/>
      <c r="L472" s="72"/>
      <c r="M472" s="84"/>
      <c r="N472" s="72"/>
      <c r="O472" s="228"/>
      <c r="P472" s="229"/>
      <c r="Q472" s="230"/>
      <c r="R472" s="229"/>
      <c r="S472" s="225">
        <f t="shared" ref="S472" si="304">(S418)/S$425</f>
        <v>4.6312048523028723E-3</v>
      </c>
    </row>
    <row r="473" spans="1:29">
      <c r="B473" s="236"/>
      <c r="C473" s="232"/>
      <c r="D473" s="226"/>
      <c r="E473" s="84"/>
      <c r="F473" s="226"/>
      <c r="G473" s="227"/>
      <c r="J473" s="72"/>
      <c r="K473" s="84"/>
      <c r="L473" s="72"/>
      <c r="M473" s="84"/>
      <c r="N473" s="72"/>
      <c r="O473" s="228"/>
      <c r="P473" s="229"/>
      <c r="Q473" s="230"/>
      <c r="R473" s="229"/>
      <c r="S473" s="225">
        <f>(S418)/S$425</f>
        <v>4.6312048523028723E-3</v>
      </c>
    </row>
    <row r="474" spans="1:29" s="104" customFormat="1">
      <c r="A474" s="70"/>
      <c r="B474" s="236" t="s">
        <v>298</v>
      </c>
      <c r="C474" s="232"/>
      <c r="D474" s="226">
        <f>AB406/AB464*100</f>
        <v>14.301396094604787</v>
      </c>
      <c r="E474" s="84"/>
      <c r="F474" s="226"/>
      <c r="G474" s="227"/>
      <c r="H474"/>
      <c r="I474" s="84"/>
      <c r="J474" s="72"/>
      <c r="K474" s="84"/>
      <c r="L474" s="72"/>
      <c r="M474" s="84"/>
      <c r="N474" s="72"/>
      <c r="O474" s="228"/>
      <c r="P474" s="229"/>
      <c r="Q474" s="230"/>
      <c r="R474" s="229"/>
      <c r="S474" s="225">
        <f>(S406)/S$425</f>
        <v>0.27179589017160022</v>
      </c>
      <c r="T474" s="488"/>
      <c r="U474" s="489"/>
      <c r="V474" s="489"/>
      <c r="W474" s="489"/>
      <c r="X474" s="489"/>
      <c r="Y474" s="489"/>
      <c r="Z474" s="489"/>
      <c r="AA474" s="489"/>
      <c r="AB474" s="489"/>
      <c r="AC474" s="489"/>
    </row>
  </sheetData>
  <mergeCells count="17">
    <mergeCell ref="AC1:AC3"/>
    <mergeCell ref="C2:D2"/>
    <mergeCell ref="E2:H2"/>
    <mergeCell ref="I2:J2"/>
    <mergeCell ref="K2:L2"/>
    <mergeCell ref="A1:A3"/>
    <mergeCell ref="B1:B3"/>
    <mergeCell ref="C1:J1"/>
    <mergeCell ref="K1:S1"/>
    <mergeCell ref="T1:AB1"/>
    <mergeCell ref="AA2:AB2"/>
    <mergeCell ref="M2:N2"/>
    <mergeCell ref="O2:Q2"/>
    <mergeCell ref="R2:S2"/>
    <mergeCell ref="T2:U2"/>
    <mergeCell ref="V2:W2"/>
    <mergeCell ref="X2:Z2"/>
  </mergeCells>
  <conditionalFormatting sqref="O440:O442 X440:X442">
    <cfRule type="cellIs" dxfId="4" priority="1" operator="equal">
      <formula>0</formula>
    </cfRule>
  </conditionalFormatting>
  <printOptions horizontalCentered="1"/>
  <pageMargins left="0.28999999999999998" right="0.15748031496063" top="0.51" bottom="0.35" header="0.32" footer="0.196850393700787"/>
  <pageSetup paperSize="9" scale="41" orientation="landscape" r:id="rId1"/>
  <headerFooter>
    <oddHeader>&amp;L&amp;"-,Bold"&amp;18Name of District:Sepahijala&amp;C&amp;"-,Bold"&amp;18Costing Sheets for AWP &amp; B 2017-18 - SSA-RTE&amp;R&amp;"-,Bold"&amp;20(Rs. in lakh)</oddHeader>
  </headerFooter>
</worksheet>
</file>

<file path=xl/worksheets/sheet9.xml><?xml version="1.0" encoding="utf-8"?>
<worksheet xmlns="http://schemas.openxmlformats.org/spreadsheetml/2006/main" xmlns:r="http://schemas.openxmlformats.org/officeDocument/2006/relationships">
  <sheetPr>
    <tabColor theme="4" tint="-0.249977111117893"/>
  </sheetPr>
  <dimension ref="A1:AD474"/>
  <sheetViews>
    <sheetView view="pageBreakPreview" zoomScale="50" zoomScaleNormal="70" zoomScaleSheetLayoutView="50" workbookViewId="0">
      <pane xSplit="2" ySplit="5" topLeftCell="C417" activePane="bottomRight" state="frozen"/>
      <selection activeCell="Y11" sqref="Y11"/>
      <selection pane="topRight" activeCell="Y11" sqref="Y11"/>
      <selection pane="bottomLeft" activeCell="Y11" sqref="Y11"/>
      <selection pane="bottomRight" activeCell="Y11" sqref="Y11"/>
    </sheetView>
  </sheetViews>
  <sheetFormatPr defaultRowHeight="15.75"/>
  <cols>
    <col min="1" max="1" width="10.42578125" style="70" customWidth="1"/>
    <col min="2" max="2" width="34.42578125" style="71" customWidth="1"/>
    <col min="3" max="3" width="12.28515625" customWidth="1"/>
    <col min="4" max="4" width="13.7109375" style="72" customWidth="1"/>
    <col min="5" max="5" width="10.85546875" customWidth="1"/>
    <col min="6" max="6" width="11" style="72" bestFit="1" customWidth="1"/>
    <col min="7" max="7" width="10.7109375" customWidth="1"/>
    <col min="8" max="8" width="10.5703125" customWidth="1"/>
    <col min="9" max="9" width="9.28515625" style="84" customWidth="1"/>
    <col min="10" max="10" width="9.140625" customWidth="1"/>
    <col min="11" max="11" width="8.7109375" customWidth="1"/>
    <col min="12" max="12" width="8" customWidth="1"/>
    <col min="13" max="13" width="12.28515625" customWidth="1"/>
    <col min="14" max="14" width="12.28515625" style="72" customWidth="1"/>
    <col min="15" max="15" width="11.42578125" style="73" customWidth="1"/>
    <col min="16" max="16" width="12.140625" customWidth="1"/>
    <col min="17" max="17" width="12.5703125" style="72" customWidth="1"/>
    <col min="18" max="18" width="13" bestFit="1" customWidth="1"/>
    <col min="19" max="19" width="11.140625" style="72" customWidth="1"/>
    <col min="20" max="20" width="8.28515625" style="488" bestFit="1" customWidth="1"/>
    <col min="21" max="21" width="8.85546875" style="489" customWidth="1"/>
    <col min="22" max="22" width="7.28515625" style="489" bestFit="1" customWidth="1"/>
    <col min="23" max="23" width="6.7109375" style="489" bestFit="1" customWidth="1"/>
    <col min="24" max="24" width="12.5703125" style="489" customWidth="1"/>
    <col min="25" max="25" width="11.85546875" style="489" customWidth="1"/>
    <col min="26" max="26" width="12.28515625" style="489" customWidth="1"/>
    <col min="27" max="27" width="12.7109375" style="489" customWidth="1"/>
    <col min="28" max="28" width="12.28515625" style="489" customWidth="1"/>
    <col min="29" max="29" width="18.85546875" style="489" customWidth="1"/>
  </cols>
  <sheetData>
    <row r="1" spans="1:29">
      <c r="A1" s="628" t="s">
        <v>0</v>
      </c>
      <c r="B1" s="629" t="s">
        <v>1</v>
      </c>
      <c r="C1" s="624" t="s">
        <v>302</v>
      </c>
      <c r="D1" s="624"/>
      <c r="E1" s="624"/>
      <c r="F1" s="624"/>
      <c r="G1" s="624"/>
      <c r="H1" s="624"/>
      <c r="I1" s="624"/>
      <c r="J1" s="624"/>
      <c r="K1" s="624" t="s">
        <v>303</v>
      </c>
      <c r="L1" s="624"/>
      <c r="M1" s="624"/>
      <c r="N1" s="624"/>
      <c r="O1" s="624"/>
      <c r="P1" s="624"/>
      <c r="Q1" s="624"/>
      <c r="R1" s="624"/>
      <c r="S1" s="624"/>
      <c r="T1" s="623" t="s">
        <v>304</v>
      </c>
      <c r="U1" s="623"/>
      <c r="V1" s="623"/>
      <c r="W1" s="623"/>
      <c r="X1" s="623"/>
      <c r="Y1" s="623"/>
      <c r="Z1" s="623"/>
      <c r="AA1" s="623"/>
      <c r="AB1" s="630"/>
      <c r="AC1" s="623" t="s">
        <v>2</v>
      </c>
    </row>
    <row r="2" spans="1:29">
      <c r="A2" s="628"/>
      <c r="B2" s="629"/>
      <c r="C2" s="624" t="s">
        <v>3</v>
      </c>
      <c r="D2" s="624"/>
      <c r="E2" s="624" t="s">
        <v>4</v>
      </c>
      <c r="F2" s="624"/>
      <c r="G2" s="624"/>
      <c r="H2" s="624"/>
      <c r="I2" s="625" t="s">
        <v>5</v>
      </c>
      <c r="J2" s="625"/>
      <c r="K2" s="626" t="s">
        <v>6</v>
      </c>
      <c r="L2" s="627"/>
      <c r="M2" s="633" t="s">
        <v>353</v>
      </c>
      <c r="N2" s="634"/>
      <c r="O2" s="624" t="s">
        <v>8</v>
      </c>
      <c r="P2" s="624"/>
      <c r="Q2" s="624"/>
      <c r="R2" s="626" t="s">
        <v>9</v>
      </c>
      <c r="S2" s="627"/>
      <c r="T2" s="631" t="s">
        <v>6</v>
      </c>
      <c r="U2" s="635"/>
      <c r="V2" s="630" t="s">
        <v>7</v>
      </c>
      <c r="W2" s="636"/>
      <c r="X2" s="623" t="s">
        <v>8</v>
      </c>
      <c r="Y2" s="623"/>
      <c r="Z2" s="623"/>
      <c r="AA2" s="631" t="s">
        <v>9</v>
      </c>
      <c r="AB2" s="632"/>
      <c r="AC2" s="623"/>
    </row>
    <row r="3" spans="1:29" ht="35.25" customHeight="1">
      <c r="A3" s="628"/>
      <c r="B3" s="629"/>
      <c r="C3" s="1" t="s">
        <v>10</v>
      </c>
      <c r="D3" s="335" t="s">
        <v>11</v>
      </c>
      <c r="E3" s="1" t="s">
        <v>10</v>
      </c>
      <c r="F3" s="335" t="s">
        <v>12</v>
      </c>
      <c r="G3" s="1" t="s">
        <v>13</v>
      </c>
      <c r="H3" s="259" t="s">
        <v>14</v>
      </c>
      <c r="I3" s="1" t="s">
        <v>10</v>
      </c>
      <c r="J3" s="260" t="s">
        <v>12</v>
      </c>
      <c r="K3" s="1" t="s">
        <v>10</v>
      </c>
      <c r="L3" s="261" t="s">
        <v>12</v>
      </c>
      <c r="M3" s="1" t="s">
        <v>10</v>
      </c>
      <c r="N3" s="335" t="s">
        <v>12</v>
      </c>
      <c r="O3" s="2" t="s">
        <v>15</v>
      </c>
      <c r="P3" s="1" t="s">
        <v>10</v>
      </c>
      <c r="Q3" s="335" t="s">
        <v>12</v>
      </c>
      <c r="R3" s="1" t="s">
        <v>10</v>
      </c>
      <c r="S3" s="335" t="s">
        <v>12</v>
      </c>
      <c r="T3" s="397" t="s">
        <v>10</v>
      </c>
      <c r="U3" s="398" t="s">
        <v>12</v>
      </c>
      <c r="V3" s="399" t="s">
        <v>10</v>
      </c>
      <c r="W3" s="398" t="s">
        <v>12</v>
      </c>
      <c r="X3" s="400" t="s">
        <v>15</v>
      </c>
      <c r="Y3" s="399" t="s">
        <v>10</v>
      </c>
      <c r="Z3" s="398" t="s">
        <v>12</v>
      </c>
      <c r="AA3" s="399" t="s">
        <v>10</v>
      </c>
      <c r="AB3" s="401" t="s">
        <v>12</v>
      </c>
      <c r="AC3" s="623"/>
    </row>
    <row r="4" spans="1:29" s="129" customFormat="1">
      <c r="A4" s="125" t="s">
        <v>16</v>
      </c>
      <c r="B4" s="126" t="s">
        <v>17</v>
      </c>
      <c r="C4" s="127"/>
      <c r="D4" s="131"/>
      <c r="E4" s="127"/>
      <c r="F4" s="131"/>
      <c r="G4" s="127"/>
      <c r="H4" s="127"/>
      <c r="I4" s="130"/>
      <c r="J4" s="127"/>
      <c r="K4" s="127"/>
      <c r="L4" s="127"/>
      <c r="M4" s="127"/>
      <c r="N4" s="131"/>
      <c r="O4" s="128"/>
      <c r="P4" s="127"/>
      <c r="Q4" s="131"/>
      <c r="R4" s="127"/>
      <c r="S4" s="131"/>
      <c r="T4" s="402"/>
      <c r="U4" s="403"/>
      <c r="V4" s="403"/>
      <c r="W4" s="403"/>
      <c r="X4" s="403"/>
      <c r="Y4" s="403"/>
      <c r="Z4" s="403"/>
      <c r="AA4" s="403"/>
      <c r="AB4" s="403"/>
      <c r="AC4" s="403"/>
    </row>
    <row r="5" spans="1:29">
      <c r="A5" s="6"/>
      <c r="B5" s="36" t="s">
        <v>18</v>
      </c>
      <c r="C5" s="26"/>
      <c r="D5" s="27"/>
      <c r="E5" s="26"/>
      <c r="F5" s="27"/>
      <c r="G5" s="26"/>
      <c r="H5" s="26"/>
      <c r="I5" s="53"/>
      <c r="J5" s="26"/>
      <c r="K5" s="26"/>
      <c r="L5" s="26"/>
      <c r="M5" s="26"/>
      <c r="N5" s="27"/>
      <c r="O5" s="105"/>
      <c r="P5" s="26"/>
      <c r="Q5" s="27"/>
      <c r="R5" s="26"/>
      <c r="S5" s="27"/>
      <c r="T5" s="402"/>
      <c r="U5" s="403"/>
      <c r="V5" s="403"/>
      <c r="W5" s="403"/>
      <c r="X5" s="403"/>
      <c r="Y5" s="403"/>
      <c r="Z5" s="403"/>
      <c r="AA5" s="403"/>
      <c r="AB5" s="403"/>
      <c r="AC5" s="403"/>
    </row>
    <row r="6" spans="1:29" s="147" customFormat="1">
      <c r="A6" s="143">
        <v>1</v>
      </c>
      <c r="B6" s="144" t="s">
        <v>19</v>
      </c>
      <c r="C6" s="145"/>
      <c r="D6" s="162"/>
      <c r="E6" s="145"/>
      <c r="F6" s="162"/>
      <c r="G6" s="145"/>
      <c r="H6" s="145"/>
      <c r="I6" s="159"/>
      <c r="J6" s="145"/>
      <c r="K6" s="145"/>
      <c r="L6" s="145"/>
      <c r="M6" s="145"/>
      <c r="N6" s="162"/>
      <c r="O6" s="146"/>
      <c r="P6" s="145"/>
      <c r="Q6" s="162"/>
      <c r="R6" s="145"/>
      <c r="S6" s="162"/>
      <c r="T6" s="402"/>
      <c r="U6" s="403"/>
      <c r="V6" s="403"/>
      <c r="W6" s="403"/>
      <c r="X6" s="403"/>
      <c r="Y6" s="403"/>
      <c r="Z6" s="403"/>
      <c r="AA6" s="403"/>
      <c r="AB6" s="403"/>
      <c r="AC6" s="403"/>
    </row>
    <row r="7" spans="1:29" ht="22.5" customHeight="1">
      <c r="A7" s="85">
        <v>1.01</v>
      </c>
      <c r="B7" s="7" t="s">
        <v>20</v>
      </c>
      <c r="C7" s="8"/>
      <c r="D7" s="4"/>
      <c r="E7" s="8"/>
      <c r="F7" s="4"/>
      <c r="G7" s="47"/>
      <c r="H7" s="238"/>
      <c r="I7" s="49"/>
      <c r="J7" s="237"/>
      <c r="K7" s="8"/>
      <c r="L7" s="5"/>
      <c r="M7" s="8"/>
      <c r="N7" s="4"/>
      <c r="O7" s="106"/>
      <c r="P7" s="8"/>
      <c r="Q7" s="4"/>
      <c r="R7" s="42"/>
      <c r="S7" s="4"/>
      <c r="T7" s="405"/>
      <c r="U7" s="405"/>
      <c r="V7" s="405"/>
      <c r="W7" s="484"/>
      <c r="X7" s="426"/>
      <c r="Y7" s="405"/>
      <c r="Z7" s="484"/>
      <c r="AA7" s="406">
        <f>T7+V7+Y7</f>
        <v>0</v>
      </c>
      <c r="AB7" s="484">
        <f>U7+W7+Z7</f>
        <v>0</v>
      </c>
      <c r="AC7" s="404"/>
    </row>
    <row r="8" spans="1:29" ht="23.25" customHeight="1">
      <c r="A8" s="6">
        <v>1.02</v>
      </c>
      <c r="B8" s="7" t="s">
        <v>21</v>
      </c>
      <c r="C8" s="8"/>
      <c r="D8" s="4"/>
      <c r="E8" s="8"/>
      <c r="F8" s="4"/>
      <c r="G8" s="47"/>
      <c r="H8" s="238"/>
      <c r="I8" s="49"/>
      <c r="J8" s="237"/>
      <c r="K8" s="8"/>
      <c r="L8" s="5"/>
      <c r="M8" s="8"/>
      <c r="N8" s="4"/>
      <c r="O8" s="106"/>
      <c r="P8" s="8">
        <v>1</v>
      </c>
      <c r="Q8" s="4"/>
      <c r="R8" s="42">
        <f t="shared" ref="R8:R9" si="0">K8+M8+P8</f>
        <v>1</v>
      </c>
      <c r="S8" s="4"/>
      <c r="T8" s="405"/>
      <c r="U8" s="405"/>
      <c r="V8" s="405"/>
      <c r="W8" s="484"/>
      <c r="X8" s="426"/>
      <c r="Y8" s="405">
        <v>0</v>
      </c>
      <c r="Z8" s="484">
        <v>0</v>
      </c>
      <c r="AA8" s="406">
        <f>T8+V8+Y8</f>
        <v>0</v>
      </c>
      <c r="AB8" s="484">
        <f t="shared" ref="AB8:AB20" si="1">U8+W8+Z8</f>
        <v>0</v>
      </c>
      <c r="AC8" s="404"/>
    </row>
    <row r="9" spans="1:29" s="87" customFormat="1" ht="23.25" customHeight="1">
      <c r="A9" s="6">
        <v>1.03</v>
      </c>
      <c r="B9" s="7" t="s">
        <v>22</v>
      </c>
      <c r="C9" s="8"/>
      <c r="D9" s="4"/>
      <c r="E9" s="8"/>
      <c r="F9" s="4"/>
      <c r="G9" s="47"/>
      <c r="H9" s="238"/>
      <c r="I9" s="49"/>
      <c r="J9" s="237"/>
      <c r="K9" s="8"/>
      <c r="L9" s="5"/>
      <c r="M9" s="8"/>
      <c r="N9" s="4"/>
      <c r="O9" s="64"/>
      <c r="P9" s="8"/>
      <c r="Q9" s="4"/>
      <c r="R9" s="42">
        <f t="shared" si="0"/>
        <v>0</v>
      </c>
      <c r="S9" s="4"/>
      <c r="T9" s="405"/>
      <c r="U9" s="405"/>
      <c r="V9" s="405"/>
      <c r="W9" s="484"/>
      <c r="X9" s="426"/>
      <c r="Y9" s="405"/>
      <c r="Z9" s="484"/>
      <c r="AA9" s="406">
        <f t="shared" ref="AA9" si="2">T9+V9+Y9</f>
        <v>0</v>
      </c>
      <c r="AB9" s="484">
        <f t="shared" si="1"/>
        <v>0</v>
      </c>
      <c r="AC9" s="404"/>
    </row>
    <row r="10" spans="1:29" ht="33.75" customHeight="1">
      <c r="A10" s="6">
        <v>1.04</v>
      </c>
      <c r="B10" s="12" t="s">
        <v>23</v>
      </c>
      <c r="C10" s="8"/>
      <c r="D10" s="4"/>
      <c r="E10" s="8"/>
      <c r="F10" s="4"/>
      <c r="G10" s="8"/>
      <c r="H10" s="5"/>
      <c r="I10" s="75"/>
      <c r="J10" s="5"/>
      <c r="K10" s="8"/>
      <c r="L10" s="5"/>
      <c r="M10" s="8"/>
      <c r="N10" s="4"/>
      <c r="O10" s="106"/>
      <c r="P10" s="8"/>
      <c r="Q10" s="4"/>
      <c r="R10" s="42"/>
      <c r="S10" s="4"/>
      <c r="T10" s="405"/>
      <c r="U10" s="405"/>
      <c r="V10" s="405"/>
      <c r="W10" s="484"/>
      <c r="X10" s="426"/>
      <c r="Y10" s="405"/>
      <c r="Z10" s="484"/>
      <c r="AA10" s="406"/>
      <c r="AB10" s="484">
        <f t="shared" si="1"/>
        <v>0</v>
      </c>
      <c r="AC10" s="407"/>
    </row>
    <row r="11" spans="1:29" ht="23.25" customHeight="1">
      <c r="A11" s="6">
        <v>1.05</v>
      </c>
      <c r="B11" s="12" t="s">
        <v>24</v>
      </c>
      <c r="C11" s="8"/>
      <c r="D11" s="4"/>
      <c r="E11" s="8"/>
      <c r="F11" s="4"/>
      <c r="G11" s="8"/>
      <c r="H11" s="5"/>
      <c r="I11" s="75"/>
      <c r="J11" s="5"/>
      <c r="K11" s="8"/>
      <c r="L11" s="5"/>
      <c r="M11" s="8"/>
      <c r="N11" s="4"/>
      <c r="O11" s="106"/>
      <c r="P11" s="8"/>
      <c r="Q11" s="4"/>
      <c r="R11" s="42"/>
      <c r="S11" s="4"/>
      <c r="T11" s="405"/>
      <c r="U11" s="405"/>
      <c r="V11" s="405"/>
      <c r="W11" s="484"/>
      <c r="X11" s="426"/>
      <c r="Y11" s="8"/>
      <c r="Z11" s="484"/>
      <c r="AA11" s="406"/>
      <c r="AB11" s="484">
        <f t="shared" si="1"/>
        <v>0</v>
      </c>
      <c r="AC11" s="407"/>
    </row>
    <row r="12" spans="1:29" ht="36" customHeight="1">
      <c r="A12" s="6">
        <v>1.06</v>
      </c>
      <c r="B12" s="61" t="s">
        <v>25</v>
      </c>
      <c r="C12" s="62"/>
      <c r="D12" s="10"/>
      <c r="E12" s="97"/>
      <c r="F12" s="10"/>
      <c r="G12" s="62"/>
      <c r="H12" s="11"/>
      <c r="I12" s="83"/>
      <c r="J12" s="11"/>
      <c r="K12" s="62"/>
      <c r="L12" s="11"/>
      <c r="M12" s="62"/>
      <c r="N12" s="10"/>
      <c r="O12" s="107"/>
      <c r="P12" s="62"/>
      <c r="Q12" s="10"/>
      <c r="R12" s="62"/>
      <c r="S12" s="10"/>
      <c r="T12" s="409"/>
      <c r="U12" s="409"/>
      <c r="V12" s="409"/>
      <c r="W12" s="483"/>
      <c r="X12" s="466"/>
      <c r="Y12" s="409"/>
      <c r="Z12" s="483"/>
      <c r="AA12" s="409"/>
      <c r="AB12" s="484">
        <f t="shared" si="1"/>
        <v>0</v>
      </c>
      <c r="AC12" s="408"/>
    </row>
    <row r="13" spans="1:29" ht="38.25" customHeight="1">
      <c r="A13" s="6">
        <v>1.07</v>
      </c>
      <c r="B13" s="61" t="s">
        <v>26</v>
      </c>
      <c r="C13" s="62"/>
      <c r="D13" s="10"/>
      <c r="E13" s="62"/>
      <c r="F13" s="10"/>
      <c r="G13" s="62"/>
      <c r="H13" s="11"/>
      <c r="I13" s="83"/>
      <c r="J13" s="11"/>
      <c r="K13" s="62"/>
      <c r="L13" s="11"/>
      <c r="M13" s="62"/>
      <c r="N13" s="10"/>
      <c r="O13" s="107"/>
      <c r="P13" s="62"/>
      <c r="Q13" s="10"/>
      <c r="R13" s="62"/>
      <c r="S13" s="10"/>
      <c r="T13" s="409"/>
      <c r="U13" s="409"/>
      <c r="V13" s="409"/>
      <c r="W13" s="483"/>
      <c r="X13" s="466"/>
      <c r="Y13" s="409"/>
      <c r="Z13" s="483"/>
      <c r="AA13" s="409"/>
      <c r="AB13" s="484">
        <f t="shared" si="1"/>
        <v>0</v>
      </c>
      <c r="AC13" s="408"/>
    </row>
    <row r="14" spans="1:29" s="147" customFormat="1" ht="31.5">
      <c r="A14" s="143">
        <v>2</v>
      </c>
      <c r="B14" s="148" t="s">
        <v>27</v>
      </c>
      <c r="C14" s="149"/>
      <c r="D14" s="160"/>
      <c r="E14" s="149"/>
      <c r="F14" s="160"/>
      <c r="G14" s="149"/>
      <c r="H14" s="149"/>
      <c r="I14" s="161"/>
      <c r="J14" s="149"/>
      <c r="K14" s="149"/>
      <c r="L14" s="149"/>
      <c r="M14" s="149"/>
      <c r="N14" s="160"/>
      <c r="O14" s="150"/>
      <c r="P14" s="149"/>
      <c r="Q14" s="160"/>
      <c r="R14" s="149"/>
      <c r="S14" s="160"/>
      <c r="T14" s="467"/>
      <c r="U14" s="467"/>
      <c r="V14" s="467"/>
      <c r="W14" s="498"/>
      <c r="X14" s="468"/>
      <c r="Y14" s="467"/>
      <c r="Z14" s="498"/>
      <c r="AA14" s="467"/>
      <c r="AB14" s="484">
        <f>U14+W14+Z14</f>
        <v>0</v>
      </c>
      <c r="AC14" s="410"/>
    </row>
    <row r="15" spans="1:29">
      <c r="A15" s="37"/>
      <c r="B15" s="38" t="s">
        <v>28</v>
      </c>
      <c r="C15" s="39"/>
      <c r="D15" s="40"/>
      <c r="E15" s="39"/>
      <c r="F15" s="40"/>
      <c r="G15" s="39"/>
      <c r="H15" s="39"/>
      <c r="I15" s="81"/>
      <c r="J15" s="39"/>
      <c r="K15" s="39"/>
      <c r="L15" s="39"/>
      <c r="M15" s="39"/>
      <c r="N15" s="40"/>
      <c r="O15" s="108"/>
      <c r="P15" s="39"/>
      <c r="Q15" s="40"/>
      <c r="R15" s="39"/>
      <c r="S15" s="40"/>
      <c r="T15" s="467"/>
      <c r="U15" s="467"/>
      <c r="V15" s="467"/>
      <c r="W15" s="498"/>
      <c r="X15" s="468"/>
      <c r="Y15" s="467"/>
      <c r="Z15" s="498"/>
      <c r="AA15" s="467"/>
      <c r="AB15" s="484">
        <f t="shared" si="1"/>
        <v>0</v>
      </c>
      <c r="AC15" s="410"/>
    </row>
    <row r="16" spans="1:29">
      <c r="A16" s="6"/>
      <c r="B16" s="17" t="s">
        <v>29</v>
      </c>
      <c r="C16" s="15"/>
      <c r="D16" s="16"/>
      <c r="E16" s="15"/>
      <c r="F16" s="16"/>
      <c r="G16" s="15"/>
      <c r="H16" s="15"/>
      <c r="I16" s="76"/>
      <c r="J16" s="15"/>
      <c r="K16" s="15"/>
      <c r="L16" s="15"/>
      <c r="M16" s="15"/>
      <c r="N16" s="16"/>
      <c r="O16" s="109"/>
      <c r="P16" s="15"/>
      <c r="Q16" s="16"/>
      <c r="R16" s="15"/>
      <c r="S16" s="16"/>
      <c r="T16" s="429"/>
      <c r="U16" s="429"/>
      <c r="V16" s="429"/>
      <c r="W16" s="499"/>
      <c r="X16" s="430"/>
      <c r="Y16" s="429"/>
      <c r="Z16" s="499"/>
      <c r="AA16" s="429"/>
      <c r="AB16" s="484">
        <f t="shared" si="1"/>
        <v>0</v>
      </c>
      <c r="AC16" s="411"/>
    </row>
    <row r="17" spans="1:29" ht="30.75" customHeight="1">
      <c r="A17" s="6">
        <v>2.0099999999999998</v>
      </c>
      <c r="B17" s="12" t="s">
        <v>30</v>
      </c>
      <c r="C17" s="8"/>
      <c r="D17" s="13"/>
      <c r="E17" s="8"/>
      <c r="F17" s="13"/>
      <c r="G17" s="8"/>
      <c r="H17" s="8"/>
      <c r="I17" s="75"/>
      <c r="J17" s="8"/>
      <c r="K17" s="8"/>
      <c r="L17" s="8"/>
      <c r="M17" s="8"/>
      <c r="N17" s="13"/>
      <c r="O17" s="51"/>
      <c r="P17" s="8"/>
      <c r="Q17" s="13"/>
      <c r="R17" s="8"/>
      <c r="S17" s="13"/>
      <c r="T17" s="405"/>
      <c r="U17" s="405"/>
      <c r="V17" s="405"/>
      <c r="W17" s="484"/>
      <c r="X17" s="423"/>
      <c r="Y17" s="405"/>
      <c r="Z17" s="484"/>
      <c r="AA17" s="405"/>
      <c r="AB17" s="484">
        <f t="shared" si="1"/>
        <v>0</v>
      </c>
      <c r="AC17" s="407"/>
    </row>
    <row r="18" spans="1:29" ht="30.75" customHeight="1">
      <c r="A18" s="6">
        <v>2.02</v>
      </c>
      <c r="B18" s="12" t="s">
        <v>31</v>
      </c>
      <c r="C18" s="8"/>
      <c r="D18" s="13"/>
      <c r="E18" s="8"/>
      <c r="F18" s="13"/>
      <c r="G18" s="8"/>
      <c r="H18" s="8"/>
      <c r="I18" s="75"/>
      <c r="J18" s="8"/>
      <c r="K18" s="8"/>
      <c r="L18" s="8"/>
      <c r="M18" s="8"/>
      <c r="N18" s="13"/>
      <c r="O18" s="51"/>
      <c r="P18" s="8"/>
      <c r="Q18" s="13"/>
      <c r="R18" s="8"/>
      <c r="S18" s="13"/>
      <c r="T18" s="405"/>
      <c r="U18" s="405"/>
      <c r="V18" s="405"/>
      <c r="W18" s="484"/>
      <c r="X18" s="423"/>
      <c r="Y18" s="405"/>
      <c r="Z18" s="484"/>
      <c r="AA18" s="405"/>
      <c r="AB18" s="484">
        <f t="shared" si="1"/>
        <v>0</v>
      </c>
      <c r="AC18" s="407"/>
    </row>
    <row r="19" spans="1:29" ht="22.5" customHeight="1">
      <c r="A19" s="6">
        <v>2.0299999999999998</v>
      </c>
      <c r="B19" s="12" t="s">
        <v>32</v>
      </c>
      <c r="C19" s="8"/>
      <c r="D19" s="13"/>
      <c r="E19" s="8"/>
      <c r="F19" s="13"/>
      <c r="G19" s="8"/>
      <c r="H19" s="8"/>
      <c r="I19" s="75"/>
      <c r="J19" s="8"/>
      <c r="K19" s="8"/>
      <c r="L19" s="8"/>
      <c r="M19" s="8"/>
      <c r="N19" s="13"/>
      <c r="O19" s="51"/>
      <c r="P19" s="8"/>
      <c r="Q19" s="13"/>
      <c r="R19" s="8"/>
      <c r="S19" s="13"/>
      <c r="T19" s="405"/>
      <c r="U19" s="405"/>
      <c r="V19" s="405"/>
      <c r="W19" s="484"/>
      <c r="X19" s="423"/>
      <c r="Y19" s="405"/>
      <c r="Z19" s="484"/>
      <c r="AA19" s="405"/>
      <c r="AB19" s="484">
        <f t="shared" si="1"/>
        <v>0</v>
      </c>
      <c r="AC19" s="407"/>
    </row>
    <row r="20" spans="1:29" ht="35.25" customHeight="1">
      <c r="A20" s="6">
        <v>2.04</v>
      </c>
      <c r="B20" s="12" t="s">
        <v>33</v>
      </c>
      <c r="C20" s="8"/>
      <c r="D20" s="13"/>
      <c r="E20" s="8"/>
      <c r="F20" s="13"/>
      <c r="G20" s="8"/>
      <c r="H20" s="8"/>
      <c r="I20" s="75"/>
      <c r="J20" s="8"/>
      <c r="K20" s="8"/>
      <c r="L20" s="8"/>
      <c r="M20" s="8"/>
      <c r="N20" s="13"/>
      <c r="O20" s="64"/>
      <c r="P20" s="8"/>
      <c r="Q20" s="13"/>
      <c r="R20" s="8"/>
      <c r="S20" s="13"/>
      <c r="T20" s="405"/>
      <c r="U20" s="405"/>
      <c r="V20" s="405"/>
      <c r="W20" s="484"/>
      <c r="X20" s="426"/>
      <c r="Y20" s="405"/>
      <c r="Z20" s="484"/>
      <c r="AA20" s="405"/>
      <c r="AB20" s="484">
        <f t="shared" si="1"/>
        <v>0</v>
      </c>
      <c r="AC20" s="407"/>
    </row>
    <row r="21" spans="1:29">
      <c r="A21" s="6"/>
      <c r="B21" s="14" t="s">
        <v>34</v>
      </c>
      <c r="C21" s="15"/>
      <c r="D21" s="16"/>
      <c r="E21" s="15"/>
      <c r="F21" s="16"/>
      <c r="G21" s="15"/>
      <c r="H21" s="15"/>
      <c r="I21" s="76"/>
      <c r="J21" s="15"/>
      <c r="K21" s="15"/>
      <c r="L21" s="15"/>
      <c r="M21" s="15"/>
      <c r="N21" s="16"/>
      <c r="O21" s="110"/>
      <c r="P21" s="15"/>
      <c r="Q21" s="16"/>
      <c r="R21" s="15"/>
      <c r="S21" s="16"/>
      <c r="T21" s="429"/>
      <c r="U21" s="429"/>
      <c r="V21" s="429"/>
      <c r="W21" s="499"/>
      <c r="X21" s="430"/>
      <c r="Y21" s="429"/>
      <c r="Z21" s="499"/>
      <c r="AA21" s="429"/>
      <c r="AB21" s="499"/>
      <c r="AC21" s="412"/>
    </row>
    <row r="22" spans="1:29">
      <c r="A22" s="6"/>
      <c r="B22" s="17" t="s">
        <v>35</v>
      </c>
      <c r="C22" s="15"/>
      <c r="D22" s="16"/>
      <c r="E22" s="15"/>
      <c r="F22" s="16"/>
      <c r="G22" s="15"/>
      <c r="H22" s="15"/>
      <c r="I22" s="76"/>
      <c r="J22" s="15"/>
      <c r="K22" s="15"/>
      <c r="L22" s="15"/>
      <c r="M22" s="15"/>
      <c r="N22" s="16"/>
      <c r="O22" s="110"/>
      <c r="P22" s="15"/>
      <c r="Q22" s="16"/>
      <c r="R22" s="15"/>
      <c r="S22" s="16"/>
      <c r="T22" s="429"/>
      <c r="U22" s="429"/>
      <c r="V22" s="429"/>
      <c r="W22" s="499"/>
      <c r="X22" s="430"/>
      <c r="Y22" s="429"/>
      <c r="Z22" s="499"/>
      <c r="AA22" s="429"/>
      <c r="AB22" s="499"/>
      <c r="AC22" s="411"/>
    </row>
    <row r="23" spans="1:29" ht="35.25" customHeight="1">
      <c r="A23" s="6">
        <v>2.0499999999999998</v>
      </c>
      <c r="B23" s="18" t="s">
        <v>36</v>
      </c>
      <c r="C23" s="19"/>
      <c r="D23" s="20"/>
      <c r="E23" s="19"/>
      <c r="F23" s="20"/>
      <c r="G23" s="19"/>
      <c r="H23" s="19"/>
      <c r="I23" s="77"/>
      <c r="J23" s="19"/>
      <c r="K23" s="19"/>
      <c r="L23" s="19"/>
      <c r="M23" s="19"/>
      <c r="N23" s="20"/>
      <c r="O23" s="51"/>
      <c r="P23" s="19"/>
      <c r="Q23" s="20"/>
      <c r="R23" s="19"/>
      <c r="S23" s="20"/>
      <c r="T23" s="500"/>
      <c r="U23" s="500"/>
      <c r="V23" s="500"/>
      <c r="W23" s="501"/>
      <c r="X23" s="423"/>
      <c r="Y23" s="500"/>
      <c r="Z23" s="501"/>
      <c r="AA23" s="500"/>
      <c r="AB23" s="484">
        <f t="shared" ref="AB23:AB43" si="3">U23+W23+Z23</f>
        <v>0</v>
      </c>
      <c r="AC23" s="413"/>
    </row>
    <row r="24" spans="1:29" ht="34.5" customHeight="1">
      <c r="A24" s="6">
        <v>2.06</v>
      </c>
      <c r="B24" s="18" t="s">
        <v>37</v>
      </c>
      <c r="C24" s="19"/>
      <c r="D24" s="20"/>
      <c r="E24" s="19"/>
      <c r="F24" s="20"/>
      <c r="G24" s="19"/>
      <c r="H24" s="19"/>
      <c r="I24" s="77"/>
      <c r="J24" s="19"/>
      <c r="K24" s="19"/>
      <c r="L24" s="19"/>
      <c r="M24" s="19"/>
      <c r="N24" s="20"/>
      <c r="O24" s="51"/>
      <c r="P24" s="19"/>
      <c r="Q24" s="20"/>
      <c r="R24" s="19"/>
      <c r="S24" s="20"/>
      <c r="T24" s="500"/>
      <c r="U24" s="500"/>
      <c r="V24" s="500"/>
      <c r="W24" s="501"/>
      <c r="X24" s="423"/>
      <c r="Y24" s="500"/>
      <c r="Z24" s="501"/>
      <c r="AA24" s="500"/>
      <c r="AB24" s="484">
        <f t="shared" si="3"/>
        <v>0</v>
      </c>
      <c r="AC24" s="413"/>
    </row>
    <row r="25" spans="1:29" ht="57.75" customHeight="1">
      <c r="A25" s="6">
        <v>2.0699999999999998</v>
      </c>
      <c r="B25" s="18" t="s">
        <v>38</v>
      </c>
      <c r="C25" s="19"/>
      <c r="D25" s="20"/>
      <c r="E25" s="19"/>
      <c r="F25" s="20"/>
      <c r="G25" s="19"/>
      <c r="H25" s="19"/>
      <c r="I25" s="77"/>
      <c r="J25" s="19"/>
      <c r="K25" s="19"/>
      <c r="L25" s="19"/>
      <c r="M25" s="19"/>
      <c r="N25" s="20"/>
      <c r="O25" s="51"/>
      <c r="P25" s="19"/>
      <c r="Q25" s="20"/>
      <c r="R25" s="19"/>
      <c r="S25" s="20"/>
      <c r="T25" s="500"/>
      <c r="U25" s="500"/>
      <c r="V25" s="500"/>
      <c r="W25" s="501"/>
      <c r="X25" s="423"/>
      <c r="Y25" s="500"/>
      <c r="Z25" s="501"/>
      <c r="AA25" s="500"/>
      <c r="AB25" s="484">
        <f t="shared" si="3"/>
        <v>0</v>
      </c>
      <c r="AC25" s="413"/>
    </row>
    <row r="26" spans="1:29" ht="21" customHeight="1">
      <c r="A26" s="6">
        <v>2.08</v>
      </c>
      <c r="B26" s="18" t="s">
        <v>39</v>
      </c>
      <c r="C26" s="19"/>
      <c r="D26" s="20"/>
      <c r="E26" s="19"/>
      <c r="F26" s="20"/>
      <c r="G26" s="19"/>
      <c r="H26" s="19"/>
      <c r="I26" s="77"/>
      <c r="J26" s="19"/>
      <c r="K26" s="19"/>
      <c r="L26" s="19"/>
      <c r="M26" s="19"/>
      <c r="N26" s="20"/>
      <c r="O26" s="111"/>
      <c r="P26" s="19"/>
      <c r="Q26" s="20"/>
      <c r="R26" s="19"/>
      <c r="S26" s="20"/>
      <c r="T26" s="500"/>
      <c r="U26" s="500"/>
      <c r="V26" s="500"/>
      <c r="W26" s="501"/>
      <c r="X26" s="490"/>
      <c r="Y26" s="500"/>
      <c r="Z26" s="501"/>
      <c r="AA26" s="500"/>
      <c r="AB26" s="484">
        <f t="shared" si="3"/>
        <v>0</v>
      </c>
      <c r="AC26" s="413"/>
    </row>
    <row r="27" spans="1:29" ht="18.75" customHeight="1">
      <c r="A27" s="6" t="s">
        <v>40</v>
      </c>
      <c r="B27" s="21" t="s">
        <v>41</v>
      </c>
      <c r="C27" s="22"/>
      <c r="D27" s="23"/>
      <c r="E27" s="22"/>
      <c r="F27" s="23"/>
      <c r="G27" s="22"/>
      <c r="H27" s="22"/>
      <c r="I27" s="78"/>
      <c r="J27" s="22"/>
      <c r="K27" s="22"/>
      <c r="L27" s="22"/>
      <c r="M27" s="22"/>
      <c r="N27" s="23"/>
      <c r="O27" s="101"/>
      <c r="P27" s="22"/>
      <c r="Q27" s="23"/>
      <c r="R27" s="22"/>
      <c r="S27" s="23"/>
      <c r="T27" s="502"/>
      <c r="U27" s="502"/>
      <c r="V27" s="502"/>
      <c r="W27" s="503"/>
      <c r="X27" s="435"/>
      <c r="Y27" s="502"/>
      <c r="Z27" s="503"/>
      <c r="AA27" s="502"/>
      <c r="AB27" s="484">
        <f t="shared" si="3"/>
        <v>0</v>
      </c>
      <c r="AC27" s="414"/>
    </row>
    <row r="28" spans="1:29" ht="53.25" customHeight="1">
      <c r="A28" s="6" t="s">
        <v>42</v>
      </c>
      <c r="B28" s="21" t="s">
        <v>43</v>
      </c>
      <c r="C28" s="22"/>
      <c r="D28" s="23"/>
      <c r="E28" s="22"/>
      <c r="F28" s="23"/>
      <c r="G28" s="22"/>
      <c r="H28" s="22"/>
      <c r="I28" s="78"/>
      <c r="J28" s="22"/>
      <c r="K28" s="22"/>
      <c r="L28" s="22"/>
      <c r="M28" s="22"/>
      <c r="N28" s="23"/>
      <c r="O28" s="101"/>
      <c r="P28" s="22"/>
      <c r="Q28" s="23"/>
      <c r="R28" s="22"/>
      <c r="S28" s="23"/>
      <c r="T28" s="502"/>
      <c r="U28" s="502"/>
      <c r="V28" s="502"/>
      <c r="W28" s="503"/>
      <c r="X28" s="435"/>
      <c r="Y28" s="502"/>
      <c r="Z28" s="503"/>
      <c r="AA28" s="502"/>
      <c r="AB28" s="484">
        <f t="shared" si="3"/>
        <v>0</v>
      </c>
      <c r="AC28" s="414"/>
    </row>
    <row r="29" spans="1:29" ht="79.5" customHeight="1">
      <c r="A29" s="6" t="s">
        <v>44</v>
      </c>
      <c r="B29" s="21" t="s">
        <v>45</v>
      </c>
      <c r="C29" s="22"/>
      <c r="D29" s="23"/>
      <c r="E29" s="22"/>
      <c r="F29" s="23"/>
      <c r="G29" s="22"/>
      <c r="H29" s="22"/>
      <c r="I29" s="78"/>
      <c r="J29" s="22"/>
      <c r="K29" s="22"/>
      <c r="L29" s="22"/>
      <c r="M29" s="22"/>
      <c r="N29" s="23"/>
      <c r="O29" s="51"/>
      <c r="P29" s="22"/>
      <c r="Q29" s="23"/>
      <c r="R29" s="22"/>
      <c r="S29" s="23"/>
      <c r="T29" s="502"/>
      <c r="U29" s="502"/>
      <c r="V29" s="502"/>
      <c r="W29" s="503"/>
      <c r="X29" s="423"/>
      <c r="Y29" s="502"/>
      <c r="Z29" s="503"/>
      <c r="AA29" s="502"/>
      <c r="AB29" s="484">
        <f t="shared" si="3"/>
        <v>0</v>
      </c>
      <c r="AC29" s="414"/>
    </row>
    <row r="30" spans="1:29" ht="39.75" customHeight="1">
      <c r="A30" s="6" t="s">
        <v>46</v>
      </c>
      <c r="B30" s="21" t="s">
        <v>47</v>
      </c>
      <c r="C30" s="22"/>
      <c r="D30" s="23"/>
      <c r="E30" s="22"/>
      <c r="F30" s="23"/>
      <c r="G30" s="22"/>
      <c r="H30" s="22"/>
      <c r="I30" s="78"/>
      <c r="J30" s="22"/>
      <c r="K30" s="22"/>
      <c r="L30" s="22"/>
      <c r="M30" s="22"/>
      <c r="N30" s="23"/>
      <c r="O30" s="51"/>
      <c r="P30" s="22"/>
      <c r="Q30" s="23"/>
      <c r="R30" s="22"/>
      <c r="S30" s="23"/>
      <c r="T30" s="502"/>
      <c r="U30" s="502"/>
      <c r="V30" s="502"/>
      <c r="W30" s="503"/>
      <c r="X30" s="423"/>
      <c r="Y30" s="502"/>
      <c r="Z30" s="503"/>
      <c r="AA30" s="502"/>
      <c r="AB30" s="484">
        <f t="shared" si="3"/>
        <v>0</v>
      </c>
      <c r="AC30" s="414"/>
    </row>
    <row r="31" spans="1:29" ht="41.25" customHeight="1">
      <c r="A31" s="6" t="s">
        <v>48</v>
      </c>
      <c r="B31" s="21" t="s">
        <v>49</v>
      </c>
      <c r="C31" s="22"/>
      <c r="D31" s="23"/>
      <c r="E31" s="22"/>
      <c r="F31" s="23"/>
      <c r="G31" s="22"/>
      <c r="H31" s="22"/>
      <c r="I31" s="78"/>
      <c r="J31" s="22"/>
      <c r="K31" s="22"/>
      <c r="L31" s="22"/>
      <c r="M31" s="22"/>
      <c r="N31" s="23"/>
      <c r="O31" s="51"/>
      <c r="P31" s="22"/>
      <c r="Q31" s="23"/>
      <c r="R31" s="22"/>
      <c r="S31" s="23"/>
      <c r="T31" s="502"/>
      <c r="U31" s="502"/>
      <c r="V31" s="502"/>
      <c r="W31" s="503"/>
      <c r="X31" s="423"/>
      <c r="Y31" s="502"/>
      <c r="Z31" s="503"/>
      <c r="AA31" s="502"/>
      <c r="AB31" s="484">
        <f t="shared" si="3"/>
        <v>0</v>
      </c>
      <c r="AC31" s="414"/>
    </row>
    <row r="32" spans="1:29" ht="76.5" customHeight="1">
      <c r="A32" s="6" t="s">
        <v>50</v>
      </c>
      <c r="B32" s="21" t="s">
        <v>51</v>
      </c>
      <c r="C32" s="22"/>
      <c r="D32" s="23"/>
      <c r="E32" s="22"/>
      <c r="F32" s="23"/>
      <c r="G32" s="22"/>
      <c r="H32" s="22"/>
      <c r="I32" s="78"/>
      <c r="J32" s="22"/>
      <c r="K32" s="22"/>
      <c r="L32" s="22"/>
      <c r="M32" s="22"/>
      <c r="N32" s="23"/>
      <c r="O32" s="51"/>
      <c r="P32" s="22"/>
      <c r="Q32" s="23"/>
      <c r="R32" s="22"/>
      <c r="S32" s="23"/>
      <c r="T32" s="502"/>
      <c r="U32" s="502"/>
      <c r="V32" s="502"/>
      <c r="W32" s="503"/>
      <c r="X32" s="423"/>
      <c r="Y32" s="502"/>
      <c r="Z32" s="503"/>
      <c r="AA32" s="502"/>
      <c r="AB32" s="484">
        <f t="shared" si="3"/>
        <v>0</v>
      </c>
      <c r="AC32" s="414"/>
    </row>
    <row r="33" spans="1:29" ht="47.25">
      <c r="A33" s="6" t="s">
        <v>52</v>
      </c>
      <c r="B33" s="21" t="s">
        <v>53</v>
      </c>
      <c r="C33" s="22"/>
      <c r="D33" s="23"/>
      <c r="E33" s="22"/>
      <c r="F33" s="23"/>
      <c r="G33" s="22"/>
      <c r="H33" s="22"/>
      <c r="I33" s="78"/>
      <c r="J33" s="22"/>
      <c r="K33" s="22"/>
      <c r="L33" s="22"/>
      <c r="M33" s="22"/>
      <c r="N33" s="23"/>
      <c r="O33" s="51"/>
      <c r="P33" s="22"/>
      <c r="Q33" s="23"/>
      <c r="R33" s="22"/>
      <c r="S33" s="23"/>
      <c r="T33" s="502"/>
      <c r="U33" s="502"/>
      <c r="V33" s="502"/>
      <c r="W33" s="503"/>
      <c r="X33" s="423"/>
      <c r="Y33" s="502"/>
      <c r="Z33" s="503"/>
      <c r="AA33" s="502"/>
      <c r="AB33" s="484">
        <f t="shared" si="3"/>
        <v>0</v>
      </c>
      <c r="AC33" s="414"/>
    </row>
    <row r="34" spans="1:29" ht="34.5" customHeight="1">
      <c r="A34" s="6">
        <v>2.09</v>
      </c>
      <c r="B34" s="21" t="s">
        <v>54</v>
      </c>
      <c r="C34" s="22"/>
      <c r="D34" s="23"/>
      <c r="E34" s="22"/>
      <c r="F34" s="23"/>
      <c r="G34" s="22"/>
      <c r="H34" s="22"/>
      <c r="I34" s="78"/>
      <c r="J34" s="22"/>
      <c r="K34" s="22"/>
      <c r="L34" s="22"/>
      <c r="M34" s="22"/>
      <c r="N34" s="23"/>
      <c r="O34" s="51"/>
      <c r="P34" s="22"/>
      <c r="Q34" s="23"/>
      <c r="R34" s="22"/>
      <c r="S34" s="23"/>
      <c r="T34" s="502"/>
      <c r="U34" s="502"/>
      <c r="V34" s="502"/>
      <c r="W34" s="503"/>
      <c r="X34" s="423"/>
      <c r="Y34" s="502"/>
      <c r="Z34" s="503"/>
      <c r="AA34" s="502"/>
      <c r="AB34" s="484">
        <f t="shared" si="3"/>
        <v>0</v>
      </c>
      <c r="AC34" s="414"/>
    </row>
    <row r="35" spans="1:29" ht="38.25" customHeight="1">
      <c r="A35" s="6">
        <v>2.1</v>
      </c>
      <c r="B35" s="21" t="s">
        <v>55</v>
      </c>
      <c r="C35" s="22"/>
      <c r="D35" s="23"/>
      <c r="E35" s="22"/>
      <c r="F35" s="23"/>
      <c r="G35" s="22"/>
      <c r="H35" s="22"/>
      <c r="I35" s="78"/>
      <c r="J35" s="22"/>
      <c r="K35" s="22"/>
      <c r="L35" s="22"/>
      <c r="M35" s="22"/>
      <c r="N35" s="23"/>
      <c r="O35" s="51"/>
      <c r="P35" s="22"/>
      <c r="Q35" s="23"/>
      <c r="R35" s="22"/>
      <c r="S35" s="23"/>
      <c r="T35" s="502"/>
      <c r="U35" s="502"/>
      <c r="V35" s="502"/>
      <c r="W35" s="503"/>
      <c r="X35" s="423"/>
      <c r="Y35" s="502"/>
      <c r="Z35" s="503"/>
      <c r="AA35" s="502"/>
      <c r="AB35" s="484">
        <f t="shared" si="3"/>
        <v>0</v>
      </c>
      <c r="AC35" s="414"/>
    </row>
    <row r="36" spans="1:29" ht="38.25" customHeight="1">
      <c r="A36" s="6">
        <f>+A35+0.01</f>
        <v>2.11</v>
      </c>
      <c r="B36" s="21" t="s">
        <v>56</v>
      </c>
      <c r="C36" s="22"/>
      <c r="D36" s="23"/>
      <c r="E36" s="22"/>
      <c r="F36" s="23"/>
      <c r="G36" s="22"/>
      <c r="H36" s="22"/>
      <c r="I36" s="78"/>
      <c r="J36" s="22"/>
      <c r="K36" s="22"/>
      <c r="L36" s="22"/>
      <c r="M36" s="22"/>
      <c r="N36" s="23"/>
      <c r="O36" s="51"/>
      <c r="P36" s="22"/>
      <c r="Q36" s="23"/>
      <c r="R36" s="22"/>
      <c r="S36" s="23"/>
      <c r="T36" s="502"/>
      <c r="U36" s="502"/>
      <c r="V36" s="502"/>
      <c r="W36" s="503"/>
      <c r="X36" s="423"/>
      <c r="Y36" s="502"/>
      <c r="Z36" s="503"/>
      <c r="AA36" s="502"/>
      <c r="AB36" s="484">
        <f t="shared" si="3"/>
        <v>0</v>
      </c>
      <c r="AC36" s="414"/>
    </row>
    <row r="37" spans="1:29" ht="34.5" customHeight="1">
      <c r="A37" s="6">
        <f t="shared" ref="A37:A43" si="4">+A36+0.01</f>
        <v>2.1199999999999997</v>
      </c>
      <c r="B37" s="21" t="s">
        <v>57</v>
      </c>
      <c r="C37" s="22"/>
      <c r="D37" s="23"/>
      <c r="E37" s="22"/>
      <c r="F37" s="23"/>
      <c r="G37" s="22"/>
      <c r="H37" s="22"/>
      <c r="I37" s="78"/>
      <c r="J37" s="22"/>
      <c r="K37" s="22"/>
      <c r="L37" s="22"/>
      <c r="M37" s="22"/>
      <c r="N37" s="23"/>
      <c r="O37" s="51"/>
      <c r="P37" s="22"/>
      <c r="Q37" s="23"/>
      <c r="R37" s="22"/>
      <c r="S37" s="23"/>
      <c r="T37" s="502"/>
      <c r="U37" s="502"/>
      <c r="V37" s="502"/>
      <c r="W37" s="503"/>
      <c r="X37" s="423"/>
      <c r="Y37" s="502"/>
      <c r="Z37" s="503"/>
      <c r="AA37" s="502"/>
      <c r="AB37" s="484">
        <f t="shared" si="3"/>
        <v>0</v>
      </c>
      <c r="AC37" s="414"/>
    </row>
    <row r="38" spans="1:29" ht="31.5">
      <c r="A38" s="6">
        <f t="shared" si="4"/>
        <v>2.1299999999999994</v>
      </c>
      <c r="B38" s="21" t="s">
        <v>58</v>
      </c>
      <c r="C38" s="22"/>
      <c r="D38" s="23"/>
      <c r="E38" s="22"/>
      <c r="F38" s="23"/>
      <c r="G38" s="22"/>
      <c r="H38" s="22"/>
      <c r="I38" s="78"/>
      <c r="J38" s="22"/>
      <c r="K38" s="22"/>
      <c r="L38" s="22"/>
      <c r="M38" s="22"/>
      <c r="N38" s="23"/>
      <c r="O38" s="51"/>
      <c r="P38" s="22"/>
      <c r="Q38" s="23"/>
      <c r="R38" s="22"/>
      <c r="S38" s="23"/>
      <c r="T38" s="502"/>
      <c r="U38" s="502"/>
      <c r="V38" s="502"/>
      <c r="W38" s="503"/>
      <c r="X38" s="423"/>
      <c r="Y38" s="502"/>
      <c r="Z38" s="503"/>
      <c r="AA38" s="502"/>
      <c r="AB38" s="484">
        <f t="shared" si="3"/>
        <v>0</v>
      </c>
      <c r="AC38" s="414"/>
    </row>
    <row r="39" spans="1:29" ht="31.5">
      <c r="A39" s="6">
        <f t="shared" si="4"/>
        <v>2.1399999999999992</v>
      </c>
      <c r="B39" s="21" t="s">
        <v>59</v>
      </c>
      <c r="C39" s="22"/>
      <c r="D39" s="23"/>
      <c r="E39" s="22"/>
      <c r="F39" s="23"/>
      <c r="G39" s="22"/>
      <c r="H39" s="22"/>
      <c r="I39" s="78"/>
      <c r="J39" s="22"/>
      <c r="K39" s="22"/>
      <c r="L39" s="22"/>
      <c r="M39" s="22"/>
      <c r="N39" s="23"/>
      <c r="O39" s="51"/>
      <c r="P39" s="22"/>
      <c r="Q39" s="23"/>
      <c r="R39" s="22"/>
      <c r="S39" s="23"/>
      <c r="T39" s="502"/>
      <c r="U39" s="502"/>
      <c r="V39" s="502"/>
      <c r="W39" s="503"/>
      <c r="X39" s="423"/>
      <c r="Y39" s="502"/>
      <c r="Z39" s="503"/>
      <c r="AA39" s="502"/>
      <c r="AB39" s="484">
        <f t="shared" si="3"/>
        <v>0</v>
      </c>
      <c r="AC39" s="414"/>
    </row>
    <row r="40" spans="1:29" ht="41.25" customHeight="1">
      <c r="A40" s="6">
        <f t="shared" si="4"/>
        <v>2.149999999999999</v>
      </c>
      <c r="B40" s="21" t="s">
        <v>60</v>
      </c>
      <c r="C40" s="22"/>
      <c r="D40" s="23"/>
      <c r="E40" s="22"/>
      <c r="F40" s="23"/>
      <c r="G40" s="22"/>
      <c r="H40" s="22"/>
      <c r="I40" s="78"/>
      <c r="J40" s="22"/>
      <c r="K40" s="22"/>
      <c r="L40" s="22"/>
      <c r="M40" s="22"/>
      <c r="N40" s="23"/>
      <c r="O40" s="51"/>
      <c r="P40" s="22"/>
      <c r="Q40" s="23"/>
      <c r="R40" s="22"/>
      <c r="S40" s="23"/>
      <c r="T40" s="502"/>
      <c r="U40" s="502"/>
      <c r="V40" s="502"/>
      <c r="W40" s="503"/>
      <c r="X40" s="423"/>
      <c r="Y40" s="502"/>
      <c r="Z40" s="503"/>
      <c r="AA40" s="502"/>
      <c r="AB40" s="484">
        <f t="shared" si="3"/>
        <v>0</v>
      </c>
      <c r="AC40" s="414"/>
    </row>
    <row r="41" spans="1:29" ht="31.5">
      <c r="A41" s="6">
        <f t="shared" si="4"/>
        <v>2.1599999999999988</v>
      </c>
      <c r="B41" s="21" t="s">
        <v>61</v>
      </c>
      <c r="C41" s="22"/>
      <c r="D41" s="23"/>
      <c r="E41" s="22"/>
      <c r="F41" s="23"/>
      <c r="G41" s="22"/>
      <c r="H41" s="22"/>
      <c r="I41" s="78"/>
      <c r="J41" s="22"/>
      <c r="K41" s="22"/>
      <c r="L41" s="22"/>
      <c r="M41" s="22"/>
      <c r="N41" s="23"/>
      <c r="O41" s="51"/>
      <c r="P41" s="22"/>
      <c r="Q41" s="23"/>
      <c r="R41" s="22"/>
      <c r="S41" s="23"/>
      <c r="T41" s="502"/>
      <c r="U41" s="502"/>
      <c r="V41" s="502"/>
      <c r="W41" s="503"/>
      <c r="X41" s="423"/>
      <c r="Y41" s="502"/>
      <c r="Z41" s="503"/>
      <c r="AA41" s="502"/>
      <c r="AB41" s="484">
        <f t="shared" si="3"/>
        <v>0</v>
      </c>
      <c r="AC41" s="414"/>
    </row>
    <row r="42" spans="1:29" ht="39" customHeight="1">
      <c r="A42" s="6">
        <f t="shared" si="4"/>
        <v>2.1699999999999986</v>
      </c>
      <c r="B42" s="21" t="s">
        <v>62</v>
      </c>
      <c r="C42" s="22"/>
      <c r="D42" s="23"/>
      <c r="E42" s="22"/>
      <c r="F42" s="23"/>
      <c r="G42" s="22"/>
      <c r="H42" s="22"/>
      <c r="I42" s="78"/>
      <c r="J42" s="22"/>
      <c r="K42" s="22"/>
      <c r="L42" s="22"/>
      <c r="M42" s="22"/>
      <c r="N42" s="23"/>
      <c r="O42" s="51"/>
      <c r="P42" s="22"/>
      <c r="Q42" s="23"/>
      <c r="R42" s="22"/>
      <c r="S42" s="23"/>
      <c r="T42" s="502"/>
      <c r="U42" s="502"/>
      <c r="V42" s="502"/>
      <c r="W42" s="503"/>
      <c r="X42" s="423"/>
      <c r="Y42" s="502"/>
      <c r="Z42" s="503"/>
      <c r="AA42" s="502"/>
      <c r="AB42" s="484">
        <f t="shared" si="3"/>
        <v>0</v>
      </c>
      <c r="AC42" s="414"/>
    </row>
    <row r="43" spans="1:29" ht="38.25" customHeight="1">
      <c r="A43" s="6">
        <f t="shared" si="4"/>
        <v>2.1799999999999984</v>
      </c>
      <c r="B43" s="21" t="s">
        <v>63</v>
      </c>
      <c r="C43" s="22"/>
      <c r="D43" s="23"/>
      <c r="E43" s="22"/>
      <c r="F43" s="23"/>
      <c r="G43" s="22"/>
      <c r="H43" s="22"/>
      <c r="I43" s="78"/>
      <c r="J43" s="22"/>
      <c r="K43" s="22"/>
      <c r="L43" s="22"/>
      <c r="M43" s="22"/>
      <c r="N43" s="23"/>
      <c r="O43" s="51"/>
      <c r="P43" s="22"/>
      <c r="Q43" s="23"/>
      <c r="R43" s="22"/>
      <c r="S43" s="23"/>
      <c r="T43" s="502"/>
      <c r="U43" s="502"/>
      <c r="V43" s="502"/>
      <c r="W43" s="503"/>
      <c r="X43" s="423"/>
      <c r="Y43" s="502"/>
      <c r="Z43" s="503"/>
      <c r="AA43" s="502"/>
      <c r="AB43" s="484">
        <f t="shared" si="3"/>
        <v>0</v>
      </c>
      <c r="AC43" s="414"/>
    </row>
    <row r="44" spans="1:29" s="216" customFormat="1" ht="18">
      <c r="A44" s="203"/>
      <c r="B44" s="177" t="s">
        <v>64</v>
      </c>
      <c r="C44" s="178">
        <f>SUM(C23:C43)</f>
        <v>0</v>
      </c>
      <c r="D44" s="178">
        <f>SUM(D23:D43)</f>
        <v>0</v>
      </c>
      <c r="E44" s="179"/>
      <c r="F44" s="330"/>
      <c r="G44" s="179"/>
      <c r="H44" s="179"/>
      <c r="I44" s="188"/>
      <c r="J44" s="179"/>
      <c r="K44" s="179"/>
      <c r="L44" s="179"/>
      <c r="M44" s="179"/>
      <c r="N44" s="330"/>
      <c r="O44" s="180"/>
      <c r="P44" s="179"/>
      <c r="Q44" s="330"/>
      <c r="R44" s="179"/>
      <c r="S44" s="330"/>
      <c r="T44" s="504"/>
      <c r="U44" s="504"/>
      <c r="V44" s="504"/>
      <c r="W44" s="505"/>
      <c r="X44" s="491"/>
      <c r="Y44" s="504"/>
      <c r="Z44" s="505"/>
      <c r="AA44" s="504"/>
      <c r="AB44" s="505"/>
      <c r="AC44" s="415"/>
    </row>
    <row r="45" spans="1:29" s="216" customFormat="1" ht="31.5">
      <c r="A45" s="203"/>
      <c r="B45" s="181" t="s">
        <v>65</v>
      </c>
      <c r="C45" s="182"/>
      <c r="D45" s="182">
        <f t="shared" ref="D45" si="5">D44+D21</f>
        <v>0</v>
      </c>
      <c r="E45" s="183"/>
      <c r="F45" s="331"/>
      <c r="G45" s="183"/>
      <c r="H45" s="183"/>
      <c r="I45" s="189"/>
      <c r="J45" s="183"/>
      <c r="K45" s="183"/>
      <c r="L45" s="183"/>
      <c r="M45" s="183"/>
      <c r="N45" s="331"/>
      <c r="O45" s="184"/>
      <c r="P45" s="183"/>
      <c r="Q45" s="331"/>
      <c r="R45" s="183"/>
      <c r="S45" s="331"/>
      <c r="T45" s="429"/>
      <c r="U45" s="429"/>
      <c r="V45" s="429"/>
      <c r="W45" s="499"/>
      <c r="X45" s="430"/>
      <c r="Y45" s="429"/>
      <c r="Z45" s="499"/>
      <c r="AA45" s="429"/>
      <c r="AB45" s="499"/>
      <c r="AC45" s="412"/>
    </row>
    <row r="46" spans="1:29" s="88" customFormat="1">
      <c r="A46" s="6"/>
      <c r="B46" s="25" t="s">
        <v>66</v>
      </c>
      <c r="C46" s="26"/>
      <c r="D46" s="27"/>
      <c r="E46" s="26"/>
      <c r="F46" s="27"/>
      <c r="G46" s="26"/>
      <c r="H46" s="26"/>
      <c r="I46" s="53"/>
      <c r="J46" s="26"/>
      <c r="K46" s="26"/>
      <c r="L46" s="26"/>
      <c r="M46" s="26"/>
      <c r="N46" s="27"/>
      <c r="O46" s="112"/>
      <c r="P46" s="26"/>
      <c r="Q46" s="27"/>
      <c r="R46" s="26"/>
      <c r="S46" s="27"/>
      <c r="T46" s="439"/>
      <c r="U46" s="439"/>
      <c r="V46" s="439"/>
      <c r="W46" s="448"/>
      <c r="X46" s="440"/>
      <c r="Y46" s="439"/>
      <c r="Z46" s="448"/>
      <c r="AA46" s="439"/>
      <c r="AB46" s="448"/>
      <c r="AC46" s="416"/>
    </row>
    <row r="47" spans="1:29" s="88" customFormat="1" ht="21.75" customHeight="1">
      <c r="A47" s="6"/>
      <c r="B47" s="28" t="s">
        <v>29</v>
      </c>
      <c r="C47" s="29"/>
      <c r="D47" s="30"/>
      <c r="E47" s="29"/>
      <c r="F47" s="30"/>
      <c r="G47" s="29"/>
      <c r="H47" s="29"/>
      <c r="I47" s="79"/>
      <c r="J47" s="29"/>
      <c r="K47" s="29"/>
      <c r="L47" s="29"/>
      <c r="M47" s="29"/>
      <c r="N47" s="30"/>
      <c r="O47" s="113"/>
      <c r="P47" s="29"/>
      <c r="Q47" s="30"/>
      <c r="R47" s="29"/>
      <c r="S47" s="30"/>
      <c r="T47" s="441"/>
      <c r="U47" s="441"/>
      <c r="V47" s="441"/>
      <c r="W47" s="506"/>
      <c r="X47" s="442"/>
      <c r="Y47" s="441"/>
      <c r="Z47" s="506"/>
      <c r="AA47" s="441"/>
      <c r="AB47" s="506"/>
      <c r="AC47" s="417"/>
    </row>
    <row r="48" spans="1:29" s="88" customFormat="1" ht="41.25" customHeight="1">
      <c r="A48" s="6">
        <v>2.19</v>
      </c>
      <c r="B48" s="31" t="s">
        <v>67</v>
      </c>
      <c r="C48" s="32"/>
      <c r="D48" s="33"/>
      <c r="E48" s="32"/>
      <c r="F48" s="33"/>
      <c r="G48" s="32"/>
      <c r="H48" s="32"/>
      <c r="I48" s="80"/>
      <c r="J48" s="32"/>
      <c r="K48" s="32"/>
      <c r="L48" s="32"/>
      <c r="M48" s="32"/>
      <c r="N48" s="33"/>
      <c r="O48" s="51"/>
      <c r="P48" s="32"/>
      <c r="Q48" s="33"/>
      <c r="R48" s="32"/>
      <c r="S48" s="33"/>
      <c r="T48" s="443"/>
      <c r="U48" s="443"/>
      <c r="V48" s="443"/>
      <c r="W48" s="507"/>
      <c r="X48" s="423"/>
      <c r="Y48" s="443"/>
      <c r="Z48" s="507"/>
      <c r="AA48" s="443"/>
      <c r="AB48" s="484">
        <f t="shared" ref="AB48:AB75" si="6">U48+W48+Z48</f>
        <v>0</v>
      </c>
      <c r="AC48" s="418"/>
    </row>
    <row r="49" spans="1:29" s="88" customFormat="1" ht="41.25" customHeight="1">
      <c r="A49" s="6">
        <f t="shared" ref="A49:A51" si="7">+A48+0.01</f>
        <v>2.1999999999999997</v>
      </c>
      <c r="B49" s="31" t="s">
        <v>68</v>
      </c>
      <c r="C49" s="32"/>
      <c r="D49" s="33"/>
      <c r="E49" s="32"/>
      <c r="F49" s="33"/>
      <c r="G49" s="32"/>
      <c r="H49" s="32"/>
      <c r="I49" s="80"/>
      <c r="J49" s="32"/>
      <c r="K49" s="32"/>
      <c r="L49" s="32"/>
      <c r="M49" s="32"/>
      <c r="N49" s="33"/>
      <c r="O49" s="51"/>
      <c r="P49" s="32"/>
      <c r="Q49" s="33"/>
      <c r="R49" s="32"/>
      <c r="S49" s="33"/>
      <c r="T49" s="443"/>
      <c r="U49" s="443"/>
      <c r="V49" s="443"/>
      <c r="W49" s="507"/>
      <c r="X49" s="423"/>
      <c r="Y49" s="443"/>
      <c r="Z49" s="507"/>
      <c r="AA49" s="443"/>
      <c r="AB49" s="484">
        <f t="shared" si="6"/>
        <v>0</v>
      </c>
      <c r="AC49" s="418"/>
    </row>
    <row r="50" spans="1:29" s="88" customFormat="1" ht="25.5" customHeight="1">
      <c r="A50" s="6">
        <f t="shared" si="7"/>
        <v>2.2099999999999995</v>
      </c>
      <c r="B50" s="31" t="s">
        <v>69</v>
      </c>
      <c r="C50" s="32"/>
      <c r="D50" s="33"/>
      <c r="E50" s="32"/>
      <c r="F50" s="33"/>
      <c r="G50" s="32"/>
      <c r="H50" s="32"/>
      <c r="I50" s="80"/>
      <c r="J50" s="32"/>
      <c r="K50" s="32"/>
      <c r="L50" s="32"/>
      <c r="M50" s="32"/>
      <c r="N50" s="33"/>
      <c r="O50" s="51"/>
      <c r="P50" s="32"/>
      <c r="Q50" s="33"/>
      <c r="R50" s="32"/>
      <c r="S50" s="33"/>
      <c r="T50" s="443"/>
      <c r="U50" s="443"/>
      <c r="V50" s="443"/>
      <c r="W50" s="507"/>
      <c r="X50" s="423"/>
      <c r="Y50" s="443"/>
      <c r="Z50" s="507"/>
      <c r="AA50" s="443"/>
      <c r="AB50" s="484">
        <f t="shared" si="6"/>
        <v>0</v>
      </c>
      <c r="AC50" s="418"/>
    </row>
    <row r="51" spans="1:29" s="88" customFormat="1" ht="41.25" customHeight="1">
      <c r="A51" s="6">
        <f t="shared" si="7"/>
        <v>2.2199999999999993</v>
      </c>
      <c r="B51" s="31" t="s">
        <v>33</v>
      </c>
      <c r="C51" s="32"/>
      <c r="D51" s="33"/>
      <c r="E51" s="32"/>
      <c r="F51" s="33"/>
      <c r="G51" s="32"/>
      <c r="H51" s="32"/>
      <c r="I51" s="80"/>
      <c r="J51" s="32"/>
      <c r="K51" s="32"/>
      <c r="L51" s="32"/>
      <c r="M51" s="32"/>
      <c r="N51" s="33"/>
      <c r="O51" s="114"/>
      <c r="P51" s="32"/>
      <c r="Q51" s="33"/>
      <c r="R51" s="32"/>
      <c r="S51" s="33"/>
      <c r="T51" s="443"/>
      <c r="U51" s="443"/>
      <c r="V51" s="443"/>
      <c r="W51" s="507"/>
      <c r="X51" s="444"/>
      <c r="Y51" s="443"/>
      <c r="Z51" s="507"/>
      <c r="AA51" s="443"/>
      <c r="AB51" s="484">
        <f t="shared" si="6"/>
        <v>0</v>
      </c>
      <c r="AC51" s="418"/>
    </row>
    <row r="52" spans="1:29" s="216" customFormat="1">
      <c r="A52" s="203"/>
      <c r="B52" s="185" t="s">
        <v>70</v>
      </c>
      <c r="C52" s="186"/>
      <c r="D52" s="190"/>
      <c r="E52" s="186"/>
      <c r="F52" s="190"/>
      <c r="G52" s="186"/>
      <c r="H52" s="186"/>
      <c r="I52" s="191"/>
      <c r="J52" s="186"/>
      <c r="K52" s="186"/>
      <c r="L52" s="186"/>
      <c r="M52" s="186"/>
      <c r="N52" s="190"/>
      <c r="O52" s="187"/>
      <c r="P52" s="186"/>
      <c r="Q52" s="190"/>
      <c r="R52" s="186"/>
      <c r="S52" s="190"/>
      <c r="T52" s="441"/>
      <c r="U52" s="441"/>
      <c r="V52" s="441"/>
      <c r="W52" s="506"/>
      <c r="X52" s="442"/>
      <c r="Y52" s="441"/>
      <c r="Z52" s="506"/>
      <c r="AA52" s="441"/>
      <c r="AB52" s="484">
        <f t="shared" si="6"/>
        <v>0</v>
      </c>
      <c r="AC52" s="419"/>
    </row>
    <row r="53" spans="1:29" s="88" customFormat="1">
      <c r="A53" s="6"/>
      <c r="B53" s="34" t="s">
        <v>71</v>
      </c>
      <c r="C53" s="29"/>
      <c r="D53" s="30"/>
      <c r="E53" s="29"/>
      <c r="F53" s="30"/>
      <c r="G53" s="29"/>
      <c r="H53" s="29"/>
      <c r="I53" s="79"/>
      <c r="J53" s="29"/>
      <c r="K53" s="29"/>
      <c r="L53" s="29"/>
      <c r="M53" s="29"/>
      <c r="N53" s="30"/>
      <c r="O53" s="113"/>
      <c r="P53" s="29"/>
      <c r="Q53" s="30"/>
      <c r="R53" s="29"/>
      <c r="S53" s="30"/>
      <c r="T53" s="441"/>
      <c r="U53" s="441"/>
      <c r="V53" s="441"/>
      <c r="W53" s="506"/>
      <c r="X53" s="442"/>
      <c r="Y53" s="441"/>
      <c r="Z53" s="506"/>
      <c r="AA53" s="441"/>
      <c r="AB53" s="484">
        <f t="shared" si="6"/>
        <v>0</v>
      </c>
      <c r="AC53" s="420"/>
    </row>
    <row r="54" spans="1:29" s="88" customFormat="1" ht="38.25" customHeight="1">
      <c r="A54" s="6">
        <v>2.23</v>
      </c>
      <c r="B54" s="21" t="s">
        <v>72</v>
      </c>
      <c r="C54" s="22"/>
      <c r="D54" s="23"/>
      <c r="E54" s="22"/>
      <c r="F54" s="23"/>
      <c r="G54" s="22"/>
      <c r="H54" s="22"/>
      <c r="I54" s="78"/>
      <c r="J54" s="22"/>
      <c r="K54" s="22"/>
      <c r="L54" s="22"/>
      <c r="M54" s="22"/>
      <c r="N54" s="23"/>
      <c r="O54" s="51"/>
      <c r="P54" s="22"/>
      <c r="Q54" s="23"/>
      <c r="R54" s="22"/>
      <c r="S54" s="23"/>
      <c r="T54" s="502"/>
      <c r="U54" s="502"/>
      <c r="V54" s="502"/>
      <c r="W54" s="503"/>
      <c r="X54" s="423"/>
      <c r="Y54" s="502"/>
      <c r="Z54" s="503"/>
      <c r="AA54" s="502"/>
      <c r="AB54" s="484">
        <f t="shared" si="6"/>
        <v>0</v>
      </c>
      <c r="AC54" s="414"/>
    </row>
    <row r="55" spans="1:29" s="88" customFormat="1" ht="34.5" customHeight="1">
      <c r="A55" s="6">
        <f t="shared" ref="A55:A75" si="8">+A54+0.01</f>
        <v>2.2399999999999998</v>
      </c>
      <c r="B55" s="21" t="s">
        <v>37</v>
      </c>
      <c r="C55" s="22"/>
      <c r="D55" s="23"/>
      <c r="E55" s="22"/>
      <c r="F55" s="23"/>
      <c r="G55" s="22"/>
      <c r="H55" s="22"/>
      <c r="I55" s="78"/>
      <c r="J55" s="22"/>
      <c r="K55" s="22"/>
      <c r="L55" s="22"/>
      <c r="M55" s="22"/>
      <c r="N55" s="23"/>
      <c r="O55" s="51"/>
      <c r="P55" s="22"/>
      <c r="Q55" s="23"/>
      <c r="R55" s="22"/>
      <c r="S55" s="23"/>
      <c r="T55" s="502"/>
      <c r="U55" s="502"/>
      <c r="V55" s="502"/>
      <c r="W55" s="503"/>
      <c r="X55" s="423"/>
      <c r="Y55" s="502"/>
      <c r="Z55" s="503"/>
      <c r="AA55" s="502"/>
      <c r="AB55" s="484">
        <f t="shared" si="6"/>
        <v>0</v>
      </c>
      <c r="AC55" s="414"/>
    </row>
    <row r="56" spans="1:29" s="88" customFormat="1" ht="62.25" customHeight="1">
      <c r="A56" s="6">
        <f t="shared" si="8"/>
        <v>2.2499999999999996</v>
      </c>
      <c r="B56" s="12" t="s">
        <v>73</v>
      </c>
      <c r="C56" s="8"/>
      <c r="D56" s="13"/>
      <c r="E56" s="8"/>
      <c r="F56" s="13"/>
      <c r="G56" s="8"/>
      <c r="H56" s="8"/>
      <c r="I56" s="75"/>
      <c r="J56" s="8"/>
      <c r="K56" s="8"/>
      <c r="L56" s="8"/>
      <c r="M56" s="8"/>
      <c r="N56" s="13"/>
      <c r="O56" s="51"/>
      <c r="P56" s="8"/>
      <c r="Q56" s="13"/>
      <c r="R56" s="8"/>
      <c r="S56" s="13"/>
      <c r="T56" s="405"/>
      <c r="U56" s="405"/>
      <c r="V56" s="405"/>
      <c r="W56" s="484"/>
      <c r="X56" s="423"/>
      <c r="Y56" s="405"/>
      <c r="Z56" s="484"/>
      <c r="AA56" s="405"/>
      <c r="AB56" s="484">
        <f t="shared" si="6"/>
        <v>0</v>
      </c>
      <c r="AC56" s="407"/>
    </row>
    <row r="57" spans="1:29" s="88" customFormat="1" ht="24" customHeight="1">
      <c r="A57" s="6">
        <f t="shared" si="8"/>
        <v>2.2599999999999993</v>
      </c>
      <c r="B57" s="21" t="s">
        <v>74</v>
      </c>
      <c r="C57" s="22"/>
      <c r="D57" s="23"/>
      <c r="E57" s="22"/>
      <c r="F57" s="23"/>
      <c r="G57" s="22"/>
      <c r="H57" s="22"/>
      <c r="I57" s="78"/>
      <c r="J57" s="22"/>
      <c r="K57" s="22"/>
      <c r="L57" s="22"/>
      <c r="M57" s="22"/>
      <c r="N57" s="23"/>
      <c r="O57" s="101"/>
      <c r="P57" s="22"/>
      <c r="Q57" s="23"/>
      <c r="R57" s="22"/>
      <c r="S57" s="23"/>
      <c r="T57" s="502"/>
      <c r="U57" s="502"/>
      <c r="V57" s="502"/>
      <c r="W57" s="503"/>
      <c r="X57" s="435"/>
      <c r="Y57" s="502"/>
      <c r="Z57" s="503"/>
      <c r="AA57" s="502"/>
      <c r="AB57" s="484">
        <f t="shared" si="6"/>
        <v>0</v>
      </c>
      <c r="AC57" s="414"/>
    </row>
    <row r="58" spans="1:29" s="88" customFormat="1" ht="33.75" customHeight="1">
      <c r="A58" s="6" t="s">
        <v>40</v>
      </c>
      <c r="B58" s="35" t="s">
        <v>75</v>
      </c>
      <c r="C58" s="86"/>
      <c r="D58" s="89"/>
      <c r="E58" s="86"/>
      <c r="F58" s="89"/>
      <c r="G58" s="86"/>
      <c r="H58" s="86"/>
      <c r="I58" s="121"/>
      <c r="J58" s="86"/>
      <c r="K58" s="86"/>
      <c r="L58" s="86"/>
      <c r="M58" s="86"/>
      <c r="N58" s="89"/>
      <c r="O58" s="64"/>
      <c r="P58" s="86"/>
      <c r="Q58" s="89"/>
      <c r="R58" s="86"/>
      <c r="S58" s="89"/>
      <c r="T58" s="508"/>
      <c r="U58" s="508"/>
      <c r="V58" s="508"/>
      <c r="W58" s="509"/>
      <c r="X58" s="426"/>
      <c r="Y58" s="508"/>
      <c r="Z58" s="509"/>
      <c r="AA58" s="508"/>
      <c r="AB58" s="484">
        <f t="shared" si="6"/>
        <v>0</v>
      </c>
      <c r="AC58" s="421"/>
    </row>
    <row r="59" spans="1:29" s="88" customFormat="1" ht="51" customHeight="1">
      <c r="A59" s="6" t="s">
        <v>42</v>
      </c>
      <c r="B59" s="35" t="s">
        <v>76</v>
      </c>
      <c r="C59" s="86"/>
      <c r="D59" s="89"/>
      <c r="E59" s="86"/>
      <c r="F59" s="89"/>
      <c r="G59" s="86"/>
      <c r="H59" s="86"/>
      <c r="I59" s="121"/>
      <c r="J59" s="86"/>
      <c r="K59" s="86"/>
      <c r="L59" s="86"/>
      <c r="M59" s="86"/>
      <c r="N59" s="89"/>
      <c r="O59" s="64"/>
      <c r="P59" s="86"/>
      <c r="Q59" s="89"/>
      <c r="R59" s="86"/>
      <c r="S59" s="89"/>
      <c r="T59" s="508"/>
      <c r="U59" s="508"/>
      <c r="V59" s="508"/>
      <c r="W59" s="509"/>
      <c r="X59" s="426"/>
      <c r="Y59" s="508"/>
      <c r="Z59" s="509"/>
      <c r="AA59" s="508"/>
      <c r="AB59" s="484">
        <f t="shared" si="6"/>
        <v>0</v>
      </c>
      <c r="AC59" s="421"/>
    </row>
    <row r="60" spans="1:29" s="88" customFormat="1" ht="51" customHeight="1">
      <c r="A60" s="6" t="s">
        <v>44</v>
      </c>
      <c r="B60" s="35" t="s">
        <v>77</v>
      </c>
      <c r="C60" s="86"/>
      <c r="D60" s="89"/>
      <c r="E60" s="86"/>
      <c r="F60" s="89"/>
      <c r="G60" s="86"/>
      <c r="H60" s="86"/>
      <c r="I60" s="121"/>
      <c r="J60" s="86"/>
      <c r="K60" s="86"/>
      <c r="L60" s="86"/>
      <c r="M60" s="86"/>
      <c r="N60" s="89"/>
      <c r="O60" s="101"/>
      <c r="P60" s="86"/>
      <c r="Q60" s="89"/>
      <c r="R60" s="86"/>
      <c r="S60" s="89"/>
      <c r="T60" s="508"/>
      <c r="U60" s="508"/>
      <c r="V60" s="508"/>
      <c r="W60" s="509"/>
      <c r="X60" s="435"/>
      <c r="Y60" s="508"/>
      <c r="Z60" s="509"/>
      <c r="AA60" s="508"/>
      <c r="AB60" s="484">
        <f t="shared" si="6"/>
        <v>0</v>
      </c>
      <c r="AC60" s="421"/>
    </row>
    <row r="61" spans="1:29" s="88" customFormat="1" ht="82.5" customHeight="1">
      <c r="A61" s="6" t="s">
        <v>46</v>
      </c>
      <c r="B61" s="35" t="s">
        <v>78</v>
      </c>
      <c r="C61" s="86"/>
      <c r="D61" s="89"/>
      <c r="E61" s="86"/>
      <c r="F61" s="89"/>
      <c r="G61" s="86"/>
      <c r="H61" s="86"/>
      <c r="I61" s="121"/>
      <c r="J61" s="86"/>
      <c r="K61" s="86"/>
      <c r="L61" s="86"/>
      <c r="M61" s="86"/>
      <c r="N61" s="89"/>
      <c r="O61" s="51"/>
      <c r="P61" s="86"/>
      <c r="Q61" s="89"/>
      <c r="R61" s="86"/>
      <c r="S61" s="89"/>
      <c r="T61" s="508"/>
      <c r="U61" s="508"/>
      <c r="V61" s="508"/>
      <c r="W61" s="509"/>
      <c r="X61" s="423"/>
      <c r="Y61" s="508"/>
      <c r="Z61" s="509"/>
      <c r="AA61" s="508"/>
      <c r="AB61" s="484">
        <f t="shared" si="6"/>
        <v>0</v>
      </c>
      <c r="AC61" s="421"/>
    </row>
    <row r="62" spans="1:29" s="88" customFormat="1" ht="38.25" customHeight="1">
      <c r="A62" s="6" t="s">
        <v>48</v>
      </c>
      <c r="B62" s="35" t="s">
        <v>79</v>
      </c>
      <c r="C62" s="86"/>
      <c r="D62" s="89"/>
      <c r="E62" s="86"/>
      <c r="F62" s="89"/>
      <c r="G62" s="86"/>
      <c r="H62" s="86"/>
      <c r="I62" s="121"/>
      <c r="J62" s="86"/>
      <c r="K62" s="86"/>
      <c r="L62" s="86"/>
      <c r="M62" s="86"/>
      <c r="N62" s="89"/>
      <c r="O62" s="51"/>
      <c r="P62" s="86"/>
      <c r="Q62" s="89"/>
      <c r="R62" s="86"/>
      <c r="S62" s="89"/>
      <c r="T62" s="508"/>
      <c r="U62" s="508"/>
      <c r="V62" s="508"/>
      <c r="W62" s="509"/>
      <c r="X62" s="423"/>
      <c r="Y62" s="508"/>
      <c r="Z62" s="509"/>
      <c r="AA62" s="508"/>
      <c r="AB62" s="484">
        <f t="shared" si="6"/>
        <v>0</v>
      </c>
      <c r="AC62" s="421"/>
    </row>
    <row r="63" spans="1:29" s="88" customFormat="1" ht="42" customHeight="1">
      <c r="A63" s="6" t="s">
        <v>50</v>
      </c>
      <c r="B63" s="35" t="s">
        <v>49</v>
      </c>
      <c r="C63" s="86"/>
      <c r="D63" s="89"/>
      <c r="E63" s="86"/>
      <c r="F63" s="89"/>
      <c r="G63" s="86"/>
      <c r="H63" s="86"/>
      <c r="I63" s="121"/>
      <c r="J63" s="86"/>
      <c r="K63" s="86"/>
      <c r="L63" s="86"/>
      <c r="M63" s="86"/>
      <c r="N63" s="89"/>
      <c r="O63" s="51"/>
      <c r="P63" s="86"/>
      <c r="Q63" s="89"/>
      <c r="R63" s="86"/>
      <c r="S63" s="89"/>
      <c r="T63" s="508"/>
      <c r="U63" s="508"/>
      <c r="V63" s="508"/>
      <c r="W63" s="509"/>
      <c r="X63" s="423"/>
      <c r="Y63" s="508"/>
      <c r="Z63" s="509"/>
      <c r="AA63" s="508"/>
      <c r="AB63" s="484">
        <f t="shared" si="6"/>
        <v>0</v>
      </c>
      <c r="AC63" s="421"/>
    </row>
    <row r="64" spans="1:29" s="88" customFormat="1" ht="52.5" customHeight="1">
      <c r="A64" s="6" t="s">
        <v>52</v>
      </c>
      <c r="B64" s="35" t="s">
        <v>80</v>
      </c>
      <c r="C64" s="86"/>
      <c r="D64" s="89"/>
      <c r="E64" s="86"/>
      <c r="F64" s="89"/>
      <c r="G64" s="86"/>
      <c r="H64" s="86"/>
      <c r="I64" s="121"/>
      <c r="J64" s="86"/>
      <c r="K64" s="86"/>
      <c r="L64" s="86"/>
      <c r="M64" s="86"/>
      <c r="N64" s="89"/>
      <c r="O64" s="51"/>
      <c r="P64" s="86"/>
      <c r="Q64" s="89"/>
      <c r="R64" s="86"/>
      <c r="S64" s="89"/>
      <c r="T64" s="508"/>
      <c r="U64" s="508"/>
      <c r="V64" s="508"/>
      <c r="W64" s="509"/>
      <c r="X64" s="423"/>
      <c r="Y64" s="508"/>
      <c r="Z64" s="509"/>
      <c r="AA64" s="508"/>
      <c r="AB64" s="484">
        <f t="shared" si="6"/>
        <v>0</v>
      </c>
      <c r="AC64" s="421"/>
    </row>
    <row r="65" spans="1:29" s="88" customFormat="1" ht="45.75" customHeight="1">
      <c r="A65" s="6" t="s">
        <v>81</v>
      </c>
      <c r="B65" s="35" t="s">
        <v>82</v>
      </c>
      <c r="C65" s="86"/>
      <c r="D65" s="89"/>
      <c r="E65" s="86"/>
      <c r="F65" s="89"/>
      <c r="G65" s="86"/>
      <c r="H65" s="86"/>
      <c r="I65" s="121"/>
      <c r="J65" s="86"/>
      <c r="K65" s="86"/>
      <c r="L65" s="86"/>
      <c r="M65" s="86"/>
      <c r="N65" s="89"/>
      <c r="O65" s="51"/>
      <c r="P65" s="86"/>
      <c r="Q65" s="89"/>
      <c r="R65" s="86"/>
      <c r="S65" s="89"/>
      <c r="T65" s="508"/>
      <c r="U65" s="508"/>
      <c r="V65" s="508"/>
      <c r="W65" s="509"/>
      <c r="X65" s="423"/>
      <c r="Y65" s="508"/>
      <c r="Z65" s="509"/>
      <c r="AA65" s="508"/>
      <c r="AB65" s="484">
        <f t="shared" si="6"/>
        <v>0</v>
      </c>
      <c r="AC65" s="421"/>
    </row>
    <row r="66" spans="1:29" s="88" customFormat="1" ht="45.75" customHeight="1">
      <c r="A66" s="6">
        <v>2.27</v>
      </c>
      <c r="B66" s="18" t="s">
        <v>83</v>
      </c>
      <c r="C66" s="19"/>
      <c r="D66" s="20"/>
      <c r="E66" s="19"/>
      <c r="F66" s="20"/>
      <c r="G66" s="19"/>
      <c r="H66" s="19"/>
      <c r="I66" s="77"/>
      <c r="J66" s="19"/>
      <c r="K66" s="19"/>
      <c r="L66" s="19"/>
      <c r="M66" s="19"/>
      <c r="N66" s="20"/>
      <c r="O66" s="51"/>
      <c r="P66" s="86"/>
      <c r="Q66" s="20"/>
      <c r="R66" s="19"/>
      <c r="S66" s="20"/>
      <c r="T66" s="500"/>
      <c r="U66" s="500"/>
      <c r="V66" s="500"/>
      <c r="W66" s="501"/>
      <c r="X66" s="423"/>
      <c r="Y66" s="508"/>
      <c r="Z66" s="501"/>
      <c r="AA66" s="500"/>
      <c r="AB66" s="484">
        <f t="shared" si="6"/>
        <v>0</v>
      </c>
      <c r="AC66" s="413"/>
    </row>
    <row r="67" spans="1:29" s="88" customFormat="1" ht="45.75" customHeight="1">
      <c r="A67" s="6">
        <f t="shared" si="8"/>
        <v>2.2799999999999998</v>
      </c>
      <c r="B67" s="18" t="s">
        <v>84</v>
      </c>
      <c r="C67" s="19"/>
      <c r="D67" s="20"/>
      <c r="E67" s="19"/>
      <c r="F67" s="20"/>
      <c r="G67" s="19"/>
      <c r="H67" s="19"/>
      <c r="I67" s="77"/>
      <c r="J67" s="19"/>
      <c r="K67" s="19"/>
      <c r="L67" s="19"/>
      <c r="M67" s="19"/>
      <c r="N67" s="20"/>
      <c r="O67" s="51"/>
      <c r="P67" s="86"/>
      <c r="Q67" s="20"/>
      <c r="R67" s="19"/>
      <c r="S67" s="20"/>
      <c r="T67" s="500"/>
      <c r="U67" s="500"/>
      <c r="V67" s="500"/>
      <c r="W67" s="501"/>
      <c r="X67" s="423"/>
      <c r="Y67" s="508"/>
      <c r="Z67" s="501"/>
      <c r="AA67" s="500"/>
      <c r="AB67" s="484">
        <f t="shared" si="6"/>
        <v>0</v>
      </c>
      <c r="AC67" s="413"/>
    </row>
    <row r="68" spans="1:29" s="88" customFormat="1" ht="37.5" customHeight="1">
      <c r="A68" s="6">
        <f t="shared" si="8"/>
        <v>2.2899999999999996</v>
      </c>
      <c r="B68" s="18" t="s">
        <v>85</v>
      </c>
      <c r="C68" s="19"/>
      <c r="D68" s="20"/>
      <c r="E68" s="19"/>
      <c r="F68" s="20"/>
      <c r="G68" s="19"/>
      <c r="H68" s="19"/>
      <c r="I68" s="77"/>
      <c r="J68" s="19"/>
      <c r="K68" s="19"/>
      <c r="L68" s="19"/>
      <c r="M68" s="19"/>
      <c r="N68" s="20"/>
      <c r="O68" s="51"/>
      <c r="P68" s="86"/>
      <c r="Q68" s="20"/>
      <c r="R68" s="19"/>
      <c r="S68" s="20"/>
      <c r="T68" s="500"/>
      <c r="U68" s="500"/>
      <c r="V68" s="500"/>
      <c r="W68" s="501"/>
      <c r="X68" s="423"/>
      <c r="Y68" s="508"/>
      <c r="Z68" s="501"/>
      <c r="AA68" s="500"/>
      <c r="AB68" s="484">
        <f t="shared" si="6"/>
        <v>0</v>
      </c>
      <c r="AC68" s="413"/>
    </row>
    <row r="69" spans="1:29" s="88" customFormat="1" ht="24" customHeight="1">
      <c r="A69" s="6">
        <f t="shared" si="8"/>
        <v>2.2999999999999994</v>
      </c>
      <c r="B69" s="18" t="s">
        <v>86</v>
      </c>
      <c r="C69" s="19"/>
      <c r="D69" s="20"/>
      <c r="E69" s="19"/>
      <c r="F69" s="20"/>
      <c r="G69" s="19"/>
      <c r="H69" s="19"/>
      <c r="I69" s="77"/>
      <c r="J69" s="19"/>
      <c r="K69" s="19"/>
      <c r="L69" s="19"/>
      <c r="M69" s="19"/>
      <c r="N69" s="20"/>
      <c r="O69" s="51"/>
      <c r="P69" s="86"/>
      <c r="Q69" s="20"/>
      <c r="R69" s="19"/>
      <c r="S69" s="20"/>
      <c r="T69" s="500"/>
      <c r="U69" s="500"/>
      <c r="V69" s="500"/>
      <c r="W69" s="501"/>
      <c r="X69" s="423"/>
      <c r="Y69" s="508"/>
      <c r="Z69" s="501"/>
      <c r="AA69" s="500"/>
      <c r="AB69" s="484">
        <f t="shared" si="6"/>
        <v>0</v>
      </c>
      <c r="AC69" s="413"/>
    </row>
    <row r="70" spans="1:29" s="88" customFormat="1" ht="23.25" customHeight="1">
      <c r="A70" s="6">
        <f t="shared" si="8"/>
        <v>2.3099999999999992</v>
      </c>
      <c r="B70" s="18" t="s">
        <v>87</v>
      </c>
      <c r="C70" s="19"/>
      <c r="D70" s="20"/>
      <c r="E70" s="19"/>
      <c r="F70" s="20"/>
      <c r="G70" s="19"/>
      <c r="H70" s="19"/>
      <c r="I70" s="77"/>
      <c r="J70" s="19"/>
      <c r="K70" s="19"/>
      <c r="L70" s="19"/>
      <c r="M70" s="19"/>
      <c r="N70" s="20"/>
      <c r="O70" s="51"/>
      <c r="P70" s="86"/>
      <c r="Q70" s="20"/>
      <c r="R70" s="19"/>
      <c r="S70" s="20"/>
      <c r="T70" s="500"/>
      <c r="U70" s="500"/>
      <c r="V70" s="500"/>
      <c r="W70" s="501"/>
      <c r="X70" s="423"/>
      <c r="Y70" s="508"/>
      <c r="Z70" s="501"/>
      <c r="AA70" s="500"/>
      <c r="AB70" s="484">
        <f t="shared" si="6"/>
        <v>0</v>
      </c>
      <c r="AC70" s="413"/>
    </row>
    <row r="71" spans="1:29" s="88" customFormat="1" ht="31.5">
      <c r="A71" s="6">
        <f t="shared" si="8"/>
        <v>2.319999999999999</v>
      </c>
      <c r="B71" s="18" t="s">
        <v>88</v>
      </c>
      <c r="C71" s="19"/>
      <c r="D71" s="20"/>
      <c r="E71" s="19"/>
      <c r="F71" s="20"/>
      <c r="G71" s="19"/>
      <c r="H71" s="19"/>
      <c r="I71" s="77"/>
      <c r="J71" s="19"/>
      <c r="K71" s="19"/>
      <c r="L71" s="19"/>
      <c r="M71" s="19"/>
      <c r="N71" s="20"/>
      <c r="O71" s="51"/>
      <c r="P71" s="86"/>
      <c r="Q71" s="20"/>
      <c r="R71" s="19"/>
      <c r="S71" s="20"/>
      <c r="T71" s="500"/>
      <c r="U71" s="500"/>
      <c r="V71" s="500"/>
      <c r="W71" s="501"/>
      <c r="X71" s="423"/>
      <c r="Y71" s="508"/>
      <c r="Z71" s="501"/>
      <c r="AA71" s="500"/>
      <c r="AB71" s="484">
        <f t="shared" si="6"/>
        <v>0</v>
      </c>
      <c r="AC71" s="413"/>
    </row>
    <row r="72" spans="1:29" s="88" customFormat="1" ht="31.5">
      <c r="A72" s="6">
        <f t="shared" si="8"/>
        <v>2.3299999999999987</v>
      </c>
      <c r="B72" s="18" t="s">
        <v>89</v>
      </c>
      <c r="C72" s="19"/>
      <c r="D72" s="20"/>
      <c r="E72" s="19"/>
      <c r="F72" s="20"/>
      <c r="G72" s="19"/>
      <c r="H72" s="19"/>
      <c r="I72" s="77"/>
      <c r="J72" s="19"/>
      <c r="K72" s="19"/>
      <c r="L72" s="19"/>
      <c r="M72" s="19"/>
      <c r="N72" s="20"/>
      <c r="O72" s="51"/>
      <c r="P72" s="86"/>
      <c r="Q72" s="20"/>
      <c r="R72" s="19"/>
      <c r="S72" s="20"/>
      <c r="T72" s="500"/>
      <c r="U72" s="500"/>
      <c r="V72" s="500"/>
      <c r="W72" s="501"/>
      <c r="X72" s="423"/>
      <c r="Y72" s="508"/>
      <c r="Z72" s="501"/>
      <c r="AA72" s="500"/>
      <c r="AB72" s="484">
        <f t="shared" si="6"/>
        <v>0</v>
      </c>
      <c r="AC72" s="413"/>
    </row>
    <row r="73" spans="1:29" s="88" customFormat="1" ht="31.5">
      <c r="A73" s="6">
        <f t="shared" si="8"/>
        <v>2.3399999999999985</v>
      </c>
      <c r="B73" s="18" t="s">
        <v>90</v>
      </c>
      <c r="C73" s="19"/>
      <c r="D73" s="20"/>
      <c r="E73" s="19"/>
      <c r="F73" s="20"/>
      <c r="G73" s="19"/>
      <c r="H73" s="19"/>
      <c r="I73" s="77"/>
      <c r="J73" s="19"/>
      <c r="K73" s="19"/>
      <c r="L73" s="19"/>
      <c r="M73" s="19"/>
      <c r="N73" s="20"/>
      <c r="O73" s="51"/>
      <c r="P73" s="86"/>
      <c r="Q73" s="20"/>
      <c r="R73" s="19"/>
      <c r="S73" s="20"/>
      <c r="T73" s="500"/>
      <c r="U73" s="500"/>
      <c r="V73" s="500"/>
      <c r="W73" s="501"/>
      <c r="X73" s="423"/>
      <c r="Y73" s="508"/>
      <c r="Z73" s="501"/>
      <c r="AA73" s="500"/>
      <c r="AB73" s="484">
        <f t="shared" si="6"/>
        <v>0</v>
      </c>
      <c r="AC73" s="413"/>
    </row>
    <row r="74" spans="1:29" s="88" customFormat="1" ht="31.5">
      <c r="A74" s="6">
        <f t="shared" si="8"/>
        <v>2.3499999999999983</v>
      </c>
      <c r="B74" s="18" t="s">
        <v>91</v>
      </c>
      <c r="C74" s="19"/>
      <c r="D74" s="20"/>
      <c r="E74" s="19"/>
      <c r="F74" s="20"/>
      <c r="G74" s="19"/>
      <c r="H74" s="19"/>
      <c r="I74" s="77"/>
      <c r="J74" s="19"/>
      <c r="K74" s="19"/>
      <c r="L74" s="19"/>
      <c r="M74" s="19"/>
      <c r="N74" s="20"/>
      <c r="O74" s="51"/>
      <c r="P74" s="86"/>
      <c r="Q74" s="20"/>
      <c r="R74" s="19"/>
      <c r="S74" s="20"/>
      <c r="T74" s="500"/>
      <c r="U74" s="500"/>
      <c r="V74" s="500"/>
      <c r="W74" s="501"/>
      <c r="X74" s="423"/>
      <c r="Y74" s="508"/>
      <c r="Z74" s="501"/>
      <c r="AA74" s="500"/>
      <c r="AB74" s="484">
        <f t="shared" si="6"/>
        <v>0</v>
      </c>
      <c r="AC74" s="413"/>
    </row>
    <row r="75" spans="1:29" s="88" customFormat="1" ht="31.5">
      <c r="A75" s="6">
        <f t="shared" si="8"/>
        <v>2.3599999999999981</v>
      </c>
      <c r="B75" s="18" t="s">
        <v>92</v>
      </c>
      <c r="C75" s="19"/>
      <c r="D75" s="20"/>
      <c r="E75" s="19"/>
      <c r="F75" s="20"/>
      <c r="G75" s="19"/>
      <c r="H75" s="19"/>
      <c r="I75" s="77"/>
      <c r="J75" s="19"/>
      <c r="K75" s="19"/>
      <c r="L75" s="19"/>
      <c r="M75" s="19"/>
      <c r="N75" s="20"/>
      <c r="O75" s="51"/>
      <c r="P75" s="86"/>
      <c r="Q75" s="20"/>
      <c r="R75" s="19"/>
      <c r="S75" s="20"/>
      <c r="T75" s="500"/>
      <c r="U75" s="500"/>
      <c r="V75" s="500"/>
      <c r="W75" s="501"/>
      <c r="X75" s="423"/>
      <c r="Y75" s="508"/>
      <c r="Z75" s="501"/>
      <c r="AA75" s="500"/>
      <c r="AB75" s="484">
        <f t="shared" si="6"/>
        <v>0</v>
      </c>
      <c r="AC75" s="413"/>
    </row>
    <row r="76" spans="1:29" s="216" customFormat="1" ht="21" customHeight="1">
      <c r="A76" s="203"/>
      <c r="B76" s="192" t="s">
        <v>64</v>
      </c>
      <c r="C76" s="133"/>
      <c r="D76" s="142"/>
      <c r="E76" s="133"/>
      <c r="F76" s="142"/>
      <c r="G76" s="133"/>
      <c r="H76" s="133"/>
      <c r="I76" s="141"/>
      <c r="J76" s="133"/>
      <c r="K76" s="133"/>
      <c r="L76" s="133"/>
      <c r="M76" s="133"/>
      <c r="N76" s="142"/>
      <c r="O76" s="136"/>
      <c r="P76" s="133"/>
      <c r="Q76" s="142"/>
      <c r="R76" s="133"/>
      <c r="S76" s="142"/>
      <c r="T76" s="439"/>
      <c r="U76" s="439"/>
      <c r="V76" s="439"/>
      <c r="W76" s="448"/>
      <c r="X76" s="440"/>
      <c r="Y76" s="439"/>
      <c r="Z76" s="448"/>
      <c r="AA76" s="439"/>
      <c r="AB76" s="448"/>
      <c r="AC76" s="422"/>
    </row>
    <row r="77" spans="1:29" s="216" customFormat="1" ht="31.5">
      <c r="A77" s="203"/>
      <c r="B77" s="132" t="s">
        <v>93</v>
      </c>
      <c r="C77" s="133"/>
      <c r="D77" s="142"/>
      <c r="E77" s="133"/>
      <c r="F77" s="142"/>
      <c r="G77" s="133"/>
      <c r="H77" s="133"/>
      <c r="I77" s="141"/>
      <c r="J77" s="133"/>
      <c r="K77" s="133"/>
      <c r="L77" s="133"/>
      <c r="M77" s="133"/>
      <c r="N77" s="142"/>
      <c r="O77" s="136"/>
      <c r="P77" s="133"/>
      <c r="Q77" s="142"/>
      <c r="R77" s="133"/>
      <c r="S77" s="142"/>
      <c r="T77" s="439"/>
      <c r="U77" s="439"/>
      <c r="V77" s="439"/>
      <c r="W77" s="448"/>
      <c r="X77" s="440"/>
      <c r="Y77" s="439"/>
      <c r="Z77" s="448"/>
      <c r="AA77" s="439"/>
      <c r="AB77" s="448"/>
      <c r="AC77" s="403"/>
    </row>
    <row r="78" spans="1:29" s="216" customFormat="1">
      <c r="A78" s="203"/>
      <c r="B78" s="193" t="s">
        <v>94</v>
      </c>
      <c r="C78" s="133"/>
      <c r="D78" s="142"/>
      <c r="E78" s="133"/>
      <c r="F78" s="142"/>
      <c r="G78" s="133"/>
      <c r="H78" s="133"/>
      <c r="I78" s="141"/>
      <c r="J78" s="133"/>
      <c r="K78" s="133"/>
      <c r="L78" s="133"/>
      <c r="M78" s="133"/>
      <c r="N78" s="142"/>
      <c r="O78" s="136"/>
      <c r="P78" s="133"/>
      <c r="Q78" s="142"/>
      <c r="R78" s="133"/>
      <c r="S78" s="142"/>
      <c r="T78" s="439"/>
      <c r="U78" s="439"/>
      <c r="V78" s="439"/>
      <c r="W78" s="448"/>
      <c r="X78" s="440"/>
      <c r="Y78" s="439"/>
      <c r="Z78" s="448"/>
      <c r="AA78" s="439"/>
      <c r="AB78" s="448"/>
      <c r="AC78" s="416"/>
    </row>
    <row r="79" spans="1:29" s="147" customFormat="1" ht="31.5">
      <c r="A79" s="143">
        <v>3</v>
      </c>
      <c r="B79" s="148" t="s">
        <v>95</v>
      </c>
      <c r="C79" s="149"/>
      <c r="D79" s="160"/>
      <c r="E79" s="149"/>
      <c r="F79" s="160"/>
      <c r="G79" s="149"/>
      <c r="H79" s="149"/>
      <c r="I79" s="161"/>
      <c r="J79" s="149"/>
      <c r="K79" s="149"/>
      <c r="L79" s="149"/>
      <c r="M79" s="149"/>
      <c r="N79" s="160"/>
      <c r="O79" s="150"/>
      <c r="P79" s="149"/>
      <c r="Q79" s="160"/>
      <c r="R79" s="149"/>
      <c r="S79" s="160"/>
      <c r="T79" s="467"/>
      <c r="U79" s="467"/>
      <c r="V79" s="467"/>
      <c r="W79" s="498"/>
      <c r="X79" s="468"/>
      <c r="Y79" s="467"/>
      <c r="Z79" s="498"/>
      <c r="AA79" s="467"/>
      <c r="AB79" s="498"/>
      <c r="AC79" s="410"/>
    </row>
    <row r="80" spans="1:29" s="88" customFormat="1">
      <c r="A80" s="260" t="s">
        <v>96</v>
      </c>
      <c r="B80" s="38" t="s">
        <v>28</v>
      </c>
      <c r="C80" s="39"/>
      <c r="D80" s="40"/>
      <c r="E80" s="39"/>
      <c r="F80" s="40"/>
      <c r="G80" s="39"/>
      <c r="H80" s="39"/>
      <c r="I80" s="81"/>
      <c r="J80" s="39"/>
      <c r="K80" s="39"/>
      <c r="L80" s="39"/>
      <c r="M80" s="39"/>
      <c r="N80" s="40"/>
      <c r="O80" s="115"/>
      <c r="P80" s="39"/>
      <c r="Q80" s="40"/>
      <c r="R80" s="39"/>
      <c r="S80" s="40"/>
      <c r="T80" s="467"/>
      <c r="U80" s="467"/>
      <c r="V80" s="467"/>
      <c r="W80" s="498"/>
      <c r="X80" s="468"/>
      <c r="Y80" s="467"/>
      <c r="Z80" s="498"/>
      <c r="AA80" s="467"/>
      <c r="AB80" s="498"/>
      <c r="AC80" s="410"/>
    </row>
    <row r="81" spans="1:29" s="88" customFormat="1" ht="18.75" customHeight="1">
      <c r="A81" s="6"/>
      <c r="B81" s="17" t="s">
        <v>29</v>
      </c>
      <c r="C81" s="15"/>
      <c r="D81" s="16"/>
      <c r="E81" s="15"/>
      <c r="F81" s="16"/>
      <c r="G81" s="15"/>
      <c r="H81" s="15"/>
      <c r="I81" s="76"/>
      <c r="J81" s="15"/>
      <c r="K81" s="15"/>
      <c r="L81" s="15"/>
      <c r="M81" s="15"/>
      <c r="N81" s="16"/>
      <c r="O81" s="110"/>
      <c r="P81" s="15"/>
      <c r="Q81" s="16"/>
      <c r="R81" s="15"/>
      <c r="S81" s="16"/>
      <c r="T81" s="429"/>
      <c r="U81" s="429"/>
      <c r="V81" s="429"/>
      <c r="W81" s="499"/>
      <c r="X81" s="430"/>
      <c r="Y81" s="429"/>
      <c r="Z81" s="499"/>
      <c r="AA81" s="429"/>
      <c r="AB81" s="499"/>
      <c r="AC81" s="411"/>
    </row>
    <row r="82" spans="1:29" s="88" customFormat="1" ht="35.25" customHeight="1">
      <c r="A82" s="6">
        <v>3.01</v>
      </c>
      <c r="B82" s="12" t="s">
        <v>30</v>
      </c>
      <c r="C82" s="8"/>
      <c r="D82" s="13"/>
      <c r="E82" s="8"/>
      <c r="F82" s="13"/>
      <c r="G82" s="8"/>
      <c r="H82" s="8"/>
      <c r="I82" s="49">
        <f t="shared" ref="I82:J85" si="9">C82-E82</f>
        <v>0</v>
      </c>
      <c r="J82" s="50">
        <f t="shared" si="9"/>
        <v>0</v>
      </c>
      <c r="K82" s="8"/>
      <c r="L82" s="8"/>
      <c r="M82" s="8"/>
      <c r="N82" s="13"/>
      <c r="O82" s="51">
        <v>2.5</v>
      </c>
      <c r="P82" s="8"/>
      <c r="Q82" s="41">
        <f>O82*P82</f>
        <v>0</v>
      </c>
      <c r="R82" s="42">
        <f>K82+M82+P82</f>
        <v>0</v>
      </c>
      <c r="S82" s="43">
        <f>L82+N82+Q82</f>
        <v>0</v>
      </c>
      <c r="T82" s="405"/>
      <c r="U82" s="405"/>
      <c r="V82" s="405"/>
      <c r="W82" s="484"/>
      <c r="X82" s="423">
        <v>2</v>
      </c>
      <c r="Y82" s="405">
        <v>0</v>
      </c>
      <c r="Z82" s="424">
        <f>X82*Y82</f>
        <v>0</v>
      </c>
      <c r="AA82" s="406">
        <f>T82+V82+Y82</f>
        <v>0</v>
      </c>
      <c r="AB82" s="484">
        <f t="shared" ref="AB82:AB85" si="10">U82+W82+Z82</f>
        <v>0</v>
      </c>
      <c r="AC82" s="407"/>
    </row>
    <row r="83" spans="1:29" s="88" customFormat="1" ht="33.75" customHeight="1">
      <c r="A83" s="6">
        <f t="shared" ref="A83:A85" si="11">+A82+0.01</f>
        <v>3.0199999999999996</v>
      </c>
      <c r="B83" s="12" t="s">
        <v>31</v>
      </c>
      <c r="C83" s="8"/>
      <c r="D83" s="13"/>
      <c r="E83" s="8"/>
      <c r="F83" s="13"/>
      <c r="G83" s="8"/>
      <c r="H83" s="8"/>
      <c r="I83" s="49">
        <f>C83-E83</f>
        <v>0</v>
      </c>
      <c r="J83" s="50">
        <f t="shared" si="9"/>
        <v>0</v>
      </c>
      <c r="K83" s="8"/>
      <c r="L83" s="8"/>
      <c r="M83" s="8"/>
      <c r="N83" s="13"/>
      <c r="O83" s="51">
        <v>3</v>
      </c>
      <c r="P83" s="8"/>
      <c r="Q83" s="41">
        <f t="shared" ref="Q83:Q84" si="12">O83*P83</f>
        <v>0</v>
      </c>
      <c r="R83" s="42">
        <f t="shared" ref="R83:S146" si="13">K83+M83+P83</f>
        <v>0</v>
      </c>
      <c r="S83" s="43">
        <f t="shared" si="13"/>
        <v>0</v>
      </c>
      <c r="T83" s="405"/>
      <c r="U83" s="405"/>
      <c r="V83" s="405"/>
      <c r="W83" s="484"/>
      <c r="X83" s="423">
        <v>3</v>
      </c>
      <c r="Y83" s="405">
        <v>0</v>
      </c>
      <c r="Z83" s="424">
        <f t="shared" ref="Z83:Z85" si="14">X83*Y83</f>
        <v>0</v>
      </c>
      <c r="AA83" s="406">
        <f t="shared" ref="AA83:AA85" si="15">T83+V83+Y83</f>
        <v>0</v>
      </c>
      <c r="AB83" s="484">
        <f t="shared" si="10"/>
        <v>0</v>
      </c>
      <c r="AC83" s="407"/>
    </row>
    <row r="84" spans="1:29" s="88" customFormat="1" ht="25.5" customHeight="1">
      <c r="A84" s="6">
        <f t="shared" si="11"/>
        <v>3.0299999999999994</v>
      </c>
      <c r="B84" s="12" t="s">
        <v>32</v>
      </c>
      <c r="C84" s="8"/>
      <c r="D84" s="13"/>
      <c r="E84" s="8"/>
      <c r="F84" s="13"/>
      <c r="G84" s="8"/>
      <c r="H84" s="8"/>
      <c r="I84" s="49">
        <f t="shared" si="9"/>
        <v>0</v>
      </c>
      <c r="J84" s="50">
        <f t="shared" si="9"/>
        <v>0</v>
      </c>
      <c r="K84" s="8"/>
      <c r="L84" s="8"/>
      <c r="M84" s="8"/>
      <c r="N84" s="13"/>
      <c r="O84" s="51">
        <v>0.1875</v>
      </c>
      <c r="P84" s="8"/>
      <c r="Q84" s="41">
        <f t="shared" si="12"/>
        <v>0</v>
      </c>
      <c r="R84" s="42">
        <f t="shared" si="13"/>
        <v>0</v>
      </c>
      <c r="S84" s="43">
        <f t="shared" si="13"/>
        <v>0</v>
      </c>
      <c r="T84" s="405"/>
      <c r="U84" s="405"/>
      <c r="V84" s="405"/>
      <c r="W84" s="484"/>
      <c r="X84" s="423">
        <v>0.375</v>
      </c>
      <c r="Y84" s="405">
        <v>0</v>
      </c>
      <c r="Z84" s="424">
        <f t="shared" si="14"/>
        <v>0</v>
      </c>
      <c r="AA84" s="406">
        <f t="shared" si="15"/>
        <v>0</v>
      </c>
      <c r="AB84" s="484">
        <f t="shared" si="10"/>
        <v>0</v>
      </c>
      <c r="AC84" s="407"/>
    </row>
    <row r="85" spans="1:29" s="88" customFormat="1" ht="33.75" customHeight="1">
      <c r="A85" s="6">
        <f t="shared" si="11"/>
        <v>3.0399999999999991</v>
      </c>
      <c r="B85" s="12" t="s">
        <v>33</v>
      </c>
      <c r="C85" s="8"/>
      <c r="D85" s="13"/>
      <c r="E85" s="8"/>
      <c r="F85" s="13"/>
      <c r="G85" s="8"/>
      <c r="H85" s="8"/>
      <c r="I85" s="49">
        <f t="shared" si="9"/>
        <v>0</v>
      </c>
      <c r="J85" s="50">
        <f t="shared" si="9"/>
        <v>0</v>
      </c>
      <c r="K85" s="8"/>
      <c r="L85" s="8"/>
      <c r="M85" s="8"/>
      <c r="N85" s="13"/>
      <c r="O85" s="64">
        <v>0.1875</v>
      </c>
      <c r="P85" s="8">
        <v>0</v>
      </c>
      <c r="Q85" s="41">
        <f>O85*P85</f>
        <v>0</v>
      </c>
      <c r="R85" s="42">
        <f t="shared" si="13"/>
        <v>0</v>
      </c>
      <c r="S85" s="43">
        <f t="shared" si="13"/>
        <v>0</v>
      </c>
      <c r="T85" s="405"/>
      <c r="U85" s="405"/>
      <c r="V85" s="405"/>
      <c r="W85" s="484"/>
      <c r="X85" s="426">
        <v>0.375</v>
      </c>
      <c r="Y85" s="405">
        <v>0</v>
      </c>
      <c r="Z85" s="424">
        <f t="shared" si="14"/>
        <v>0</v>
      </c>
      <c r="AA85" s="406">
        <f t="shared" si="15"/>
        <v>0</v>
      </c>
      <c r="AB85" s="484">
        <f t="shared" si="10"/>
        <v>0</v>
      </c>
      <c r="AC85" s="407"/>
    </row>
    <row r="86" spans="1:29" s="88" customFormat="1" ht="18">
      <c r="A86" s="6"/>
      <c r="B86" s="14" t="s">
        <v>34</v>
      </c>
      <c r="C86" s="44">
        <f>SUM(C82:C85)</f>
        <v>0</v>
      </c>
      <c r="D86" s="24">
        <f>SUM(D82:D85)</f>
        <v>0</v>
      </c>
      <c r="E86" s="44">
        <f>SUM(E82:E85)</f>
        <v>0</v>
      </c>
      <c r="F86" s="24">
        <f>SUM(F82:F85)</f>
        <v>0</v>
      </c>
      <c r="G86" s="47"/>
      <c r="H86" s="48"/>
      <c r="I86" s="44">
        <f t="shared" ref="I86:R86" si="16">SUM(I82:I85)</f>
        <v>0</v>
      </c>
      <c r="J86" s="24">
        <f t="shared" si="16"/>
        <v>0</v>
      </c>
      <c r="K86" s="24">
        <f t="shared" si="16"/>
        <v>0</v>
      </c>
      <c r="L86" s="24">
        <f t="shared" si="16"/>
        <v>0</v>
      </c>
      <c r="M86" s="24">
        <f t="shared" si="16"/>
        <v>0</v>
      </c>
      <c r="N86" s="24">
        <f t="shared" si="16"/>
        <v>0</v>
      </c>
      <c r="O86" s="116">
        <f t="shared" si="16"/>
        <v>5.875</v>
      </c>
      <c r="P86" s="24">
        <f t="shared" si="16"/>
        <v>0</v>
      </c>
      <c r="Q86" s="24">
        <f t="shared" si="16"/>
        <v>0</v>
      </c>
      <c r="R86" s="24">
        <f t="shared" si="16"/>
        <v>0</v>
      </c>
      <c r="S86" s="24">
        <f>SUM(S82:S85)</f>
        <v>0</v>
      </c>
      <c r="T86" s="427">
        <f>SUM(T82:T85)</f>
        <v>0</v>
      </c>
      <c r="U86" s="427">
        <f t="shared" ref="U86:Z86" si="17">SUM(U82:U85)</f>
        <v>0</v>
      </c>
      <c r="V86" s="427">
        <f t="shared" si="17"/>
        <v>0</v>
      </c>
      <c r="W86" s="427">
        <f t="shared" si="17"/>
        <v>0</v>
      </c>
      <c r="X86" s="427">
        <f t="shared" si="17"/>
        <v>5.75</v>
      </c>
      <c r="Y86" s="427"/>
      <c r="Z86" s="427">
        <f t="shared" si="17"/>
        <v>0</v>
      </c>
      <c r="AA86" s="427"/>
      <c r="AB86" s="427">
        <f>SUM(AB82:AB85)</f>
        <v>0</v>
      </c>
      <c r="AC86" s="412"/>
    </row>
    <row r="87" spans="1:29" s="88" customFormat="1" ht="18">
      <c r="A87" s="6"/>
      <c r="B87" s="17" t="s">
        <v>35</v>
      </c>
      <c r="C87" s="15"/>
      <c r="D87" s="16"/>
      <c r="E87" s="15"/>
      <c r="F87" s="16"/>
      <c r="G87" s="47"/>
      <c r="H87" s="48"/>
      <c r="I87" s="76"/>
      <c r="J87" s="15"/>
      <c r="K87" s="15"/>
      <c r="L87" s="15"/>
      <c r="M87" s="15"/>
      <c r="N87" s="16"/>
      <c r="O87" s="110"/>
      <c r="P87" s="15"/>
      <c r="Q87" s="41"/>
      <c r="R87" s="42"/>
      <c r="S87" s="43"/>
      <c r="T87" s="429"/>
      <c r="U87" s="429"/>
      <c r="V87" s="429"/>
      <c r="W87" s="499"/>
      <c r="X87" s="430"/>
      <c r="Y87" s="429"/>
      <c r="Z87" s="424"/>
      <c r="AA87" s="406"/>
      <c r="AB87" s="425"/>
      <c r="AC87" s="411"/>
    </row>
    <row r="88" spans="1:29" s="88" customFormat="1" ht="46.5" customHeight="1">
      <c r="A88" s="6">
        <v>3.05</v>
      </c>
      <c r="B88" s="18" t="s">
        <v>36</v>
      </c>
      <c r="C88" s="45"/>
      <c r="D88" s="251"/>
      <c r="E88" s="45"/>
      <c r="F88" s="251"/>
      <c r="G88" s="47"/>
      <c r="H88" s="48"/>
      <c r="I88" s="49">
        <f t="shared" ref="I88:J108" si="18">C88-E88</f>
        <v>0</v>
      </c>
      <c r="J88" s="50">
        <f>D88-F88</f>
        <v>0</v>
      </c>
      <c r="K88" s="45"/>
      <c r="L88" s="45"/>
      <c r="M88" s="45"/>
      <c r="N88" s="46"/>
      <c r="O88" s="51">
        <v>1.4999999999999999E-2</v>
      </c>
      <c r="P88" s="45"/>
      <c r="Q88" s="41"/>
      <c r="R88" s="42">
        <f t="shared" si="13"/>
        <v>0</v>
      </c>
      <c r="S88" s="43">
        <f t="shared" si="13"/>
        <v>0</v>
      </c>
      <c r="T88" s="431"/>
      <c r="U88" s="431"/>
      <c r="V88" s="431"/>
      <c r="W88" s="510"/>
      <c r="X88" s="423">
        <v>1.4999999999999999E-2</v>
      </c>
      <c r="Y88" s="431">
        <v>0</v>
      </c>
      <c r="Z88" s="424">
        <f>X88*Y88*12</f>
        <v>0</v>
      </c>
      <c r="AA88" s="406">
        <f t="shared" ref="AA88:AB149" si="19">T88+V88+Y88</f>
        <v>0</v>
      </c>
      <c r="AB88" s="484">
        <f t="shared" si="19"/>
        <v>0</v>
      </c>
      <c r="AC88" s="432"/>
    </row>
    <row r="89" spans="1:29" s="88" customFormat="1" ht="46.5" customHeight="1">
      <c r="A89" s="6">
        <f t="shared" ref="A89:A90" si="20">+A88+0.01</f>
        <v>3.0599999999999996</v>
      </c>
      <c r="B89" s="18" t="s">
        <v>37</v>
      </c>
      <c r="C89" s="45"/>
      <c r="D89" s="251"/>
      <c r="E89" s="45"/>
      <c r="F89" s="251"/>
      <c r="G89" s="47"/>
      <c r="H89" s="48"/>
      <c r="I89" s="49">
        <f t="shared" si="18"/>
        <v>0</v>
      </c>
      <c r="J89" s="50">
        <f t="shared" si="18"/>
        <v>0</v>
      </c>
      <c r="K89" s="45"/>
      <c r="L89" s="45"/>
      <c r="M89" s="45"/>
      <c r="N89" s="46"/>
      <c r="O89" s="51">
        <v>1E-3</v>
      </c>
      <c r="P89" s="45"/>
      <c r="Q89" s="41"/>
      <c r="R89" s="42">
        <f>K89+M89+P89</f>
        <v>0</v>
      </c>
      <c r="S89" s="43">
        <f t="shared" si="13"/>
        <v>0</v>
      </c>
      <c r="T89" s="431"/>
      <c r="U89" s="431"/>
      <c r="V89" s="431"/>
      <c r="W89" s="510"/>
      <c r="X89" s="423">
        <v>1E-3</v>
      </c>
      <c r="Y89" s="431"/>
      <c r="Z89" s="424">
        <f t="shared" ref="Z89" si="21">X89*Y89*12</f>
        <v>0</v>
      </c>
      <c r="AA89" s="406">
        <f>T89+V89+Y89</f>
        <v>0</v>
      </c>
      <c r="AB89" s="484">
        <f t="shared" si="19"/>
        <v>0</v>
      </c>
      <c r="AC89" s="432"/>
    </row>
    <row r="90" spans="1:29" s="88" customFormat="1" ht="60.75" customHeight="1">
      <c r="A90" s="6">
        <f t="shared" si="20"/>
        <v>3.0699999999999994</v>
      </c>
      <c r="B90" s="18" t="s">
        <v>38</v>
      </c>
      <c r="C90" s="45"/>
      <c r="D90" s="251"/>
      <c r="E90" s="45"/>
      <c r="F90" s="251"/>
      <c r="G90" s="47"/>
      <c r="H90" s="48"/>
      <c r="I90" s="49">
        <f t="shared" si="18"/>
        <v>0</v>
      </c>
      <c r="J90" s="50">
        <f t="shared" si="18"/>
        <v>0</v>
      </c>
      <c r="K90" s="45"/>
      <c r="L90" s="45"/>
      <c r="M90" s="45"/>
      <c r="N90" s="46"/>
      <c r="O90" s="51">
        <v>0.01</v>
      </c>
      <c r="P90" s="45">
        <v>0</v>
      </c>
      <c r="Q90" s="41"/>
      <c r="R90" s="42">
        <f t="shared" si="13"/>
        <v>0</v>
      </c>
      <c r="S90" s="43">
        <f t="shared" si="13"/>
        <v>0</v>
      </c>
      <c r="T90" s="431"/>
      <c r="U90" s="431"/>
      <c r="V90" s="431"/>
      <c r="W90" s="510"/>
      <c r="X90" s="423">
        <v>0.01</v>
      </c>
      <c r="Y90" s="431">
        <v>0</v>
      </c>
      <c r="Z90" s="424">
        <f>X90*Y90</f>
        <v>0</v>
      </c>
      <c r="AA90" s="406">
        <f t="shared" ref="AA90:AA109" si="22">T90+V90+Y90</f>
        <v>0</v>
      </c>
      <c r="AB90" s="484">
        <f t="shared" si="19"/>
        <v>0</v>
      </c>
      <c r="AC90" s="432"/>
    </row>
    <row r="91" spans="1:29" s="88" customFormat="1" ht="29.25" customHeight="1">
      <c r="A91" s="6"/>
      <c r="B91" s="18" t="s">
        <v>39</v>
      </c>
      <c r="C91" s="45"/>
      <c r="D91" s="251"/>
      <c r="E91" s="45"/>
      <c r="F91" s="251"/>
      <c r="G91" s="47"/>
      <c r="H91" s="48"/>
      <c r="I91" s="49">
        <f t="shared" si="18"/>
        <v>0</v>
      </c>
      <c r="J91" s="50">
        <f t="shared" si="18"/>
        <v>0</v>
      </c>
      <c r="K91" s="45"/>
      <c r="L91" s="45"/>
      <c r="M91" s="45"/>
      <c r="N91" s="46"/>
      <c r="O91" s="117"/>
      <c r="P91" s="45"/>
      <c r="Q91" s="46"/>
      <c r="R91" s="42">
        <f t="shared" si="13"/>
        <v>0</v>
      </c>
      <c r="S91" s="43">
        <f t="shared" si="13"/>
        <v>0</v>
      </c>
      <c r="T91" s="431"/>
      <c r="U91" s="431"/>
      <c r="V91" s="431"/>
      <c r="W91" s="510"/>
      <c r="X91" s="433"/>
      <c r="Y91" s="431"/>
      <c r="Z91" s="510"/>
      <c r="AA91" s="406"/>
      <c r="AB91" s="484"/>
      <c r="AC91" s="432"/>
    </row>
    <row r="92" spans="1:29" s="88" customFormat="1" ht="34.5" customHeight="1">
      <c r="A92" s="6" t="s">
        <v>40</v>
      </c>
      <c r="B92" s="21" t="s">
        <v>41</v>
      </c>
      <c r="C92" s="90"/>
      <c r="D92" s="252"/>
      <c r="E92" s="90"/>
      <c r="F92" s="252"/>
      <c r="G92" s="47"/>
      <c r="H92" s="48"/>
      <c r="I92" s="49">
        <f t="shared" si="18"/>
        <v>0</v>
      </c>
      <c r="J92" s="50">
        <f t="shared" si="18"/>
        <v>0</v>
      </c>
      <c r="K92" s="90"/>
      <c r="L92" s="90"/>
      <c r="M92" s="90"/>
      <c r="N92" s="96"/>
      <c r="O92" s="101">
        <v>0.25</v>
      </c>
      <c r="P92" s="90"/>
      <c r="Q92" s="41">
        <f>O92*P92*12</f>
        <v>0</v>
      </c>
      <c r="R92" s="42">
        <f t="shared" si="13"/>
        <v>0</v>
      </c>
      <c r="S92" s="43">
        <f t="shared" si="13"/>
        <v>0</v>
      </c>
      <c r="T92" s="434"/>
      <c r="U92" s="434"/>
      <c r="V92" s="434"/>
      <c r="W92" s="511"/>
      <c r="X92" s="435">
        <v>0.25</v>
      </c>
      <c r="Y92" s="434"/>
      <c r="Z92" s="424"/>
      <c r="AA92" s="406">
        <f t="shared" si="22"/>
        <v>0</v>
      </c>
      <c r="AB92" s="484">
        <f t="shared" si="19"/>
        <v>0</v>
      </c>
      <c r="AC92" s="436"/>
    </row>
    <row r="93" spans="1:29" s="9" customFormat="1" ht="54" customHeight="1">
      <c r="A93" s="6" t="s">
        <v>42</v>
      </c>
      <c r="B93" s="21" t="s">
        <v>43</v>
      </c>
      <c r="C93" s="8"/>
      <c r="D93" s="253"/>
      <c r="E93" s="8"/>
      <c r="F93" s="253"/>
      <c r="G93" s="47"/>
      <c r="H93" s="48"/>
      <c r="I93" s="49">
        <f t="shared" si="18"/>
        <v>0</v>
      </c>
      <c r="J93" s="50">
        <f t="shared" si="18"/>
        <v>0</v>
      </c>
      <c r="K93" s="8"/>
      <c r="L93" s="8"/>
      <c r="M93" s="8"/>
      <c r="N93" s="13"/>
      <c r="O93" s="101">
        <v>0.2</v>
      </c>
      <c r="P93" s="8">
        <v>0</v>
      </c>
      <c r="Q93" s="41">
        <f>O93*P93*12</f>
        <v>0</v>
      </c>
      <c r="R93" s="42">
        <f t="shared" si="13"/>
        <v>0</v>
      </c>
      <c r="S93" s="43">
        <f t="shared" si="13"/>
        <v>0</v>
      </c>
      <c r="T93" s="405"/>
      <c r="U93" s="405"/>
      <c r="V93" s="405"/>
      <c r="W93" s="484"/>
      <c r="X93" s="435">
        <v>0.2</v>
      </c>
      <c r="Y93" s="405">
        <v>0</v>
      </c>
      <c r="Z93" s="424"/>
      <c r="AA93" s="406">
        <f t="shared" si="22"/>
        <v>0</v>
      </c>
      <c r="AB93" s="484">
        <f t="shared" si="19"/>
        <v>0</v>
      </c>
      <c r="AC93" s="407"/>
    </row>
    <row r="94" spans="1:29" s="9" customFormat="1" ht="77.25" customHeight="1">
      <c r="A94" s="6" t="s">
        <v>44</v>
      </c>
      <c r="B94" s="21" t="s">
        <v>45</v>
      </c>
      <c r="C94" s="8"/>
      <c r="D94" s="253"/>
      <c r="E94" s="8"/>
      <c r="F94" s="253"/>
      <c r="G94" s="47"/>
      <c r="H94" s="48"/>
      <c r="I94" s="49">
        <f t="shared" si="18"/>
        <v>0</v>
      </c>
      <c r="J94" s="50">
        <f t="shared" si="18"/>
        <v>0</v>
      </c>
      <c r="K94" s="8"/>
      <c r="L94" s="8"/>
      <c r="M94" s="8"/>
      <c r="N94" s="13"/>
      <c r="O94" s="51">
        <v>2.88</v>
      </c>
      <c r="P94" s="8"/>
      <c r="Q94" s="41">
        <f t="shared" ref="Q94:Q99" si="23">O94*P94*12</f>
        <v>0</v>
      </c>
      <c r="R94" s="42">
        <f t="shared" si="13"/>
        <v>0</v>
      </c>
      <c r="S94" s="43">
        <f>L94+N94+Q94</f>
        <v>0</v>
      </c>
      <c r="T94" s="405"/>
      <c r="U94" s="405"/>
      <c r="V94" s="405"/>
      <c r="W94" s="484"/>
      <c r="X94" s="423">
        <v>2.88</v>
      </c>
      <c r="Y94" s="405"/>
      <c r="Z94" s="424"/>
      <c r="AA94" s="406">
        <f t="shared" si="22"/>
        <v>0</v>
      </c>
      <c r="AB94" s="484">
        <f t="shared" si="19"/>
        <v>0</v>
      </c>
      <c r="AC94" s="407"/>
    </row>
    <row r="95" spans="1:29" s="88" customFormat="1" ht="46.5" customHeight="1">
      <c r="A95" s="6" t="s">
        <v>46</v>
      </c>
      <c r="B95" s="21" t="s">
        <v>47</v>
      </c>
      <c r="C95" s="8"/>
      <c r="D95" s="253"/>
      <c r="E95" s="8"/>
      <c r="F95" s="253"/>
      <c r="G95" s="47"/>
      <c r="H95" s="48"/>
      <c r="I95" s="49">
        <f t="shared" si="18"/>
        <v>0</v>
      </c>
      <c r="J95" s="50">
        <f t="shared" si="18"/>
        <v>0</v>
      </c>
      <c r="K95" s="8"/>
      <c r="L95" s="8"/>
      <c r="M95" s="8"/>
      <c r="N95" s="13"/>
      <c r="O95" s="51">
        <v>0.05</v>
      </c>
      <c r="P95" s="8"/>
      <c r="Q95" s="41">
        <f t="shared" si="23"/>
        <v>0</v>
      </c>
      <c r="R95" s="42">
        <f t="shared" si="13"/>
        <v>0</v>
      </c>
      <c r="S95" s="43">
        <f t="shared" si="13"/>
        <v>0</v>
      </c>
      <c r="T95" s="405"/>
      <c r="U95" s="405"/>
      <c r="V95" s="405"/>
      <c r="W95" s="484"/>
      <c r="X95" s="423">
        <v>0.05</v>
      </c>
      <c r="Y95" s="405"/>
      <c r="Z95" s="424"/>
      <c r="AA95" s="406">
        <f t="shared" si="22"/>
        <v>0</v>
      </c>
      <c r="AB95" s="484">
        <f t="shared" si="19"/>
        <v>0</v>
      </c>
      <c r="AC95" s="407"/>
    </row>
    <row r="96" spans="1:29" s="88" customFormat="1" ht="46.5" customHeight="1">
      <c r="A96" s="6" t="s">
        <v>48</v>
      </c>
      <c r="B96" s="21" t="s">
        <v>49</v>
      </c>
      <c r="C96" s="8"/>
      <c r="D96" s="253"/>
      <c r="E96" s="8"/>
      <c r="F96" s="253"/>
      <c r="G96" s="47"/>
      <c r="H96" s="48"/>
      <c r="I96" s="49">
        <f t="shared" si="18"/>
        <v>0</v>
      </c>
      <c r="J96" s="50">
        <f t="shared" si="18"/>
        <v>0</v>
      </c>
      <c r="K96" s="8"/>
      <c r="L96" s="8"/>
      <c r="M96" s="8"/>
      <c r="N96" s="13"/>
      <c r="O96" s="51">
        <v>0.1</v>
      </c>
      <c r="P96" s="8"/>
      <c r="Q96" s="41">
        <f t="shared" si="23"/>
        <v>0</v>
      </c>
      <c r="R96" s="42">
        <f t="shared" si="13"/>
        <v>0</v>
      </c>
      <c r="S96" s="43">
        <f t="shared" si="13"/>
        <v>0</v>
      </c>
      <c r="T96" s="405"/>
      <c r="U96" s="405"/>
      <c r="V96" s="405"/>
      <c r="W96" s="484"/>
      <c r="X96" s="423">
        <v>0.1</v>
      </c>
      <c r="Y96" s="405"/>
      <c r="Z96" s="424"/>
      <c r="AA96" s="406">
        <f t="shared" si="22"/>
        <v>0</v>
      </c>
      <c r="AB96" s="484">
        <f t="shared" si="19"/>
        <v>0</v>
      </c>
      <c r="AC96" s="407"/>
    </row>
    <row r="97" spans="1:29" s="88" customFormat="1" ht="66.75" customHeight="1">
      <c r="A97" s="6" t="s">
        <v>50</v>
      </c>
      <c r="B97" s="21" t="s">
        <v>51</v>
      </c>
      <c r="C97" s="8"/>
      <c r="D97" s="253"/>
      <c r="E97" s="8"/>
      <c r="F97" s="253"/>
      <c r="G97" s="47"/>
      <c r="H97" s="48"/>
      <c r="I97" s="49">
        <f t="shared" si="18"/>
        <v>0</v>
      </c>
      <c r="J97" s="50">
        <f t="shared" si="18"/>
        <v>0</v>
      </c>
      <c r="K97" s="8"/>
      <c r="L97" s="8"/>
      <c r="M97" s="8"/>
      <c r="N97" s="13"/>
      <c r="O97" s="51">
        <v>0.05</v>
      </c>
      <c r="P97" s="8"/>
      <c r="Q97" s="41">
        <f t="shared" si="23"/>
        <v>0</v>
      </c>
      <c r="R97" s="42">
        <f t="shared" si="13"/>
        <v>0</v>
      </c>
      <c r="S97" s="43">
        <f t="shared" si="13"/>
        <v>0</v>
      </c>
      <c r="T97" s="405"/>
      <c r="U97" s="405"/>
      <c r="V97" s="405"/>
      <c r="W97" s="484"/>
      <c r="X97" s="423">
        <v>0.05</v>
      </c>
      <c r="Y97" s="405"/>
      <c r="Z97" s="424"/>
      <c r="AA97" s="406">
        <f t="shared" si="22"/>
        <v>0</v>
      </c>
      <c r="AB97" s="484">
        <f t="shared" si="19"/>
        <v>0</v>
      </c>
      <c r="AC97" s="407"/>
    </row>
    <row r="98" spans="1:29" s="88" customFormat="1" ht="46.5" customHeight="1">
      <c r="A98" s="6" t="s">
        <v>52</v>
      </c>
      <c r="B98" s="21" t="s">
        <v>97</v>
      </c>
      <c r="C98" s="8"/>
      <c r="D98" s="253"/>
      <c r="E98" s="8"/>
      <c r="F98" s="253"/>
      <c r="G98" s="47"/>
      <c r="H98" s="48"/>
      <c r="I98" s="49">
        <f t="shared" si="18"/>
        <v>0</v>
      </c>
      <c r="J98" s="50">
        <f t="shared" si="18"/>
        <v>0</v>
      </c>
      <c r="K98" s="8"/>
      <c r="L98" s="8"/>
      <c r="M98" s="8"/>
      <c r="N98" s="13"/>
      <c r="O98" s="51">
        <v>0.06</v>
      </c>
      <c r="P98" s="8"/>
      <c r="Q98" s="41">
        <f t="shared" si="23"/>
        <v>0</v>
      </c>
      <c r="R98" s="42">
        <f t="shared" si="13"/>
        <v>0</v>
      </c>
      <c r="S98" s="43">
        <f t="shared" si="13"/>
        <v>0</v>
      </c>
      <c r="T98" s="405"/>
      <c r="U98" s="405"/>
      <c r="V98" s="405"/>
      <c r="W98" s="484"/>
      <c r="X98" s="423">
        <v>0.06</v>
      </c>
      <c r="Y98" s="405"/>
      <c r="Z98" s="424"/>
      <c r="AA98" s="406">
        <f t="shared" si="22"/>
        <v>0</v>
      </c>
      <c r="AB98" s="484">
        <f t="shared" si="19"/>
        <v>0</v>
      </c>
      <c r="AC98" s="407"/>
    </row>
    <row r="99" spans="1:29" s="87" customFormat="1" ht="46.5" customHeight="1">
      <c r="A99" s="6" t="s">
        <v>81</v>
      </c>
      <c r="B99" s="21" t="s">
        <v>98</v>
      </c>
      <c r="C99" s="8"/>
      <c r="D99" s="253"/>
      <c r="E99" s="8"/>
      <c r="F99" s="253"/>
      <c r="G99" s="47"/>
      <c r="H99" s="48"/>
      <c r="I99" s="49">
        <f t="shared" si="18"/>
        <v>0</v>
      </c>
      <c r="J99" s="50">
        <f t="shared" si="18"/>
        <v>0</v>
      </c>
      <c r="K99" s="8"/>
      <c r="L99" s="8"/>
      <c r="M99" s="8"/>
      <c r="N99" s="13"/>
      <c r="O99" s="51">
        <v>4.4999999999999998E-2</v>
      </c>
      <c r="P99" s="8"/>
      <c r="Q99" s="41">
        <f t="shared" si="23"/>
        <v>0</v>
      </c>
      <c r="R99" s="42">
        <f t="shared" si="13"/>
        <v>0</v>
      </c>
      <c r="S99" s="43">
        <f t="shared" si="13"/>
        <v>0</v>
      </c>
      <c r="T99" s="405"/>
      <c r="U99" s="405"/>
      <c r="V99" s="405"/>
      <c r="W99" s="484"/>
      <c r="X99" s="423">
        <v>4.4999999999999998E-2</v>
      </c>
      <c r="Y99" s="405"/>
      <c r="Z99" s="424"/>
      <c r="AA99" s="406">
        <f t="shared" si="22"/>
        <v>0</v>
      </c>
      <c r="AB99" s="484">
        <f t="shared" si="19"/>
        <v>0</v>
      </c>
      <c r="AC99" s="407"/>
    </row>
    <row r="100" spans="1:29" s="88" customFormat="1" ht="46.5" customHeight="1">
      <c r="A100" s="6">
        <v>3.08</v>
      </c>
      <c r="B100" s="21" t="s">
        <v>54</v>
      </c>
      <c r="C100" s="8"/>
      <c r="D100" s="253"/>
      <c r="E100" s="8"/>
      <c r="F100" s="253"/>
      <c r="G100" s="47"/>
      <c r="H100" s="48"/>
      <c r="I100" s="49">
        <f t="shared" si="18"/>
        <v>0</v>
      </c>
      <c r="J100" s="50">
        <f t="shared" si="18"/>
        <v>0</v>
      </c>
      <c r="K100" s="8"/>
      <c r="L100" s="8"/>
      <c r="M100" s="8"/>
      <c r="N100" s="13"/>
      <c r="O100" s="51">
        <v>0.01</v>
      </c>
      <c r="P100" s="8">
        <v>0</v>
      </c>
      <c r="Q100" s="41"/>
      <c r="R100" s="42">
        <f t="shared" si="13"/>
        <v>0</v>
      </c>
      <c r="S100" s="43">
        <f t="shared" si="13"/>
        <v>0</v>
      </c>
      <c r="T100" s="405"/>
      <c r="U100" s="405"/>
      <c r="V100" s="405"/>
      <c r="W100" s="484"/>
      <c r="X100" s="423">
        <v>0.01</v>
      </c>
      <c r="Y100" s="405">
        <v>0</v>
      </c>
      <c r="Z100" s="424"/>
      <c r="AA100" s="406">
        <f t="shared" si="22"/>
        <v>0</v>
      </c>
      <c r="AB100" s="484">
        <f t="shared" si="19"/>
        <v>0</v>
      </c>
      <c r="AC100" s="407"/>
    </row>
    <row r="101" spans="1:29" s="88" customFormat="1" ht="46.5" customHeight="1">
      <c r="A101" s="6">
        <f t="shared" ref="A101:A108" si="24">+A100+0.01</f>
        <v>3.09</v>
      </c>
      <c r="B101" s="21" t="s">
        <v>55</v>
      </c>
      <c r="C101" s="8"/>
      <c r="D101" s="253"/>
      <c r="E101" s="8"/>
      <c r="F101" s="253"/>
      <c r="G101" s="47"/>
      <c r="H101" s="48"/>
      <c r="I101" s="49">
        <f t="shared" si="18"/>
        <v>0</v>
      </c>
      <c r="J101" s="50">
        <f t="shared" si="18"/>
        <v>0</v>
      </c>
      <c r="K101" s="8"/>
      <c r="L101" s="8"/>
      <c r="M101" s="8"/>
      <c r="N101" s="13"/>
      <c r="O101" s="51">
        <v>0.01</v>
      </c>
      <c r="P101" s="8"/>
      <c r="Q101" s="41"/>
      <c r="R101" s="42">
        <f t="shared" si="13"/>
        <v>0</v>
      </c>
      <c r="S101" s="43">
        <f t="shared" si="13"/>
        <v>0</v>
      </c>
      <c r="T101" s="405"/>
      <c r="U101" s="405"/>
      <c r="V101" s="405"/>
      <c r="W101" s="484"/>
      <c r="X101" s="423">
        <v>0.01</v>
      </c>
      <c r="Y101" s="405"/>
      <c r="Z101" s="424"/>
      <c r="AA101" s="406">
        <f t="shared" si="22"/>
        <v>0</v>
      </c>
      <c r="AB101" s="484">
        <f t="shared" si="19"/>
        <v>0</v>
      </c>
      <c r="AC101" s="407"/>
    </row>
    <row r="102" spans="1:29" s="88" customFormat="1" ht="46.5" customHeight="1">
      <c r="A102" s="6">
        <f t="shared" si="24"/>
        <v>3.0999999999999996</v>
      </c>
      <c r="B102" s="21" t="s">
        <v>56</v>
      </c>
      <c r="C102" s="8"/>
      <c r="D102" s="253"/>
      <c r="E102" s="8"/>
      <c r="F102" s="253"/>
      <c r="G102" s="47"/>
      <c r="H102" s="48"/>
      <c r="I102" s="49">
        <f t="shared" si="18"/>
        <v>0</v>
      </c>
      <c r="J102" s="50">
        <f t="shared" si="18"/>
        <v>0</v>
      </c>
      <c r="K102" s="8"/>
      <c r="L102" s="8"/>
      <c r="M102" s="8"/>
      <c r="N102" s="13"/>
      <c r="O102" s="51">
        <v>1.2500000000000001E-2</v>
      </c>
      <c r="P102" s="8"/>
      <c r="Q102" s="41"/>
      <c r="R102" s="42">
        <f t="shared" si="13"/>
        <v>0</v>
      </c>
      <c r="S102" s="43">
        <f t="shared" si="13"/>
        <v>0</v>
      </c>
      <c r="T102" s="405"/>
      <c r="U102" s="405"/>
      <c r="V102" s="405"/>
      <c r="W102" s="484"/>
      <c r="X102" s="423">
        <v>1.2500000000000001E-2</v>
      </c>
      <c r="Y102" s="405"/>
      <c r="Z102" s="424"/>
      <c r="AA102" s="406">
        <f t="shared" si="22"/>
        <v>0</v>
      </c>
      <c r="AB102" s="484">
        <f t="shared" si="19"/>
        <v>0</v>
      </c>
      <c r="AC102" s="407"/>
    </row>
    <row r="103" spans="1:29" s="88" customFormat="1" ht="46.5" customHeight="1">
      <c r="A103" s="6">
        <f t="shared" si="24"/>
        <v>3.1099999999999994</v>
      </c>
      <c r="B103" s="21" t="s">
        <v>57</v>
      </c>
      <c r="C103" s="8"/>
      <c r="D103" s="253"/>
      <c r="E103" s="8"/>
      <c r="F103" s="253"/>
      <c r="G103" s="47"/>
      <c r="H103" s="48"/>
      <c r="I103" s="49">
        <f t="shared" si="18"/>
        <v>0</v>
      </c>
      <c r="J103" s="50">
        <f t="shared" si="18"/>
        <v>0</v>
      </c>
      <c r="K103" s="8"/>
      <c r="L103" s="8"/>
      <c r="M103" s="8"/>
      <c r="N103" s="13"/>
      <c r="O103" s="51">
        <v>7.4999999999999997E-3</v>
      </c>
      <c r="P103" s="8"/>
      <c r="Q103" s="41"/>
      <c r="R103" s="42">
        <f t="shared" si="13"/>
        <v>0</v>
      </c>
      <c r="S103" s="43">
        <f t="shared" si="13"/>
        <v>0</v>
      </c>
      <c r="T103" s="405"/>
      <c r="U103" s="405"/>
      <c r="V103" s="405"/>
      <c r="W103" s="484"/>
      <c r="X103" s="423">
        <v>7.4999999999999997E-3</v>
      </c>
      <c r="Y103" s="405"/>
      <c r="Z103" s="424"/>
      <c r="AA103" s="406">
        <f t="shared" si="22"/>
        <v>0</v>
      </c>
      <c r="AB103" s="484">
        <f t="shared" si="19"/>
        <v>0</v>
      </c>
      <c r="AC103" s="407"/>
    </row>
    <row r="104" spans="1:29" s="88" customFormat="1" ht="46.5" customHeight="1">
      <c r="A104" s="6">
        <f t="shared" si="24"/>
        <v>3.1199999999999992</v>
      </c>
      <c r="B104" s="21" t="s">
        <v>58</v>
      </c>
      <c r="C104" s="8"/>
      <c r="D104" s="253"/>
      <c r="E104" s="8"/>
      <c r="F104" s="253"/>
      <c r="G104" s="47"/>
      <c r="H104" s="48"/>
      <c r="I104" s="49">
        <f t="shared" si="18"/>
        <v>0</v>
      </c>
      <c r="J104" s="50">
        <f t="shared" si="18"/>
        <v>0</v>
      </c>
      <c r="K104" s="8"/>
      <c r="L104" s="8"/>
      <c r="M104" s="8"/>
      <c r="N104" s="13"/>
      <c r="O104" s="51">
        <v>7.4999999999999997E-3</v>
      </c>
      <c r="P104" s="8"/>
      <c r="Q104" s="41"/>
      <c r="R104" s="42">
        <f t="shared" si="13"/>
        <v>0</v>
      </c>
      <c r="S104" s="43">
        <f t="shared" si="13"/>
        <v>0</v>
      </c>
      <c r="T104" s="405"/>
      <c r="U104" s="405"/>
      <c r="V104" s="405"/>
      <c r="W104" s="484"/>
      <c r="X104" s="423">
        <v>7.4999999999999997E-3</v>
      </c>
      <c r="Y104" s="405"/>
      <c r="Z104" s="424"/>
      <c r="AA104" s="406">
        <f t="shared" si="22"/>
        <v>0</v>
      </c>
      <c r="AB104" s="484">
        <f t="shared" si="19"/>
        <v>0</v>
      </c>
      <c r="AC104" s="407"/>
    </row>
    <row r="105" spans="1:29" s="88" customFormat="1" ht="46.5" customHeight="1">
      <c r="A105" s="6">
        <f t="shared" si="24"/>
        <v>3.129999999999999</v>
      </c>
      <c r="B105" s="21" t="s">
        <v>59</v>
      </c>
      <c r="C105" s="8"/>
      <c r="D105" s="253"/>
      <c r="E105" s="8"/>
      <c r="F105" s="253"/>
      <c r="G105" s="47"/>
      <c r="H105" s="48"/>
      <c r="I105" s="49">
        <f t="shared" si="18"/>
        <v>0</v>
      </c>
      <c r="J105" s="50">
        <f t="shared" si="18"/>
        <v>0</v>
      </c>
      <c r="K105" s="8"/>
      <c r="L105" s="8"/>
      <c r="M105" s="8"/>
      <c r="N105" s="13"/>
      <c r="O105" s="51">
        <v>3.0000000000000001E-3</v>
      </c>
      <c r="P105" s="8">
        <v>0</v>
      </c>
      <c r="Q105" s="41"/>
      <c r="R105" s="42">
        <f t="shared" si="13"/>
        <v>0</v>
      </c>
      <c r="S105" s="43">
        <f t="shared" si="13"/>
        <v>0</v>
      </c>
      <c r="T105" s="405"/>
      <c r="U105" s="405"/>
      <c r="V105" s="405"/>
      <c r="W105" s="484"/>
      <c r="X105" s="423">
        <v>3.0000000000000001E-3</v>
      </c>
      <c r="Y105" s="405">
        <v>0</v>
      </c>
      <c r="Z105" s="424"/>
      <c r="AA105" s="406">
        <f t="shared" si="22"/>
        <v>0</v>
      </c>
      <c r="AB105" s="484">
        <f t="shared" si="19"/>
        <v>0</v>
      </c>
      <c r="AC105" s="407"/>
    </row>
    <row r="106" spans="1:29" s="88" customFormat="1" ht="46.5" customHeight="1">
      <c r="A106" s="6">
        <f t="shared" si="24"/>
        <v>3.1399999999999988</v>
      </c>
      <c r="B106" s="21" t="s">
        <v>60</v>
      </c>
      <c r="C106" s="8"/>
      <c r="D106" s="253"/>
      <c r="E106" s="8"/>
      <c r="F106" s="253"/>
      <c r="G106" s="47"/>
      <c r="H106" s="48"/>
      <c r="I106" s="49">
        <f t="shared" si="18"/>
        <v>0</v>
      </c>
      <c r="J106" s="50">
        <f t="shared" si="18"/>
        <v>0</v>
      </c>
      <c r="K106" s="8"/>
      <c r="L106" s="8"/>
      <c r="M106" s="8"/>
      <c r="N106" s="13"/>
      <c r="O106" s="51">
        <v>3.0000000000000001E-3</v>
      </c>
      <c r="P106" s="8">
        <v>0</v>
      </c>
      <c r="Q106" s="41"/>
      <c r="R106" s="42">
        <f t="shared" si="13"/>
        <v>0</v>
      </c>
      <c r="S106" s="43">
        <f t="shared" si="13"/>
        <v>0</v>
      </c>
      <c r="T106" s="405"/>
      <c r="U106" s="405"/>
      <c r="V106" s="405"/>
      <c r="W106" s="484"/>
      <c r="X106" s="423">
        <v>3.0000000000000001E-3</v>
      </c>
      <c r="Y106" s="405">
        <v>0</v>
      </c>
      <c r="Z106" s="424"/>
      <c r="AA106" s="406">
        <f t="shared" si="22"/>
        <v>0</v>
      </c>
      <c r="AB106" s="484">
        <f t="shared" si="19"/>
        <v>0</v>
      </c>
      <c r="AC106" s="407"/>
    </row>
    <row r="107" spans="1:29" s="88" customFormat="1" ht="46.5" customHeight="1">
      <c r="A107" s="6">
        <f t="shared" si="24"/>
        <v>3.1499999999999986</v>
      </c>
      <c r="B107" s="21" t="s">
        <v>61</v>
      </c>
      <c r="C107" s="8"/>
      <c r="D107" s="253"/>
      <c r="E107" s="8"/>
      <c r="F107" s="253"/>
      <c r="G107" s="47"/>
      <c r="H107" s="48"/>
      <c r="I107" s="49">
        <f t="shared" si="18"/>
        <v>0</v>
      </c>
      <c r="J107" s="50">
        <f t="shared" si="18"/>
        <v>0</v>
      </c>
      <c r="K107" s="8"/>
      <c r="L107" s="8"/>
      <c r="M107" s="8"/>
      <c r="N107" s="13"/>
      <c r="O107" s="51">
        <v>0.1</v>
      </c>
      <c r="P107" s="8"/>
      <c r="Q107" s="41"/>
      <c r="R107" s="42">
        <f t="shared" si="13"/>
        <v>0</v>
      </c>
      <c r="S107" s="43">
        <f t="shared" si="13"/>
        <v>0</v>
      </c>
      <c r="T107" s="405"/>
      <c r="U107" s="405"/>
      <c r="V107" s="405"/>
      <c r="W107" s="484"/>
      <c r="X107" s="423">
        <v>0.1</v>
      </c>
      <c r="Y107" s="405"/>
      <c r="Z107" s="424"/>
      <c r="AA107" s="406">
        <f t="shared" si="22"/>
        <v>0</v>
      </c>
      <c r="AB107" s="484">
        <f t="shared" si="19"/>
        <v>0</v>
      </c>
      <c r="AC107" s="407"/>
    </row>
    <row r="108" spans="1:29" s="88" customFormat="1" ht="46.5" customHeight="1">
      <c r="A108" s="6">
        <f t="shared" si="24"/>
        <v>3.1599999999999984</v>
      </c>
      <c r="B108" s="21" t="s">
        <v>62</v>
      </c>
      <c r="C108" s="8"/>
      <c r="D108" s="253"/>
      <c r="E108" s="8"/>
      <c r="F108" s="253"/>
      <c r="G108" s="47"/>
      <c r="H108" s="48"/>
      <c r="I108" s="49">
        <f t="shared" si="18"/>
        <v>0</v>
      </c>
      <c r="J108" s="50">
        <f t="shared" si="18"/>
        <v>0</v>
      </c>
      <c r="K108" s="8"/>
      <c r="L108" s="8"/>
      <c r="M108" s="8"/>
      <c r="N108" s="13"/>
      <c r="O108" s="51">
        <v>5.0000000000000001E-3</v>
      </c>
      <c r="P108" s="8"/>
      <c r="Q108" s="41"/>
      <c r="R108" s="42">
        <f t="shared" si="13"/>
        <v>0</v>
      </c>
      <c r="S108" s="43">
        <f t="shared" si="13"/>
        <v>0</v>
      </c>
      <c r="T108" s="405"/>
      <c r="U108" s="405"/>
      <c r="V108" s="405"/>
      <c r="W108" s="484"/>
      <c r="X108" s="423">
        <v>5.0000000000000001E-3</v>
      </c>
      <c r="Y108" s="405"/>
      <c r="Z108" s="424"/>
      <c r="AA108" s="406">
        <f t="shared" si="22"/>
        <v>0</v>
      </c>
      <c r="AB108" s="484">
        <f t="shared" si="19"/>
        <v>0</v>
      </c>
      <c r="AC108" s="407"/>
    </row>
    <row r="109" spans="1:29" s="88" customFormat="1" ht="46.5" customHeight="1">
      <c r="A109" s="6">
        <v>3.17</v>
      </c>
      <c r="B109" s="21" t="s">
        <v>63</v>
      </c>
      <c r="C109" s="8"/>
      <c r="D109" s="253"/>
      <c r="E109" s="8"/>
      <c r="F109" s="253"/>
      <c r="G109" s="47"/>
      <c r="H109" s="48"/>
      <c r="I109" s="49">
        <f>C109-E109</f>
        <v>0</v>
      </c>
      <c r="J109" s="50">
        <f>D109-F109</f>
        <v>0</v>
      </c>
      <c r="K109" s="8"/>
      <c r="L109" s="8"/>
      <c r="M109" s="8"/>
      <c r="N109" s="13"/>
      <c r="O109" s="51">
        <v>2E-3</v>
      </c>
      <c r="P109" s="8"/>
      <c r="Q109" s="41"/>
      <c r="R109" s="42">
        <f t="shared" si="13"/>
        <v>0</v>
      </c>
      <c r="S109" s="43">
        <f t="shared" si="13"/>
        <v>0</v>
      </c>
      <c r="T109" s="405"/>
      <c r="U109" s="405"/>
      <c r="V109" s="405"/>
      <c r="W109" s="484"/>
      <c r="X109" s="423">
        <v>2E-3</v>
      </c>
      <c r="Y109" s="405"/>
      <c r="Z109" s="424"/>
      <c r="AA109" s="406">
        <f t="shared" si="22"/>
        <v>0</v>
      </c>
      <c r="AB109" s="484">
        <f t="shared" si="19"/>
        <v>0</v>
      </c>
      <c r="AC109" s="407"/>
    </row>
    <row r="110" spans="1:29" s="216" customFormat="1" ht="18">
      <c r="A110" s="203"/>
      <c r="B110" s="177" t="s">
        <v>64</v>
      </c>
      <c r="C110" s="194"/>
      <c r="D110" s="178">
        <f>SUM(D88:D109)</f>
        <v>0</v>
      </c>
      <c r="E110" s="194"/>
      <c r="F110" s="178">
        <f>SUM(F88:F109)</f>
        <v>0</v>
      </c>
      <c r="G110" s="214"/>
      <c r="H110" s="215"/>
      <c r="I110" s="194">
        <f t="shared" ref="I110:S110" si="25">SUM(I88:I109)</f>
        <v>0</v>
      </c>
      <c r="J110" s="178">
        <f t="shared" si="25"/>
        <v>0</v>
      </c>
      <c r="K110" s="178">
        <f t="shared" si="25"/>
        <v>0</v>
      </c>
      <c r="L110" s="178">
        <f t="shared" si="25"/>
        <v>0</v>
      </c>
      <c r="M110" s="178">
        <f t="shared" si="25"/>
        <v>0</v>
      </c>
      <c r="N110" s="178">
        <f t="shared" si="25"/>
        <v>0</v>
      </c>
      <c r="O110" s="195">
        <f t="shared" si="25"/>
        <v>3.821499999999999</v>
      </c>
      <c r="P110" s="178"/>
      <c r="Q110" s="178">
        <f>SUM(Q88:Q109)</f>
        <v>0</v>
      </c>
      <c r="R110" s="178">
        <f>P110</f>
        <v>0</v>
      </c>
      <c r="S110" s="178">
        <f t="shared" si="25"/>
        <v>0</v>
      </c>
      <c r="T110" s="427"/>
      <c r="U110" s="427">
        <f t="shared" ref="U110:W110" si="26">SUM(U88:U109)</f>
        <v>0</v>
      </c>
      <c r="V110" s="427"/>
      <c r="W110" s="427">
        <f t="shared" si="26"/>
        <v>0</v>
      </c>
      <c r="X110" s="428">
        <f>SUM(X88:X109)</f>
        <v>3.821499999999999</v>
      </c>
      <c r="Y110" s="178"/>
      <c r="Z110" s="427">
        <f>SUM(Z88:Z109)</f>
        <v>0</v>
      </c>
      <c r="AA110" s="178">
        <f>Y110</f>
        <v>0</v>
      </c>
      <c r="AB110" s="427">
        <f t="shared" ref="AB110" si="27">SUM(AB88:AB109)</f>
        <v>0</v>
      </c>
      <c r="AC110" s="415"/>
    </row>
    <row r="111" spans="1:29" s="216" customFormat="1" ht="31.5">
      <c r="A111" s="203"/>
      <c r="B111" s="181" t="s">
        <v>65</v>
      </c>
      <c r="C111" s="196">
        <f>C110+C86</f>
        <v>0</v>
      </c>
      <c r="D111" s="182">
        <f>D110+D86</f>
        <v>0</v>
      </c>
      <c r="E111" s="196">
        <f>E110+E86</f>
        <v>0</v>
      </c>
      <c r="F111" s="182">
        <f>F110+F86</f>
        <v>0</v>
      </c>
      <c r="G111" s="214"/>
      <c r="H111" s="215"/>
      <c r="I111" s="196">
        <f t="shared" ref="I111:S111" si="28">I110+I86</f>
        <v>0</v>
      </c>
      <c r="J111" s="182">
        <f t="shared" si="28"/>
        <v>0</v>
      </c>
      <c r="K111" s="182">
        <f t="shared" si="28"/>
        <v>0</v>
      </c>
      <c r="L111" s="182">
        <f t="shared" si="28"/>
        <v>0</v>
      </c>
      <c r="M111" s="182">
        <f t="shared" si="28"/>
        <v>0</v>
      </c>
      <c r="N111" s="182">
        <f t="shared" si="28"/>
        <v>0</v>
      </c>
      <c r="O111" s="197">
        <f t="shared" si="28"/>
        <v>9.6964999999999986</v>
      </c>
      <c r="P111" s="182">
        <f>P110</f>
        <v>0</v>
      </c>
      <c r="Q111" s="182">
        <f>Q110+Q86</f>
        <v>0</v>
      </c>
      <c r="R111" s="182">
        <f>P111</f>
        <v>0</v>
      </c>
      <c r="S111" s="182">
        <f t="shared" si="28"/>
        <v>0</v>
      </c>
      <c r="T111" s="437"/>
      <c r="U111" s="437">
        <f t="shared" ref="U111:W111" si="29">U110+U86</f>
        <v>0</v>
      </c>
      <c r="V111" s="437"/>
      <c r="W111" s="437">
        <f t="shared" si="29"/>
        <v>0</v>
      </c>
      <c r="X111" s="438">
        <f>X110+X86</f>
        <v>9.5714999999999986</v>
      </c>
      <c r="Y111" s="512">
        <f>Y110+Y86</f>
        <v>0</v>
      </c>
      <c r="Z111" s="437">
        <f>Z110+Z86</f>
        <v>0</v>
      </c>
      <c r="AA111" s="512">
        <f t="shared" ref="AA111:AB111" si="30">AA110+AA86</f>
        <v>0</v>
      </c>
      <c r="AB111" s="437">
        <f t="shared" si="30"/>
        <v>0</v>
      </c>
      <c r="AC111" s="412"/>
    </row>
    <row r="112" spans="1:29" ht="18">
      <c r="A112" s="260" t="s">
        <v>99</v>
      </c>
      <c r="B112" s="25" t="s">
        <v>100</v>
      </c>
      <c r="C112" s="26"/>
      <c r="D112" s="27"/>
      <c r="E112" s="26"/>
      <c r="F112" s="27"/>
      <c r="G112" s="47"/>
      <c r="H112" s="48"/>
      <c r="I112" s="53"/>
      <c r="J112" s="26"/>
      <c r="K112" s="26"/>
      <c r="L112" s="26"/>
      <c r="M112" s="26"/>
      <c r="N112" s="27"/>
      <c r="O112" s="112"/>
      <c r="P112" s="26"/>
      <c r="Q112" s="27"/>
      <c r="R112" s="42">
        <f t="shared" si="13"/>
        <v>0</v>
      </c>
      <c r="S112" s="43">
        <f t="shared" si="13"/>
        <v>0</v>
      </c>
      <c r="T112" s="439"/>
      <c r="U112" s="439"/>
      <c r="V112" s="439"/>
      <c r="W112" s="448"/>
      <c r="X112" s="440"/>
      <c r="Y112" s="439"/>
      <c r="Z112" s="448"/>
      <c r="AA112" s="406">
        <f t="shared" ref="AA112:AA143" si="31">T112+V112+Y112</f>
        <v>0</v>
      </c>
      <c r="AB112" s="425">
        <f t="shared" ref="AB112:AB143" si="32">U112+W112+Z112</f>
        <v>0</v>
      </c>
      <c r="AC112" s="416"/>
    </row>
    <row r="113" spans="1:29" ht="18">
      <c r="A113" s="6"/>
      <c r="B113" s="28" t="s">
        <v>29</v>
      </c>
      <c r="C113" s="29"/>
      <c r="D113" s="30"/>
      <c r="E113" s="29"/>
      <c r="F113" s="30"/>
      <c r="G113" s="47"/>
      <c r="H113" s="48"/>
      <c r="I113" s="79"/>
      <c r="J113" s="29"/>
      <c r="K113" s="29"/>
      <c r="L113" s="29"/>
      <c r="M113" s="29"/>
      <c r="N113" s="30"/>
      <c r="O113" s="113"/>
      <c r="P113" s="29"/>
      <c r="Q113" s="30"/>
      <c r="R113" s="42">
        <f t="shared" si="13"/>
        <v>0</v>
      </c>
      <c r="S113" s="43">
        <f t="shared" si="13"/>
        <v>0</v>
      </c>
      <c r="T113" s="441"/>
      <c r="U113" s="441"/>
      <c r="V113" s="441"/>
      <c r="W113" s="506"/>
      <c r="X113" s="442"/>
      <c r="Y113" s="441"/>
      <c r="Z113" s="506"/>
      <c r="AA113" s="406">
        <f t="shared" si="31"/>
        <v>0</v>
      </c>
      <c r="AB113" s="425">
        <f t="shared" si="32"/>
        <v>0</v>
      </c>
      <c r="AC113" s="417"/>
    </row>
    <row r="114" spans="1:29" ht="31.5">
      <c r="A114" s="6">
        <v>3.18</v>
      </c>
      <c r="B114" s="31" t="s">
        <v>67</v>
      </c>
      <c r="C114" s="32"/>
      <c r="D114" s="33"/>
      <c r="E114" s="32"/>
      <c r="F114" s="33"/>
      <c r="G114" s="47"/>
      <c r="H114" s="48"/>
      <c r="I114" s="49">
        <f t="shared" ref="I114:J141" si="33">C114-E114</f>
        <v>0</v>
      </c>
      <c r="J114" s="50">
        <f t="shared" si="33"/>
        <v>0</v>
      </c>
      <c r="K114" s="32"/>
      <c r="L114" s="32"/>
      <c r="M114" s="32"/>
      <c r="N114" s="33"/>
      <c r="O114" s="51"/>
      <c r="P114" s="32"/>
      <c r="Q114" s="33"/>
      <c r="R114" s="42">
        <f t="shared" si="13"/>
        <v>0</v>
      </c>
      <c r="S114" s="43">
        <f t="shared" si="13"/>
        <v>0</v>
      </c>
      <c r="T114" s="443"/>
      <c r="U114" s="443"/>
      <c r="V114" s="443"/>
      <c r="W114" s="507"/>
      <c r="X114" s="423"/>
      <c r="Y114" s="443"/>
      <c r="Z114" s="507"/>
      <c r="AA114" s="406">
        <f t="shared" si="31"/>
        <v>0</v>
      </c>
      <c r="AB114" s="484"/>
      <c r="AC114" s="418"/>
    </row>
    <row r="115" spans="1:29" ht="31.5">
      <c r="A115" s="6">
        <f t="shared" ref="A115:A117" si="34">+A114+0.01</f>
        <v>3.19</v>
      </c>
      <c r="B115" s="31" t="s">
        <v>68</v>
      </c>
      <c r="C115" s="32"/>
      <c r="D115" s="33"/>
      <c r="E115" s="32"/>
      <c r="F115" s="33"/>
      <c r="G115" s="47"/>
      <c r="H115" s="48"/>
      <c r="I115" s="49">
        <f t="shared" si="33"/>
        <v>0</v>
      </c>
      <c r="J115" s="50">
        <f t="shared" si="33"/>
        <v>0</v>
      </c>
      <c r="K115" s="32"/>
      <c r="L115" s="32"/>
      <c r="M115" s="32"/>
      <c r="N115" s="33"/>
      <c r="O115" s="51"/>
      <c r="P115" s="32"/>
      <c r="Q115" s="33"/>
      <c r="R115" s="42">
        <f t="shared" si="13"/>
        <v>0</v>
      </c>
      <c r="S115" s="43">
        <f t="shared" si="13"/>
        <v>0</v>
      </c>
      <c r="T115" s="443"/>
      <c r="U115" s="443"/>
      <c r="V115" s="443"/>
      <c r="W115" s="507"/>
      <c r="X115" s="423"/>
      <c r="Y115" s="443"/>
      <c r="Z115" s="507"/>
      <c r="AA115" s="406">
        <f t="shared" si="31"/>
        <v>0</v>
      </c>
      <c r="AB115" s="484"/>
      <c r="AC115" s="418"/>
    </row>
    <row r="116" spans="1:29" ht="18">
      <c r="A116" s="6">
        <f t="shared" si="34"/>
        <v>3.1999999999999997</v>
      </c>
      <c r="B116" s="31" t="s">
        <v>69</v>
      </c>
      <c r="C116" s="32"/>
      <c r="D116" s="33"/>
      <c r="E116" s="32"/>
      <c r="F116" s="33"/>
      <c r="G116" s="47"/>
      <c r="H116" s="48"/>
      <c r="I116" s="49">
        <f t="shared" si="33"/>
        <v>0</v>
      </c>
      <c r="J116" s="50">
        <f t="shared" si="33"/>
        <v>0</v>
      </c>
      <c r="K116" s="32"/>
      <c r="L116" s="32"/>
      <c r="M116" s="32"/>
      <c r="N116" s="33"/>
      <c r="O116" s="51"/>
      <c r="P116" s="32"/>
      <c r="Q116" s="33"/>
      <c r="R116" s="42">
        <f t="shared" si="13"/>
        <v>0</v>
      </c>
      <c r="S116" s="43">
        <f t="shared" si="13"/>
        <v>0</v>
      </c>
      <c r="T116" s="443"/>
      <c r="U116" s="443"/>
      <c r="V116" s="443"/>
      <c r="W116" s="507"/>
      <c r="X116" s="423"/>
      <c r="Y116" s="443"/>
      <c r="Z116" s="507"/>
      <c r="AA116" s="406">
        <f t="shared" si="31"/>
        <v>0</v>
      </c>
      <c r="AB116" s="484"/>
      <c r="AC116" s="418"/>
    </row>
    <row r="117" spans="1:29" ht="39.75" customHeight="1">
      <c r="A117" s="6">
        <f t="shared" si="34"/>
        <v>3.2099999999999995</v>
      </c>
      <c r="B117" s="31" t="s">
        <v>33</v>
      </c>
      <c r="C117" s="32"/>
      <c r="D117" s="33"/>
      <c r="E117" s="32"/>
      <c r="F117" s="33"/>
      <c r="G117" s="47"/>
      <c r="H117" s="48"/>
      <c r="I117" s="49">
        <f t="shared" si="33"/>
        <v>0</v>
      </c>
      <c r="J117" s="50">
        <f t="shared" si="33"/>
        <v>0</v>
      </c>
      <c r="K117" s="32"/>
      <c r="L117" s="32"/>
      <c r="M117" s="32"/>
      <c r="N117" s="33"/>
      <c r="O117" s="114"/>
      <c r="P117" s="32"/>
      <c r="Q117" s="33"/>
      <c r="R117" s="42">
        <f t="shared" si="13"/>
        <v>0</v>
      </c>
      <c r="S117" s="43">
        <f t="shared" si="13"/>
        <v>0</v>
      </c>
      <c r="T117" s="443"/>
      <c r="U117" s="443"/>
      <c r="V117" s="443"/>
      <c r="W117" s="507"/>
      <c r="X117" s="444"/>
      <c r="Y117" s="443"/>
      <c r="Z117" s="507"/>
      <c r="AA117" s="406">
        <f t="shared" si="31"/>
        <v>0</v>
      </c>
      <c r="AB117" s="484"/>
      <c r="AC117" s="418"/>
    </row>
    <row r="118" spans="1:29" s="87" customFormat="1" ht="18">
      <c r="A118" s="176"/>
      <c r="B118" s="185" t="s">
        <v>70</v>
      </c>
      <c r="C118" s="186"/>
      <c r="D118" s="190"/>
      <c r="E118" s="186"/>
      <c r="F118" s="190"/>
      <c r="G118" s="134"/>
      <c r="H118" s="135"/>
      <c r="I118" s="139">
        <f t="shared" si="33"/>
        <v>0</v>
      </c>
      <c r="J118" s="140">
        <f t="shared" si="33"/>
        <v>0</v>
      </c>
      <c r="K118" s="186"/>
      <c r="L118" s="186"/>
      <c r="M118" s="186"/>
      <c r="N118" s="190"/>
      <c r="O118" s="187"/>
      <c r="P118" s="186"/>
      <c r="Q118" s="190"/>
      <c r="R118" s="137">
        <f t="shared" si="13"/>
        <v>0</v>
      </c>
      <c r="S118" s="138">
        <f t="shared" si="13"/>
        <v>0</v>
      </c>
      <c r="T118" s="441"/>
      <c r="U118" s="441"/>
      <c r="V118" s="441"/>
      <c r="W118" s="506"/>
      <c r="X118" s="442"/>
      <c r="Y118" s="441"/>
      <c r="Z118" s="506"/>
      <c r="AA118" s="406"/>
      <c r="AB118" s="425"/>
      <c r="AC118" s="419"/>
    </row>
    <row r="119" spans="1:29" ht="18">
      <c r="A119" s="6"/>
      <c r="B119" s="34" t="s">
        <v>71</v>
      </c>
      <c r="C119" s="29"/>
      <c r="D119" s="30"/>
      <c r="E119" s="29"/>
      <c r="F119" s="30"/>
      <c r="G119" s="47"/>
      <c r="H119" s="48"/>
      <c r="I119" s="49">
        <f t="shared" si="33"/>
        <v>0</v>
      </c>
      <c r="J119" s="50">
        <f t="shared" si="33"/>
        <v>0</v>
      </c>
      <c r="K119" s="29"/>
      <c r="L119" s="29"/>
      <c r="M119" s="29"/>
      <c r="N119" s="30"/>
      <c r="O119" s="113"/>
      <c r="P119" s="29"/>
      <c r="Q119" s="30"/>
      <c r="R119" s="42">
        <f t="shared" si="13"/>
        <v>0</v>
      </c>
      <c r="S119" s="43">
        <f t="shared" si="13"/>
        <v>0</v>
      </c>
      <c r="T119" s="441"/>
      <c r="U119" s="441"/>
      <c r="V119" s="441"/>
      <c r="W119" s="506"/>
      <c r="X119" s="442"/>
      <c r="Y119" s="441"/>
      <c r="Z119" s="506"/>
      <c r="AA119" s="406">
        <f t="shared" si="31"/>
        <v>0</v>
      </c>
      <c r="AB119" s="425">
        <f t="shared" si="32"/>
        <v>0</v>
      </c>
      <c r="AC119" s="420"/>
    </row>
    <row r="120" spans="1:29" ht="46.5" customHeight="1">
      <c r="A120" s="6">
        <v>3.22</v>
      </c>
      <c r="B120" s="21" t="s">
        <v>72</v>
      </c>
      <c r="C120" s="45"/>
      <c r="D120" s="46"/>
      <c r="E120" s="45"/>
      <c r="F120" s="46"/>
      <c r="G120" s="47"/>
      <c r="H120" s="48"/>
      <c r="I120" s="49">
        <f t="shared" si="33"/>
        <v>0</v>
      </c>
      <c r="J120" s="50">
        <f t="shared" si="33"/>
        <v>0</v>
      </c>
      <c r="K120" s="45"/>
      <c r="L120" s="45"/>
      <c r="M120" s="45"/>
      <c r="N120" s="46"/>
      <c r="O120" s="51"/>
      <c r="P120" s="45"/>
      <c r="Q120" s="46"/>
      <c r="R120" s="42">
        <f t="shared" si="13"/>
        <v>0</v>
      </c>
      <c r="S120" s="43">
        <f t="shared" si="13"/>
        <v>0</v>
      </c>
      <c r="T120" s="431"/>
      <c r="U120" s="431"/>
      <c r="V120" s="431"/>
      <c r="W120" s="510"/>
      <c r="X120" s="423"/>
      <c r="Y120" s="431"/>
      <c r="Z120" s="510"/>
      <c r="AA120" s="406">
        <f t="shared" si="31"/>
        <v>0</v>
      </c>
      <c r="AB120" s="484"/>
      <c r="AC120" s="432"/>
    </row>
    <row r="121" spans="1:29" ht="46.5" customHeight="1">
      <c r="A121" s="6">
        <f t="shared" ref="A121:A122" si="35">+A120+0.01</f>
        <v>3.23</v>
      </c>
      <c r="B121" s="21" t="s">
        <v>37</v>
      </c>
      <c r="C121" s="45"/>
      <c r="D121" s="46"/>
      <c r="E121" s="45"/>
      <c r="F121" s="46"/>
      <c r="G121" s="47"/>
      <c r="H121" s="48"/>
      <c r="I121" s="49">
        <f t="shared" si="33"/>
        <v>0</v>
      </c>
      <c r="J121" s="50">
        <f t="shared" si="33"/>
        <v>0</v>
      </c>
      <c r="K121" s="45"/>
      <c r="L121" s="45"/>
      <c r="M121" s="45"/>
      <c r="N121" s="46"/>
      <c r="O121" s="51"/>
      <c r="P121" s="45"/>
      <c r="Q121" s="46"/>
      <c r="R121" s="42">
        <f t="shared" si="13"/>
        <v>0</v>
      </c>
      <c r="S121" s="43">
        <f t="shared" si="13"/>
        <v>0</v>
      </c>
      <c r="T121" s="431"/>
      <c r="U121" s="431"/>
      <c r="V121" s="431"/>
      <c r="W121" s="510"/>
      <c r="X121" s="423"/>
      <c r="Y121" s="431"/>
      <c r="Z121" s="510"/>
      <c r="AA121" s="406">
        <f t="shared" si="31"/>
        <v>0</v>
      </c>
      <c r="AB121" s="484"/>
      <c r="AC121" s="432"/>
    </row>
    <row r="122" spans="1:29" ht="46.5" customHeight="1">
      <c r="A122" s="6">
        <f t="shared" si="35"/>
        <v>3.2399999999999998</v>
      </c>
      <c r="B122" s="12" t="s">
        <v>73</v>
      </c>
      <c r="C122" s="45"/>
      <c r="D122" s="46"/>
      <c r="E122" s="45"/>
      <c r="F122" s="46"/>
      <c r="G122" s="47"/>
      <c r="H122" s="48"/>
      <c r="I122" s="49">
        <f t="shared" si="33"/>
        <v>0</v>
      </c>
      <c r="J122" s="50">
        <f t="shared" si="33"/>
        <v>0</v>
      </c>
      <c r="K122" s="45"/>
      <c r="L122" s="45"/>
      <c r="M122" s="45"/>
      <c r="N122" s="46"/>
      <c r="O122" s="51"/>
      <c r="P122" s="45"/>
      <c r="Q122" s="46"/>
      <c r="R122" s="42">
        <f t="shared" si="13"/>
        <v>0</v>
      </c>
      <c r="S122" s="43">
        <f t="shared" si="13"/>
        <v>0</v>
      </c>
      <c r="T122" s="431"/>
      <c r="U122" s="431"/>
      <c r="V122" s="431"/>
      <c r="W122" s="510"/>
      <c r="X122" s="423"/>
      <c r="Y122" s="431"/>
      <c r="Z122" s="510"/>
      <c r="AA122" s="406">
        <f t="shared" si="31"/>
        <v>0</v>
      </c>
      <c r="AB122" s="484"/>
      <c r="AC122" s="432"/>
    </row>
    <row r="123" spans="1:29" ht="27" customHeight="1">
      <c r="A123" s="52"/>
      <c r="B123" s="21" t="s">
        <v>74</v>
      </c>
      <c r="C123" s="45"/>
      <c r="D123" s="46"/>
      <c r="E123" s="45"/>
      <c r="F123" s="46"/>
      <c r="G123" s="47"/>
      <c r="H123" s="48"/>
      <c r="I123" s="49">
        <f t="shared" si="33"/>
        <v>0</v>
      </c>
      <c r="J123" s="50">
        <f t="shared" si="33"/>
        <v>0</v>
      </c>
      <c r="K123" s="45"/>
      <c r="L123" s="45"/>
      <c r="M123" s="45"/>
      <c r="N123" s="46"/>
      <c r="O123" s="101"/>
      <c r="P123" s="45"/>
      <c r="Q123" s="46"/>
      <c r="R123" s="42">
        <f t="shared" si="13"/>
        <v>0</v>
      </c>
      <c r="S123" s="43">
        <f t="shared" si="13"/>
        <v>0</v>
      </c>
      <c r="T123" s="431"/>
      <c r="U123" s="431"/>
      <c r="V123" s="431"/>
      <c r="W123" s="510"/>
      <c r="X123" s="435"/>
      <c r="Y123" s="431"/>
      <c r="Z123" s="510"/>
      <c r="AA123" s="406">
        <f t="shared" si="31"/>
        <v>0</v>
      </c>
      <c r="AB123" s="484"/>
      <c r="AC123" s="432"/>
    </row>
    <row r="124" spans="1:29" ht="46.5" customHeight="1">
      <c r="A124" s="6" t="s">
        <v>40</v>
      </c>
      <c r="B124" s="35" t="s">
        <v>75</v>
      </c>
      <c r="C124" s="90"/>
      <c r="D124" s="96"/>
      <c r="E124" s="90"/>
      <c r="F124" s="96"/>
      <c r="G124" s="47"/>
      <c r="H124" s="48"/>
      <c r="I124" s="49">
        <f t="shared" si="33"/>
        <v>0</v>
      </c>
      <c r="J124" s="50">
        <f t="shared" si="33"/>
        <v>0</v>
      </c>
      <c r="K124" s="90"/>
      <c r="L124" s="90"/>
      <c r="M124" s="90"/>
      <c r="N124" s="96"/>
      <c r="O124" s="64"/>
      <c r="P124" s="90"/>
      <c r="Q124" s="96"/>
      <c r="R124" s="42">
        <f t="shared" si="13"/>
        <v>0</v>
      </c>
      <c r="S124" s="43">
        <f t="shared" si="13"/>
        <v>0</v>
      </c>
      <c r="T124" s="434"/>
      <c r="U124" s="434"/>
      <c r="V124" s="434"/>
      <c r="W124" s="511"/>
      <c r="X124" s="426"/>
      <c r="Y124" s="434"/>
      <c r="Z124" s="511"/>
      <c r="AA124" s="406">
        <f t="shared" si="31"/>
        <v>0</v>
      </c>
      <c r="AB124" s="484"/>
      <c r="AC124" s="436"/>
    </row>
    <row r="125" spans="1:29" ht="46.5" customHeight="1">
      <c r="A125" s="6" t="s">
        <v>42</v>
      </c>
      <c r="B125" s="35" t="s">
        <v>76</v>
      </c>
      <c r="C125" s="8"/>
      <c r="D125" s="13"/>
      <c r="E125" s="8"/>
      <c r="F125" s="13"/>
      <c r="G125" s="47"/>
      <c r="H125" s="48"/>
      <c r="I125" s="49">
        <f t="shared" si="33"/>
        <v>0</v>
      </c>
      <c r="J125" s="50">
        <f t="shared" si="33"/>
        <v>0</v>
      </c>
      <c r="K125" s="8"/>
      <c r="L125" s="8"/>
      <c r="M125" s="8"/>
      <c r="N125" s="13"/>
      <c r="O125" s="64"/>
      <c r="P125" s="8"/>
      <c r="Q125" s="13"/>
      <c r="R125" s="42">
        <f t="shared" si="13"/>
        <v>0</v>
      </c>
      <c r="S125" s="43">
        <f t="shared" si="13"/>
        <v>0</v>
      </c>
      <c r="T125" s="405"/>
      <c r="U125" s="405"/>
      <c r="V125" s="405"/>
      <c r="W125" s="484"/>
      <c r="X125" s="426"/>
      <c r="Y125" s="405"/>
      <c r="Z125" s="484"/>
      <c r="AA125" s="406">
        <f t="shared" si="31"/>
        <v>0</v>
      </c>
      <c r="AB125" s="484"/>
      <c r="AC125" s="407"/>
    </row>
    <row r="126" spans="1:29" ht="46.5" customHeight="1">
      <c r="A126" s="6" t="s">
        <v>44</v>
      </c>
      <c r="B126" s="35" t="s">
        <v>77</v>
      </c>
      <c r="C126" s="8"/>
      <c r="D126" s="13"/>
      <c r="E126" s="8"/>
      <c r="F126" s="13"/>
      <c r="G126" s="47"/>
      <c r="H126" s="48"/>
      <c r="I126" s="49">
        <f t="shared" si="33"/>
        <v>0</v>
      </c>
      <c r="J126" s="50">
        <f t="shared" si="33"/>
        <v>0</v>
      </c>
      <c r="K126" s="8"/>
      <c r="L126" s="8"/>
      <c r="M126" s="8"/>
      <c r="N126" s="13"/>
      <c r="O126" s="101"/>
      <c r="P126" s="8"/>
      <c r="Q126" s="13"/>
      <c r="R126" s="42">
        <f t="shared" si="13"/>
        <v>0</v>
      </c>
      <c r="S126" s="43">
        <f t="shared" si="13"/>
        <v>0</v>
      </c>
      <c r="T126" s="405"/>
      <c r="U126" s="405"/>
      <c r="V126" s="405"/>
      <c r="W126" s="484"/>
      <c r="X126" s="435"/>
      <c r="Y126" s="405"/>
      <c r="Z126" s="484"/>
      <c r="AA126" s="406">
        <f t="shared" si="31"/>
        <v>0</v>
      </c>
      <c r="AB126" s="484"/>
      <c r="AC126" s="407"/>
    </row>
    <row r="127" spans="1:29" ht="46.5" customHeight="1">
      <c r="A127" s="6" t="s">
        <v>46</v>
      </c>
      <c r="B127" s="35" t="s">
        <v>78</v>
      </c>
      <c r="C127" s="8"/>
      <c r="D127" s="13"/>
      <c r="E127" s="8"/>
      <c r="F127" s="13"/>
      <c r="G127" s="47"/>
      <c r="H127" s="48"/>
      <c r="I127" s="49">
        <f t="shared" si="33"/>
        <v>0</v>
      </c>
      <c r="J127" s="50">
        <f t="shared" si="33"/>
        <v>0</v>
      </c>
      <c r="K127" s="8"/>
      <c r="L127" s="8"/>
      <c r="M127" s="8"/>
      <c r="N127" s="13"/>
      <c r="O127" s="51"/>
      <c r="P127" s="8"/>
      <c r="Q127" s="13"/>
      <c r="R127" s="42">
        <f t="shared" si="13"/>
        <v>0</v>
      </c>
      <c r="S127" s="43">
        <f t="shared" si="13"/>
        <v>0</v>
      </c>
      <c r="T127" s="405"/>
      <c r="U127" s="405"/>
      <c r="V127" s="405"/>
      <c r="W127" s="484"/>
      <c r="X127" s="423"/>
      <c r="Y127" s="405"/>
      <c r="Z127" s="484"/>
      <c r="AA127" s="406">
        <f t="shared" si="31"/>
        <v>0</v>
      </c>
      <c r="AB127" s="484"/>
      <c r="AC127" s="407"/>
    </row>
    <row r="128" spans="1:29" ht="46.5" customHeight="1">
      <c r="A128" s="6" t="s">
        <v>48</v>
      </c>
      <c r="B128" s="35" t="s">
        <v>79</v>
      </c>
      <c r="C128" s="8"/>
      <c r="D128" s="13"/>
      <c r="E128" s="8"/>
      <c r="F128" s="13"/>
      <c r="G128" s="47"/>
      <c r="H128" s="48"/>
      <c r="I128" s="49">
        <f t="shared" si="33"/>
        <v>0</v>
      </c>
      <c r="J128" s="50">
        <f t="shared" si="33"/>
        <v>0</v>
      </c>
      <c r="K128" s="8"/>
      <c r="L128" s="8"/>
      <c r="M128" s="8"/>
      <c r="N128" s="13"/>
      <c r="O128" s="51"/>
      <c r="P128" s="8"/>
      <c r="Q128" s="13"/>
      <c r="R128" s="42">
        <f t="shared" si="13"/>
        <v>0</v>
      </c>
      <c r="S128" s="43">
        <f t="shared" si="13"/>
        <v>0</v>
      </c>
      <c r="T128" s="405"/>
      <c r="U128" s="405"/>
      <c r="V128" s="405"/>
      <c r="W128" s="484"/>
      <c r="X128" s="423"/>
      <c r="Y128" s="405"/>
      <c r="Z128" s="484"/>
      <c r="AA128" s="406">
        <f t="shared" si="31"/>
        <v>0</v>
      </c>
      <c r="AB128" s="484"/>
      <c r="AC128" s="407"/>
    </row>
    <row r="129" spans="1:29" ht="46.5" customHeight="1">
      <c r="A129" s="6" t="s">
        <v>50</v>
      </c>
      <c r="B129" s="35" t="s">
        <v>49</v>
      </c>
      <c r="C129" s="8"/>
      <c r="D129" s="13"/>
      <c r="E129" s="8"/>
      <c r="F129" s="13"/>
      <c r="G129" s="47"/>
      <c r="H129" s="48"/>
      <c r="I129" s="49">
        <f t="shared" si="33"/>
        <v>0</v>
      </c>
      <c r="J129" s="50">
        <f t="shared" si="33"/>
        <v>0</v>
      </c>
      <c r="K129" s="8"/>
      <c r="L129" s="8"/>
      <c r="M129" s="8"/>
      <c r="N129" s="13"/>
      <c r="O129" s="51"/>
      <c r="P129" s="8"/>
      <c r="Q129" s="13"/>
      <c r="R129" s="42">
        <f t="shared" si="13"/>
        <v>0</v>
      </c>
      <c r="S129" s="43">
        <f t="shared" si="13"/>
        <v>0</v>
      </c>
      <c r="T129" s="405"/>
      <c r="U129" s="405"/>
      <c r="V129" s="405"/>
      <c r="W129" s="484"/>
      <c r="X129" s="423"/>
      <c r="Y129" s="405"/>
      <c r="Z129" s="484"/>
      <c r="AA129" s="406">
        <f t="shared" si="31"/>
        <v>0</v>
      </c>
      <c r="AB129" s="484"/>
      <c r="AC129" s="407"/>
    </row>
    <row r="130" spans="1:29" ht="61.5" customHeight="1">
      <c r="A130" s="6">
        <v>3.25</v>
      </c>
      <c r="B130" s="35" t="s">
        <v>80</v>
      </c>
      <c r="C130" s="8"/>
      <c r="D130" s="13"/>
      <c r="E130" s="8"/>
      <c r="F130" s="13"/>
      <c r="G130" s="47"/>
      <c r="H130" s="48"/>
      <c r="I130" s="49">
        <f t="shared" si="33"/>
        <v>0</v>
      </c>
      <c r="J130" s="50">
        <f t="shared" si="33"/>
        <v>0</v>
      </c>
      <c r="K130" s="8"/>
      <c r="L130" s="8"/>
      <c r="M130" s="8"/>
      <c r="N130" s="13"/>
      <c r="O130" s="51"/>
      <c r="P130" s="8"/>
      <c r="Q130" s="13"/>
      <c r="R130" s="42">
        <f t="shared" si="13"/>
        <v>0</v>
      </c>
      <c r="S130" s="43">
        <f t="shared" si="13"/>
        <v>0</v>
      </c>
      <c r="T130" s="405"/>
      <c r="U130" s="405"/>
      <c r="V130" s="405"/>
      <c r="W130" s="484"/>
      <c r="X130" s="423"/>
      <c r="Y130" s="405"/>
      <c r="Z130" s="484"/>
      <c r="AA130" s="406">
        <f t="shared" si="31"/>
        <v>0</v>
      </c>
      <c r="AB130" s="484"/>
      <c r="AC130" s="407"/>
    </row>
    <row r="131" spans="1:29" ht="66.75" customHeight="1">
      <c r="A131" s="6">
        <f t="shared" ref="A131:A139" si="36">+A130+0.01</f>
        <v>3.26</v>
      </c>
      <c r="B131" s="35" t="s">
        <v>82</v>
      </c>
      <c r="C131" s="8"/>
      <c r="D131" s="13"/>
      <c r="E131" s="8"/>
      <c r="F131" s="13"/>
      <c r="G131" s="47"/>
      <c r="H131" s="48"/>
      <c r="I131" s="49">
        <f t="shared" si="33"/>
        <v>0</v>
      </c>
      <c r="J131" s="50">
        <f t="shared" si="33"/>
        <v>0</v>
      </c>
      <c r="K131" s="8"/>
      <c r="L131" s="8"/>
      <c r="M131" s="8"/>
      <c r="N131" s="13"/>
      <c r="O131" s="51"/>
      <c r="P131" s="8"/>
      <c r="Q131" s="13"/>
      <c r="R131" s="42">
        <f t="shared" si="13"/>
        <v>0</v>
      </c>
      <c r="S131" s="43">
        <f t="shared" si="13"/>
        <v>0</v>
      </c>
      <c r="T131" s="405"/>
      <c r="U131" s="405"/>
      <c r="V131" s="405"/>
      <c r="W131" s="484"/>
      <c r="X131" s="423"/>
      <c r="Y131" s="405"/>
      <c r="Z131" s="484"/>
      <c r="AA131" s="406">
        <f t="shared" si="31"/>
        <v>0</v>
      </c>
      <c r="AB131" s="484"/>
      <c r="AC131" s="407"/>
    </row>
    <row r="132" spans="1:29" ht="46.5" customHeight="1">
      <c r="A132" s="6">
        <f t="shared" si="36"/>
        <v>3.2699999999999996</v>
      </c>
      <c r="B132" s="18" t="s">
        <v>83</v>
      </c>
      <c r="C132" s="8"/>
      <c r="D132" s="13"/>
      <c r="E132" s="8"/>
      <c r="F132" s="13"/>
      <c r="G132" s="47"/>
      <c r="H132" s="48"/>
      <c r="I132" s="49">
        <f t="shared" si="33"/>
        <v>0</v>
      </c>
      <c r="J132" s="50">
        <f t="shared" si="33"/>
        <v>0</v>
      </c>
      <c r="K132" s="8"/>
      <c r="L132" s="8"/>
      <c r="M132" s="8"/>
      <c r="N132" s="13"/>
      <c r="O132" s="51"/>
      <c r="P132" s="8"/>
      <c r="Q132" s="13"/>
      <c r="R132" s="42">
        <f t="shared" si="13"/>
        <v>0</v>
      </c>
      <c r="S132" s="43">
        <f t="shared" si="13"/>
        <v>0</v>
      </c>
      <c r="T132" s="405"/>
      <c r="U132" s="405"/>
      <c r="V132" s="405"/>
      <c r="W132" s="484"/>
      <c r="X132" s="423"/>
      <c r="Y132" s="405"/>
      <c r="Z132" s="484"/>
      <c r="AA132" s="406">
        <f t="shared" si="31"/>
        <v>0</v>
      </c>
      <c r="AB132" s="484"/>
      <c r="AC132" s="407"/>
    </row>
    <row r="133" spans="1:29" ht="46.5" customHeight="1">
      <c r="A133" s="6">
        <f t="shared" si="36"/>
        <v>3.2799999999999994</v>
      </c>
      <c r="B133" s="18" t="s">
        <v>84</v>
      </c>
      <c r="C133" s="8"/>
      <c r="D133" s="13"/>
      <c r="E133" s="8"/>
      <c r="F133" s="13"/>
      <c r="G133" s="47"/>
      <c r="H133" s="48"/>
      <c r="I133" s="49">
        <f t="shared" si="33"/>
        <v>0</v>
      </c>
      <c r="J133" s="50">
        <f t="shared" si="33"/>
        <v>0</v>
      </c>
      <c r="K133" s="8"/>
      <c r="L133" s="8"/>
      <c r="M133" s="8"/>
      <c r="N133" s="13"/>
      <c r="O133" s="51"/>
      <c r="P133" s="8"/>
      <c r="Q133" s="13"/>
      <c r="R133" s="42">
        <f t="shared" si="13"/>
        <v>0</v>
      </c>
      <c r="S133" s="43">
        <f t="shared" si="13"/>
        <v>0</v>
      </c>
      <c r="T133" s="405"/>
      <c r="U133" s="405"/>
      <c r="V133" s="405"/>
      <c r="W133" s="484"/>
      <c r="X133" s="423"/>
      <c r="Y133" s="405"/>
      <c r="Z133" s="484"/>
      <c r="AA133" s="406">
        <f t="shared" si="31"/>
        <v>0</v>
      </c>
      <c r="AB133" s="484"/>
      <c r="AC133" s="407"/>
    </row>
    <row r="134" spans="1:29" ht="46.5" customHeight="1">
      <c r="A134" s="6">
        <f t="shared" si="36"/>
        <v>3.2899999999999991</v>
      </c>
      <c r="B134" s="18" t="s">
        <v>85</v>
      </c>
      <c r="C134" s="8"/>
      <c r="D134" s="13"/>
      <c r="E134" s="8"/>
      <c r="F134" s="13"/>
      <c r="G134" s="47"/>
      <c r="H134" s="48"/>
      <c r="I134" s="49">
        <f t="shared" si="33"/>
        <v>0</v>
      </c>
      <c r="J134" s="50">
        <f t="shared" si="33"/>
        <v>0</v>
      </c>
      <c r="K134" s="8"/>
      <c r="L134" s="8"/>
      <c r="M134" s="8"/>
      <c r="N134" s="13"/>
      <c r="O134" s="51"/>
      <c r="P134" s="8"/>
      <c r="Q134" s="13"/>
      <c r="R134" s="42">
        <f t="shared" si="13"/>
        <v>0</v>
      </c>
      <c r="S134" s="43">
        <f t="shared" si="13"/>
        <v>0</v>
      </c>
      <c r="T134" s="405"/>
      <c r="U134" s="405"/>
      <c r="V134" s="405"/>
      <c r="W134" s="484"/>
      <c r="X134" s="423"/>
      <c r="Y134" s="405"/>
      <c r="Z134" s="484"/>
      <c r="AA134" s="406">
        <f t="shared" si="31"/>
        <v>0</v>
      </c>
      <c r="AB134" s="484"/>
      <c r="AC134" s="407"/>
    </row>
    <row r="135" spans="1:29" ht="46.5" customHeight="1">
      <c r="A135" s="6">
        <f t="shared" si="36"/>
        <v>3.2999999999999989</v>
      </c>
      <c r="B135" s="18" t="s">
        <v>86</v>
      </c>
      <c r="C135" s="8"/>
      <c r="D135" s="13"/>
      <c r="E135" s="8"/>
      <c r="F135" s="13"/>
      <c r="G135" s="47"/>
      <c r="H135" s="48"/>
      <c r="I135" s="49">
        <f t="shared" si="33"/>
        <v>0</v>
      </c>
      <c r="J135" s="50">
        <f t="shared" si="33"/>
        <v>0</v>
      </c>
      <c r="K135" s="8"/>
      <c r="L135" s="8"/>
      <c r="M135" s="8"/>
      <c r="N135" s="13"/>
      <c r="O135" s="51"/>
      <c r="P135" s="8"/>
      <c r="Q135" s="13"/>
      <c r="R135" s="42">
        <f t="shared" si="13"/>
        <v>0</v>
      </c>
      <c r="S135" s="43">
        <f t="shared" si="13"/>
        <v>0</v>
      </c>
      <c r="T135" s="405"/>
      <c r="U135" s="405"/>
      <c r="V135" s="405"/>
      <c r="W135" s="484"/>
      <c r="X135" s="423"/>
      <c r="Y135" s="405"/>
      <c r="Z135" s="484"/>
      <c r="AA135" s="406">
        <f t="shared" si="31"/>
        <v>0</v>
      </c>
      <c r="AB135" s="484"/>
      <c r="AC135" s="407"/>
    </row>
    <row r="136" spans="1:29" ht="46.5" customHeight="1">
      <c r="A136" s="6">
        <f t="shared" si="36"/>
        <v>3.3099999999999987</v>
      </c>
      <c r="B136" s="18" t="s">
        <v>87</v>
      </c>
      <c r="C136" s="8"/>
      <c r="D136" s="13"/>
      <c r="E136" s="8"/>
      <c r="F136" s="13"/>
      <c r="G136" s="47"/>
      <c r="H136" s="48"/>
      <c r="I136" s="49">
        <f t="shared" si="33"/>
        <v>0</v>
      </c>
      <c r="J136" s="50">
        <f t="shared" si="33"/>
        <v>0</v>
      </c>
      <c r="K136" s="8"/>
      <c r="L136" s="8"/>
      <c r="M136" s="8"/>
      <c r="N136" s="13"/>
      <c r="O136" s="51"/>
      <c r="P136" s="8"/>
      <c r="Q136" s="13"/>
      <c r="R136" s="42">
        <f t="shared" si="13"/>
        <v>0</v>
      </c>
      <c r="S136" s="43">
        <f t="shared" si="13"/>
        <v>0</v>
      </c>
      <c r="T136" s="405"/>
      <c r="U136" s="405"/>
      <c r="V136" s="405"/>
      <c r="W136" s="484"/>
      <c r="X136" s="423"/>
      <c r="Y136" s="405"/>
      <c r="Z136" s="484"/>
      <c r="AA136" s="406">
        <f t="shared" si="31"/>
        <v>0</v>
      </c>
      <c r="AB136" s="484"/>
      <c r="AC136" s="407"/>
    </row>
    <row r="137" spans="1:29" ht="46.5" customHeight="1">
      <c r="A137" s="6">
        <f t="shared" si="36"/>
        <v>3.3199999999999985</v>
      </c>
      <c r="B137" s="18" t="s">
        <v>88</v>
      </c>
      <c r="C137" s="8"/>
      <c r="D137" s="13"/>
      <c r="E137" s="8"/>
      <c r="F137" s="13"/>
      <c r="G137" s="47"/>
      <c r="H137" s="48"/>
      <c r="I137" s="49">
        <f t="shared" si="33"/>
        <v>0</v>
      </c>
      <c r="J137" s="50">
        <f t="shared" si="33"/>
        <v>0</v>
      </c>
      <c r="K137" s="8"/>
      <c r="L137" s="8"/>
      <c r="M137" s="8"/>
      <c r="N137" s="13"/>
      <c r="O137" s="51"/>
      <c r="P137" s="8"/>
      <c r="Q137" s="13"/>
      <c r="R137" s="42">
        <f t="shared" si="13"/>
        <v>0</v>
      </c>
      <c r="S137" s="43">
        <f t="shared" si="13"/>
        <v>0</v>
      </c>
      <c r="T137" s="405"/>
      <c r="U137" s="405"/>
      <c r="V137" s="405"/>
      <c r="W137" s="484"/>
      <c r="X137" s="423"/>
      <c r="Y137" s="405"/>
      <c r="Z137" s="484"/>
      <c r="AA137" s="406">
        <f t="shared" si="31"/>
        <v>0</v>
      </c>
      <c r="AB137" s="484"/>
      <c r="AC137" s="407"/>
    </row>
    <row r="138" spans="1:29" ht="46.5" customHeight="1">
      <c r="A138" s="6">
        <f t="shared" si="36"/>
        <v>3.3299999999999983</v>
      </c>
      <c r="B138" s="18" t="s">
        <v>89</v>
      </c>
      <c r="C138" s="8"/>
      <c r="D138" s="13"/>
      <c r="E138" s="8"/>
      <c r="F138" s="13"/>
      <c r="G138" s="47"/>
      <c r="H138" s="48"/>
      <c r="I138" s="49">
        <f t="shared" si="33"/>
        <v>0</v>
      </c>
      <c r="J138" s="50">
        <f t="shared" si="33"/>
        <v>0</v>
      </c>
      <c r="K138" s="8"/>
      <c r="L138" s="8"/>
      <c r="M138" s="8"/>
      <c r="N138" s="13"/>
      <c r="O138" s="51"/>
      <c r="P138" s="8"/>
      <c r="Q138" s="13"/>
      <c r="R138" s="42">
        <f t="shared" si="13"/>
        <v>0</v>
      </c>
      <c r="S138" s="43">
        <f t="shared" si="13"/>
        <v>0</v>
      </c>
      <c r="T138" s="405"/>
      <c r="U138" s="405"/>
      <c r="V138" s="405"/>
      <c r="W138" s="484"/>
      <c r="X138" s="423"/>
      <c r="Y138" s="405"/>
      <c r="Z138" s="484"/>
      <c r="AA138" s="406">
        <f t="shared" si="31"/>
        <v>0</v>
      </c>
      <c r="AB138" s="484"/>
      <c r="AC138" s="407"/>
    </row>
    <row r="139" spans="1:29" ht="46.5" customHeight="1">
      <c r="A139" s="6">
        <f t="shared" si="36"/>
        <v>3.3399999999999981</v>
      </c>
      <c r="B139" s="18" t="s">
        <v>90</v>
      </c>
      <c r="C139" s="8"/>
      <c r="D139" s="13"/>
      <c r="E139" s="8"/>
      <c r="F139" s="13"/>
      <c r="G139" s="47"/>
      <c r="H139" s="48"/>
      <c r="I139" s="49">
        <f t="shared" si="33"/>
        <v>0</v>
      </c>
      <c r="J139" s="50">
        <f t="shared" si="33"/>
        <v>0</v>
      </c>
      <c r="K139" s="8"/>
      <c r="L139" s="8"/>
      <c r="M139" s="8"/>
      <c r="N139" s="13"/>
      <c r="O139" s="51"/>
      <c r="P139" s="8"/>
      <c r="Q139" s="13"/>
      <c r="R139" s="42">
        <f t="shared" si="13"/>
        <v>0</v>
      </c>
      <c r="S139" s="43">
        <f t="shared" si="13"/>
        <v>0</v>
      </c>
      <c r="T139" s="405"/>
      <c r="U139" s="405"/>
      <c r="V139" s="405"/>
      <c r="W139" s="484"/>
      <c r="X139" s="423"/>
      <c r="Y139" s="405"/>
      <c r="Z139" s="484"/>
      <c r="AA139" s="406">
        <f t="shared" si="31"/>
        <v>0</v>
      </c>
      <c r="AB139" s="484"/>
      <c r="AC139" s="407"/>
    </row>
    <row r="140" spans="1:29" ht="46.5" customHeight="1">
      <c r="A140" s="6">
        <v>3.35</v>
      </c>
      <c r="B140" s="18" t="s">
        <v>91</v>
      </c>
      <c r="C140" s="8"/>
      <c r="D140" s="13"/>
      <c r="E140" s="8"/>
      <c r="F140" s="13"/>
      <c r="G140" s="47"/>
      <c r="H140" s="48"/>
      <c r="I140" s="49">
        <f t="shared" si="33"/>
        <v>0</v>
      </c>
      <c r="J140" s="50">
        <f t="shared" si="33"/>
        <v>0</v>
      </c>
      <c r="K140" s="8"/>
      <c r="L140" s="8"/>
      <c r="M140" s="8"/>
      <c r="N140" s="13"/>
      <c r="O140" s="51"/>
      <c r="P140" s="8"/>
      <c r="Q140" s="13"/>
      <c r="R140" s="42">
        <f t="shared" si="13"/>
        <v>0</v>
      </c>
      <c r="S140" s="43">
        <f t="shared" si="13"/>
        <v>0</v>
      </c>
      <c r="T140" s="405"/>
      <c r="U140" s="405"/>
      <c r="V140" s="405"/>
      <c r="W140" s="484"/>
      <c r="X140" s="423"/>
      <c r="Y140" s="405"/>
      <c r="Z140" s="484"/>
      <c r="AA140" s="406">
        <f t="shared" si="31"/>
        <v>0</v>
      </c>
      <c r="AB140" s="484"/>
      <c r="AC140" s="407"/>
    </row>
    <row r="141" spans="1:29" ht="46.5" customHeight="1">
      <c r="A141" s="6">
        <v>3.36</v>
      </c>
      <c r="B141" s="18" t="s">
        <v>92</v>
      </c>
      <c r="C141" s="8"/>
      <c r="D141" s="13"/>
      <c r="E141" s="8"/>
      <c r="F141" s="13"/>
      <c r="G141" s="47"/>
      <c r="H141" s="48"/>
      <c r="I141" s="49">
        <f t="shared" si="33"/>
        <v>0</v>
      </c>
      <c r="J141" s="50">
        <f t="shared" si="33"/>
        <v>0</v>
      </c>
      <c r="K141" s="8"/>
      <c r="L141" s="8"/>
      <c r="M141" s="8"/>
      <c r="N141" s="13"/>
      <c r="O141" s="51"/>
      <c r="P141" s="8"/>
      <c r="Q141" s="13"/>
      <c r="R141" s="42">
        <f t="shared" si="13"/>
        <v>0</v>
      </c>
      <c r="S141" s="43">
        <f t="shared" si="13"/>
        <v>0</v>
      </c>
      <c r="T141" s="405"/>
      <c r="U141" s="405"/>
      <c r="V141" s="405"/>
      <c r="W141" s="484"/>
      <c r="X141" s="423"/>
      <c r="Y141" s="405"/>
      <c r="Z141" s="484"/>
      <c r="AA141" s="406">
        <f t="shared" si="31"/>
        <v>0</v>
      </c>
      <c r="AB141" s="484"/>
      <c r="AC141" s="407"/>
    </row>
    <row r="142" spans="1:29" s="216" customFormat="1" ht="18">
      <c r="A142" s="203"/>
      <c r="B142" s="192" t="s">
        <v>64</v>
      </c>
      <c r="C142" s="133"/>
      <c r="D142" s="142"/>
      <c r="E142" s="133"/>
      <c r="F142" s="142"/>
      <c r="G142" s="214"/>
      <c r="H142" s="215"/>
      <c r="I142" s="141"/>
      <c r="J142" s="133"/>
      <c r="K142" s="133"/>
      <c r="L142" s="133"/>
      <c r="M142" s="133"/>
      <c r="N142" s="142"/>
      <c r="O142" s="136"/>
      <c r="P142" s="133"/>
      <c r="Q142" s="142"/>
      <c r="R142" s="198">
        <f t="shared" si="13"/>
        <v>0</v>
      </c>
      <c r="S142" s="199">
        <f t="shared" si="13"/>
        <v>0</v>
      </c>
      <c r="T142" s="439"/>
      <c r="U142" s="439"/>
      <c r="V142" s="439"/>
      <c r="W142" s="448"/>
      <c r="X142" s="440"/>
      <c r="Y142" s="439"/>
      <c r="Z142" s="448"/>
      <c r="AA142" s="445">
        <f t="shared" si="31"/>
        <v>0</v>
      </c>
      <c r="AB142" s="446">
        <f t="shared" si="32"/>
        <v>0</v>
      </c>
      <c r="AC142" s="422"/>
    </row>
    <row r="143" spans="1:29" s="216" customFormat="1" ht="31.5">
      <c r="A143" s="203"/>
      <c r="B143" s="132" t="s">
        <v>93</v>
      </c>
      <c r="C143" s="133"/>
      <c r="D143" s="142"/>
      <c r="E143" s="133"/>
      <c r="F143" s="142"/>
      <c r="G143" s="214"/>
      <c r="H143" s="215"/>
      <c r="I143" s="141"/>
      <c r="J143" s="133"/>
      <c r="K143" s="133"/>
      <c r="L143" s="133"/>
      <c r="M143" s="133"/>
      <c r="N143" s="142"/>
      <c r="O143" s="136"/>
      <c r="P143" s="133"/>
      <c r="Q143" s="142"/>
      <c r="R143" s="198">
        <f t="shared" si="13"/>
        <v>0</v>
      </c>
      <c r="S143" s="199">
        <f t="shared" si="13"/>
        <v>0</v>
      </c>
      <c r="T143" s="439"/>
      <c r="U143" s="439"/>
      <c r="V143" s="439"/>
      <c r="W143" s="448"/>
      <c r="X143" s="440"/>
      <c r="Y143" s="439"/>
      <c r="Z143" s="448"/>
      <c r="AA143" s="445">
        <f t="shared" si="31"/>
        <v>0</v>
      </c>
      <c r="AB143" s="446">
        <f t="shared" si="32"/>
        <v>0</v>
      </c>
      <c r="AC143" s="403"/>
    </row>
    <row r="144" spans="1:29" s="216" customFormat="1" ht="18">
      <c r="A144" s="203"/>
      <c r="B144" s="193" t="s">
        <v>101</v>
      </c>
      <c r="C144" s="141">
        <f>C143+C111+C78</f>
        <v>0</v>
      </c>
      <c r="D144" s="142">
        <f t="shared" ref="D144:S144" si="37">D143+D111+D78</f>
        <v>0</v>
      </c>
      <c r="E144" s="141">
        <f t="shared" si="37"/>
        <v>0</v>
      </c>
      <c r="F144" s="142">
        <f t="shared" si="37"/>
        <v>0</v>
      </c>
      <c r="G144" s="214"/>
      <c r="H144" s="215"/>
      <c r="I144" s="141">
        <f t="shared" si="37"/>
        <v>0</v>
      </c>
      <c r="J144" s="141">
        <f t="shared" si="37"/>
        <v>0</v>
      </c>
      <c r="K144" s="141">
        <f t="shared" si="37"/>
        <v>0</v>
      </c>
      <c r="L144" s="141">
        <f t="shared" si="37"/>
        <v>0</v>
      </c>
      <c r="M144" s="141">
        <f t="shared" si="37"/>
        <v>0</v>
      </c>
      <c r="N144" s="142">
        <f t="shared" si="37"/>
        <v>0</v>
      </c>
      <c r="O144" s="136">
        <f t="shared" si="37"/>
        <v>9.6964999999999986</v>
      </c>
      <c r="P144" s="141">
        <f t="shared" si="37"/>
        <v>0</v>
      </c>
      <c r="Q144" s="142">
        <f>Q143+Q111+Q78</f>
        <v>0</v>
      </c>
      <c r="R144" s="141">
        <f t="shared" si="37"/>
        <v>0</v>
      </c>
      <c r="S144" s="142">
        <f t="shared" si="37"/>
        <v>0</v>
      </c>
      <c r="T144" s="447"/>
      <c r="U144" s="447">
        <f t="shared" ref="U144:W144" si="38">U143+U111+U78</f>
        <v>0</v>
      </c>
      <c r="V144" s="447"/>
      <c r="W144" s="448">
        <f t="shared" si="38"/>
        <v>0</v>
      </c>
      <c r="X144" s="440">
        <f>X143+X111+X78</f>
        <v>9.5714999999999986</v>
      </c>
      <c r="Y144" s="447"/>
      <c r="Z144" s="448">
        <f>Z143+Z111+Z78</f>
        <v>0</v>
      </c>
      <c r="AA144" s="447"/>
      <c r="AB144" s="448">
        <f t="shared" ref="AB144" si="39">AB143+AB111+AB78</f>
        <v>0</v>
      </c>
      <c r="AC144" s="416"/>
    </row>
    <row r="145" spans="1:29" s="147" customFormat="1" ht="18">
      <c r="A145" s="143">
        <v>4</v>
      </c>
      <c r="B145" s="144" t="s">
        <v>102</v>
      </c>
      <c r="C145" s="145"/>
      <c r="D145" s="162"/>
      <c r="E145" s="145"/>
      <c r="F145" s="162"/>
      <c r="G145" s="151"/>
      <c r="H145" s="152"/>
      <c r="I145" s="159"/>
      <c r="J145" s="145"/>
      <c r="K145" s="145"/>
      <c r="L145" s="145"/>
      <c r="M145" s="145"/>
      <c r="N145" s="162"/>
      <c r="O145" s="153"/>
      <c r="P145" s="145"/>
      <c r="Q145" s="162"/>
      <c r="R145" s="154">
        <f t="shared" si="13"/>
        <v>0</v>
      </c>
      <c r="S145" s="155">
        <f t="shared" si="13"/>
        <v>0</v>
      </c>
      <c r="T145" s="439"/>
      <c r="U145" s="439"/>
      <c r="V145" s="439"/>
      <c r="W145" s="448"/>
      <c r="X145" s="440"/>
      <c r="Y145" s="439"/>
      <c r="Z145" s="448"/>
      <c r="AA145" s="406">
        <f t="shared" ref="AA145:AA147" si="40">T145+V145+Y145</f>
        <v>0</v>
      </c>
      <c r="AB145" s="425">
        <f t="shared" ref="AB145" si="41">U145+W145+Z145</f>
        <v>0</v>
      </c>
      <c r="AC145" s="403"/>
    </row>
    <row r="146" spans="1:29" ht="33.75" customHeight="1">
      <c r="A146" s="6">
        <v>4.01</v>
      </c>
      <c r="B146" s="7" t="s">
        <v>103</v>
      </c>
      <c r="C146" s="8"/>
      <c r="D146" s="13"/>
      <c r="E146" s="8"/>
      <c r="F146" s="13"/>
      <c r="G146" s="47"/>
      <c r="H146" s="48"/>
      <c r="I146" s="49">
        <f t="shared" ref="I146:J147" si="42">C146-E146</f>
        <v>0</v>
      </c>
      <c r="J146" s="50">
        <f t="shared" si="42"/>
        <v>0</v>
      </c>
      <c r="K146" s="8"/>
      <c r="L146" s="8"/>
      <c r="M146" s="8"/>
      <c r="N146" s="13"/>
      <c r="O146" s="51">
        <v>0.03</v>
      </c>
      <c r="P146" s="8"/>
      <c r="Q146" s="41">
        <f>O146*P146</f>
        <v>0</v>
      </c>
      <c r="R146" s="42">
        <f t="shared" si="13"/>
        <v>0</v>
      </c>
      <c r="S146" s="43">
        <f t="shared" si="13"/>
        <v>0</v>
      </c>
      <c r="T146" s="405"/>
      <c r="U146" s="405"/>
      <c r="V146" s="405"/>
      <c r="W146" s="484"/>
      <c r="X146" s="423">
        <v>0.03</v>
      </c>
      <c r="Y146" s="405"/>
      <c r="Z146" s="424">
        <f>X146*Y146</f>
        <v>0</v>
      </c>
      <c r="AA146" s="406">
        <f t="shared" si="40"/>
        <v>0</v>
      </c>
      <c r="AB146" s="484">
        <f t="shared" si="19"/>
        <v>0</v>
      </c>
      <c r="AC146" s="404"/>
    </row>
    <row r="147" spans="1:29" ht="45.75" customHeight="1">
      <c r="A147" s="6">
        <v>4.0199999999999996</v>
      </c>
      <c r="B147" s="7" t="s">
        <v>104</v>
      </c>
      <c r="C147" s="8"/>
      <c r="D147" s="13"/>
      <c r="E147" s="8"/>
      <c r="F147" s="13"/>
      <c r="G147" s="47"/>
      <c r="H147" s="48"/>
      <c r="I147" s="49">
        <f t="shared" si="42"/>
        <v>0</v>
      </c>
      <c r="J147" s="50">
        <f t="shared" si="42"/>
        <v>0</v>
      </c>
      <c r="K147" s="8"/>
      <c r="L147" s="8"/>
      <c r="M147" s="8"/>
      <c r="N147" s="13"/>
      <c r="O147" s="51">
        <v>0.03</v>
      </c>
      <c r="P147" s="8"/>
      <c r="Q147" s="41">
        <f>O147*P147</f>
        <v>0</v>
      </c>
      <c r="R147" s="42">
        <f t="shared" ref="R147:S210" si="43">K147+M147+P147</f>
        <v>0</v>
      </c>
      <c r="S147" s="43">
        <f t="shared" si="43"/>
        <v>0</v>
      </c>
      <c r="T147" s="405"/>
      <c r="U147" s="405"/>
      <c r="V147" s="405"/>
      <c r="W147" s="484"/>
      <c r="X147" s="423">
        <v>0.03</v>
      </c>
      <c r="Y147" s="405"/>
      <c r="Z147" s="424">
        <f>X147*Y147</f>
        <v>0</v>
      </c>
      <c r="AA147" s="406">
        <f t="shared" si="40"/>
        <v>0</v>
      </c>
      <c r="AB147" s="484">
        <f t="shared" si="19"/>
        <v>0</v>
      </c>
      <c r="AC147" s="404"/>
    </row>
    <row r="148" spans="1:29" s="216" customFormat="1" ht="18">
      <c r="A148" s="203"/>
      <c r="B148" s="192" t="s">
        <v>105</v>
      </c>
      <c r="C148" s="198">
        <f>SUM(C146:C147)</f>
        <v>0</v>
      </c>
      <c r="D148" s="199">
        <f>SUM(D146:D147)</f>
        <v>0</v>
      </c>
      <c r="E148" s="198">
        <f>SUM(E146:E147)</f>
        <v>0</v>
      </c>
      <c r="F148" s="199">
        <f>SUM(F146:F147)</f>
        <v>0</v>
      </c>
      <c r="G148" s="214"/>
      <c r="H148" s="215"/>
      <c r="I148" s="198">
        <f t="shared" ref="I148:S148" si="44">SUM(I146:I147)</f>
        <v>0</v>
      </c>
      <c r="J148" s="199">
        <f t="shared" si="44"/>
        <v>0</v>
      </c>
      <c r="K148" s="199">
        <f t="shared" si="44"/>
        <v>0</v>
      </c>
      <c r="L148" s="199">
        <f t="shared" si="44"/>
        <v>0</v>
      </c>
      <c r="M148" s="199">
        <f t="shared" si="44"/>
        <v>0</v>
      </c>
      <c r="N148" s="199">
        <f t="shared" si="44"/>
        <v>0</v>
      </c>
      <c r="O148" s="200">
        <f t="shared" si="44"/>
        <v>0.06</v>
      </c>
      <c r="P148" s="199">
        <f t="shared" si="44"/>
        <v>0</v>
      </c>
      <c r="Q148" s="199">
        <f>SUM(Q146:Q147)</f>
        <v>0</v>
      </c>
      <c r="R148" s="199">
        <f t="shared" si="44"/>
        <v>0</v>
      </c>
      <c r="S148" s="199">
        <f t="shared" si="44"/>
        <v>0</v>
      </c>
      <c r="T148" s="446"/>
      <c r="U148" s="446">
        <f t="shared" ref="U148:W148" si="45">SUM(U146:U147)</f>
        <v>0</v>
      </c>
      <c r="V148" s="446"/>
      <c r="W148" s="446">
        <f t="shared" si="45"/>
        <v>0</v>
      </c>
      <c r="X148" s="449"/>
      <c r="Y148" s="446">
        <f>SUM(Y146:Y147)</f>
        <v>0</v>
      </c>
      <c r="Z148" s="446">
        <f>SUM(Z146:Z147)</f>
        <v>0</v>
      </c>
      <c r="AA148" s="446">
        <f t="shared" ref="AA148:AB148" si="46">SUM(AA146:AA147)</f>
        <v>0</v>
      </c>
      <c r="AB148" s="446">
        <f t="shared" si="46"/>
        <v>0</v>
      </c>
      <c r="AC148" s="422"/>
    </row>
    <row r="149" spans="1:29" s="147" customFormat="1" ht="109.5" customHeight="1">
      <c r="A149" s="143">
        <v>5</v>
      </c>
      <c r="B149" s="144" t="s">
        <v>106</v>
      </c>
      <c r="C149" s="145"/>
      <c r="D149" s="162"/>
      <c r="E149" s="145"/>
      <c r="F149" s="162"/>
      <c r="G149" s="151"/>
      <c r="H149" s="152"/>
      <c r="I149" s="156">
        <f>C149-E149</f>
        <v>0</v>
      </c>
      <c r="J149" s="157">
        <f>D149-F149</f>
        <v>0</v>
      </c>
      <c r="K149" s="145"/>
      <c r="L149" s="145"/>
      <c r="M149" s="145"/>
      <c r="N149" s="162"/>
      <c r="O149" s="153">
        <v>0.21138000000000001</v>
      </c>
      <c r="P149" s="145">
        <v>144</v>
      </c>
      <c r="Q149" s="158">
        <f>O149*P149</f>
        <v>30.438720000000004</v>
      </c>
      <c r="R149" s="154">
        <f t="shared" si="43"/>
        <v>144</v>
      </c>
      <c r="S149" s="155">
        <f t="shared" si="43"/>
        <v>30.438720000000004</v>
      </c>
      <c r="T149" s="439"/>
      <c r="U149" s="439"/>
      <c r="V149" s="439"/>
      <c r="W149" s="448"/>
      <c r="X149" s="440">
        <v>0.21138000000000001</v>
      </c>
      <c r="Y149" s="439">
        <v>0</v>
      </c>
      <c r="Z149" s="424">
        <f>X149*Y149</f>
        <v>0</v>
      </c>
      <c r="AA149" s="406">
        <f t="shared" ref="AA149" si="47">T149+V149+Y149</f>
        <v>0</v>
      </c>
      <c r="AB149" s="484">
        <f t="shared" si="19"/>
        <v>0</v>
      </c>
      <c r="AC149" s="403"/>
    </row>
    <row r="150" spans="1:29" s="216" customFormat="1" ht="18">
      <c r="A150" s="202"/>
      <c r="B150" s="132" t="s">
        <v>107</v>
      </c>
      <c r="C150" s="133">
        <f>C149</f>
        <v>0</v>
      </c>
      <c r="D150" s="142">
        <f>D149</f>
        <v>0</v>
      </c>
      <c r="E150" s="142">
        <f t="shared" ref="E150:S150" si="48">E149</f>
        <v>0</v>
      </c>
      <c r="F150" s="142">
        <f t="shared" si="48"/>
        <v>0</v>
      </c>
      <c r="G150" s="214"/>
      <c r="H150" s="215"/>
      <c r="I150" s="141">
        <f t="shared" si="48"/>
        <v>0</v>
      </c>
      <c r="J150" s="142">
        <f t="shared" si="48"/>
        <v>0</v>
      </c>
      <c r="K150" s="142">
        <f t="shared" si="48"/>
        <v>0</v>
      </c>
      <c r="L150" s="142">
        <f t="shared" si="48"/>
        <v>0</v>
      </c>
      <c r="M150" s="142">
        <f t="shared" si="48"/>
        <v>0</v>
      </c>
      <c r="N150" s="142">
        <f t="shared" si="48"/>
        <v>0</v>
      </c>
      <c r="O150" s="136">
        <f t="shared" si="48"/>
        <v>0.21138000000000001</v>
      </c>
      <c r="P150" s="142">
        <f t="shared" si="48"/>
        <v>144</v>
      </c>
      <c r="Q150" s="142">
        <f t="shared" si="48"/>
        <v>30.438720000000004</v>
      </c>
      <c r="R150" s="142">
        <f t="shared" si="48"/>
        <v>144</v>
      </c>
      <c r="S150" s="142">
        <f t="shared" si="48"/>
        <v>30.438720000000004</v>
      </c>
      <c r="T150" s="448"/>
      <c r="U150" s="448">
        <f t="shared" ref="U150:Z150" si="49">U149</f>
        <v>0</v>
      </c>
      <c r="V150" s="448"/>
      <c r="W150" s="448">
        <f t="shared" si="49"/>
        <v>0</v>
      </c>
      <c r="X150" s="440"/>
      <c r="Y150" s="448"/>
      <c r="Z150" s="448">
        <f t="shared" si="49"/>
        <v>0</v>
      </c>
      <c r="AA150" s="448"/>
      <c r="AB150" s="448">
        <f>AB149</f>
        <v>0</v>
      </c>
      <c r="AC150" s="403"/>
    </row>
    <row r="151" spans="1:29" s="147" customFormat="1" ht="47.25" customHeight="1">
      <c r="A151" s="143">
        <f>+A149+1</f>
        <v>6</v>
      </c>
      <c r="B151" s="144" t="s">
        <v>108</v>
      </c>
      <c r="C151" s="145"/>
      <c r="D151" s="162"/>
      <c r="E151" s="145"/>
      <c r="F151" s="162"/>
      <c r="G151" s="151"/>
      <c r="H151" s="152"/>
      <c r="I151" s="159"/>
      <c r="J151" s="145"/>
      <c r="K151" s="145"/>
      <c r="L151" s="145"/>
      <c r="M151" s="145"/>
      <c r="N151" s="162"/>
      <c r="O151" s="153"/>
      <c r="P151" s="145"/>
      <c r="Q151" s="158">
        <f t="shared" ref="Q151:Q214" si="50">O151*P151</f>
        <v>0</v>
      </c>
      <c r="R151" s="154">
        <f t="shared" si="43"/>
        <v>0</v>
      </c>
      <c r="S151" s="155">
        <f t="shared" si="43"/>
        <v>0</v>
      </c>
      <c r="T151" s="439"/>
      <c r="U151" s="439"/>
      <c r="V151" s="439"/>
      <c r="W151" s="448"/>
      <c r="X151" s="440"/>
      <c r="Y151" s="439"/>
      <c r="Z151" s="424"/>
      <c r="AA151" s="406"/>
      <c r="AB151" s="484"/>
      <c r="AC151" s="403"/>
    </row>
    <row r="152" spans="1:29" ht="18">
      <c r="A152" s="6">
        <v>6.01</v>
      </c>
      <c r="B152" s="25" t="s">
        <v>109</v>
      </c>
      <c r="C152" s="26"/>
      <c r="D152" s="27"/>
      <c r="E152" s="26"/>
      <c r="F152" s="27"/>
      <c r="G152" s="47"/>
      <c r="H152" s="48"/>
      <c r="I152" s="53"/>
      <c r="J152" s="26"/>
      <c r="K152" s="26"/>
      <c r="L152" s="26"/>
      <c r="M152" s="26"/>
      <c r="N152" s="27"/>
      <c r="O152" s="112"/>
      <c r="P152" s="26"/>
      <c r="Q152" s="41">
        <f t="shared" si="50"/>
        <v>0</v>
      </c>
      <c r="R152" s="42">
        <f t="shared" si="43"/>
        <v>0</v>
      </c>
      <c r="S152" s="43">
        <f t="shared" si="43"/>
        <v>0</v>
      </c>
      <c r="T152" s="439"/>
      <c r="U152" s="439"/>
      <c r="V152" s="439"/>
      <c r="W152" s="448"/>
      <c r="X152" s="440"/>
      <c r="Y152" s="439"/>
      <c r="Z152" s="424"/>
      <c r="AA152" s="406"/>
      <c r="AB152" s="484"/>
      <c r="AC152" s="416"/>
    </row>
    <row r="153" spans="1:29" ht="18">
      <c r="A153" s="6"/>
      <c r="B153" s="7" t="s">
        <v>110</v>
      </c>
      <c r="C153" s="8"/>
      <c r="D153" s="13"/>
      <c r="E153" s="8"/>
      <c r="F153" s="13"/>
      <c r="G153" s="47"/>
      <c r="H153" s="48"/>
      <c r="I153" s="49">
        <f t="shared" ref="I153:J156" si="51">C153-E153</f>
        <v>0</v>
      </c>
      <c r="J153" s="50">
        <f t="shared" si="51"/>
        <v>0</v>
      </c>
      <c r="K153" s="8"/>
      <c r="L153" s="8"/>
      <c r="M153" s="8"/>
      <c r="N153" s="13"/>
      <c r="O153" s="51">
        <v>0.2</v>
      </c>
      <c r="P153" s="8"/>
      <c r="Q153" s="41">
        <f>O153*P153</f>
        <v>0</v>
      </c>
      <c r="R153" s="42">
        <f t="shared" si="43"/>
        <v>0</v>
      </c>
      <c r="S153" s="43">
        <f t="shared" si="43"/>
        <v>0</v>
      </c>
      <c r="T153" s="405"/>
      <c r="U153" s="405"/>
      <c r="V153" s="405"/>
      <c r="W153" s="484"/>
      <c r="X153" s="423">
        <v>0.2</v>
      </c>
      <c r="Y153" s="405"/>
      <c r="Z153" s="424">
        <f>X153*Y153</f>
        <v>0</v>
      </c>
      <c r="AA153" s="406">
        <f t="shared" ref="AA153:AB217" si="52">T153+V153+Y153</f>
        <v>0</v>
      </c>
      <c r="AB153" s="484">
        <f t="shared" si="52"/>
        <v>0</v>
      </c>
      <c r="AC153" s="404"/>
    </row>
    <row r="154" spans="1:29" ht="18">
      <c r="A154" s="6"/>
      <c r="B154" s="7" t="s">
        <v>111</v>
      </c>
      <c r="C154" s="8"/>
      <c r="D154" s="13"/>
      <c r="E154" s="8"/>
      <c r="F154" s="13"/>
      <c r="G154" s="47"/>
      <c r="H154" s="48"/>
      <c r="I154" s="49">
        <f t="shared" si="51"/>
        <v>0</v>
      </c>
      <c r="J154" s="50">
        <f t="shared" si="51"/>
        <v>0</v>
      </c>
      <c r="K154" s="8"/>
      <c r="L154" s="8"/>
      <c r="M154" s="8"/>
      <c r="N154" s="13"/>
      <c r="O154" s="51">
        <f>0.2/12*9</f>
        <v>0.15</v>
      </c>
      <c r="P154" s="8"/>
      <c r="Q154" s="41">
        <f t="shared" si="50"/>
        <v>0</v>
      </c>
      <c r="R154" s="42">
        <f t="shared" si="43"/>
        <v>0</v>
      </c>
      <c r="S154" s="43">
        <f t="shared" si="43"/>
        <v>0</v>
      </c>
      <c r="T154" s="405"/>
      <c r="U154" s="405"/>
      <c r="V154" s="405"/>
      <c r="W154" s="484"/>
      <c r="X154" s="423">
        <f>0.2/12*9</f>
        <v>0.15</v>
      </c>
      <c r="Y154" s="405"/>
      <c r="Z154" s="424">
        <f t="shared" ref="Z154:Z156" si="53">X154*Y154</f>
        <v>0</v>
      </c>
      <c r="AA154" s="406">
        <f t="shared" si="52"/>
        <v>0</v>
      </c>
      <c r="AB154" s="484">
        <f t="shared" si="52"/>
        <v>0</v>
      </c>
      <c r="AC154" s="404"/>
    </row>
    <row r="155" spans="1:29" ht="18">
      <c r="A155" s="6"/>
      <c r="B155" s="7" t="s">
        <v>112</v>
      </c>
      <c r="C155" s="8"/>
      <c r="D155" s="13"/>
      <c r="E155" s="8"/>
      <c r="F155" s="13"/>
      <c r="G155" s="47"/>
      <c r="H155" s="48"/>
      <c r="I155" s="49">
        <f t="shared" si="51"/>
        <v>0</v>
      </c>
      <c r="J155" s="50">
        <f t="shared" si="51"/>
        <v>0</v>
      </c>
      <c r="K155" s="8"/>
      <c r="L155" s="8"/>
      <c r="M155" s="8"/>
      <c r="N155" s="13"/>
      <c r="O155" s="51">
        <f>0.2/12*6</f>
        <v>0.1</v>
      </c>
      <c r="P155" s="8"/>
      <c r="Q155" s="41">
        <f t="shared" si="50"/>
        <v>0</v>
      </c>
      <c r="R155" s="42">
        <f t="shared" si="43"/>
        <v>0</v>
      </c>
      <c r="S155" s="43">
        <f t="shared" si="43"/>
        <v>0</v>
      </c>
      <c r="T155" s="405"/>
      <c r="U155" s="405"/>
      <c r="V155" s="405"/>
      <c r="W155" s="484"/>
      <c r="X155" s="423">
        <f>0.2/12*6</f>
        <v>0.1</v>
      </c>
      <c r="Y155" s="405"/>
      <c r="Z155" s="424">
        <f t="shared" si="53"/>
        <v>0</v>
      </c>
      <c r="AA155" s="406">
        <f t="shared" si="52"/>
        <v>0</v>
      </c>
      <c r="AB155" s="484">
        <f t="shared" si="52"/>
        <v>0</v>
      </c>
      <c r="AC155" s="404"/>
    </row>
    <row r="156" spans="1:29" ht="18">
      <c r="A156" s="6"/>
      <c r="B156" s="7" t="s">
        <v>113</v>
      </c>
      <c r="C156" s="8"/>
      <c r="D156" s="13"/>
      <c r="E156" s="8"/>
      <c r="F156" s="13"/>
      <c r="G156" s="47"/>
      <c r="H156" s="48"/>
      <c r="I156" s="49">
        <f t="shared" si="51"/>
        <v>0</v>
      </c>
      <c r="J156" s="50">
        <f t="shared" si="51"/>
        <v>0</v>
      </c>
      <c r="K156" s="8"/>
      <c r="L156" s="8"/>
      <c r="M156" s="8"/>
      <c r="N156" s="13"/>
      <c r="O156" s="51">
        <f>0.2/12*3</f>
        <v>0.05</v>
      </c>
      <c r="P156" s="8"/>
      <c r="Q156" s="41">
        <f t="shared" si="50"/>
        <v>0</v>
      </c>
      <c r="R156" s="42">
        <f t="shared" si="43"/>
        <v>0</v>
      </c>
      <c r="S156" s="43">
        <f t="shared" si="43"/>
        <v>0</v>
      </c>
      <c r="T156" s="405"/>
      <c r="U156" s="405"/>
      <c r="V156" s="405"/>
      <c r="W156" s="484"/>
      <c r="X156" s="423">
        <f>0.2/12*3</f>
        <v>0.05</v>
      </c>
      <c r="Y156" s="405"/>
      <c r="Z156" s="424">
        <f t="shared" si="53"/>
        <v>0</v>
      </c>
      <c r="AA156" s="406">
        <f t="shared" si="52"/>
        <v>0</v>
      </c>
      <c r="AB156" s="484">
        <f t="shared" si="52"/>
        <v>0</v>
      </c>
      <c r="AC156" s="404"/>
    </row>
    <row r="157" spans="1:29" s="216" customFormat="1" ht="18">
      <c r="A157" s="203"/>
      <c r="B157" s="192" t="s">
        <v>105</v>
      </c>
      <c r="C157" s="198">
        <f>C153+C154+C155+C156</f>
        <v>0</v>
      </c>
      <c r="D157" s="199">
        <f t="shared" ref="D157:S157" si="54">D153+D154+D155+D156</f>
        <v>0</v>
      </c>
      <c r="E157" s="198">
        <f>E153+E154+E155+E156</f>
        <v>0</v>
      </c>
      <c r="F157" s="199">
        <f t="shared" si="54"/>
        <v>0</v>
      </c>
      <c r="G157" s="214"/>
      <c r="H157" s="215"/>
      <c r="I157" s="198">
        <f t="shared" si="54"/>
        <v>0</v>
      </c>
      <c r="J157" s="199">
        <f t="shared" si="54"/>
        <v>0</v>
      </c>
      <c r="K157" s="199">
        <f t="shared" si="54"/>
        <v>0</v>
      </c>
      <c r="L157" s="199">
        <f t="shared" si="54"/>
        <v>0</v>
      </c>
      <c r="M157" s="199">
        <f t="shared" si="54"/>
        <v>0</v>
      </c>
      <c r="N157" s="199">
        <f t="shared" si="54"/>
        <v>0</v>
      </c>
      <c r="O157" s="200">
        <f t="shared" si="54"/>
        <v>0.49999999999999994</v>
      </c>
      <c r="P157" s="199">
        <f t="shared" si="54"/>
        <v>0</v>
      </c>
      <c r="Q157" s="199">
        <f t="shared" si="54"/>
        <v>0</v>
      </c>
      <c r="R157" s="199">
        <f t="shared" si="54"/>
        <v>0</v>
      </c>
      <c r="S157" s="199">
        <f t="shared" si="54"/>
        <v>0</v>
      </c>
      <c r="T157" s="446"/>
      <c r="U157" s="446">
        <f t="shared" ref="U157:W157" si="55">U153+U154+U155+U156</f>
        <v>0</v>
      </c>
      <c r="V157" s="446"/>
      <c r="W157" s="446">
        <f t="shared" si="55"/>
        <v>0</v>
      </c>
      <c r="X157" s="449"/>
      <c r="Y157" s="445">
        <f>Y153+Y154+Y155+Y156</f>
        <v>0</v>
      </c>
      <c r="Z157" s="446">
        <f>Z153+Z154+Z155+Z156</f>
        <v>0</v>
      </c>
      <c r="AA157" s="445">
        <f>AA153+AA154+AA155+AA156</f>
        <v>0</v>
      </c>
      <c r="AB157" s="446">
        <f>AB153+AB154+AB155+AB156</f>
        <v>0</v>
      </c>
      <c r="AC157" s="422"/>
    </row>
    <row r="158" spans="1:29" ht="31.5">
      <c r="A158" s="6">
        <f>+A152+0.01</f>
        <v>6.02</v>
      </c>
      <c r="B158" s="36" t="s">
        <v>114</v>
      </c>
      <c r="C158" s="26"/>
      <c r="D158" s="27"/>
      <c r="E158" s="26"/>
      <c r="F158" s="27"/>
      <c r="G158" s="47"/>
      <c r="H158" s="48"/>
      <c r="I158" s="53"/>
      <c r="J158" s="26"/>
      <c r="K158" s="26"/>
      <c r="L158" s="26"/>
      <c r="M158" s="26"/>
      <c r="N158" s="27"/>
      <c r="O158" s="54"/>
      <c r="P158" s="26"/>
      <c r="Q158" s="41">
        <f t="shared" si="50"/>
        <v>0</v>
      </c>
      <c r="R158" s="42">
        <f t="shared" si="43"/>
        <v>0</v>
      </c>
      <c r="S158" s="43">
        <f t="shared" si="43"/>
        <v>0</v>
      </c>
      <c r="T158" s="439"/>
      <c r="U158" s="439"/>
      <c r="V158" s="439"/>
      <c r="W158" s="448"/>
      <c r="X158" s="450"/>
      <c r="Y158" s="439"/>
      <c r="Z158" s="424"/>
      <c r="AA158" s="406"/>
      <c r="AB158" s="484"/>
      <c r="AC158" s="403"/>
    </row>
    <row r="159" spans="1:29" ht="18">
      <c r="A159" s="6"/>
      <c r="B159" s="7" t="s">
        <v>110</v>
      </c>
      <c r="C159" s="8"/>
      <c r="D159" s="13"/>
      <c r="E159" s="8"/>
      <c r="F159" s="13"/>
      <c r="G159" s="47"/>
      <c r="H159" s="48"/>
      <c r="I159" s="49">
        <f t="shared" ref="I159:J162" si="56">C159-E159</f>
        <v>0</v>
      </c>
      <c r="J159" s="50">
        <f t="shared" si="56"/>
        <v>0</v>
      </c>
      <c r="K159" s="8"/>
      <c r="L159" s="8"/>
      <c r="M159" s="8"/>
      <c r="N159" s="13"/>
      <c r="O159" s="51">
        <v>0.2</v>
      </c>
      <c r="P159" s="8"/>
      <c r="Q159" s="41">
        <f t="shared" si="50"/>
        <v>0</v>
      </c>
      <c r="R159" s="42">
        <f t="shared" si="43"/>
        <v>0</v>
      </c>
      <c r="S159" s="43">
        <f t="shared" si="43"/>
        <v>0</v>
      </c>
      <c r="T159" s="405"/>
      <c r="U159" s="405"/>
      <c r="V159" s="405"/>
      <c r="W159" s="484"/>
      <c r="X159" s="423">
        <v>0.2</v>
      </c>
      <c r="Y159" s="405"/>
      <c r="Z159" s="424">
        <f>X159*Y159</f>
        <v>0</v>
      </c>
      <c r="AA159" s="406">
        <f t="shared" ref="AA159:AA162" si="57">T159+V159+Y159</f>
        <v>0</v>
      </c>
      <c r="AB159" s="484">
        <f t="shared" si="52"/>
        <v>0</v>
      </c>
      <c r="AC159" s="404"/>
    </row>
    <row r="160" spans="1:29" ht="18">
      <c r="A160" s="6"/>
      <c r="B160" s="7" t="s">
        <v>111</v>
      </c>
      <c r="C160" s="8"/>
      <c r="D160" s="13"/>
      <c r="E160" s="8"/>
      <c r="F160" s="13"/>
      <c r="G160" s="47"/>
      <c r="H160" s="48"/>
      <c r="I160" s="49">
        <f t="shared" si="56"/>
        <v>0</v>
      </c>
      <c r="J160" s="50">
        <f t="shared" si="56"/>
        <v>0</v>
      </c>
      <c r="K160" s="8"/>
      <c r="L160" s="8"/>
      <c r="M160" s="8"/>
      <c r="N160" s="13"/>
      <c r="O160" s="51">
        <f>0.2/12*9</f>
        <v>0.15</v>
      </c>
      <c r="P160" s="8"/>
      <c r="Q160" s="41">
        <f t="shared" si="50"/>
        <v>0</v>
      </c>
      <c r="R160" s="42">
        <f t="shared" si="43"/>
        <v>0</v>
      </c>
      <c r="S160" s="43">
        <f t="shared" si="43"/>
        <v>0</v>
      </c>
      <c r="T160" s="405"/>
      <c r="U160" s="405"/>
      <c r="V160" s="405"/>
      <c r="W160" s="484"/>
      <c r="X160" s="423">
        <f>0.2/12*9</f>
        <v>0.15</v>
      </c>
      <c r="Y160" s="405"/>
      <c r="Z160" s="424">
        <f t="shared" ref="Z160:Z162" si="58">X160*Y160</f>
        <v>0</v>
      </c>
      <c r="AA160" s="406">
        <f t="shared" si="57"/>
        <v>0</v>
      </c>
      <c r="AB160" s="484">
        <f t="shared" si="52"/>
        <v>0</v>
      </c>
      <c r="AC160" s="404"/>
    </row>
    <row r="161" spans="1:29" ht="18">
      <c r="A161" s="6"/>
      <c r="B161" s="7" t="s">
        <v>112</v>
      </c>
      <c r="C161" s="8"/>
      <c r="D161" s="13"/>
      <c r="E161" s="8"/>
      <c r="F161" s="13"/>
      <c r="G161" s="47"/>
      <c r="H161" s="48"/>
      <c r="I161" s="49">
        <f t="shared" si="56"/>
        <v>0</v>
      </c>
      <c r="J161" s="50">
        <f t="shared" si="56"/>
        <v>0</v>
      </c>
      <c r="K161" s="8"/>
      <c r="L161" s="8"/>
      <c r="M161" s="8"/>
      <c r="N161" s="13"/>
      <c r="O161" s="51">
        <f>0.2/12*6</f>
        <v>0.1</v>
      </c>
      <c r="P161" s="8"/>
      <c r="Q161" s="41">
        <f t="shared" si="50"/>
        <v>0</v>
      </c>
      <c r="R161" s="42">
        <f t="shared" si="43"/>
        <v>0</v>
      </c>
      <c r="S161" s="43">
        <f t="shared" si="43"/>
        <v>0</v>
      </c>
      <c r="T161" s="405"/>
      <c r="U161" s="405"/>
      <c r="V161" s="405"/>
      <c r="W161" s="484"/>
      <c r="X161" s="423">
        <f>0.2/12*6</f>
        <v>0.1</v>
      </c>
      <c r="Y161" s="405"/>
      <c r="Z161" s="424">
        <f t="shared" si="58"/>
        <v>0</v>
      </c>
      <c r="AA161" s="406">
        <f t="shared" si="57"/>
        <v>0</v>
      </c>
      <c r="AB161" s="484">
        <f t="shared" si="52"/>
        <v>0</v>
      </c>
      <c r="AC161" s="404"/>
    </row>
    <row r="162" spans="1:29" ht="18">
      <c r="A162" s="6"/>
      <c r="B162" s="7" t="s">
        <v>113</v>
      </c>
      <c r="C162" s="8"/>
      <c r="D162" s="13"/>
      <c r="E162" s="8"/>
      <c r="F162" s="13"/>
      <c r="G162" s="47"/>
      <c r="H162" s="48"/>
      <c r="I162" s="49">
        <f t="shared" si="56"/>
        <v>0</v>
      </c>
      <c r="J162" s="50">
        <f t="shared" si="56"/>
        <v>0</v>
      </c>
      <c r="K162" s="8"/>
      <c r="L162" s="8"/>
      <c r="M162" s="8"/>
      <c r="N162" s="13"/>
      <c r="O162" s="51">
        <v>0.05</v>
      </c>
      <c r="P162" s="8"/>
      <c r="Q162" s="41">
        <f t="shared" si="50"/>
        <v>0</v>
      </c>
      <c r="R162" s="42">
        <f t="shared" si="43"/>
        <v>0</v>
      </c>
      <c r="S162" s="43">
        <f t="shared" si="43"/>
        <v>0</v>
      </c>
      <c r="T162" s="405"/>
      <c r="U162" s="405"/>
      <c r="V162" s="405"/>
      <c r="W162" s="484"/>
      <c r="X162" s="423">
        <v>0.05</v>
      </c>
      <c r="Y162" s="405"/>
      <c r="Z162" s="424">
        <f t="shared" si="58"/>
        <v>0</v>
      </c>
      <c r="AA162" s="406">
        <f t="shared" si="57"/>
        <v>0</v>
      </c>
      <c r="AB162" s="484">
        <f t="shared" si="52"/>
        <v>0</v>
      </c>
      <c r="AC162" s="404"/>
    </row>
    <row r="163" spans="1:29" s="216" customFormat="1" ht="18">
      <c r="A163" s="203"/>
      <c r="B163" s="192" t="s">
        <v>105</v>
      </c>
      <c r="C163" s="198">
        <f>C159+C160+C161+C162</f>
        <v>0</v>
      </c>
      <c r="D163" s="199">
        <f t="shared" ref="D163:S163" si="59">D159+D160+D161+D162</f>
        <v>0</v>
      </c>
      <c r="E163" s="198">
        <f>E159+E160+E161+E162</f>
        <v>0</v>
      </c>
      <c r="F163" s="199">
        <f t="shared" si="59"/>
        <v>0</v>
      </c>
      <c r="G163" s="214"/>
      <c r="H163" s="215"/>
      <c r="I163" s="198">
        <f t="shared" si="59"/>
        <v>0</v>
      </c>
      <c r="J163" s="199">
        <f t="shared" si="59"/>
        <v>0</v>
      </c>
      <c r="K163" s="199">
        <f t="shared" si="59"/>
        <v>0</v>
      </c>
      <c r="L163" s="199">
        <f t="shared" si="59"/>
        <v>0</v>
      </c>
      <c r="M163" s="199">
        <f t="shared" si="59"/>
        <v>0</v>
      </c>
      <c r="N163" s="199">
        <f t="shared" si="59"/>
        <v>0</v>
      </c>
      <c r="O163" s="200">
        <f t="shared" si="59"/>
        <v>0.49999999999999994</v>
      </c>
      <c r="P163" s="199">
        <f t="shared" si="59"/>
        <v>0</v>
      </c>
      <c r="Q163" s="199">
        <f t="shared" si="59"/>
        <v>0</v>
      </c>
      <c r="R163" s="199">
        <f t="shared" si="59"/>
        <v>0</v>
      </c>
      <c r="S163" s="199">
        <f t="shared" si="59"/>
        <v>0</v>
      </c>
      <c r="T163" s="446"/>
      <c r="U163" s="446">
        <f t="shared" ref="U163:W163" si="60">U159+U160+U161+U162</f>
        <v>0</v>
      </c>
      <c r="V163" s="446"/>
      <c r="W163" s="446">
        <f t="shared" si="60"/>
        <v>0</v>
      </c>
      <c r="X163" s="449"/>
      <c r="Y163" s="445">
        <f>Y159+Y160+Y161+Y162</f>
        <v>0</v>
      </c>
      <c r="Z163" s="446">
        <f>Z159+Z160+Z161+Z162</f>
        <v>0</v>
      </c>
      <c r="AA163" s="445">
        <f>AA159+AA160+AA161+AA162</f>
        <v>0</v>
      </c>
      <c r="AB163" s="446">
        <f>AB159+AB160+AB161+AB162</f>
        <v>0</v>
      </c>
      <c r="AC163" s="422"/>
    </row>
    <row r="164" spans="1:29" ht="30" customHeight="1">
      <c r="A164" s="6">
        <v>6.03</v>
      </c>
      <c r="B164" s="36" t="s">
        <v>115</v>
      </c>
      <c r="C164" s="26"/>
      <c r="D164" s="27"/>
      <c r="E164" s="26"/>
      <c r="F164" s="27"/>
      <c r="G164" s="47"/>
      <c r="H164" s="48"/>
      <c r="I164" s="53"/>
      <c r="J164" s="26"/>
      <c r="K164" s="26"/>
      <c r="L164" s="26"/>
      <c r="M164" s="26"/>
      <c r="N164" s="27"/>
      <c r="O164" s="54"/>
      <c r="P164" s="26"/>
      <c r="Q164" s="41">
        <f t="shared" si="50"/>
        <v>0</v>
      </c>
      <c r="R164" s="42">
        <f t="shared" si="43"/>
        <v>0</v>
      </c>
      <c r="S164" s="43">
        <f t="shared" si="43"/>
        <v>0</v>
      </c>
      <c r="T164" s="439"/>
      <c r="U164" s="439"/>
      <c r="V164" s="439"/>
      <c r="W164" s="448"/>
      <c r="X164" s="450"/>
      <c r="Y164" s="439"/>
      <c r="Z164" s="424"/>
      <c r="AA164" s="406"/>
      <c r="AB164" s="484"/>
      <c r="AC164" s="403"/>
    </row>
    <row r="165" spans="1:29" ht="18">
      <c r="A165" s="6"/>
      <c r="B165" s="7" t="s">
        <v>110</v>
      </c>
      <c r="C165" s="8">
        <v>77</v>
      </c>
      <c r="D165" s="13">
        <v>4.62</v>
      </c>
      <c r="E165" s="8">
        <v>77</v>
      </c>
      <c r="F165" s="13">
        <v>4.62</v>
      </c>
      <c r="G165" s="47">
        <f t="shared" ref="G165:H165" si="61">E165/C165</f>
        <v>1</v>
      </c>
      <c r="H165" s="48">
        <f t="shared" si="61"/>
        <v>1</v>
      </c>
      <c r="I165" s="49">
        <f t="shared" ref="I165:J168" si="62">C165-E165</f>
        <v>0</v>
      </c>
      <c r="J165" s="50">
        <f t="shared" si="62"/>
        <v>0</v>
      </c>
      <c r="K165" s="8"/>
      <c r="L165" s="8"/>
      <c r="M165" s="8"/>
      <c r="N165" s="13"/>
      <c r="O165" s="51">
        <v>0.06</v>
      </c>
      <c r="P165" s="8">
        <v>59</v>
      </c>
      <c r="Q165" s="41">
        <f t="shared" si="50"/>
        <v>3.54</v>
      </c>
      <c r="R165" s="42">
        <f t="shared" si="43"/>
        <v>59</v>
      </c>
      <c r="S165" s="43">
        <f t="shared" si="43"/>
        <v>3.54</v>
      </c>
      <c r="T165" s="405"/>
      <c r="U165" s="405"/>
      <c r="V165" s="405"/>
      <c r="W165" s="484"/>
      <c r="X165" s="423">
        <v>0.06</v>
      </c>
      <c r="Y165" s="405">
        <v>59</v>
      </c>
      <c r="Z165" s="424">
        <f>X165*Y165</f>
        <v>3.54</v>
      </c>
      <c r="AA165" s="406">
        <f t="shared" ref="AA165:AA168" si="63">T165+V165+Y165</f>
        <v>59</v>
      </c>
      <c r="AB165" s="484">
        <f t="shared" si="52"/>
        <v>3.54</v>
      </c>
      <c r="AC165" s="404"/>
    </row>
    <row r="166" spans="1:29" ht="18">
      <c r="A166" s="6"/>
      <c r="B166" s="7" t="s">
        <v>111</v>
      </c>
      <c r="C166" s="8"/>
      <c r="D166" s="13"/>
      <c r="E166" s="8"/>
      <c r="F166" s="13"/>
      <c r="G166" s="47"/>
      <c r="H166" s="48"/>
      <c r="I166" s="49">
        <f t="shared" si="62"/>
        <v>0</v>
      </c>
      <c r="J166" s="50">
        <f t="shared" si="62"/>
        <v>0</v>
      </c>
      <c r="K166" s="8"/>
      <c r="L166" s="8"/>
      <c r="M166" s="8"/>
      <c r="N166" s="13"/>
      <c r="O166" s="51">
        <f>0.06/12*9</f>
        <v>4.4999999999999998E-2</v>
      </c>
      <c r="P166" s="8"/>
      <c r="Q166" s="41">
        <f t="shared" si="50"/>
        <v>0</v>
      </c>
      <c r="R166" s="42">
        <f t="shared" si="43"/>
        <v>0</v>
      </c>
      <c r="S166" s="43">
        <f t="shared" si="43"/>
        <v>0</v>
      </c>
      <c r="T166" s="405"/>
      <c r="U166" s="405"/>
      <c r="V166" s="405"/>
      <c r="W166" s="484"/>
      <c r="X166" s="423">
        <f>0.06/12*9</f>
        <v>4.4999999999999998E-2</v>
      </c>
      <c r="Y166" s="405"/>
      <c r="Z166" s="424">
        <f t="shared" ref="Z166:Z168" si="64">X166*Y166</f>
        <v>0</v>
      </c>
      <c r="AA166" s="406">
        <f t="shared" si="63"/>
        <v>0</v>
      </c>
      <c r="AB166" s="484">
        <f t="shared" si="52"/>
        <v>0</v>
      </c>
      <c r="AC166" s="404"/>
    </row>
    <row r="167" spans="1:29" ht="18">
      <c r="A167" s="6"/>
      <c r="B167" s="7" t="s">
        <v>112</v>
      </c>
      <c r="C167" s="8"/>
      <c r="D167" s="13"/>
      <c r="E167" s="8"/>
      <c r="F167" s="13"/>
      <c r="G167" s="47"/>
      <c r="H167" s="48"/>
      <c r="I167" s="49">
        <f t="shared" si="62"/>
        <v>0</v>
      </c>
      <c r="J167" s="50">
        <f t="shared" si="62"/>
        <v>0</v>
      </c>
      <c r="K167" s="8"/>
      <c r="L167" s="8"/>
      <c r="M167" s="8"/>
      <c r="N167" s="13"/>
      <c r="O167" s="51">
        <f>0.06/12*6</f>
        <v>0.03</v>
      </c>
      <c r="P167" s="8">
        <v>95</v>
      </c>
      <c r="Q167" s="41">
        <f t="shared" si="50"/>
        <v>2.85</v>
      </c>
      <c r="R167" s="42">
        <f t="shared" si="43"/>
        <v>95</v>
      </c>
      <c r="S167" s="43">
        <f t="shared" si="43"/>
        <v>2.85</v>
      </c>
      <c r="T167" s="405"/>
      <c r="U167" s="405"/>
      <c r="V167" s="405"/>
      <c r="W167" s="484"/>
      <c r="X167" s="423">
        <f>0.06/12*6</f>
        <v>0.03</v>
      </c>
      <c r="Y167" s="405">
        <v>95</v>
      </c>
      <c r="Z167" s="424">
        <f t="shared" si="64"/>
        <v>2.85</v>
      </c>
      <c r="AA167" s="406">
        <f t="shared" si="63"/>
        <v>95</v>
      </c>
      <c r="AB167" s="484">
        <f t="shared" si="52"/>
        <v>2.85</v>
      </c>
      <c r="AC167" s="404"/>
    </row>
    <row r="168" spans="1:29" ht="18">
      <c r="A168" s="6"/>
      <c r="B168" s="7" t="s">
        <v>113</v>
      </c>
      <c r="C168" s="8"/>
      <c r="D168" s="13"/>
      <c r="E168" s="8"/>
      <c r="F168" s="13"/>
      <c r="G168" s="47"/>
      <c r="H168" s="48"/>
      <c r="I168" s="49">
        <f t="shared" si="62"/>
        <v>0</v>
      </c>
      <c r="J168" s="50">
        <f t="shared" si="62"/>
        <v>0</v>
      </c>
      <c r="K168" s="8"/>
      <c r="L168" s="8"/>
      <c r="M168" s="8"/>
      <c r="N168" s="13"/>
      <c r="O168" s="51">
        <f>0.06/12*3</f>
        <v>1.4999999999999999E-2</v>
      </c>
      <c r="P168" s="8"/>
      <c r="Q168" s="41">
        <f t="shared" si="50"/>
        <v>0</v>
      </c>
      <c r="R168" s="42">
        <f t="shared" si="43"/>
        <v>0</v>
      </c>
      <c r="S168" s="43">
        <f t="shared" si="43"/>
        <v>0</v>
      </c>
      <c r="T168" s="405"/>
      <c r="U168" s="405"/>
      <c r="V168" s="405"/>
      <c r="W168" s="484"/>
      <c r="X168" s="423">
        <f>0.06/12*3</f>
        <v>1.4999999999999999E-2</v>
      </c>
      <c r="Y168" s="405"/>
      <c r="Z168" s="424">
        <f t="shared" si="64"/>
        <v>0</v>
      </c>
      <c r="AA168" s="406">
        <f t="shared" si="63"/>
        <v>0</v>
      </c>
      <c r="AB168" s="484">
        <f t="shared" si="52"/>
        <v>0</v>
      </c>
      <c r="AC168" s="404"/>
    </row>
    <row r="169" spans="1:29" s="216" customFormat="1" ht="18">
      <c r="A169" s="203"/>
      <c r="B169" s="192" t="s">
        <v>105</v>
      </c>
      <c r="C169" s="198">
        <f>C165+C166+C167+C168</f>
        <v>77</v>
      </c>
      <c r="D169" s="199">
        <f t="shared" ref="D169:S169" si="65">D165+D166+D167+D168</f>
        <v>4.62</v>
      </c>
      <c r="E169" s="198">
        <f>E165+E166+E167+E168</f>
        <v>77</v>
      </c>
      <c r="F169" s="199">
        <f t="shared" si="65"/>
        <v>4.62</v>
      </c>
      <c r="G169" s="214">
        <f t="shared" ref="G169:H169" si="66">E169/C169</f>
        <v>1</v>
      </c>
      <c r="H169" s="215">
        <f t="shared" si="66"/>
        <v>1</v>
      </c>
      <c r="I169" s="198">
        <f t="shared" si="65"/>
        <v>0</v>
      </c>
      <c r="J169" s="199">
        <f t="shared" si="65"/>
        <v>0</v>
      </c>
      <c r="K169" s="199">
        <f t="shared" si="65"/>
        <v>0</v>
      </c>
      <c r="L169" s="199">
        <f t="shared" si="65"/>
        <v>0</v>
      </c>
      <c r="M169" s="199">
        <f t="shared" si="65"/>
        <v>0</v>
      </c>
      <c r="N169" s="199">
        <f t="shared" si="65"/>
        <v>0</v>
      </c>
      <c r="O169" s="200">
        <f t="shared" si="65"/>
        <v>0.15000000000000002</v>
      </c>
      <c r="P169" s="199">
        <f t="shared" si="65"/>
        <v>154</v>
      </c>
      <c r="Q169" s="199">
        <f t="shared" si="65"/>
        <v>6.3900000000000006</v>
      </c>
      <c r="R169" s="199">
        <f t="shared" si="65"/>
        <v>154</v>
      </c>
      <c r="S169" s="199">
        <f t="shared" si="65"/>
        <v>6.3900000000000006</v>
      </c>
      <c r="T169" s="446"/>
      <c r="U169" s="446">
        <f t="shared" ref="U169:Z169" si="67">U165+U166+U167+U168</f>
        <v>0</v>
      </c>
      <c r="V169" s="446"/>
      <c r="W169" s="446">
        <f t="shared" si="67"/>
        <v>0</v>
      </c>
      <c r="X169" s="449"/>
      <c r="Y169" s="446"/>
      <c r="Z169" s="446">
        <f t="shared" si="67"/>
        <v>6.3900000000000006</v>
      </c>
      <c r="AA169" s="446"/>
      <c r="AB169" s="446">
        <f>AB165+AB166+AB167+AB168</f>
        <v>6.3900000000000006</v>
      </c>
      <c r="AC169" s="422"/>
    </row>
    <row r="170" spans="1:29" ht="31.5">
      <c r="A170" s="6">
        <v>6.04</v>
      </c>
      <c r="B170" s="36" t="s">
        <v>116</v>
      </c>
      <c r="C170" s="26"/>
      <c r="D170" s="27"/>
      <c r="E170" s="26"/>
      <c r="F170" s="27"/>
      <c r="G170" s="47"/>
      <c r="H170" s="48"/>
      <c r="I170" s="53"/>
      <c r="J170" s="26"/>
      <c r="K170" s="26"/>
      <c r="L170" s="26"/>
      <c r="M170" s="26"/>
      <c r="N170" s="27"/>
      <c r="O170" s="54"/>
      <c r="P170" s="26"/>
      <c r="Q170" s="41">
        <f t="shared" si="50"/>
        <v>0</v>
      </c>
      <c r="R170" s="42">
        <f t="shared" si="43"/>
        <v>0</v>
      </c>
      <c r="S170" s="43">
        <f t="shared" si="43"/>
        <v>0</v>
      </c>
      <c r="T170" s="439"/>
      <c r="U170" s="439"/>
      <c r="V170" s="439"/>
      <c r="W170" s="448"/>
      <c r="X170" s="450"/>
      <c r="Y170" s="439"/>
      <c r="Z170" s="424"/>
      <c r="AA170" s="406"/>
      <c r="AB170" s="484"/>
      <c r="AC170" s="403"/>
    </row>
    <row r="171" spans="1:29" ht="18">
      <c r="A171" s="6"/>
      <c r="B171" s="7" t="s">
        <v>110</v>
      </c>
      <c r="C171" s="8">
        <v>43</v>
      </c>
      <c r="D171" s="13">
        <v>2.58</v>
      </c>
      <c r="E171" s="8">
        <v>43</v>
      </c>
      <c r="F171" s="13">
        <v>2.58</v>
      </c>
      <c r="G171" s="47">
        <f t="shared" ref="G171:H171" si="68">E171/C171</f>
        <v>1</v>
      </c>
      <c r="H171" s="48">
        <f t="shared" si="68"/>
        <v>1</v>
      </c>
      <c r="I171" s="49">
        <f t="shared" ref="I171:J174" si="69">C171-E171</f>
        <v>0</v>
      </c>
      <c r="J171" s="50">
        <f t="shared" si="69"/>
        <v>0</v>
      </c>
      <c r="K171" s="8"/>
      <c r="L171" s="8"/>
      <c r="M171" s="8"/>
      <c r="N171" s="13"/>
      <c r="O171" s="51">
        <f>0.06</f>
        <v>0.06</v>
      </c>
      <c r="P171" s="8">
        <v>56</v>
      </c>
      <c r="Q171" s="41">
        <f t="shared" si="50"/>
        <v>3.36</v>
      </c>
      <c r="R171" s="42">
        <f t="shared" si="43"/>
        <v>56</v>
      </c>
      <c r="S171" s="43">
        <f>L171+N171+Q171</f>
        <v>3.36</v>
      </c>
      <c r="T171" s="405"/>
      <c r="U171" s="405"/>
      <c r="V171" s="405"/>
      <c r="W171" s="484"/>
      <c r="X171" s="423">
        <f>0.06</f>
        <v>0.06</v>
      </c>
      <c r="Y171" s="405">
        <v>56</v>
      </c>
      <c r="Z171" s="424">
        <f t="shared" ref="Z171:Z174" si="70">X171*Y171</f>
        <v>3.36</v>
      </c>
      <c r="AA171" s="406">
        <f t="shared" ref="AA171:AA174" si="71">T171+V171+Y171</f>
        <v>56</v>
      </c>
      <c r="AB171" s="484">
        <f t="shared" si="52"/>
        <v>3.36</v>
      </c>
      <c r="AC171" s="404"/>
    </row>
    <row r="172" spans="1:29" ht="18">
      <c r="A172" s="6"/>
      <c r="B172" s="7" t="s">
        <v>111</v>
      </c>
      <c r="C172" s="8"/>
      <c r="D172" s="13"/>
      <c r="E172" s="8"/>
      <c r="F172" s="13"/>
      <c r="G172" s="47"/>
      <c r="H172" s="48"/>
      <c r="I172" s="49">
        <f t="shared" si="69"/>
        <v>0</v>
      </c>
      <c r="J172" s="50">
        <f t="shared" si="69"/>
        <v>0</v>
      </c>
      <c r="K172" s="8"/>
      <c r="L172" s="8"/>
      <c r="M172" s="8"/>
      <c r="N172" s="13"/>
      <c r="O172" s="51">
        <f>0.06/12*9</f>
        <v>4.4999999999999998E-2</v>
      </c>
      <c r="P172" s="8"/>
      <c r="Q172" s="41">
        <f t="shared" si="50"/>
        <v>0</v>
      </c>
      <c r="R172" s="42">
        <f t="shared" si="43"/>
        <v>0</v>
      </c>
      <c r="S172" s="43">
        <f t="shared" si="43"/>
        <v>0</v>
      </c>
      <c r="T172" s="405"/>
      <c r="U172" s="405"/>
      <c r="V172" s="405"/>
      <c r="W172" s="484"/>
      <c r="X172" s="423">
        <f>0.06/12*9</f>
        <v>4.4999999999999998E-2</v>
      </c>
      <c r="Y172" s="405"/>
      <c r="Z172" s="424">
        <f t="shared" si="70"/>
        <v>0</v>
      </c>
      <c r="AA172" s="406">
        <f t="shared" si="71"/>
        <v>0</v>
      </c>
      <c r="AB172" s="484">
        <f t="shared" si="52"/>
        <v>0</v>
      </c>
      <c r="AC172" s="404"/>
    </row>
    <row r="173" spans="1:29" ht="18">
      <c r="A173" s="6"/>
      <c r="B173" s="7" t="s">
        <v>112</v>
      </c>
      <c r="C173" s="8"/>
      <c r="D173" s="13"/>
      <c r="E173" s="8"/>
      <c r="F173" s="13"/>
      <c r="G173" s="47"/>
      <c r="H173" s="48"/>
      <c r="I173" s="49">
        <f t="shared" si="69"/>
        <v>0</v>
      </c>
      <c r="J173" s="50">
        <f t="shared" si="69"/>
        <v>0</v>
      </c>
      <c r="K173" s="8"/>
      <c r="L173" s="8"/>
      <c r="M173" s="8"/>
      <c r="N173" s="13"/>
      <c r="O173" s="51">
        <f>0.06/12*6</f>
        <v>0.03</v>
      </c>
      <c r="P173" s="8"/>
      <c r="Q173" s="41">
        <f t="shared" si="50"/>
        <v>0</v>
      </c>
      <c r="R173" s="42">
        <f t="shared" si="43"/>
        <v>0</v>
      </c>
      <c r="S173" s="43">
        <f t="shared" si="43"/>
        <v>0</v>
      </c>
      <c r="T173" s="405"/>
      <c r="U173" s="405"/>
      <c r="V173" s="405"/>
      <c r="W173" s="484"/>
      <c r="X173" s="423">
        <f>0.06/12*6</f>
        <v>0.03</v>
      </c>
      <c r="Y173" s="405"/>
      <c r="Z173" s="424">
        <f t="shared" si="70"/>
        <v>0</v>
      </c>
      <c r="AA173" s="406">
        <f t="shared" si="71"/>
        <v>0</v>
      </c>
      <c r="AB173" s="484">
        <f t="shared" si="52"/>
        <v>0</v>
      </c>
      <c r="AC173" s="404"/>
    </row>
    <row r="174" spans="1:29" ht="18">
      <c r="A174" s="6"/>
      <c r="B174" s="7" t="s">
        <v>113</v>
      </c>
      <c r="C174" s="8"/>
      <c r="D174" s="13"/>
      <c r="E174" s="8"/>
      <c r="F174" s="13"/>
      <c r="G174" s="47"/>
      <c r="H174" s="48"/>
      <c r="I174" s="49">
        <f t="shared" si="69"/>
        <v>0</v>
      </c>
      <c r="J174" s="50">
        <f t="shared" si="69"/>
        <v>0</v>
      </c>
      <c r="K174" s="8"/>
      <c r="L174" s="8"/>
      <c r="M174" s="8"/>
      <c r="N174" s="13"/>
      <c r="O174" s="51">
        <f>0.06/12*3</f>
        <v>1.4999999999999999E-2</v>
      </c>
      <c r="P174" s="8"/>
      <c r="Q174" s="41">
        <f t="shared" si="50"/>
        <v>0</v>
      </c>
      <c r="R174" s="42">
        <f t="shared" si="43"/>
        <v>0</v>
      </c>
      <c r="S174" s="43">
        <f t="shared" si="43"/>
        <v>0</v>
      </c>
      <c r="T174" s="405"/>
      <c r="U174" s="405"/>
      <c r="V174" s="405"/>
      <c r="W174" s="484"/>
      <c r="X174" s="423">
        <f>0.06/12*3</f>
        <v>1.4999999999999999E-2</v>
      </c>
      <c r="Y174" s="405"/>
      <c r="Z174" s="424">
        <f t="shared" si="70"/>
        <v>0</v>
      </c>
      <c r="AA174" s="406">
        <f t="shared" si="71"/>
        <v>0</v>
      </c>
      <c r="AB174" s="484">
        <f t="shared" si="52"/>
        <v>0</v>
      </c>
      <c r="AC174" s="404"/>
    </row>
    <row r="175" spans="1:29" s="216" customFormat="1" ht="18">
      <c r="A175" s="203"/>
      <c r="B175" s="192" t="s">
        <v>105</v>
      </c>
      <c r="C175" s="198">
        <f>C171+C172+C173+C174</f>
        <v>43</v>
      </c>
      <c r="D175" s="199">
        <f t="shared" ref="D175:S175" si="72">D171+D172+D173+D174</f>
        <v>2.58</v>
      </c>
      <c r="E175" s="198">
        <f>E171+E172+E173+E174</f>
        <v>43</v>
      </c>
      <c r="F175" s="199">
        <f t="shared" si="72"/>
        <v>2.58</v>
      </c>
      <c r="G175" s="214">
        <f t="shared" ref="G175:H175" si="73">E175/C175</f>
        <v>1</v>
      </c>
      <c r="H175" s="215">
        <f t="shared" si="73"/>
        <v>1</v>
      </c>
      <c r="I175" s="198">
        <f t="shared" si="72"/>
        <v>0</v>
      </c>
      <c r="J175" s="199">
        <f t="shared" si="72"/>
        <v>0</v>
      </c>
      <c r="K175" s="199">
        <f t="shared" si="72"/>
        <v>0</v>
      </c>
      <c r="L175" s="199">
        <f t="shared" si="72"/>
        <v>0</v>
      </c>
      <c r="M175" s="199">
        <f t="shared" si="72"/>
        <v>0</v>
      </c>
      <c r="N175" s="199">
        <f t="shared" si="72"/>
        <v>0</v>
      </c>
      <c r="O175" s="200">
        <f t="shared" si="72"/>
        <v>0.15000000000000002</v>
      </c>
      <c r="P175" s="199">
        <f t="shared" si="72"/>
        <v>56</v>
      </c>
      <c r="Q175" s="199">
        <f t="shared" si="72"/>
        <v>3.36</v>
      </c>
      <c r="R175" s="199">
        <f t="shared" si="72"/>
        <v>56</v>
      </c>
      <c r="S175" s="199">
        <f t="shared" si="72"/>
        <v>3.36</v>
      </c>
      <c r="T175" s="446"/>
      <c r="U175" s="446">
        <f t="shared" ref="U175:AB175" si="74">U171+U172+U173+U174</f>
        <v>0</v>
      </c>
      <c r="V175" s="446"/>
      <c r="W175" s="446">
        <f t="shared" si="74"/>
        <v>0</v>
      </c>
      <c r="X175" s="449"/>
      <c r="Y175" s="446"/>
      <c r="Z175" s="446">
        <f t="shared" si="74"/>
        <v>3.36</v>
      </c>
      <c r="AA175" s="446"/>
      <c r="AB175" s="446">
        <f t="shared" si="74"/>
        <v>3.36</v>
      </c>
      <c r="AC175" s="422"/>
    </row>
    <row r="176" spans="1:29" ht="18">
      <c r="A176" s="6">
        <v>6.05</v>
      </c>
      <c r="B176" s="36" t="s">
        <v>117</v>
      </c>
      <c r="C176" s="26"/>
      <c r="D176" s="27"/>
      <c r="E176" s="26"/>
      <c r="F176" s="27"/>
      <c r="G176" s="47"/>
      <c r="H176" s="48"/>
      <c r="I176" s="53"/>
      <c r="J176" s="26"/>
      <c r="K176" s="26"/>
      <c r="L176" s="26"/>
      <c r="M176" s="26"/>
      <c r="N176" s="27"/>
      <c r="O176" s="54"/>
      <c r="P176" s="26"/>
      <c r="Q176" s="41">
        <f t="shared" si="50"/>
        <v>0</v>
      </c>
      <c r="R176" s="42">
        <f t="shared" si="43"/>
        <v>0</v>
      </c>
      <c r="S176" s="43">
        <f t="shared" si="43"/>
        <v>0</v>
      </c>
      <c r="T176" s="439"/>
      <c r="U176" s="439"/>
      <c r="V176" s="439"/>
      <c r="W176" s="448"/>
      <c r="X176" s="450"/>
      <c r="Y176" s="439"/>
      <c r="Z176" s="424">
        <f t="shared" ref="Z176:Z180" si="75">X176*Y176</f>
        <v>0</v>
      </c>
      <c r="AA176" s="406">
        <f t="shared" ref="AA176:AA180" si="76">T176+V176+Y176</f>
        <v>0</v>
      </c>
      <c r="AB176" s="484">
        <f t="shared" si="52"/>
        <v>0</v>
      </c>
      <c r="AC176" s="403"/>
    </row>
    <row r="177" spans="1:29" ht="18">
      <c r="A177" s="6"/>
      <c r="B177" s="7" t="s">
        <v>110</v>
      </c>
      <c r="C177" s="8"/>
      <c r="D177" s="13"/>
      <c r="E177" s="8"/>
      <c r="F177" s="13"/>
      <c r="G177" s="47"/>
      <c r="H177" s="48"/>
      <c r="I177" s="49">
        <f t="shared" ref="I177:J180" si="77">C177-E177</f>
        <v>0</v>
      </c>
      <c r="J177" s="50">
        <f t="shared" si="77"/>
        <v>0</v>
      </c>
      <c r="K177" s="8"/>
      <c r="L177" s="8"/>
      <c r="M177" s="8"/>
      <c r="N177" s="13"/>
      <c r="O177" s="51">
        <f>0.06</f>
        <v>0.06</v>
      </c>
      <c r="P177" s="8"/>
      <c r="Q177" s="41">
        <f t="shared" si="50"/>
        <v>0</v>
      </c>
      <c r="R177" s="42">
        <f t="shared" si="43"/>
        <v>0</v>
      </c>
      <c r="S177" s="43">
        <f t="shared" si="43"/>
        <v>0</v>
      </c>
      <c r="T177" s="405"/>
      <c r="U177" s="405"/>
      <c r="V177" s="405"/>
      <c r="W177" s="484"/>
      <c r="X177" s="423">
        <f>0.06</f>
        <v>0.06</v>
      </c>
      <c r="Y177" s="405"/>
      <c r="Z177" s="424">
        <f t="shared" si="75"/>
        <v>0</v>
      </c>
      <c r="AA177" s="406">
        <f t="shared" si="76"/>
        <v>0</v>
      </c>
      <c r="AB177" s="484">
        <f t="shared" si="52"/>
        <v>0</v>
      </c>
      <c r="AC177" s="404"/>
    </row>
    <row r="178" spans="1:29" ht="18">
      <c r="A178" s="6"/>
      <c r="B178" s="7" t="s">
        <v>111</v>
      </c>
      <c r="C178" s="8"/>
      <c r="D178" s="13"/>
      <c r="E178" s="8"/>
      <c r="F178" s="13"/>
      <c r="G178" s="47"/>
      <c r="H178" s="48"/>
      <c r="I178" s="49">
        <f t="shared" si="77"/>
        <v>0</v>
      </c>
      <c r="J178" s="50">
        <f t="shared" si="77"/>
        <v>0</v>
      </c>
      <c r="K178" s="8"/>
      <c r="L178" s="8"/>
      <c r="M178" s="8"/>
      <c r="N178" s="13"/>
      <c r="O178" s="51">
        <f>0.06/12*9</f>
        <v>4.4999999999999998E-2</v>
      </c>
      <c r="P178" s="8"/>
      <c r="Q178" s="41">
        <f t="shared" si="50"/>
        <v>0</v>
      </c>
      <c r="R178" s="42">
        <f t="shared" si="43"/>
        <v>0</v>
      </c>
      <c r="S178" s="43">
        <f t="shared" si="43"/>
        <v>0</v>
      </c>
      <c r="T178" s="405"/>
      <c r="U178" s="405"/>
      <c r="V178" s="405"/>
      <c r="W178" s="484"/>
      <c r="X178" s="423">
        <f>0.06/12*9</f>
        <v>4.4999999999999998E-2</v>
      </c>
      <c r="Y178" s="405"/>
      <c r="Z178" s="424">
        <f t="shared" si="75"/>
        <v>0</v>
      </c>
      <c r="AA178" s="406">
        <f t="shared" si="76"/>
        <v>0</v>
      </c>
      <c r="AB178" s="484">
        <f t="shared" si="52"/>
        <v>0</v>
      </c>
      <c r="AC178" s="404"/>
    </row>
    <row r="179" spans="1:29" ht="18">
      <c r="A179" s="6"/>
      <c r="B179" s="7" t="s">
        <v>112</v>
      </c>
      <c r="C179" s="8"/>
      <c r="D179" s="13"/>
      <c r="E179" s="8"/>
      <c r="F179" s="13"/>
      <c r="G179" s="47"/>
      <c r="H179" s="48"/>
      <c r="I179" s="49">
        <f t="shared" si="77"/>
        <v>0</v>
      </c>
      <c r="J179" s="50">
        <f t="shared" si="77"/>
        <v>0</v>
      </c>
      <c r="K179" s="8"/>
      <c r="L179" s="8"/>
      <c r="M179" s="8"/>
      <c r="N179" s="13"/>
      <c r="O179" s="51">
        <f>0.06/12*6</f>
        <v>0.03</v>
      </c>
      <c r="P179" s="8"/>
      <c r="Q179" s="41">
        <f t="shared" si="50"/>
        <v>0</v>
      </c>
      <c r="R179" s="42">
        <f t="shared" si="43"/>
        <v>0</v>
      </c>
      <c r="S179" s="43">
        <f t="shared" si="43"/>
        <v>0</v>
      </c>
      <c r="T179" s="405"/>
      <c r="U179" s="405"/>
      <c r="V179" s="405"/>
      <c r="W179" s="484"/>
      <c r="X179" s="423">
        <f>0.06/12*6</f>
        <v>0.03</v>
      </c>
      <c r="Y179" s="405"/>
      <c r="Z179" s="424">
        <f t="shared" si="75"/>
        <v>0</v>
      </c>
      <c r="AA179" s="406">
        <f t="shared" si="76"/>
        <v>0</v>
      </c>
      <c r="AB179" s="484">
        <f t="shared" si="52"/>
        <v>0</v>
      </c>
      <c r="AC179" s="404"/>
    </row>
    <row r="180" spans="1:29" ht="18">
      <c r="A180" s="6"/>
      <c r="B180" s="7" t="s">
        <v>113</v>
      </c>
      <c r="C180" s="8"/>
      <c r="D180" s="13"/>
      <c r="E180" s="8"/>
      <c r="F180" s="13"/>
      <c r="G180" s="47"/>
      <c r="H180" s="48"/>
      <c r="I180" s="49">
        <f t="shared" si="77"/>
        <v>0</v>
      </c>
      <c r="J180" s="50">
        <f t="shared" si="77"/>
        <v>0</v>
      </c>
      <c r="K180" s="8"/>
      <c r="L180" s="8"/>
      <c r="M180" s="8"/>
      <c r="N180" s="13"/>
      <c r="O180" s="51">
        <f>0.06/12*3</f>
        <v>1.4999999999999999E-2</v>
      </c>
      <c r="P180" s="8"/>
      <c r="Q180" s="41">
        <f t="shared" si="50"/>
        <v>0</v>
      </c>
      <c r="R180" s="42">
        <f t="shared" si="43"/>
        <v>0</v>
      </c>
      <c r="S180" s="43">
        <f t="shared" si="43"/>
        <v>0</v>
      </c>
      <c r="T180" s="405"/>
      <c r="U180" s="405"/>
      <c r="V180" s="405"/>
      <c r="W180" s="484"/>
      <c r="X180" s="423">
        <f>0.06/12*3</f>
        <v>1.4999999999999999E-2</v>
      </c>
      <c r="Y180" s="405"/>
      <c r="Z180" s="424">
        <f t="shared" si="75"/>
        <v>0</v>
      </c>
      <c r="AA180" s="406">
        <f t="shared" si="76"/>
        <v>0</v>
      </c>
      <c r="AB180" s="484">
        <f t="shared" si="52"/>
        <v>0</v>
      </c>
      <c r="AC180" s="404"/>
    </row>
    <row r="181" spans="1:29" s="216" customFormat="1" ht="18">
      <c r="A181" s="203"/>
      <c r="B181" s="192" t="s">
        <v>107</v>
      </c>
      <c r="C181" s="198">
        <f>C177+C178+C179+C180</f>
        <v>0</v>
      </c>
      <c r="D181" s="199">
        <f t="shared" ref="D181:S181" si="78">D177+D178+D179+D180</f>
        <v>0</v>
      </c>
      <c r="E181" s="198">
        <f>E177+E178+E179+E180</f>
        <v>0</v>
      </c>
      <c r="F181" s="199">
        <f t="shared" si="78"/>
        <v>0</v>
      </c>
      <c r="G181" s="214"/>
      <c r="H181" s="215"/>
      <c r="I181" s="198">
        <f t="shared" si="78"/>
        <v>0</v>
      </c>
      <c r="J181" s="199">
        <f t="shared" si="78"/>
        <v>0</v>
      </c>
      <c r="K181" s="199">
        <f t="shared" si="78"/>
        <v>0</v>
      </c>
      <c r="L181" s="199">
        <f t="shared" si="78"/>
        <v>0</v>
      </c>
      <c r="M181" s="199">
        <f t="shared" si="78"/>
        <v>0</v>
      </c>
      <c r="N181" s="199">
        <f t="shared" si="78"/>
        <v>0</v>
      </c>
      <c r="O181" s="200">
        <f t="shared" si="78"/>
        <v>0.15000000000000002</v>
      </c>
      <c r="P181" s="199">
        <f t="shared" si="78"/>
        <v>0</v>
      </c>
      <c r="Q181" s="199">
        <f t="shared" si="78"/>
        <v>0</v>
      </c>
      <c r="R181" s="199">
        <f t="shared" si="78"/>
        <v>0</v>
      </c>
      <c r="S181" s="199">
        <f t="shared" si="78"/>
        <v>0</v>
      </c>
      <c r="T181" s="446"/>
      <c r="U181" s="446">
        <f t="shared" ref="U181:AB181" si="79">U177+U178+U179+U180</f>
        <v>0</v>
      </c>
      <c r="V181" s="446"/>
      <c r="W181" s="446">
        <f t="shared" si="79"/>
        <v>0</v>
      </c>
      <c r="X181" s="449"/>
      <c r="Y181" s="446"/>
      <c r="Z181" s="446">
        <f t="shared" si="79"/>
        <v>0</v>
      </c>
      <c r="AA181" s="446"/>
      <c r="AB181" s="446">
        <f t="shared" si="79"/>
        <v>0</v>
      </c>
      <c r="AC181" s="422"/>
    </row>
    <row r="182" spans="1:29" ht="18">
      <c r="A182" s="6">
        <v>6.06</v>
      </c>
      <c r="B182" s="36" t="s">
        <v>118</v>
      </c>
      <c r="C182" s="26"/>
      <c r="D182" s="27"/>
      <c r="E182" s="26"/>
      <c r="F182" s="27"/>
      <c r="G182" s="47"/>
      <c r="H182" s="48"/>
      <c r="I182" s="53"/>
      <c r="J182" s="26"/>
      <c r="K182" s="26"/>
      <c r="L182" s="26"/>
      <c r="M182" s="26"/>
      <c r="N182" s="27"/>
      <c r="O182" s="54"/>
      <c r="P182" s="26"/>
      <c r="Q182" s="41">
        <f t="shared" si="50"/>
        <v>0</v>
      </c>
      <c r="R182" s="42">
        <f t="shared" si="43"/>
        <v>0</v>
      </c>
      <c r="S182" s="43">
        <f t="shared" si="43"/>
        <v>0</v>
      </c>
      <c r="T182" s="439"/>
      <c r="U182" s="439"/>
      <c r="V182" s="439"/>
      <c r="W182" s="448"/>
      <c r="X182" s="450"/>
      <c r="Y182" s="439"/>
      <c r="Z182" s="424">
        <f t="shared" ref="Z182:Z186" si="80">X182*Y182</f>
        <v>0</v>
      </c>
      <c r="AA182" s="406">
        <f t="shared" ref="AA182:AA186" si="81">T182+V182+Y182</f>
        <v>0</v>
      </c>
      <c r="AB182" s="484">
        <f t="shared" si="52"/>
        <v>0</v>
      </c>
      <c r="AC182" s="403"/>
    </row>
    <row r="183" spans="1:29" ht="18">
      <c r="A183" s="6"/>
      <c r="B183" s="7" t="s">
        <v>110</v>
      </c>
      <c r="C183" s="8"/>
      <c r="D183" s="13"/>
      <c r="E183" s="8"/>
      <c r="F183" s="13"/>
      <c r="G183" s="47"/>
      <c r="H183" s="48"/>
      <c r="I183" s="49">
        <f t="shared" ref="I183:J186" si="82">C183-E183</f>
        <v>0</v>
      </c>
      <c r="J183" s="50">
        <f t="shared" si="82"/>
        <v>0</v>
      </c>
      <c r="K183" s="8"/>
      <c r="L183" s="8"/>
      <c r="M183" s="8"/>
      <c r="N183" s="13"/>
      <c r="O183" s="51">
        <v>0.2</v>
      </c>
      <c r="P183" s="8"/>
      <c r="Q183" s="41">
        <f t="shared" si="50"/>
        <v>0</v>
      </c>
      <c r="R183" s="42">
        <f t="shared" si="43"/>
        <v>0</v>
      </c>
      <c r="S183" s="43">
        <f t="shared" si="43"/>
        <v>0</v>
      </c>
      <c r="T183" s="405"/>
      <c r="U183" s="405"/>
      <c r="V183" s="405"/>
      <c r="W183" s="484"/>
      <c r="X183" s="423">
        <v>0.2</v>
      </c>
      <c r="Y183" s="405"/>
      <c r="Z183" s="424">
        <f t="shared" si="80"/>
        <v>0</v>
      </c>
      <c r="AA183" s="406">
        <f t="shared" si="81"/>
        <v>0</v>
      </c>
      <c r="AB183" s="484">
        <f t="shared" si="52"/>
        <v>0</v>
      </c>
      <c r="AC183" s="404"/>
    </row>
    <row r="184" spans="1:29" ht="18">
      <c r="A184" s="6"/>
      <c r="B184" s="7" t="s">
        <v>111</v>
      </c>
      <c r="C184" s="8"/>
      <c r="D184" s="13"/>
      <c r="E184" s="8"/>
      <c r="F184" s="13"/>
      <c r="G184" s="47"/>
      <c r="H184" s="48"/>
      <c r="I184" s="49">
        <f t="shared" si="82"/>
        <v>0</v>
      </c>
      <c r="J184" s="50">
        <f t="shared" si="82"/>
        <v>0</v>
      </c>
      <c r="K184" s="8"/>
      <c r="L184" s="8"/>
      <c r="M184" s="8"/>
      <c r="N184" s="13"/>
      <c r="O184" s="51">
        <f>0.2/12*9</f>
        <v>0.15</v>
      </c>
      <c r="P184" s="8"/>
      <c r="Q184" s="41">
        <f t="shared" si="50"/>
        <v>0</v>
      </c>
      <c r="R184" s="42">
        <f t="shared" si="43"/>
        <v>0</v>
      </c>
      <c r="S184" s="43">
        <f t="shared" si="43"/>
        <v>0</v>
      </c>
      <c r="T184" s="405"/>
      <c r="U184" s="405"/>
      <c r="V184" s="405"/>
      <c r="W184" s="484"/>
      <c r="X184" s="423">
        <f>0.2/12*9</f>
        <v>0.15</v>
      </c>
      <c r="Y184" s="405"/>
      <c r="Z184" s="424">
        <f t="shared" si="80"/>
        <v>0</v>
      </c>
      <c r="AA184" s="406">
        <f t="shared" si="81"/>
        <v>0</v>
      </c>
      <c r="AB184" s="484">
        <f t="shared" si="52"/>
        <v>0</v>
      </c>
      <c r="AC184" s="404"/>
    </row>
    <row r="185" spans="1:29" ht="18">
      <c r="A185" s="6"/>
      <c r="B185" s="7" t="s">
        <v>112</v>
      </c>
      <c r="C185" s="8"/>
      <c r="D185" s="13"/>
      <c r="E185" s="8"/>
      <c r="F185" s="13"/>
      <c r="G185" s="47"/>
      <c r="H185" s="48"/>
      <c r="I185" s="49">
        <f t="shared" si="82"/>
        <v>0</v>
      </c>
      <c r="J185" s="50">
        <f t="shared" si="82"/>
        <v>0</v>
      </c>
      <c r="K185" s="8"/>
      <c r="L185" s="8"/>
      <c r="M185" s="8"/>
      <c r="N185" s="13"/>
      <c r="O185" s="51">
        <f>0.2/12*6</f>
        <v>0.1</v>
      </c>
      <c r="P185" s="8"/>
      <c r="Q185" s="41">
        <f t="shared" si="50"/>
        <v>0</v>
      </c>
      <c r="R185" s="42">
        <f t="shared" si="43"/>
        <v>0</v>
      </c>
      <c r="S185" s="43">
        <f t="shared" si="43"/>
        <v>0</v>
      </c>
      <c r="T185" s="405"/>
      <c r="U185" s="405"/>
      <c r="V185" s="405"/>
      <c r="W185" s="484"/>
      <c r="X185" s="423">
        <f>0.2/12*6</f>
        <v>0.1</v>
      </c>
      <c r="Y185" s="405"/>
      <c r="Z185" s="424">
        <f t="shared" si="80"/>
        <v>0</v>
      </c>
      <c r="AA185" s="406">
        <f t="shared" si="81"/>
        <v>0</v>
      </c>
      <c r="AB185" s="484">
        <f t="shared" si="52"/>
        <v>0</v>
      </c>
      <c r="AC185" s="404"/>
    </row>
    <row r="186" spans="1:29" ht="18">
      <c r="A186" s="6"/>
      <c r="B186" s="7" t="s">
        <v>113</v>
      </c>
      <c r="C186" s="8"/>
      <c r="D186" s="13"/>
      <c r="E186" s="8"/>
      <c r="F186" s="13"/>
      <c r="G186" s="47"/>
      <c r="H186" s="48"/>
      <c r="I186" s="49">
        <f t="shared" si="82"/>
        <v>0</v>
      </c>
      <c r="J186" s="50">
        <f t="shared" si="82"/>
        <v>0</v>
      </c>
      <c r="K186" s="8"/>
      <c r="L186" s="8"/>
      <c r="M186" s="8"/>
      <c r="N186" s="13"/>
      <c r="O186" s="51">
        <f>0.2/12*3</f>
        <v>0.05</v>
      </c>
      <c r="P186" s="8"/>
      <c r="Q186" s="41">
        <f t="shared" si="50"/>
        <v>0</v>
      </c>
      <c r="R186" s="42">
        <f t="shared" si="43"/>
        <v>0</v>
      </c>
      <c r="S186" s="43">
        <f t="shared" si="43"/>
        <v>0</v>
      </c>
      <c r="T186" s="405"/>
      <c r="U186" s="405"/>
      <c r="V186" s="405"/>
      <c r="W186" s="484"/>
      <c r="X186" s="423">
        <f>0.2/12*3</f>
        <v>0.05</v>
      </c>
      <c r="Y186" s="405"/>
      <c r="Z186" s="424">
        <f t="shared" si="80"/>
        <v>0</v>
      </c>
      <c r="AA186" s="406">
        <f t="shared" si="81"/>
        <v>0</v>
      </c>
      <c r="AB186" s="484">
        <f t="shared" si="52"/>
        <v>0</v>
      </c>
      <c r="AC186" s="404"/>
    </row>
    <row r="187" spans="1:29" s="87" customFormat="1" ht="18">
      <c r="A187" s="176"/>
      <c r="B187" s="192" t="s">
        <v>107</v>
      </c>
      <c r="C187" s="198">
        <f>C183+C184+C185+C186</f>
        <v>0</v>
      </c>
      <c r="D187" s="199">
        <f t="shared" ref="D187:S187" si="83">D183+D184+D185+D186</f>
        <v>0</v>
      </c>
      <c r="E187" s="198">
        <f>E183+E184+E185+E186</f>
        <v>0</v>
      </c>
      <c r="F187" s="199">
        <f t="shared" si="83"/>
        <v>0</v>
      </c>
      <c r="G187" s="134"/>
      <c r="H187" s="135"/>
      <c r="I187" s="198">
        <f t="shared" si="83"/>
        <v>0</v>
      </c>
      <c r="J187" s="199">
        <f t="shared" si="83"/>
        <v>0</v>
      </c>
      <c r="K187" s="199">
        <f t="shared" si="83"/>
        <v>0</v>
      </c>
      <c r="L187" s="199">
        <f t="shared" si="83"/>
        <v>0</v>
      </c>
      <c r="M187" s="199">
        <f t="shared" si="83"/>
        <v>0</v>
      </c>
      <c r="N187" s="199">
        <f t="shared" si="83"/>
        <v>0</v>
      </c>
      <c r="O187" s="200">
        <f t="shared" si="83"/>
        <v>0.49999999999999994</v>
      </c>
      <c r="P187" s="199">
        <f t="shared" si="83"/>
        <v>0</v>
      </c>
      <c r="Q187" s="199">
        <f t="shared" si="83"/>
        <v>0</v>
      </c>
      <c r="R187" s="199">
        <f t="shared" si="83"/>
        <v>0</v>
      </c>
      <c r="S187" s="199">
        <f t="shared" si="83"/>
        <v>0</v>
      </c>
      <c r="T187" s="446"/>
      <c r="U187" s="446">
        <f t="shared" ref="U187:AB187" si="84">U183+U184+U185+U186</f>
        <v>0</v>
      </c>
      <c r="V187" s="446"/>
      <c r="W187" s="446">
        <f t="shared" si="84"/>
        <v>0</v>
      </c>
      <c r="X187" s="449"/>
      <c r="Y187" s="446"/>
      <c r="Z187" s="446">
        <f t="shared" si="84"/>
        <v>0</v>
      </c>
      <c r="AA187" s="446"/>
      <c r="AB187" s="446">
        <f t="shared" si="84"/>
        <v>0</v>
      </c>
      <c r="AC187" s="422"/>
    </row>
    <row r="188" spans="1:29" s="88" customFormat="1" ht="31.5">
      <c r="A188" s="6">
        <v>6.07</v>
      </c>
      <c r="B188" s="36" t="s">
        <v>119</v>
      </c>
      <c r="C188" s="26"/>
      <c r="D188" s="27"/>
      <c r="E188" s="26"/>
      <c r="F188" s="27"/>
      <c r="G188" s="47"/>
      <c r="H188" s="48"/>
      <c r="I188" s="53"/>
      <c r="J188" s="26"/>
      <c r="K188" s="26"/>
      <c r="L188" s="26"/>
      <c r="M188" s="26"/>
      <c r="N188" s="27"/>
      <c r="O188" s="112"/>
      <c r="P188" s="26"/>
      <c r="Q188" s="41">
        <f t="shared" si="50"/>
        <v>0</v>
      </c>
      <c r="R188" s="42">
        <f t="shared" si="43"/>
        <v>0</v>
      </c>
      <c r="S188" s="43">
        <f t="shared" si="43"/>
        <v>0</v>
      </c>
      <c r="T188" s="439"/>
      <c r="U188" s="439"/>
      <c r="V188" s="439"/>
      <c r="W188" s="448"/>
      <c r="X188" s="440"/>
      <c r="Y188" s="439"/>
      <c r="Z188" s="424"/>
      <c r="AA188" s="406"/>
      <c r="AB188" s="484"/>
      <c r="AC188" s="403"/>
    </row>
    <row r="189" spans="1:29" s="88" customFormat="1" ht="18">
      <c r="A189" s="6"/>
      <c r="B189" s="7" t="s">
        <v>110</v>
      </c>
      <c r="C189" s="8"/>
      <c r="D189" s="13"/>
      <c r="E189" s="8"/>
      <c r="F189" s="13"/>
      <c r="G189" s="47"/>
      <c r="H189" s="48"/>
      <c r="I189" s="49">
        <f t="shared" ref="I189:J192" si="85">C189-E189</f>
        <v>0</v>
      </c>
      <c r="J189" s="50">
        <f t="shared" si="85"/>
        <v>0</v>
      </c>
      <c r="K189" s="8"/>
      <c r="L189" s="8"/>
      <c r="M189" s="8"/>
      <c r="N189" s="13"/>
      <c r="O189" s="51">
        <f>0.06</f>
        <v>0.06</v>
      </c>
      <c r="P189" s="8"/>
      <c r="Q189" s="41">
        <f t="shared" si="50"/>
        <v>0</v>
      </c>
      <c r="R189" s="42">
        <f t="shared" si="43"/>
        <v>0</v>
      </c>
      <c r="S189" s="43">
        <f t="shared" si="43"/>
        <v>0</v>
      </c>
      <c r="T189" s="405"/>
      <c r="U189" s="405"/>
      <c r="V189" s="405"/>
      <c r="W189" s="484"/>
      <c r="X189" s="423">
        <f>0.06</f>
        <v>0.06</v>
      </c>
      <c r="Y189" s="405"/>
      <c r="Z189" s="424">
        <f t="shared" ref="Z189:Z192" si="86">X189*Y189</f>
        <v>0</v>
      </c>
      <c r="AA189" s="406">
        <f t="shared" ref="AA189:AA192" si="87">T189+V189+Y189</f>
        <v>0</v>
      </c>
      <c r="AB189" s="484">
        <f t="shared" si="52"/>
        <v>0</v>
      </c>
      <c r="AC189" s="404"/>
    </row>
    <row r="190" spans="1:29" s="88" customFormat="1" ht="18">
      <c r="A190" s="6"/>
      <c r="B190" s="7" t="s">
        <v>111</v>
      </c>
      <c r="C190" s="8"/>
      <c r="D190" s="13"/>
      <c r="E190" s="8"/>
      <c r="F190" s="13"/>
      <c r="G190" s="47"/>
      <c r="H190" s="48"/>
      <c r="I190" s="49">
        <f t="shared" si="85"/>
        <v>0</v>
      </c>
      <c r="J190" s="50">
        <f t="shared" si="85"/>
        <v>0</v>
      </c>
      <c r="K190" s="8"/>
      <c r="L190" s="8"/>
      <c r="M190" s="8"/>
      <c r="N190" s="13"/>
      <c r="O190" s="51">
        <f>0.06/12*9</f>
        <v>4.4999999999999998E-2</v>
      </c>
      <c r="P190" s="8"/>
      <c r="Q190" s="41">
        <f t="shared" si="50"/>
        <v>0</v>
      </c>
      <c r="R190" s="42">
        <f t="shared" si="43"/>
        <v>0</v>
      </c>
      <c r="S190" s="43">
        <f t="shared" si="43"/>
        <v>0</v>
      </c>
      <c r="T190" s="405"/>
      <c r="U190" s="405"/>
      <c r="V190" s="405"/>
      <c r="W190" s="484"/>
      <c r="X190" s="423">
        <f>0.06/12*9</f>
        <v>4.4999999999999998E-2</v>
      </c>
      <c r="Y190" s="405"/>
      <c r="Z190" s="424">
        <f t="shared" si="86"/>
        <v>0</v>
      </c>
      <c r="AA190" s="406">
        <f t="shared" si="87"/>
        <v>0</v>
      </c>
      <c r="AB190" s="484">
        <f t="shared" si="52"/>
        <v>0</v>
      </c>
      <c r="AC190" s="404"/>
    </row>
    <row r="191" spans="1:29" s="88" customFormat="1" ht="18">
      <c r="A191" s="6"/>
      <c r="B191" s="7" t="s">
        <v>112</v>
      </c>
      <c r="C191" s="8"/>
      <c r="D191" s="13"/>
      <c r="E191" s="8"/>
      <c r="F191" s="13"/>
      <c r="G191" s="47"/>
      <c r="H191" s="48"/>
      <c r="I191" s="49">
        <f t="shared" si="85"/>
        <v>0</v>
      </c>
      <c r="J191" s="50">
        <f t="shared" si="85"/>
        <v>0</v>
      </c>
      <c r="K191" s="8"/>
      <c r="L191" s="8"/>
      <c r="M191" s="8"/>
      <c r="N191" s="13"/>
      <c r="O191" s="51">
        <f>0.06/12*6</f>
        <v>0.03</v>
      </c>
      <c r="P191" s="8"/>
      <c r="Q191" s="41">
        <f t="shared" si="50"/>
        <v>0</v>
      </c>
      <c r="R191" s="42">
        <f t="shared" si="43"/>
        <v>0</v>
      </c>
      <c r="S191" s="43">
        <f t="shared" si="43"/>
        <v>0</v>
      </c>
      <c r="T191" s="405"/>
      <c r="U191" s="405"/>
      <c r="V191" s="405"/>
      <c r="W191" s="484"/>
      <c r="X191" s="423">
        <f>0.06/12*6</f>
        <v>0.03</v>
      </c>
      <c r="Y191" s="405"/>
      <c r="Z191" s="424">
        <f t="shared" si="86"/>
        <v>0</v>
      </c>
      <c r="AA191" s="406">
        <f t="shared" si="87"/>
        <v>0</v>
      </c>
      <c r="AB191" s="484">
        <f t="shared" si="52"/>
        <v>0</v>
      </c>
      <c r="AC191" s="404"/>
    </row>
    <row r="192" spans="1:29" s="88" customFormat="1" ht="18">
      <c r="A192" s="6"/>
      <c r="B192" s="7" t="s">
        <v>113</v>
      </c>
      <c r="C192" s="8"/>
      <c r="D192" s="13"/>
      <c r="E192" s="8"/>
      <c r="F192" s="13"/>
      <c r="G192" s="47"/>
      <c r="H192" s="48"/>
      <c r="I192" s="49">
        <f t="shared" si="85"/>
        <v>0</v>
      </c>
      <c r="J192" s="50">
        <f t="shared" si="85"/>
        <v>0</v>
      </c>
      <c r="K192" s="8"/>
      <c r="L192" s="8"/>
      <c r="M192" s="8"/>
      <c r="N192" s="13"/>
      <c r="O192" s="51">
        <f>0.06/12*3</f>
        <v>1.4999999999999999E-2</v>
      </c>
      <c r="P192" s="8"/>
      <c r="Q192" s="41">
        <f t="shared" si="50"/>
        <v>0</v>
      </c>
      <c r="R192" s="42">
        <f t="shared" si="43"/>
        <v>0</v>
      </c>
      <c r="S192" s="43">
        <f t="shared" si="43"/>
        <v>0</v>
      </c>
      <c r="T192" s="405"/>
      <c r="U192" s="405"/>
      <c r="V192" s="405"/>
      <c r="W192" s="484"/>
      <c r="X192" s="423">
        <f>0.06/12*3</f>
        <v>1.4999999999999999E-2</v>
      </c>
      <c r="Y192" s="405"/>
      <c r="Z192" s="424">
        <f t="shared" si="86"/>
        <v>0</v>
      </c>
      <c r="AA192" s="406">
        <f t="shared" si="87"/>
        <v>0</v>
      </c>
      <c r="AB192" s="484">
        <f t="shared" si="52"/>
        <v>0</v>
      </c>
      <c r="AC192" s="404"/>
    </row>
    <row r="193" spans="1:29" s="87" customFormat="1" ht="18">
      <c r="A193" s="176"/>
      <c r="B193" s="192" t="s">
        <v>107</v>
      </c>
      <c r="C193" s="198">
        <f>C189+C190+C191+C192</f>
        <v>0</v>
      </c>
      <c r="D193" s="199">
        <f t="shared" ref="D193:F193" si="88">D189+D190+D191+D192</f>
        <v>0</v>
      </c>
      <c r="E193" s="198">
        <f>E189+E190+E191+E192</f>
        <v>0</v>
      </c>
      <c r="F193" s="199">
        <f t="shared" si="88"/>
        <v>0</v>
      </c>
      <c r="G193" s="134"/>
      <c r="H193" s="135"/>
      <c r="I193" s="198">
        <f t="shared" ref="I193:S193" si="89">I189+I190+I191+I192</f>
        <v>0</v>
      </c>
      <c r="J193" s="199">
        <f t="shared" si="89"/>
        <v>0</v>
      </c>
      <c r="K193" s="199">
        <f t="shared" si="89"/>
        <v>0</v>
      </c>
      <c r="L193" s="199">
        <f t="shared" si="89"/>
        <v>0</v>
      </c>
      <c r="M193" s="199">
        <f t="shared" si="89"/>
        <v>0</v>
      </c>
      <c r="N193" s="199">
        <f t="shared" si="89"/>
        <v>0</v>
      </c>
      <c r="O193" s="200">
        <f t="shared" si="89"/>
        <v>0.15000000000000002</v>
      </c>
      <c r="P193" s="199">
        <f t="shared" si="89"/>
        <v>0</v>
      </c>
      <c r="Q193" s="199">
        <f t="shared" si="89"/>
        <v>0</v>
      </c>
      <c r="R193" s="199">
        <f t="shared" si="89"/>
        <v>0</v>
      </c>
      <c r="S193" s="199">
        <f t="shared" si="89"/>
        <v>0</v>
      </c>
      <c r="T193" s="446"/>
      <c r="U193" s="446">
        <f t="shared" ref="U193:Z193" si="90">U189+U190+U191+U192</f>
        <v>0</v>
      </c>
      <c r="V193" s="446"/>
      <c r="W193" s="446">
        <f t="shared" si="90"/>
        <v>0</v>
      </c>
      <c r="X193" s="449"/>
      <c r="Y193" s="446"/>
      <c r="Z193" s="446">
        <f t="shared" si="90"/>
        <v>0</v>
      </c>
      <c r="AA193" s="446"/>
      <c r="AB193" s="484">
        <f t="shared" si="52"/>
        <v>0</v>
      </c>
      <c r="AC193" s="422"/>
    </row>
    <row r="194" spans="1:29" s="87" customFormat="1" ht="18">
      <c r="A194" s="176"/>
      <c r="B194" s="192" t="s">
        <v>9</v>
      </c>
      <c r="C194" s="198">
        <f>C193+C187+C181+C175+C169+C163+C157</f>
        <v>120</v>
      </c>
      <c r="D194" s="199">
        <f>D193+D187+D181+D175+D169+D163+D157</f>
        <v>7.2</v>
      </c>
      <c r="E194" s="198">
        <f>E193+E187+E181+E175+E169+E163+E157</f>
        <v>120</v>
      </c>
      <c r="F194" s="199">
        <f>F193+F187+F181+F175+F169+F163+F157</f>
        <v>7.2</v>
      </c>
      <c r="G194" s="134">
        <f t="shared" ref="G194:H215" si="91">E194/C194</f>
        <v>1</v>
      </c>
      <c r="H194" s="135">
        <f t="shared" si="91"/>
        <v>1</v>
      </c>
      <c r="I194" s="198">
        <f t="shared" ref="I194:S194" si="92">I193+I187+I181+I175+I169+I163+I157</f>
        <v>0</v>
      </c>
      <c r="J194" s="199">
        <f t="shared" si="92"/>
        <v>0</v>
      </c>
      <c r="K194" s="199">
        <f t="shared" si="92"/>
        <v>0</v>
      </c>
      <c r="L194" s="199">
        <f t="shared" si="92"/>
        <v>0</v>
      </c>
      <c r="M194" s="199">
        <f t="shared" si="92"/>
        <v>0</v>
      </c>
      <c r="N194" s="199">
        <f t="shared" si="92"/>
        <v>0</v>
      </c>
      <c r="O194" s="200">
        <f t="shared" si="92"/>
        <v>2.1</v>
      </c>
      <c r="P194" s="199">
        <f t="shared" si="92"/>
        <v>210</v>
      </c>
      <c r="Q194" s="199">
        <f>Q193+Q187+Q181+Q175+Q169+Q163+Q157</f>
        <v>9.75</v>
      </c>
      <c r="R194" s="199">
        <f t="shared" si="92"/>
        <v>210</v>
      </c>
      <c r="S194" s="199">
        <f t="shared" si="92"/>
        <v>9.75</v>
      </c>
      <c r="T194" s="446"/>
      <c r="U194" s="446">
        <f t="shared" ref="U194:W194" si="93">U193+U187+U181+U175+U169+U163+U157</f>
        <v>0</v>
      </c>
      <c r="V194" s="446"/>
      <c r="W194" s="446">
        <f t="shared" si="93"/>
        <v>0</v>
      </c>
      <c r="X194" s="449"/>
      <c r="Y194" s="446"/>
      <c r="Z194" s="446">
        <f>Z193+Z187+Z181+Z175+Z169+Z163+Z157</f>
        <v>9.75</v>
      </c>
      <c r="AA194" s="446"/>
      <c r="AB194" s="446">
        <f>AB193+AB187+AB181+AB175+AB169+AB163+AB157</f>
        <v>9.75</v>
      </c>
      <c r="AC194" s="422"/>
    </row>
    <row r="195" spans="1:29" s="172" customFormat="1" ht="18">
      <c r="A195" s="164" t="s">
        <v>120</v>
      </c>
      <c r="B195" s="165" t="s">
        <v>121</v>
      </c>
      <c r="C195" s="166"/>
      <c r="D195" s="173"/>
      <c r="E195" s="166"/>
      <c r="F195" s="173"/>
      <c r="G195" s="167"/>
      <c r="H195" s="168"/>
      <c r="I195" s="174"/>
      <c r="J195" s="166"/>
      <c r="K195" s="166"/>
      <c r="L195" s="166"/>
      <c r="M195" s="166"/>
      <c r="N195" s="173"/>
      <c r="O195" s="169"/>
      <c r="P195" s="166"/>
      <c r="Q195" s="201">
        <f t="shared" si="50"/>
        <v>0</v>
      </c>
      <c r="R195" s="170">
        <f t="shared" si="43"/>
        <v>0</v>
      </c>
      <c r="S195" s="171">
        <f t="shared" si="43"/>
        <v>0</v>
      </c>
      <c r="T195" s="439"/>
      <c r="U195" s="439"/>
      <c r="V195" s="439"/>
      <c r="W195" s="448"/>
      <c r="X195" s="440"/>
      <c r="Y195" s="439"/>
      <c r="Z195" s="424"/>
      <c r="AA195" s="406"/>
      <c r="AB195" s="484"/>
      <c r="AC195" s="403"/>
    </row>
    <row r="196" spans="1:29" s="147" customFormat="1" ht="18">
      <c r="A196" s="143">
        <v>7</v>
      </c>
      <c r="B196" s="144" t="s">
        <v>122</v>
      </c>
      <c r="C196" s="145"/>
      <c r="D196" s="162"/>
      <c r="E196" s="145"/>
      <c r="F196" s="162"/>
      <c r="G196" s="151"/>
      <c r="H196" s="152"/>
      <c r="I196" s="159"/>
      <c r="J196" s="145"/>
      <c r="K196" s="145"/>
      <c r="L196" s="145"/>
      <c r="M196" s="145"/>
      <c r="N196" s="162"/>
      <c r="O196" s="153"/>
      <c r="P196" s="145"/>
      <c r="Q196" s="158">
        <f t="shared" si="50"/>
        <v>0</v>
      </c>
      <c r="R196" s="154">
        <f t="shared" si="43"/>
        <v>0</v>
      </c>
      <c r="S196" s="155">
        <f t="shared" si="43"/>
        <v>0</v>
      </c>
      <c r="T196" s="439"/>
      <c r="U196" s="439"/>
      <c r="V196" s="439"/>
      <c r="W196" s="448"/>
      <c r="X196" s="440"/>
      <c r="Y196" s="439"/>
      <c r="Z196" s="424"/>
      <c r="AA196" s="406"/>
      <c r="AB196" s="484"/>
      <c r="AC196" s="403"/>
    </row>
    <row r="197" spans="1:29" ht="18">
      <c r="A197" s="6">
        <v>7.01</v>
      </c>
      <c r="B197" s="7" t="s">
        <v>123</v>
      </c>
      <c r="C197" s="8"/>
      <c r="D197" s="13"/>
      <c r="E197" s="8"/>
      <c r="F197" s="13"/>
      <c r="G197" s="47"/>
      <c r="H197" s="48"/>
      <c r="I197" s="75"/>
      <c r="J197" s="8"/>
      <c r="K197" s="8"/>
      <c r="L197" s="8"/>
      <c r="M197" s="8"/>
      <c r="N197" s="13"/>
      <c r="O197" s="64"/>
      <c r="P197" s="8"/>
      <c r="Q197" s="41">
        <f>O197*P197</f>
        <v>0</v>
      </c>
      <c r="R197" s="42">
        <f t="shared" si="43"/>
        <v>0</v>
      </c>
      <c r="S197" s="43">
        <f t="shared" si="43"/>
        <v>0</v>
      </c>
      <c r="T197" s="405"/>
      <c r="U197" s="405"/>
      <c r="V197" s="405"/>
      <c r="W197" s="484"/>
      <c r="X197" s="426"/>
      <c r="Y197" s="405"/>
      <c r="Z197" s="424"/>
      <c r="AA197" s="406"/>
      <c r="AB197" s="484"/>
      <c r="AC197" s="404"/>
    </row>
    <row r="198" spans="1:29" s="91" customFormat="1" ht="18">
      <c r="A198" s="6"/>
      <c r="B198" s="7" t="s">
        <v>124</v>
      </c>
      <c r="C198" s="8">
        <v>9274</v>
      </c>
      <c r="D198" s="13">
        <v>13.911</v>
      </c>
      <c r="E198" s="8">
        <v>9274</v>
      </c>
      <c r="F198" s="13">
        <v>13.911</v>
      </c>
      <c r="G198" s="47">
        <f t="shared" si="91"/>
        <v>1</v>
      </c>
      <c r="H198" s="48">
        <f t="shared" si="91"/>
        <v>1</v>
      </c>
      <c r="I198" s="49">
        <f t="shared" ref="I198:J207" si="94">C198-E198</f>
        <v>0</v>
      </c>
      <c r="J198" s="50">
        <f t="shared" si="94"/>
        <v>0</v>
      </c>
      <c r="K198" s="8"/>
      <c r="L198" s="8"/>
      <c r="M198" s="8"/>
      <c r="N198" s="13"/>
      <c r="O198" s="64">
        <v>1.5E-3</v>
      </c>
      <c r="P198" s="307">
        <v>8949</v>
      </c>
      <c r="Q198" s="41">
        <f t="shared" si="50"/>
        <v>13.423500000000001</v>
      </c>
      <c r="R198" s="42">
        <f t="shared" si="43"/>
        <v>8949</v>
      </c>
      <c r="S198" s="43">
        <f t="shared" si="43"/>
        <v>13.423500000000001</v>
      </c>
      <c r="T198" s="405"/>
      <c r="U198" s="405"/>
      <c r="V198" s="405"/>
      <c r="W198" s="484"/>
      <c r="X198" s="426">
        <v>1.5E-3</v>
      </c>
      <c r="Y198" s="520">
        <v>8949</v>
      </c>
      <c r="Z198" s="424">
        <f>X198*Y198</f>
        <v>13.423500000000001</v>
      </c>
      <c r="AA198" s="406">
        <f t="shared" ref="AA198:AA205" si="95">T198+V198+Y198</f>
        <v>8949</v>
      </c>
      <c r="AB198" s="484">
        <f t="shared" si="52"/>
        <v>13.423500000000001</v>
      </c>
      <c r="AC198" s="404"/>
    </row>
    <row r="199" spans="1:29" s="91" customFormat="1" ht="18">
      <c r="A199" s="6"/>
      <c r="B199" s="7" t="s">
        <v>125</v>
      </c>
      <c r="C199" s="8">
        <v>3</v>
      </c>
      <c r="D199" s="13">
        <v>4.5000000000000005E-3</v>
      </c>
      <c r="E199" s="8">
        <v>3</v>
      </c>
      <c r="F199" s="13">
        <v>4.5000000000000005E-3</v>
      </c>
      <c r="G199" s="47">
        <f t="shared" si="91"/>
        <v>1</v>
      </c>
      <c r="H199" s="48">
        <f t="shared" si="91"/>
        <v>1</v>
      </c>
      <c r="I199" s="49">
        <f t="shared" si="94"/>
        <v>0</v>
      </c>
      <c r="J199" s="50">
        <f t="shared" si="94"/>
        <v>0</v>
      </c>
      <c r="K199" s="8"/>
      <c r="L199" s="8"/>
      <c r="M199" s="8"/>
      <c r="N199" s="13"/>
      <c r="O199" s="64">
        <v>1.5E-3</v>
      </c>
      <c r="P199" s="8">
        <v>1</v>
      </c>
      <c r="Q199" s="41">
        <f t="shared" si="50"/>
        <v>1.5E-3</v>
      </c>
      <c r="R199" s="42">
        <f t="shared" si="43"/>
        <v>1</v>
      </c>
      <c r="S199" s="43">
        <f t="shared" si="43"/>
        <v>1.5E-3</v>
      </c>
      <c r="T199" s="405"/>
      <c r="U199" s="405"/>
      <c r="V199" s="405"/>
      <c r="W199" s="484"/>
      <c r="X199" s="426">
        <v>1.5E-3</v>
      </c>
      <c r="Y199" s="405">
        <v>1</v>
      </c>
      <c r="Z199" s="424">
        <f t="shared" ref="Z199:Z207" si="96">X199*Y199</f>
        <v>1.5E-3</v>
      </c>
      <c r="AA199" s="406">
        <f t="shared" si="95"/>
        <v>1</v>
      </c>
      <c r="AB199" s="484">
        <f t="shared" si="52"/>
        <v>1.5E-3</v>
      </c>
      <c r="AC199" s="404"/>
    </row>
    <row r="200" spans="1:29" s="91" customFormat="1" ht="18">
      <c r="A200" s="6"/>
      <c r="B200" s="7" t="s">
        <v>126</v>
      </c>
      <c r="C200" s="8">
        <v>0</v>
      </c>
      <c r="D200" s="13">
        <v>0</v>
      </c>
      <c r="E200" s="8">
        <v>0</v>
      </c>
      <c r="F200" s="13">
        <v>0</v>
      </c>
      <c r="G200" s="47"/>
      <c r="H200" s="48"/>
      <c r="I200" s="49">
        <f t="shared" si="94"/>
        <v>0</v>
      </c>
      <c r="J200" s="50">
        <f t="shared" si="94"/>
        <v>0</v>
      </c>
      <c r="K200" s="8"/>
      <c r="L200" s="8"/>
      <c r="M200" s="8"/>
      <c r="N200" s="13"/>
      <c r="O200" s="64">
        <v>1.5E-3</v>
      </c>
      <c r="P200" s="8"/>
      <c r="Q200" s="41">
        <f t="shared" si="50"/>
        <v>0</v>
      </c>
      <c r="R200" s="42">
        <f t="shared" si="43"/>
        <v>0</v>
      </c>
      <c r="S200" s="43">
        <f t="shared" si="43"/>
        <v>0</v>
      </c>
      <c r="T200" s="405"/>
      <c r="U200" s="405"/>
      <c r="V200" s="405"/>
      <c r="W200" s="484"/>
      <c r="X200" s="426">
        <v>1.5E-3</v>
      </c>
      <c r="Y200" s="405"/>
      <c r="Z200" s="424">
        <f t="shared" si="96"/>
        <v>0</v>
      </c>
      <c r="AA200" s="406">
        <f t="shared" si="95"/>
        <v>0</v>
      </c>
      <c r="AB200" s="484">
        <f t="shared" si="52"/>
        <v>0</v>
      </c>
      <c r="AC200" s="404"/>
    </row>
    <row r="201" spans="1:29" s="91" customFormat="1" ht="18">
      <c r="A201" s="6"/>
      <c r="B201" s="7" t="s">
        <v>127</v>
      </c>
      <c r="C201" s="8">
        <v>15617</v>
      </c>
      <c r="D201" s="13">
        <v>23.4255</v>
      </c>
      <c r="E201" s="8">
        <v>15617</v>
      </c>
      <c r="F201" s="13">
        <v>23.4255</v>
      </c>
      <c r="G201" s="47">
        <f t="shared" si="91"/>
        <v>1</v>
      </c>
      <c r="H201" s="48">
        <f t="shared" si="91"/>
        <v>1</v>
      </c>
      <c r="I201" s="49">
        <f t="shared" si="94"/>
        <v>0</v>
      </c>
      <c r="J201" s="50">
        <f t="shared" si="94"/>
        <v>0</v>
      </c>
      <c r="K201" s="8"/>
      <c r="L201" s="8"/>
      <c r="M201" s="8"/>
      <c r="N201" s="13"/>
      <c r="O201" s="64">
        <v>1.5E-3</v>
      </c>
      <c r="P201" s="307">
        <v>14954</v>
      </c>
      <c r="Q201" s="41">
        <f t="shared" si="50"/>
        <v>22.431000000000001</v>
      </c>
      <c r="R201" s="42">
        <f t="shared" si="43"/>
        <v>14954</v>
      </c>
      <c r="S201" s="43">
        <f t="shared" si="43"/>
        <v>22.431000000000001</v>
      </c>
      <c r="T201" s="405"/>
      <c r="U201" s="405"/>
      <c r="V201" s="405"/>
      <c r="W201" s="484"/>
      <c r="X201" s="426">
        <v>1.5E-3</v>
      </c>
      <c r="Y201" s="520">
        <v>14954</v>
      </c>
      <c r="Z201" s="424">
        <f t="shared" si="96"/>
        <v>22.431000000000001</v>
      </c>
      <c r="AA201" s="406">
        <f t="shared" si="95"/>
        <v>14954</v>
      </c>
      <c r="AB201" s="484">
        <f t="shared" si="52"/>
        <v>22.431000000000001</v>
      </c>
      <c r="AC201" s="404"/>
    </row>
    <row r="202" spans="1:29" s="91" customFormat="1" ht="18">
      <c r="A202" s="6"/>
      <c r="B202" s="7" t="s">
        <v>128</v>
      </c>
      <c r="C202" s="8">
        <v>2</v>
      </c>
      <c r="D202" s="13">
        <v>3.0000000000000001E-3</v>
      </c>
      <c r="E202" s="8">
        <v>2</v>
      </c>
      <c r="F202" s="13">
        <v>3.0000000000000001E-3</v>
      </c>
      <c r="G202" s="47">
        <f t="shared" si="91"/>
        <v>1</v>
      </c>
      <c r="H202" s="48">
        <f t="shared" si="91"/>
        <v>1</v>
      </c>
      <c r="I202" s="49">
        <f t="shared" si="94"/>
        <v>0</v>
      </c>
      <c r="J202" s="50">
        <f t="shared" si="94"/>
        <v>0</v>
      </c>
      <c r="K202" s="8"/>
      <c r="L202" s="8"/>
      <c r="M202" s="8"/>
      <c r="N202" s="13"/>
      <c r="O202" s="64">
        <v>1.5E-3</v>
      </c>
      <c r="P202" s="8">
        <v>4</v>
      </c>
      <c r="Q202" s="41">
        <f t="shared" si="50"/>
        <v>6.0000000000000001E-3</v>
      </c>
      <c r="R202" s="42">
        <f t="shared" si="43"/>
        <v>4</v>
      </c>
      <c r="S202" s="43">
        <f t="shared" si="43"/>
        <v>6.0000000000000001E-3</v>
      </c>
      <c r="T202" s="405"/>
      <c r="U202" s="405"/>
      <c r="V202" s="405"/>
      <c r="W202" s="484"/>
      <c r="X202" s="426">
        <v>1.5E-3</v>
      </c>
      <c r="Y202" s="405">
        <v>4</v>
      </c>
      <c r="Z202" s="424">
        <f t="shared" si="96"/>
        <v>6.0000000000000001E-3</v>
      </c>
      <c r="AA202" s="406">
        <f t="shared" si="95"/>
        <v>4</v>
      </c>
      <c r="AB202" s="484">
        <f t="shared" si="52"/>
        <v>6.0000000000000001E-3</v>
      </c>
      <c r="AC202" s="404"/>
    </row>
    <row r="203" spans="1:29" s="91" customFormat="1" ht="18">
      <c r="A203" s="6"/>
      <c r="B203" s="7" t="s">
        <v>129</v>
      </c>
      <c r="C203" s="8">
        <v>0</v>
      </c>
      <c r="D203" s="13">
        <v>0</v>
      </c>
      <c r="E203" s="8">
        <v>0</v>
      </c>
      <c r="F203" s="13">
        <v>0</v>
      </c>
      <c r="G203" s="47"/>
      <c r="H203" s="48"/>
      <c r="I203" s="49">
        <f t="shared" si="94"/>
        <v>0</v>
      </c>
      <c r="J203" s="50">
        <f t="shared" si="94"/>
        <v>0</v>
      </c>
      <c r="K203" s="8"/>
      <c r="L203" s="8"/>
      <c r="M203" s="8"/>
      <c r="N203" s="13"/>
      <c r="O203" s="64">
        <v>1.5E-3</v>
      </c>
      <c r="P203" s="8"/>
      <c r="Q203" s="41">
        <f t="shared" si="50"/>
        <v>0</v>
      </c>
      <c r="R203" s="42">
        <f t="shared" si="43"/>
        <v>0</v>
      </c>
      <c r="S203" s="43">
        <f t="shared" si="43"/>
        <v>0</v>
      </c>
      <c r="T203" s="405"/>
      <c r="U203" s="405"/>
      <c r="V203" s="405"/>
      <c r="W203" s="484"/>
      <c r="X203" s="426">
        <v>1.5E-3</v>
      </c>
      <c r="Y203" s="405"/>
      <c r="Z203" s="424">
        <f t="shared" si="96"/>
        <v>0</v>
      </c>
      <c r="AA203" s="406">
        <f t="shared" si="95"/>
        <v>0</v>
      </c>
      <c r="AB203" s="484">
        <f t="shared" si="52"/>
        <v>0</v>
      </c>
      <c r="AC203" s="404"/>
    </row>
    <row r="204" spans="1:29" s="87" customFormat="1" ht="18">
      <c r="A204" s="6"/>
      <c r="B204" s="7" t="s">
        <v>130</v>
      </c>
      <c r="C204" s="8">
        <v>0</v>
      </c>
      <c r="D204" s="13">
        <v>0</v>
      </c>
      <c r="E204" s="8">
        <v>0</v>
      </c>
      <c r="F204" s="13">
        <v>0</v>
      </c>
      <c r="G204" s="47"/>
      <c r="H204" s="48"/>
      <c r="I204" s="49">
        <f t="shared" si="94"/>
        <v>0</v>
      </c>
      <c r="J204" s="50">
        <f t="shared" si="94"/>
        <v>0</v>
      </c>
      <c r="K204" s="8"/>
      <c r="L204" s="8"/>
      <c r="M204" s="8"/>
      <c r="N204" s="13"/>
      <c r="O204" s="64">
        <v>1.5E-3</v>
      </c>
      <c r="P204" s="8"/>
      <c r="Q204" s="41">
        <f t="shared" si="50"/>
        <v>0</v>
      </c>
      <c r="R204" s="42">
        <f t="shared" si="43"/>
        <v>0</v>
      </c>
      <c r="S204" s="43">
        <f t="shared" si="43"/>
        <v>0</v>
      </c>
      <c r="T204" s="405"/>
      <c r="U204" s="405"/>
      <c r="V204" s="405"/>
      <c r="W204" s="484"/>
      <c r="X204" s="426">
        <v>1.5E-3</v>
      </c>
      <c r="Y204" s="405"/>
      <c r="Z204" s="424">
        <f t="shared" si="96"/>
        <v>0</v>
      </c>
      <c r="AA204" s="406">
        <f t="shared" si="95"/>
        <v>0</v>
      </c>
      <c r="AB204" s="484">
        <f t="shared" si="52"/>
        <v>0</v>
      </c>
      <c r="AC204" s="404"/>
    </row>
    <row r="205" spans="1:29" ht="18">
      <c r="A205" s="6">
        <f>+A197+0.01</f>
        <v>7.02</v>
      </c>
      <c r="B205" s="7" t="s">
        <v>131</v>
      </c>
      <c r="C205" s="8">
        <v>15326</v>
      </c>
      <c r="D205" s="13">
        <v>38.314999999999998</v>
      </c>
      <c r="E205" s="8">
        <v>15326</v>
      </c>
      <c r="F205" s="13">
        <v>38.314999999999998</v>
      </c>
      <c r="G205" s="47">
        <f t="shared" si="91"/>
        <v>1</v>
      </c>
      <c r="H205" s="48">
        <f t="shared" si="91"/>
        <v>1</v>
      </c>
      <c r="I205" s="49">
        <f t="shared" si="94"/>
        <v>0</v>
      </c>
      <c r="J205" s="50">
        <f t="shared" si="94"/>
        <v>0</v>
      </c>
      <c r="K205" s="8"/>
      <c r="L205" s="8"/>
      <c r="M205" s="8"/>
      <c r="N205" s="13"/>
      <c r="O205" s="64">
        <v>2.5000000000000001E-3</v>
      </c>
      <c r="P205" s="307">
        <v>15139</v>
      </c>
      <c r="Q205" s="41">
        <f t="shared" si="50"/>
        <v>37.847500000000004</v>
      </c>
      <c r="R205" s="42">
        <f t="shared" si="43"/>
        <v>15139</v>
      </c>
      <c r="S205" s="43">
        <f t="shared" si="43"/>
        <v>37.847500000000004</v>
      </c>
      <c r="T205" s="405"/>
      <c r="U205" s="405"/>
      <c r="V205" s="405"/>
      <c r="W205" s="484"/>
      <c r="X205" s="426">
        <v>2.5000000000000001E-3</v>
      </c>
      <c r="Y205" s="520">
        <v>15139</v>
      </c>
      <c r="Z205" s="424">
        <f t="shared" si="96"/>
        <v>37.847500000000004</v>
      </c>
      <c r="AA205" s="406">
        <f t="shared" si="95"/>
        <v>15139</v>
      </c>
      <c r="AB205" s="484">
        <f t="shared" si="52"/>
        <v>37.847500000000004</v>
      </c>
      <c r="AC205" s="404"/>
    </row>
    <row r="206" spans="1:29" ht="18">
      <c r="A206" s="6">
        <f t="shared" ref="A206:A207" si="97">+A205+0.01</f>
        <v>7.0299999999999994</v>
      </c>
      <c r="B206" s="7" t="s">
        <v>132</v>
      </c>
      <c r="C206" s="8">
        <v>2</v>
      </c>
      <c r="D206" s="13">
        <v>5.0000000000000001E-3</v>
      </c>
      <c r="E206" s="8">
        <v>2</v>
      </c>
      <c r="F206" s="13">
        <v>5.0000000000000001E-3</v>
      </c>
      <c r="G206" s="47">
        <f t="shared" si="91"/>
        <v>1</v>
      </c>
      <c r="H206" s="48">
        <f t="shared" si="91"/>
        <v>1</v>
      </c>
      <c r="I206" s="49">
        <f t="shared" si="94"/>
        <v>0</v>
      </c>
      <c r="J206" s="50">
        <f t="shared" si="94"/>
        <v>0</v>
      </c>
      <c r="K206" s="8"/>
      <c r="L206" s="8"/>
      <c r="M206" s="8"/>
      <c r="N206" s="13"/>
      <c r="O206" s="64">
        <v>2.5000000000000001E-3</v>
      </c>
      <c r="P206" s="8">
        <v>5</v>
      </c>
      <c r="Q206" s="41">
        <f t="shared" si="50"/>
        <v>1.2500000000000001E-2</v>
      </c>
      <c r="R206" s="42">
        <f>K206+M206+P206</f>
        <v>5</v>
      </c>
      <c r="S206" s="43">
        <f t="shared" si="43"/>
        <v>1.2500000000000001E-2</v>
      </c>
      <c r="T206" s="405"/>
      <c r="U206" s="405"/>
      <c r="V206" s="405"/>
      <c r="W206" s="484"/>
      <c r="X206" s="426">
        <v>2.5000000000000001E-3</v>
      </c>
      <c r="Y206" s="405">
        <v>5</v>
      </c>
      <c r="Z206" s="424">
        <f t="shared" si="96"/>
        <v>1.2500000000000001E-2</v>
      </c>
      <c r="AA206" s="406">
        <f>T206+V206+Y206</f>
        <v>5</v>
      </c>
      <c r="AB206" s="484">
        <f t="shared" si="52"/>
        <v>1.2500000000000001E-2</v>
      </c>
      <c r="AC206" s="404"/>
    </row>
    <row r="207" spans="1:29" ht="18">
      <c r="A207" s="6">
        <f t="shared" si="97"/>
        <v>7.0399999999999991</v>
      </c>
      <c r="B207" s="7" t="s">
        <v>133</v>
      </c>
      <c r="C207" s="8">
        <v>0</v>
      </c>
      <c r="D207" s="13">
        <v>0</v>
      </c>
      <c r="E207" s="8">
        <v>0</v>
      </c>
      <c r="F207" s="13">
        <v>0</v>
      </c>
      <c r="G207" s="47"/>
      <c r="H207" s="48"/>
      <c r="I207" s="49">
        <f t="shared" si="94"/>
        <v>0</v>
      </c>
      <c r="J207" s="50">
        <f t="shared" si="94"/>
        <v>0</v>
      </c>
      <c r="K207" s="8"/>
      <c r="L207" s="8"/>
      <c r="M207" s="8"/>
      <c r="N207" s="13"/>
      <c r="O207" s="64">
        <v>2.5000000000000001E-3</v>
      </c>
      <c r="P207" s="8"/>
      <c r="Q207" s="41">
        <f t="shared" si="50"/>
        <v>0</v>
      </c>
      <c r="R207" s="42">
        <f t="shared" si="43"/>
        <v>0</v>
      </c>
      <c r="S207" s="43">
        <f t="shared" si="43"/>
        <v>0</v>
      </c>
      <c r="T207" s="405"/>
      <c r="U207" s="405"/>
      <c r="V207" s="405"/>
      <c r="W207" s="484"/>
      <c r="X207" s="426">
        <v>2.5000000000000001E-3</v>
      </c>
      <c r="Y207" s="405"/>
      <c r="Z207" s="424">
        <f t="shared" si="96"/>
        <v>0</v>
      </c>
      <c r="AA207" s="406">
        <f t="shared" ref="AA207" si="98">T207+V207+Y207</f>
        <v>0</v>
      </c>
      <c r="AB207" s="484">
        <f t="shared" si="52"/>
        <v>0</v>
      </c>
      <c r="AC207" s="404"/>
    </row>
    <row r="208" spans="1:29" s="87" customFormat="1" ht="18">
      <c r="A208" s="176"/>
      <c r="B208" s="192" t="s">
        <v>105</v>
      </c>
      <c r="C208" s="198">
        <f>SUM(C198:C207)</f>
        <v>40224</v>
      </c>
      <c r="D208" s="199">
        <f>SUM(D198:D207)</f>
        <v>75.663999999999987</v>
      </c>
      <c r="E208" s="198">
        <f>SUM(E198:E207)</f>
        <v>40224</v>
      </c>
      <c r="F208" s="199">
        <f>SUM(F198:F207)</f>
        <v>75.663999999999987</v>
      </c>
      <c r="G208" s="134">
        <f t="shared" si="91"/>
        <v>1</v>
      </c>
      <c r="H208" s="135">
        <f t="shared" si="91"/>
        <v>1</v>
      </c>
      <c r="I208" s="198">
        <f t="shared" ref="I208:S208" si="99">SUM(I198:I207)</f>
        <v>0</v>
      </c>
      <c r="J208" s="199">
        <f t="shared" si="99"/>
        <v>0</v>
      </c>
      <c r="K208" s="199">
        <f t="shared" si="99"/>
        <v>0</v>
      </c>
      <c r="L208" s="199">
        <f t="shared" si="99"/>
        <v>0</v>
      </c>
      <c r="M208" s="199">
        <f t="shared" si="99"/>
        <v>0</v>
      </c>
      <c r="N208" s="199">
        <f t="shared" si="99"/>
        <v>0</v>
      </c>
      <c r="O208" s="200">
        <f t="shared" si="99"/>
        <v>1.7999999999999999E-2</v>
      </c>
      <c r="P208" s="199">
        <f t="shared" si="99"/>
        <v>39052</v>
      </c>
      <c r="Q208" s="199">
        <f>SUM(Q198:Q207)</f>
        <v>73.722000000000008</v>
      </c>
      <c r="R208" s="199">
        <f t="shared" si="99"/>
        <v>39052</v>
      </c>
      <c r="S208" s="199">
        <f t="shared" si="99"/>
        <v>73.722000000000008</v>
      </c>
      <c r="T208" s="446"/>
      <c r="U208" s="446">
        <f t="shared" ref="U208:W208" si="100">SUM(U198:U207)</f>
        <v>0</v>
      </c>
      <c r="V208" s="446"/>
      <c r="W208" s="446">
        <f t="shared" si="100"/>
        <v>0</v>
      </c>
      <c r="X208" s="449"/>
      <c r="Y208" s="446"/>
      <c r="Z208" s="446">
        <f>SUM(Z198:Z207)</f>
        <v>73.722000000000008</v>
      </c>
      <c r="AA208" s="446"/>
      <c r="AB208" s="446">
        <f t="shared" ref="AB208" si="101">SUM(AB198:AB207)</f>
        <v>73.722000000000008</v>
      </c>
      <c r="AC208" s="422"/>
    </row>
    <row r="209" spans="1:29" s="147" customFormat="1" ht="18">
      <c r="A209" s="143">
        <v>8</v>
      </c>
      <c r="B209" s="144" t="s">
        <v>134</v>
      </c>
      <c r="C209" s="145"/>
      <c r="D209" s="162"/>
      <c r="E209" s="145"/>
      <c r="F209" s="162"/>
      <c r="G209" s="151"/>
      <c r="H209" s="152"/>
      <c r="I209" s="159"/>
      <c r="J209" s="145"/>
      <c r="K209" s="145"/>
      <c r="L209" s="145"/>
      <c r="M209" s="145"/>
      <c r="N209" s="162"/>
      <c r="O209" s="153"/>
      <c r="P209" s="145"/>
      <c r="Q209" s="158">
        <f t="shared" si="50"/>
        <v>0</v>
      </c>
      <c r="R209" s="154">
        <f t="shared" si="43"/>
        <v>0</v>
      </c>
      <c r="S209" s="155">
        <f t="shared" si="43"/>
        <v>0</v>
      </c>
      <c r="T209" s="439"/>
      <c r="U209" s="439"/>
      <c r="V209" s="439"/>
      <c r="W209" s="448"/>
      <c r="X209" s="440"/>
      <c r="Y209" s="439"/>
      <c r="Z209" s="424"/>
      <c r="AA209" s="406"/>
      <c r="AB209" s="484"/>
      <c r="AC209" s="403"/>
    </row>
    <row r="210" spans="1:29" s="87" customFormat="1" ht="31.5">
      <c r="A210" s="6">
        <f>+A209+0.01</f>
        <v>8.01</v>
      </c>
      <c r="B210" s="7" t="s">
        <v>301</v>
      </c>
      <c r="C210" s="8">
        <v>9092</v>
      </c>
      <c r="D210" s="13">
        <v>36.368000000000002</v>
      </c>
      <c r="E210" s="8">
        <v>9092</v>
      </c>
      <c r="F210" s="13">
        <v>36.368000000000002</v>
      </c>
      <c r="G210" s="47">
        <f t="shared" si="91"/>
        <v>1</v>
      </c>
      <c r="H210" s="48">
        <f t="shared" si="91"/>
        <v>1</v>
      </c>
      <c r="I210" s="49">
        <f t="shared" ref="I210:J214" si="102">C210-E210</f>
        <v>0</v>
      </c>
      <c r="J210" s="50">
        <f t="shared" si="102"/>
        <v>0</v>
      </c>
      <c r="K210" s="8"/>
      <c r="L210" s="8"/>
      <c r="M210" s="8"/>
      <c r="N210" s="13"/>
      <c r="O210" s="51">
        <v>4.0000000000000001E-3</v>
      </c>
      <c r="P210" s="8">
        <v>8894</v>
      </c>
      <c r="Q210" s="41">
        <f t="shared" si="50"/>
        <v>35.576000000000001</v>
      </c>
      <c r="R210" s="42">
        <f>K210+M210+P210</f>
        <v>8894</v>
      </c>
      <c r="S210" s="43">
        <f t="shared" si="43"/>
        <v>35.576000000000001</v>
      </c>
      <c r="T210" s="405"/>
      <c r="U210" s="405"/>
      <c r="V210" s="405"/>
      <c r="W210" s="484"/>
      <c r="X210" s="423">
        <v>4.0000000000000001E-3</v>
      </c>
      <c r="Y210" s="405">
        <v>8894</v>
      </c>
      <c r="Z210" s="424">
        <f>X210*Y210</f>
        <v>35.576000000000001</v>
      </c>
      <c r="AA210" s="406">
        <f>T210+V210+Y210</f>
        <v>8894</v>
      </c>
      <c r="AB210" s="484">
        <f t="shared" si="52"/>
        <v>35.576000000000001</v>
      </c>
      <c r="AC210" s="404"/>
    </row>
    <row r="211" spans="1:29" s="87" customFormat="1" ht="18">
      <c r="A211" s="6">
        <f t="shared" ref="A211:A212" si="103">+A210+0.01</f>
        <v>8.02</v>
      </c>
      <c r="B211" s="7" t="s">
        <v>135</v>
      </c>
      <c r="C211" s="8">
        <v>10421</v>
      </c>
      <c r="D211" s="13">
        <v>37.515599999999999</v>
      </c>
      <c r="E211" s="8">
        <v>10421</v>
      </c>
      <c r="F211" s="13">
        <v>37.515599999999999</v>
      </c>
      <c r="G211" s="47">
        <f t="shared" si="91"/>
        <v>1</v>
      </c>
      <c r="H211" s="48">
        <f t="shared" si="91"/>
        <v>1</v>
      </c>
      <c r="I211" s="49">
        <f t="shared" si="102"/>
        <v>0</v>
      </c>
      <c r="J211" s="50">
        <f t="shared" si="102"/>
        <v>0</v>
      </c>
      <c r="K211" s="8"/>
      <c r="L211" s="8"/>
      <c r="M211" s="8"/>
      <c r="N211" s="13"/>
      <c r="O211" s="51">
        <v>3.5999999999999999E-3</v>
      </c>
      <c r="P211" s="8">
        <v>10054</v>
      </c>
      <c r="Q211" s="41">
        <f t="shared" si="50"/>
        <v>36.194400000000002</v>
      </c>
      <c r="R211" s="42">
        <f t="shared" ref="R211:S226" si="104">K211+M211+P211</f>
        <v>10054</v>
      </c>
      <c r="S211" s="43">
        <f t="shared" si="104"/>
        <v>36.194400000000002</v>
      </c>
      <c r="T211" s="405"/>
      <c r="U211" s="405"/>
      <c r="V211" s="405"/>
      <c r="W211" s="484"/>
      <c r="X211" s="423">
        <v>3.5999999999999999E-3</v>
      </c>
      <c r="Y211" s="405">
        <v>10054</v>
      </c>
      <c r="Z211" s="424">
        <f t="shared" ref="Z211:Z214" si="105">X211*Y211</f>
        <v>36.194400000000002</v>
      </c>
      <c r="AA211" s="406">
        <f t="shared" ref="AA211:AA214" si="106">T211+V211+Y211</f>
        <v>10054</v>
      </c>
      <c r="AB211" s="484">
        <f t="shared" si="52"/>
        <v>36.194400000000002</v>
      </c>
      <c r="AC211" s="404"/>
    </row>
    <row r="212" spans="1:29" ht="18">
      <c r="A212" s="6">
        <f t="shared" si="103"/>
        <v>8.0299999999999994</v>
      </c>
      <c r="B212" s="7" t="s">
        <v>136</v>
      </c>
      <c r="C212" s="8">
        <v>4265</v>
      </c>
      <c r="D212" s="13">
        <v>17.059999999999999</v>
      </c>
      <c r="E212" s="8">
        <v>4265</v>
      </c>
      <c r="F212" s="13">
        <v>17.059999999999999</v>
      </c>
      <c r="G212" s="47">
        <f t="shared" si="91"/>
        <v>1</v>
      </c>
      <c r="H212" s="48">
        <f t="shared" si="91"/>
        <v>1</v>
      </c>
      <c r="I212" s="49">
        <f t="shared" si="102"/>
        <v>0</v>
      </c>
      <c r="J212" s="50">
        <f t="shared" si="102"/>
        <v>0</v>
      </c>
      <c r="K212" s="8"/>
      <c r="L212" s="8"/>
      <c r="M212" s="8"/>
      <c r="N212" s="13"/>
      <c r="O212" s="51">
        <v>4.0000000000000001E-3</v>
      </c>
      <c r="P212" s="8">
        <v>4176</v>
      </c>
      <c r="Q212" s="41">
        <f t="shared" si="50"/>
        <v>16.704000000000001</v>
      </c>
      <c r="R212" s="42">
        <f t="shared" si="104"/>
        <v>4176</v>
      </c>
      <c r="S212" s="43">
        <f t="shared" si="104"/>
        <v>16.704000000000001</v>
      </c>
      <c r="T212" s="405"/>
      <c r="U212" s="405"/>
      <c r="V212" s="405"/>
      <c r="W212" s="484"/>
      <c r="X212" s="423">
        <v>4.0000000000000001E-3</v>
      </c>
      <c r="Y212" s="405">
        <v>4176</v>
      </c>
      <c r="Z212" s="424">
        <f t="shared" si="105"/>
        <v>16.704000000000001</v>
      </c>
      <c r="AA212" s="406">
        <f t="shared" si="106"/>
        <v>4176</v>
      </c>
      <c r="AB212" s="484">
        <f t="shared" si="52"/>
        <v>16.704000000000001</v>
      </c>
      <c r="AC212" s="404"/>
    </row>
    <row r="213" spans="1:29" ht="18">
      <c r="A213" s="6">
        <f>+A212+0.01</f>
        <v>8.0399999999999991</v>
      </c>
      <c r="B213" s="7" t="s">
        <v>137</v>
      </c>
      <c r="C213" s="8">
        <v>9459</v>
      </c>
      <c r="D213" s="13">
        <v>37.835999999999999</v>
      </c>
      <c r="E213" s="8">
        <v>9459</v>
      </c>
      <c r="F213" s="13">
        <v>37.835999999999999</v>
      </c>
      <c r="G213" s="47">
        <f t="shared" si="91"/>
        <v>1</v>
      </c>
      <c r="H213" s="48">
        <f t="shared" si="91"/>
        <v>1</v>
      </c>
      <c r="I213" s="49">
        <f t="shared" si="102"/>
        <v>0</v>
      </c>
      <c r="J213" s="50">
        <f t="shared" si="102"/>
        <v>0</v>
      </c>
      <c r="K213" s="8"/>
      <c r="L213" s="8"/>
      <c r="M213" s="8"/>
      <c r="N213" s="13"/>
      <c r="O213" s="51">
        <v>4.0000000000000001E-3</v>
      </c>
      <c r="P213" s="8">
        <v>9040</v>
      </c>
      <c r="Q213" s="41">
        <f t="shared" si="50"/>
        <v>36.160000000000004</v>
      </c>
      <c r="R213" s="42">
        <f t="shared" si="104"/>
        <v>9040</v>
      </c>
      <c r="S213" s="43">
        <f t="shared" si="104"/>
        <v>36.160000000000004</v>
      </c>
      <c r="T213" s="405"/>
      <c r="U213" s="405"/>
      <c r="V213" s="405"/>
      <c r="W213" s="484"/>
      <c r="X213" s="423">
        <v>4.0000000000000001E-3</v>
      </c>
      <c r="Y213" s="405">
        <v>9040</v>
      </c>
      <c r="Z213" s="424">
        <f t="shared" si="105"/>
        <v>36.160000000000004</v>
      </c>
      <c r="AA213" s="406">
        <f t="shared" si="106"/>
        <v>9040</v>
      </c>
      <c r="AB213" s="484">
        <f t="shared" si="52"/>
        <v>36.160000000000004</v>
      </c>
      <c r="AC213" s="404"/>
    </row>
    <row r="214" spans="1:29" ht="18">
      <c r="A214" s="6">
        <f>+A213+0.01</f>
        <v>8.0499999999999989</v>
      </c>
      <c r="B214" s="7" t="s">
        <v>138</v>
      </c>
      <c r="C214" s="8">
        <v>2600</v>
      </c>
      <c r="D214" s="13">
        <v>10.4</v>
      </c>
      <c r="E214" s="8">
        <v>2600</v>
      </c>
      <c r="F214" s="13">
        <v>10.4</v>
      </c>
      <c r="G214" s="47">
        <f t="shared" si="91"/>
        <v>1</v>
      </c>
      <c r="H214" s="48">
        <f t="shared" si="91"/>
        <v>1</v>
      </c>
      <c r="I214" s="49">
        <f t="shared" si="102"/>
        <v>0</v>
      </c>
      <c r="J214" s="50">
        <f t="shared" si="102"/>
        <v>0</v>
      </c>
      <c r="K214" s="8"/>
      <c r="L214" s="8"/>
      <c r="M214" s="8"/>
      <c r="N214" s="13"/>
      <c r="O214" s="51">
        <v>4.0000000000000001E-3</v>
      </c>
      <c r="P214" s="8">
        <v>2821</v>
      </c>
      <c r="Q214" s="41">
        <f t="shared" si="50"/>
        <v>11.284000000000001</v>
      </c>
      <c r="R214" s="42">
        <f t="shared" si="104"/>
        <v>2821</v>
      </c>
      <c r="S214" s="43">
        <f t="shared" si="104"/>
        <v>11.284000000000001</v>
      </c>
      <c r="T214" s="405"/>
      <c r="U214" s="405"/>
      <c r="V214" s="405"/>
      <c r="W214" s="484"/>
      <c r="X214" s="423">
        <v>4.0000000000000001E-3</v>
      </c>
      <c r="Y214" s="405">
        <v>2821</v>
      </c>
      <c r="Z214" s="424">
        <f t="shared" si="105"/>
        <v>11.284000000000001</v>
      </c>
      <c r="AA214" s="406">
        <f t="shared" si="106"/>
        <v>2821</v>
      </c>
      <c r="AB214" s="484">
        <f t="shared" si="52"/>
        <v>11.284000000000001</v>
      </c>
      <c r="AC214" s="404"/>
    </row>
    <row r="215" spans="1:29" s="87" customFormat="1" ht="18">
      <c r="A215" s="176"/>
      <c r="B215" s="192" t="s">
        <v>107</v>
      </c>
      <c r="C215" s="198">
        <f>SUM(C210:C214)</f>
        <v>35837</v>
      </c>
      <c r="D215" s="199">
        <f>SUM(D210:D214)</f>
        <v>139.17960000000002</v>
      </c>
      <c r="E215" s="198">
        <f>SUM(E210:E214)</f>
        <v>35837</v>
      </c>
      <c r="F215" s="199">
        <f>SUM(F210:F214)</f>
        <v>139.17960000000002</v>
      </c>
      <c r="G215" s="134">
        <f t="shared" si="91"/>
        <v>1</v>
      </c>
      <c r="H215" s="135">
        <f t="shared" si="91"/>
        <v>1</v>
      </c>
      <c r="I215" s="198">
        <f t="shared" ref="I215:S215" si="107">SUM(I210:I214)</f>
        <v>0</v>
      </c>
      <c r="J215" s="199">
        <f t="shared" si="107"/>
        <v>0</v>
      </c>
      <c r="K215" s="199">
        <f t="shared" si="107"/>
        <v>0</v>
      </c>
      <c r="L215" s="199">
        <f t="shared" si="107"/>
        <v>0</v>
      </c>
      <c r="M215" s="199">
        <f t="shared" si="107"/>
        <v>0</v>
      </c>
      <c r="N215" s="199">
        <f t="shared" si="107"/>
        <v>0</v>
      </c>
      <c r="O215" s="200">
        <f t="shared" si="107"/>
        <v>1.9599999999999999E-2</v>
      </c>
      <c r="P215" s="199">
        <f t="shared" si="107"/>
        <v>34985</v>
      </c>
      <c r="Q215" s="199">
        <f>SUM(Q210:Q214)</f>
        <v>135.91839999999999</v>
      </c>
      <c r="R215" s="199">
        <f t="shared" si="107"/>
        <v>34985</v>
      </c>
      <c r="S215" s="199">
        <f t="shared" si="107"/>
        <v>135.91839999999999</v>
      </c>
      <c r="T215" s="446"/>
      <c r="U215" s="446">
        <f t="shared" ref="U215:W215" si="108">SUM(U210:U214)</f>
        <v>0</v>
      </c>
      <c r="V215" s="446"/>
      <c r="W215" s="446">
        <f t="shared" si="108"/>
        <v>0</v>
      </c>
      <c r="X215" s="449"/>
      <c r="Y215" s="445">
        <f>SUM(Y210:Y214)</f>
        <v>34985</v>
      </c>
      <c r="Z215" s="446">
        <f>SUM(Z210:Z214)</f>
        <v>135.91839999999999</v>
      </c>
      <c r="AA215" s="445">
        <f>SUM(AA210:AA214)</f>
        <v>34985</v>
      </c>
      <c r="AB215" s="446">
        <f t="shared" ref="AB215" si="109">SUM(AB210:AB214)</f>
        <v>135.91839999999999</v>
      </c>
      <c r="AC215" s="422"/>
    </row>
    <row r="216" spans="1:29" s="147" customFormat="1" ht="31.5">
      <c r="A216" s="143">
        <v>9</v>
      </c>
      <c r="B216" s="144" t="s">
        <v>139</v>
      </c>
      <c r="C216" s="145"/>
      <c r="D216" s="162"/>
      <c r="E216" s="145"/>
      <c r="F216" s="162"/>
      <c r="G216" s="151"/>
      <c r="H216" s="152"/>
      <c r="I216" s="159"/>
      <c r="J216" s="145"/>
      <c r="K216" s="145"/>
      <c r="L216" s="145"/>
      <c r="M216" s="145"/>
      <c r="N216" s="162"/>
      <c r="O216" s="153"/>
      <c r="P216" s="145"/>
      <c r="Q216" s="158">
        <f t="shared" ref="Q216:Q218" si="110">O216*P216</f>
        <v>0</v>
      </c>
      <c r="R216" s="154">
        <f t="shared" si="104"/>
        <v>0</v>
      </c>
      <c r="S216" s="155">
        <f t="shared" si="104"/>
        <v>0</v>
      </c>
      <c r="T216" s="439"/>
      <c r="U216" s="439"/>
      <c r="V216" s="439"/>
      <c r="W216" s="448"/>
      <c r="X216" s="440"/>
      <c r="Y216" s="439"/>
      <c r="Z216" s="424"/>
      <c r="AA216" s="406"/>
      <c r="AB216" s="484"/>
      <c r="AC216" s="403"/>
    </row>
    <row r="217" spans="1:29" ht="18">
      <c r="A217" s="6">
        <v>9.01</v>
      </c>
      <c r="B217" s="7" t="s">
        <v>140</v>
      </c>
      <c r="C217" s="8"/>
      <c r="D217" s="13"/>
      <c r="E217" s="8"/>
      <c r="F217" s="13"/>
      <c r="G217" s="47"/>
      <c r="H217" s="48"/>
      <c r="I217" s="49">
        <f t="shared" ref="I217:J218" si="111">C217-E217</f>
        <v>0</v>
      </c>
      <c r="J217" s="50">
        <f t="shared" si="111"/>
        <v>0</v>
      </c>
      <c r="K217" s="8"/>
      <c r="L217" s="8"/>
      <c r="M217" s="8"/>
      <c r="N217" s="13"/>
      <c r="O217" s="51">
        <v>0.2</v>
      </c>
      <c r="P217" s="8"/>
      <c r="Q217" s="41">
        <f t="shared" si="110"/>
        <v>0</v>
      </c>
      <c r="R217" s="42">
        <f t="shared" si="104"/>
        <v>0</v>
      </c>
      <c r="S217" s="43">
        <f t="shared" si="104"/>
        <v>0</v>
      </c>
      <c r="T217" s="405"/>
      <c r="U217" s="405"/>
      <c r="V217" s="405"/>
      <c r="W217" s="484"/>
      <c r="X217" s="423">
        <v>0.2</v>
      </c>
      <c r="Y217" s="405"/>
      <c r="Z217" s="424">
        <f t="shared" ref="Z217:Z218" si="112">X217*Y217</f>
        <v>0</v>
      </c>
      <c r="AA217" s="406">
        <f t="shared" ref="AA217:AB231" si="113">T217+V217+Y217</f>
        <v>0</v>
      </c>
      <c r="AB217" s="484">
        <f t="shared" si="52"/>
        <v>0</v>
      </c>
      <c r="AC217" s="404"/>
    </row>
    <row r="218" spans="1:29" ht="18">
      <c r="A218" s="6">
        <v>9.02</v>
      </c>
      <c r="B218" s="7" t="s">
        <v>141</v>
      </c>
      <c r="C218" s="8"/>
      <c r="D218" s="13"/>
      <c r="E218" s="8"/>
      <c r="F218" s="13"/>
      <c r="G218" s="47"/>
      <c r="H218" s="48"/>
      <c r="I218" s="49">
        <f t="shared" si="111"/>
        <v>0</v>
      </c>
      <c r="J218" s="50">
        <f t="shared" si="111"/>
        <v>0</v>
      </c>
      <c r="K218" s="8"/>
      <c r="L218" s="8"/>
      <c r="M218" s="8"/>
      <c r="N218" s="13"/>
      <c r="O218" s="51">
        <v>0.5</v>
      </c>
      <c r="P218" s="8">
        <v>1</v>
      </c>
      <c r="Q218" s="41">
        <f t="shared" si="110"/>
        <v>0.5</v>
      </c>
      <c r="R218" s="42">
        <f t="shared" si="104"/>
        <v>1</v>
      </c>
      <c r="S218" s="43">
        <f t="shared" si="104"/>
        <v>0.5</v>
      </c>
      <c r="T218" s="405"/>
      <c r="U218" s="405"/>
      <c r="V218" s="405"/>
      <c r="W218" s="484"/>
      <c r="X218" s="423">
        <v>0.5</v>
      </c>
      <c r="Y218" s="405">
        <v>0</v>
      </c>
      <c r="Z218" s="424">
        <f t="shared" si="112"/>
        <v>0</v>
      </c>
      <c r="AA218" s="406">
        <f t="shared" si="113"/>
        <v>0</v>
      </c>
      <c r="AB218" s="484">
        <f t="shared" si="113"/>
        <v>0</v>
      </c>
      <c r="AC218" s="404"/>
    </row>
    <row r="219" spans="1:29" s="87" customFormat="1" ht="18">
      <c r="A219" s="176"/>
      <c r="B219" s="132" t="s">
        <v>107</v>
      </c>
      <c r="C219" s="198">
        <f>SUM(C217:C218)</f>
        <v>0</v>
      </c>
      <c r="D219" s="199">
        <f>SUM(D217:D218)</f>
        <v>0</v>
      </c>
      <c r="E219" s="198">
        <f>SUM(E217:E218)</f>
        <v>0</v>
      </c>
      <c r="F219" s="199">
        <f>SUM(F217:F218)</f>
        <v>0</v>
      </c>
      <c r="G219" s="134"/>
      <c r="H219" s="135"/>
      <c r="I219" s="198">
        <f t="shared" ref="I219:S219" si="114">SUM(I217:I218)</f>
        <v>0</v>
      </c>
      <c r="J219" s="199">
        <f t="shared" si="114"/>
        <v>0</v>
      </c>
      <c r="K219" s="199">
        <f t="shared" si="114"/>
        <v>0</v>
      </c>
      <c r="L219" s="199">
        <f t="shared" si="114"/>
        <v>0</v>
      </c>
      <c r="M219" s="199">
        <f t="shared" si="114"/>
        <v>0</v>
      </c>
      <c r="N219" s="199">
        <f t="shared" si="114"/>
        <v>0</v>
      </c>
      <c r="O219" s="200">
        <f t="shared" si="114"/>
        <v>0.7</v>
      </c>
      <c r="P219" s="199">
        <f t="shared" si="114"/>
        <v>1</v>
      </c>
      <c r="Q219" s="199">
        <f>SUM(Q217:Q218)</f>
        <v>0.5</v>
      </c>
      <c r="R219" s="199">
        <f t="shared" si="114"/>
        <v>1</v>
      </c>
      <c r="S219" s="199">
        <f t="shared" si="114"/>
        <v>0.5</v>
      </c>
      <c r="T219" s="446"/>
      <c r="U219" s="446">
        <f t="shared" ref="U219:W219" si="115">SUM(U217:U218)</f>
        <v>0</v>
      </c>
      <c r="V219" s="446"/>
      <c r="W219" s="446">
        <f t="shared" si="115"/>
        <v>0</v>
      </c>
      <c r="X219" s="449"/>
      <c r="Y219" s="446"/>
      <c r="Z219" s="446">
        <f>SUM(Z217:Z218)</f>
        <v>0</v>
      </c>
      <c r="AA219" s="446"/>
      <c r="AB219" s="446">
        <f t="shared" ref="AB219" si="116">SUM(AB217:AB218)</f>
        <v>0</v>
      </c>
      <c r="AC219" s="403"/>
    </row>
    <row r="220" spans="1:29" s="172" customFormat="1" ht="18">
      <c r="A220" s="164" t="s">
        <v>142</v>
      </c>
      <c r="B220" s="165" t="s">
        <v>143</v>
      </c>
      <c r="C220" s="166"/>
      <c r="D220" s="173"/>
      <c r="E220" s="166"/>
      <c r="F220" s="173"/>
      <c r="G220" s="167"/>
      <c r="H220" s="168"/>
      <c r="I220" s="174"/>
      <c r="J220" s="166"/>
      <c r="K220" s="166"/>
      <c r="L220" s="166"/>
      <c r="M220" s="166"/>
      <c r="N220" s="173"/>
      <c r="O220" s="169"/>
      <c r="P220" s="166"/>
      <c r="Q220" s="173"/>
      <c r="R220" s="170">
        <f t="shared" si="104"/>
        <v>0</v>
      </c>
      <c r="S220" s="171">
        <f t="shared" si="104"/>
        <v>0</v>
      </c>
      <c r="T220" s="439"/>
      <c r="U220" s="439"/>
      <c r="V220" s="439"/>
      <c r="W220" s="448"/>
      <c r="X220" s="440"/>
      <c r="Y220" s="439"/>
      <c r="Z220" s="448"/>
      <c r="AA220" s="406">
        <f t="shared" ref="AA220:AB239" si="117">T220+V220+Y220</f>
        <v>0</v>
      </c>
      <c r="AB220" s="484">
        <f t="shared" si="113"/>
        <v>0</v>
      </c>
      <c r="AC220" s="403"/>
    </row>
    <row r="221" spans="1:29" s="147" customFormat="1" ht="18">
      <c r="A221" s="143">
        <v>10</v>
      </c>
      <c r="B221" s="144" t="s">
        <v>293</v>
      </c>
      <c r="C221" s="145"/>
      <c r="D221" s="162"/>
      <c r="E221" s="145"/>
      <c r="F221" s="162"/>
      <c r="G221" s="151"/>
      <c r="H221" s="152"/>
      <c r="I221" s="159"/>
      <c r="J221" s="145"/>
      <c r="K221" s="145"/>
      <c r="L221" s="145"/>
      <c r="M221" s="145"/>
      <c r="N221" s="162"/>
      <c r="O221" s="153"/>
      <c r="P221" s="145"/>
      <c r="Q221" s="162"/>
      <c r="R221" s="154">
        <f t="shared" si="104"/>
        <v>0</v>
      </c>
      <c r="S221" s="155">
        <f t="shared" si="104"/>
        <v>0</v>
      </c>
      <c r="T221" s="439"/>
      <c r="U221" s="439"/>
      <c r="V221" s="439"/>
      <c r="W221" s="448"/>
      <c r="X221" s="440"/>
      <c r="Y221" s="439"/>
      <c r="Z221" s="448"/>
      <c r="AA221" s="406">
        <f t="shared" si="117"/>
        <v>0</v>
      </c>
      <c r="AB221" s="484">
        <f t="shared" si="113"/>
        <v>0</v>
      </c>
      <c r="AC221" s="403"/>
    </row>
    <row r="222" spans="1:29" s="88" customFormat="1" ht="18">
      <c r="A222" s="55"/>
      <c r="B222" s="36" t="s">
        <v>144</v>
      </c>
      <c r="C222" s="259"/>
      <c r="D222" s="335"/>
      <c r="E222" s="259"/>
      <c r="F222" s="335"/>
      <c r="G222" s="47"/>
      <c r="H222" s="48"/>
      <c r="I222" s="1"/>
      <c r="J222" s="259"/>
      <c r="K222" s="259"/>
      <c r="L222" s="259"/>
      <c r="M222" s="259"/>
      <c r="N222" s="335"/>
      <c r="O222" s="54"/>
      <c r="P222" s="259"/>
      <c r="Q222" s="335"/>
      <c r="R222" s="42">
        <f t="shared" si="104"/>
        <v>0</v>
      </c>
      <c r="S222" s="43">
        <f t="shared" si="104"/>
        <v>0</v>
      </c>
      <c r="T222" s="451"/>
      <c r="U222" s="451"/>
      <c r="V222" s="451"/>
      <c r="W222" s="398"/>
      <c r="X222" s="450"/>
      <c r="Y222" s="451"/>
      <c r="Z222" s="398"/>
      <c r="AA222" s="406">
        <f t="shared" si="117"/>
        <v>0</v>
      </c>
      <c r="AB222" s="484">
        <f t="shared" si="113"/>
        <v>0</v>
      </c>
      <c r="AC222" s="452"/>
    </row>
    <row r="223" spans="1:29" s="91" customFormat="1" ht="38.25" customHeight="1">
      <c r="A223" s="6">
        <v>10.01</v>
      </c>
      <c r="B223" s="56" t="s">
        <v>145</v>
      </c>
      <c r="C223" s="57"/>
      <c r="D223" s="55"/>
      <c r="E223" s="57"/>
      <c r="F223" s="55"/>
      <c r="G223" s="47"/>
      <c r="H223" s="48"/>
      <c r="I223" s="49">
        <f t="shared" ref="I223:J231" si="118">C223-E223</f>
        <v>0</v>
      </c>
      <c r="J223" s="50">
        <f t="shared" si="118"/>
        <v>0</v>
      </c>
      <c r="K223" s="57"/>
      <c r="L223" s="57"/>
      <c r="M223" s="57"/>
      <c r="N223" s="55"/>
      <c r="O223" s="51"/>
      <c r="P223" s="57"/>
      <c r="Q223" s="55"/>
      <c r="R223" s="42">
        <f t="shared" si="104"/>
        <v>0</v>
      </c>
      <c r="S223" s="43">
        <f t="shared" si="104"/>
        <v>0</v>
      </c>
      <c r="T223" s="453"/>
      <c r="U223" s="453"/>
      <c r="V223" s="453"/>
      <c r="W223" s="458"/>
      <c r="X223" s="423"/>
      <c r="Y223" s="453"/>
      <c r="Z223" s="458"/>
      <c r="AA223" s="406">
        <f t="shared" si="117"/>
        <v>0</v>
      </c>
      <c r="AB223" s="484">
        <f t="shared" si="113"/>
        <v>0</v>
      </c>
      <c r="AC223" s="454"/>
    </row>
    <row r="224" spans="1:29" s="91" customFormat="1" ht="39" customHeight="1">
      <c r="A224" s="6">
        <v>10.02</v>
      </c>
      <c r="B224" s="56" t="s">
        <v>146</v>
      </c>
      <c r="C224" s="57"/>
      <c r="D224" s="55"/>
      <c r="E224" s="57"/>
      <c r="F224" s="55"/>
      <c r="G224" s="47"/>
      <c r="H224" s="48"/>
      <c r="I224" s="49">
        <f t="shared" si="118"/>
        <v>0</v>
      </c>
      <c r="J224" s="50">
        <f t="shared" si="118"/>
        <v>0</v>
      </c>
      <c r="K224" s="57"/>
      <c r="L224" s="57"/>
      <c r="M224" s="57"/>
      <c r="N224" s="55"/>
      <c r="O224" s="51"/>
      <c r="P224" s="57"/>
      <c r="Q224" s="41">
        <f>O224*P224*3</f>
        <v>0</v>
      </c>
      <c r="R224" s="42">
        <f t="shared" si="104"/>
        <v>0</v>
      </c>
      <c r="S224" s="43">
        <f t="shared" si="104"/>
        <v>0</v>
      </c>
      <c r="T224" s="453"/>
      <c r="U224" s="453"/>
      <c r="V224" s="453"/>
      <c r="W224" s="458"/>
      <c r="X224" s="423"/>
      <c r="Y224" s="453"/>
      <c r="Z224" s="424">
        <f>X224*Y224*3</f>
        <v>0</v>
      </c>
      <c r="AA224" s="406">
        <f t="shared" si="117"/>
        <v>0</v>
      </c>
      <c r="AB224" s="484">
        <f t="shared" si="113"/>
        <v>0</v>
      </c>
      <c r="AC224" s="454"/>
    </row>
    <row r="225" spans="1:29" s="88" customFormat="1" ht="60" customHeight="1">
      <c r="A225" s="6">
        <f>+A224+0.01</f>
        <v>10.029999999999999</v>
      </c>
      <c r="B225" s="58" t="s">
        <v>147</v>
      </c>
      <c r="C225" s="92"/>
      <c r="D225" s="123"/>
      <c r="E225" s="92"/>
      <c r="F225" s="123"/>
      <c r="G225" s="47"/>
      <c r="H225" s="48"/>
      <c r="I225" s="49">
        <f t="shared" si="118"/>
        <v>0</v>
      </c>
      <c r="J225" s="50">
        <f t="shared" si="118"/>
        <v>0</v>
      </c>
      <c r="K225" s="92"/>
      <c r="L225" s="92"/>
      <c r="M225" s="92"/>
      <c r="N225" s="123"/>
      <c r="O225" s="60"/>
      <c r="P225" s="92"/>
      <c r="Q225" s="41">
        <f>O225*P225*3</f>
        <v>0</v>
      </c>
      <c r="R225" s="42">
        <f t="shared" si="104"/>
        <v>0</v>
      </c>
      <c r="S225" s="43">
        <f t="shared" si="104"/>
        <v>0</v>
      </c>
      <c r="T225" s="455"/>
      <c r="U225" s="455"/>
      <c r="V225" s="455"/>
      <c r="W225" s="513"/>
      <c r="X225" s="456"/>
      <c r="Y225" s="455"/>
      <c r="Z225" s="424">
        <f>X225*Y225*3</f>
        <v>0</v>
      </c>
      <c r="AA225" s="406">
        <f t="shared" si="117"/>
        <v>0</v>
      </c>
      <c r="AB225" s="484">
        <f t="shared" si="113"/>
        <v>0</v>
      </c>
      <c r="AC225" s="457"/>
    </row>
    <row r="226" spans="1:29" s="88" customFormat="1" ht="18">
      <c r="A226" s="6"/>
      <c r="B226" s="36" t="s">
        <v>148</v>
      </c>
      <c r="C226" s="259"/>
      <c r="D226" s="335"/>
      <c r="E226" s="259"/>
      <c r="F226" s="335"/>
      <c r="G226" s="47"/>
      <c r="H226" s="48"/>
      <c r="I226" s="49">
        <f t="shared" si="118"/>
        <v>0</v>
      </c>
      <c r="J226" s="50">
        <f t="shared" si="118"/>
        <v>0</v>
      </c>
      <c r="K226" s="259"/>
      <c r="L226" s="259"/>
      <c r="M226" s="259"/>
      <c r="N226" s="335"/>
      <c r="O226" s="54"/>
      <c r="P226" s="259"/>
      <c r="Q226" s="335"/>
      <c r="R226" s="42">
        <f t="shared" si="104"/>
        <v>0</v>
      </c>
      <c r="S226" s="43">
        <f t="shared" si="104"/>
        <v>0</v>
      </c>
      <c r="T226" s="451"/>
      <c r="U226" s="451"/>
      <c r="V226" s="451"/>
      <c r="W226" s="398"/>
      <c r="X226" s="450"/>
      <c r="Y226" s="451"/>
      <c r="Z226" s="398"/>
      <c r="AA226" s="406"/>
      <c r="AB226" s="484"/>
      <c r="AC226" s="452"/>
    </row>
    <row r="227" spans="1:29" s="91" customFormat="1" ht="48.75" customHeight="1">
      <c r="A227" s="6">
        <v>10.039999999999999</v>
      </c>
      <c r="B227" s="56" t="s">
        <v>149</v>
      </c>
      <c r="C227" s="57"/>
      <c r="D227" s="55"/>
      <c r="E227" s="57"/>
      <c r="F227" s="55"/>
      <c r="G227" s="47"/>
      <c r="H227" s="48"/>
      <c r="I227" s="49">
        <f t="shared" si="118"/>
        <v>0</v>
      </c>
      <c r="J227" s="50">
        <f t="shared" si="118"/>
        <v>0</v>
      </c>
      <c r="K227" s="57"/>
      <c r="L227" s="57"/>
      <c r="M227" s="57"/>
      <c r="N227" s="55"/>
      <c r="O227" s="60"/>
      <c r="P227" s="57"/>
      <c r="Q227" s="55"/>
      <c r="R227" s="42">
        <f t="shared" ref="R227:S294" si="119">K227+M227+P227</f>
        <v>0</v>
      </c>
      <c r="S227" s="43">
        <f t="shared" si="119"/>
        <v>0</v>
      </c>
      <c r="T227" s="453"/>
      <c r="U227" s="453"/>
      <c r="V227" s="453"/>
      <c r="W227" s="458"/>
      <c r="X227" s="456"/>
      <c r="Y227" s="453"/>
      <c r="Z227" s="458"/>
      <c r="AA227" s="406">
        <f t="shared" si="117"/>
        <v>0</v>
      </c>
      <c r="AB227" s="484">
        <f t="shared" si="113"/>
        <v>0</v>
      </c>
      <c r="AC227" s="454"/>
    </row>
    <row r="228" spans="1:29" s="91" customFormat="1" ht="18">
      <c r="A228" s="6"/>
      <c r="B228" s="59" t="s">
        <v>150</v>
      </c>
      <c r="C228" s="55"/>
      <c r="D228" s="55"/>
      <c r="E228" s="55"/>
      <c r="F228" s="55"/>
      <c r="G228" s="47"/>
      <c r="H228" s="48"/>
      <c r="I228" s="49">
        <f t="shared" si="118"/>
        <v>0</v>
      </c>
      <c r="J228" s="50">
        <f t="shared" si="118"/>
        <v>0</v>
      </c>
      <c r="K228" s="55"/>
      <c r="L228" s="55"/>
      <c r="M228" s="55"/>
      <c r="N228" s="55"/>
      <c r="O228" s="51"/>
      <c r="P228" s="55"/>
      <c r="Q228" s="55">
        <f t="shared" ref="Q228:Q230" si="120">O228*P228*3</f>
        <v>0</v>
      </c>
      <c r="R228" s="42">
        <f t="shared" si="119"/>
        <v>0</v>
      </c>
      <c r="S228" s="43">
        <f t="shared" si="119"/>
        <v>0</v>
      </c>
      <c r="T228" s="458"/>
      <c r="U228" s="458"/>
      <c r="V228" s="458"/>
      <c r="W228" s="458"/>
      <c r="X228" s="423"/>
      <c r="Y228" s="458"/>
      <c r="Z228" s="458">
        <f t="shared" ref="Z228:Z235" si="121">X228*Y228*3</f>
        <v>0</v>
      </c>
      <c r="AA228" s="406">
        <f t="shared" si="117"/>
        <v>0</v>
      </c>
      <c r="AB228" s="484">
        <f t="shared" si="113"/>
        <v>0</v>
      </c>
      <c r="AC228" s="459"/>
    </row>
    <row r="229" spans="1:29" s="91" customFormat="1" ht="18">
      <c r="A229" s="6"/>
      <c r="B229" s="59" t="s">
        <v>151</v>
      </c>
      <c r="C229" s="55"/>
      <c r="D229" s="55"/>
      <c r="E229" s="55"/>
      <c r="F229" s="55"/>
      <c r="G229" s="47"/>
      <c r="H229" s="48"/>
      <c r="I229" s="49">
        <f t="shared" si="118"/>
        <v>0</v>
      </c>
      <c r="J229" s="50">
        <f t="shared" si="118"/>
        <v>0</v>
      </c>
      <c r="K229" s="55"/>
      <c r="L229" s="55"/>
      <c r="M229" s="55"/>
      <c r="N229" s="55"/>
      <c r="O229" s="51"/>
      <c r="P229" s="55"/>
      <c r="Q229" s="55">
        <f t="shared" si="120"/>
        <v>0</v>
      </c>
      <c r="R229" s="42">
        <f t="shared" si="119"/>
        <v>0</v>
      </c>
      <c r="S229" s="43">
        <f t="shared" si="119"/>
        <v>0</v>
      </c>
      <c r="T229" s="458"/>
      <c r="U229" s="458"/>
      <c r="V229" s="458"/>
      <c r="W229" s="458"/>
      <c r="X229" s="423"/>
      <c r="Y229" s="458"/>
      <c r="Z229" s="458">
        <f t="shared" si="121"/>
        <v>0</v>
      </c>
      <c r="AA229" s="406">
        <f t="shared" si="117"/>
        <v>0</v>
      </c>
      <c r="AB229" s="484">
        <f t="shared" si="113"/>
        <v>0</v>
      </c>
      <c r="AC229" s="459"/>
    </row>
    <row r="230" spans="1:29" s="91" customFormat="1" ht="18">
      <c r="A230" s="6"/>
      <c r="B230" s="59" t="s">
        <v>152</v>
      </c>
      <c r="C230" s="55"/>
      <c r="D230" s="55"/>
      <c r="E230" s="55"/>
      <c r="F230" s="55"/>
      <c r="G230" s="47"/>
      <c r="H230" s="48"/>
      <c r="I230" s="49">
        <f t="shared" si="118"/>
        <v>0</v>
      </c>
      <c r="J230" s="50">
        <f t="shared" si="118"/>
        <v>0</v>
      </c>
      <c r="K230" s="55"/>
      <c r="L230" s="55"/>
      <c r="M230" s="55"/>
      <c r="N230" s="55"/>
      <c r="O230" s="51"/>
      <c r="P230" s="55"/>
      <c r="Q230" s="55">
        <f t="shared" si="120"/>
        <v>0</v>
      </c>
      <c r="R230" s="42">
        <f t="shared" si="119"/>
        <v>0</v>
      </c>
      <c r="S230" s="43">
        <f t="shared" si="119"/>
        <v>0</v>
      </c>
      <c r="T230" s="458"/>
      <c r="U230" s="458"/>
      <c r="V230" s="458"/>
      <c r="W230" s="458"/>
      <c r="X230" s="423"/>
      <c r="Y230" s="458"/>
      <c r="Z230" s="458">
        <f t="shared" si="121"/>
        <v>0</v>
      </c>
      <c r="AA230" s="406">
        <f t="shared" si="117"/>
        <v>0</v>
      </c>
      <c r="AB230" s="484">
        <f t="shared" si="113"/>
        <v>0</v>
      </c>
      <c r="AC230" s="459"/>
    </row>
    <row r="231" spans="1:29" s="91" customFormat="1" ht="44.25" customHeight="1">
      <c r="A231" s="6">
        <v>10.050000000000001</v>
      </c>
      <c r="B231" s="56" t="s">
        <v>153</v>
      </c>
      <c r="C231" s="55"/>
      <c r="D231" s="55"/>
      <c r="E231" s="55"/>
      <c r="F231" s="55"/>
      <c r="G231" s="47"/>
      <c r="H231" s="48"/>
      <c r="I231" s="49">
        <f t="shared" si="118"/>
        <v>0</v>
      </c>
      <c r="J231" s="50">
        <f t="shared" si="118"/>
        <v>0</v>
      </c>
      <c r="K231" s="55"/>
      <c r="L231" s="55"/>
      <c r="M231" s="55"/>
      <c r="N231" s="55"/>
      <c r="O231" s="60"/>
      <c r="P231" s="55"/>
      <c r="Q231" s="41">
        <f>O231*P231*3</f>
        <v>0</v>
      </c>
      <c r="R231" s="42">
        <f t="shared" si="119"/>
        <v>0</v>
      </c>
      <c r="S231" s="43">
        <f t="shared" si="119"/>
        <v>0</v>
      </c>
      <c r="T231" s="458"/>
      <c r="U231" s="458"/>
      <c r="V231" s="458"/>
      <c r="W231" s="458"/>
      <c r="X231" s="456"/>
      <c r="Y231" s="458"/>
      <c r="Z231" s="458">
        <f t="shared" si="121"/>
        <v>0</v>
      </c>
      <c r="AA231" s="406">
        <f t="shared" si="117"/>
        <v>0</v>
      </c>
      <c r="AB231" s="484">
        <f t="shared" si="113"/>
        <v>0</v>
      </c>
      <c r="AC231" s="459"/>
    </row>
    <row r="232" spans="1:29" s="91" customFormat="1" ht="18">
      <c r="A232" s="6"/>
      <c r="B232" s="59" t="s">
        <v>150</v>
      </c>
      <c r="C232" s="55"/>
      <c r="D232" s="55"/>
      <c r="E232" s="55"/>
      <c r="F232" s="55"/>
      <c r="G232" s="47"/>
      <c r="H232" s="48"/>
      <c r="I232" s="82"/>
      <c r="J232" s="55"/>
      <c r="K232" s="55"/>
      <c r="L232" s="55"/>
      <c r="M232" s="55"/>
      <c r="N232" s="55"/>
      <c r="O232" s="51">
        <v>0.14984</v>
      </c>
      <c r="P232" s="82">
        <v>1</v>
      </c>
      <c r="Q232" s="41">
        <f>O232*P232*3</f>
        <v>0.44952000000000003</v>
      </c>
      <c r="R232" s="42">
        <f t="shared" si="119"/>
        <v>1</v>
      </c>
      <c r="S232" s="43">
        <f t="shared" si="119"/>
        <v>0.44952000000000003</v>
      </c>
      <c r="T232" s="458"/>
      <c r="U232" s="458"/>
      <c r="V232" s="458"/>
      <c r="W232" s="458"/>
      <c r="X232" s="423">
        <v>0.14984</v>
      </c>
      <c r="Y232" s="521">
        <v>0</v>
      </c>
      <c r="Z232" s="458">
        <f t="shared" si="121"/>
        <v>0</v>
      </c>
      <c r="AA232" s="406">
        <f t="shared" si="117"/>
        <v>0</v>
      </c>
      <c r="AB232" s="484">
        <f t="shared" si="117"/>
        <v>0</v>
      </c>
      <c r="AC232" s="459"/>
    </row>
    <row r="233" spans="1:29" s="91" customFormat="1" ht="18">
      <c r="A233" s="6"/>
      <c r="B233" s="59" t="s">
        <v>151</v>
      </c>
      <c r="C233" s="55"/>
      <c r="D233" s="55"/>
      <c r="E233" s="55"/>
      <c r="F233" s="55"/>
      <c r="G233" s="47"/>
      <c r="H233" s="48"/>
      <c r="I233" s="82"/>
      <c r="J233" s="55"/>
      <c r="K233" s="55"/>
      <c r="L233" s="55"/>
      <c r="M233" s="55"/>
      <c r="N233" s="55"/>
      <c r="O233" s="51">
        <v>0.14984</v>
      </c>
      <c r="P233" s="82">
        <v>1</v>
      </c>
      <c r="Q233" s="41">
        <f t="shared" ref="Q233:Q234" si="122">O233*P233*3</f>
        <v>0.44952000000000003</v>
      </c>
      <c r="R233" s="42">
        <f t="shared" si="119"/>
        <v>1</v>
      </c>
      <c r="S233" s="43">
        <f t="shared" si="119"/>
        <v>0.44952000000000003</v>
      </c>
      <c r="T233" s="458"/>
      <c r="U233" s="458"/>
      <c r="V233" s="458"/>
      <c r="W233" s="458"/>
      <c r="X233" s="423">
        <v>0.14984</v>
      </c>
      <c r="Y233" s="521">
        <v>0</v>
      </c>
      <c r="Z233" s="458">
        <f t="shared" si="121"/>
        <v>0</v>
      </c>
      <c r="AA233" s="406">
        <f t="shared" si="117"/>
        <v>0</v>
      </c>
      <c r="AB233" s="484">
        <f t="shared" si="117"/>
        <v>0</v>
      </c>
      <c r="AC233" s="459"/>
    </row>
    <row r="234" spans="1:29" s="91" customFormat="1" ht="18">
      <c r="A234" s="6"/>
      <c r="B234" s="59" t="s">
        <v>152</v>
      </c>
      <c r="C234" s="55"/>
      <c r="D234" s="55"/>
      <c r="E234" s="55"/>
      <c r="F234" s="55"/>
      <c r="G234" s="47"/>
      <c r="H234" s="48"/>
      <c r="I234" s="82"/>
      <c r="J234" s="55"/>
      <c r="K234" s="55"/>
      <c r="L234" s="55"/>
      <c r="M234" s="55"/>
      <c r="N234" s="55"/>
      <c r="O234" s="51">
        <v>0.14984</v>
      </c>
      <c r="P234" s="82">
        <v>1</v>
      </c>
      <c r="Q234" s="41">
        <f t="shared" si="122"/>
        <v>0.44952000000000003</v>
      </c>
      <c r="R234" s="42">
        <f t="shared" si="119"/>
        <v>1</v>
      </c>
      <c r="S234" s="43">
        <f t="shared" si="119"/>
        <v>0.44952000000000003</v>
      </c>
      <c r="T234" s="458"/>
      <c r="U234" s="458"/>
      <c r="V234" s="458"/>
      <c r="W234" s="458"/>
      <c r="X234" s="423">
        <v>0.14984</v>
      </c>
      <c r="Y234" s="521">
        <v>0</v>
      </c>
      <c r="Z234" s="458">
        <f t="shared" si="121"/>
        <v>0</v>
      </c>
      <c r="AA234" s="406">
        <f t="shared" si="117"/>
        <v>0</v>
      </c>
      <c r="AB234" s="484">
        <f t="shared" si="117"/>
        <v>0</v>
      </c>
      <c r="AC234" s="459"/>
    </row>
    <row r="235" spans="1:29" s="88" customFormat="1" ht="51.75" customHeight="1">
      <c r="A235" s="6">
        <f>+A231+0.01</f>
        <v>10.06</v>
      </c>
      <c r="B235" s="58" t="s">
        <v>154</v>
      </c>
      <c r="C235" s="92"/>
      <c r="D235" s="123"/>
      <c r="E235" s="92"/>
      <c r="F235" s="123"/>
      <c r="G235" s="47"/>
      <c r="H235" s="48"/>
      <c r="I235" s="122"/>
      <c r="J235" s="92"/>
      <c r="K235" s="92"/>
      <c r="L235" s="92"/>
      <c r="M235" s="92"/>
      <c r="N235" s="123"/>
      <c r="O235" s="60"/>
      <c r="P235" s="92"/>
      <c r="Q235" s="41">
        <f>O235*P235*3</f>
        <v>0</v>
      </c>
      <c r="R235" s="42">
        <f t="shared" si="119"/>
        <v>0</v>
      </c>
      <c r="S235" s="43">
        <f t="shared" si="119"/>
        <v>0</v>
      </c>
      <c r="T235" s="455"/>
      <c r="U235" s="455"/>
      <c r="V235" s="455"/>
      <c r="W235" s="513"/>
      <c r="X235" s="456"/>
      <c r="Y235" s="455"/>
      <c r="Z235" s="458">
        <f t="shared" si="121"/>
        <v>0</v>
      </c>
      <c r="AA235" s="406">
        <f t="shared" si="117"/>
        <v>0</v>
      </c>
      <c r="AB235" s="484">
        <f t="shared" si="117"/>
        <v>0</v>
      </c>
      <c r="AC235" s="457"/>
    </row>
    <row r="236" spans="1:29" s="88" customFormat="1" ht="51" customHeight="1">
      <c r="A236" s="6">
        <f t="shared" ref="A236:A257" si="123">+A235+0.01</f>
        <v>10.07</v>
      </c>
      <c r="B236" s="58" t="s">
        <v>155</v>
      </c>
      <c r="C236" s="92"/>
      <c r="D236" s="123"/>
      <c r="E236" s="92"/>
      <c r="F236" s="123"/>
      <c r="G236" s="47"/>
      <c r="H236" s="48"/>
      <c r="I236" s="122"/>
      <c r="J236" s="92"/>
      <c r="K236" s="92"/>
      <c r="L236" s="92"/>
      <c r="M236" s="92"/>
      <c r="N236" s="123"/>
      <c r="O236" s="60"/>
      <c r="P236" s="92"/>
      <c r="Q236" s="123"/>
      <c r="R236" s="42">
        <f t="shared" si="119"/>
        <v>0</v>
      </c>
      <c r="S236" s="43">
        <f t="shared" si="119"/>
        <v>0</v>
      </c>
      <c r="T236" s="455"/>
      <c r="U236" s="455"/>
      <c r="V236" s="455"/>
      <c r="W236" s="513"/>
      <c r="X236" s="456"/>
      <c r="Y236" s="455"/>
      <c r="Z236" s="513"/>
      <c r="AA236" s="406">
        <f t="shared" si="117"/>
        <v>0</v>
      </c>
      <c r="AB236" s="484">
        <f t="shared" si="117"/>
        <v>0</v>
      </c>
      <c r="AC236" s="457"/>
    </row>
    <row r="237" spans="1:29" s="88" customFormat="1" ht="18">
      <c r="A237" s="6"/>
      <c r="B237" s="58" t="s">
        <v>156</v>
      </c>
      <c r="C237" s="92"/>
      <c r="D237" s="123"/>
      <c r="E237" s="92"/>
      <c r="F237" s="123"/>
      <c r="G237" s="47"/>
      <c r="H237" s="48"/>
      <c r="I237" s="122"/>
      <c r="J237" s="92"/>
      <c r="K237" s="92"/>
      <c r="L237" s="92"/>
      <c r="M237" s="92"/>
      <c r="N237" s="123"/>
      <c r="O237" s="51"/>
      <c r="P237" s="92"/>
      <c r="Q237" s="123"/>
      <c r="R237" s="42">
        <f t="shared" si="119"/>
        <v>0</v>
      </c>
      <c r="S237" s="43">
        <f t="shared" si="119"/>
        <v>0</v>
      </c>
      <c r="T237" s="455"/>
      <c r="U237" s="455"/>
      <c r="V237" s="455"/>
      <c r="W237" s="513"/>
      <c r="X237" s="423"/>
      <c r="Y237" s="455"/>
      <c r="Z237" s="513"/>
      <c r="AA237" s="406">
        <f t="shared" si="117"/>
        <v>0</v>
      </c>
      <c r="AB237" s="484">
        <f t="shared" si="117"/>
        <v>0</v>
      </c>
      <c r="AC237" s="457"/>
    </row>
    <row r="238" spans="1:29" s="88" customFormat="1" ht="18">
      <c r="A238" s="6"/>
      <c r="B238" s="58" t="s">
        <v>157</v>
      </c>
      <c r="C238" s="92"/>
      <c r="D238" s="123"/>
      <c r="E238" s="92"/>
      <c r="F238" s="123"/>
      <c r="G238" s="47"/>
      <c r="H238" s="48"/>
      <c r="I238" s="122"/>
      <c r="J238" s="92"/>
      <c r="K238" s="92"/>
      <c r="L238" s="92"/>
      <c r="M238" s="92"/>
      <c r="N238" s="123"/>
      <c r="O238" s="51"/>
      <c r="P238" s="92"/>
      <c r="Q238" s="123"/>
      <c r="R238" s="42">
        <f t="shared" si="119"/>
        <v>0</v>
      </c>
      <c r="S238" s="43">
        <f t="shared" si="119"/>
        <v>0</v>
      </c>
      <c r="T238" s="455"/>
      <c r="U238" s="455"/>
      <c r="V238" s="455"/>
      <c r="W238" s="513"/>
      <c r="X238" s="423"/>
      <c r="Y238" s="455"/>
      <c r="Z238" s="513"/>
      <c r="AA238" s="406">
        <f t="shared" si="117"/>
        <v>0</v>
      </c>
      <c r="AB238" s="484">
        <f t="shared" si="117"/>
        <v>0</v>
      </c>
      <c r="AC238" s="457"/>
    </row>
    <row r="239" spans="1:29" s="88" customFormat="1" ht="18">
      <c r="A239" s="6"/>
      <c r="B239" s="58" t="s">
        <v>158</v>
      </c>
      <c r="C239" s="92"/>
      <c r="D239" s="123"/>
      <c r="E239" s="92"/>
      <c r="F239" s="123"/>
      <c r="G239" s="47"/>
      <c r="H239" s="48"/>
      <c r="I239" s="122"/>
      <c r="J239" s="92"/>
      <c r="K239" s="92"/>
      <c r="L239" s="92"/>
      <c r="M239" s="92"/>
      <c r="N239" s="123"/>
      <c r="O239" s="51"/>
      <c r="P239" s="92"/>
      <c r="Q239" s="123"/>
      <c r="R239" s="42">
        <f t="shared" si="119"/>
        <v>0</v>
      </c>
      <c r="S239" s="43">
        <f t="shared" si="119"/>
        <v>0</v>
      </c>
      <c r="T239" s="455"/>
      <c r="U239" s="455"/>
      <c r="V239" s="455"/>
      <c r="W239" s="513"/>
      <c r="X239" s="423"/>
      <c r="Y239" s="455"/>
      <c r="Z239" s="513"/>
      <c r="AA239" s="406">
        <f t="shared" si="117"/>
        <v>0</v>
      </c>
      <c r="AB239" s="484">
        <f t="shared" si="117"/>
        <v>0</v>
      </c>
      <c r="AC239" s="457"/>
    </row>
    <row r="240" spans="1:29" s="216" customFormat="1" ht="18">
      <c r="A240" s="203"/>
      <c r="B240" s="192" t="s">
        <v>105</v>
      </c>
      <c r="C240" s="198">
        <f>SUM(C223:C239)</f>
        <v>0</v>
      </c>
      <c r="D240" s="199">
        <f>SUM(D223:D239)</f>
        <v>0</v>
      </c>
      <c r="E240" s="198">
        <f>SUM(E223:E239)</f>
        <v>0</v>
      </c>
      <c r="F240" s="199">
        <f>SUM(F223:F239)</f>
        <v>0</v>
      </c>
      <c r="G240" s="214"/>
      <c r="H240" s="215"/>
      <c r="I240" s="198">
        <f t="shared" ref="I240:S240" si="124">SUM(I223:I239)</f>
        <v>0</v>
      </c>
      <c r="J240" s="199">
        <f t="shared" si="124"/>
        <v>0</v>
      </c>
      <c r="K240" s="199">
        <f t="shared" si="124"/>
        <v>0</v>
      </c>
      <c r="L240" s="199">
        <f t="shared" si="124"/>
        <v>0</v>
      </c>
      <c r="M240" s="199">
        <f t="shared" si="124"/>
        <v>0</v>
      </c>
      <c r="N240" s="199">
        <f t="shared" si="124"/>
        <v>0</v>
      </c>
      <c r="O240" s="200">
        <f t="shared" si="124"/>
        <v>0.44952000000000003</v>
      </c>
      <c r="P240" s="199">
        <f t="shared" si="124"/>
        <v>3</v>
      </c>
      <c r="Q240" s="199">
        <f>SUM(Q223:Q239)</f>
        <v>1.34856</v>
      </c>
      <c r="R240" s="199">
        <f t="shared" si="124"/>
        <v>3</v>
      </c>
      <c r="S240" s="199">
        <f t="shared" si="124"/>
        <v>1.34856</v>
      </c>
      <c r="T240" s="446"/>
      <c r="U240" s="446">
        <f t="shared" ref="U240:W240" si="125">SUM(U223:U239)</f>
        <v>0</v>
      </c>
      <c r="V240" s="446"/>
      <c r="W240" s="446">
        <f t="shared" si="125"/>
        <v>0</v>
      </c>
      <c r="X240" s="449"/>
      <c r="Y240" s="446"/>
      <c r="Z240" s="446">
        <f>SUM(Z223:Z239)</f>
        <v>0</v>
      </c>
      <c r="AA240" s="446">
        <f t="shared" ref="AA240:AB240" si="126">SUM(AA223:AA239)</f>
        <v>0</v>
      </c>
      <c r="AB240" s="446">
        <f t="shared" si="126"/>
        <v>0</v>
      </c>
      <c r="AC240" s="460"/>
    </row>
    <row r="241" spans="1:29" s="216" customFormat="1" ht="18">
      <c r="A241" s="203"/>
      <c r="B241" s="192" t="s">
        <v>9</v>
      </c>
      <c r="C241" s="202">
        <f>C240</f>
        <v>0</v>
      </c>
      <c r="D241" s="203">
        <f t="shared" ref="D241:S241" si="127">D240</f>
        <v>0</v>
      </c>
      <c r="E241" s="202">
        <f t="shared" si="127"/>
        <v>0</v>
      </c>
      <c r="F241" s="203">
        <f t="shared" si="127"/>
        <v>0</v>
      </c>
      <c r="G241" s="214"/>
      <c r="H241" s="215"/>
      <c r="I241" s="202">
        <f t="shared" si="127"/>
        <v>0</v>
      </c>
      <c r="J241" s="203">
        <f t="shared" si="127"/>
        <v>0</v>
      </c>
      <c r="K241" s="203">
        <f t="shared" si="127"/>
        <v>0</v>
      </c>
      <c r="L241" s="203">
        <f t="shared" si="127"/>
        <v>0</v>
      </c>
      <c r="M241" s="203">
        <f t="shared" si="127"/>
        <v>0</v>
      </c>
      <c r="N241" s="203">
        <f t="shared" si="127"/>
        <v>0</v>
      </c>
      <c r="O241" s="204">
        <f t="shared" si="127"/>
        <v>0.44952000000000003</v>
      </c>
      <c r="P241" s="203">
        <f t="shared" si="127"/>
        <v>3</v>
      </c>
      <c r="Q241" s="203">
        <f>Q240</f>
        <v>1.34856</v>
      </c>
      <c r="R241" s="203">
        <f t="shared" si="127"/>
        <v>3</v>
      </c>
      <c r="S241" s="203">
        <f t="shared" si="127"/>
        <v>1.34856</v>
      </c>
      <c r="T241" s="398"/>
      <c r="U241" s="398">
        <f t="shared" ref="U241:W241" si="128">U240</f>
        <v>0</v>
      </c>
      <c r="V241" s="398"/>
      <c r="W241" s="398">
        <f t="shared" si="128"/>
        <v>0</v>
      </c>
      <c r="X241" s="450"/>
      <c r="Y241" s="398"/>
      <c r="Z241" s="398">
        <f>Z240</f>
        <v>0</v>
      </c>
      <c r="AA241" s="398">
        <f t="shared" ref="AA241:AB241" si="129">AA240</f>
        <v>0</v>
      </c>
      <c r="AB241" s="398">
        <f t="shared" si="129"/>
        <v>0</v>
      </c>
      <c r="AC241" s="460"/>
    </row>
    <row r="242" spans="1:29" s="88" customFormat="1" ht="57" customHeight="1">
      <c r="A242" s="6"/>
      <c r="B242" s="36" t="s">
        <v>159</v>
      </c>
      <c r="C242" s="259"/>
      <c r="D242" s="335"/>
      <c r="E242" s="259"/>
      <c r="F242" s="335"/>
      <c r="G242" s="47"/>
      <c r="H242" s="48"/>
      <c r="I242" s="1"/>
      <c r="J242" s="259"/>
      <c r="K242" s="259"/>
      <c r="L242" s="259"/>
      <c r="M242" s="259"/>
      <c r="N242" s="335"/>
      <c r="O242" s="54"/>
      <c r="P242" s="259"/>
      <c r="Q242" s="335"/>
      <c r="R242" s="42">
        <f t="shared" si="119"/>
        <v>0</v>
      </c>
      <c r="S242" s="43">
        <f t="shared" si="119"/>
        <v>0</v>
      </c>
      <c r="T242" s="451"/>
      <c r="U242" s="451"/>
      <c r="V242" s="451"/>
      <c r="W242" s="398"/>
      <c r="X242" s="450"/>
      <c r="Y242" s="451"/>
      <c r="Z242" s="398"/>
      <c r="AA242" s="406"/>
      <c r="AB242" s="484"/>
      <c r="AC242" s="452"/>
    </row>
    <row r="243" spans="1:29" s="88" customFormat="1" ht="21.75" customHeight="1">
      <c r="A243" s="6"/>
      <c r="B243" s="36" t="s">
        <v>160</v>
      </c>
      <c r="C243" s="259"/>
      <c r="D243" s="335"/>
      <c r="E243" s="259"/>
      <c r="F243" s="335"/>
      <c r="G243" s="47"/>
      <c r="H243" s="48"/>
      <c r="I243" s="1"/>
      <c r="J243" s="259"/>
      <c r="K243" s="259"/>
      <c r="L243" s="259"/>
      <c r="M243" s="259"/>
      <c r="N243" s="335"/>
      <c r="O243" s="54"/>
      <c r="P243" s="259"/>
      <c r="Q243" s="335"/>
      <c r="R243" s="42">
        <f t="shared" si="119"/>
        <v>0</v>
      </c>
      <c r="S243" s="43">
        <f t="shared" si="119"/>
        <v>0</v>
      </c>
      <c r="T243" s="451"/>
      <c r="U243" s="451"/>
      <c r="V243" s="451"/>
      <c r="W243" s="398"/>
      <c r="X243" s="450"/>
      <c r="Y243" s="451"/>
      <c r="Z243" s="398"/>
      <c r="AA243" s="406"/>
      <c r="AB243" s="484"/>
      <c r="AC243" s="452"/>
    </row>
    <row r="244" spans="1:29" s="9" customFormat="1" ht="42" customHeight="1">
      <c r="A244" s="6">
        <f>+A236+0.01</f>
        <v>10.08</v>
      </c>
      <c r="B244" s="7" t="s">
        <v>160</v>
      </c>
      <c r="C244" s="262">
        <v>339</v>
      </c>
      <c r="D244" s="6">
        <v>887.43419999999992</v>
      </c>
      <c r="E244" s="262">
        <v>339</v>
      </c>
      <c r="F244" s="6">
        <v>887.43419999999992</v>
      </c>
      <c r="G244" s="47">
        <f t="shared" ref="G244:H302" si="130">E244/C244</f>
        <v>1</v>
      </c>
      <c r="H244" s="48">
        <f t="shared" si="130"/>
        <v>1</v>
      </c>
      <c r="I244" s="49">
        <f t="shared" ref="I244:J252" si="131">C244-E244</f>
        <v>0</v>
      </c>
      <c r="J244" s="50">
        <f t="shared" si="131"/>
        <v>0</v>
      </c>
      <c r="K244" s="262"/>
      <c r="L244" s="262"/>
      <c r="M244" s="262"/>
      <c r="N244" s="6"/>
      <c r="O244" s="51">
        <v>0.24651000000000001</v>
      </c>
      <c r="P244" s="262">
        <v>339</v>
      </c>
      <c r="Q244" s="41">
        <f>O244*P244*12</f>
        <v>1002.80268</v>
      </c>
      <c r="R244" s="42">
        <f t="shared" si="119"/>
        <v>339</v>
      </c>
      <c r="S244" s="43">
        <f t="shared" si="119"/>
        <v>1002.80268</v>
      </c>
      <c r="T244" s="461"/>
      <c r="U244" s="461"/>
      <c r="V244" s="461"/>
      <c r="W244" s="514"/>
      <c r="X244" s="423">
        <v>0.24651000000000001</v>
      </c>
      <c r="Y244" s="461">
        <v>339</v>
      </c>
      <c r="Z244" s="424">
        <f>X244*Y244*12</f>
        <v>1002.80268</v>
      </c>
      <c r="AA244" s="406">
        <f t="shared" ref="AA244:AB308" si="132">T244+V244+Y244</f>
        <v>339</v>
      </c>
      <c r="AB244" s="484">
        <f t="shared" si="132"/>
        <v>1002.80268</v>
      </c>
      <c r="AC244" s="462"/>
    </row>
    <row r="245" spans="1:29" s="87" customFormat="1" ht="33" customHeight="1">
      <c r="A245" s="6">
        <v>10.09</v>
      </c>
      <c r="B245" s="7" t="s">
        <v>162</v>
      </c>
      <c r="C245" s="262"/>
      <c r="D245" s="6"/>
      <c r="E245" s="262"/>
      <c r="F245" s="6"/>
      <c r="G245" s="47"/>
      <c r="H245" s="48"/>
      <c r="I245" s="49">
        <f t="shared" si="131"/>
        <v>0</v>
      </c>
      <c r="J245" s="50">
        <f t="shared" si="131"/>
        <v>0</v>
      </c>
      <c r="K245" s="262"/>
      <c r="L245" s="262"/>
      <c r="M245" s="262"/>
      <c r="N245" s="6"/>
      <c r="O245" s="51"/>
      <c r="P245" s="262"/>
      <c r="Q245" s="41">
        <f t="shared" ref="Q245:Q252" si="133">O245*P245*12</f>
        <v>0</v>
      </c>
      <c r="R245" s="42">
        <f t="shared" si="119"/>
        <v>0</v>
      </c>
      <c r="S245" s="43">
        <f t="shared" si="119"/>
        <v>0</v>
      </c>
      <c r="T245" s="461"/>
      <c r="U245" s="461"/>
      <c r="V245" s="461"/>
      <c r="W245" s="514"/>
      <c r="X245" s="423"/>
      <c r="Y245" s="461"/>
      <c r="Z245" s="424">
        <f t="shared" ref="Z245:Z246" si="134">X245*Y245*12</f>
        <v>0</v>
      </c>
      <c r="AA245" s="406">
        <f t="shared" si="132"/>
        <v>0</v>
      </c>
      <c r="AB245" s="484">
        <f t="shared" si="132"/>
        <v>0</v>
      </c>
      <c r="AC245" s="462"/>
    </row>
    <row r="246" spans="1:29" s="88" customFormat="1" ht="44.25" customHeight="1">
      <c r="A246" s="6">
        <v>10.1</v>
      </c>
      <c r="B246" s="56" t="s">
        <v>163</v>
      </c>
      <c r="C246" s="57"/>
      <c r="D246" s="55"/>
      <c r="E246" s="57"/>
      <c r="F246" s="55"/>
      <c r="G246" s="47"/>
      <c r="H246" s="48"/>
      <c r="I246" s="49">
        <f t="shared" si="131"/>
        <v>0</v>
      </c>
      <c r="J246" s="50">
        <f t="shared" si="131"/>
        <v>0</v>
      </c>
      <c r="K246" s="57"/>
      <c r="L246" s="57"/>
      <c r="M246" s="57"/>
      <c r="N246" s="55"/>
      <c r="O246" s="51"/>
      <c r="P246" s="57"/>
      <c r="Q246" s="41"/>
      <c r="R246" s="42">
        <f t="shared" si="119"/>
        <v>0</v>
      </c>
      <c r="S246" s="43">
        <f t="shared" si="119"/>
        <v>0</v>
      </c>
      <c r="T246" s="453"/>
      <c r="U246" s="453"/>
      <c r="V246" s="453"/>
      <c r="W246" s="458"/>
      <c r="X246" s="423"/>
      <c r="Y246" s="453"/>
      <c r="Z246" s="424">
        <f t="shared" si="134"/>
        <v>0</v>
      </c>
      <c r="AA246" s="406">
        <f t="shared" si="132"/>
        <v>0</v>
      </c>
      <c r="AB246" s="484">
        <f t="shared" si="132"/>
        <v>0</v>
      </c>
      <c r="AC246" s="454"/>
    </row>
    <row r="247" spans="1:29" s="88" customFormat="1" ht="18">
      <c r="A247" s="6"/>
      <c r="B247" s="36" t="s">
        <v>164</v>
      </c>
      <c r="C247" s="259"/>
      <c r="D247" s="335"/>
      <c r="E247" s="259"/>
      <c r="F247" s="335"/>
      <c r="G247" s="47"/>
      <c r="H247" s="48"/>
      <c r="I247" s="49">
        <f t="shared" si="131"/>
        <v>0</v>
      </c>
      <c r="J247" s="50">
        <f t="shared" si="131"/>
        <v>0</v>
      </c>
      <c r="K247" s="259"/>
      <c r="L247" s="259"/>
      <c r="M247" s="259"/>
      <c r="N247" s="335"/>
      <c r="O247" s="54"/>
      <c r="P247" s="259"/>
      <c r="Q247" s="41"/>
      <c r="R247" s="42">
        <f t="shared" si="119"/>
        <v>0</v>
      </c>
      <c r="S247" s="43">
        <f t="shared" si="119"/>
        <v>0</v>
      </c>
      <c r="T247" s="451"/>
      <c r="U247" s="451"/>
      <c r="V247" s="451"/>
      <c r="W247" s="398"/>
      <c r="X247" s="450"/>
      <c r="Y247" s="451"/>
      <c r="Z247" s="424"/>
      <c r="AA247" s="406"/>
      <c r="AB247" s="484"/>
      <c r="AC247" s="452"/>
    </row>
    <row r="248" spans="1:29" s="87" customFormat="1" ht="47.25" customHeight="1">
      <c r="A248" s="6">
        <f>+A246+0.01</f>
        <v>10.11</v>
      </c>
      <c r="B248" s="56" t="s">
        <v>485</v>
      </c>
      <c r="C248" s="57">
        <v>251</v>
      </c>
      <c r="D248" s="55">
        <v>796.43303999999989</v>
      </c>
      <c r="E248" s="57">
        <v>251</v>
      </c>
      <c r="F248" s="55">
        <v>796.43303999999989</v>
      </c>
      <c r="G248" s="47">
        <f t="shared" si="130"/>
        <v>1</v>
      </c>
      <c r="H248" s="48">
        <f t="shared" si="130"/>
        <v>1</v>
      </c>
      <c r="I248" s="49">
        <f t="shared" si="131"/>
        <v>0</v>
      </c>
      <c r="J248" s="50">
        <f t="shared" si="131"/>
        <v>0</v>
      </c>
      <c r="K248" s="57"/>
      <c r="L248" s="57"/>
      <c r="M248" s="57"/>
      <c r="N248" s="55"/>
      <c r="O248" s="60">
        <v>0.29879</v>
      </c>
      <c r="P248" s="57">
        <v>251</v>
      </c>
      <c r="Q248" s="41">
        <f t="shared" si="133"/>
        <v>899.95548000000008</v>
      </c>
      <c r="R248" s="42">
        <f t="shared" si="119"/>
        <v>251</v>
      </c>
      <c r="S248" s="43">
        <f>L248+N248+Q248</f>
        <v>899.95548000000008</v>
      </c>
      <c r="T248" s="453"/>
      <c r="U248" s="453"/>
      <c r="V248" s="453"/>
      <c r="W248" s="458"/>
      <c r="X248" s="456">
        <v>0.29879</v>
      </c>
      <c r="Y248" s="453">
        <v>251</v>
      </c>
      <c r="Z248" s="424">
        <f t="shared" ref="Z248" si="135">X248*Y248*12</f>
        <v>899.95548000000008</v>
      </c>
      <c r="AA248" s="406">
        <f t="shared" si="132"/>
        <v>251</v>
      </c>
      <c r="AB248" s="484">
        <f t="shared" si="132"/>
        <v>899.95548000000008</v>
      </c>
      <c r="AC248" s="454"/>
    </row>
    <row r="249" spans="1:29" s="91" customFormat="1" ht="26.25" customHeight="1">
      <c r="A249" s="6"/>
      <c r="B249" s="59" t="s">
        <v>150</v>
      </c>
      <c r="C249" s="55"/>
      <c r="D249" s="55"/>
      <c r="E249" s="55"/>
      <c r="F249" s="55"/>
      <c r="G249" s="47"/>
      <c r="H249" s="48"/>
      <c r="I249" s="49">
        <f t="shared" si="131"/>
        <v>0</v>
      </c>
      <c r="J249" s="50">
        <f t="shared" si="131"/>
        <v>0</v>
      </c>
      <c r="K249" s="55"/>
      <c r="L249" s="55"/>
      <c r="M249" s="55"/>
      <c r="N249" s="55"/>
      <c r="O249" s="60"/>
      <c r="P249" s="55"/>
      <c r="Q249" s="41"/>
      <c r="R249" s="42">
        <f t="shared" si="119"/>
        <v>0</v>
      </c>
      <c r="S249" s="43">
        <f t="shared" si="119"/>
        <v>0</v>
      </c>
      <c r="T249" s="458"/>
      <c r="U249" s="458"/>
      <c r="V249" s="458"/>
      <c r="W249" s="458"/>
      <c r="X249" s="456"/>
      <c r="Y249" s="458"/>
      <c r="Z249" s="424"/>
      <c r="AA249" s="406">
        <f t="shared" si="132"/>
        <v>0</v>
      </c>
      <c r="AB249" s="484">
        <f t="shared" si="132"/>
        <v>0</v>
      </c>
      <c r="AC249" s="459"/>
    </row>
    <row r="250" spans="1:29" s="91" customFormat="1" ht="18">
      <c r="A250" s="6"/>
      <c r="B250" s="59" t="s">
        <v>151</v>
      </c>
      <c r="C250" s="55"/>
      <c r="D250" s="55"/>
      <c r="E250" s="55"/>
      <c r="F250" s="55"/>
      <c r="G250" s="47"/>
      <c r="H250" s="48"/>
      <c r="I250" s="49">
        <f t="shared" si="131"/>
        <v>0</v>
      </c>
      <c r="J250" s="50">
        <f t="shared" si="131"/>
        <v>0</v>
      </c>
      <c r="K250" s="55"/>
      <c r="L250" s="55"/>
      <c r="M250" s="55"/>
      <c r="N250" s="55"/>
      <c r="O250" s="60"/>
      <c r="P250" s="55"/>
      <c r="Q250" s="41"/>
      <c r="R250" s="42">
        <f t="shared" si="119"/>
        <v>0</v>
      </c>
      <c r="S250" s="43">
        <f t="shared" si="119"/>
        <v>0</v>
      </c>
      <c r="T250" s="458"/>
      <c r="U250" s="458"/>
      <c r="V250" s="458"/>
      <c r="W250" s="458"/>
      <c r="X250" s="456"/>
      <c r="Y250" s="458"/>
      <c r="Z250" s="424"/>
      <c r="AA250" s="406">
        <f t="shared" si="132"/>
        <v>0</v>
      </c>
      <c r="AB250" s="484">
        <f t="shared" si="132"/>
        <v>0</v>
      </c>
      <c r="AC250" s="459"/>
    </row>
    <row r="251" spans="1:29" s="91" customFormat="1" ht="18">
      <c r="A251" s="6"/>
      <c r="B251" s="59" t="s">
        <v>152</v>
      </c>
      <c r="C251" s="55"/>
      <c r="D251" s="55"/>
      <c r="E251" s="55"/>
      <c r="F251" s="55"/>
      <c r="G251" s="47"/>
      <c r="H251" s="48"/>
      <c r="I251" s="49">
        <f t="shared" si="131"/>
        <v>0</v>
      </c>
      <c r="J251" s="50">
        <f t="shared" si="131"/>
        <v>0</v>
      </c>
      <c r="K251" s="55"/>
      <c r="L251" s="55"/>
      <c r="M251" s="55"/>
      <c r="N251" s="55"/>
      <c r="O251" s="60"/>
      <c r="P251" s="55"/>
      <c r="Q251" s="41"/>
      <c r="R251" s="42">
        <f t="shared" si="119"/>
        <v>0</v>
      </c>
      <c r="S251" s="43">
        <f t="shared" si="119"/>
        <v>0</v>
      </c>
      <c r="T251" s="458"/>
      <c r="U251" s="458"/>
      <c r="V251" s="458"/>
      <c r="W251" s="458"/>
      <c r="X251" s="456"/>
      <c r="Y251" s="458"/>
      <c r="Z251" s="424"/>
      <c r="AA251" s="406">
        <f t="shared" si="132"/>
        <v>0</v>
      </c>
      <c r="AB251" s="484">
        <f t="shared" si="132"/>
        <v>0</v>
      </c>
      <c r="AC251" s="459"/>
    </row>
    <row r="252" spans="1:29" s="87" customFormat="1" ht="49.5" customHeight="1">
      <c r="A252" s="6">
        <f>+A248+0.01</f>
        <v>10.119999999999999</v>
      </c>
      <c r="B252" s="56" t="s">
        <v>166</v>
      </c>
      <c r="C252" s="55"/>
      <c r="D252" s="55"/>
      <c r="E252" s="55"/>
      <c r="F252" s="55"/>
      <c r="G252" s="47"/>
      <c r="H252" s="48"/>
      <c r="I252" s="49">
        <f t="shared" si="131"/>
        <v>0</v>
      </c>
      <c r="J252" s="50">
        <f t="shared" si="131"/>
        <v>0</v>
      </c>
      <c r="K252" s="55"/>
      <c r="L252" s="55"/>
      <c r="M252" s="55"/>
      <c r="N252" s="55"/>
      <c r="O252" s="60"/>
      <c r="P252" s="55"/>
      <c r="Q252" s="41">
        <f t="shared" si="133"/>
        <v>0</v>
      </c>
      <c r="R252" s="42">
        <f t="shared" si="119"/>
        <v>0</v>
      </c>
      <c r="S252" s="43">
        <f t="shared" si="119"/>
        <v>0</v>
      </c>
      <c r="T252" s="458"/>
      <c r="U252" s="458"/>
      <c r="V252" s="458"/>
      <c r="W252" s="458"/>
      <c r="X252" s="456"/>
      <c r="Y252" s="458"/>
      <c r="Z252" s="424">
        <f t="shared" ref="Z252" si="136">X252*Y252*12</f>
        <v>0</v>
      </c>
      <c r="AA252" s="406">
        <f t="shared" si="132"/>
        <v>0</v>
      </c>
      <c r="AB252" s="484">
        <f t="shared" si="132"/>
        <v>0</v>
      </c>
      <c r="AC252" s="459"/>
    </row>
    <row r="253" spans="1:29" s="91" customFormat="1" ht="18">
      <c r="A253" s="6"/>
      <c r="B253" s="59" t="s">
        <v>150</v>
      </c>
      <c r="C253" s="55"/>
      <c r="D253" s="55"/>
      <c r="E253" s="55"/>
      <c r="F253" s="55"/>
      <c r="G253" s="47"/>
      <c r="H253" s="48"/>
      <c r="I253" s="82"/>
      <c r="J253" s="55"/>
      <c r="K253" s="55"/>
      <c r="L253" s="55"/>
      <c r="M253" s="55"/>
      <c r="N253" s="55"/>
      <c r="O253" s="60"/>
      <c r="P253" s="55"/>
      <c r="Q253" s="55"/>
      <c r="R253" s="42">
        <f t="shared" si="119"/>
        <v>0</v>
      </c>
      <c r="S253" s="43">
        <f t="shared" si="119"/>
        <v>0</v>
      </c>
      <c r="T253" s="458"/>
      <c r="U253" s="458"/>
      <c r="V253" s="458"/>
      <c r="W253" s="458"/>
      <c r="X253" s="456"/>
      <c r="Y253" s="458"/>
      <c r="Z253" s="458"/>
      <c r="AA253" s="406">
        <f t="shared" si="132"/>
        <v>0</v>
      </c>
      <c r="AB253" s="484">
        <f t="shared" si="132"/>
        <v>0</v>
      </c>
      <c r="AC253" s="459"/>
    </row>
    <row r="254" spans="1:29" s="91" customFormat="1" ht="18">
      <c r="A254" s="6"/>
      <c r="B254" s="59" t="s">
        <v>151</v>
      </c>
      <c r="C254" s="55"/>
      <c r="D254" s="55"/>
      <c r="E254" s="55"/>
      <c r="F254" s="55"/>
      <c r="G254" s="47"/>
      <c r="H254" s="48"/>
      <c r="I254" s="82"/>
      <c r="J254" s="55"/>
      <c r="K254" s="55"/>
      <c r="L254" s="55"/>
      <c r="M254" s="55"/>
      <c r="N254" s="55"/>
      <c r="O254" s="60"/>
      <c r="P254" s="55"/>
      <c r="Q254" s="55"/>
      <c r="R254" s="42">
        <f t="shared" si="119"/>
        <v>0</v>
      </c>
      <c r="S254" s="43">
        <f t="shared" si="119"/>
        <v>0</v>
      </c>
      <c r="T254" s="458"/>
      <c r="U254" s="458"/>
      <c r="V254" s="458"/>
      <c r="W254" s="458"/>
      <c r="X254" s="456"/>
      <c r="Y254" s="458"/>
      <c r="Z254" s="458"/>
      <c r="AA254" s="406">
        <f t="shared" si="132"/>
        <v>0</v>
      </c>
      <c r="AB254" s="484">
        <f t="shared" si="132"/>
        <v>0</v>
      </c>
      <c r="AC254" s="459"/>
    </row>
    <row r="255" spans="1:29" s="91" customFormat="1" ht="18">
      <c r="A255" s="6"/>
      <c r="B255" s="59" t="s">
        <v>152</v>
      </c>
      <c r="C255" s="55"/>
      <c r="D255" s="55"/>
      <c r="E255" s="55"/>
      <c r="F255" s="55"/>
      <c r="G255" s="47"/>
      <c r="H255" s="48"/>
      <c r="I255" s="82"/>
      <c r="J255" s="55"/>
      <c r="K255" s="55"/>
      <c r="L255" s="55"/>
      <c r="M255" s="55"/>
      <c r="N255" s="55"/>
      <c r="O255" s="60"/>
      <c r="P255" s="55"/>
      <c r="Q255" s="55"/>
      <c r="R255" s="42">
        <f t="shared" si="119"/>
        <v>0</v>
      </c>
      <c r="S255" s="43">
        <f t="shared" si="119"/>
        <v>0</v>
      </c>
      <c r="T255" s="458"/>
      <c r="U255" s="458"/>
      <c r="V255" s="458"/>
      <c r="W255" s="458"/>
      <c r="X255" s="456"/>
      <c r="Y255" s="458"/>
      <c r="Z255" s="458"/>
      <c r="AA255" s="406">
        <f t="shared" si="132"/>
        <v>0</v>
      </c>
      <c r="AB255" s="484">
        <f t="shared" si="132"/>
        <v>0</v>
      </c>
      <c r="AC255" s="459"/>
    </row>
    <row r="256" spans="1:29" s="88" customFormat="1" ht="57" customHeight="1">
      <c r="A256" s="6">
        <f>+A252+0.01</f>
        <v>10.129999999999999</v>
      </c>
      <c r="B256" s="56" t="s">
        <v>167</v>
      </c>
      <c r="C256" s="57"/>
      <c r="D256" s="55"/>
      <c r="E256" s="57"/>
      <c r="F256" s="55"/>
      <c r="G256" s="47"/>
      <c r="H256" s="48"/>
      <c r="I256" s="82"/>
      <c r="J256" s="57"/>
      <c r="K256" s="57"/>
      <c r="L256" s="57"/>
      <c r="M256" s="57"/>
      <c r="N256" s="55"/>
      <c r="O256" s="60"/>
      <c r="P256" s="57"/>
      <c r="Q256" s="55"/>
      <c r="R256" s="42">
        <f t="shared" si="119"/>
        <v>0</v>
      </c>
      <c r="S256" s="43">
        <f t="shared" si="119"/>
        <v>0</v>
      </c>
      <c r="T256" s="453"/>
      <c r="U256" s="453"/>
      <c r="V256" s="453"/>
      <c r="W256" s="458"/>
      <c r="X256" s="456"/>
      <c r="Y256" s="453"/>
      <c r="Z256" s="458"/>
      <c r="AA256" s="406">
        <f t="shared" si="132"/>
        <v>0</v>
      </c>
      <c r="AB256" s="484">
        <f t="shared" si="132"/>
        <v>0</v>
      </c>
      <c r="AC256" s="454"/>
    </row>
    <row r="257" spans="1:29" s="88" customFormat="1" ht="26.25" customHeight="1">
      <c r="A257" s="6">
        <f t="shared" si="123"/>
        <v>10.139999999999999</v>
      </c>
      <c r="B257" s="56" t="s">
        <v>168</v>
      </c>
      <c r="C257" s="57"/>
      <c r="D257" s="55"/>
      <c r="E257" s="57"/>
      <c r="F257" s="55"/>
      <c r="G257" s="47"/>
      <c r="H257" s="48"/>
      <c r="I257" s="82"/>
      <c r="J257" s="57"/>
      <c r="K257" s="57"/>
      <c r="L257" s="57"/>
      <c r="M257" s="57"/>
      <c r="N257" s="55"/>
      <c r="O257" s="60"/>
      <c r="P257" s="57"/>
      <c r="Q257" s="55"/>
      <c r="R257" s="42">
        <f t="shared" si="119"/>
        <v>0</v>
      </c>
      <c r="S257" s="43">
        <f t="shared" si="119"/>
        <v>0</v>
      </c>
      <c r="T257" s="453"/>
      <c r="U257" s="453"/>
      <c r="V257" s="453"/>
      <c r="W257" s="458"/>
      <c r="X257" s="456"/>
      <c r="Y257" s="453"/>
      <c r="Z257" s="458"/>
      <c r="AA257" s="406">
        <f t="shared" si="132"/>
        <v>0</v>
      </c>
      <c r="AB257" s="484">
        <f t="shared" si="132"/>
        <v>0</v>
      </c>
      <c r="AC257" s="454"/>
    </row>
    <row r="258" spans="1:29" s="88" customFormat="1" ht="18">
      <c r="A258" s="6"/>
      <c r="B258" s="56" t="s">
        <v>156</v>
      </c>
      <c r="C258" s="57"/>
      <c r="D258" s="55"/>
      <c r="E258" s="57"/>
      <c r="F258" s="55"/>
      <c r="G258" s="47"/>
      <c r="H258" s="48"/>
      <c r="I258" s="82"/>
      <c r="J258" s="57"/>
      <c r="K258" s="57"/>
      <c r="L258" s="57"/>
      <c r="M258" s="57"/>
      <c r="N258" s="55"/>
      <c r="O258" s="60"/>
      <c r="P258" s="57"/>
      <c r="Q258" s="55"/>
      <c r="R258" s="42">
        <f t="shared" si="119"/>
        <v>0</v>
      </c>
      <c r="S258" s="43">
        <f t="shared" si="119"/>
        <v>0</v>
      </c>
      <c r="T258" s="453"/>
      <c r="U258" s="453"/>
      <c r="V258" s="453"/>
      <c r="W258" s="458"/>
      <c r="X258" s="456"/>
      <c r="Y258" s="453"/>
      <c r="Z258" s="458"/>
      <c r="AA258" s="406">
        <f t="shared" si="132"/>
        <v>0</v>
      </c>
      <c r="AB258" s="484">
        <f t="shared" si="132"/>
        <v>0</v>
      </c>
      <c r="AC258" s="454"/>
    </row>
    <row r="259" spans="1:29" s="88" customFormat="1" ht="18">
      <c r="A259" s="6"/>
      <c r="B259" s="56" t="s">
        <v>157</v>
      </c>
      <c r="C259" s="57"/>
      <c r="D259" s="55"/>
      <c r="E259" s="57"/>
      <c r="F259" s="55"/>
      <c r="G259" s="47"/>
      <c r="H259" s="48"/>
      <c r="I259" s="82"/>
      <c r="J259" s="57"/>
      <c r="K259" s="57"/>
      <c r="L259" s="57"/>
      <c r="M259" s="57"/>
      <c r="N259" s="55"/>
      <c r="O259" s="60"/>
      <c r="P259" s="57"/>
      <c r="Q259" s="55"/>
      <c r="R259" s="42">
        <f t="shared" si="119"/>
        <v>0</v>
      </c>
      <c r="S259" s="43">
        <f t="shared" si="119"/>
        <v>0</v>
      </c>
      <c r="T259" s="453"/>
      <c r="U259" s="453"/>
      <c r="V259" s="453"/>
      <c r="W259" s="458"/>
      <c r="X259" s="456"/>
      <c r="Y259" s="453"/>
      <c r="Z259" s="458"/>
      <c r="AA259" s="406">
        <f t="shared" si="132"/>
        <v>0</v>
      </c>
      <c r="AB259" s="484">
        <f t="shared" si="132"/>
        <v>0</v>
      </c>
      <c r="AC259" s="454"/>
    </row>
    <row r="260" spans="1:29" s="88" customFormat="1" ht="18">
      <c r="A260" s="6"/>
      <c r="B260" s="56" t="s">
        <v>169</v>
      </c>
      <c r="C260" s="57"/>
      <c r="D260" s="55"/>
      <c r="E260" s="57"/>
      <c r="F260" s="55"/>
      <c r="G260" s="47"/>
      <c r="H260" s="48"/>
      <c r="I260" s="82"/>
      <c r="J260" s="57"/>
      <c r="K260" s="57"/>
      <c r="L260" s="57"/>
      <c r="M260" s="57"/>
      <c r="N260" s="55"/>
      <c r="O260" s="60"/>
      <c r="P260" s="57"/>
      <c r="Q260" s="55"/>
      <c r="R260" s="42">
        <f t="shared" si="119"/>
        <v>0</v>
      </c>
      <c r="S260" s="43">
        <f t="shared" si="119"/>
        <v>0</v>
      </c>
      <c r="T260" s="453"/>
      <c r="U260" s="453"/>
      <c r="V260" s="453"/>
      <c r="W260" s="458"/>
      <c r="X260" s="456"/>
      <c r="Y260" s="453"/>
      <c r="Z260" s="458"/>
      <c r="AA260" s="406">
        <f t="shared" si="132"/>
        <v>0</v>
      </c>
      <c r="AB260" s="484">
        <f t="shared" si="132"/>
        <v>0</v>
      </c>
      <c r="AC260" s="454"/>
    </row>
    <row r="261" spans="1:29" s="88" customFormat="1" ht="44.25" customHeight="1">
      <c r="A261" s="6">
        <v>10.15</v>
      </c>
      <c r="B261" s="56" t="s">
        <v>339</v>
      </c>
      <c r="C261" s="57"/>
      <c r="D261" s="55"/>
      <c r="E261" s="57"/>
      <c r="F261" s="55"/>
      <c r="G261" s="47"/>
      <c r="H261" s="48"/>
      <c r="I261" s="82"/>
      <c r="J261" s="57"/>
      <c r="K261" s="57"/>
      <c r="L261" s="57"/>
      <c r="M261" s="57"/>
      <c r="N261" s="55"/>
      <c r="O261" s="60">
        <v>2.0039999999999999E-2</v>
      </c>
      <c r="P261" s="57">
        <v>590</v>
      </c>
      <c r="Q261" s="55">
        <f>O261*P261*12</f>
        <v>141.88319999999999</v>
      </c>
      <c r="R261" s="42">
        <f t="shared" ref="R261:R262" si="137">K261+M261+P261</f>
        <v>590</v>
      </c>
      <c r="S261" s="43">
        <f t="shared" ref="S261:S262" si="138">L261+N261+Q261</f>
        <v>141.88319999999999</v>
      </c>
      <c r="T261" s="453"/>
      <c r="U261" s="453"/>
      <c r="V261" s="453"/>
      <c r="W261" s="458"/>
      <c r="X261" s="456">
        <v>2.0039999999999999E-2</v>
      </c>
      <c r="Y261" s="453">
        <v>0</v>
      </c>
      <c r="Z261" s="458">
        <f>X261*Y261*12</f>
        <v>0</v>
      </c>
      <c r="AA261" s="406">
        <f t="shared" si="132"/>
        <v>0</v>
      </c>
      <c r="AB261" s="484">
        <f t="shared" si="132"/>
        <v>0</v>
      </c>
      <c r="AC261" s="454"/>
    </row>
    <row r="262" spans="1:29" s="88" customFormat="1" ht="51" customHeight="1">
      <c r="A262" s="6">
        <v>10.16</v>
      </c>
      <c r="B262" s="56" t="s">
        <v>340</v>
      </c>
      <c r="C262" s="57"/>
      <c r="D262" s="55"/>
      <c r="E262" s="57"/>
      <c r="F262" s="55"/>
      <c r="G262" s="47"/>
      <c r="H262" s="48"/>
      <c r="I262" s="82"/>
      <c r="J262" s="57"/>
      <c r="K262" s="57"/>
      <c r="L262" s="57"/>
      <c r="M262" s="57"/>
      <c r="N262" s="55"/>
      <c r="O262" s="60">
        <v>2.0039999999999999E-2</v>
      </c>
      <c r="P262" s="57">
        <v>590</v>
      </c>
      <c r="Q262" s="55">
        <f>O262*P262*12*2</f>
        <v>283.76639999999998</v>
      </c>
      <c r="R262" s="42">
        <f t="shared" si="137"/>
        <v>590</v>
      </c>
      <c r="S262" s="43">
        <f t="shared" si="138"/>
        <v>283.76639999999998</v>
      </c>
      <c r="T262" s="453"/>
      <c r="U262" s="453"/>
      <c r="V262" s="453"/>
      <c r="W262" s="458"/>
      <c r="X262" s="456">
        <v>2.0039999999999999E-2</v>
      </c>
      <c r="Y262" s="453">
        <v>0</v>
      </c>
      <c r="Z262" s="458">
        <f>X262*Y262*12*2</f>
        <v>0</v>
      </c>
      <c r="AA262" s="406">
        <f t="shared" si="132"/>
        <v>0</v>
      </c>
      <c r="AB262" s="484">
        <f t="shared" si="132"/>
        <v>0</v>
      </c>
      <c r="AC262" s="454"/>
    </row>
    <row r="263" spans="1:29" s="216" customFormat="1" ht="18">
      <c r="A263" s="217"/>
      <c r="B263" s="192" t="s">
        <v>107</v>
      </c>
      <c r="C263" s="198">
        <f>SUM(C244:C262)</f>
        <v>590</v>
      </c>
      <c r="D263" s="199">
        <f>SUM(D244:D262)</f>
        <v>1683.8672399999998</v>
      </c>
      <c r="E263" s="198">
        <f>SUM(E244:E262)</f>
        <v>590</v>
      </c>
      <c r="F263" s="199">
        <f>SUM(F244:F262)</f>
        <v>1683.8672399999998</v>
      </c>
      <c r="G263" s="214">
        <f t="shared" si="130"/>
        <v>1</v>
      </c>
      <c r="H263" s="215">
        <f t="shared" si="130"/>
        <v>1</v>
      </c>
      <c r="I263" s="198">
        <f t="shared" ref="I263:S263" si="139">SUM(I244:I262)</f>
        <v>0</v>
      </c>
      <c r="J263" s="199">
        <f t="shared" si="139"/>
        <v>0</v>
      </c>
      <c r="K263" s="199">
        <f t="shared" si="139"/>
        <v>0</v>
      </c>
      <c r="L263" s="199">
        <f t="shared" si="139"/>
        <v>0</v>
      </c>
      <c r="M263" s="199">
        <f t="shared" si="139"/>
        <v>0</v>
      </c>
      <c r="N263" s="199">
        <f t="shared" si="139"/>
        <v>0</v>
      </c>
      <c r="O263" s="200">
        <f t="shared" si="139"/>
        <v>0.5853799999999999</v>
      </c>
      <c r="P263" s="199">
        <f t="shared" si="139"/>
        <v>1770</v>
      </c>
      <c r="Q263" s="199">
        <f>SUM(Q244:Q262)</f>
        <v>2328.4077600000001</v>
      </c>
      <c r="R263" s="199">
        <f t="shared" si="139"/>
        <v>1770</v>
      </c>
      <c r="S263" s="199">
        <f t="shared" si="139"/>
        <v>2328.4077600000001</v>
      </c>
      <c r="T263" s="446"/>
      <c r="U263" s="446">
        <f t="shared" ref="U263:W263" si="140">SUM(U244:U262)</f>
        <v>0</v>
      </c>
      <c r="V263" s="446"/>
      <c r="W263" s="446">
        <f t="shared" si="140"/>
        <v>0</v>
      </c>
      <c r="X263" s="449"/>
      <c r="Y263" s="446"/>
      <c r="Z263" s="446">
        <f>SUM(Z244:Z262)</f>
        <v>1902.7581600000001</v>
      </c>
      <c r="AA263" s="446"/>
      <c r="AB263" s="446">
        <f t="shared" ref="AB263" si="141">SUM(AB244:AB262)</f>
        <v>1902.7581600000001</v>
      </c>
      <c r="AC263" s="460"/>
    </row>
    <row r="264" spans="1:29" s="87" customFormat="1" ht="18">
      <c r="A264" s="205"/>
      <c r="B264" s="206" t="s">
        <v>9</v>
      </c>
      <c r="C264" s="202">
        <f>C263</f>
        <v>590</v>
      </c>
      <c r="D264" s="203">
        <f>D263</f>
        <v>1683.8672399999998</v>
      </c>
      <c r="E264" s="202">
        <f t="shared" ref="E264:S264" si="142">E263</f>
        <v>590</v>
      </c>
      <c r="F264" s="203">
        <f t="shared" si="142"/>
        <v>1683.8672399999998</v>
      </c>
      <c r="G264" s="134">
        <f t="shared" si="130"/>
        <v>1</v>
      </c>
      <c r="H264" s="135">
        <f t="shared" si="130"/>
        <v>1</v>
      </c>
      <c r="I264" s="202">
        <f t="shared" si="142"/>
        <v>0</v>
      </c>
      <c r="J264" s="203">
        <f t="shared" si="142"/>
        <v>0</v>
      </c>
      <c r="K264" s="203">
        <f t="shared" si="142"/>
        <v>0</v>
      </c>
      <c r="L264" s="203">
        <f t="shared" si="142"/>
        <v>0</v>
      </c>
      <c r="M264" s="203">
        <f t="shared" si="142"/>
        <v>0</v>
      </c>
      <c r="N264" s="203">
        <f t="shared" si="142"/>
        <v>0</v>
      </c>
      <c r="O264" s="204">
        <f t="shared" si="142"/>
        <v>0.5853799999999999</v>
      </c>
      <c r="P264" s="203">
        <f t="shared" si="142"/>
        <v>1770</v>
      </c>
      <c r="Q264" s="203">
        <f>Q263</f>
        <v>2328.4077600000001</v>
      </c>
      <c r="R264" s="203">
        <f t="shared" si="142"/>
        <v>1770</v>
      </c>
      <c r="S264" s="203">
        <f t="shared" si="142"/>
        <v>2328.4077600000001</v>
      </c>
      <c r="T264" s="398"/>
      <c r="U264" s="398">
        <f t="shared" ref="U264:W264" si="143">U263</f>
        <v>0</v>
      </c>
      <c r="V264" s="398"/>
      <c r="W264" s="398">
        <f t="shared" si="143"/>
        <v>0</v>
      </c>
      <c r="X264" s="450"/>
      <c r="Y264" s="398"/>
      <c r="Z264" s="398">
        <f>Z263</f>
        <v>1902.7581600000001</v>
      </c>
      <c r="AA264" s="398"/>
      <c r="AB264" s="398">
        <f t="shared" ref="AB264" si="144">AB263</f>
        <v>1902.7581600000001</v>
      </c>
      <c r="AC264" s="463"/>
    </row>
    <row r="265" spans="1:29" s="216" customFormat="1" ht="18">
      <c r="A265" s="217"/>
      <c r="B265" s="206" t="s">
        <v>170</v>
      </c>
      <c r="C265" s="207">
        <f>C264+C241</f>
        <v>590</v>
      </c>
      <c r="D265" s="208">
        <f t="shared" ref="D265:E265" si="145">D264+D241</f>
        <v>1683.8672399999998</v>
      </c>
      <c r="E265" s="207">
        <f t="shared" si="145"/>
        <v>590</v>
      </c>
      <c r="F265" s="208">
        <f>F264+F241</f>
        <v>1683.8672399999998</v>
      </c>
      <c r="G265" s="214">
        <f t="shared" si="130"/>
        <v>1</v>
      </c>
      <c r="H265" s="215">
        <f t="shared" si="130"/>
        <v>1</v>
      </c>
      <c r="I265" s="207">
        <f t="shared" ref="I265:R265" si="146">I264+I241</f>
        <v>0</v>
      </c>
      <c r="J265" s="208">
        <f t="shared" si="146"/>
        <v>0</v>
      </c>
      <c r="K265" s="208">
        <f t="shared" si="146"/>
        <v>0</v>
      </c>
      <c r="L265" s="208">
        <f t="shared" si="146"/>
        <v>0</v>
      </c>
      <c r="M265" s="208">
        <f t="shared" si="146"/>
        <v>0</v>
      </c>
      <c r="N265" s="208">
        <f t="shared" si="146"/>
        <v>0</v>
      </c>
      <c r="O265" s="209">
        <f t="shared" si="146"/>
        <v>1.0348999999999999</v>
      </c>
      <c r="P265" s="208">
        <f>P264+P241</f>
        <v>1773</v>
      </c>
      <c r="Q265" s="208">
        <f>Q264+Q241</f>
        <v>2329.75632</v>
      </c>
      <c r="R265" s="208">
        <f t="shared" si="146"/>
        <v>1773</v>
      </c>
      <c r="S265" s="208">
        <f>S264+S241</f>
        <v>2329.75632</v>
      </c>
      <c r="T265" s="464"/>
      <c r="U265" s="464">
        <f t="shared" ref="U265:W265" si="147">U264+U241</f>
        <v>0</v>
      </c>
      <c r="V265" s="464"/>
      <c r="W265" s="464">
        <f t="shared" si="147"/>
        <v>0</v>
      </c>
      <c r="X265" s="465"/>
      <c r="Y265" s="464"/>
      <c r="Z265" s="464">
        <f>Z264+Z241</f>
        <v>1902.7581600000001</v>
      </c>
      <c r="AA265" s="464"/>
      <c r="AB265" s="464">
        <f>AB264+AB241</f>
        <v>1902.7581600000001</v>
      </c>
      <c r="AC265" s="463"/>
    </row>
    <row r="266" spans="1:29" s="147" customFormat="1" ht="18">
      <c r="A266" s="143">
        <v>11</v>
      </c>
      <c r="B266" s="144" t="s">
        <v>171</v>
      </c>
      <c r="C266" s="145"/>
      <c r="D266" s="162"/>
      <c r="E266" s="145"/>
      <c r="F266" s="162"/>
      <c r="G266" s="151"/>
      <c r="H266" s="152"/>
      <c r="I266" s="159"/>
      <c r="J266" s="145"/>
      <c r="K266" s="145"/>
      <c r="L266" s="145"/>
      <c r="M266" s="145"/>
      <c r="N266" s="162"/>
      <c r="O266" s="153"/>
      <c r="P266" s="145"/>
      <c r="Q266" s="162"/>
      <c r="R266" s="154">
        <f t="shared" si="119"/>
        <v>0</v>
      </c>
      <c r="S266" s="155">
        <f t="shared" si="119"/>
        <v>0</v>
      </c>
      <c r="T266" s="439"/>
      <c r="U266" s="439"/>
      <c r="V266" s="439"/>
      <c r="W266" s="448"/>
      <c r="X266" s="440"/>
      <c r="Y266" s="439"/>
      <c r="Z266" s="448"/>
      <c r="AA266" s="406"/>
      <c r="AB266" s="484"/>
      <c r="AC266" s="403"/>
    </row>
    <row r="267" spans="1:29" s="88" customFormat="1" ht="18">
      <c r="A267" s="6"/>
      <c r="B267" s="36" t="s">
        <v>172</v>
      </c>
      <c r="C267" s="26"/>
      <c r="D267" s="27"/>
      <c r="E267" s="26"/>
      <c r="F267" s="27"/>
      <c r="G267" s="47"/>
      <c r="H267" s="48"/>
      <c r="I267" s="53"/>
      <c r="J267" s="26"/>
      <c r="K267" s="26"/>
      <c r="L267" s="26"/>
      <c r="M267" s="26"/>
      <c r="N267" s="27"/>
      <c r="O267" s="112"/>
      <c r="P267" s="26"/>
      <c r="Q267" s="27"/>
      <c r="R267" s="42">
        <f t="shared" si="119"/>
        <v>0</v>
      </c>
      <c r="S267" s="43">
        <f t="shared" si="119"/>
        <v>0</v>
      </c>
      <c r="T267" s="439"/>
      <c r="U267" s="439"/>
      <c r="V267" s="439"/>
      <c r="W267" s="448"/>
      <c r="X267" s="440"/>
      <c r="Y267" s="439"/>
      <c r="Z267" s="448"/>
      <c r="AA267" s="406"/>
      <c r="AB267" s="484"/>
      <c r="AC267" s="403"/>
    </row>
    <row r="268" spans="1:29" s="87" customFormat="1" ht="39.75" customHeight="1">
      <c r="A268" s="6">
        <v>11.01</v>
      </c>
      <c r="B268" s="7" t="s">
        <v>300</v>
      </c>
      <c r="C268" s="8"/>
      <c r="D268" s="13"/>
      <c r="E268" s="8"/>
      <c r="F268" s="13"/>
      <c r="G268" s="47"/>
      <c r="H268" s="48"/>
      <c r="I268" s="49">
        <f t="shared" ref="I268:J287" si="148">C268-E268</f>
        <v>0</v>
      </c>
      <c r="J268" s="50">
        <f t="shared" si="148"/>
        <v>0</v>
      </c>
      <c r="K268" s="8"/>
      <c r="L268" s="8"/>
      <c r="M268" s="8"/>
      <c r="N268" s="13"/>
      <c r="O268" s="64"/>
      <c r="P268" s="8"/>
      <c r="Q268" s="13"/>
      <c r="R268" s="42">
        <f t="shared" si="119"/>
        <v>0</v>
      </c>
      <c r="S268" s="43">
        <f t="shared" si="119"/>
        <v>0</v>
      </c>
      <c r="T268" s="405"/>
      <c r="U268" s="405"/>
      <c r="V268" s="405"/>
      <c r="W268" s="484"/>
      <c r="X268" s="426"/>
      <c r="Y268" s="405"/>
      <c r="Z268" s="484"/>
      <c r="AA268" s="406">
        <f t="shared" ref="AA268:AA290" si="149">T268+V268+Y268</f>
        <v>0</v>
      </c>
      <c r="AB268" s="484">
        <f t="shared" si="132"/>
        <v>0</v>
      </c>
      <c r="AC268" s="404"/>
    </row>
    <row r="269" spans="1:29" s="88" customFormat="1" ht="18">
      <c r="A269" s="6"/>
      <c r="B269" s="7" t="s">
        <v>124</v>
      </c>
      <c r="C269" s="8">
        <v>1486</v>
      </c>
      <c r="D269" s="13">
        <v>10.402000000000001</v>
      </c>
      <c r="E269" s="8">
        <v>1486</v>
      </c>
      <c r="F269" s="13">
        <v>10.402000000000001</v>
      </c>
      <c r="G269" s="47">
        <f t="shared" si="130"/>
        <v>1</v>
      </c>
      <c r="H269" s="48">
        <f t="shared" si="130"/>
        <v>1</v>
      </c>
      <c r="I269" s="49">
        <f t="shared" si="148"/>
        <v>0</v>
      </c>
      <c r="J269" s="50">
        <f t="shared" si="148"/>
        <v>0</v>
      </c>
      <c r="K269" s="8"/>
      <c r="L269" s="8"/>
      <c r="M269" s="8"/>
      <c r="N269" s="13"/>
      <c r="O269" s="64">
        <v>1.4E-2</v>
      </c>
      <c r="P269" s="8">
        <v>500</v>
      </c>
      <c r="Q269" s="41">
        <f>O269*P269</f>
        <v>7</v>
      </c>
      <c r="R269" s="42">
        <f t="shared" si="119"/>
        <v>500</v>
      </c>
      <c r="S269" s="43">
        <f t="shared" si="119"/>
        <v>7</v>
      </c>
      <c r="T269" s="405"/>
      <c r="U269" s="405"/>
      <c r="V269" s="405"/>
      <c r="W269" s="484"/>
      <c r="X269" s="426">
        <v>8.0000000000000002E-3</v>
      </c>
      <c r="Y269" s="405">
        <v>500</v>
      </c>
      <c r="Z269" s="424">
        <f>X269*Y269</f>
        <v>4</v>
      </c>
      <c r="AA269" s="406">
        <f t="shared" si="149"/>
        <v>500</v>
      </c>
      <c r="AB269" s="484">
        <f t="shared" si="132"/>
        <v>4</v>
      </c>
      <c r="AC269" s="404"/>
    </row>
    <row r="270" spans="1:29" s="88" customFormat="1" ht="18">
      <c r="A270" s="6"/>
      <c r="B270" s="7" t="s">
        <v>173</v>
      </c>
      <c r="C270" s="8">
        <v>1506</v>
      </c>
      <c r="D270" s="13">
        <v>10.542</v>
      </c>
      <c r="E270" s="8">
        <v>1506</v>
      </c>
      <c r="F270" s="13">
        <v>10.542</v>
      </c>
      <c r="G270" s="47">
        <f t="shared" si="130"/>
        <v>1</v>
      </c>
      <c r="H270" s="48">
        <f t="shared" si="130"/>
        <v>1</v>
      </c>
      <c r="I270" s="49">
        <f t="shared" si="148"/>
        <v>0</v>
      </c>
      <c r="J270" s="50">
        <f t="shared" si="148"/>
        <v>0</v>
      </c>
      <c r="K270" s="8"/>
      <c r="L270" s="8"/>
      <c r="M270" s="8"/>
      <c r="N270" s="13"/>
      <c r="O270" s="64">
        <v>1.4E-2</v>
      </c>
      <c r="P270" s="8">
        <v>500</v>
      </c>
      <c r="Q270" s="41">
        <f t="shared" ref="Q270:Q290" si="150">O270*P270</f>
        <v>7</v>
      </c>
      <c r="R270" s="42">
        <f t="shared" si="119"/>
        <v>500</v>
      </c>
      <c r="S270" s="43">
        <f t="shared" si="119"/>
        <v>7</v>
      </c>
      <c r="T270" s="405"/>
      <c r="U270" s="405"/>
      <c r="V270" s="405"/>
      <c r="W270" s="484"/>
      <c r="X270" s="426">
        <v>8.0000000000000002E-3</v>
      </c>
      <c r="Y270" s="405">
        <v>500</v>
      </c>
      <c r="Z270" s="424">
        <f t="shared" ref="Z270:Z284" si="151">X270*Y270</f>
        <v>4</v>
      </c>
      <c r="AA270" s="406">
        <f t="shared" si="149"/>
        <v>500</v>
      </c>
      <c r="AB270" s="484">
        <f t="shared" si="132"/>
        <v>4</v>
      </c>
      <c r="AC270" s="404"/>
    </row>
    <row r="271" spans="1:29" s="88" customFormat="1" ht="18">
      <c r="A271" s="6"/>
      <c r="B271" s="7" t="s">
        <v>174</v>
      </c>
      <c r="C271" s="8">
        <v>1414</v>
      </c>
      <c r="D271" s="13">
        <v>9.8979999999999997</v>
      </c>
      <c r="E271" s="8">
        <v>1414</v>
      </c>
      <c r="F271" s="13">
        <v>9.8979999999999997</v>
      </c>
      <c r="G271" s="47">
        <f t="shared" si="130"/>
        <v>1</v>
      </c>
      <c r="H271" s="48">
        <f t="shared" si="130"/>
        <v>1</v>
      </c>
      <c r="I271" s="49">
        <f t="shared" si="148"/>
        <v>0</v>
      </c>
      <c r="J271" s="50">
        <f t="shared" si="148"/>
        <v>0</v>
      </c>
      <c r="K271" s="8"/>
      <c r="L271" s="8"/>
      <c r="M271" s="8"/>
      <c r="N271" s="13"/>
      <c r="O271" s="64">
        <v>1.4E-2</v>
      </c>
      <c r="P271" s="8">
        <v>680</v>
      </c>
      <c r="Q271" s="41">
        <f t="shared" si="150"/>
        <v>9.52</v>
      </c>
      <c r="R271" s="42">
        <f t="shared" si="119"/>
        <v>680</v>
      </c>
      <c r="S271" s="43">
        <f t="shared" si="119"/>
        <v>9.52</v>
      </c>
      <c r="T271" s="405"/>
      <c r="U271" s="405"/>
      <c r="V271" s="405"/>
      <c r="W271" s="484"/>
      <c r="X271" s="426">
        <v>8.0000000000000002E-3</v>
      </c>
      <c r="Y271" s="405">
        <v>680</v>
      </c>
      <c r="Z271" s="424">
        <f t="shared" si="151"/>
        <v>5.44</v>
      </c>
      <c r="AA271" s="406">
        <f t="shared" si="149"/>
        <v>680</v>
      </c>
      <c r="AB271" s="484">
        <f t="shared" si="132"/>
        <v>5.44</v>
      </c>
      <c r="AC271" s="404"/>
    </row>
    <row r="272" spans="1:29" s="87" customFormat="1" ht="33" customHeight="1">
      <c r="A272" s="6">
        <v>11.02</v>
      </c>
      <c r="B272" s="7" t="s">
        <v>310</v>
      </c>
      <c r="C272" s="8">
        <v>0</v>
      </c>
      <c r="D272" s="13">
        <v>0</v>
      </c>
      <c r="E272" s="8">
        <v>0</v>
      </c>
      <c r="F272" s="13">
        <v>0</v>
      </c>
      <c r="G272" s="47"/>
      <c r="H272" s="48"/>
      <c r="I272" s="49">
        <f t="shared" si="148"/>
        <v>0</v>
      </c>
      <c r="J272" s="50">
        <f t="shared" si="148"/>
        <v>0</v>
      </c>
      <c r="K272" s="8"/>
      <c r="L272" s="8"/>
      <c r="M272" s="8"/>
      <c r="N272" s="13"/>
      <c r="O272" s="64"/>
      <c r="P272" s="8"/>
      <c r="Q272" s="41">
        <f t="shared" si="150"/>
        <v>0</v>
      </c>
      <c r="R272" s="42">
        <f t="shared" si="119"/>
        <v>0</v>
      </c>
      <c r="S272" s="43">
        <f t="shared" si="119"/>
        <v>0</v>
      </c>
      <c r="T272" s="405"/>
      <c r="U272" s="405"/>
      <c r="V272" s="405"/>
      <c r="W272" s="484"/>
      <c r="X272" s="426"/>
      <c r="Y272" s="405"/>
      <c r="Z272" s="424"/>
      <c r="AA272" s="406"/>
      <c r="AB272" s="484"/>
      <c r="AC272" s="404"/>
    </row>
    <row r="273" spans="1:29" s="88" customFormat="1" ht="18">
      <c r="A273" s="6"/>
      <c r="B273" s="7" t="s">
        <v>124</v>
      </c>
      <c r="C273" s="8">
        <v>1486</v>
      </c>
      <c r="D273" s="13">
        <v>8.9160000000000004</v>
      </c>
      <c r="E273" s="8">
        <v>1486</v>
      </c>
      <c r="F273" s="13">
        <v>8.9160000000000004</v>
      </c>
      <c r="G273" s="47">
        <f t="shared" si="130"/>
        <v>1</v>
      </c>
      <c r="H273" s="48">
        <f t="shared" si="130"/>
        <v>1</v>
      </c>
      <c r="I273" s="49">
        <f t="shared" si="148"/>
        <v>0</v>
      </c>
      <c r="J273" s="50">
        <f t="shared" si="148"/>
        <v>0</v>
      </c>
      <c r="K273" s="8"/>
      <c r="L273" s="8"/>
      <c r="M273" s="8"/>
      <c r="N273" s="13"/>
      <c r="O273" s="64">
        <v>1.2E-2</v>
      </c>
      <c r="P273" s="8">
        <v>200</v>
      </c>
      <c r="Q273" s="41">
        <f t="shared" si="150"/>
        <v>2.4</v>
      </c>
      <c r="R273" s="42">
        <f t="shared" si="119"/>
        <v>200</v>
      </c>
      <c r="S273" s="43">
        <f t="shared" si="119"/>
        <v>2.4</v>
      </c>
      <c r="T273" s="405"/>
      <c r="U273" s="405"/>
      <c r="V273" s="405"/>
      <c r="W273" s="484"/>
      <c r="X273" s="426">
        <v>6.0000000000000001E-3</v>
      </c>
      <c r="Y273" s="405">
        <v>200</v>
      </c>
      <c r="Z273" s="424">
        <f t="shared" si="151"/>
        <v>1.2</v>
      </c>
      <c r="AA273" s="406">
        <f t="shared" si="149"/>
        <v>200</v>
      </c>
      <c r="AB273" s="484">
        <f t="shared" si="132"/>
        <v>1.2</v>
      </c>
      <c r="AC273" s="404"/>
    </row>
    <row r="274" spans="1:29" s="88" customFormat="1" ht="18">
      <c r="A274" s="6"/>
      <c r="B274" s="7" t="s">
        <v>173</v>
      </c>
      <c r="C274" s="8">
        <v>1506</v>
      </c>
      <c r="D274" s="13">
        <v>9.0359999999999996</v>
      </c>
      <c r="E274" s="8">
        <v>1506</v>
      </c>
      <c r="F274" s="13">
        <v>9.0359999999999996</v>
      </c>
      <c r="G274" s="47">
        <f t="shared" si="130"/>
        <v>1</v>
      </c>
      <c r="H274" s="48">
        <f t="shared" si="130"/>
        <v>1</v>
      </c>
      <c r="I274" s="49">
        <f t="shared" si="148"/>
        <v>0</v>
      </c>
      <c r="J274" s="50">
        <f t="shared" si="148"/>
        <v>0</v>
      </c>
      <c r="K274" s="8"/>
      <c r="L274" s="8"/>
      <c r="M274" s="8"/>
      <c r="N274" s="13"/>
      <c r="O274" s="64">
        <v>1.2E-2</v>
      </c>
      <c r="P274" s="8">
        <v>400</v>
      </c>
      <c r="Q274" s="41">
        <f t="shared" si="150"/>
        <v>4.8</v>
      </c>
      <c r="R274" s="42">
        <f t="shared" si="119"/>
        <v>400</v>
      </c>
      <c r="S274" s="43">
        <f t="shared" si="119"/>
        <v>4.8</v>
      </c>
      <c r="T274" s="405"/>
      <c r="U274" s="405"/>
      <c r="V274" s="405"/>
      <c r="W274" s="484"/>
      <c r="X274" s="426">
        <v>6.0000000000000001E-3</v>
      </c>
      <c r="Y274" s="405">
        <v>400</v>
      </c>
      <c r="Z274" s="424">
        <f t="shared" si="151"/>
        <v>2.4</v>
      </c>
      <c r="AA274" s="406">
        <f t="shared" si="149"/>
        <v>400</v>
      </c>
      <c r="AB274" s="484">
        <f t="shared" si="132"/>
        <v>2.4</v>
      </c>
      <c r="AC274" s="404"/>
    </row>
    <row r="275" spans="1:29" s="88" customFormat="1" ht="18">
      <c r="A275" s="6"/>
      <c r="B275" s="7" t="s">
        <v>174</v>
      </c>
      <c r="C275" s="8">
        <v>1414</v>
      </c>
      <c r="D275" s="13">
        <v>8.484</v>
      </c>
      <c r="E275" s="8">
        <v>1414</v>
      </c>
      <c r="F275" s="13">
        <v>8.484</v>
      </c>
      <c r="G275" s="47">
        <f t="shared" si="130"/>
        <v>1</v>
      </c>
      <c r="H275" s="48">
        <f t="shared" si="130"/>
        <v>1</v>
      </c>
      <c r="I275" s="49">
        <f t="shared" si="148"/>
        <v>0</v>
      </c>
      <c r="J275" s="50">
        <f t="shared" si="148"/>
        <v>0</v>
      </c>
      <c r="K275" s="8"/>
      <c r="L275" s="8"/>
      <c r="M275" s="8"/>
      <c r="N275" s="13"/>
      <c r="O275" s="64">
        <v>1.2E-2</v>
      </c>
      <c r="P275" s="8">
        <v>200</v>
      </c>
      <c r="Q275" s="41">
        <f t="shared" si="150"/>
        <v>2.4</v>
      </c>
      <c r="R275" s="42">
        <f t="shared" si="119"/>
        <v>200</v>
      </c>
      <c r="S275" s="43">
        <f t="shared" si="119"/>
        <v>2.4</v>
      </c>
      <c r="T275" s="405"/>
      <c r="U275" s="405"/>
      <c r="V275" s="405"/>
      <c r="W275" s="484"/>
      <c r="X275" s="426">
        <v>6.0000000000000001E-3</v>
      </c>
      <c r="Y275" s="405">
        <v>200</v>
      </c>
      <c r="Z275" s="424">
        <f t="shared" si="151"/>
        <v>1.2</v>
      </c>
      <c r="AA275" s="406">
        <f t="shared" si="149"/>
        <v>200</v>
      </c>
      <c r="AB275" s="484">
        <f t="shared" si="132"/>
        <v>1.2</v>
      </c>
      <c r="AC275" s="404"/>
    </row>
    <row r="276" spans="1:29" s="88" customFormat="1" ht="36.75" customHeight="1">
      <c r="A276" s="6">
        <v>11.03</v>
      </c>
      <c r="B276" s="61" t="s">
        <v>175</v>
      </c>
      <c r="C276" s="62"/>
      <c r="D276" s="63"/>
      <c r="E276" s="62"/>
      <c r="F276" s="63"/>
      <c r="G276" s="47"/>
      <c r="H276" s="48"/>
      <c r="I276" s="49">
        <f t="shared" si="148"/>
        <v>0</v>
      </c>
      <c r="J276" s="50">
        <f t="shared" si="148"/>
        <v>0</v>
      </c>
      <c r="K276" s="62"/>
      <c r="L276" s="62"/>
      <c r="M276" s="62"/>
      <c r="N276" s="63"/>
      <c r="O276" s="118">
        <v>0.06</v>
      </c>
      <c r="P276" s="62">
        <v>3</v>
      </c>
      <c r="Q276" s="41">
        <f t="shared" si="150"/>
        <v>0.18</v>
      </c>
      <c r="R276" s="42">
        <f t="shared" si="119"/>
        <v>3</v>
      </c>
      <c r="S276" s="43">
        <f t="shared" si="119"/>
        <v>0.18</v>
      </c>
      <c r="T276" s="409"/>
      <c r="U276" s="409"/>
      <c r="V276" s="409"/>
      <c r="W276" s="483"/>
      <c r="X276" s="466">
        <v>0.06</v>
      </c>
      <c r="Y276" s="409">
        <v>0</v>
      </c>
      <c r="Z276" s="424">
        <f t="shared" si="151"/>
        <v>0</v>
      </c>
      <c r="AA276" s="406">
        <f t="shared" si="149"/>
        <v>0</v>
      </c>
      <c r="AB276" s="484">
        <f t="shared" si="132"/>
        <v>0</v>
      </c>
      <c r="AC276" s="408"/>
    </row>
    <row r="277" spans="1:29" s="88" customFormat="1" ht="30" customHeight="1">
      <c r="A277" s="6">
        <v>11.04</v>
      </c>
      <c r="B277" s="38" t="s">
        <v>176</v>
      </c>
      <c r="C277" s="39"/>
      <c r="D277" s="40"/>
      <c r="E277" s="39"/>
      <c r="F277" s="40"/>
      <c r="G277" s="47"/>
      <c r="H277" s="48"/>
      <c r="I277" s="49">
        <f t="shared" si="148"/>
        <v>0</v>
      </c>
      <c r="J277" s="50">
        <f t="shared" si="148"/>
        <v>0</v>
      </c>
      <c r="K277" s="39"/>
      <c r="L277" s="39"/>
      <c r="M277" s="39"/>
      <c r="N277" s="40"/>
      <c r="O277" s="115"/>
      <c r="P277" s="39"/>
      <c r="Q277" s="41">
        <f t="shared" si="150"/>
        <v>0</v>
      </c>
      <c r="R277" s="42">
        <f t="shared" si="119"/>
        <v>0</v>
      </c>
      <c r="S277" s="43">
        <f t="shared" si="119"/>
        <v>0</v>
      </c>
      <c r="T277" s="467"/>
      <c r="U277" s="467"/>
      <c r="V277" s="467"/>
      <c r="W277" s="498"/>
      <c r="X277" s="468"/>
      <c r="Y277" s="467"/>
      <c r="Z277" s="424"/>
      <c r="AA277" s="406"/>
      <c r="AB277" s="484"/>
      <c r="AC277" s="410"/>
    </row>
    <row r="278" spans="1:29" s="88" customFormat="1" ht="69.75" customHeight="1">
      <c r="A278" s="6"/>
      <c r="B278" s="61" t="s">
        <v>177</v>
      </c>
      <c r="C278" s="62">
        <v>929</v>
      </c>
      <c r="D278" s="63">
        <v>55.74</v>
      </c>
      <c r="E278" s="62">
        <v>397</v>
      </c>
      <c r="F278" s="63">
        <v>23.82</v>
      </c>
      <c r="G278" s="47">
        <f t="shared" si="130"/>
        <v>0.42734122712594186</v>
      </c>
      <c r="H278" s="48">
        <f t="shared" si="130"/>
        <v>0.42734122712594186</v>
      </c>
      <c r="I278" s="49">
        <f t="shared" si="148"/>
        <v>532</v>
      </c>
      <c r="J278" s="50">
        <f t="shared" si="148"/>
        <v>31.92</v>
      </c>
      <c r="K278" s="62"/>
      <c r="L278" s="62"/>
      <c r="M278" s="62"/>
      <c r="N278" s="63"/>
      <c r="O278" s="118">
        <v>0.06</v>
      </c>
      <c r="P278" s="62">
        <v>539</v>
      </c>
      <c r="Q278" s="41">
        <f t="shared" si="150"/>
        <v>32.339999999999996</v>
      </c>
      <c r="R278" s="42">
        <f t="shared" si="119"/>
        <v>539</v>
      </c>
      <c r="S278" s="43">
        <f t="shared" si="119"/>
        <v>32.339999999999996</v>
      </c>
      <c r="T278" s="409"/>
      <c r="U278" s="409"/>
      <c r="V278" s="409"/>
      <c r="W278" s="483"/>
      <c r="X278" s="466">
        <v>0.06</v>
      </c>
      <c r="Y278" s="409">
        <v>400</v>
      </c>
      <c r="Z278" s="424">
        <f t="shared" si="151"/>
        <v>24</v>
      </c>
      <c r="AA278" s="406">
        <f t="shared" si="149"/>
        <v>400</v>
      </c>
      <c r="AB278" s="484">
        <f t="shared" si="132"/>
        <v>24</v>
      </c>
      <c r="AC278" s="408"/>
    </row>
    <row r="279" spans="1:29" s="88" customFormat="1" ht="65.25" customHeight="1">
      <c r="A279" s="6"/>
      <c r="B279" s="61" t="s">
        <v>178</v>
      </c>
      <c r="C279" s="62">
        <v>198</v>
      </c>
      <c r="D279" s="63">
        <v>11.88</v>
      </c>
      <c r="E279" s="62">
        <v>180</v>
      </c>
      <c r="F279" s="63">
        <v>10.8</v>
      </c>
      <c r="G279" s="47">
        <f t="shared" si="130"/>
        <v>0.90909090909090906</v>
      </c>
      <c r="H279" s="48">
        <f t="shared" si="130"/>
        <v>0.90909090909090906</v>
      </c>
      <c r="I279" s="49">
        <f t="shared" si="148"/>
        <v>18</v>
      </c>
      <c r="J279" s="50">
        <f t="shared" si="148"/>
        <v>1.08</v>
      </c>
      <c r="K279" s="62"/>
      <c r="L279" s="62"/>
      <c r="M279" s="62"/>
      <c r="N279" s="63"/>
      <c r="O279" s="118">
        <v>0.06</v>
      </c>
      <c r="P279" s="62">
        <v>397</v>
      </c>
      <c r="Q279" s="41">
        <f t="shared" si="150"/>
        <v>23.82</v>
      </c>
      <c r="R279" s="42">
        <f t="shared" si="119"/>
        <v>397</v>
      </c>
      <c r="S279" s="43">
        <f t="shared" si="119"/>
        <v>23.82</v>
      </c>
      <c r="T279" s="409"/>
      <c r="U279" s="409"/>
      <c r="V279" s="409"/>
      <c r="W279" s="483"/>
      <c r="X279" s="466">
        <v>0.06</v>
      </c>
      <c r="Y279" s="409">
        <v>397</v>
      </c>
      <c r="Z279" s="424">
        <f t="shared" si="151"/>
        <v>23.82</v>
      </c>
      <c r="AA279" s="406">
        <f t="shared" si="149"/>
        <v>397</v>
      </c>
      <c r="AB279" s="484">
        <f t="shared" si="132"/>
        <v>23.82</v>
      </c>
      <c r="AC279" s="408"/>
    </row>
    <row r="280" spans="1:29" s="88" customFormat="1" ht="40.5" customHeight="1">
      <c r="A280" s="6"/>
      <c r="B280" s="38" t="s">
        <v>179</v>
      </c>
      <c r="C280" s="39"/>
      <c r="D280" s="40"/>
      <c r="E280" s="39"/>
      <c r="F280" s="40"/>
      <c r="G280" s="47"/>
      <c r="H280" s="48"/>
      <c r="I280" s="49">
        <f t="shared" si="148"/>
        <v>0</v>
      </c>
      <c r="J280" s="50">
        <f t="shared" si="148"/>
        <v>0</v>
      </c>
      <c r="K280" s="39"/>
      <c r="L280" s="39"/>
      <c r="M280" s="39"/>
      <c r="N280" s="40"/>
      <c r="O280" s="115"/>
      <c r="P280" s="39"/>
      <c r="Q280" s="41">
        <f t="shared" si="150"/>
        <v>0</v>
      </c>
      <c r="R280" s="42">
        <f t="shared" si="119"/>
        <v>0</v>
      </c>
      <c r="S280" s="43">
        <f t="shared" si="119"/>
        <v>0</v>
      </c>
      <c r="T280" s="467"/>
      <c r="U280" s="467"/>
      <c r="V280" s="467"/>
      <c r="W280" s="498"/>
      <c r="X280" s="468"/>
      <c r="Y280" s="467"/>
      <c r="Z280" s="424"/>
      <c r="AA280" s="406"/>
      <c r="AB280" s="484"/>
      <c r="AC280" s="410"/>
    </row>
    <row r="281" spans="1:29" s="88" customFormat="1" ht="103.5" customHeight="1">
      <c r="A281" s="6">
        <v>11.05</v>
      </c>
      <c r="B281" s="7" t="s">
        <v>311</v>
      </c>
      <c r="C281" s="8"/>
      <c r="D281" s="13"/>
      <c r="E281" s="8"/>
      <c r="F281" s="13"/>
      <c r="G281" s="47"/>
      <c r="H281" s="48"/>
      <c r="I281" s="49">
        <f t="shared" si="148"/>
        <v>0</v>
      </c>
      <c r="J281" s="50">
        <f t="shared" si="148"/>
        <v>0</v>
      </c>
      <c r="K281" s="8"/>
      <c r="L281" s="8"/>
      <c r="M281" s="8"/>
      <c r="N281" s="13"/>
      <c r="O281" s="64"/>
      <c r="P281" s="8"/>
      <c r="Q281" s="41">
        <v>0</v>
      </c>
      <c r="R281" s="42">
        <f t="shared" si="119"/>
        <v>0</v>
      </c>
      <c r="S281" s="43">
        <f t="shared" si="119"/>
        <v>0</v>
      </c>
      <c r="T281" s="405"/>
      <c r="U281" s="405"/>
      <c r="V281" s="405"/>
      <c r="W281" s="484"/>
      <c r="X281" s="426"/>
      <c r="Y281" s="405"/>
      <c r="Z281" s="424">
        <v>0</v>
      </c>
      <c r="AA281" s="406">
        <f t="shared" si="149"/>
        <v>0</v>
      </c>
      <c r="AB281" s="484">
        <f t="shared" si="132"/>
        <v>0</v>
      </c>
      <c r="AC281" s="404"/>
    </row>
    <row r="282" spans="1:29" s="88" customFormat="1" ht="18">
      <c r="A282" s="6"/>
      <c r="B282" s="7" t="s">
        <v>124</v>
      </c>
      <c r="C282" s="8">
        <v>40</v>
      </c>
      <c r="D282" s="13">
        <v>0.4</v>
      </c>
      <c r="E282" s="8">
        <v>40</v>
      </c>
      <c r="F282" s="13">
        <v>0.4</v>
      </c>
      <c r="G282" s="47">
        <f t="shared" ref="G282:G287" si="152">E282/C282</f>
        <v>1</v>
      </c>
      <c r="H282" s="48">
        <f t="shared" ref="H282:H287" si="153">F282/D282</f>
        <v>1</v>
      </c>
      <c r="I282" s="49">
        <f t="shared" si="148"/>
        <v>0</v>
      </c>
      <c r="J282" s="50">
        <f t="shared" si="148"/>
        <v>0</v>
      </c>
      <c r="K282" s="8"/>
      <c r="L282" s="8"/>
      <c r="M282" s="8"/>
      <c r="N282" s="13"/>
      <c r="O282" s="64">
        <v>0.02</v>
      </c>
      <c r="P282" s="8">
        <v>25</v>
      </c>
      <c r="Q282" s="41">
        <f t="shared" si="150"/>
        <v>0.5</v>
      </c>
      <c r="R282" s="42">
        <f t="shared" si="119"/>
        <v>25</v>
      </c>
      <c r="S282" s="43">
        <f t="shared" si="119"/>
        <v>0.5</v>
      </c>
      <c r="T282" s="405"/>
      <c r="U282" s="405"/>
      <c r="V282" s="405"/>
      <c r="W282" s="484"/>
      <c r="X282" s="426">
        <v>0.01</v>
      </c>
      <c r="Y282" s="405">
        <v>25</v>
      </c>
      <c r="Z282" s="424">
        <f t="shared" si="151"/>
        <v>0.25</v>
      </c>
      <c r="AA282" s="406">
        <f t="shared" si="149"/>
        <v>25</v>
      </c>
      <c r="AB282" s="484">
        <f t="shared" si="132"/>
        <v>0.25</v>
      </c>
      <c r="AC282" s="404"/>
    </row>
    <row r="283" spans="1:29" s="88" customFormat="1" ht="18">
      <c r="A283" s="6"/>
      <c r="B283" s="7" t="s">
        <v>173</v>
      </c>
      <c r="C283" s="8">
        <v>40</v>
      </c>
      <c r="D283" s="13">
        <v>0.4</v>
      </c>
      <c r="E283" s="8">
        <v>40</v>
      </c>
      <c r="F283" s="13">
        <v>0.4</v>
      </c>
      <c r="G283" s="47">
        <f t="shared" si="152"/>
        <v>1</v>
      </c>
      <c r="H283" s="48">
        <f t="shared" si="153"/>
        <v>1</v>
      </c>
      <c r="I283" s="49">
        <f t="shared" si="148"/>
        <v>0</v>
      </c>
      <c r="J283" s="50">
        <f t="shared" si="148"/>
        <v>0</v>
      </c>
      <c r="K283" s="8"/>
      <c r="L283" s="8"/>
      <c r="M283" s="8"/>
      <c r="N283" s="13"/>
      <c r="O283" s="64">
        <v>0.02</v>
      </c>
      <c r="P283" s="8">
        <v>20</v>
      </c>
      <c r="Q283" s="41">
        <f t="shared" si="150"/>
        <v>0.4</v>
      </c>
      <c r="R283" s="42">
        <f t="shared" si="119"/>
        <v>20</v>
      </c>
      <c r="S283" s="43">
        <f t="shared" si="119"/>
        <v>0.4</v>
      </c>
      <c r="T283" s="405"/>
      <c r="U283" s="405"/>
      <c r="V283" s="405"/>
      <c r="W283" s="484"/>
      <c r="X283" s="426">
        <v>0.01</v>
      </c>
      <c r="Y283" s="405">
        <v>20</v>
      </c>
      <c r="Z283" s="424">
        <f t="shared" si="151"/>
        <v>0.2</v>
      </c>
      <c r="AA283" s="406">
        <f t="shared" si="149"/>
        <v>20</v>
      </c>
      <c r="AB283" s="484">
        <f t="shared" si="132"/>
        <v>0.2</v>
      </c>
      <c r="AC283" s="404"/>
    </row>
    <row r="284" spans="1:29" s="88" customFormat="1" ht="18">
      <c r="A284" s="6"/>
      <c r="B284" s="7" t="s">
        <v>174</v>
      </c>
      <c r="C284" s="8">
        <v>40</v>
      </c>
      <c r="D284" s="13">
        <v>0.4</v>
      </c>
      <c r="E284" s="8">
        <v>40</v>
      </c>
      <c r="F284" s="13">
        <v>0.4</v>
      </c>
      <c r="G284" s="47">
        <f t="shared" si="152"/>
        <v>1</v>
      </c>
      <c r="H284" s="48">
        <f t="shared" si="153"/>
        <v>1</v>
      </c>
      <c r="I284" s="49">
        <f t="shared" si="148"/>
        <v>0</v>
      </c>
      <c r="J284" s="50">
        <f t="shared" si="148"/>
        <v>0</v>
      </c>
      <c r="K284" s="8"/>
      <c r="L284" s="8"/>
      <c r="M284" s="8"/>
      <c r="N284" s="13"/>
      <c r="O284" s="64">
        <v>0.02</v>
      </c>
      <c r="P284" s="8">
        <v>20</v>
      </c>
      <c r="Q284" s="41">
        <f t="shared" si="150"/>
        <v>0.4</v>
      </c>
      <c r="R284" s="42">
        <f t="shared" si="119"/>
        <v>20</v>
      </c>
      <c r="S284" s="43">
        <f t="shared" si="119"/>
        <v>0.4</v>
      </c>
      <c r="T284" s="405"/>
      <c r="U284" s="405"/>
      <c r="V284" s="405"/>
      <c r="W284" s="484"/>
      <c r="X284" s="426">
        <v>0.01</v>
      </c>
      <c r="Y284" s="405">
        <v>40</v>
      </c>
      <c r="Z284" s="424">
        <f t="shared" si="151"/>
        <v>0.4</v>
      </c>
      <c r="AA284" s="406">
        <f t="shared" si="149"/>
        <v>40</v>
      </c>
      <c r="AB284" s="484">
        <f t="shared" si="132"/>
        <v>0.4</v>
      </c>
      <c r="AC284" s="404"/>
    </row>
    <row r="285" spans="1:29" s="88" customFormat="1" ht="35.25" customHeight="1">
      <c r="A285" s="6"/>
      <c r="B285" s="38" t="s">
        <v>180</v>
      </c>
      <c r="C285" s="39">
        <v>0</v>
      </c>
      <c r="D285" s="40">
        <v>0</v>
      </c>
      <c r="E285" s="39">
        <v>0</v>
      </c>
      <c r="F285" s="40">
        <v>0</v>
      </c>
      <c r="G285" s="47"/>
      <c r="H285" s="48"/>
      <c r="I285" s="49">
        <f t="shared" si="148"/>
        <v>0</v>
      </c>
      <c r="J285" s="50">
        <f t="shared" si="148"/>
        <v>0</v>
      </c>
      <c r="K285" s="39"/>
      <c r="L285" s="39"/>
      <c r="M285" s="39"/>
      <c r="N285" s="40"/>
      <c r="O285" s="64"/>
      <c r="P285" s="39"/>
      <c r="Q285" s="41">
        <f t="shared" si="150"/>
        <v>0</v>
      </c>
      <c r="R285" s="42">
        <f t="shared" si="119"/>
        <v>0</v>
      </c>
      <c r="S285" s="43">
        <f t="shared" si="119"/>
        <v>0</v>
      </c>
      <c r="T285" s="467"/>
      <c r="U285" s="467"/>
      <c r="V285" s="467"/>
      <c r="W285" s="498"/>
      <c r="X285" s="426"/>
      <c r="Y285" s="467"/>
      <c r="Z285" s="424"/>
      <c r="AA285" s="406"/>
      <c r="AB285" s="484"/>
      <c r="AC285" s="410"/>
    </row>
    <row r="286" spans="1:29" s="88" customFormat="1" ht="26.25" customHeight="1">
      <c r="A286" s="6">
        <v>11.06</v>
      </c>
      <c r="B286" s="7" t="s">
        <v>313</v>
      </c>
      <c r="C286" s="8">
        <v>6</v>
      </c>
      <c r="D286" s="13">
        <v>0.12</v>
      </c>
      <c r="E286" s="8">
        <v>6</v>
      </c>
      <c r="F286" s="13">
        <v>0.12</v>
      </c>
      <c r="G286" s="47">
        <f t="shared" si="152"/>
        <v>1</v>
      </c>
      <c r="H286" s="48">
        <f t="shared" si="153"/>
        <v>1</v>
      </c>
      <c r="I286" s="49">
        <f t="shared" si="148"/>
        <v>0</v>
      </c>
      <c r="J286" s="50">
        <f t="shared" si="148"/>
        <v>0</v>
      </c>
      <c r="K286" s="8"/>
      <c r="L286" s="8"/>
      <c r="M286" s="8"/>
      <c r="N286" s="13"/>
      <c r="O286" s="64">
        <v>0.03</v>
      </c>
      <c r="P286" s="8">
        <v>6</v>
      </c>
      <c r="Q286" s="41">
        <f t="shared" si="150"/>
        <v>0.18</v>
      </c>
      <c r="R286" s="42">
        <f t="shared" si="119"/>
        <v>6</v>
      </c>
      <c r="S286" s="43">
        <f t="shared" si="119"/>
        <v>0.18</v>
      </c>
      <c r="T286" s="405"/>
      <c r="U286" s="405"/>
      <c r="V286" s="405"/>
      <c r="W286" s="484"/>
      <c r="X286" s="426">
        <v>0.03</v>
      </c>
      <c r="Y286" s="405">
        <v>0</v>
      </c>
      <c r="Z286" s="424">
        <f t="shared" ref="Z286:Z290" si="154">X286*Y286</f>
        <v>0</v>
      </c>
      <c r="AA286" s="406">
        <f t="shared" si="149"/>
        <v>0</v>
      </c>
      <c r="AB286" s="484">
        <f t="shared" si="132"/>
        <v>0</v>
      </c>
      <c r="AC286" s="404"/>
    </row>
    <row r="287" spans="1:29" s="87" customFormat="1" ht="30.75" customHeight="1">
      <c r="A287" s="6">
        <v>11.07</v>
      </c>
      <c r="B287" s="242" t="s">
        <v>316</v>
      </c>
      <c r="C287" s="8">
        <v>60</v>
      </c>
      <c r="D287" s="13">
        <v>0.96</v>
      </c>
      <c r="E287" s="8">
        <v>60</v>
      </c>
      <c r="F287" s="13">
        <v>0.96</v>
      </c>
      <c r="G287" s="47">
        <f t="shared" si="152"/>
        <v>1</v>
      </c>
      <c r="H287" s="48">
        <f t="shared" si="153"/>
        <v>1</v>
      </c>
      <c r="I287" s="49">
        <f t="shared" si="148"/>
        <v>0</v>
      </c>
      <c r="J287" s="50">
        <f t="shared" si="148"/>
        <v>0</v>
      </c>
      <c r="K287" s="8"/>
      <c r="L287" s="8"/>
      <c r="M287" s="8"/>
      <c r="N287" s="13"/>
      <c r="O287" s="64">
        <v>1.6E-2</v>
      </c>
      <c r="P287" s="8">
        <v>150</v>
      </c>
      <c r="Q287" s="41">
        <f t="shared" si="150"/>
        <v>2.4</v>
      </c>
      <c r="R287" s="42">
        <f t="shared" si="119"/>
        <v>150</v>
      </c>
      <c r="S287" s="43">
        <f t="shared" si="119"/>
        <v>2.4</v>
      </c>
      <c r="T287" s="405"/>
      <c r="U287" s="405"/>
      <c r="V287" s="405"/>
      <c r="W287" s="484"/>
      <c r="X287" s="426">
        <v>1.6E-2</v>
      </c>
      <c r="Y287" s="405">
        <v>150</v>
      </c>
      <c r="Z287" s="424">
        <f t="shared" si="154"/>
        <v>2.4</v>
      </c>
      <c r="AA287" s="406">
        <f t="shared" si="149"/>
        <v>150</v>
      </c>
      <c r="AB287" s="484">
        <f t="shared" si="132"/>
        <v>2.4</v>
      </c>
      <c r="AC287" s="404"/>
    </row>
    <row r="288" spans="1:29" s="87" customFormat="1" ht="35.25" customHeight="1">
      <c r="A288" s="6">
        <v>11.08</v>
      </c>
      <c r="B288" s="242" t="s">
        <v>337</v>
      </c>
      <c r="C288" s="8"/>
      <c r="D288" s="13"/>
      <c r="E288" s="8"/>
      <c r="F288" s="13"/>
      <c r="G288" s="47"/>
      <c r="H288" s="48"/>
      <c r="I288" s="49"/>
      <c r="J288" s="50"/>
      <c r="K288" s="8"/>
      <c r="L288" s="8"/>
      <c r="M288" s="8"/>
      <c r="N288" s="13"/>
      <c r="O288" s="64">
        <v>0.01</v>
      </c>
      <c r="P288" s="8">
        <v>2413</v>
      </c>
      <c r="Q288" s="41">
        <f t="shared" ref="Q288:Q289" si="155">O288*P288</f>
        <v>24.13</v>
      </c>
      <c r="R288" s="42">
        <f t="shared" ref="R288:R289" si="156">K288+M288+P288</f>
        <v>2413</v>
      </c>
      <c r="S288" s="43">
        <f t="shared" ref="S288:S289" si="157">L288+N288+Q288</f>
        <v>24.13</v>
      </c>
      <c r="T288" s="405"/>
      <c r="U288" s="405"/>
      <c r="V288" s="405"/>
      <c r="W288" s="484"/>
      <c r="X288" s="426">
        <v>0.01</v>
      </c>
      <c r="Y288" s="405">
        <v>0</v>
      </c>
      <c r="Z288" s="424">
        <f t="shared" si="154"/>
        <v>0</v>
      </c>
      <c r="AA288" s="406">
        <f t="shared" si="149"/>
        <v>0</v>
      </c>
      <c r="AB288" s="484">
        <f t="shared" si="132"/>
        <v>0</v>
      </c>
      <c r="AC288" s="404"/>
    </row>
    <row r="289" spans="1:29" s="87" customFormat="1" ht="30.75" customHeight="1">
      <c r="A289" s="6">
        <v>11.09</v>
      </c>
      <c r="B289" s="242" t="s">
        <v>338</v>
      </c>
      <c r="C289" s="8"/>
      <c r="D289" s="13"/>
      <c r="E289" s="8"/>
      <c r="F289" s="13"/>
      <c r="G289" s="47"/>
      <c r="H289" s="48"/>
      <c r="I289" s="49"/>
      <c r="J289" s="50"/>
      <c r="K289" s="8"/>
      <c r="L289" s="8"/>
      <c r="M289" s="8"/>
      <c r="N289" s="13"/>
      <c r="O289" s="64">
        <v>1.7999999999999999E-2</v>
      </c>
      <c r="P289" s="8">
        <v>50</v>
      </c>
      <c r="Q289" s="41">
        <f t="shared" si="155"/>
        <v>0.89999999999999991</v>
      </c>
      <c r="R289" s="42">
        <f t="shared" si="156"/>
        <v>50</v>
      </c>
      <c r="S289" s="43">
        <f t="shared" si="157"/>
        <v>0.89999999999999991</v>
      </c>
      <c r="T289" s="405"/>
      <c r="U289" s="405"/>
      <c r="V289" s="405"/>
      <c r="W289" s="484"/>
      <c r="X289" s="426">
        <v>1.7999999999999999E-2</v>
      </c>
      <c r="Y289" s="405">
        <v>0</v>
      </c>
      <c r="Z289" s="424">
        <f t="shared" si="154"/>
        <v>0</v>
      </c>
      <c r="AA289" s="406">
        <f t="shared" si="149"/>
        <v>0</v>
      </c>
      <c r="AB289" s="484">
        <f t="shared" si="132"/>
        <v>0</v>
      </c>
      <c r="AC289" s="404"/>
    </row>
    <row r="290" spans="1:29" s="87" customFormat="1" ht="39.75" customHeight="1">
      <c r="A290" s="6">
        <v>11.1</v>
      </c>
      <c r="B290" s="61" t="s">
        <v>312</v>
      </c>
      <c r="C290" s="8"/>
      <c r="D290" s="13"/>
      <c r="E290" s="8"/>
      <c r="F290" s="13"/>
      <c r="G290" s="47"/>
      <c r="H290" s="48"/>
      <c r="I290" s="49"/>
      <c r="J290" s="50"/>
      <c r="K290" s="8"/>
      <c r="L290" s="8"/>
      <c r="M290" s="8"/>
      <c r="N290" s="13"/>
      <c r="O290" s="64">
        <v>6.0000000000000001E-3</v>
      </c>
      <c r="P290" s="8">
        <v>30</v>
      </c>
      <c r="Q290" s="41">
        <f t="shared" si="150"/>
        <v>0.18</v>
      </c>
      <c r="R290" s="42">
        <f t="shared" si="119"/>
        <v>30</v>
      </c>
      <c r="S290" s="43">
        <f t="shared" si="119"/>
        <v>0.18</v>
      </c>
      <c r="T290" s="405"/>
      <c r="U290" s="405"/>
      <c r="V290" s="405"/>
      <c r="W290" s="484"/>
      <c r="X290" s="426">
        <v>2E-3</v>
      </c>
      <c r="Y290" s="405">
        <v>30</v>
      </c>
      <c r="Z290" s="424">
        <f t="shared" si="154"/>
        <v>0.06</v>
      </c>
      <c r="AA290" s="406">
        <f t="shared" si="149"/>
        <v>30</v>
      </c>
      <c r="AB290" s="484">
        <f t="shared" si="132"/>
        <v>0.06</v>
      </c>
      <c r="AC290" s="404"/>
    </row>
    <row r="291" spans="1:29" s="216" customFormat="1" ht="18">
      <c r="A291" s="203"/>
      <c r="B291" s="192" t="s">
        <v>107</v>
      </c>
      <c r="C291" s="198">
        <f>SUM(C268:C290)</f>
        <v>10125</v>
      </c>
      <c r="D291" s="199">
        <f>SUM(D268:D290)</f>
        <v>127.17800000000001</v>
      </c>
      <c r="E291" s="198">
        <f t="shared" ref="E291:F291" si="158">SUM(E268:E290)</f>
        <v>9575</v>
      </c>
      <c r="F291" s="199">
        <f t="shared" si="158"/>
        <v>94.178000000000026</v>
      </c>
      <c r="G291" s="214">
        <f t="shared" si="130"/>
        <v>0.94567901234567897</v>
      </c>
      <c r="H291" s="215">
        <f t="shared" si="130"/>
        <v>0.74052115932000828</v>
      </c>
      <c r="I291" s="198">
        <f t="shared" ref="I291:J291" si="159">SUM(I268:I287)</f>
        <v>550</v>
      </c>
      <c r="J291" s="199">
        <f t="shared" si="159"/>
        <v>33</v>
      </c>
      <c r="K291" s="198">
        <f t="shared" ref="K291:P291" si="160">SUM(K268:K290)</f>
        <v>0</v>
      </c>
      <c r="L291" s="198">
        <f t="shared" si="160"/>
        <v>0</v>
      </c>
      <c r="M291" s="198">
        <f t="shared" si="160"/>
        <v>0</v>
      </c>
      <c r="N291" s="199">
        <f t="shared" si="160"/>
        <v>0</v>
      </c>
      <c r="O291" s="198">
        <f t="shared" si="160"/>
        <v>0.39800000000000013</v>
      </c>
      <c r="P291" s="198">
        <f t="shared" si="160"/>
        <v>6133</v>
      </c>
      <c r="Q291" s="199">
        <f>SUM(Q268:Q290)</f>
        <v>118.55000000000001</v>
      </c>
      <c r="R291" s="198">
        <f t="shared" ref="R291:W291" si="161">SUM(R268:R290)</f>
        <v>6133</v>
      </c>
      <c r="S291" s="199">
        <f t="shared" si="161"/>
        <v>118.55000000000001</v>
      </c>
      <c r="T291" s="445"/>
      <c r="U291" s="445">
        <f t="shared" si="161"/>
        <v>0</v>
      </c>
      <c r="V291" s="445"/>
      <c r="W291" s="446">
        <f t="shared" si="161"/>
        <v>0</v>
      </c>
      <c r="X291" s="445"/>
      <c r="Y291" s="445">
        <f>SUM(Y268:Y290)</f>
        <v>3542</v>
      </c>
      <c r="Z291" s="446">
        <f>SUM(Z268:Z290)</f>
        <v>69.370000000000019</v>
      </c>
      <c r="AA291" s="445">
        <f>SUM(AA268:AA290)</f>
        <v>3542</v>
      </c>
      <c r="AB291" s="484">
        <f t="shared" si="132"/>
        <v>69.370000000000019</v>
      </c>
      <c r="AC291" s="422"/>
    </row>
    <row r="292" spans="1:29" s="147" customFormat="1" ht="44.25" customHeight="1">
      <c r="A292" s="143">
        <v>12</v>
      </c>
      <c r="B292" s="144" t="s">
        <v>181</v>
      </c>
      <c r="C292" s="145"/>
      <c r="D292" s="162"/>
      <c r="E292" s="145"/>
      <c r="F292" s="162"/>
      <c r="G292" s="151"/>
      <c r="H292" s="152"/>
      <c r="I292" s="159"/>
      <c r="J292" s="145"/>
      <c r="K292" s="145"/>
      <c r="L292" s="145"/>
      <c r="M292" s="145"/>
      <c r="N292" s="162"/>
      <c r="O292" s="153"/>
      <c r="P292" s="145"/>
      <c r="Q292" s="162"/>
      <c r="R292" s="154">
        <f t="shared" si="119"/>
        <v>0</v>
      </c>
      <c r="S292" s="155">
        <f t="shared" si="119"/>
        <v>0</v>
      </c>
      <c r="T292" s="439"/>
      <c r="U292" s="439"/>
      <c r="V292" s="439"/>
      <c r="W292" s="448"/>
      <c r="X292" s="440"/>
      <c r="Y292" s="439"/>
      <c r="Z292" s="448"/>
      <c r="AA292" s="406">
        <f t="shared" ref="AA292:AA307" si="162">T292+V292+Y292</f>
        <v>0</v>
      </c>
      <c r="AB292" s="484">
        <f t="shared" si="132"/>
        <v>0</v>
      </c>
      <c r="AC292" s="403"/>
    </row>
    <row r="293" spans="1:29" s="88" customFormat="1" ht="33" customHeight="1">
      <c r="A293" s="6">
        <v>12.01</v>
      </c>
      <c r="B293" s="36" t="s">
        <v>182</v>
      </c>
      <c r="C293" s="26"/>
      <c r="D293" s="27"/>
      <c r="E293" s="26"/>
      <c r="F293" s="27"/>
      <c r="G293" s="47"/>
      <c r="H293" s="48"/>
      <c r="I293" s="53"/>
      <c r="J293" s="26"/>
      <c r="K293" s="26"/>
      <c r="L293" s="26"/>
      <c r="M293" s="26"/>
      <c r="N293" s="27"/>
      <c r="O293" s="112"/>
      <c r="P293" s="26"/>
      <c r="Q293" s="27"/>
      <c r="R293" s="42">
        <f t="shared" si="119"/>
        <v>0</v>
      </c>
      <c r="S293" s="43">
        <f t="shared" si="119"/>
        <v>0</v>
      </c>
      <c r="T293" s="439"/>
      <c r="U293" s="439"/>
      <c r="V293" s="439"/>
      <c r="W293" s="448"/>
      <c r="X293" s="440"/>
      <c r="Y293" s="439"/>
      <c r="Z293" s="448"/>
      <c r="AA293" s="406">
        <f t="shared" si="162"/>
        <v>0</v>
      </c>
      <c r="AB293" s="484">
        <f t="shared" si="132"/>
        <v>0</v>
      </c>
      <c r="AC293" s="403"/>
    </row>
    <row r="294" spans="1:29" s="9" customFormat="1" ht="52.5" customHeight="1">
      <c r="A294" s="6"/>
      <c r="B294" s="58" t="s">
        <v>305</v>
      </c>
      <c r="C294" s="93"/>
      <c r="D294" s="102"/>
      <c r="E294" s="93"/>
      <c r="F294" s="102"/>
      <c r="G294" s="47"/>
      <c r="H294" s="48"/>
      <c r="I294" s="49"/>
      <c r="J294" s="50"/>
      <c r="K294" s="93"/>
      <c r="L294" s="93"/>
      <c r="M294" s="93"/>
      <c r="N294" s="102"/>
      <c r="O294" s="51">
        <v>0.30274000000000001</v>
      </c>
      <c r="P294" s="93">
        <v>11</v>
      </c>
      <c r="Q294" s="41">
        <f>O294*P294*12</f>
        <v>39.961680000000001</v>
      </c>
      <c r="R294" s="42">
        <f t="shared" si="119"/>
        <v>11</v>
      </c>
      <c r="S294" s="43">
        <f t="shared" si="119"/>
        <v>39.961680000000001</v>
      </c>
      <c r="T294" s="470"/>
      <c r="U294" s="470"/>
      <c r="V294" s="470"/>
      <c r="W294" s="517"/>
      <c r="X294" s="423">
        <v>0.30274000000000001</v>
      </c>
      <c r="Y294" s="470">
        <v>11</v>
      </c>
      <c r="Z294" s="424">
        <f>X294*Y294*12</f>
        <v>39.961680000000001</v>
      </c>
      <c r="AA294" s="406">
        <f t="shared" si="162"/>
        <v>11</v>
      </c>
      <c r="AB294" s="484">
        <f t="shared" si="132"/>
        <v>39.961680000000001</v>
      </c>
      <c r="AC294" s="472"/>
    </row>
    <row r="295" spans="1:29" s="9" customFormat="1" ht="45.75" customHeight="1">
      <c r="A295" s="6"/>
      <c r="B295" s="58" t="s">
        <v>306</v>
      </c>
      <c r="C295" s="93">
        <v>36</v>
      </c>
      <c r="D295" s="102">
        <v>91.385280000000009</v>
      </c>
      <c r="E295" s="93">
        <v>36</v>
      </c>
      <c r="F295" s="102">
        <v>91.385280000000009</v>
      </c>
      <c r="G295" s="47">
        <f t="shared" si="130"/>
        <v>1</v>
      </c>
      <c r="H295" s="48">
        <f t="shared" si="130"/>
        <v>1</v>
      </c>
      <c r="I295" s="49">
        <f t="shared" ref="I295:J305" si="163">C295-E295</f>
        <v>0</v>
      </c>
      <c r="J295" s="50">
        <f t="shared" si="163"/>
        <v>0</v>
      </c>
      <c r="K295" s="93"/>
      <c r="L295" s="93"/>
      <c r="M295" s="93"/>
      <c r="N295" s="102"/>
      <c r="O295" s="51">
        <v>0.23904</v>
      </c>
      <c r="P295" s="93">
        <v>25</v>
      </c>
      <c r="Q295" s="41">
        <f t="shared" ref="Q295:Q299" si="164">O295*P295*12</f>
        <v>71.712000000000003</v>
      </c>
      <c r="R295" s="42">
        <f t="shared" ref="R295:S311" si="165">K295+M295+P295</f>
        <v>25</v>
      </c>
      <c r="S295" s="43">
        <f t="shared" si="165"/>
        <v>71.712000000000003</v>
      </c>
      <c r="T295" s="470"/>
      <c r="U295" s="470"/>
      <c r="V295" s="470"/>
      <c r="W295" s="517"/>
      <c r="X295" s="423">
        <v>0.23904</v>
      </c>
      <c r="Y295" s="470">
        <v>25</v>
      </c>
      <c r="Z295" s="424">
        <f t="shared" ref="Z295" si="166">X295*Y295*12</f>
        <v>71.712000000000003</v>
      </c>
      <c r="AA295" s="406">
        <f t="shared" si="162"/>
        <v>25</v>
      </c>
      <c r="AB295" s="484">
        <f t="shared" si="132"/>
        <v>71.712000000000003</v>
      </c>
      <c r="AC295" s="472"/>
    </row>
    <row r="296" spans="1:29" s="9" customFormat="1" ht="20.25" customHeight="1">
      <c r="A296" s="6"/>
      <c r="B296" s="58" t="s">
        <v>349</v>
      </c>
      <c r="C296" s="93">
        <v>7</v>
      </c>
      <c r="D296" s="102">
        <v>8.1311999999999998</v>
      </c>
      <c r="E296" s="93">
        <v>7</v>
      </c>
      <c r="F296" s="102">
        <v>8.1311999999999998</v>
      </c>
      <c r="G296" s="47">
        <f t="shared" ref="G296" si="167">E296/C296</f>
        <v>1</v>
      </c>
      <c r="H296" s="48">
        <f t="shared" ref="H296" si="168">F296/D296</f>
        <v>1</v>
      </c>
      <c r="I296" s="49">
        <f t="shared" ref="I296" si="169">C296-E296</f>
        <v>0</v>
      </c>
      <c r="J296" s="50">
        <f t="shared" ref="J296" si="170">D296-F296</f>
        <v>0</v>
      </c>
      <c r="K296" s="93"/>
      <c r="L296" s="93"/>
      <c r="M296" s="93"/>
      <c r="N296" s="102"/>
      <c r="O296" s="321">
        <v>0.14585000000000001</v>
      </c>
      <c r="P296" s="93">
        <v>12</v>
      </c>
      <c r="Q296" s="41">
        <f>O296*P296*12</f>
        <v>21.002400000000002</v>
      </c>
      <c r="R296" s="42">
        <f t="shared" si="165"/>
        <v>12</v>
      </c>
      <c r="S296" s="43">
        <f t="shared" si="165"/>
        <v>21.002400000000002</v>
      </c>
      <c r="T296" s="470"/>
      <c r="U296" s="470"/>
      <c r="V296" s="470"/>
      <c r="W296" s="517"/>
      <c r="X296" s="473">
        <v>0.14585000000000001</v>
      </c>
      <c r="Y296" s="470">
        <v>7</v>
      </c>
      <c r="Z296" s="424">
        <f>X296*Y296*12</f>
        <v>12.2514</v>
      </c>
      <c r="AA296" s="406">
        <f t="shared" si="162"/>
        <v>7</v>
      </c>
      <c r="AB296" s="484">
        <f t="shared" si="132"/>
        <v>12.2514</v>
      </c>
      <c r="AC296" s="472"/>
    </row>
    <row r="297" spans="1:29" s="88" customFormat="1" ht="26.25" customHeight="1">
      <c r="A297" s="6"/>
      <c r="B297" s="58" t="s">
        <v>350</v>
      </c>
      <c r="C297" s="93">
        <v>6</v>
      </c>
      <c r="D297" s="102">
        <v>10.169999999999998</v>
      </c>
      <c r="E297" s="93">
        <v>6</v>
      </c>
      <c r="F297" s="102">
        <v>10.169999999999998</v>
      </c>
      <c r="G297" s="47">
        <f t="shared" si="130"/>
        <v>1</v>
      </c>
      <c r="H297" s="48">
        <f t="shared" si="130"/>
        <v>1</v>
      </c>
      <c r="I297" s="49">
        <f t="shared" si="163"/>
        <v>0</v>
      </c>
      <c r="J297" s="50">
        <f t="shared" si="163"/>
        <v>0</v>
      </c>
      <c r="K297" s="93"/>
      <c r="L297" s="93"/>
      <c r="M297" s="93"/>
      <c r="N297" s="102"/>
      <c r="O297" s="51">
        <v>0.15961</v>
      </c>
      <c r="P297" s="93">
        <v>6</v>
      </c>
      <c r="Q297" s="41">
        <f t="shared" si="164"/>
        <v>11.49192</v>
      </c>
      <c r="R297" s="42">
        <f t="shared" si="165"/>
        <v>6</v>
      </c>
      <c r="S297" s="43">
        <f t="shared" si="165"/>
        <v>11.49192</v>
      </c>
      <c r="T297" s="470"/>
      <c r="U297" s="470"/>
      <c r="V297" s="470"/>
      <c r="W297" s="517"/>
      <c r="X297" s="423">
        <v>0.15961</v>
      </c>
      <c r="Y297" s="470">
        <v>6</v>
      </c>
      <c r="Z297" s="424">
        <f t="shared" ref="Z297:Z299" si="171">X297*Y297*12</f>
        <v>11.49192</v>
      </c>
      <c r="AA297" s="406">
        <f t="shared" si="162"/>
        <v>6</v>
      </c>
      <c r="AB297" s="484">
        <f t="shared" si="132"/>
        <v>11.49192</v>
      </c>
      <c r="AC297" s="472"/>
    </row>
    <row r="298" spans="1:29" s="88" customFormat="1" ht="38.25" customHeight="1">
      <c r="A298" s="6"/>
      <c r="B298" s="58" t="s">
        <v>351</v>
      </c>
      <c r="C298" s="93">
        <v>6</v>
      </c>
      <c r="D298" s="102">
        <v>8.136000000000001</v>
      </c>
      <c r="E298" s="93">
        <v>6</v>
      </c>
      <c r="F298" s="102">
        <v>8.136000000000001</v>
      </c>
      <c r="G298" s="47">
        <f t="shared" si="130"/>
        <v>1</v>
      </c>
      <c r="H298" s="48">
        <f t="shared" si="130"/>
        <v>1</v>
      </c>
      <c r="I298" s="49">
        <f t="shared" si="163"/>
        <v>0</v>
      </c>
      <c r="J298" s="50">
        <f t="shared" si="163"/>
        <v>0</v>
      </c>
      <c r="K298" s="93"/>
      <c r="L298" s="93"/>
      <c r="M298" s="93"/>
      <c r="N298" s="102"/>
      <c r="O298" s="51">
        <v>0.12769</v>
      </c>
      <c r="P298" s="65">
        <v>6</v>
      </c>
      <c r="Q298" s="41">
        <f t="shared" si="164"/>
        <v>9.1936800000000005</v>
      </c>
      <c r="R298" s="42">
        <f t="shared" si="165"/>
        <v>6</v>
      </c>
      <c r="S298" s="43">
        <f t="shared" si="165"/>
        <v>9.1936800000000005</v>
      </c>
      <c r="T298" s="470"/>
      <c r="U298" s="470"/>
      <c r="V298" s="470"/>
      <c r="W298" s="517"/>
      <c r="X298" s="423">
        <v>0.12769</v>
      </c>
      <c r="Y298" s="471">
        <v>6</v>
      </c>
      <c r="Z298" s="424">
        <f t="shared" si="171"/>
        <v>9.1936800000000005</v>
      </c>
      <c r="AA298" s="406">
        <f t="shared" si="162"/>
        <v>6</v>
      </c>
      <c r="AB298" s="484">
        <f t="shared" si="132"/>
        <v>9.1936800000000005</v>
      </c>
      <c r="AC298" s="472"/>
    </row>
    <row r="299" spans="1:29" s="88" customFormat="1" ht="39" customHeight="1">
      <c r="A299" s="6"/>
      <c r="B299" s="58" t="s">
        <v>352</v>
      </c>
      <c r="C299" s="93">
        <v>13</v>
      </c>
      <c r="D299" s="102">
        <v>22.034999999999997</v>
      </c>
      <c r="E299" s="93">
        <v>13</v>
      </c>
      <c r="F299" s="102">
        <v>22.034999999999997</v>
      </c>
      <c r="G299" s="47">
        <f t="shared" si="130"/>
        <v>1</v>
      </c>
      <c r="H299" s="48">
        <f t="shared" si="130"/>
        <v>1</v>
      </c>
      <c r="I299" s="49">
        <f t="shared" si="163"/>
        <v>0</v>
      </c>
      <c r="J299" s="50">
        <f t="shared" si="163"/>
        <v>0</v>
      </c>
      <c r="K299" s="93"/>
      <c r="L299" s="93"/>
      <c r="M299" s="93"/>
      <c r="N299" s="102"/>
      <c r="O299" s="51">
        <v>0.15961</v>
      </c>
      <c r="P299" s="65">
        <v>13</v>
      </c>
      <c r="Q299" s="41">
        <f t="shared" si="164"/>
        <v>24.899160000000002</v>
      </c>
      <c r="R299" s="42">
        <f t="shared" si="165"/>
        <v>13</v>
      </c>
      <c r="S299" s="43">
        <f t="shared" si="165"/>
        <v>24.899160000000002</v>
      </c>
      <c r="T299" s="470"/>
      <c r="U299" s="470"/>
      <c r="V299" s="470"/>
      <c r="W299" s="517"/>
      <c r="X299" s="423">
        <v>0.15961</v>
      </c>
      <c r="Y299" s="471">
        <v>13</v>
      </c>
      <c r="Z299" s="424">
        <f t="shared" si="171"/>
        <v>24.899160000000002</v>
      </c>
      <c r="AA299" s="406">
        <f t="shared" si="162"/>
        <v>13</v>
      </c>
      <c r="AB299" s="484">
        <f t="shared" si="132"/>
        <v>24.899160000000002</v>
      </c>
      <c r="AC299" s="472"/>
    </row>
    <row r="300" spans="1:29" s="88" customFormat="1" ht="27.75" customHeight="1">
      <c r="A300" s="6">
        <v>12.02</v>
      </c>
      <c r="B300" s="58" t="s">
        <v>183</v>
      </c>
      <c r="C300" s="93">
        <v>0</v>
      </c>
      <c r="D300" s="102">
        <v>0</v>
      </c>
      <c r="E300" s="93">
        <v>0</v>
      </c>
      <c r="F300" s="102">
        <v>0</v>
      </c>
      <c r="G300" s="47"/>
      <c r="H300" s="48"/>
      <c r="I300" s="49">
        <f t="shared" si="163"/>
        <v>0</v>
      </c>
      <c r="J300" s="50">
        <f t="shared" si="163"/>
        <v>0</v>
      </c>
      <c r="K300" s="93"/>
      <c r="L300" s="93"/>
      <c r="M300" s="93"/>
      <c r="N300" s="102"/>
      <c r="O300" s="51">
        <v>1</v>
      </c>
      <c r="P300" s="65"/>
      <c r="Q300" s="41">
        <f>O300*P300</f>
        <v>0</v>
      </c>
      <c r="R300" s="42">
        <f t="shared" si="165"/>
        <v>0</v>
      </c>
      <c r="S300" s="43">
        <f t="shared" si="165"/>
        <v>0</v>
      </c>
      <c r="T300" s="470"/>
      <c r="U300" s="470"/>
      <c r="V300" s="470"/>
      <c r="W300" s="517"/>
      <c r="X300" s="423">
        <v>1</v>
      </c>
      <c r="Y300" s="471"/>
      <c r="Z300" s="424">
        <f>X300*Y300</f>
        <v>0</v>
      </c>
      <c r="AA300" s="406">
        <f t="shared" si="162"/>
        <v>0</v>
      </c>
      <c r="AB300" s="484">
        <f t="shared" si="132"/>
        <v>0</v>
      </c>
      <c r="AC300" s="472"/>
    </row>
    <row r="301" spans="1:29" s="88" customFormat="1" ht="31.5">
      <c r="A301" s="6">
        <f>+A300+0.01</f>
        <v>12.03</v>
      </c>
      <c r="B301" s="58" t="s">
        <v>315</v>
      </c>
      <c r="C301" s="93">
        <v>0</v>
      </c>
      <c r="D301" s="102">
        <v>0</v>
      </c>
      <c r="E301" s="93">
        <v>0</v>
      </c>
      <c r="F301" s="102">
        <v>0</v>
      </c>
      <c r="G301" s="47"/>
      <c r="H301" s="48"/>
      <c r="I301" s="49">
        <f t="shared" si="163"/>
        <v>0</v>
      </c>
      <c r="J301" s="50">
        <f t="shared" si="163"/>
        <v>0</v>
      </c>
      <c r="K301" s="93"/>
      <c r="L301" s="93"/>
      <c r="M301" s="93"/>
      <c r="N301" s="102"/>
      <c r="O301" s="51">
        <v>1</v>
      </c>
      <c r="P301" s="65">
        <v>6</v>
      </c>
      <c r="Q301" s="41">
        <f t="shared" ref="Q301:Q305" si="172">O301*P301</f>
        <v>6</v>
      </c>
      <c r="R301" s="42">
        <f t="shared" si="165"/>
        <v>6</v>
      </c>
      <c r="S301" s="43">
        <f t="shared" si="165"/>
        <v>6</v>
      </c>
      <c r="T301" s="470"/>
      <c r="U301" s="470"/>
      <c r="V301" s="470"/>
      <c r="W301" s="517"/>
      <c r="X301" s="423">
        <v>1</v>
      </c>
      <c r="Y301" s="471">
        <v>0</v>
      </c>
      <c r="Z301" s="424">
        <f t="shared" ref="Z301:Z305" si="173">X301*Y301</f>
        <v>0</v>
      </c>
      <c r="AA301" s="406">
        <f t="shared" si="162"/>
        <v>0</v>
      </c>
      <c r="AB301" s="484">
        <f t="shared" si="132"/>
        <v>0</v>
      </c>
      <c r="AC301" s="472"/>
    </row>
    <row r="302" spans="1:29" s="88" customFormat="1" ht="18">
      <c r="A302" s="6">
        <f t="shared" ref="A302:A305" si="174">+A301+0.01</f>
        <v>12.04</v>
      </c>
      <c r="B302" s="7" t="s">
        <v>184</v>
      </c>
      <c r="C302" s="8">
        <v>6</v>
      </c>
      <c r="D302" s="13">
        <v>3</v>
      </c>
      <c r="E302" s="8">
        <v>6</v>
      </c>
      <c r="F302" s="13">
        <v>3</v>
      </c>
      <c r="G302" s="47">
        <f t="shared" si="130"/>
        <v>1</v>
      </c>
      <c r="H302" s="48">
        <f t="shared" si="130"/>
        <v>1</v>
      </c>
      <c r="I302" s="49">
        <f t="shared" si="163"/>
        <v>0</v>
      </c>
      <c r="J302" s="50">
        <f t="shared" si="163"/>
        <v>0</v>
      </c>
      <c r="K302" s="8"/>
      <c r="L302" s="8"/>
      <c r="M302" s="8"/>
      <c r="N302" s="13"/>
      <c r="O302" s="51">
        <v>0.5</v>
      </c>
      <c r="P302" s="8">
        <v>6</v>
      </c>
      <c r="Q302" s="41">
        <f t="shared" si="172"/>
        <v>3</v>
      </c>
      <c r="R302" s="42">
        <f t="shared" si="165"/>
        <v>6</v>
      </c>
      <c r="S302" s="43">
        <f t="shared" si="165"/>
        <v>3</v>
      </c>
      <c r="T302" s="405"/>
      <c r="U302" s="405"/>
      <c r="V302" s="405"/>
      <c r="W302" s="484"/>
      <c r="X302" s="423">
        <v>0.5</v>
      </c>
      <c r="Y302" s="405">
        <v>6</v>
      </c>
      <c r="Z302" s="424">
        <f t="shared" si="173"/>
        <v>3</v>
      </c>
      <c r="AA302" s="406">
        <f t="shared" si="162"/>
        <v>6</v>
      </c>
      <c r="AB302" s="484">
        <f t="shared" si="132"/>
        <v>3</v>
      </c>
      <c r="AC302" s="404"/>
    </row>
    <row r="303" spans="1:29" s="9" customFormat="1" ht="18">
      <c r="A303" s="6">
        <f t="shared" si="174"/>
        <v>12.049999999999999</v>
      </c>
      <c r="B303" s="74" t="s">
        <v>185</v>
      </c>
      <c r="C303" s="93">
        <v>6</v>
      </c>
      <c r="D303" s="102">
        <v>1.7999999999999998</v>
      </c>
      <c r="E303" s="93">
        <v>6</v>
      </c>
      <c r="F303" s="102">
        <v>1.7999999999999998</v>
      </c>
      <c r="G303" s="47">
        <f t="shared" ref="G303:H366" si="175">E303/C303</f>
        <v>1</v>
      </c>
      <c r="H303" s="48">
        <f t="shared" si="175"/>
        <v>1</v>
      </c>
      <c r="I303" s="49">
        <f t="shared" si="163"/>
        <v>0</v>
      </c>
      <c r="J303" s="50">
        <f t="shared" si="163"/>
        <v>0</v>
      </c>
      <c r="K303" s="93"/>
      <c r="L303" s="93"/>
      <c r="M303" s="93"/>
      <c r="N303" s="102"/>
      <c r="O303" s="51">
        <v>0.3</v>
      </c>
      <c r="P303" s="93">
        <v>6</v>
      </c>
      <c r="Q303" s="41">
        <f t="shared" si="172"/>
        <v>1.7999999999999998</v>
      </c>
      <c r="R303" s="42">
        <f t="shared" si="165"/>
        <v>6</v>
      </c>
      <c r="S303" s="43">
        <f t="shared" si="165"/>
        <v>1.7999999999999998</v>
      </c>
      <c r="T303" s="470"/>
      <c r="U303" s="470"/>
      <c r="V303" s="470"/>
      <c r="W303" s="517"/>
      <c r="X303" s="423">
        <v>0.3</v>
      </c>
      <c r="Y303" s="470">
        <v>6</v>
      </c>
      <c r="Z303" s="424">
        <f t="shared" si="173"/>
        <v>1.7999999999999998</v>
      </c>
      <c r="AA303" s="406">
        <f t="shared" si="162"/>
        <v>6</v>
      </c>
      <c r="AB303" s="484">
        <f t="shared" si="132"/>
        <v>1.7999999999999998</v>
      </c>
      <c r="AC303" s="472"/>
    </row>
    <row r="304" spans="1:29" s="88" customFormat="1" ht="18">
      <c r="A304" s="6">
        <f t="shared" si="174"/>
        <v>12.059999999999999</v>
      </c>
      <c r="B304" s="58" t="s">
        <v>186</v>
      </c>
      <c r="C304" s="93">
        <v>0</v>
      </c>
      <c r="D304" s="102">
        <v>0</v>
      </c>
      <c r="E304" s="93">
        <v>0</v>
      </c>
      <c r="F304" s="102">
        <v>0</v>
      </c>
      <c r="G304" s="47"/>
      <c r="H304" s="48"/>
      <c r="I304" s="49">
        <f t="shared" si="163"/>
        <v>0</v>
      </c>
      <c r="J304" s="50">
        <f t="shared" si="163"/>
        <v>0</v>
      </c>
      <c r="K304" s="93"/>
      <c r="L304" s="93"/>
      <c r="M304" s="93"/>
      <c r="N304" s="102"/>
      <c r="O304" s="51">
        <v>0.1</v>
      </c>
      <c r="P304" s="93">
        <v>6</v>
      </c>
      <c r="Q304" s="41">
        <f t="shared" si="172"/>
        <v>0.60000000000000009</v>
      </c>
      <c r="R304" s="42">
        <f t="shared" si="165"/>
        <v>6</v>
      </c>
      <c r="S304" s="43">
        <f t="shared" si="165"/>
        <v>0.60000000000000009</v>
      </c>
      <c r="T304" s="470"/>
      <c r="U304" s="470"/>
      <c r="V304" s="470"/>
      <c r="W304" s="517"/>
      <c r="X304" s="423">
        <v>0.1</v>
      </c>
      <c r="Y304" s="470">
        <v>0</v>
      </c>
      <c r="Z304" s="424">
        <f t="shared" si="173"/>
        <v>0</v>
      </c>
      <c r="AA304" s="406">
        <f t="shared" si="162"/>
        <v>0</v>
      </c>
      <c r="AB304" s="484">
        <f t="shared" si="132"/>
        <v>0</v>
      </c>
      <c r="AC304" s="472"/>
    </row>
    <row r="305" spans="1:29" s="88" customFormat="1" ht="30.75" customHeight="1">
      <c r="A305" s="6">
        <f t="shared" si="174"/>
        <v>12.069999999999999</v>
      </c>
      <c r="B305" s="12" t="s">
        <v>187</v>
      </c>
      <c r="C305" s="8">
        <v>0</v>
      </c>
      <c r="D305" s="13">
        <v>0</v>
      </c>
      <c r="E305" s="8">
        <v>0</v>
      </c>
      <c r="F305" s="13">
        <v>0</v>
      </c>
      <c r="G305" s="47"/>
      <c r="H305" s="48"/>
      <c r="I305" s="49">
        <f t="shared" si="163"/>
        <v>0</v>
      </c>
      <c r="J305" s="50">
        <f t="shared" si="163"/>
        <v>0</v>
      </c>
      <c r="K305" s="8"/>
      <c r="L305" s="8"/>
      <c r="M305" s="8"/>
      <c r="N305" s="13"/>
      <c r="O305" s="51">
        <v>0.1</v>
      </c>
      <c r="P305" s="8">
        <v>6</v>
      </c>
      <c r="Q305" s="41">
        <f t="shared" si="172"/>
        <v>0.60000000000000009</v>
      </c>
      <c r="R305" s="42">
        <f t="shared" si="165"/>
        <v>6</v>
      </c>
      <c r="S305" s="43">
        <f t="shared" si="165"/>
        <v>0.60000000000000009</v>
      </c>
      <c r="T305" s="405"/>
      <c r="U305" s="405"/>
      <c r="V305" s="405"/>
      <c r="W305" s="484"/>
      <c r="X305" s="423">
        <v>0.1</v>
      </c>
      <c r="Y305" s="405">
        <v>0</v>
      </c>
      <c r="Z305" s="424">
        <f t="shared" si="173"/>
        <v>0</v>
      </c>
      <c r="AA305" s="406">
        <f t="shared" si="162"/>
        <v>0</v>
      </c>
      <c r="AB305" s="484">
        <f t="shared" si="132"/>
        <v>0</v>
      </c>
      <c r="AC305" s="407"/>
    </row>
    <row r="306" spans="1:29" s="88" customFormat="1" ht="92.25" customHeight="1">
      <c r="A306" s="6">
        <v>12.08</v>
      </c>
      <c r="B306" s="56" t="s">
        <v>341</v>
      </c>
      <c r="C306" s="8"/>
      <c r="D306" s="13"/>
      <c r="E306" s="8"/>
      <c r="F306" s="13"/>
      <c r="G306" s="47"/>
      <c r="H306" s="48"/>
      <c r="I306" s="49"/>
      <c r="J306" s="50"/>
      <c r="K306" s="8"/>
      <c r="L306" s="8"/>
      <c r="M306" s="8"/>
      <c r="N306" s="13"/>
      <c r="O306" s="60">
        <v>2.0039999999999999E-2</v>
      </c>
      <c r="P306" s="8">
        <v>61</v>
      </c>
      <c r="Q306" s="55">
        <f>O306*P306*12</f>
        <v>14.669280000000001</v>
      </c>
      <c r="R306" s="42">
        <f t="shared" ref="R306:R307" si="176">K306+M306+P306</f>
        <v>61</v>
      </c>
      <c r="S306" s="43">
        <f>L306+N306+Q306</f>
        <v>14.669280000000001</v>
      </c>
      <c r="T306" s="405"/>
      <c r="U306" s="405"/>
      <c r="V306" s="405"/>
      <c r="W306" s="484"/>
      <c r="X306" s="456">
        <v>2.0039999999999999E-2</v>
      </c>
      <c r="Y306" s="405">
        <v>0</v>
      </c>
      <c r="Z306" s="458">
        <f>X306*Y306*12</f>
        <v>0</v>
      </c>
      <c r="AA306" s="406">
        <f t="shared" si="162"/>
        <v>0</v>
      </c>
      <c r="AB306" s="484">
        <f t="shared" si="132"/>
        <v>0</v>
      </c>
      <c r="AC306" s="407"/>
    </row>
    <row r="307" spans="1:29" s="88" customFormat="1" ht="96.75" customHeight="1">
      <c r="A307" s="6">
        <v>12.09</v>
      </c>
      <c r="B307" s="56" t="s">
        <v>342</v>
      </c>
      <c r="C307" s="8"/>
      <c r="D307" s="13"/>
      <c r="E307" s="8"/>
      <c r="F307" s="13"/>
      <c r="G307" s="47"/>
      <c r="H307" s="48"/>
      <c r="I307" s="49"/>
      <c r="J307" s="50"/>
      <c r="K307" s="8"/>
      <c r="L307" s="8"/>
      <c r="M307" s="8"/>
      <c r="N307" s="13"/>
      <c r="O307" s="60">
        <v>2.0039999999999999E-2</v>
      </c>
      <c r="P307" s="8">
        <v>61</v>
      </c>
      <c r="Q307" s="55">
        <f>O307*P307*12*2</f>
        <v>29.338560000000001</v>
      </c>
      <c r="R307" s="42">
        <f t="shared" si="176"/>
        <v>61</v>
      </c>
      <c r="S307" s="43">
        <f t="shared" ref="S307" si="177">L307+N307+Q307</f>
        <v>29.338560000000001</v>
      </c>
      <c r="T307" s="405"/>
      <c r="U307" s="405"/>
      <c r="V307" s="405"/>
      <c r="W307" s="484"/>
      <c r="X307" s="456">
        <v>2.0039999999999999E-2</v>
      </c>
      <c r="Y307" s="405">
        <v>0</v>
      </c>
      <c r="Z307" s="458">
        <f>X307*Y307*12*2</f>
        <v>0</v>
      </c>
      <c r="AA307" s="406">
        <f t="shared" si="162"/>
        <v>0</v>
      </c>
      <c r="AB307" s="484">
        <f t="shared" si="132"/>
        <v>0</v>
      </c>
      <c r="AC307" s="407"/>
    </row>
    <row r="308" spans="1:29" s="216" customFormat="1" ht="18">
      <c r="A308" s="203"/>
      <c r="B308" s="192" t="s">
        <v>107</v>
      </c>
      <c r="C308" s="210">
        <f>C302</f>
        <v>6</v>
      </c>
      <c r="D308" s="211">
        <f>SUM(D294:D307)</f>
        <v>144.65748000000002</v>
      </c>
      <c r="E308" s="210">
        <f>E302</f>
        <v>6</v>
      </c>
      <c r="F308" s="211">
        <f>SUM(F294:F307)</f>
        <v>144.65748000000002</v>
      </c>
      <c r="G308" s="214">
        <f t="shared" si="175"/>
        <v>1</v>
      </c>
      <c r="H308" s="215">
        <f t="shared" si="175"/>
        <v>1</v>
      </c>
      <c r="I308" s="210">
        <f t="shared" ref="I308:O308" si="178">SUM(I294:I307)</f>
        <v>0</v>
      </c>
      <c r="J308" s="211">
        <f t="shared" si="178"/>
        <v>0</v>
      </c>
      <c r="K308" s="211">
        <f t="shared" si="178"/>
        <v>0</v>
      </c>
      <c r="L308" s="211">
        <f t="shared" si="178"/>
        <v>0</v>
      </c>
      <c r="M308" s="211">
        <f t="shared" si="178"/>
        <v>0</v>
      </c>
      <c r="N308" s="211">
        <f t="shared" si="178"/>
        <v>0</v>
      </c>
      <c r="O308" s="212">
        <f t="shared" si="178"/>
        <v>4.1746199999999991</v>
      </c>
      <c r="P308" s="210">
        <v>6</v>
      </c>
      <c r="Q308" s="211">
        <f>SUM(Q294:Q307)</f>
        <v>234.26867999999999</v>
      </c>
      <c r="R308" s="210">
        <f>P308</f>
        <v>6</v>
      </c>
      <c r="S308" s="211">
        <f>SUM(S294:S307)</f>
        <v>234.26867999999999</v>
      </c>
      <c r="T308" s="475"/>
      <c r="U308" s="475">
        <f t="shared" ref="U308:W308" si="179">SUM(U294:U307)</f>
        <v>0</v>
      </c>
      <c r="V308" s="475"/>
      <c r="W308" s="475">
        <f t="shared" si="179"/>
        <v>0</v>
      </c>
      <c r="X308" s="476"/>
      <c r="Y308" s="210">
        <v>6</v>
      </c>
      <c r="Z308" s="475">
        <f>SUM(Z294:Z307)</f>
        <v>174.30984000000001</v>
      </c>
      <c r="AA308" s="210">
        <f>Y308</f>
        <v>6</v>
      </c>
      <c r="AB308" s="484">
        <f t="shared" si="132"/>
        <v>174.30984000000001</v>
      </c>
      <c r="AC308" s="422"/>
    </row>
    <row r="309" spans="1:29" s="147" customFormat="1" ht="31.5">
      <c r="A309" s="143">
        <v>13</v>
      </c>
      <c r="B309" s="144" t="s">
        <v>188</v>
      </c>
      <c r="C309" s="145"/>
      <c r="D309" s="162"/>
      <c r="E309" s="145"/>
      <c r="F309" s="162"/>
      <c r="G309" s="151"/>
      <c r="H309" s="152"/>
      <c r="I309" s="159"/>
      <c r="J309" s="145"/>
      <c r="K309" s="145"/>
      <c r="L309" s="145"/>
      <c r="M309" s="145"/>
      <c r="N309" s="162"/>
      <c r="O309" s="163"/>
      <c r="P309" s="145"/>
      <c r="Q309" s="162"/>
      <c r="R309" s="154">
        <f t="shared" si="165"/>
        <v>0</v>
      </c>
      <c r="S309" s="155">
        <f t="shared" si="165"/>
        <v>0</v>
      </c>
      <c r="T309" s="439"/>
      <c r="U309" s="439"/>
      <c r="V309" s="439"/>
      <c r="W309" s="448"/>
      <c r="X309" s="423"/>
      <c r="Y309" s="439"/>
      <c r="Z309" s="448"/>
      <c r="AA309" s="406"/>
      <c r="AB309" s="484"/>
      <c r="AC309" s="403"/>
    </row>
    <row r="310" spans="1:29" s="9" customFormat="1" ht="51" customHeight="1">
      <c r="A310" s="6">
        <v>13.01</v>
      </c>
      <c r="B310" s="7" t="s">
        <v>307</v>
      </c>
      <c r="C310" s="8"/>
      <c r="D310" s="13"/>
      <c r="E310" s="8"/>
      <c r="F310" s="13"/>
      <c r="G310" s="47"/>
      <c r="H310" s="48"/>
      <c r="I310" s="49">
        <f t="shared" ref="I310:J317" si="180">C310-E310</f>
        <v>0</v>
      </c>
      <c r="J310" s="50">
        <f t="shared" si="180"/>
        <v>0</v>
      </c>
      <c r="K310" s="8"/>
      <c r="L310" s="8"/>
      <c r="M310" s="8"/>
      <c r="N310" s="13"/>
      <c r="O310" s="51">
        <v>0.22084000000000001</v>
      </c>
      <c r="P310" s="8">
        <v>14</v>
      </c>
      <c r="Q310" s="41">
        <f>O310*P310*12</f>
        <v>37.101120000000002</v>
      </c>
      <c r="R310" s="42">
        <f t="shared" si="165"/>
        <v>14</v>
      </c>
      <c r="S310" s="43">
        <f t="shared" si="165"/>
        <v>37.101120000000002</v>
      </c>
      <c r="T310" s="405"/>
      <c r="U310" s="405"/>
      <c r="V310" s="405"/>
      <c r="W310" s="484"/>
      <c r="X310" s="423">
        <v>0.22084000000000001</v>
      </c>
      <c r="Y310" s="405">
        <v>14</v>
      </c>
      <c r="Z310" s="424">
        <f>X310*Y310*12</f>
        <v>37.101120000000002</v>
      </c>
      <c r="AA310" s="406">
        <f t="shared" ref="AA310:AB324" si="181">T310+V310+Y310</f>
        <v>14</v>
      </c>
      <c r="AB310" s="484">
        <f t="shared" si="181"/>
        <v>37.101120000000002</v>
      </c>
      <c r="AC310" s="404"/>
    </row>
    <row r="311" spans="1:29" s="9" customFormat="1" ht="47.25" customHeight="1">
      <c r="A311" s="6">
        <v>13.02</v>
      </c>
      <c r="B311" s="7" t="s">
        <v>308</v>
      </c>
      <c r="C311" s="8">
        <v>32</v>
      </c>
      <c r="D311" s="13">
        <v>65.998080000000002</v>
      </c>
      <c r="E311" s="8">
        <v>32</v>
      </c>
      <c r="F311" s="13">
        <v>65.998080000000002</v>
      </c>
      <c r="G311" s="47">
        <f t="shared" si="175"/>
        <v>1</v>
      </c>
      <c r="H311" s="48">
        <f t="shared" si="175"/>
        <v>1</v>
      </c>
      <c r="I311" s="49">
        <f t="shared" si="180"/>
        <v>0</v>
      </c>
      <c r="J311" s="50">
        <f t="shared" si="180"/>
        <v>0</v>
      </c>
      <c r="K311" s="8"/>
      <c r="L311" s="8"/>
      <c r="M311" s="8"/>
      <c r="N311" s="13"/>
      <c r="O311" s="51">
        <v>0.19420999999999999</v>
      </c>
      <c r="P311" s="8">
        <v>18</v>
      </c>
      <c r="Q311" s="41">
        <f>O311*P311*12</f>
        <v>41.949359999999999</v>
      </c>
      <c r="R311" s="42">
        <f t="shared" si="165"/>
        <v>18</v>
      </c>
      <c r="S311" s="43">
        <f t="shared" si="165"/>
        <v>41.949359999999999</v>
      </c>
      <c r="T311" s="405"/>
      <c r="U311" s="405"/>
      <c r="V311" s="405"/>
      <c r="W311" s="484"/>
      <c r="X311" s="423">
        <v>0.19420999999999999</v>
      </c>
      <c r="Y311" s="405">
        <v>18</v>
      </c>
      <c r="Z311" s="424">
        <f>X311*Y311*12</f>
        <v>41.949359999999999</v>
      </c>
      <c r="AA311" s="406">
        <f t="shared" si="181"/>
        <v>18</v>
      </c>
      <c r="AB311" s="484">
        <f t="shared" si="181"/>
        <v>41.949359999999999</v>
      </c>
      <c r="AC311" s="404"/>
    </row>
    <row r="312" spans="1:29" s="88" customFormat="1" ht="21" customHeight="1">
      <c r="A312" s="6">
        <v>13.03</v>
      </c>
      <c r="B312" s="58" t="s">
        <v>183</v>
      </c>
      <c r="C312" s="93">
        <v>0</v>
      </c>
      <c r="D312" s="102">
        <v>0</v>
      </c>
      <c r="E312" s="93">
        <v>0</v>
      </c>
      <c r="F312" s="102">
        <v>0</v>
      </c>
      <c r="G312" s="47"/>
      <c r="H312" s="48"/>
      <c r="I312" s="49">
        <f t="shared" si="180"/>
        <v>0</v>
      </c>
      <c r="J312" s="50">
        <f t="shared" si="180"/>
        <v>0</v>
      </c>
      <c r="K312" s="93"/>
      <c r="L312" s="93"/>
      <c r="M312" s="93"/>
      <c r="N312" s="102"/>
      <c r="O312" s="51">
        <v>0.1</v>
      </c>
      <c r="P312" s="93"/>
      <c r="Q312" s="41">
        <f>O312*P312</f>
        <v>0</v>
      </c>
      <c r="R312" s="42">
        <f t="shared" ref="R312:S378" si="182">K312+M312+P312</f>
        <v>0</v>
      </c>
      <c r="S312" s="43">
        <f t="shared" si="182"/>
        <v>0</v>
      </c>
      <c r="T312" s="470"/>
      <c r="U312" s="470"/>
      <c r="V312" s="470"/>
      <c r="W312" s="517"/>
      <c r="X312" s="423">
        <v>0.1</v>
      </c>
      <c r="Y312" s="470"/>
      <c r="Z312" s="424">
        <f>X312*Y312</f>
        <v>0</v>
      </c>
      <c r="AA312" s="406">
        <f t="shared" si="181"/>
        <v>0</v>
      </c>
      <c r="AB312" s="484">
        <f t="shared" si="181"/>
        <v>0</v>
      </c>
      <c r="AC312" s="472"/>
    </row>
    <row r="313" spans="1:29" s="88" customFormat="1" ht="42.75" customHeight="1">
      <c r="A313" s="6">
        <f t="shared" ref="A313:A317" si="183">+A312+0.01</f>
        <v>13.04</v>
      </c>
      <c r="B313" s="58" t="s">
        <v>314</v>
      </c>
      <c r="C313" s="8">
        <v>0</v>
      </c>
      <c r="D313" s="102">
        <v>0</v>
      </c>
      <c r="E313" s="8">
        <v>0</v>
      </c>
      <c r="F313" s="102">
        <v>0</v>
      </c>
      <c r="G313" s="47"/>
      <c r="H313" s="48"/>
      <c r="I313" s="49">
        <f t="shared" si="180"/>
        <v>0</v>
      </c>
      <c r="J313" s="50">
        <f t="shared" si="180"/>
        <v>0</v>
      </c>
      <c r="K313" s="93"/>
      <c r="L313" s="93"/>
      <c r="M313" s="93"/>
      <c r="N313" s="102"/>
      <c r="O313" s="51">
        <v>0.1</v>
      </c>
      <c r="P313" s="93">
        <v>32</v>
      </c>
      <c r="Q313" s="41">
        <f t="shared" ref="Q313:Q317" si="184">O313*P313</f>
        <v>3.2</v>
      </c>
      <c r="R313" s="42">
        <f t="shared" si="182"/>
        <v>32</v>
      </c>
      <c r="S313" s="43">
        <f t="shared" si="182"/>
        <v>3.2</v>
      </c>
      <c r="T313" s="470"/>
      <c r="U313" s="470"/>
      <c r="V313" s="470"/>
      <c r="W313" s="517"/>
      <c r="X313" s="423">
        <v>0.1</v>
      </c>
      <c r="Y313" s="470">
        <v>0</v>
      </c>
      <c r="Z313" s="424">
        <f t="shared" ref="Z313:Z317" si="185">X313*Y313</f>
        <v>0</v>
      </c>
      <c r="AA313" s="406">
        <f t="shared" si="181"/>
        <v>0</v>
      </c>
      <c r="AB313" s="484">
        <f t="shared" si="181"/>
        <v>0</v>
      </c>
      <c r="AC313" s="472"/>
    </row>
    <row r="314" spans="1:29" s="88" customFormat="1" ht="18">
      <c r="A314" s="6">
        <f t="shared" si="183"/>
        <v>13.049999999999999</v>
      </c>
      <c r="B314" s="7" t="s">
        <v>184</v>
      </c>
      <c r="C314" s="93">
        <v>32</v>
      </c>
      <c r="D314" s="13">
        <v>3.2</v>
      </c>
      <c r="E314" s="93">
        <v>32</v>
      </c>
      <c r="F314" s="13">
        <v>3.2</v>
      </c>
      <c r="G314" s="47">
        <f t="shared" si="175"/>
        <v>1</v>
      </c>
      <c r="H314" s="48">
        <f t="shared" si="175"/>
        <v>1</v>
      </c>
      <c r="I314" s="49">
        <f t="shared" si="180"/>
        <v>0</v>
      </c>
      <c r="J314" s="50">
        <f t="shared" si="180"/>
        <v>0</v>
      </c>
      <c r="K314" s="8"/>
      <c r="L314" s="8"/>
      <c r="M314" s="8"/>
      <c r="N314" s="13"/>
      <c r="O314" s="51">
        <v>0.1</v>
      </c>
      <c r="P314" s="8">
        <v>32</v>
      </c>
      <c r="Q314" s="41">
        <f t="shared" si="184"/>
        <v>3.2</v>
      </c>
      <c r="R314" s="42">
        <f t="shared" si="182"/>
        <v>32</v>
      </c>
      <c r="S314" s="43">
        <f t="shared" si="182"/>
        <v>3.2</v>
      </c>
      <c r="T314" s="405"/>
      <c r="U314" s="405"/>
      <c r="V314" s="405"/>
      <c r="W314" s="484"/>
      <c r="X314" s="423">
        <v>0.1</v>
      </c>
      <c r="Y314" s="405">
        <v>32</v>
      </c>
      <c r="Z314" s="424">
        <f t="shared" si="185"/>
        <v>3.2</v>
      </c>
      <c r="AA314" s="406">
        <f t="shared" si="181"/>
        <v>32</v>
      </c>
      <c r="AB314" s="484">
        <f t="shared" si="181"/>
        <v>3.2</v>
      </c>
      <c r="AC314" s="404"/>
    </row>
    <row r="315" spans="1:29" s="9" customFormat="1" ht="22.5" customHeight="1">
      <c r="A315" s="6">
        <f t="shared" si="183"/>
        <v>13.059999999999999</v>
      </c>
      <c r="B315" s="58" t="s">
        <v>189</v>
      </c>
      <c r="C315" s="93">
        <v>32</v>
      </c>
      <c r="D315" s="102">
        <v>3.84</v>
      </c>
      <c r="E315" s="93">
        <v>32</v>
      </c>
      <c r="F315" s="102">
        <v>3.84</v>
      </c>
      <c r="G315" s="47">
        <f t="shared" si="175"/>
        <v>1</v>
      </c>
      <c r="H315" s="48">
        <f t="shared" si="175"/>
        <v>1</v>
      </c>
      <c r="I315" s="49">
        <f t="shared" si="180"/>
        <v>0</v>
      </c>
      <c r="J315" s="50">
        <f t="shared" si="180"/>
        <v>0</v>
      </c>
      <c r="K315" s="93"/>
      <c r="L315" s="93"/>
      <c r="M315" s="93"/>
      <c r="N315" s="102"/>
      <c r="O315" s="51">
        <f>0.01*12</f>
        <v>0.12</v>
      </c>
      <c r="P315" s="93">
        <v>32</v>
      </c>
      <c r="Q315" s="41">
        <f t="shared" si="184"/>
        <v>3.84</v>
      </c>
      <c r="R315" s="42">
        <f t="shared" si="182"/>
        <v>32</v>
      </c>
      <c r="S315" s="43">
        <f t="shared" si="182"/>
        <v>3.84</v>
      </c>
      <c r="T315" s="470"/>
      <c r="U315" s="470"/>
      <c r="V315" s="470"/>
      <c r="W315" s="517"/>
      <c r="X315" s="423">
        <f>0.01*12</f>
        <v>0.12</v>
      </c>
      <c r="Y315" s="470">
        <v>32</v>
      </c>
      <c r="Z315" s="424">
        <f t="shared" si="185"/>
        <v>3.84</v>
      </c>
      <c r="AA315" s="406">
        <f t="shared" si="181"/>
        <v>32</v>
      </c>
      <c r="AB315" s="484">
        <f t="shared" si="181"/>
        <v>3.84</v>
      </c>
      <c r="AC315" s="472"/>
    </row>
    <row r="316" spans="1:29" s="88" customFormat="1" ht="18">
      <c r="A316" s="6">
        <f t="shared" si="183"/>
        <v>13.069999999999999</v>
      </c>
      <c r="B316" s="58" t="s">
        <v>186</v>
      </c>
      <c r="C316" s="8">
        <v>0</v>
      </c>
      <c r="D316" s="102">
        <v>0</v>
      </c>
      <c r="E316" s="8">
        <v>0</v>
      </c>
      <c r="F316" s="102">
        <v>0</v>
      </c>
      <c r="G316" s="47"/>
      <c r="H316" s="48"/>
      <c r="I316" s="49">
        <f t="shared" si="180"/>
        <v>0</v>
      </c>
      <c r="J316" s="50">
        <f t="shared" si="180"/>
        <v>0</v>
      </c>
      <c r="K316" s="93"/>
      <c r="L316" s="93"/>
      <c r="M316" s="93"/>
      <c r="N316" s="102"/>
      <c r="O316" s="51">
        <v>0.03</v>
      </c>
      <c r="P316" s="93">
        <v>32</v>
      </c>
      <c r="Q316" s="41">
        <f t="shared" si="184"/>
        <v>0.96</v>
      </c>
      <c r="R316" s="42">
        <f t="shared" si="182"/>
        <v>32</v>
      </c>
      <c r="S316" s="43">
        <f t="shared" si="182"/>
        <v>0.96</v>
      </c>
      <c r="T316" s="470"/>
      <c r="U316" s="470"/>
      <c r="V316" s="470"/>
      <c r="W316" s="517"/>
      <c r="X316" s="423">
        <v>0.03</v>
      </c>
      <c r="Y316" s="470">
        <v>0</v>
      </c>
      <c r="Z316" s="424">
        <f t="shared" si="185"/>
        <v>0</v>
      </c>
      <c r="AA316" s="406">
        <f t="shared" si="181"/>
        <v>0</v>
      </c>
      <c r="AB316" s="484">
        <f t="shared" si="181"/>
        <v>0</v>
      </c>
      <c r="AC316" s="472"/>
    </row>
    <row r="317" spans="1:29" s="88" customFormat="1" ht="18">
      <c r="A317" s="6">
        <f t="shared" si="183"/>
        <v>13.079999999999998</v>
      </c>
      <c r="B317" s="12" t="s">
        <v>187</v>
      </c>
      <c r="C317" s="8">
        <v>0</v>
      </c>
      <c r="D317" s="13">
        <v>0</v>
      </c>
      <c r="E317" s="8">
        <v>0</v>
      </c>
      <c r="F317" s="13">
        <v>0</v>
      </c>
      <c r="G317" s="47"/>
      <c r="H317" s="48"/>
      <c r="I317" s="49">
        <f t="shared" si="180"/>
        <v>0</v>
      </c>
      <c r="J317" s="50">
        <f t="shared" si="180"/>
        <v>0</v>
      </c>
      <c r="K317" s="8"/>
      <c r="L317" s="8"/>
      <c r="M317" s="8"/>
      <c r="N317" s="13"/>
      <c r="O317" s="51">
        <v>0.02</v>
      </c>
      <c r="P317" s="8">
        <v>32</v>
      </c>
      <c r="Q317" s="41">
        <f t="shared" si="184"/>
        <v>0.64</v>
      </c>
      <c r="R317" s="42">
        <f t="shared" si="182"/>
        <v>32</v>
      </c>
      <c r="S317" s="43">
        <f t="shared" si="182"/>
        <v>0.64</v>
      </c>
      <c r="T317" s="405"/>
      <c r="U317" s="405"/>
      <c r="V317" s="405"/>
      <c r="W317" s="484"/>
      <c r="X317" s="423">
        <v>0.02</v>
      </c>
      <c r="Y317" s="405">
        <v>0</v>
      </c>
      <c r="Z317" s="424">
        <f t="shared" si="185"/>
        <v>0</v>
      </c>
      <c r="AA317" s="406">
        <f t="shared" si="181"/>
        <v>0</v>
      </c>
      <c r="AB317" s="484">
        <f t="shared" si="181"/>
        <v>0</v>
      </c>
      <c r="AC317" s="407"/>
    </row>
    <row r="318" spans="1:29" s="88" customFormat="1" ht="31.5">
      <c r="A318" s="6">
        <v>13.09</v>
      </c>
      <c r="B318" s="56" t="s">
        <v>339</v>
      </c>
      <c r="C318" s="8"/>
      <c r="D318" s="13"/>
      <c r="E318" s="8"/>
      <c r="F318" s="13"/>
      <c r="G318" s="47"/>
      <c r="H318" s="48"/>
      <c r="I318" s="49"/>
      <c r="J318" s="50"/>
      <c r="K318" s="8"/>
      <c r="L318" s="8"/>
      <c r="M318" s="8"/>
      <c r="N318" s="13"/>
      <c r="O318" s="60">
        <v>2.0039999999999999E-2</v>
      </c>
      <c r="P318" s="8">
        <v>32</v>
      </c>
      <c r="Q318" s="55">
        <f>O318*P318*12</f>
        <v>7.6953599999999991</v>
      </c>
      <c r="R318" s="42">
        <f t="shared" ref="R318:R319" si="186">K318+M318+P318</f>
        <v>32</v>
      </c>
      <c r="S318" s="43">
        <f t="shared" ref="S318:S319" si="187">L318+N318+Q318</f>
        <v>7.6953599999999991</v>
      </c>
      <c r="T318" s="405"/>
      <c r="U318" s="405"/>
      <c r="V318" s="405"/>
      <c r="W318" s="484"/>
      <c r="X318" s="456">
        <v>2.0039999999999999E-2</v>
      </c>
      <c r="Y318" s="405">
        <v>0</v>
      </c>
      <c r="Z318" s="458">
        <f>X318*Y318*12</f>
        <v>0</v>
      </c>
      <c r="AA318" s="406">
        <f t="shared" si="181"/>
        <v>0</v>
      </c>
      <c r="AB318" s="484">
        <f t="shared" si="181"/>
        <v>0</v>
      </c>
      <c r="AC318" s="407"/>
    </row>
    <row r="319" spans="1:29" s="88" customFormat="1" ht="47.25">
      <c r="A319" s="6">
        <v>13.1</v>
      </c>
      <c r="B319" s="56" t="s">
        <v>340</v>
      </c>
      <c r="C319" s="8"/>
      <c r="D319" s="13"/>
      <c r="E319" s="8"/>
      <c r="F319" s="13"/>
      <c r="G319" s="47"/>
      <c r="H319" s="48"/>
      <c r="I319" s="49"/>
      <c r="J319" s="50"/>
      <c r="K319" s="8"/>
      <c r="L319" s="8"/>
      <c r="M319" s="8"/>
      <c r="N319" s="13"/>
      <c r="O319" s="60">
        <v>2.0039999999999999E-2</v>
      </c>
      <c r="P319" s="8">
        <v>32</v>
      </c>
      <c r="Q319" s="55">
        <f>O319*P319*12*2</f>
        <v>15.390719999999998</v>
      </c>
      <c r="R319" s="42">
        <f t="shared" si="186"/>
        <v>32</v>
      </c>
      <c r="S319" s="43">
        <f t="shared" si="187"/>
        <v>15.390719999999998</v>
      </c>
      <c r="T319" s="405"/>
      <c r="U319" s="405"/>
      <c r="V319" s="405"/>
      <c r="W319" s="484"/>
      <c r="X319" s="456">
        <v>2.0039999999999999E-2</v>
      </c>
      <c r="Y319" s="405">
        <v>0</v>
      </c>
      <c r="Z319" s="458">
        <f>X319*Y319*12*2</f>
        <v>0</v>
      </c>
      <c r="AA319" s="406">
        <f t="shared" si="181"/>
        <v>0</v>
      </c>
      <c r="AB319" s="484">
        <f t="shared" si="181"/>
        <v>0</v>
      </c>
      <c r="AC319" s="407"/>
    </row>
    <row r="320" spans="1:29" s="216" customFormat="1" ht="18">
      <c r="A320" s="203"/>
      <c r="B320" s="192" t="s">
        <v>107</v>
      </c>
      <c r="C320" s="198">
        <f>C314</f>
        <v>32</v>
      </c>
      <c r="D320" s="199">
        <f>SUM(D310:D319)</f>
        <v>73.038080000000008</v>
      </c>
      <c r="E320" s="198">
        <f>E314</f>
        <v>32</v>
      </c>
      <c r="F320" s="199">
        <f>SUM(F310:F319)</f>
        <v>73.038080000000008</v>
      </c>
      <c r="G320" s="214">
        <f>E320/C320</f>
        <v>1</v>
      </c>
      <c r="H320" s="215">
        <f t="shared" si="175"/>
        <v>1</v>
      </c>
      <c r="I320" s="198">
        <f t="shared" ref="I320:O320" si="188">SUM(I310:I319)</f>
        <v>0</v>
      </c>
      <c r="J320" s="199">
        <f t="shared" si="188"/>
        <v>0</v>
      </c>
      <c r="K320" s="199">
        <f t="shared" si="188"/>
        <v>0</v>
      </c>
      <c r="L320" s="199">
        <f t="shared" si="188"/>
        <v>0</v>
      </c>
      <c r="M320" s="199">
        <f t="shared" si="188"/>
        <v>0</v>
      </c>
      <c r="N320" s="199">
        <f t="shared" si="188"/>
        <v>0</v>
      </c>
      <c r="O320" s="200">
        <f t="shared" si="188"/>
        <v>0.9251299999999999</v>
      </c>
      <c r="P320" s="198">
        <v>32</v>
      </c>
      <c r="Q320" s="199">
        <f>SUM(Q310:Q319)</f>
        <v>113.97655999999999</v>
      </c>
      <c r="R320" s="198">
        <f>P320</f>
        <v>32</v>
      </c>
      <c r="S320" s="199">
        <f>SUM(S310:S319)</f>
        <v>113.97655999999999</v>
      </c>
      <c r="T320" s="446"/>
      <c r="U320" s="446">
        <f t="shared" ref="U320:X320" si="189">SUM(U310:U319)</f>
        <v>0</v>
      </c>
      <c r="V320" s="446"/>
      <c r="W320" s="446">
        <f t="shared" si="189"/>
        <v>0</v>
      </c>
      <c r="X320" s="200">
        <f t="shared" si="189"/>
        <v>0.9251299999999999</v>
      </c>
      <c r="Y320" s="198">
        <v>32</v>
      </c>
      <c r="Z320" s="446">
        <f>SUM(Z310:Z319)</f>
        <v>86.090479999999999</v>
      </c>
      <c r="AA320" s="198">
        <f>Y320</f>
        <v>32</v>
      </c>
      <c r="AB320" s="446">
        <f>SUM(AB310:AB319)</f>
        <v>86.090479999999999</v>
      </c>
      <c r="AC320" s="422"/>
    </row>
    <row r="321" spans="1:29" s="147" customFormat="1" ht="47.25" customHeight="1">
      <c r="A321" s="143">
        <v>14</v>
      </c>
      <c r="B321" s="144" t="s">
        <v>343</v>
      </c>
      <c r="C321" s="145"/>
      <c r="D321" s="162"/>
      <c r="E321" s="145"/>
      <c r="F321" s="162"/>
      <c r="G321" s="151"/>
      <c r="H321" s="152"/>
      <c r="I321" s="159"/>
      <c r="J321" s="145"/>
      <c r="K321" s="145"/>
      <c r="L321" s="145"/>
      <c r="M321" s="145"/>
      <c r="N321" s="162"/>
      <c r="O321" s="153"/>
      <c r="P321" s="145"/>
      <c r="Q321" s="162"/>
      <c r="R321" s="154">
        <f t="shared" si="182"/>
        <v>0</v>
      </c>
      <c r="S321" s="155">
        <f t="shared" si="182"/>
        <v>0</v>
      </c>
      <c r="T321" s="439"/>
      <c r="U321" s="439"/>
      <c r="V321" s="439"/>
      <c r="W321" s="448"/>
      <c r="X321" s="440"/>
      <c r="Y321" s="439"/>
      <c r="Z321" s="448"/>
      <c r="AA321" s="406"/>
      <c r="AB321" s="484"/>
      <c r="AC321" s="403"/>
    </row>
    <row r="322" spans="1:29" s="9" customFormat="1" ht="70.5" customHeight="1">
      <c r="A322" s="6">
        <v>14.01</v>
      </c>
      <c r="B322" s="7" t="s">
        <v>346</v>
      </c>
      <c r="C322" s="8"/>
      <c r="D322" s="13"/>
      <c r="E322" s="8"/>
      <c r="F322" s="13"/>
      <c r="G322" s="47"/>
      <c r="H322" s="48"/>
      <c r="I322" s="49">
        <f t="shared" ref="I322:J324" si="190">C322-E322</f>
        <v>0</v>
      </c>
      <c r="J322" s="50">
        <f t="shared" si="190"/>
        <v>0</v>
      </c>
      <c r="K322" s="8"/>
      <c r="L322" s="8"/>
      <c r="M322" s="8"/>
      <c r="N322" s="13"/>
      <c r="O322" s="64"/>
      <c r="P322" s="8"/>
      <c r="Q322" s="41">
        <f t="shared" ref="Q322" si="191">O322*P322</f>
        <v>0</v>
      </c>
      <c r="R322" s="42">
        <f t="shared" si="182"/>
        <v>0</v>
      </c>
      <c r="S322" s="43">
        <f t="shared" si="182"/>
        <v>0</v>
      </c>
      <c r="T322" s="405"/>
      <c r="U322" s="405"/>
      <c r="V322" s="405"/>
      <c r="W322" s="484"/>
      <c r="X322" s="426"/>
      <c r="Y322" s="405"/>
      <c r="Z322" s="424">
        <f t="shared" ref="Z322" si="192">X322*Y322</f>
        <v>0</v>
      </c>
      <c r="AA322" s="406">
        <f t="shared" ref="AA322:AA324" si="193">T322+V322+Y322</f>
        <v>0</v>
      </c>
      <c r="AB322" s="484">
        <f t="shared" si="181"/>
        <v>0</v>
      </c>
      <c r="AC322" s="404"/>
    </row>
    <row r="323" spans="1:29" s="9" customFormat="1" ht="26.25" customHeight="1">
      <c r="A323" s="6"/>
      <c r="B323" s="7" t="s">
        <v>345</v>
      </c>
      <c r="C323" s="8"/>
      <c r="D323" s="13"/>
      <c r="E323" s="8"/>
      <c r="F323" s="13"/>
      <c r="G323" s="47"/>
      <c r="H323" s="48"/>
      <c r="I323" s="49">
        <f t="shared" si="190"/>
        <v>0</v>
      </c>
      <c r="J323" s="50">
        <f t="shared" si="190"/>
        <v>0</v>
      </c>
      <c r="K323" s="8"/>
      <c r="L323" s="8"/>
      <c r="M323" s="8"/>
      <c r="N323" s="13"/>
      <c r="O323" s="64"/>
      <c r="P323" s="8">
        <v>110</v>
      </c>
      <c r="Q323" s="41">
        <v>50</v>
      </c>
      <c r="R323" s="42">
        <f t="shared" si="182"/>
        <v>110</v>
      </c>
      <c r="S323" s="43">
        <f t="shared" si="182"/>
        <v>50</v>
      </c>
      <c r="T323" s="405"/>
      <c r="U323" s="405"/>
      <c r="V323" s="405"/>
      <c r="W323" s="484"/>
      <c r="X323" s="426">
        <v>0.20833299999999999</v>
      </c>
      <c r="Y323" s="405">
        <v>110</v>
      </c>
      <c r="Z323" s="424">
        <f>X323*Y323</f>
        <v>22.916629999999998</v>
      </c>
      <c r="AA323" s="406">
        <f t="shared" si="193"/>
        <v>110</v>
      </c>
      <c r="AB323" s="484">
        <f t="shared" si="181"/>
        <v>22.916629999999998</v>
      </c>
      <c r="AC323" s="404"/>
    </row>
    <row r="324" spans="1:29" s="9" customFormat="1" ht="24.75" customHeight="1">
      <c r="A324" s="6"/>
      <c r="B324" s="7" t="s">
        <v>344</v>
      </c>
      <c r="C324" s="8"/>
      <c r="D324" s="13">
        <v>25</v>
      </c>
      <c r="E324" s="8"/>
      <c r="F324" s="13">
        <v>25</v>
      </c>
      <c r="G324" s="47"/>
      <c r="H324" s="48">
        <f t="shared" ref="H324:H325" si="194">F324/D324</f>
        <v>1</v>
      </c>
      <c r="I324" s="49">
        <f t="shared" si="190"/>
        <v>0</v>
      </c>
      <c r="J324" s="50">
        <f t="shared" si="190"/>
        <v>0</v>
      </c>
      <c r="K324" s="8"/>
      <c r="L324" s="8"/>
      <c r="M324" s="8"/>
      <c r="N324" s="13"/>
      <c r="O324" s="64">
        <v>7.1428000000000003</v>
      </c>
      <c r="P324" s="8"/>
      <c r="Q324" s="41">
        <f>O324*P324</f>
        <v>0</v>
      </c>
      <c r="R324" s="42">
        <f t="shared" si="182"/>
        <v>0</v>
      </c>
      <c r="S324" s="43">
        <f t="shared" si="182"/>
        <v>0</v>
      </c>
      <c r="T324" s="405"/>
      <c r="U324" s="405"/>
      <c r="V324" s="405"/>
      <c r="W324" s="484"/>
      <c r="X324" s="426">
        <v>7.1428000000000003</v>
      </c>
      <c r="Y324" s="405">
        <v>0</v>
      </c>
      <c r="Z324" s="424">
        <f>X324*Y324</f>
        <v>0</v>
      </c>
      <c r="AA324" s="406">
        <f t="shared" si="193"/>
        <v>0</v>
      </c>
      <c r="AB324" s="484">
        <f t="shared" si="181"/>
        <v>0</v>
      </c>
      <c r="AC324" s="404"/>
    </row>
    <row r="325" spans="1:29" s="216" customFormat="1" ht="18">
      <c r="A325" s="203"/>
      <c r="B325" s="192" t="s">
        <v>105</v>
      </c>
      <c r="C325" s="198">
        <f>SUM(C322:C324)</f>
        <v>0</v>
      </c>
      <c r="D325" s="199">
        <f t="shared" ref="D325:S325" si="195">SUM(D322:D324)</f>
        <v>25</v>
      </c>
      <c r="E325" s="198">
        <f t="shared" si="195"/>
        <v>0</v>
      </c>
      <c r="F325" s="199">
        <f t="shared" si="195"/>
        <v>25</v>
      </c>
      <c r="G325" s="214"/>
      <c r="H325" s="215">
        <f t="shared" si="194"/>
        <v>1</v>
      </c>
      <c r="I325" s="198">
        <f t="shared" si="195"/>
        <v>0</v>
      </c>
      <c r="J325" s="199">
        <f t="shared" si="195"/>
        <v>0</v>
      </c>
      <c r="K325" s="199">
        <f t="shared" si="195"/>
        <v>0</v>
      </c>
      <c r="L325" s="199">
        <f t="shared" si="195"/>
        <v>0</v>
      </c>
      <c r="M325" s="199">
        <f t="shared" si="195"/>
        <v>0</v>
      </c>
      <c r="N325" s="199">
        <f t="shared" si="195"/>
        <v>0</v>
      </c>
      <c r="O325" s="200">
        <f t="shared" si="195"/>
        <v>7.1428000000000003</v>
      </c>
      <c r="P325" s="199">
        <f t="shared" si="195"/>
        <v>110</v>
      </c>
      <c r="Q325" s="199">
        <f>SUM(Q322:Q324)</f>
        <v>50</v>
      </c>
      <c r="R325" s="199">
        <f t="shared" si="195"/>
        <v>110</v>
      </c>
      <c r="S325" s="199">
        <f t="shared" si="195"/>
        <v>50</v>
      </c>
      <c r="T325" s="446"/>
      <c r="U325" s="446">
        <f t="shared" ref="U325:W325" si="196">SUM(U322:U324)</f>
        <v>0</v>
      </c>
      <c r="V325" s="446"/>
      <c r="W325" s="446">
        <f t="shared" si="196"/>
        <v>0</v>
      </c>
      <c r="X325" s="449"/>
      <c r="Y325" s="445">
        <f>SUM(Y322:Y324)</f>
        <v>110</v>
      </c>
      <c r="Z325" s="446">
        <f>SUM(Z322:Z324)</f>
        <v>22.916629999999998</v>
      </c>
      <c r="AA325" s="445">
        <f>SUM(AA322:AA324)</f>
        <v>110</v>
      </c>
      <c r="AB325" s="446">
        <f>SUM(AB322:AB324)</f>
        <v>22.916629999999998</v>
      </c>
      <c r="AC325" s="422"/>
    </row>
    <row r="326" spans="1:29" s="147" customFormat="1" ht="18">
      <c r="A326" s="143">
        <v>15</v>
      </c>
      <c r="B326" s="144" t="s">
        <v>190</v>
      </c>
      <c r="C326" s="145"/>
      <c r="D326" s="162"/>
      <c r="E326" s="145"/>
      <c r="F326" s="162"/>
      <c r="G326" s="151"/>
      <c r="H326" s="152"/>
      <c r="I326" s="159"/>
      <c r="J326" s="145"/>
      <c r="K326" s="145"/>
      <c r="L326" s="145"/>
      <c r="M326" s="145"/>
      <c r="N326" s="162"/>
      <c r="O326" s="153"/>
      <c r="P326" s="145"/>
      <c r="Q326" s="162"/>
      <c r="R326" s="154">
        <f t="shared" si="182"/>
        <v>0</v>
      </c>
      <c r="S326" s="155">
        <f t="shared" si="182"/>
        <v>0</v>
      </c>
      <c r="T326" s="439"/>
      <c r="U326" s="439"/>
      <c r="V326" s="439"/>
      <c r="W326" s="448"/>
      <c r="X326" s="440"/>
      <c r="Y326" s="439"/>
      <c r="Z326" s="448"/>
      <c r="AA326" s="406"/>
      <c r="AB326" s="484"/>
      <c r="AC326" s="403"/>
    </row>
    <row r="327" spans="1:29" s="88" customFormat="1" ht="18">
      <c r="A327" s="6">
        <v>15.01</v>
      </c>
      <c r="B327" s="7" t="s">
        <v>191</v>
      </c>
      <c r="C327" s="8">
        <v>200</v>
      </c>
      <c r="D327" s="13">
        <v>6</v>
      </c>
      <c r="E327" s="8">
        <v>200</v>
      </c>
      <c r="F327" s="13">
        <v>6</v>
      </c>
      <c r="G327" s="47">
        <f t="shared" ref="G327:G328" si="197">E327/C327</f>
        <v>1</v>
      </c>
      <c r="H327" s="48">
        <f t="shared" ref="H327:H329" si="198">F327/D327</f>
        <v>1</v>
      </c>
      <c r="I327" s="49">
        <f t="shared" ref="I327:J328" si="199">C327-E327</f>
        <v>0</v>
      </c>
      <c r="J327" s="50">
        <f t="shared" si="199"/>
        <v>0</v>
      </c>
      <c r="K327" s="8"/>
      <c r="L327" s="8"/>
      <c r="M327" s="8"/>
      <c r="N327" s="13"/>
      <c r="O327" s="51">
        <v>0.03</v>
      </c>
      <c r="P327" s="8">
        <v>0</v>
      </c>
      <c r="Q327" s="41">
        <f t="shared" ref="Q327" si="200">O327*P327</f>
        <v>0</v>
      </c>
      <c r="R327" s="42">
        <f t="shared" si="182"/>
        <v>0</v>
      </c>
      <c r="S327" s="43">
        <f t="shared" si="182"/>
        <v>0</v>
      </c>
      <c r="T327" s="405"/>
      <c r="U327" s="405"/>
      <c r="V327" s="405"/>
      <c r="W327" s="484"/>
      <c r="X327" s="423">
        <v>0.03</v>
      </c>
      <c r="Y327" s="405">
        <v>0</v>
      </c>
      <c r="Z327" s="424">
        <f t="shared" ref="Z327" si="201">X327*Y327</f>
        <v>0</v>
      </c>
      <c r="AA327" s="406">
        <f t="shared" ref="AA327:AB392" si="202">T327+V327+Y327</f>
        <v>0</v>
      </c>
      <c r="AB327" s="484">
        <f t="shared" si="202"/>
        <v>0</v>
      </c>
      <c r="AC327" s="404"/>
    </row>
    <row r="328" spans="1:29" s="88" customFormat="1" ht="18">
      <c r="A328" s="6">
        <v>15.02</v>
      </c>
      <c r="B328" s="7" t="s">
        <v>192</v>
      </c>
      <c r="C328" s="8">
        <v>95</v>
      </c>
      <c r="D328" s="13">
        <v>9.5</v>
      </c>
      <c r="E328" s="8">
        <v>95</v>
      </c>
      <c r="F328" s="13">
        <v>9.5</v>
      </c>
      <c r="G328" s="47">
        <f t="shared" si="197"/>
        <v>1</v>
      </c>
      <c r="H328" s="48">
        <f t="shared" si="198"/>
        <v>1</v>
      </c>
      <c r="I328" s="49">
        <f t="shared" si="199"/>
        <v>0</v>
      </c>
      <c r="J328" s="50">
        <f t="shared" si="199"/>
        <v>0</v>
      </c>
      <c r="K328" s="8"/>
      <c r="L328" s="8"/>
      <c r="M328" s="8"/>
      <c r="N328" s="13"/>
      <c r="O328" s="51">
        <v>0.1</v>
      </c>
      <c r="P328" s="8">
        <v>30</v>
      </c>
      <c r="Q328" s="41">
        <f>O328*P328</f>
        <v>3</v>
      </c>
      <c r="R328" s="42">
        <f t="shared" si="182"/>
        <v>30</v>
      </c>
      <c r="S328" s="43">
        <f t="shared" si="182"/>
        <v>3</v>
      </c>
      <c r="T328" s="405"/>
      <c r="U328" s="405"/>
      <c r="V328" s="405"/>
      <c r="W328" s="484"/>
      <c r="X328" s="423">
        <v>0.1</v>
      </c>
      <c r="Y328" s="405">
        <v>30</v>
      </c>
      <c r="Z328" s="424">
        <f>X328*Y328</f>
        <v>3</v>
      </c>
      <c r="AA328" s="406">
        <f t="shared" si="202"/>
        <v>30</v>
      </c>
      <c r="AB328" s="484">
        <f t="shared" si="202"/>
        <v>3</v>
      </c>
      <c r="AC328" s="404"/>
    </row>
    <row r="329" spans="1:29" s="216" customFormat="1" ht="18">
      <c r="A329" s="203"/>
      <c r="B329" s="192" t="s">
        <v>105</v>
      </c>
      <c r="C329" s="198">
        <f>SUM(C327:C328)</f>
        <v>295</v>
      </c>
      <c r="D329" s="199">
        <f t="shared" ref="D329:S329" si="203">SUM(D327:D328)</f>
        <v>15.5</v>
      </c>
      <c r="E329" s="198">
        <f t="shared" si="203"/>
        <v>295</v>
      </c>
      <c r="F329" s="199">
        <f t="shared" si="203"/>
        <v>15.5</v>
      </c>
      <c r="G329" s="214">
        <f>E329/C329</f>
        <v>1</v>
      </c>
      <c r="H329" s="215">
        <f t="shared" si="198"/>
        <v>1</v>
      </c>
      <c r="I329" s="198">
        <f t="shared" si="203"/>
        <v>0</v>
      </c>
      <c r="J329" s="199">
        <f t="shared" si="203"/>
        <v>0</v>
      </c>
      <c r="K329" s="199">
        <f t="shared" si="203"/>
        <v>0</v>
      </c>
      <c r="L329" s="199">
        <f t="shared" si="203"/>
        <v>0</v>
      </c>
      <c r="M329" s="199">
        <f t="shared" si="203"/>
        <v>0</v>
      </c>
      <c r="N329" s="199">
        <f t="shared" si="203"/>
        <v>0</v>
      </c>
      <c r="O329" s="200">
        <f t="shared" si="203"/>
        <v>0.13</v>
      </c>
      <c r="P329" s="199">
        <f t="shared" si="203"/>
        <v>30</v>
      </c>
      <c r="Q329" s="199">
        <f>SUM(Q327:Q328)</f>
        <v>3</v>
      </c>
      <c r="R329" s="199">
        <f t="shared" si="203"/>
        <v>30</v>
      </c>
      <c r="S329" s="199">
        <f t="shared" si="203"/>
        <v>3</v>
      </c>
      <c r="T329" s="446"/>
      <c r="U329" s="446">
        <f t="shared" ref="U329:W329" si="204">SUM(U327:U328)</f>
        <v>0</v>
      </c>
      <c r="V329" s="446"/>
      <c r="W329" s="446">
        <f t="shared" si="204"/>
        <v>0</v>
      </c>
      <c r="X329" s="449"/>
      <c r="Y329" s="199">
        <f t="shared" ref="Y329" si="205">SUM(Y327:Y328)</f>
        <v>30</v>
      </c>
      <c r="Z329" s="446">
        <f>SUM(Z327:Z328)</f>
        <v>3</v>
      </c>
      <c r="AA329" s="199">
        <f t="shared" ref="AA329" si="206">SUM(AA327:AA328)</f>
        <v>30</v>
      </c>
      <c r="AB329" s="446">
        <f>SUM(AB327:AB328)</f>
        <v>3</v>
      </c>
      <c r="AC329" s="422"/>
    </row>
    <row r="330" spans="1:29" s="172" customFormat="1" ht="18">
      <c r="A330" s="164" t="s">
        <v>193</v>
      </c>
      <c r="B330" s="165" t="s">
        <v>194</v>
      </c>
      <c r="C330" s="166"/>
      <c r="D330" s="173"/>
      <c r="E330" s="166"/>
      <c r="F330" s="173"/>
      <c r="G330" s="167"/>
      <c r="H330" s="168"/>
      <c r="I330" s="174"/>
      <c r="J330" s="166"/>
      <c r="K330" s="166"/>
      <c r="L330" s="166"/>
      <c r="M330" s="166"/>
      <c r="N330" s="173"/>
      <c r="O330" s="169"/>
      <c r="P330" s="166"/>
      <c r="Q330" s="173"/>
      <c r="R330" s="170">
        <f t="shared" si="182"/>
        <v>0</v>
      </c>
      <c r="S330" s="171">
        <f t="shared" si="182"/>
        <v>0</v>
      </c>
      <c r="T330" s="439"/>
      <c r="U330" s="439"/>
      <c r="V330" s="439"/>
      <c r="W330" s="448"/>
      <c r="X330" s="440"/>
      <c r="Y330" s="439"/>
      <c r="Z330" s="448"/>
      <c r="AA330" s="406"/>
      <c r="AB330" s="484"/>
      <c r="AC330" s="403"/>
    </row>
    <row r="331" spans="1:29" s="147" customFormat="1" ht="18">
      <c r="A331" s="143">
        <v>16</v>
      </c>
      <c r="B331" s="144" t="s">
        <v>195</v>
      </c>
      <c r="C331" s="145"/>
      <c r="D331" s="162"/>
      <c r="E331" s="145"/>
      <c r="F331" s="162"/>
      <c r="G331" s="151"/>
      <c r="H331" s="152"/>
      <c r="I331" s="159"/>
      <c r="J331" s="145"/>
      <c r="K331" s="145"/>
      <c r="L331" s="145"/>
      <c r="M331" s="145"/>
      <c r="N331" s="162"/>
      <c r="O331" s="153"/>
      <c r="P331" s="145"/>
      <c r="Q331" s="162"/>
      <c r="R331" s="154">
        <f t="shared" si="182"/>
        <v>0</v>
      </c>
      <c r="S331" s="155">
        <f t="shared" si="182"/>
        <v>0</v>
      </c>
      <c r="T331" s="439"/>
      <c r="U331" s="439"/>
      <c r="V331" s="439"/>
      <c r="W331" s="448"/>
      <c r="X331" s="440"/>
      <c r="Y331" s="439"/>
      <c r="Z331" s="448"/>
      <c r="AA331" s="406"/>
      <c r="AB331" s="484"/>
      <c r="AC331" s="403"/>
    </row>
    <row r="332" spans="1:29" s="88" customFormat="1" ht="18">
      <c r="A332" s="6">
        <v>16.010000000000002</v>
      </c>
      <c r="B332" s="7" t="s">
        <v>196</v>
      </c>
      <c r="C332" s="8"/>
      <c r="D332" s="13"/>
      <c r="E332" s="8"/>
      <c r="F332" s="13"/>
      <c r="G332" s="47"/>
      <c r="H332" s="48"/>
      <c r="I332" s="75"/>
      <c r="J332" s="8"/>
      <c r="K332" s="8"/>
      <c r="L332" s="8"/>
      <c r="M332" s="8"/>
      <c r="N332" s="13"/>
      <c r="O332" s="64"/>
      <c r="P332" s="8"/>
      <c r="Q332" s="13"/>
      <c r="R332" s="42">
        <f t="shared" si="182"/>
        <v>0</v>
      </c>
      <c r="S332" s="43">
        <f t="shared" si="182"/>
        <v>0</v>
      </c>
      <c r="T332" s="405"/>
      <c r="U332" s="405"/>
      <c r="V332" s="405"/>
      <c r="W332" s="484"/>
      <c r="X332" s="426"/>
      <c r="Y332" s="405"/>
      <c r="Z332" s="484"/>
      <c r="AA332" s="406"/>
      <c r="AB332" s="484"/>
      <c r="AC332" s="404"/>
    </row>
    <row r="333" spans="1:29" s="91" customFormat="1" ht="18">
      <c r="A333" s="6"/>
      <c r="B333" s="7" t="s">
        <v>124</v>
      </c>
      <c r="C333" s="8">
        <v>1195</v>
      </c>
      <c r="D333" s="13">
        <v>5.9750000000000005</v>
      </c>
      <c r="E333" s="8">
        <v>1195</v>
      </c>
      <c r="F333" s="13">
        <v>5.9750000000000005</v>
      </c>
      <c r="G333" s="47">
        <f t="shared" ref="G333:G335" si="207">E333/C333</f>
        <v>1</v>
      </c>
      <c r="H333" s="48">
        <f t="shared" ref="H333:H336" si="208">F333/D333</f>
        <v>1</v>
      </c>
      <c r="I333" s="49">
        <f t="shared" ref="I333:J335" si="209">C333-E333</f>
        <v>0</v>
      </c>
      <c r="J333" s="50">
        <f t="shared" si="209"/>
        <v>0</v>
      </c>
      <c r="K333" s="8"/>
      <c r="L333" s="8"/>
      <c r="M333" s="8"/>
      <c r="N333" s="13"/>
      <c r="O333" s="51">
        <v>5.0000000000000001E-3</v>
      </c>
      <c r="P333" s="8">
        <v>1167</v>
      </c>
      <c r="Q333" s="41">
        <f t="shared" ref="Q333:Q335" si="210">O333*P333</f>
        <v>5.835</v>
      </c>
      <c r="R333" s="42">
        <f t="shared" si="182"/>
        <v>1167</v>
      </c>
      <c r="S333" s="43">
        <f t="shared" si="182"/>
        <v>5.835</v>
      </c>
      <c r="T333" s="405"/>
      <c r="U333" s="405"/>
      <c r="V333" s="405"/>
      <c r="W333" s="484"/>
      <c r="X333" s="423">
        <v>5.0000000000000001E-3</v>
      </c>
      <c r="Y333" s="405">
        <v>1167</v>
      </c>
      <c r="Z333" s="424">
        <f t="shared" ref="Z333:Z335" si="211">X333*Y333</f>
        <v>5.835</v>
      </c>
      <c r="AA333" s="406">
        <f t="shared" ref="AA333:AA335" si="212">T333+V333+Y333</f>
        <v>1167</v>
      </c>
      <c r="AB333" s="484">
        <f t="shared" si="202"/>
        <v>5.835</v>
      </c>
      <c r="AC333" s="404"/>
    </row>
    <row r="334" spans="1:29" s="91" customFormat="1" ht="18">
      <c r="A334" s="6"/>
      <c r="B334" s="7" t="s">
        <v>173</v>
      </c>
      <c r="C334" s="8">
        <v>1876</v>
      </c>
      <c r="D334" s="13">
        <v>9.3800000000000008</v>
      </c>
      <c r="E334" s="8">
        <v>1876</v>
      </c>
      <c r="F334" s="13">
        <v>9.3800000000000008</v>
      </c>
      <c r="G334" s="47">
        <f t="shared" si="207"/>
        <v>1</v>
      </c>
      <c r="H334" s="48">
        <f t="shared" si="208"/>
        <v>1</v>
      </c>
      <c r="I334" s="49">
        <f t="shared" si="209"/>
        <v>0</v>
      </c>
      <c r="J334" s="50">
        <f t="shared" si="209"/>
        <v>0</v>
      </c>
      <c r="K334" s="8"/>
      <c r="L334" s="8"/>
      <c r="M334" s="8"/>
      <c r="N334" s="13"/>
      <c r="O334" s="51">
        <v>5.0000000000000001E-3</v>
      </c>
      <c r="P334" s="75">
        <v>1750</v>
      </c>
      <c r="Q334" s="41">
        <f t="shared" si="210"/>
        <v>8.75</v>
      </c>
      <c r="R334" s="42">
        <f t="shared" si="182"/>
        <v>1750</v>
      </c>
      <c r="S334" s="43">
        <f t="shared" si="182"/>
        <v>8.75</v>
      </c>
      <c r="T334" s="405"/>
      <c r="U334" s="405"/>
      <c r="V334" s="405"/>
      <c r="W334" s="484"/>
      <c r="X334" s="423">
        <v>5.0000000000000001E-3</v>
      </c>
      <c r="Y334" s="478">
        <v>1750</v>
      </c>
      <c r="Z334" s="424">
        <f t="shared" si="211"/>
        <v>8.75</v>
      </c>
      <c r="AA334" s="406">
        <f t="shared" si="212"/>
        <v>1750</v>
      </c>
      <c r="AB334" s="484">
        <f t="shared" si="202"/>
        <v>8.75</v>
      </c>
      <c r="AC334" s="404"/>
    </row>
    <row r="335" spans="1:29" s="91" customFormat="1" ht="18">
      <c r="A335" s="6">
        <v>16.02</v>
      </c>
      <c r="B335" s="7" t="s">
        <v>197</v>
      </c>
      <c r="C335" s="8">
        <v>1413</v>
      </c>
      <c r="D335" s="13">
        <v>7.0650000000000004</v>
      </c>
      <c r="E335" s="8">
        <v>1413</v>
      </c>
      <c r="F335" s="13">
        <v>7.0650000000000004</v>
      </c>
      <c r="G335" s="47">
        <f t="shared" si="207"/>
        <v>1</v>
      </c>
      <c r="H335" s="48">
        <f t="shared" si="208"/>
        <v>1</v>
      </c>
      <c r="I335" s="49">
        <f t="shared" si="209"/>
        <v>0</v>
      </c>
      <c r="J335" s="50">
        <f t="shared" si="209"/>
        <v>0</v>
      </c>
      <c r="K335" s="8"/>
      <c r="L335" s="8"/>
      <c r="M335" s="8"/>
      <c r="N335" s="13"/>
      <c r="O335" s="64">
        <v>5.0000000000000001E-3</v>
      </c>
      <c r="P335" s="75">
        <v>1350</v>
      </c>
      <c r="Q335" s="41">
        <f t="shared" si="210"/>
        <v>6.75</v>
      </c>
      <c r="R335" s="42">
        <f t="shared" si="182"/>
        <v>1350</v>
      </c>
      <c r="S335" s="43">
        <f t="shared" si="182"/>
        <v>6.75</v>
      </c>
      <c r="T335" s="405"/>
      <c r="U335" s="405"/>
      <c r="V335" s="405"/>
      <c r="W335" s="484"/>
      <c r="X335" s="426">
        <v>5.0000000000000001E-3</v>
      </c>
      <c r="Y335" s="478">
        <v>1350</v>
      </c>
      <c r="Z335" s="424">
        <f t="shared" si="211"/>
        <v>6.75</v>
      </c>
      <c r="AA335" s="406">
        <f t="shared" si="212"/>
        <v>1350</v>
      </c>
      <c r="AB335" s="484">
        <f t="shared" si="202"/>
        <v>6.75</v>
      </c>
      <c r="AC335" s="404"/>
    </row>
    <row r="336" spans="1:29" s="216" customFormat="1" ht="18">
      <c r="A336" s="203"/>
      <c r="B336" s="192" t="s">
        <v>107</v>
      </c>
      <c r="C336" s="198">
        <f>SUM(C332:C335)</f>
        <v>4484</v>
      </c>
      <c r="D336" s="199">
        <f t="shared" ref="D336:S336" si="213">SUM(D332:D335)</f>
        <v>22.42</v>
      </c>
      <c r="E336" s="198">
        <f t="shared" si="213"/>
        <v>4484</v>
      </c>
      <c r="F336" s="199">
        <f t="shared" si="213"/>
        <v>22.42</v>
      </c>
      <c r="G336" s="214">
        <f>E336/C336</f>
        <v>1</v>
      </c>
      <c r="H336" s="215">
        <f t="shared" si="208"/>
        <v>1</v>
      </c>
      <c r="I336" s="198">
        <f t="shared" si="213"/>
        <v>0</v>
      </c>
      <c r="J336" s="199">
        <f t="shared" si="213"/>
        <v>0</v>
      </c>
      <c r="K336" s="199">
        <f t="shared" si="213"/>
        <v>0</v>
      </c>
      <c r="L336" s="199">
        <f t="shared" si="213"/>
        <v>0</v>
      </c>
      <c r="M336" s="199">
        <f t="shared" si="213"/>
        <v>0</v>
      </c>
      <c r="N336" s="199">
        <f t="shared" si="213"/>
        <v>0</v>
      </c>
      <c r="O336" s="200">
        <f t="shared" si="213"/>
        <v>1.4999999999999999E-2</v>
      </c>
      <c r="P336" s="199">
        <f t="shared" si="213"/>
        <v>4267</v>
      </c>
      <c r="Q336" s="199">
        <f>SUM(Q332:Q335)</f>
        <v>21.335000000000001</v>
      </c>
      <c r="R336" s="199">
        <f t="shared" si="213"/>
        <v>4267</v>
      </c>
      <c r="S336" s="199">
        <f t="shared" si="213"/>
        <v>21.335000000000001</v>
      </c>
      <c r="T336" s="446"/>
      <c r="U336" s="446">
        <f t="shared" ref="U336:W336" si="214">SUM(U332:U335)</f>
        <v>0</v>
      </c>
      <c r="V336" s="446"/>
      <c r="W336" s="446">
        <f t="shared" si="214"/>
        <v>0</v>
      </c>
      <c r="X336" s="449"/>
      <c r="Y336" s="199">
        <f t="shared" ref="Y336" si="215">SUM(Y332:Y335)</f>
        <v>4267</v>
      </c>
      <c r="Z336" s="446">
        <f>SUM(Z332:Z335)</f>
        <v>21.335000000000001</v>
      </c>
      <c r="AA336" s="199">
        <f t="shared" ref="AA336" si="216">SUM(AA332:AA335)</f>
        <v>4267</v>
      </c>
      <c r="AB336" s="446">
        <f>SUM(AB332:AB335)</f>
        <v>21.335000000000001</v>
      </c>
      <c r="AC336" s="422"/>
    </row>
    <row r="337" spans="1:29" s="147" customFormat="1" ht="18">
      <c r="A337" s="143">
        <v>17</v>
      </c>
      <c r="B337" s="144" t="s">
        <v>198</v>
      </c>
      <c r="C337" s="145"/>
      <c r="D337" s="162"/>
      <c r="E337" s="145"/>
      <c r="F337" s="162"/>
      <c r="G337" s="151"/>
      <c r="H337" s="152"/>
      <c r="I337" s="159"/>
      <c r="J337" s="145"/>
      <c r="K337" s="145"/>
      <c r="L337" s="145"/>
      <c r="M337" s="145"/>
      <c r="N337" s="162"/>
      <c r="O337" s="153"/>
      <c r="P337" s="145"/>
      <c r="Q337" s="162"/>
      <c r="R337" s="154">
        <f t="shared" si="182"/>
        <v>0</v>
      </c>
      <c r="S337" s="155">
        <f t="shared" si="182"/>
        <v>0</v>
      </c>
      <c r="T337" s="439"/>
      <c r="U337" s="439"/>
      <c r="V337" s="439"/>
      <c r="W337" s="448"/>
      <c r="X337" s="440"/>
      <c r="Y337" s="439"/>
      <c r="Z337" s="448"/>
      <c r="AA337" s="406"/>
      <c r="AB337" s="484"/>
      <c r="AC337" s="403"/>
    </row>
    <row r="338" spans="1:29" s="88" customFormat="1" ht="18">
      <c r="A338" s="6">
        <v>17.010000000000002</v>
      </c>
      <c r="B338" s="7" t="s">
        <v>196</v>
      </c>
      <c r="C338" s="8">
        <v>463</v>
      </c>
      <c r="D338" s="13">
        <v>23.15</v>
      </c>
      <c r="E338" s="8">
        <v>463</v>
      </c>
      <c r="F338" s="13">
        <v>23.15</v>
      </c>
      <c r="G338" s="47">
        <f t="shared" si="175"/>
        <v>1</v>
      </c>
      <c r="H338" s="48">
        <f t="shared" si="175"/>
        <v>1</v>
      </c>
      <c r="I338" s="49">
        <f t="shared" ref="I338:J339" si="217">C338-E338</f>
        <v>0</v>
      </c>
      <c r="J338" s="50">
        <f t="shared" si="217"/>
        <v>0</v>
      </c>
      <c r="K338" s="8"/>
      <c r="L338" s="8"/>
      <c r="M338" s="8"/>
      <c r="N338" s="13"/>
      <c r="O338" s="51">
        <v>0.05</v>
      </c>
      <c r="P338" s="8">
        <v>462</v>
      </c>
      <c r="Q338" s="13">
        <f t="shared" ref="Q338:Q339" si="218">O338*P338</f>
        <v>23.1</v>
      </c>
      <c r="R338" s="42">
        <f t="shared" si="182"/>
        <v>462</v>
      </c>
      <c r="S338" s="43">
        <f t="shared" si="182"/>
        <v>23.1</v>
      </c>
      <c r="T338" s="405"/>
      <c r="U338" s="405"/>
      <c r="V338" s="405"/>
      <c r="W338" s="484"/>
      <c r="X338" s="423">
        <v>0.05</v>
      </c>
      <c r="Y338" s="405">
        <v>462</v>
      </c>
      <c r="Z338" s="484">
        <f t="shared" ref="Z338:Z339" si="219">X338*Y338</f>
        <v>23.1</v>
      </c>
      <c r="AA338" s="406">
        <f t="shared" ref="AA338:AA339" si="220">T338+V338+Y338</f>
        <v>462</v>
      </c>
      <c r="AB338" s="484">
        <f t="shared" si="202"/>
        <v>23.1</v>
      </c>
      <c r="AC338" s="404"/>
    </row>
    <row r="339" spans="1:29" s="88" customFormat="1" ht="18">
      <c r="A339" s="6">
        <v>17.02</v>
      </c>
      <c r="B339" s="7" t="s">
        <v>192</v>
      </c>
      <c r="C339" s="8">
        <v>212</v>
      </c>
      <c r="D339" s="13">
        <v>14.84</v>
      </c>
      <c r="E339" s="8">
        <v>212</v>
      </c>
      <c r="F339" s="13">
        <v>14.84</v>
      </c>
      <c r="G339" s="47">
        <f t="shared" si="175"/>
        <v>1</v>
      </c>
      <c r="H339" s="48">
        <f t="shared" si="175"/>
        <v>1</v>
      </c>
      <c r="I339" s="49">
        <f t="shared" si="217"/>
        <v>0</v>
      </c>
      <c r="J339" s="50">
        <f t="shared" si="217"/>
        <v>0</v>
      </c>
      <c r="K339" s="8"/>
      <c r="L339" s="8"/>
      <c r="M339" s="8"/>
      <c r="N339" s="13"/>
      <c r="O339" s="51">
        <v>7.0000000000000007E-2</v>
      </c>
      <c r="P339" s="8">
        <v>212</v>
      </c>
      <c r="Q339" s="13">
        <f t="shared" si="218"/>
        <v>14.840000000000002</v>
      </c>
      <c r="R339" s="42">
        <f t="shared" si="182"/>
        <v>212</v>
      </c>
      <c r="S339" s="43">
        <f t="shared" si="182"/>
        <v>14.840000000000002</v>
      </c>
      <c r="T339" s="405"/>
      <c r="U339" s="405"/>
      <c r="V339" s="405"/>
      <c r="W339" s="484"/>
      <c r="X339" s="423">
        <v>7.0000000000000007E-2</v>
      </c>
      <c r="Y339" s="405">
        <v>212</v>
      </c>
      <c r="Z339" s="484">
        <f t="shared" si="219"/>
        <v>14.840000000000002</v>
      </c>
      <c r="AA339" s="406">
        <f t="shared" si="220"/>
        <v>212</v>
      </c>
      <c r="AB339" s="484">
        <f t="shared" si="202"/>
        <v>14.840000000000002</v>
      </c>
      <c r="AC339" s="404"/>
    </row>
    <row r="340" spans="1:29" s="87" customFormat="1" ht="18">
      <c r="A340" s="176"/>
      <c r="B340" s="192" t="s">
        <v>107</v>
      </c>
      <c r="C340" s="198">
        <f>SUM(C338:C339)</f>
        <v>675</v>
      </c>
      <c r="D340" s="199">
        <f t="shared" ref="D340:S340" si="221">SUM(D338:D339)</f>
        <v>37.989999999999995</v>
      </c>
      <c r="E340" s="198">
        <f t="shared" si="221"/>
        <v>675</v>
      </c>
      <c r="F340" s="199">
        <f t="shared" si="221"/>
        <v>37.989999999999995</v>
      </c>
      <c r="G340" s="134">
        <f>E340/C340</f>
        <v>1</v>
      </c>
      <c r="H340" s="135">
        <f t="shared" si="175"/>
        <v>1</v>
      </c>
      <c r="I340" s="198">
        <f t="shared" si="221"/>
        <v>0</v>
      </c>
      <c r="J340" s="199">
        <f t="shared" si="221"/>
        <v>0</v>
      </c>
      <c r="K340" s="199">
        <f t="shared" si="221"/>
        <v>0</v>
      </c>
      <c r="L340" s="199">
        <f t="shared" si="221"/>
        <v>0</v>
      </c>
      <c r="M340" s="199">
        <f t="shared" si="221"/>
        <v>0</v>
      </c>
      <c r="N340" s="199">
        <f t="shared" si="221"/>
        <v>0</v>
      </c>
      <c r="O340" s="200">
        <f t="shared" si="221"/>
        <v>0.12000000000000001</v>
      </c>
      <c r="P340" s="199">
        <f t="shared" si="221"/>
        <v>674</v>
      </c>
      <c r="Q340" s="199">
        <f>SUM(Q338:Q339)</f>
        <v>37.940000000000005</v>
      </c>
      <c r="R340" s="199">
        <f t="shared" si="221"/>
        <v>674</v>
      </c>
      <c r="S340" s="199">
        <f t="shared" si="221"/>
        <v>37.940000000000005</v>
      </c>
      <c r="T340" s="446"/>
      <c r="U340" s="446">
        <f t="shared" ref="U340:W340" si="222">SUM(U338:U339)</f>
        <v>0</v>
      </c>
      <c r="V340" s="446"/>
      <c r="W340" s="446">
        <f t="shared" si="222"/>
        <v>0</v>
      </c>
      <c r="X340" s="449"/>
      <c r="Y340" s="445">
        <f>SUM(Y338:Y339)</f>
        <v>674</v>
      </c>
      <c r="Z340" s="446">
        <f>SUM(Z338:Z339)</f>
        <v>37.940000000000005</v>
      </c>
      <c r="AA340" s="445">
        <f>SUM(AA338:AA339)</f>
        <v>674</v>
      </c>
      <c r="AB340" s="446">
        <f>SUM(AB338:AB339)</f>
        <v>37.940000000000005</v>
      </c>
      <c r="AC340" s="422"/>
    </row>
    <row r="341" spans="1:29" s="147" customFormat="1" ht="45.75" customHeight="1">
      <c r="A341" s="143">
        <v>18</v>
      </c>
      <c r="B341" s="144" t="s">
        <v>199</v>
      </c>
      <c r="C341" s="145"/>
      <c r="D341" s="162"/>
      <c r="E341" s="145"/>
      <c r="F341" s="162"/>
      <c r="G341" s="151"/>
      <c r="H341" s="152"/>
      <c r="I341" s="159"/>
      <c r="J341" s="145"/>
      <c r="K341" s="145"/>
      <c r="L341" s="145"/>
      <c r="M341" s="145"/>
      <c r="N341" s="162"/>
      <c r="O341" s="153"/>
      <c r="P341" s="145"/>
      <c r="Q341" s="162"/>
      <c r="R341" s="154">
        <f t="shared" si="182"/>
        <v>0</v>
      </c>
      <c r="S341" s="155">
        <f t="shared" si="182"/>
        <v>0</v>
      </c>
      <c r="T341" s="439"/>
      <c r="U341" s="439"/>
      <c r="V341" s="439"/>
      <c r="W341" s="448"/>
      <c r="X341" s="440"/>
      <c r="Y341" s="439"/>
      <c r="Z341" s="448"/>
      <c r="AA341" s="406">
        <f t="shared" ref="AA341:AA343" si="223">T341+V341+Y341</f>
        <v>0</v>
      </c>
      <c r="AB341" s="484">
        <f t="shared" si="202"/>
        <v>0</v>
      </c>
      <c r="AC341" s="403"/>
    </row>
    <row r="342" spans="1:29" ht="18">
      <c r="A342" s="6">
        <v>18.010000000000002</v>
      </c>
      <c r="B342" s="7" t="s">
        <v>200</v>
      </c>
      <c r="C342" s="8"/>
      <c r="D342" s="13"/>
      <c r="E342" s="8"/>
      <c r="F342" s="13"/>
      <c r="G342" s="47"/>
      <c r="H342" s="48"/>
      <c r="I342" s="49">
        <f t="shared" ref="I342:J343" si="224">C342-E342</f>
        <v>0</v>
      </c>
      <c r="J342" s="50">
        <f t="shared" si="224"/>
        <v>0</v>
      </c>
      <c r="K342" s="8"/>
      <c r="L342" s="8"/>
      <c r="M342" s="8"/>
      <c r="N342" s="13"/>
      <c r="O342" s="64">
        <v>7.0000000000000001E-3</v>
      </c>
      <c r="P342" s="8">
        <v>666</v>
      </c>
      <c r="Q342" s="41">
        <f t="shared" ref="Q342:Q343" si="225">O342*P342</f>
        <v>4.6619999999999999</v>
      </c>
      <c r="R342" s="42">
        <f t="shared" si="182"/>
        <v>666</v>
      </c>
      <c r="S342" s="43">
        <f t="shared" si="182"/>
        <v>4.6619999999999999</v>
      </c>
      <c r="T342" s="405"/>
      <c r="U342" s="405"/>
      <c r="V342" s="405"/>
      <c r="W342" s="484"/>
      <c r="X342" s="426">
        <v>7.0000000000000001E-3</v>
      </c>
      <c r="Y342" s="405">
        <v>0</v>
      </c>
      <c r="Z342" s="424">
        <f t="shared" ref="Z342:Z343" si="226">X342*Y342</f>
        <v>0</v>
      </c>
      <c r="AA342" s="406">
        <f>T342+V342+Y342</f>
        <v>0</v>
      </c>
      <c r="AB342" s="484">
        <f>U342+W342+Z342</f>
        <v>0</v>
      </c>
      <c r="AC342" s="404"/>
    </row>
    <row r="343" spans="1:29" ht="18">
      <c r="A343" s="6">
        <f>+A342+0.01</f>
        <v>18.020000000000003</v>
      </c>
      <c r="B343" s="7" t="s">
        <v>201</v>
      </c>
      <c r="C343" s="8"/>
      <c r="D343" s="13"/>
      <c r="E343" s="8"/>
      <c r="F343" s="13"/>
      <c r="G343" s="47"/>
      <c r="H343" s="48"/>
      <c r="I343" s="49">
        <f t="shared" si="224"/>
        <v>0</v>
      </c>
      <c r="J343" s="50">
        <f t="shared" si="224"/>
        <v>0</v>
      </c>
      <c r="K343" s="8"/>
      <c r="L343" s="8"/>
      <c r="M343" s="8"/>
      <c r="N343" s="13"/>
      <c r="O343" s="64"/>
      <c r="P343" s="8"/>
      <c r="Q343" s="41">
        <f t="shared" si="225"/>
        <v>0</v>
      </c>
      <c r="R343" s="42">
        <f t="shared" si="182"/>
        <v>0</v>
      </c>
      <c r="S343" s="43">
        <f t="shared" si="182"/>
        <v>0</v>
      </c>
      <c r="T343" s="405"/>
      <c r="U343" s="405"/>
      <c r="V343" s="405"/>
      <c r="W343" s="484"/>
      <c r="X343" s="426"/>
      <c r="Y343" s="405"/>
      <c r="Z343" s="424">
        <f t="shared" si="226"/>
        <v>0</v>
      </c>
      <c r="AA343" s="406">
        <f t="shared" si="223"/>
        <v>0</v>
      </c>
      <c r="AB343" s="484">
        <f t="shared" si="202"/>
        <v>0</v>
      </c>
      <c r="AC343" s="404"/>
    </row>
    <row r="344" spans="1:29" s="216" customFormat="1" ht="18">
      <c r="A344" s="203"/>
      <c r="B344" s="192" t="s">
        <v>107</v>
      </c>
      <c r="C344" s="198">
        <f>SUM(C342:C343)</f>
        <v>0</v>
      </c>
      <c r="D344" s="199">
        <f t="shared" ref="D344:S344" si="227">SUM(D342:D343)</f>
        <v>0</v>
      </c>
      <c r="E344" s="198">
        <f t="shared" si="227"/>
        <v>0</v>
      </c>
      <c r="F344" s="199">
        <f t="shared" si="227"/>
        <v>0</v>
      </c>
      <c r="G344" s="214"/>
      <c r="H344" s="215"/>
      <c r="I344" s="198">
        <f t="shared" si="227"/>
        <v>0</v>
      </c>
      <c r="J344" s="199">
        <f t="shared" si="227"/>
        <v>0</v>
      </c>
      <c r="K344" s="199">
        <f t="shared" si="227"/>
        <v>0</v>
      </c>
      <c r="L344" s="199">
        <f t="shared" si="227"/>
        <v>0</v>
      </c>
      <c r="M344" s="199">
        <f t="shared" si="227"/>
        <v>0</v>
      </c>
      <c r="N344" s="199">
        <f t="shared" si="227"/>
        <v>0</v>
      </c>
      <c r="O344" s="200">
        <f t="shared" si="227"/>
        <v>7.0000000000000001E-3</v>
      </c>
      <c r="P344" s="199">
        <f t="shared" si="227"/>
        <v>666</v>
      </c>
      <c r="Q344" s="199">
        <f>SUM(Q342:Q343)</f>
        <v>4.6619999999999999</v>
      </c>
      <c r="R344" s="199">
        <f t="shared" si="227"/>
        <v>666</v>
      </c>
      <c r="S344" s="199">
        <f t="shared" si="227"/>
        <v>4.6619999999999999</v>
      </c>
      <c r="T344" s="446"/>
      <c r="U344" s="446">
        <f t="shared" ref="U344:W344" si="228">SUM(U342:U343)</f>
        <v>0</v>
      </c>
      <c r="V344" s="446"/>
      <c r="W344" s="446">
        <f t="shared" si="228"/>
        <v>0</v>
      </c>
      <c r="X344" s="449"/>
      <c r="Y344" s="446"/>
      <c r="Z344" s="446">
        <f>SUM(Z342:Z343)</f>
        <v>0</v>
      </c>
      <c r="AA344" s="446"/>
      <c r="AB344" s="484">
        <f t="shared" si="202"/>
        <v>0</v>
      </c>
      <c r="AC344" s="422"/>
    </row>
    <row r="345" spans="1:29" s="147" customFormat="1" ht="18">
      <c r="A345" s="143">
        <v>19</v>
      </c>
      <c r="B345" s="144" t="s">
        <v>202</v>
      </c>
      <c r="C345" s="145"/>
      <c r="D345" s="162"/>
      <c r="E345" s="145"/>
      <c r="F345" s="162"/>
      <c r="G345" s="151"/>
      <c r="H345" s="152"/>
      <c r="I345" s="159"/>
      <c r="J345" s="145"/>
      <c r="K345" s="145"/>
      <c r="L345" s="145"/>
      <c r="M345" s="145"/>
      <c r="N345" s="162"/>
      <c r="O345" s="153"/>
      <c r="P345" s="145"/>
      <c r="Q345" s="162"/>
      <c r="R345" s="154">
        <f t="shared" si="182"/>
        <v>0</v>
      </c>
      <c r="S345" s="155">
        <f t="shared" si="182"/>
        <v>0</v>
      </c>
      <c r="T345" s="439"/>
      <c r="U345" s="439"/>
      <c r="V345" s="439"/>
      <c r="W345" s="448"/>
      <c r="X345" s="440"/>
      <c r="Y345" s="439"/>
      <c r="Z345" s="448"/>
      <c r="AA345" s="406">
        <f t="shared" ref="AA345:AA346" si="229">T345+V345+Y345</f>
        <v>0</v>
      </c>
      <c r="AB345" s="484">
        <f t="shared" si="202"/>
        <v>0</v>
      </c>
      <c r="AC345" s="403"/>
    </row>
    <row r="346" spans="1:29" ht="28.5" customHeight="1">
      <c r="A346" s="6">
        <v>19.010000000000002</v>
      </c>
      <c r="B346" s="7" t="s">
        <v>203</v>
      </c>
      <c r="C346" s="8">
        <v>667</v>
      </c>
      <c r="D346" s="13">
        <v>50.024999999999999</v>
      </c>
      <c r="E346" s="8">
        <v>667</v>
      </c>
      <c r="F346" s="13">
        <v>50.024999999999999</v>
      </c>
      <c r="G346" s="47">
        <f t="shared" si="175"/>
        <v>1</v>
      </c>
      <c r="H346" s="48">
        <f t="shared" si="175"/>
        <v>1</v>
      </c>
      <c r="I346" s="49">
        <f t="shared" ref="I346:J346" si="230">C346-E346</f>
        <v>0</v>
      </c>
      <c r="J346" s="50">
        <f t="shared" si="230"/>
        <v>0</v>
      </c>
      <c r="K346" s="8"/>
      <c r="L346" s="8"/>
      <c r="M346" s="8"/>
      <c r="N346" s="13"/>
      <c r="O346" s="64">
        <v>7.4999999999999997E-2</v>
      </c>
      <c r="P346" s="8">
        <v>666</v>
      </c>
      <c r="Q346" s="41">
        <f t="shared" ref="Q346" si="231">O346*P346</f>
        <v>49.949999999999996</v>
      </c>
      <c r="R346" s="42">
        <f t="shared" si="182"/>
        <v>666</v>
      </c>
      <c r="S346" s="43">
        <f t="shared" si="182"/>
        <v>49.949999999999996</v>
      </c>
      <c r="T346" s="405"/>
      <c r="U346" s="405"/>
      <c r="V346" s="405"/>
      <c r="W346" s="484"/>
      <c r="X346" s="426">
        <v>7.4999999999999997E-2</v>
      </c>
      <c r="Y346" s="405">
        <v>666</v>
      </c>
      <c r="Z346" s="424">
        <f t="shared" ref="Z346" si="232">X346*Y346</f>
        <v>49.949999999999996</v>
      </c>
      <c r="AA346" s="406">
        <f t="shared" si="229"/>
        <v>666</v>
      </c>
      <c r="AB346" s="484">
        <f t="shared" si="202"/>
        <v>49.949999999999996</v>
      </c>
      <c r="AC346" s="404"/>
    </row>
    <row r="347" spans="1:29" s="216" customFormat="1" ht="18">
      <c r="A347" s="203"/>
      <c r="B347" s="192" t="s">
        <v>107</v>
      </c>
      <c r="C347" s="133">
        <f>C346</f>
        <v>667</v>
      </c>
      <c r="D347" s="142">
        <f t="shared" ref="D347:S347" si="233">D346</f>
        <v>50.024999999999999</v>
      </c>
      <c r="E347" s="133">
        <f t="shared" si="233"/>
        <v>667</v>
      </c>
      <c r="F347" s="142">
        <f t="shared" si="233"/>
        <v>50.024999999999999</v>
      </c>
      <c r="G347" s="214">
        <f t="shared" si="175"/>
        <v>1</v>
      </c>
      <c r="H347" s="215">
        <f t="shared" si="175"/>
        <v>1</v>
      </c>
      <c r="I347" s="141">
        <f t="shared" si="233"/>
        <v>0</v>
      </c>
      <c r="J347" s="142">
        <f t="shared" si="233"/>
        <v>0</v>
      </c>
      <c r="K347" s="142">
        <f t="shared" si="233"/>
        <v>0</v>
      </c>
      <c r="L347" s="142">
        <f t="shared" si="233"/>
        <v>0</v>
      </c>
      <c r="M347" s="142">
        <f t="shared" si="233"/>
        <v>0</v>
      </c>
      <c r="N347" s="142">
        <f t="shared" si="233"/>
        <v>0</v>
      </c>
      <c r="O347" s="136">
        <f t="shared" si="233"/>
        <v>7.4999999999999997E-2</v>
      </c>
      <c r="P347" s="142">
        <f t="shared" si="233"/>
        <v>666</v>
      </c>
      <c r="Q347" s="142">
        <f>Q346</f>
        <v>49.949999999999996</v>
      </c>
      <c r="R347" s="142">
        <f t="shared" si="233"/>
        <v>666</v>
      </c>
      <c r="S347" s="142">
        <f t="shared" si="233"/>
        <v>49.949999999999996</v>
      </c>
      <c r="T347" s="448"/>
      <c r="U347" s="448">
        <f t="shared" ref="U347:W347" si="234">U346</f>
        <v>0</v>
      </c>
      <c r="V347" s="448"/>
      <c r="W347" s="448">
        <f t="shared" si="234"/>
        <v>0</v>
      </c>
      <c r="X347" s="440"/>
      <c r="Y347" s="447">
        <f>Y346</f>
        <v>666</v>
      </c>
      <c r="Z347" s="448">
        <f>Z346</f>
        <v>49.949999999999996</v>
      </c>
      <c r="AA347" s="447">
        <f>AA346</f>
        <v>666</v>
      </c>
      <c r="AB347" s="448">
        <f>AB346</f>
        <v>49.949999999999996</v>
      </c>
      <c r="AC347" s="422"/>
    </row>
    <row r="348" spans="1:29" ht="47.25" customHeight="1">
      <c r="A348" s="6" t="s">
        <v>204</v>
      </c>
      <c r="B348" s="36" t="s">
        <v>205</v>
      </c>
      <c r="C348" s="26"/>
      <c r="D348" s="27"/>
      <c r="E348" s="26"/>
      <c r="F348" s="27"/>
      <c r="G348" s="47"/>
      <c r="H348" s="48"/>
      <c r="I348" s="53"/>
      <c r="J348" s="26"/>
      <c r="K348" s="26"/>
      <c r="L348" s="26"/>
      <c r="M348" s="26"/>
      <c r="N348" s="27"/>
      <c r="O348" s="112"/>
      <c r="P348" s="26"/>
      <c r="Q348" s="27"/>
      <c r="R348" s="42">
        <f t="shared" si="182"/>
        <v>0</v>
      </c>
      <c r="S348" s="43">
        <f t="shared" si="182"/>
        <v>0</v>
      </c>
      <c r="T348" s="439"/>
      <c r="U348" s="439"/>
      <c r="V348" s="439"/>
      <c r="W348" s="448"/>
      <c r="X348" s="440"/>
      <c r="Y348" s="439"/>
      <c r="Z348" s="448"/>
      <c r="AA348" s="406"/>
      <c r="AB348" s="484"/>
      <c r="AC348" s="403"/>
    </row>
    <row r="349" spans="1:29" s="147" customFormat="1" ht="18">
      <c r="A349" s="143">
        <v>20</v>
      </c>
      <c r="B349" s="144" t="s">
        <v>206</v>
      </c>
      <c r="C349" s="145"/>
      <c r="D349" s="162"/>
      <c r="E349" s="145"/>
      <c r="F349" s="162"/>
      <c r="G349" s="151"/>
      <c r="H349" s="152"/>
      <c r="I349" s="159"/>
      <c r="J349" s="145"/>
      <c r="K349" s="145"/>
      <c r="L349" s="145"/>
      <c r="M349" s="145"/>
      <c r="N349" s="162"/>
      <c r="O349" s="153"/>
      <c r="P349" s="145"/>
      <c r="Q349" s="162"/>
      <c r="R349" s="154">
        <f t="shared" si="182"/>
        <v>0</v>
      </c>
      <c r="S349" s="155">
        <f t="shared" si="182"/>
        <v>0</v>
      </c>
      <c r="T349" s="439"/>
      <c r="U349" s="439"/>
      <c r="V349" s="439"/>
      <c r="W349" s="448"/>
      <c r="X349" s="440"/>
      <c r="Y349" s="439"/>
      <c r="Z349" s="448"/>
      <c r="AA349" s="406">
        <f t="shared" ref="AA349:AA350" si="235">T349+V349+Y349</f>
        <v>0</v>
      </c>
      <c r="AB349" s="484">
        <f t="shared" si="202"/>
        <v>0</v>
      </c>
      <c r="AC349" s="403"/>
    </row>
    <row r="350" spans="1:29" ht="32.25" customHeight="1">
      <c r="A350" s="95">
        <v>20.010000000000002</v>
      </c>
      <c r="B350" s="7" t="s">
        <v>207</v>
      </c>
      <c r="C350" s="8">
        <v>277</v>
      </c>
      <c r="D350" s="13">
        <v>8.31</v>
      </c>
      <c r="E350" s="8">
        <v>277</v>
      </c>
      <c r="F350" s="13">
        <v>8.31</v>
      </c>
      <c r="G350" s="47">
        <f>E350/C350</f>
        <v>1</v>
      </c>
      <c r="H350" s="48">
        <f t="shared" si="175"/>
        <v>1</v>
      </c>
      <c r="I350" s="49">
        <f>C350-E350</f>
        <v>0</v>
      </c>
      <c r="J350" s="50">
        <f t="shared" ref="J350" si="236">D350-F350</f>
        <v>0</v>
      </c>
      <c r="K350" s="8"/>
      <c r="L350" s="8"/>
      <c r="M350" s="8"/>
      <c r="N350" s="13"/>
      <c r="O350" s="51">
        <v>0.03</v>
      </c>
      <c r="P350" s="8">
        <v>307</v>
      </c>
      <c r="Q350" s="41">
        <f t="shared" ref="Q350" si="237">O350*P350</f>
        <v>9.2099999999999991</v>
      </c>
      <c r="R350" s="42">
        <f t="shared" si="182"/>
        <v>307</v>
      </c>
      <c r="S350" s="43">
        <f t="shared" si="182"/>
        <v>9.2099999999999991</v>
      </c>
      <c r="T350" s="405"/>
      <c r="U350" s="405"/>
      <c r="V350" s="405"/>
      <c r="W350" s="484"/>
      <c r="X350" s="423">
        <v>0.03</v>
      </c>
      <c r="Y350" s="405">
        <v>278</v>
      </c>
      <c r="Z350" s="424">
        <f t="shared" ref="Z350" si="238">X350*Y350</f>
        <v>8.34</v>
      </c>
      <c r="AA350" s="406">
        <f t="shared" si="235"/>
        <v>278</v>
      </c>
      <c r="AB350" s="484">
        <f t="shared" si="202"/>
        <v>8.34</v>
      </c>
      <c r="AC350" s="404"/>
    </row>
    <row r="351" spans="1:29" s="216" customFormat="1" ht="18">
      <c r="A351" s="203"/>
      <c r="B351" s="192" t="s">
        <v>107</v>
      </c>
      <c r="C351" s="133">
        <f>C350</f>
        <v>277</v>
      </c>
      <c r="D351" s="142">
        <f t="shared" ref="D351:S351" si="239">D350</f>
        <v>8.31</v>
      </c>
      <c r="E351" s="133">
        <f t="shared" si="239"/>
        <v>277</v>
      </c>
      <c r="F351" s="142">
        <f t="shared" si="239"/>
        <v>8.31</v>
      </c>
      <c r="G351" s="214">
        <f t="shared" si="175"/>
        <v>1</v>
      </c>
      <c r="H351" s="215">
        <f t="shared" si="175"/>
        <v>1</v>
      </c>
      <c r="I351" s="141">
        <f t="shared" si="239"/>
        <v>0</v>
      </c>
      <c r="J351" s="142">
        <f t="shared" si="239"/>
        <v>0</v>
      </c>
      <c r="K351" s="142">
        <f t="shared" si="239"/>
        <v>0</v>
      </c>
      <c r="L351" s="142">
        <f t="shared" si="239"/>
        <v>0</v>
      </c>
      <c r="M351" s="142">
        <f t="shared" si="239"/>
        <v>0</v>
      </c>
      <c r="N351" s="142">
        <f t="shared" si="239"/>
        <v>0</v>
      </c>
      <c r="O351" s="136">
        <f t="shared" si="239"/>
        <v>0.03</v>
      </c>
      <c r="P351" s="142">
        <f t="shared" si="239"/>
        <v>307</v>
      </c>
      <c r="Q351" s="142">
        <f>Q350</f>
        <v>9.2099999999999991</v>
      </c>
      <c r="R351" s="142">
        <f t="shared" si="239"/>
        <v>307</v>
      </c>
      <c r="S351" s="142">
        <f t="shared" si="239"/>
        <v>9.2099999999999991</v>
      </c>
      <c r="T351" s="448"/>
      <c r="U351" s="448">
        <f t="shared" ref="U351:W351" si="240">U350</f>
        <v>0</v>
      </c>
      <c r="V351" s="448"/>
      <c r="W351" s="448">
        <f t="shared" si="240"/>
        <v>0</v>
      </c>
      <c r="X351" s="440"/>
      <c r="Y351" s="448"/>
      <c r="Z351" s="448">
        <f>Z350</f>
        <v>8.34</v>
      </c>
      <c r="AA351" s="448"/>
      <c r="AB351" s="448">
        <f>AB350</f>
        <v>8.34</v>
      </c>
      <c r="AC351" s="422"/>
    </row>
    <row r="352" spans="1:29" ht="43.5" customHeight="1">
      <c r="A352" s="37">
        <v>21</v>
      </c>
      <c r="B352" s="36" t="s">
        <v>208</v>
      </c>
      <c r="C352" s="26"/>
      <c r="D352" s="27"/>
      <c r="E352" s="26"/>
      <c r="F352" s="27"/>
      <c r="G352" s="47"/>
      <c r="H352" s="48"/>
      <c r="I352" s="53"/>
      <c r="J352" s="26"/>
      <c r="K352" s="26"/>
      <c r="L352" s="26"/>
      <c r="M352" s="26"/>
      <c r="N352" s="27"/>
      <c r="O352" s="112"/>
      <c r="P352" s="26"/>
      <c r="Q352" s="27"/>
      <c r="R352" s="42">
        <f t="shared" si="182"/>
        <v>0</v>
      </c>
      <c r="S352" s="43">
        <f t="shared" si="182"/>
        <v>0</v>
      </c>
      <c r="T352" s="439"/>
      <c r="U352" s="439"/>
      <c r="V352" s="439"/>
      <c r="W352" s="448"/>
      <c r="X352" s="440"/>
      <c r="Y352" s="439"/>
      <c r="Z352" s="448"/>
      <c r="AA352" s="406"/>
      <c r="AB352" s="484"/>
      <c r="AC352" s="403"/>
    </row>
    <row r="353" spans="1:29" ht="18">
      <c r="A353" s="6">
        <v>21.01</v>
      </c>
      <c r="B353" s="7" t="s">
        <v>209</v>
      </c>
      <c r="C353" s="8">
        <v>1</v>
      </c>
      <c r="D353" s="13">
        <v>12.5</v>
      </c>
      <c r="E353" s="8">
        <v>1</v>
      </c>
      <c r="F353" s="13">
        <v>12.5</v>
      </c>
      <c r="G353" s="47">
        <f t="shared" si="175"/>
        <v>1</v>
      </c>
      <c r="H353" s="48">
        <f t="shared" si="175"/>
        <v>1</v>
      </c>
      <c r="I353" s="49">
        <f t="shared" ref="I353:J356" si="241">C353-E353</f>
        <v>0</v>
      </c>
      <c r="J353" s="50">
        <f t="shared" si="241"/>
        <v>0</v>
      </c>
      <c r="K353" s="8"/>
      <c r="L353" s="8"/>
      <c r="M353" s="8"/>
      <c r="N353" s="13"/>
      <c r="O353" s="51"/>
      <c r="P353" s="8"/>
      <c r="Q353" s="41">
        <v>16.66</v>
      </c>
      <c r="R353" s="42">
        <f t="shared" si="182"/>
        <v>0</v>
      </c>
      <c r="S353" s="43">
        <f>L353+N353+Q353</f>
        <v>16.66</v>
      </c>
      <c r="T353" s="405"/>
      <c r="U353" s="405"/>
      <c r="V353" s="405"/>
      <c r="W353" s="484"/>
      <c r="X353" s="423"/>
      <c r="Y353" s="405"/>
      <c r="Z353" s="424">
        <v>12.5</v>
      </c>
      <c r="AA353" s="406">
        <f t="shared" ref="AA353:AA356" si="242">T353+V353+Y353</f>
        <v>0</v>
      </c>
      <c r="AB353" s="484">
        <f t="shared" si="202"/>
        <v>12.5</v>
      </c>
      <c r="AC353" s="404"/>
    </row>
    <row r="354" spans="1:29" ht="18">
      <c r="A354" s="6">
        <v>21.02</v>
      </c>
      <c r="B354" s="7" t="s">
        <v>210</v>
      </c>
      <c r="C354" s="8">
        <v>1</v>
      </c>
      <c r="D354" s="13">
        <v>12.5</v>
      </c>
      <c r="E354" s="8">
        <v>1</v>
      </c>
      <c r="F354" s="13">
        <v>12.5</v>
      </c>
      <c r="G354" s="47">
        <f t="shared" si="175"/>
        <v>1</v>
      </c>
      <c r="H354" s="48">
        <f t="shared" si="175"/>
        <v>1</v>
      </c>
      <c r="I354" s="49">
        <f t="shared" si="241"/>
        <v>0</v>
      </c>
      <c r="J354" s="50">
        <f t="shared" si="241"/>
        <v>0</v>
      </c>
      <c r="K354" s="8"/>
      <c r="L354" s="8"/>
      <c r="M354" s="8"/>
      <c r="N354" s="13"/>
      <c r="O354" s="51"/>
      <c r="P354" s="8"/>
      <c r="Q354" s="41">
        <v>16.670000000000002</v>
      </c>
      <c r="R354" s="42">
        <f t="shared" si="182"/>
        <v>0</v>
      </c>
      <c r="S354" s="43">
        <f>L354+N354+Q354</f>
        <v>16.670000000000002</v>
      </c>
      <c r="T354" s="405"/>
      <c r="U354" s="405"/>
      <c r="V354" s="405"/>
      <c r="W354" s="484"/>
      <c r="X354" s="423"/>
      <c r="Y354" s="405"/>
      <c r="Z354" s="424">
        <v>12.5</v>
      </c>
      <c r="AA354" s="406">
        <f t="shared" si="242"/>
        <v>0</v>
      </c>
      <c r="AB354" s="484">
        <f t="shared" si="202"/>
        <v>12.5</v>
      </c>
      <c r="AC354" s="404"/>
    </row>
    <row r="355" spans="1:29" ht="31.5">
      <c r="A355" s="6">
        <f t="shared" ref="A355:A356" si="243">+A354+0.01</f>
        <v>21.03</v>
      </c>
      <c r="B355" s="7" t="s">
        <v>211</v>
      </c>
      <c r="C355" s="8">
        <v>1</v>
      </c>
      <c r="D355" s="13">
        <v>12.5</v>
      </c>
      <c r="E355" s="8">
        <v>1</v>
      </c>
      <c r="F355" s="13">
        <v>12.5</v>
      </c>
      <c r="G355" s="47">
        <f t="shared" si="175"/>
        <v>1</v>
      </c>
      <c r="H355" s="48">
        <f t="shared" si="175"/>
        <v>1</v>
      </c>
      <c r="I355" s="49">
        <f t="shared" si="241"/>
        <v>0</v>
      </c>
      <c r="J355" s="50">
        <f t="shared" si="241"/>
        <v>0</v>
      </c>
      <c r="K355" s="8"/>
      <c r="L355" s="8"/>
      <c r="M355" s="8"/>
      <c r="N355" s="13"/>
      <c r="O355" s="51"/>
      <c r="P355" s="8"/>
      <c r="Q355" s="41">
        <v>16.670000000000002</v>
      </c>
      <c r="R355" s="42">
        <f t="shared" si="182"/>
        <v>0</v>
      </c>
      <c r="S355" s="43">
        <f>L355+N355+Q355</f>
        <v>16.670000000000002</v>
      </c>
      <c r="T355" s="405"/>
      <c r="U355" s="405"/>
      <c r="V355" s="405"/>
      <c r="W355" s="484"/>
      <c r="X355" s="423"/>
      <c r="Y355" s="405">
        <v>0</v>
      </c>
      <c r="Z355" s="424">
        <v>12.5</v>
      </c>
      <c r="AA355" s="406">
        <f t="shared" si="242"/>
        <v>0</v>
      </c>
      <c r="AB355" s="484">
        <f t="shared" si="202"/>
        <v>12.5</v>
      </c>
      <c r="AC355" s="404"/>
    </row>
    <row r="356" spans="1:29" ht="31.5">
      <c r="A356" s="6">
        <f t="shared" si="243"/>
        <v>21.040000000000003</v>
      </c>
      <c r="B356" s="7" t="s">
        <v>212</v>
      </c>
      <c r="C356" s="8">
        <v>1</v>
      </c>
      <c r="D356" s="13">
        <v>12.5</v>
      </c>
      <c r="E356" s="8">
        <v>1</v>
      </c>
      <c r="F356" s="13">
        <v>12.5</v>
      </c>
      <c r="G356" s="47">
        <f t="shared" si="175"/>
        <v>1</v>
      </c>
      <c r="H356" s="48">
        <f t="shared" si="175"/>
        <v>1</v>
      </c>
      <c r="I356" s="49">
        <f t="shared" si="241"/>
        <v>0</v>
      </c>
      <c r="J356" s="50">
        <f t="shared" si="241"/>
        <v>0</v>
      </c>
      <c r="K356" s="8"/>
      <c r="L356" s="8"/>
      <c r="M356" s="8"/>
      <c r="N356" s="13"/>
      <c r="O356" s="51"/>
      <c r="P356" s="8"/>
      <c r="Q356" s="41">
        <v>16.670000000000002</v>
      </c>
      <c r="R356" s="42">
        <f t="shared" si="182"/>
        <v>0</v>
      </c>
      <c r="S356" s="43">
        <f>L356+N356+Q356</f>
        <v>16.670000000000002</v>
      </c>
      <c r="T356" s="405"/>
      <c r="U356" s="405"/>
      <c r="V356" s="405"/>
      <c r="W356" s="484"/>
      <c r="X356" s="423"/>
      <c r="Y356" s="405">
        <v>0</v>
      </c>
      <c r="Z356" s="424">
        <v>12.5</v>
      </c>
      <c r="AA356" s="406">
        <f t="shared" si="242"/>
        <v>0</v>
      </c>
      <c r="AB356" s="484">
        <f t="shared" si="202"/>
        <v>12.5</v>
      </c>
      <c r="AC356" s="404"/>
    </row>
    <row r="357" spans="1:29" s="216" customFormat="1" ht="18">
      <c r="A357" s="203"/>
      <c r="B357" s="192" t="s">
        <v>107</v>
      </c>
      <c r="C357" s="198">
        <f>C353</f>
        <v>1</v>
      </c>
      <c r="D357" s="199">
        <f t="shared" ref="D357:S357" si="244">SUM(D353:D356)</f>
        <v>50</v>
      </c>
      <c r="E357" s="198">
        <f>E353</f>
        <v>1</v>
      </c>
      <c r="F357" s="199">
        <f t="shared" si="244"/>
        <v>50</v>
      </c>
      <c r="G357" s="214">
        <f t="shared" si="175"/>
        <v>1</v>
      </c>
      <c r="H357" s="215">
        <f t="shared" si="175"/>
        <v>1</v>
      </c>
      <c r="I357" s="198">
        <f t="shared" si="244"/>
        <v>0</v>
      </c>
      <c r="J357" s="199">
        <f t="shared" si="244"/>
        <v>0</v>
      </c>
      <c r="K357" s="199">
        <f t="shared" si="244"/>
        <v>0</v>
      </c>
      <c r="L357" s="199">
        <f t="shared" si="244"/>
        <v>0</v>
      </c>
      <c r="M357" s="199">
        <f t="shared" si="244"/>
        <v>0</v>
      </c>
      <c r="N357" s="199">
        <f t="shared" si="244"/>
        <v>0</v>
      </c>
      <c r="O357" s="200">
        <f>SUM(O353:O356)</f>
        <v>0</v>
      </c>
      <c r="P357" s="199">
        <f t="shared" si="244"/>
        <v>0</v>
      </c>
      <c r="Q357" s="199">
        <f>SUM(Q353:Q356)</f>
        <v>66.67</v>
      </c>
      <c r="R357" s="199">
        <f t="shared" si="244"/>
        <v>0</v>
      </c>
      <c r="S357" s="199">
        <f t="shared" si="244"/>
        <v>66.67</v>
      </c>
      <c r="T357" s="446"/>
      <c r="U357" s="446">
        <f t="shared" ref="U357:W357" si="245">SUM(U353:U356)</f>
        <v>0</v>
      </c>
      <c r="V357" s="446"/>
      <c r="W357" s="446">
        <f t="shared" si="245"/>
        <v>0</v>
      </c>
      <c r="X357" s="449"/>
      <c r="Y357" s="446"/>
      <c r="Z357" s="446">
        <f>SUM(Z353:Z356)</f>
        <v>50</v>
      </c>
      <c r="AA357" s="446"/>
      <c r="AB357" s="446">
        <f>SUM(AB353:AB356)</f>
        <v>50</v>
      </c>
      <c r="AC357" s="422"/>
    </row>
    <row r="358" spans="1:29" s="147" customFormat="1" ht="18">
      <c r="A358" s="143">
        <v>22</v>
      </c>
      <c r="B358" s="144" t="s">
        <v>213</v>
      </c>
      <c r="C358" s="145"/>
      <c r="D358" s="162"/>
      <c r="E358" s="145"/>
      <c r="F358" s="162"/>
      <c r="G358" s="151"/>
      <c r="H358" s="152"/>
      <c r="I358" s="159"/>
      <c r="J358" s="145"/>
      <c r="K358" s="145"/>
      <c r="L358" s="145"/>
      <c r="M358" s="145"/>
      <c r="N358" s="162"/>
      <c r="O358" s="153"/>
      <c r="P358" s="145"/>
      <c r="Q358" s="162"/>
      <c r="R358" s="154">
        <f t="shared" si="182"/>
        <v>0</v>
      </c>
      <c r="S358" s="155">
        <f>L358+N358+Q358</f>
        <v>0</v>
      </c>
      <c r="T358" s="439"/>
      <c r="U358" s="439"/>
      <c r="V358" s="439"/>
      <c r="W358" s="448"/>
      <c r="X358" s="440"/>
      <c r="Y358" s="439"/>
      <c r="Z358" s="448"/>
      <c r="AA358" s="406">
        <f t="shared" ref="AA358:AA360" si="246">T358+V358+Y358</f>
        <v>0</v>
      </c>
      <c r="AB358" s="484">
        <f t="shared" si="202"/>
        <v>0</v>
      </c>
      <c r="AC358" s="403"/>
    </row>
    <row r="359" spans="1:29" ht="18">
      <c r="A359" s="6">
        <v>22.01</v>
      </c>
      <c r="B359" s="7" t="s">
        <v>214</v>
      </c>
      <c r="C359" s="8"/>
      <c r="D359" s="13"/>
      <c r="E359" s="8"/>
      <c r="F359" s="13"/>
      <c r="G359" s="47"/>
      <c r="H359" s="48"/>
      <c r="I359" s="49">
        <f t="shared" ref="I359:J360" si="247">C359-E359</f>
        <v>0</v>
      </c>
      <c r="J359" s="50">
        <f t="shared" si="247"/>
        <v>0</v>
      </c>
      <c r="K359" s="8"/>
      <c r="L359" s="8"/>
      <c r="M359" s="8"/>
      <c r="N359" s="13"/>
      <c r="O359" s="51">
        <v>6.0000000000000001E-3</v>
      </c>
      <c r="P359" s="8"/>
      <c r="Q359" s="41">
        <f t="shared" ref="Q359:Q360" si="248">O359*P359</f>
        <v>0</v>
      </c>
      <c r="R359" s="42">
        <f t="shared" si="182"/>
        <v>0</v>
      </c>
      <c r="S359" s="43">
        <f t="shared" si="182"/>
        <v>0</v>
      </c>
      <c r="T359" s="405"/>
      <c r="U359" s="405"/>
      <c r="V359" s="405"/>
      <c r="W359" s="484"/>
      <c r="X359" s="423">
        <v>6.0000000000000001E-3</v>
      </c>
      <c r="Y359" s="405"/>
      <c r="Z359" s="424">
        <f t="shared" ref="Z359:Z360" si="249">X359*Y359</f>
        <v>0</v>
      </c>
      <c r="AA359" s="406">
        <f t="shared" si="246"/>
        <v>0</v>
      </c>
      <c r="AB359" s="484">
        <f t="shared" si="202"/>
        <v>0</v>
      </c>
      <c r="AC359" s="404"/>
    </row>
    <row r="360" spans="1:29" ht="18">
      <c r="A360" s="6">
        <v>22.02</v>
      </c>
      <c r="B360" s="7" t="s">
        <v>215</v>
      </c>
      <c r="C360" s="8">
        <v>2790</v>
      </c>
      <c r="D360" s="13">
        <v>8.3699999999999992</v>
      </c>
      <c r="E360" s="8">
        <v>2790</v>
      </c>
      <c r="F360" s="13">
        <v>8.3699999999999992</v>
      </c>
      <c r="G360" s="47">
        <f t="shared" si="175"/>
        <v>1</v>
      </c>
      <c r="H360" s="48">
        <f t="shared" si="175"/>
        <v>1</v>
      </c>
      <c r="I360" s="49">
        <f t="shared" si="247"/>
        <v>0</v>
      </c>
      <c r="J360" s="50">
        <f t="shared" si="247"/>
        <v>0</v>
      </c>
      <c r="K360" s="8"/>
      <c r="L360" s="8"/>
      <c r="M360" s="8"/>
      <c r="N360" s="13"/>
      <c r="O360" s="51">
        <v>6.0000000000000001E-3</v>
      </c>
      <c r="P360" s="8">
        <v>2808</v>
      </c>
      <c r="Q360" s="41">
        <f t="shared" si="248"/>
        <v>16.847999999999999</v>
      </c>
      <c r="R360" s="42">
        <f t="shared" si="182"/>
        <v>2808</v>
      </c>
      <c r="S360" s="43">
        <f t="shared" si="182"/>
        <v>16.847999999999999</v>
      </c>
      <c r="T360" s="405"/>
      <c r="U360" s="405"/>
      <c r="V360" s="405"/>
      <c r="W360" s="484"/>
      <c r="X360" s="423">
        <v>3.0000000000000001E-3</v>
      </c>
      <c r="Y360" s="405">
        <v>2784</v>
      </c>
      <c r="Z360" s="424">
        <f t="shared" si="249"/>
        <v>8.3520000000000003</v>
      </c>
      <c r="AA360" s="406">
        <f t="shared" si="246"/>
        <v>2784</v>
      </c>
      <c r="AB360" s="484">
        <f t="shared" si="202"/>
        <v>8.3520000000000003</v>
      </c>
      <c r="AC360" s="404"/>
    </row>
    <row r="361" spans="1:29" s="216" customFormat="1" ht="18">
      <c r="A361" s="203"/>
      <c r="B361" s="181" t="s">
        <v>105</v>
      </c>
      <c r="C361" s="198">
        <f>SUM(C359:C360)</f>
        <v>2790</v>
      </c>
      <c r="D361" s="199">
        <f t="shared" ref="D361:S361" si="250">SUM(D359:D360)</f>
        <v>8.3699999999999992</v>
      </c>
      <c r="E361" s="198">
        <f t="shared" si="250"/>
        <v>2790</v>
      </c>
      <c r="F361" s="199">
        <f t="shared" si="250"/>
        <v>8.3699999999999992</v>
      </c>
      <c r="G361" s="214">
        <f t="shared" si="175"/>
        <v>1</v>
      </c>
      <c r="H361" s="215">
        <f t="shared" si="175"/>
        <v>1</v>
      </c>
      <c r="I361" s="198">
        <f t="shared" si="250"/>
        <v>0</v>
      </c>
      <c r="J361" s="199">
        <f t="shared" si="250"/>
        <v>0</v>
      </c>
      <c r="K361" s="199">
        <f t="shared" si="250"/>
        <v>0</v>
      </c>
      <c r="L361" s="199">
        <f t="shared" si="250"/>
        <v>0</v>
      </c>
      <c r="M361" s="199">
        <f t="shared" si="250"/>
        <v>0</v>
      </c>
      <c r="N361" s="199">
        <f t="shared" si="250"/>
        <v>0</v>
      </c>
      <c r="O361" s="200">
        <f t="shared" si="250"/>
        <v>1.2E-2</v>
      </c>
      <c r="P361" s="199">
        <f t="shared" si="250"/>
        <v>2808</v>
      </c>
      <c r="Q361" s="199">
        <f>SUM(Q359:Q360)</f>
        <v>16.847999999999999</v>
      </c>
      <c r="R361" s="199">
        <f t="shared" si="250"/>
        <v>2808</v>
      </c>
      <c r="S361" s="199">
        <f t="shared" si="250"/>
        <v>16.847999999999999</v>
      </c>
      <c r="T361" s="446"/>
      <c r="U361" s="446">
        <f t="shared" ref="U361:W361" si="251">SUM(U359:U360)</f>
        <v>0</v>
      </c>
      <c r="V361" s="446"/>
      <c r="W361" s="446">
        <f t="shared" si="251"/>
        <v>0</v>
      </c>
      <c r="X361" s="449"/>
      <c r="Y361" s="446"/>
      <c r="Z361" s="446">
        <f>SUM(Z359:Z360)</f>
        <v>8.3520000000000003</v>
      </c>
      <c r="AA361" s="446"/>
      <c r="AB361" s="446">
        <f>SUM(AB359:AB360)</f>
        <v>8.3520000000000003</v>
      </c>
      <c r="AC361" s="412"/>
    </row>
    <row r="362" spans="1:29" ht="18">
      <c r="A362" s="260" t="s">
        <v>204</v>
      </c>
      <c r="B362" s="36" t="s">
        <v>216</v>
      </c>
      <c r="C362" s="26"/>
      <c r="D362" s="27"/>
      <c r="E362" s="26"/>
      <c r="F362" s="27"/>
      <c r="G362" s="47"/>
      <c r="H362" s="48"/>
      <c r="I362" s="53"/>
      <c r="J362" s="26"/>
      <c r="K362" s="26"/>
      <c r="L362" s="26"/>
      <c r="M362" s="26"/>
      <c r="N362" s="27"/>
      <c r="O362" s="112"/>
      <c r="P362" s="26"/>
      <c r="Q362" s="27"/>
      <c r="R362" s="42">
        <f t="shared" si="182"/>
        <v>0</v>
      </c>
      <c r="S362" s="43">
        <f t="shared" si="182"/>
        <v>0</v>
      </c>
      <c r="T362" s="439"/>
      <c r="U362" s="439"/>
      <c r="V362" s="439"/>
      <c r="W362" s="448"/>
      <c r="X362" s="440"/>
      <c r="Y362" s="439"/>
      <c r="Z362" s="448"/>
      <c r="AA362" s="406"/>
      <c r="AB362" s="484"/>
      <c r="AC362" s="403"/>
    </row>
    <row r="363" spans="1:29" s="147" customFormat="1" ht="18">
      <c r="A363" s="143">
        <v>23</v>
      </c>
      <c r="B363" s="144" t="s">
        <v>217</v>
      </c>
      <c r="C363" s="145"/>
      <c r="D363" s="162"/>
      <c r="E363" s="145"/>
      <c r="F363" s="162"/>
      <c r="G363" s="151"/>
      <c r="H363" s="152"/>
      <c r="I363" s="159"/>
      <c r="J363" s="145"/>
      <c r="K363" s="145"/>
      <c r="L363" s="145"/>
      <c r="M363" s="145"/>
      <c r="N363" s="162"/>
      <c r="O363" s="153"/>
      <c r="P363" s="145"/>
      <c r="Q363" s="162"/>
      <c r="R363" s="154">
        <f t="shared" si="182"/>
        <v>0</v>
      </c>
      <c r="S363" s="155">
        <f t="shared" si="182"/>
        <v>0</v>
      </c>
      <c r="T363" s="439"/>
      <c r="U363" s="439"/>
      <c r="V363" s="439"/>
      <c r="W363" s="448"/>
      <c r="X363" s="440"/>
      <c r="Y363" s="439"/>
      <c r="Z363" s="448"/>
      <c r="AA363" s="406"/>
      <c r="AB363" s="484"/>
      <c r="AC363" s="403"/>
    </row>
    <row r="364" spans="1:29" s="87" customFormat="1" ht="18">
      <c r="A364" s="6">
        <v>23.01</v>
      </c>
      <c r="B364" s="7" t="s">
        <v>218</v>
      </c>
      <c r="C364" s="8">
        <v>0</v>
      </c>
      <c r="D364" s="13">
        <v>0</v>
      </c>
      <c r="E364" s="8">
        <v>0</v>
      </c>
      <c r="F364" s="13">
        <v>0</v>
      </c>
      <c r="G364" s="47"/>
      <c r="H364" s="48"/>
      <c r="I364" s="49">
        <f t="shared" ref="I364:J400" si="252">C364-E364</f>
        <v>0</v>
      </c>
      <c r="J364" s="50">
        <f t="shared" si="252"/>
        <v>0</v>
      </c>
      <c r="K364" s="26"/>
      <c r="L364" s="26"/>
      <c r="M364" s="26"/>
      <c r="N364" s="27"/>
      <c r="O364" s="69"/>
      <c r="P364" s="8"/>
      <c r="Q364" s="41">
        <f t="shared" ref="Q364:Q387" si="253">O364*P364</f>
        <v>0</v>
      </c>
      <c r="R364" s="42">
        <f t="shared" si="182"/>
        <v>0</v>
      </c>
      <c r="S364" s="43">
        <f t="shared" si="182"/>
        <v>0</v>
      </c>
      <c r="T364" s="439"/>
      <c r="U364" s="439"/>
      <c r="V364" s="439"/>
      <c r="W364" s="448"/>
      <c r="X364" s="480"/>
      <c r="Y364" s="405"/>
      <c r="Z364" s="424">
        <f t="shared" ref="Z364:Z387" si="254">X364*Y364</f>
        <v>0</v>
      </c>
      <c r="AA364" s="406">
        <f t="shared" ref="AA364:AB424" si="255">T364+V364+Y364</f>
        <v>0</v>
      </c>
      <c r="AB364" s="484">
        <f t="shared" si="202"/>
        <v>0</v>
      </c>
      <c r="AC364" s="403"/>
    </row>
    <row r="365" spans="1:29" s="87" customFormat="1" ht="18">
      <c r="A365" s="6">
        <f t="shared" ref="A365:A370" si="256">+A364+0.01</f>
        <v>23.020000000000003</v>
      </c>
      <c r="B365" s="7" t="s">
        <v>219</v>
      </c>
      <c r="C365" s="26">
        <v>0</v>
      </c>
      <c r="D365" s="27">
        <v>0</v>
      </c>
      <c r="E365" s="26">
        <v>0</v>
      </c>
      <c r="F365" s="27">
        <v>0</v>
      </c>
      <c r="G365" s="47"/>
      <c r="H365" s="48"/>
      <c r="I365" s="49">
        <f t="shared" si="252"/>
        <v>0</v>
      </c>
      <c r="J365" s="50">
        <f t="shared" si="252"/>
        <v>0</v>
      </c>
      <c r="K365" s="26"/>
      <c r="L365" s="26"/>
      <c r="M365" s="26"/>
      <c r="N365" s="27"/>
      <c r="O365" s="69"/>
      <c r="P365" s="8"/>
      <c r="Q365" s="41">
        <f t="shared" si="253"/>
        <v>0</v>
      </c>
      <c r="R365" s="42">
        <f t="shared" si="182"/>
        <v>0</v>
      </c>
      <c r="S365" s="43">
        <f t="shared" si="182"/>
        <v>0</v>
      </c>
      <c r="T365" s="439"/>
      <c r="U365" s="439"/>
      <c r="V365" s="439"/>
      <c r="W365" s="448"/>
      <c r="X365" s="480"/>
      <c r="Y365" s="405"/>
      <c r="Z365" s="424">
        <f t="shared" si="254"/>
        <v>0</v>
      </c>
      <c r="AA365" s="406">
        <f t="shared" si="255"/>
        <v>0</v>
      </c>
      <c r="AB365" s="484">
        <f t="shared" si="202"/>
        <v>0</v>
      </c>
      <c r="AC365" s="403"/>
    </row>
    <row r="366" spans="1:29" ht="18">
      <c r="A366" s="6">
        <f t="shared" si="256"/>
        <v>23.030000000000005</v>
      </c>
      <c r="B366" s="7" t="s">
        <v>220</v>
      </c>
      <c r="C366" s="8">
        <v>1</v>
      </c>
      <c r="D366" s="13">
        <v>14.164999999999999</v>
      </c>
      <c r="E366" s="8"/>
      <c r="F366" s="13"/>
      <c r="G366" s="47">
        <f t="shared" si="175"/>
        <v>0</v>
      </c>
      <c r="H366" s="48">
        <f t="shared" si="175"/>
        <v>0</v>
      </c>
      <c r="I366" s="49">
        <f t="shared" si="252"/>
        <v>1</v>
      </c>
      <c r="J366" s="50">
        <f t="shared" si="252"/>
        <v>14.164999999999999</v>
      </c>
      <c r="K366" s="8"/>
      <c r="L366" s="8"/>
      <c r="M366" s="8"/>
      <c r="N366" s="13"/>
      <c r="O366" s="51"/>
      <c r="P366" s="8"/>
      <c r="Q366" s="41">
        <f t="shared" si="253"/>
        <v>0</v>
      </c>
      <c r="R366" s="42">
        <f t="shared" si="182"/>
        <v>0</v>
      </c>
      <c r="S366" s="43">
        <f t="shared" si="182"/>
        <v>0</v>
      </c>
      <c r="T366" s="405"/>
      <c r="U366" s="405"/>
      <c r="V366" s="405"/>
      <c r="W366" s="484"/>
      <c r="X366" s="423"/>
      <c r="Y366" s="405"/>
      <c r="Z366" s="424">
        <f t="shared" si="254"/>
        <v>0</v>
      </c>
      <c r="AA366" s="406">
        <f t="shared" si="255"/>
        <v>0</v>
      </c>
      <c r="AB366" s="484">
        <f t="shared" si="202"/>
        <v>0</v>
      </c>
      <c r="AC366" s="404"/>
    </row>
    <row r="367" spans="1:29" ht="18">
      <c r="A367" s="6">
        <f t="shared" si="256"/>
        <v>23.040000000000006</v>
      </c>
      <c r="B367" s="7" t="s">
        <v>221</v>
      </c>
      <c r="C367" s="8">
        <v>0</v>
      </c>
      <c r="D367" s="13">
        <v>0</v>
      </c>
      <c r="E367" s="8">
        <v>0</v>
      </c>
      <c r="F367" s="13">
        <v>0</v>
      </c>
      <c r="G367" s="47"/>
      <c r="H367" s="48"/>
      <c r="I367" s="49">
        <f t="shared" si="252"/>
        <v>0</v>
      </c>
      <c r="J367" s="50">
        <f t="shared" si="252"/>
        <v>0</v>
      </c>
      <c r="K367" s="8"/>
      <c r="L367" s="8"/>
      <c r="M367" s="8"/>
      <c r="N367" s="13"/>
      <c r="O367" s="51"/>
      <c r="P367" s="8"/>
      <c r="Q367" s="41">
        <f t="shared" si="253"/>
        <v>0</v>
      </c>
      <c r="R367" s="42">
        <f t="shared" si="182"/>
        <v>0</v>
      </c>
      <c r="S367" s="43">
        <f t="shared" si="182"/>
        <v>0</v>
      </c>
      <c r="T367" s="405"/>
      <c r="U367" s="405"/>
      <c r="V367" s="405"/>
      <c r="W367" s="484"/>
      <c r="X367" s="423"/>
      <c r="Y367" s="405"/>
      <c r="Z367" s="424">
        <f t="shared" si="254"/>
        <v>0</v>
      </c>
      <c r="AA367" s="406">
        <f t="shared" si="255"/>
        <v>0</v>
      </c>
      <c r="AB367" s="484">
        <f t="shared" si="202"/>
        <v>0</v>
      </c>
      <c r="AC367" s="404"/>
    </row>
    <row r="368" spans="1:29" ht="18">
      <c r="A368" s="6">
        <f t="shared" si="256"/>
        <v>23.050000000000008</v>
      </c>
      <c r="B368" s="7" t="s">
        <v>141</v>
      </c>
      <c r="C368" s="8">
        <v>0</v>
      </c>
      <c r="D368" s="13">
        <v>0</v>
      </c>
      <c r="E368" s="8">
        <v>0</v>
      </c>
      <c r="F368" s="13">
        <v>0</v>
      </c>
      <c r="G368" s="47"/>
      <c r="H368" s="48"/>
      <c r="I368" s="49">
        <f t="shared" si="252"/>
        <v>0</v>
      </c>
      <c r="J368" s="50">
        <f t="shared" si="252"/>
        <v>0</v>
      </c>
      <c r="K368" s="8"/>
      <c r="L368" s="8"/>
      <c r="M368" s="8"/>
      <c r="N368" s="13"/>
      <c r="O368" s="51">
        <v>21.6</v>
      </c>
      <c r="P368" s="8">
        <v>1</v>
      </c>
      <c r="Q368" s="41">
        <f t="shared" si="253"/>
        <v>21.6</v>
      </c>
      <c r="R368" s="42">
        <f t="shared" si="182"/>
        <v>1</v>
      </c>
      <c r="S368" s="43">
        <f t="shared" si="182"/>
        <v>21.6</v>
      </c>
      <c r="T368" s="405"/>
      <c r="U368" s="405"/>
      <c r="V368" s="405"/>
      <c r="W368" s="484"/>
      <c r="X368" s="423">
        <v>21.6</v>
      </c>
      <c r="Y368" s="405">
        <v>0</v>
      </c>
      <c r="Z368" s="424">
        <f t="shared" si="254"/>
        <v>0</v>
      </c>
      <c r="AA368" s="406">
        <f t="shared" si="255"/>
        <v>0</v>
      </c>
      <c r="AB368" s="484">
        <f t="shared" si="202"/>
        <v>0</v>
      </c>
      <c r="AC368" s="404"/>
    </row>
    <row r="369" spans="1:29" ht="30" customHeight="1">
      <c r="A369" s="6">
        <f t="shared" si="256"/>
        <v>23.060000000000009</v>
      </c>
      <c r="B369" s="7" t="s">
        <v>222</v>
      </c>
      <c r="C369" s="8">
        <v>0</v>
      </c>
      <c r="D369" s="13">
        <v>0</v>
      </c>
      <c r="E369" s="8">
        <v>0</v>
      </c>
      <c r="F369" s="13">
        <v>0</v>
      </c>
      <c r="G369" s="47"/>
      <c r="H369" s="48"/>
      <c r="I369" s="49">
        <f t="shared" si="252"/>
        <v>0</v>
      </c>
      <c r="J369" s="50">
        <f t="shared" si="252"/>
        <v>0</v>
      </c>
      <c r="K369" s="8"/>
      <c r="L369" s="8"/>
      <c r="M369" s="8"/>
      <c r="N369" s="13"/>
      <c r="O369" s="51"/>
      <c r="P369" s="8"/>
      <c r="Q369" s="41">
        <f t="shared" si="253"/>
        <v>0</v>
      </c>
      <c r="R369" s="42">
        <f t="shared" si="182"/>
        <v>0</v>
      </c>
      <c r="S369" s="43">
        <f t="shared" si="182"/>
        <v>0</v>
      </c>
      <c r="T369" s="405"/>
      <c r="U369" s="405"/>
      <c r="V369" s="405"/>
      <c r="W369" s="484"/>
      <c r="X369" s="423"/>
      <c r="Y369" s="405"/>
      <c r="Z369" s="424">
        <f t="shared" si="254"/>
        <v>0</v>
      </c>
      <c r="AA369" s="406">
        <f t="shared" si="255"/>
        <v>0</v>
      </c>
      <c r="AB369" s="484">
        <f t="shared" si="202"/>
        <v>0</v>
      </c>
      <c r="AC369" s="404"/>
    </row>
    <row r="370" spans="1:29" ht="28.5" customHeight="1">
      <c r="A370" s="6">
        <f t="shared" si="256"/>
        <v>23.070000000000011</v>
      </c>
      <c r="B370" s="7" t="s">
        <v>22</v>
      </c>
      <c r="C370" s="8">
        <v>0</v>
      </c>
      <c r="D370" s="13">
        <v>0</v>
      </c>
      <c r="E370" s="8">
        <v>0</v>
      </c>
      <c r="F370" s="13">
        <v>0</v>
      </c>
      <c r="G370" s="47"/>
      <c r="H370" s="48"/>
      <c r="I370" s="49">
        <f t="shared" si="252"/>
        <v>0</v>
      </c>
      <c r="J370" s="50">
        <f t="shared" si="252"/>
        <v>0</v>
      </c>
      <c r="K370" s="8"/>
      <c r="L370" s="8"/>
      <c r="M370" s="8"/>
      <c r="N370" s="13"/>
      <c r="O370" s="51"/>
      <c r="P370" s="8"/>
      <c r="Q370" s="41">
        <f t="shared" si="253"/>
        <v>0</v>
      </c>
      <c r="R370" s="42">
        <f t="shared" ref="R370" si="257">K370+M370+P370</f>
        <v>0</v>
      </c>
      <c r="S370" s="43">
        <f t="shared" ref="S370" si="258">L370+N370+Q370</f>
        <v>0</v>
      </c>
      <c r="T370" s="8"/>
      <c r="U370" s="8"/>
      <c r="V370" s="405"/>
      <c r="W370" s="484"/>
      <c r="X370" s="423"/>
      <c r="Y370" s="405"/>
      <c r="Z370" s="424">
        <f t="shared" si="254"/>
        <v>0</v>
      </c>
      <c r="AA370" s="406">
        <v>0</v>
      </c>
      <c r="AB370" s="484">
        <v>0</v>
      </c>
      <c r="AC370" s="404"/>
    </row>
    <row r="371" spans="1:29" ht="30" customHeight="1">
      <c r="A371" s="6">
        <f>+A370+0.01</f>
        <v>23.080000000000013</v>
      </c>
      <c r="B371" s="7" t="s">
        <v>223</v>
      </c>
      <c r="C371" s="8">
        <v>0</v>
      </c>
      <c r="D371" s="13">
        <v>0</v>
      </c>
      <c r="E371" s="8">
        <v>0</v>
      </c>
      <c r="F371" s="13">
        <v>0</v>
      </c>
      <c r="G371" s="47"/>
      <c r="H371" s="48"/>
      <c r="I371" s="49">
        <f t="shared" si="252"/>
        <v>0</v>
      </c>
      <c r="J371" s="50">
        <f t="shared" si="252"/>
        <v>0</v>
      </c>
      <c r="K371" s="8"/>
      <c r="L371" s="8"/>
      <c r="M371" s="8"/>
      <c r="N371" s="13"/>
      <c r="O371" s="51">
        <v>7.2</v>
      </c>
      <c r="P371" s="94"/>
      <c r="Q371" s="41">
        <f t="shared" si="253"/>
        <v>0</v>
      </c>
      <c r="R371" s="42">
        <f t="shared" si="182"/>
        <v>0</v>
      </c>
      <c r="S371" s="43">
        <f t="shared" si="182"/>
        <v>0</v>
      </c>
      <c r="T371" s="405"/>
      <c r="U371" s="405"/>
      <c r="V371" s="405"/>
      <c r="W371" s="484"/>
      <c r="X371" s="423">
        <v>7.2</v>
      </c>
      <c r="Y371" s="481"/>
      <c r="Z371" s="424">
        <f t="shared" si="254"/>
        <v>0</v>
      </c>
      <c r="AA371" s="406">
        <f t="shared" si="255"/>
        <v>0</v>
      </c>
      <c r="AB371" s="484">
        <f t="shared" si="202"/>
        <v>0</v>
      </c>
      <c r="AC371" s="404"/>
    </row>
    <row r="372" spans="1:29" ht="30.75" customHeight="1">
      <c r="A372" s="6">
        <v>23.09</v>
      </c>
      <c r="B372" s="7" t="s">
        <v>347</v>
      </c>
      <c r="C372" s="8">
        <v>12</v>
      </c>
      <c r="D372" s="13">
        <v>44.508999999999986</v>
      </c>
      <c r="E372" s="8">
        <v>12</v>
      </c>
      <c r="F372" s="13">
        <v>44.508999999999986</v>
      </c>
      <c r="G372" s="47">
        <f t="shared" ref="G372:H425" si="259">E372/C372</f>
        <v>1</v>
      </c>
      <c r="H372" s="48">
        <f t="shared" si="259"/>
        <v>1</v>
      </c>
      <c r="I372" s="49">
        <f t="shared" si="252"/>
        <v>0</v>
      </c>
      <c r="J372" s="50">
        <f t="shared" si="252"/>
        <v>0</v>
      </c>
      <c r="K372" s="8"/>
      <c r="L372" s="8"/>
      <c r="M372" s="8"/>
      <c r="N372" s="13"/>
      <c r="O372" s="51">
        <v>7.2</v>
      </c>
      <c r="P372" s="8">
        <v>1</v>
      </c>
      <c r="Q372" s="41">
        <f t="shared" si="253"/>
        <v>7.2</v>
      </c>
      <c r="R372" s="42">
        <f t="shared" si="182"/>
        <v>1</v>
      </c>
      <c r="S372" s="43">
        <f t="shared" si="182"/>
        <v>7.2</v>
      </c>
      <c r="T372" s="405"/>
      <c r="U372" s="405"/>
      <c r="V372" s="405"/>
      <c r="W372" s="484"/>
      <c r="X372" s="423">
        <v>7.2</v>
      </c>
      <c r="Y372" s="405">
        <v>1</v>
      </c>
      <c r="Z372" s="424">
        <f t="shared" si="254"/>
        <v>7.2</v>
      </c>
      <c r="AA372" s="406">
        <f t="shared" si="255"/>
        <v>1</v>
      </c>
      <c r="AB372" s="484">
        <f t="shared" si="202"/>
        <v>7.2</v>
      </c>
      <c r="AC372" s="404"/>
    </row>
    <row r="373" spans="1:29" ht="32.25" customHeight="1">
      <c r="A373" s="6">
        <f t="shared" ref="A373:A386" si="260">+A372+0.01</f>
        <v>23.1</v>
      </c>
      <c r="B373" s="7" t="s">
        <v>294</v>
      </c>
      <c r="C373" s="8"/>
      <c r="D373" s="13"/>
      <c r="E373" s="8"/>
      <c r="F373" s="13"/>
      <c r="G373" s="47"/>
      <c r="H373" s="48"/>
      <c r="I373" s="49"/>
      <c r="J373" s="50"/>
      <c r="K373" s="8"/>
      <c r="L373" s="8"/>
      <c r="M373" s="8"/>
      <c r="N373" s="13"/>
      <c r="O373" s="51">
        <v>7.2</v>
      </c>
      <c r="P373" s="8"/>
      <c r="Q373" s="41">
        <f t="shared" si="253"/>
        <v>0</v>
      </c>
      <c r="R373" s="42">
        <f t="shared" si="182"/>
        <v>0</v>
      </c>
      <c r="S373" s="43">
        <f t="shared" si="182"/>
        <v>0</v>
      </c>
      <c r="T373" s="405"/>
      <c r="U373" s="405"/>
      <c r="V373" s="405"/>
      <c r="W373" s="484"/>
      <c r="X373" s="423">
        <v>7.2</v>
      </c>
      <c r="Y373" s="405"/>
      <c r="Z373" s="424">
        <f t="shared" si="254"/>
        <v>0</v>
      </c>
      <c r="AA373" s="406">
        <f t="shared" si="255"/>
        <v>0</v>
      </c>
      <c r="AB373" s="484">
        <f t="shared" si="202"/>
        <v>0</v>
      </c>
      <c r="AC373" s="404"/>
    </row>
    <row r="374" spans="1:29" ht="30.75" customHeight="1">
      <c r="A374" s="6">
        <f t="shared" si="260"/>
        <v>23.110000000000003</v>
      </c>
      <c r="B374" s="7" t="s">
        <v>348</v>
      </c>
      <c r="C374" s="8">
        <v>0</v>
      </c>
      <c r="D374" s="13">
        <v>0</v>
      </c>
      <c r="E374" s="8">
        <v>0</v>
      </c>
      <c r="F374" s="13">
        <v>0</v>
      </c>
      <c r="G374" s="47"/>
      <c r="H374" s="48"/>
      <c r="I374" s="49">
        <f t="shared" si="252"/>
        <v>0</v>
      </c>
      <c r="J374" s="50">
        <f t="shared" si="252"/>
        <v>0</v>
      </c>
      <c r="K374" s="8"/>
      <c r="L374" s="8"/>
      <c r="M374" s="8"/>
      <c r="N374" s="13"/>
      <c r="O374" s="51">
        <v>7.2</v>
      </c>
      <c r="P374" s="8">
        <v>85</v>
      </c>
      <c r="Q374" s="41">
        <f t="shared" si="253"/>
        <v>612</v>
      </c>
      <c r="R374" s="42">
        <f t="shared" si="182"/>
        <v>85</v>
      </c>
      <c r="S374" s="43">
        <f t="shared" si="182"/>
        <v>612</v>
      </c>
      <c r="T374" s="405"/>
      <c r="U374" s="405"/>
      <c r="V374" s="405"/>
      <c r="W374" s="484"/>
      <c r="X374" s="423">
        <v>7.2</v>
      </c>
      <c r="Y374" s="405">
        <v>18</v>
      </c>
      <c r="Z374" s="424">
        <f t="shared" si="254"/>
        <v>129.6</v>
      </c>
      <c r="AA374" s="406">
        <f t="shared" si="255"/>
        <v>18</v>
      </c>
      <c r="AB374" s="484">
        <f t="shared" si="202"/>
        <v>129.6</v>
      </c>
      <c r="AC374" s="404"/>
    </row>
    <row r="375" spans="1:29" ht="33.75" customHeight="1">
      <c r="A375" s="6">
        <f t="shared" si="260"/>
        <v>23.120000000000005</v>
      </c>
      <c r="B375" s="7" t="s">
        <v>295</v>
      </c>
      <c r="C375" s="8">
        <v>0</v>
      </c>
      <c r="D375" s="13">
        <v>0</v>
      </c>
      <c r="E375" s="8">
        <v>0</v>
      </c>
      <c r="F375" s="13">
        <v>0</v>
      </c>
      <c r="G375" s="47"/>
      <c r="H375" s="48"/>
      <c r="I375" s="49"/>
      <c r="J375" s="50"/>
      <c r="K375" s="8"/>
      <c r="L375" s="8"/>
      <c r="M375" s="8"/>
      <c r="N375" s="13"/>
      <c r="O375" s="51">
        <v>7.2</v>
      </c>
      <c r="P375" s="8"/>
      <c r="Q375" s="41">
        <f t="shared" si="253"/>
        <v>0</v>
      </c>
      <c r="R375" s="42">
        <f t="shared" si="182"/>
        <v>0</v>
      </c>
      <c r="S375" s="43">
        <f t="shared" si="182"/>
        <v>0</v>
      </c>
      <c r="T375" s="405"/>
      <c r="U375" s="405"/>
      <c r="V375" s="405"/>
      <c r="W375" s="484"/>
      <c r="X375" s="423">
        <v>7.2</v>
      </c>
      <c r="Y375" s="405"/>
      <c r="Z375" s="424">
        <f t="shared" si="254"/>
        <v>0</v>
      </c>
      <c r="AA375" s="406">
        <f t="shared" si="255"/>
        <v>0</v>
      </c>
      <c r="AB375" s="484">
        <f t="shared" si="202"/>
        <v>0</v>
      </c>
      <c r="AC375" s="404"/>
    </row>
    <row r="376" spans="1:29" ht="42.75" customHeight="1">
      <c r="A376" s="6">
        <f t="shared" si="260"/>
        <v>23.130000000000006</v>
      </c>
      <c r="B376" s="7" t="s">
        <v>224</v>
      </c>
      <c r="C376" s="8">
        <v>0</v>
      </c>
      <c r="D376" s="13">
        <v>0</v>
      </c>
      <c r="E376" s="8">
        <v>0</v>
      </c>
      <c r="F376" s="13">
        <v>0</v>
      </c>
      <c r="G376" s="47"/>
      <c r="H376" s="48"/>
      <c r="I376" s="49">
        <f t="shared" si="252"/>
        <v>0</v>
      </c>
      <c r="J376" s="50">
        <f t="shared" si="252"/>
        <v>0</v>
      </c>
      <c r="K376" s="8"/>
      <c r="L376" s="8"/>
      <c r="M376" s="8"/>
      <c r="N376" s="13"/>
      <c r="O376" s="51"/>
      <c r="P376" s="8"/>
      <c r="Q376" s="41">
        <f t="shared" si="253"/>
        <v>0</v>
      </c>
      <c r="R376" s="42">
        <f t="shared" si="182"/>
        <v>0</v>
      </c>
      <c r="S376" s="43">
        <f t="shared" si="182"/>
        <v>0</v>
      </c>
      <c r="T376" s="405"/>
      <c r="U376" s="405"/>
      <c r="V376" s="405"/>
      <c r="W376" s="484"/>
      <c r="X376" s="423"/>
      <c r="Y376" s="405"/>
      <c r="Z376" s="424">
        <f t="shared" si="254"/>
        <v>0</v>
      </c>
      <c r="AA376" s="406">
        <f t="shared" si="255"/>
        <v>0</v>
      </c>
      <c r="AB376" s="484">
        <f t="shared" si="202"/>
        <v>0</v>
      </c>
      <c r="AC376" s="404"/>
    </row>
    <row r="377" spans="1:29" ht="42.75" customHeight="1">
      <c r="A377" s="6">
        <f t="shared" si="260"/>
        <v>23.140000000000008</v>
      </c>
      <c r="B377" s="7" t="s">
        <v>225</v>
      </c>
      <c r="C377" s="8">
        <v>0</v>
      </c>
      <c r="D377" s="13">
        <v>0</v>
      </c>
      <c r="E377" s="8">
        <v>0</v>
      </c>
      <c r="F377" s="13">
        <v>0</v>
      </c>
      <c r="G377" s="47"/>
      <c r="H377" s="48"/>
      <c r="I377" s="49">
        <f t="shared" si="252"/>
        <v>0</v>
      </c>
      <c r="J377" s="50">
        <f t="shared" si="252"/>
        <v>0</v>
      </c>
      <c r="K377" s="8"/>
      <c r="L377" s="8"/>
      <c r="M377" s="8"/>
      <c r="N377" s="13"/>
      <c r="O377" s="51"/>
      <c r="P377" s="8"/>
      <c r="Q377" s="41">
        <f t="shared" si="253"/>
        <v>0</v>
      </c>
      <c r="R377" s="42">
        <f t="shared" si="182"/>
        <v>0</v>
      </c>
      <c r="S377" s="43">
        <f t="shared" si="182"/>
        <v>0</v>
      </c>
      <c r="T377" s="405"/>
      <c r="U377" s="405"/>
      <c r="V377" s="405"/>
      <c r="W377" s="484"/>
      <c r="X377" s="423"/>
      <c r="Y377" s="405"/>
      <c r="Z377" s="424">
        <f t="shared" si="254"/>
        <v>0</v>
      </c>
      <c r="AA377" s="406">
        <f t="shared" si="255"/>
        <v>0</v>
      </c>
      <c r="AB377" s="484">
        <f t="shared" si="202"/>
        <v>0</v>
      </c>
      <c r="AC377" s="404"/>
    </row>
    <row r="378" spans="1:29" s="91" customFormat="1" ht="18">
      <c r="A378" s="6">
        <f t="shared" si="260"/>
        <v>23.150000000000009</v>
      </c>
      <c r="B378" s="7" t="s">
        <v>226</v>
      </c>
      <c r="C378" s="8">
        <v>0</v>
      </c>
      <c r="D378" s="13">
        <v>0</v>
      </c>
      <c r="E378" s="8">
        <v>0</v>
      </c>
      <c r="F378" s="13">
        <v>0</v>
      </c>
      <c r="G378" s="47"/>
      <c r="H378" s="48"/>
      <c r="I378" s="49">
        <f t="shared" si="252"/>
        <v>0</v>
      </c>
      <c r="J378" s="50">
        <f t="shared" si="252"/>
        <v>0</v>
      </c>
      <c r="K378" s="8"/>
      <c r="L378" s="8"/>
      <c r="M378" s="8"/>
      <c r="N378" s="13"/>
      <c r="O378" s="51"/>
      <c r="P378" s="8"/>
      <c r="Q378" s="41">
        <f t="shared" si="253"/>
        <v>0</v>
      </c>
      <c r="R378" s="42">
        <f t="shared" si="182"/>
        <v>0</v>
      </c>
      <c r="S378" s="43">
        <f t="shared" si="182"/>
        <v>0</v>
      </c>
      <c r="T378" s="405"/>
      <c r="U378" s="405"/>
      <c r="V378" s="405"/>
      <c r="W378" s="484"/>
      <c r="X378" s="423"/>
      <c r="Y378" s="405"/>
      <c r="Z378" s="424">
        <f t="shared" si="254"/>
        <v>0</v>
      </c>
      <c r="AA378" s="406">
        <f t="shared" si="255"/>
        <v>0</v>
      </c>
      <c r="AB378" s="484">
        <f t="shared" si="202"/>
        <v>0</v>
      </c>
      <c r="AC378" s="404"/>
    </row>
    <row r="379" spans="1:29" ht="18">
      <c r="A379" s="6">
        <f t="shared" si="260"/>
        <v>23.160000000000011</v>
      </c>
      <c r="B379" s="7" t="s">
        <v>290</v>
      </c>
      <c r="C379" s="8">
        <v>0</v>
      </c>
      <c r="D379" s="13">
        <v>0</v>
      </c>
      <c r="E379" s="8">
        <v>0</v>
      </c>
      <c r="F379" s="13">
        <v>0</v>
      </c>
      <c r="G379" s="47"/>
      <c r="H379" s="48"/>
      <c r="I379" s="49">
        <f t="shared" si="252"/>
        <v>0</v>
      </c>
      <c r="J379" s="50">
        <f t="shared" si="252"/>
        <v>0</v>
      </c>
      <c r="K379" s="8"/>
      <c r="L379" s="8"/>
      <c r="M379" s="8"/>
      <c r="N379" s="13"/>
      <c r="O379" s="51"/>
      <c r="P379" s="8"/>
      <c r="Q379" s="41">
        <f t="shared" si="253"/>
        <v>0</v>
      </c>
      <c r="R379" s="42">
        <f t="shared" ref="R379:S423" si="261">K379+M379+P379</f>
        <v>0</v>
      </c>
      <c r="S379" s="43">
        <f t="shared" si="261"/>
        <v>0</v>
      </c>
      <c r="T379" s="405"/>
      <c r="U379" s="405"/>
      <c r="V379" s="405"/>
      <c r="W379" s="484"/>
      <c r="X379" s="423"/>
      <c r="Y379" s="405"/>
      <c r="Z379" s="424">
        <f t="shared" si="254"/>
        <v>0</v>
      </c>
      <c r="AA379" s="406">
        <f t="shared" si="255"/>
        <v>0</v>
      </c>
      <c r="AB379" s="484">
        <f t="shared" si="202"/>
        <v>0</v>
      </c>
      <c r="AC379" s="404"/>
    </row>
    <row r="380" spans="1:29" ht="18">
      <c r="A380" s="6">
        <f t="shared" si="260"/>
        <v>23.170000000000012</v>
      </c>
      <c r="B380" s="7" t="s">
        <v>227</v>
      </c>
      <c r="C380" s="8">
        <v>0</v>
      </c>
      <c r="D380" s="13">
        <v>0</v>
      </c>
      <c r="E380" s="8">
        <v>0</v>
      </c>
      <c r="F380" s="13">
        <v>0</v>
      </c>
      <c r="G380" s="47"/>
      <c r="H380" s="48"/>
      <c r="I380" s="49">
        <f t="shared" si="252"/>
        <v>0</v>
      </c>
      <c r="J380" s="50">
        <f t="shared" si="252"/>
        <v>0</v>
      </c>
      <c r="K380" s="8"/>
      <c r="L380" s="8"/>
      <c r="M380" s="8"/>
      <c r="N380" s="13"/>
      <c r="O380" s="51">
        <v>2.09</v>
      </c>
      <c r="P380" s="8">
        <v>54</v>
      </c>
      <c r="Q380" s="41">
        <f t="shared" si="253"/>
        <v>112.85999999999999</v>
      </c>
      <c r="R380" s="42">
        <f t="shared" si="261"/>
        <v>54</v>
      </c>
      <c r="S380" s="43">
        <f t="shared" si="261"/>
        <v>112.85999999999999</v>
      </c>
      <c r="T380" s="405"/>
      <c r="U380" s="405"/>
      <c r="V380" s="405"/>
      <c r="W380" s="484"/>
      <c r="X380" s="423">
        <v>2.09</v>
      </c>
      <c r="Y380" s="405">
        <v>0</v>
      </c>
      <c r="Z380" s="424">
        <f t="shared" si="254"/>
        <v>0</v>
      </c>
      <c r="AA380" s="406">
        <f t="shared" si="255"/>
        <v>0</v>
      </c>
      <c r="AB380" s="484">
        <f t="shared" si="202"/>
        <v>0</v>
      </c>
      <c r="AC380" s="404"/>
    </row>
    <row r="381" spans="1:29" s="91" customFormat="1" ht="18">
      <c r="A381" s="6">
        <f t="shared" si="260"/>
        <v>23.180000000000014</v>
      </c>
      <c r="B381" s="7" t="s">
        <v>228</v>
      </c>
      <c r="C381" s="8">
        <v>0</v>
      </c>
      <c r="D381" s="13">
        <v>0</v>
      </c>
      <c r="E381" s="8">
        <v>0</v>
      </c>
      <c r="F381" s="13">
        <v>0</v>
      </c>
      <c r="G381" s="47"/>
      <c r="H381" s="48"/>
      <c r="I381" s="49">
        <f t="shared" si="252"/>
        <v>0</v>
      </c>
      <c r="J381" s="50">
        <f t="shared" si="252"/>
        <v>0</v>
      </c>
      <c r="K381" s="8"/>
      <c r="L381" s="8"/>
      <c r="M381" s="8"/>
      <c r="N381" s="13"/>
      <c r="O381" s="51">
        <v>1.1100000000000001</v>
      </c>
      <c r="P381" s="8"/>
      <c r="Q381" s="41">
        <f t="shared" si="253"/>
        <v>0</v>
      </c>
      <c r="R381" s="42">
        <f t="shared" si="261"/>
        <v>0</v>
      </c>
      <c r="S381" s="43">
        <f t="shared" si="261"/>
        <v>0</v>
      </c>
      <c r="T381" s="405"/>
      <c r="U381" s="405"/>
      <c r="V381" s="405"/>
      <c r="W381" s="484"/>
      <c r="X381" s="423">
        <v>1.1100000000000001</v>
      </c>
      <c r="Y381" s="405"/>
      <c r="Z381" s="424">
        <f t="shared" si="254"/>
        <v>0</v>
      </c>
      <c r="AA381" s="406">
        <f t="shared" si="255"/>
        <v>0</v>
      </c>
      <c r="AB381" s="484">
        <f t="shared" si="202"/>
        <v>0</v>
      </c>
      <c r="AC381" s="404"/>
    </row>
    <row r="382" spans="1:29" s="9" customFormat="1" ht="38.25" customHeight="1">
      <c r="A382" s="6">
        <f t="shared" si="260"/>
        <v>23.190000000000015</v>
      </c>
      <c r="B382" s="7" t="s">
        <v>317</v>
      </c>
      <c r="C382" s="8">
        <v>0</v>
      </c>
      <c r="D382" s="13">
        <v>0</v>
      </c>
      <c r="E382" s="8">
        <v>0</v>
      </c>
      <c r="F382" s="13">
        <v>0</v>
      </c>
      <c r="G382" s="47"/>
      <c r="H382" s="48"/>
      <c r="I382" s="49">
        <f t="shared" si="252"/>
        <v>0</v>
      </c>
      <c r="J382" s="50">
        <f t="shared" si="252"/>
        <v>0</v>
      </c>
      <c r="K382" s="8"/>
      <c r="L382" s="8"/>
      <c r="M382" s="8"/>
      <c r="N382" s="13"/>
      <c r="O382" s="51">
        <v>1.6E-2</v>
      </c>
      <c r="P382" s="8">
        <v>5438</v>
      </c>
      <c r="Q382" s="41">
        <f t="shared" si="253"/>
        <v>87.007999999999996</v>
      </c>
      <c r="R382" s="42">
        <f t="shared" si="261"/>
        <v>5438</v>
      </c>
      <c r="S382" s="43">
        <f t="shared" si="261"/>
        <v>87.007999999999996</v>
      </c>
      <c r="T382" s="405"/>
      <c r="U382" s="405"/>
      <c r="V382" s="405"/>
      <c r="W382" s="484"/>
      <c r="X382" s="423">
        <v>1.6E-2</v>
      </c>
      <c r="Y382" s="405">
        <v>0</v>
      </c>
      <c r="Z382" s="424">
        <f t="shared" si="254"/>
        <v>0</v>
      </c>
      <c r="AA382" s="406">
        <f t="shared" si="255"/>
        <v>0</v>
      </c>
      <c r="AB382" s="484">
        <f t="shared" si="202"/>
        <v>0</v>
      </c>
      <c r="AC382" s="404"/>
    </row>
    <row r="383" spans="1:29" ht="24.75" customHeight="1">
      <c r="A383" s="6">
        <f t="shared" si="260"/>
        <v>23.200000000000017</v>
      </c>
      <c r="B383" s="61" t="s">
        <v>229</v>
      </c>
      <c r="C383" s="62">
        <v>0</v>
      </c>
      <c r="D383" s="63">
        <v>0</v>
      </c>
      <c r="E383" s="62">
        <v>0</v>
      </c>
      <c r="F383" s="63">
        <v>0</v>
      </c>
      <c r="G383" s="47"/>
      <c r="H383" s="48"/>
      <c r="I383" s="49">
        <f t="shared" si="252"/>
        <v>0</v>
      </c>
      <c r="J383" s="50">
        <f t="shared" si="252"/>
        <v>0</v>
      </c>
      <c r="K383" s="62"/>
      <c r="L383" s="62"/>
      <c r="M383" s="62"/>
      <c r="N383" s="63"/>
      <c r="O383" s="69"/>
      <c r="P383" s="62"/>
      <c r="Q383" s="41">
        <f t="shared" si="253"/>
        <v>0</v>
      </c>
      <c r="R383" s="42">
        <f t="shared" si="261"/>
        <v>0</v>
      </c>
      <c r="S383" s="43">
        <f t="shared" si="261"/>
        <v>0</v>
      </c>
      <c r="T383" s="409"/>
      <c r="U383" s="409"/>
      <c r="V383" s="409"/>
      <c r="W383" s="483"/>
      <c r="X383" s="480"/>
      <c r="Y383" s="409"/>
      <c r="Z383" s="424">
        <f t="shared" si="254"/>
        <v>0</v>
      </c>
      <c r="AA383" s="406">
        <f t="shared" si="255"/>
        <v>0</v>
      </c>
      <c r="AB383" s="484">
        <f t="shared" si="202"/>
        <v>0</v>
      </c>
      <c r="AC383" s="408"/>
    </row>
    <row r="384" spans="1:29" ht="48.75" customHeight="1">
      <c r="A384" s="6">
        <f t="shared" si="260"/>
        <v>23.210000000000019</v>
      </c>
      <c r="B384" s="56" t="s">
        <v>230</v>
      </c>
      <c r="C384" s="65">
        <v>31</v>
      </c>
      <c r="D384" s="66">
        <v>86.8</v>
      </c>
      <c r="E384" s="65"/>
      <c r="F384" s="66"/>
      <c r="G384" s="47"/>
      <c r="H384" s="48"/>
      <c r="I384" s="49">
        <f t="shared" si="252"/>
        <v>31</v>
      </c>
      <c r="J384" s="50">
        <f t="shared" si="252"/>
        <v>86.8</v>
      </c>
      <c r="K384" s="65"/>
      <c r="L384" s="65"/>
      <c r="M384" s="65"/>
      <c r="N384" s="66"/>
      <c r="O384" s="60"/>
      <c r="P384" s="65"/>
      <c r="Q384" s="41">
        <f t="shared" si="253"/>
        <v>0</v>
      </c>
      <c r="R384" s="42">
        <f t="shared" si="261"/>
        <v>0</v>
      </c>
      <c r="S384" s="43">
        <f t="shared" si="261"/>
        <v>0</v>
      </c>
      <c r="T384" s="471"/>
      <c r="U384" s="471"/>
      <c r="V384" s="471"/>
      <c r="W384" s="518"/>
      <c r="X384" s="456"/>
      <c r="Y384" s="471"/>
      <c r="Z384" s="424">
        <f t="shared" si="254"/>
        <v>0</v>
      </c>
      <c r="AA384" s="406">
        <f t="shared" si="255"/>
        <v>0</v>
      </c>
      <c r="AB384" s="484">
        <f t="shared" si="202"/>
        <v>0</v>
      </c>
      <c r="AC384" s="482"/>
    </row>
    <row r="385" spans="1:29" ht="41.25" customHeight="1">
      <c r="A385" s="6">
        <f t="shared" si="260"/>
        <v>23.22000000000002</v>
      </c>
      <c r="B385" s="56" t="s">
        <v>231</v>
      </c>
      <c r="C385" s="65"/>
      <c r="D385" s="66"/>
      <c r="E385" s="65"/>
      <c r="F385" s="66"/>
      <c r="G385" s="47"/>
      <c r="H385" s="48"/>
      <c r="I385" s="49">
        <f t="shared" si="252"/>
        <v>0</v>
      </c>
      <c r="J385" s="50">
        <f t="shared" si="252"/>
        <v>0</v>
      </c>
      <c r="K385" s="65"/>
      <c r="L385" s="65"/>
      <c r="M385" s="65"/>
      <c r="N385" s="66"/>
      <c r="O385" s="60"/>
      <c r="P385" s="65"/>
      <c r="Q385" s="41">
        <f t="shared" si="253"/>
        <v>0</v>
      </c>
      <c r="R385" s="42">
        <f t="shared" si="261"/>
        <v>0</v>
      </c>
      <c r="S385" s="43">
        <f t="shared" si="261"/>
        <v>0</v>
      </c>
      <c r="T385" s="471"/>
      <c r="U385" s="471"/>
      <c r="V385" s="471"/>
      <c r="W385" s="518"/>
      <c r="X385" s="456"/>
      <c r="Y385" s="471"/>
      <c r="Z385" s="424">
        <f t="shared" si="254"/>
        <v>0</v>
      </c>
      <c r="AA385" s="406">
        <f t="shared" si="255"/>
        <v>0</v>
      </c>
      <c r="AB385" s="484">
        <f t="shared" si="202"/>
        <v>0</v>
      </c>
      <c r="AC385" s="482"/>
    </row>
    <row r="386" spans="1:29" ht="39" customHeight="1">
      <c r="A386" s="6">
        <f t="shared" si="260"/>
        <v>23.230000000000022</v>
      </c>
      <c r="B386" s="56" t="s">
        <v>232</v>
      </c>
      <c r="C386" s="65"/>
      <c r="D386" s="66"/>
      <c r="E386" s="65"/>
      <c r="F386" s="66"/>
      <c r="G386" s="47"/>
      <c r="H386" s="48"/>
      <c r="I386" s="49">
        <f t="shared" si="252"/>
        <v>0</v>
      </c>
      <c r="J386" s="50">
        <f t="shared" si="252"/>
        <v>0</v>
      </c>
      <c r="K386" s="65"/>
      <c r="L386" s="65"/>
      <c r="M386" s="65"/>
      <c r="N386" s="66"/>
      <c r="O386" s="60"/>
      <c r="P386" s="65"/>
      <c r="Q386" s="41">
        <f t="shared" si="253"/>
        <v>0</v>
      </c>
      <c r="R386" s="42">
        <f t="shared" si="261"/>
        <v>0</v>
      </c>
      <c r="S386" s="43">
        <f t="shared" si="261"/>
        <v>0</v>
      </c>
      <c r="T386" s="471"/>
      <c r="U386" s="471"/>
      <c r="V386" s="471"/>
      <c r="W386" s="518"/>
      <c r="X386" s="456"/>
      <c r="Y386" s="471"/>
      <c r="Z386" s="424">
        <f t="shared" si="254"/>
        <v>0</v>
      </c>
      <c r="AA386" s="406">
        <f t="shared" si="255"/>
        <v>0</v>
      </c>
      <c r="AB386" s="484">
        <f t="shared" si="202"/>
        <v>0</v>
      </c>
      <c r="AC386" s="482"/>
    </row>
    <row r="387" spans="1:29" ht="18">
      <c r="A387" s="6">
        <v>23.24</v>
      </c>
      <c r="B387" s="61" t="s">
        <v>233</v>
      </c>
      <c r="C387" s="62"/>
      <c r="D387" s="63"/>
      <c r="E387" s="62"/>
      <c r="F387" s="63"/>
      <c r="G387" s="47"/>
      <c r="H387" s="48"/>
      <c r="I387" s="49">
        <f t="shared" si="252"/>
        <v>0</v>
      </c>
      <c r="J387" s="50">
        <f t="shared" si="252"/>
        <v>0</v>
      </c>
      <c r="K387" s="62"/>
      <c r="L387" s="62"/>
      <c r="M387" s="62"/>
      <c r="N387" s="63"/>
      <c r="O387" s="69">
        <v>0.44</v>
      </c>
      <c r="P387" s="62">
        <v>6</v>
      </c>
      <c r="Q387" s="41">
        <f t="shared" si="253"/>
        <v>2.64</v>
      </c>
      <c r="R387" s="42">
        <f t="shared" si="261"/>
        <v>6</v>
      </c>
      <c r="S387" s="43">
        <f t="shared" si="261"/>
        <v>2.64</v>
      </c>
      <c r="T387" s="409"/>
      <c r="U387" s="409"/>
      <c r="V387" s="409"/>
      <c r="W387" s="483"/>
      <c r="X387" s="480">
        <v>0.44</v>
      </c>
      <c r="Y387" s="409">
        <v>0</v>
      </c>
      <c r="Z387" s="424">
        <f t="shared" si="254"/>
        <v>0</v>
      </c>
      <c r="AA387" s="406">
        <f t="shared" si="255"/>
        <v>0</v>
      </c>
      <c r="AB387" s="484">
        <f t="shared" si="202"/>
        <v>0</v>
      </c>
      <c r="AC387" s="408"/>
    </row>
    <row r="388" spans="1:29" ht="23.25" customHeight="1">
      <c r="A388" s="6">
        <v>23.25</v>
      </c>
      <c r="B388" s="61" t="s">
        <v>234</v>
      </c>
      <c r="C388" s="62"/>
      <c r="D388" s="63"/>
      <c r="E388" s="62"/>
      <c r="F388" s="63"/>
      <c r="G388" s="47"/>
      <c r="H388" s="48"/>
      <c r="I388" s="49">
        <f t="shared" si="252"/>
        <v>0</v>
      </c>
      <c r="J388" s="50">
        <f t="shared" si="252"/>
        <v>0</v>
      </c>
      <c r="K388" s="62"/>
      <c r="L388" s="62"/>
      <c r="M388" s="62"/>
      <c r="N388" s="63"/>
      <c r="O388" s="69">
        <v>0.15</v>
      </c>
      <c r="P388" s="62"/>
      <c r="Q388" s="41">
        <f>O388*P388</f>
        <v>0</v>
      </c>
      <c r="R388" s="42">
        <f t="shared" si="261"/>
        <v>0</v>
      </c>
      <c r="S388" s="43">
        <f t="shared" si="261"/>
        <v>0</v>
      </c>
      <c r="T388" s="409"/>
      <c r="U388" s="409"/>
      <c r="V388" s="409"/>
      <c r="W388" s="483"/>
      <c r="X388" s="480">
        <v>0.15</v>
      </c>
      <c r="Y388" s="409">
        <v>0</v>
      </c>
      <c r="Z388" s="424">
        <f>X388*Y388</f>
        <v>0</v>
      </c>
      <c r="AA388" s="406">
        <f t="shared" si="255"/>
        <v>0</v>
      </c>
      <c r="AB388" s="484">
        <f t="shared" si="202"/>
        <v>0</v>
      </c>
      <c r="AC388" s="408"/>
    </row>
    <row r="389" spans="1:29" s="91" customFormat="1" ht="23.25" customHeight="1">
      <c r="A389" s="6">
        <v>23.26</v>
      </c>
      <c r="B389" s="7" t="s">
        <v>235</v>
      </c>
      <c r="C389" s="62"/>
      <c r="D389" s="63"/>
      <c r="E389" s="62"/>
      <c r="F389" s="63"/>
      <c r="G389" s="47"/>
      <c r="H389" s="48"/>
      <c r="I389" s="49">
        <f t="shared" si="252"/>
        <v>0</v>
      </c>
      <c r="J389" s="50">
        <f t="shared" si="252"/>
        <v>0</v>
      </c>
      <c r="K389" s="62"/>
      <c r="L389" s="62"/>
      <c r="M389" s="62"/>
      <c r="N389" s="63"/>
      <c r="O389" s="118">
        <v>5.0000000000000001E-3</v>
      </c>
      <c r="P389" s="62">
        <v>5255</v>
      </c>
      <c r="Q389" s="63">
        <f>O389*P389</f>
        <v>26.275000000000002</v>
      </c>
      <c r="R389" s="42">
        <f t="shared" si="261"/>
        <v>5255</v>
      </c>
      <c r="S389" s="43">
        <f>L389+N389+Q389</f>
        <v>26.275000000000002</v>
      </c>
      <c r="T389" s="409"/>
      <c r="U389" s="409"/>
      <c r="V389" s="409"/>
      <c r="W389" s="483"/>
      <c r="X389" s="466">
        <v>5.0000000000000001E-3</v>
      </c>
      <c r="Y389" s="409">
        <v>0</v>
      </c>
      <c r="Z389" s="483">
        <f>X389*Y389</f>
        <v>0</v>
      </c>
      <c r="AA389" s="406">
        <f t="shared" si="255"/>
        <v>0</v>
      </c>
      <c r="AB389" s="484">
        <f t="shared" si="202"/>
        <v>0</v>
      </c>
      <c r="AC389" s="408"/>
    </row>
    <row r="390" spans="1:29" s="91" customFormat="1" ht="23.25" customHeight="1">
      <c r="A390" s="52">
        <v>23.27</v>
      </c>
      <c r="B390" s="7" t="s">
        <v>236</v>
      </c>
      <c r="C390" s="62"/>
      <c r="D390" s="63"/>
      <c r="E390" s="62"/>
      <c r="F390" s="63"/>
      <c r="G390" s="47"/>
      <c r="H390" s="48" t="e">
        <f t="shared" si="259"/>
        <v>#DIV/0!</v>
      </c>
      <c r="I390" s="49">
        <f t="shared" si="252"/>
        <v>0</v>
      </c>
      <c r="J390" s="50">
        <f t="shared" si="252"/>
        <v>0</v>
      </c>
      <c r="K390" s="62"/>
      <c r="L390" s="63"/>
      <c r="M390" s="62"/>
      <c r="N390" s="63"/>
      <c r="O390" s="118"/>
      <c r="P390" s="62">
        <v>4</v>
      </c>
      <c r="Q390" s="63">
        <v>6.1</v>
      </c>
      <c r="R390" s="42">
        <f t="shared" si="261"/>
        <v>4</v>
      </c>
      <c r="S390" s="43">
        <f t="shared" si="261"/>
        <v>6.1</v>
      </c>
      <c r="T390" s="409"/>
      <c r="U390" s="483"/>
      <c r="V390" s="409"/>
      <c r="W390" s="483"/>
      <c r="X390" s="466"/>
      <c r="Y390" s="409">
        <v>4</v>
      </c>
      <c r="Z390" s="483">
        <v>6.1</v>
      </c>
      <c r="AA390" s="406">
        <f t="shared" si="255"/>
        <v>4</v>
      </c>
      <c r="AB390" s="484">
        <f t="shared" si="202"/>
        <v>6.1</v>
      </c>
      <c r="AC390" s="408"/>
    </row>
    <row r="391" spans="1:29" s="91" customFormat="1" ht="30" customHeight="1">
      <c r="A391" s="6">
        <v>23.28</v>
      </c>
      <c r="B391" s="7" t="s">
        <v>237</v>
      </c>
      <c r="C391" s="62">
        <v>3</v>
      </c>
      <c r="D391" s="63">
        <v>7.1470000000000002</v>
      </c>
      <c r="E391" s="62">
        <v>3</v>
      </c>
      <c r="F391" s="63">
        <v>7.1470000000000002</v>
      </c>
      <c r="G391" s="47">
        <f t="shared" si="259"/>
        <v>1</v>
      </c>
      <c r="H391" s="48">
        <f t="shared" si="259"/>
        <v>1</v>
      </c>
      <c r="I391" s="49">
        <f t="shared" si="252"/>
        <v>0</v>
      </c>
      <c r="J391" s="50">
        <f t="shared" si="252"/>
        <v>0</v>
      </c>
      <c r="K391" s="62"/>
      <c r="L391" s="63"/>
      <c r="M391" s="62"/>
      <c r="N391" s="63"/>
      <c r="O391" s="118"/>
      <c r="P391" s="62">
        <v>5</v>
      </c>
      <c r="Q391" s="63">
        <v>13.43</v>
      </c>
      <c r="R391" s="42">
        <f t="shared" si="261"/>
        <v>5</v>
      </c>
      <c r="S391" s="43">
        <f t="shared" si="261"/>
        <v>13.43</v>
      </c>
      <c r="T391" s="409"/>
      <c r="U391" s="483"/>
      <c r="V391" s="409"/>
      <c r="W391" s="483"/>
      <c r="X391" s="466"/>
      <c r="Y391" s="409">
        <v>0</v>
      </c>
      <c r="Z391" s="483">
        <v>0</v>
      </c>
      <c r="AA391" s="406">
        <f t="shared" si="255"/>
        <v>0</v>
      </c>
      <c r="AB391" s="484">
        <f t="shared" si="202"/>
        <v>0</v>
      </c>
      <c r="AC391" s="408"/>
    </row>
    <row r="392" spans="1:29" s="91" customFormat="1" ht="23.25" customHeight="1">
      <c r="A392" s="6">
        <v>23.29</v>
      </c>
      <c r="B392" s="7" t="s">
        <v>322</v>
      </c>
      <c r="C392" s="62"/>
      <c r="D392" s="63"/>
      <c r="E392" s="62"/>
      <c r="F392" s="63"/>
      <c r="G392" s="47"/>
      <c r="H392" s="48"/>
      <c r="I392" s="49"/>
      <c r="J392" s="50"/>
      <c r="K392" s="62"/>
      <c r="L392" s="63"/>
      <c r="M392" s="62"/>
      <c r="N392" s="63"/>
      <c r="O392" s="118"/>
      <c r="P392" s="62"/>
      <c r="Q392" s="63"/>
      <c r="R392" s="42">
        <f t="shared" si="261"/>
        <v>0</v>
      </c>
      <c r="S392" s="43">
        <f t="shared" si="261"/>
        <v>0</v>
      </c>
      <c r="T392" s="409"/>
      <c r="U392" s="483"/>
      <c r="V392" s="409"/>
      <c r="W392" s="483"/>
      <c r="X392" s="466"/>
      <c r="Y392" s="409"/>
      <c r="Z392" s="483"/>
      <c r="AA392" s="406">
        <f t="shared" si="255"/>
        <v>0</v>
      </c>
      <c r="AB392" s="484">
        <f t="shared" si="202"/>
        <v>0</v>
      </c>
      <c r="AC392" s="408"/>
    </row>
    <row r="393" spans="1:29" s="91" customFormat="1" ht="23.25" customHeight="1">
      <c r="A393" s="6">
        <v>23.3</v>
      </c>
      <c r="B393" s="7" t="s">
        <v>296</v>
      </c>
      <c r="C393" s="62"/>
      <c r="D393" s="63"/>
      <c r="E393" s="62"/>
      <c r="F393" s="63"/>
      <c r="G393" s="47"/>
      <c r="H393" s="48"/>
      <c r="I393" s="49"/>
      <c r="J393" s="50"/>
      <c r="K393" s="62"/>
      <c r="L393" s="62"/>
      <c r="M393" s="62"/>
      <c r="N393" s="63"/>
      <c r="O393" s="118"/>
      <c r="P393" s="62"/>
      <c r="Q393" s="63"/>
      <c r="R393" s="42">
        <f t="shared" si="261"/>
        <v>0</v>
      </c>
      <c r="S393" s="43">
        <f t="shared" si="261"/>
        <v>0</v>
      </c>
      <c r="T393" s="409"/>
      <c r="U393" s="409"/>
      <c r="V393" s="409"/>
      <c r="W393" s="483"/>
      <c r="X393" s="466"/>
      <c r="Y393" s="409"/>
      <c r="Z393" s="483"/>
      <c r="AA393" s="406">
        <f t="shared" si="255"/>
        <v>0</v>
      </c>
      <c r="AB393" s="484">
        <f t="shared" si="255"/>
        <v>0</v>
      </c>
      <c r="AC393" s="408"/>
    </row>
    <row r="394" spans="1:29" ht="31.5">
      <c r="A394" s="6">
        <v>23.31</v>
      </c>
      <c r="B394" s="38" t="s">
        <v>238</v>
      </c>
      <c r="C394" s="39"/>
      <c r="D394" s="40"/>
      <c r="E394" s="39"/>
      <c r="F394" s="40"/>
      <c r="G394" s="47"/>
      <c r="H394" s="48"/>
      <c r="I394" s="49">
        <f t="shared" si="252"/>
        <v>0</v>
      </c>
      <c r="J394" s="50">
        <f t="shared" si="252"/>
        <v>0</v>
      </c>
      <c r="K394" s="39"/>
      <c r="L394" s="39"/>
      <c r="M394" s="39"/>
      <c r="N394" s="40"/>
      <c r="O394" s="115"/>
      <c r="P394" s="39"/>
      <c r="Q394" s="40"/>
      <c r="R394" s="42">
        <f t="shared" si="261"/>
        <v>0</v>
      </c>
      <c r="S394" s="43">
        <f t="shared" si="261"/>
        <v>0</v>
      </c>
      <c r="T394" s="467"/>
      <c r="U394" s="467"/>
      <c r="V394" s="467"/>
      <c r="W394" s="498"/>
      <c r="X394" s="468"/>
      <c r="Y394" s="467"/>
      <c r="Z394" s="498"/>
      <c r="AA394" s="406">
        <f t="shared" si="255"/>
        <v>0</v>
      </c>
      <c r="AB394" s="484">
        <f t="shared" si="255"/>
        <v>0</v>
      </c>
      <c r="AC394" s="410"/>
    </row>
    <row r="395" spans="1:29" ht="66.75" customHeight="1">
      <c r="A395" s="6"/>
      <c r="B395" s="61" t="s">
        <v>239</v>
      </c>
      <c r="C395" s="62"/>
      <c r="D395" s="63"/>
      <c r="E395" s="62"/>
      <c r="F395" s="63"/>
      <c r="G395" s="47"/>
      <c r="H395" s="48"/>
      <c r="I395" s="49">
        <f t="shared" si="252"/>
        <v>0</v>
      </c>
      <c r="J395" s="50">
        <f t="shared" si="252"/>
        <v>0</v>
      </c>
      <c r="K395" s="62"/>
      <c r="L395" s="62"/>
      <c r="M395" s="62"/>
      <c r="N395" s="63"/>
      <c r="O395" s="51"/>
      <c r="P395" s="62"/>
      <c r="Q395" s="41">
        <f t="shared" ref="Q395" si="262">O395*P395</f>
        <v>0</v>
      </c>
      <c r="R395" s="42">
        <f t="shared" si="261"/>
        <v>0</v>
      </c>
      <c r="S395" s="43">
        <f t="shared" si="261"/>
        <v>0</v>
      </c>
      <c r="T395" s="409"/>
      <c r="U395" s="409"/>
      <c r="V395" s="409"/>
      <c r="W395" s="483"/>
      <c r="X395" s="423"/>
      <c r="Y395" s="409"/>
      <c r="Z395" s="424">
        <f t="shared" ref="Z395" si="263">X395*Y395</f>
        <v>0</v>
      </c>
      <c r="AA395" s="406">
        <f t="shared" si="255"/>
        <v>0</v>
      </c>
      <c r="AB395" s="484">
        <f t="shared" si="255"/>
        <v>0</v>
      </c>
      <c r="AC395" s="408"/>
    </row>
    <row r="396" spans="1:29" ht="33" customHeight="1">
      <c r="A396" s="6"/>
      <c r="B396" s="61" t="s">
        <v>240</v>
      </c>
      <c r="C396" s="62"/>
      <c r="D396" s="63"/>
      <c r="E396" s="62"/>
      <c r="F396" s="63"/>
      <c r="G396" s="47"/>
      <c r="H396" s="48"/>
      <c r="I396" s="49">
        <f t="shared" si="252"/>
        <v>0</v>
      </c>
      <c r="J396" s="50">
        <f t="shared" si="252"/>
        <v>0</v>
      </c>
      <c r="K396" s="62"/>
      <c r="L396" s="62"/>
      <c r="M396" s="62"/>
      <c r="N396" s="63"/>
      <c r="O396" s="51"/>
      <c r="P396" s="62"/>
      <c r="Q396" s="63">
        <f>O396*P396</f>
        <v>0</v>
      </c>
      <c r="R396" s="42">
        <f t="shared" si="261"/>
        <v>0</v>
      </c>
      <c r="S396" s="43">
        <f t="shared" si="261"/>
        <v>0</v>
      </c>
      <c r="T396" s="409"/>
      <c r="U396" s="409"/>
      <c r="V396" s="409"/>
      <c r="W396" s="483"/>
      <c r="X396" s="423"/>
      <c r="Y396" s="409"/>
      <c r="Z396" s="483">
        <f>X396*Y396</f>
        <v>0</v>
      </c>
      <c r="AA396" s="406">
        <f t="shared" si="255"/>
        <v>0</v>
      </c>
      <c r="AB396" s="484">
        <f t="shared" si="255"/>
        <v>0</v>
      </c>
      <c r="AC396" s="408"/>
    </row>
    <row r="397" spans="1:29" ht="36.75" customHeight="1">
      <c r="A397" s="6"/>
      <c r="B397" s="61" t="s">
        <v>241</v>
      </c>
      <c r="C397" s="62"/>
      <c r="D397" s="63"/>
      <c r="E397" s="62"/>
      <c r="F397" s="63"/>
      <c r="G397" s="47"/>
      <c r="H397" s="48"/>
      <c r="I397" s="49">
        <f t="shared" si="252"/>
        <v>0</v>
      </c>
      <c r="J397" s="50">
        <f t="shared" si="252"/>
        <v>0</v>
      </c>
      <c r="K397" s="62"/>
      <c r="L397" s="62"/>
      <c r="M397" s="62"/>
      <c r="N397" s="63"/>
      <c r="O397" s="118"/>
      <c r="P397" s="62"/>
      <c r="Q397" s="63"/>
      <c r="R397" s="42">
        <f t="shared" si="261"/>
        <v>0</v>
      </c>
      <c r="S397" s="43">
        <f t="shared" si="261"/>
        <v>0</v>
      </c>
      <c r="T397" s="409"/>
      <c r="U397" s="409"/>
      <c r="V397" s="409"/>
      <c r="W397" s="483"/>
      <c r="X397" s="466"/>
      <c r="Y397" s="409">
        <v>0</v>
      </c>
      <c r="Z397" s="483">
        <v>0</v>
      </c>
      <c r="AA397" s="406">
        <f t="shared" si="255"/>
        <v>0</v>
      </c>
      <c r="AB397" s="484">
        <f t="shared" si="255"/>
        <v>0</v>
      </c>
      <c r="AC397" s="408"/>
    </row>
    <row r="398" spans="1:29" ht="20.25" customHeight="1">
      <c r="A398" s="6"/>
      <c r="B398" s="61" t="s">
        <v>323</v>
      </c>
      <c r="C398" s="62"/>
      <c r="D398" s="63"/>
      <c r="E398" s="62"/>
      <c r="F398" s="63"/>
      <c r="G398" s="47"/>
      <c r="H398" s="48"/>
      <c r="I398" s="49"/>
      <c r="J398" s="50"/>
      <c r="K398" s="62"/>
      <c r="L398" s="62"/>
      <c r="M398" s="62"/>
      <c r="N398" s="63"/>
      <c r="O398" s="118"/>
      <c r="P398" s="62">
        <v>0</v>
      </c>
      <c r="Q398" s="63"/>
      <c r="R398" s="42">
        <f t="shared" si="261"/>
        <v>0</v>
      </c>
      <c r="S398" s="43">
        <f t="shared" si="261"/>
        <v>0</v>
      </c>
      <c r="T398" s="409"/>
      <c r="U398" s="409"/>
      <c r="V398" s="409"/>
      <c r="W398" s="483"/>
      <c r="X398" s="466"/>
      <c r="Y398" s="409">
        <v>0</v>
      </c>
      <c r="Z398" s="483">
        <v>0</v>
      </c>
      <c r="AA398" s="406">
        <f t="shared" si="255"/>
        <v>0</v>
      </c>
      <c r="AB398" s="484">
        <f t="shared" si="255"/>
        <v>0</v>
      </c>
      <c r="AC398" s="408"/>
    </row>
    <row r="399" spans="1:29" s="91" customFormat="1" ht="43.5" customHeight="1">
      <c r="A399" s="6"/>
      <c r="B399" s="61" t="s">
        <v>321</v>
      </c>
      <c r="C399" s="62"/>
      <c r="D399" s="63"/>
      <c r="E399" s="62"/>
      <c r="F399" s="63"/>
      <c r="G399" s="47"/>
      <c r="H399" s="48"/>
      <c r="I399" s="49">
        <f t="shared" si="252"/>
        <v>0</v>
      </c>
      <c r="J399" s="50">
        <f t="shared" si="252"/>
        <v>0</v>
      </c>
      <c r="K399" s="62"/>
      <c r="L399" s="62"/>
      <c r="M399" s="62"/>
      <c r="N399" s="63"/>
      <c r="O399" s="118"/>
      <c r="P399" s="62"/>
      <c r="Q399" s="63"/>
      <c r="R399" s="42">
        <f t="shared" si="261"/>
        <v>0</v>
      </c>
      <c r="S399" s="43">
        <f t="shared" si="261"/>
        <v>0</v>
      </c>
      <c r="T399" s="409"/>
      <c r="U399" s="409"/>
      <c r="V399" s="409"/>
      <c r="W399" s="483"/>
      <c r="X399" s="466"/>
      <c r="Y399" s="409"/>
      <c r="Z399" s="483"/>
      <c r="AA399" s="406">
        <f t="shared" si="255"/>
        <v>0</v>
      </c>
      <c r="AB399" s="484">
        <f t="shared" si="255"/>
        <v>0</v>
      </c>
      <c r="AC399" s="408"/>
    </row>
    <row r="400" spans="1:29" s="91" customFormat="1" ht="62.25" customHeight="1">
      <c r="A400" s="6">
        <v>23.32</v>
      </c>
      <c r="B400" s="61" t="s">
        <v>242</v>
      </c>
      <c r="C400" s="62"/>
      <c r="D400" s="63"/>
      <c r="E400" s="62"/>
      <c r="F400" s="63"/>
      <c r="G400" s="47"/>
      <c r="H400" s="48"/>
      <c r="I400" s="49">
        <f t="shared" si="252"/>
        <v>0</v>
      </c>
      <c r="J400" s="50">
        <f t="shared" si="252"/>
        <v>0</v>
      </c>
      <c r="K400" s="62"/>
      <c r="L400" s="62"/>
      <c r="M400" s="62"/>
      <c r="N400" s="63"/>
      <c r="O400" s="118"/>
      <c r="P400" s="62"/>
      <c r="Q400" s="63"/>
      <c r="R400" s="42">
        <f t="shared" si="261"/>
        <v>0</v>
      </c>
      <c r="S400" s="43">
        <f t="shared" si="261"/>
        <v>0</v>
      </c>
      <c r="T400" s="409"/>
      <c r="U400" s="409"/>
      <c r="V400" s="409"/>
      <c r="W400" s="483"/>
      <c r="X400" s="466"/>
      <c r="Y400" s="409"/>
      <c r="Z400" s="483"/>
      <c r="AA400" s="406">
        <f t="shared" si="255"/>
        <v>0</v>
      </c>
      <c r="AB400" s="484">
        <f t="shared" si="255"/>
        <v>0</v>
      </c>
      <c r="AC400" s="408"/>
    </row>
    <row r="401" spans="1:30" s="9" customFormat="1" ht="48.75" customHeight="1">
      <c r="A401" s="6">
        <v>23.33</v>
      </c>
      <c r="B401" s="61" t="s">
        <v>288</v>
      </c>
      <c r="C401" s="62"/>
      <c r="D401" s="63"/>
      <c r="E401" s="62"/>
      <c r="F401" s="63"/>
      <c r="G401" s="47"/>
      <c r="H401" s="48"/>
      <c r="I401" s="49"/>
      <c r="J401" s="50"/>
      <c r="K401" s="62"/>
      <c r="L401" s="62"/>
      <c r="M401" s="62"/>
      <c r="N401" s="63"/>
      <c r="O401" s="51"/>
      <c r="P401" s="62">
        <v>3</v>
      </c>
      <c r="Q401" s="63">
        <v>2.282</v>
      </c>
      <c r="R401" s="42">
        <f t="shared" si="261"/>
        <v>3</v>
      </c>
      <c r="S401" s="43">
        <f t="shared" si="261"/>
        <v>2.282</v>
      </c>
      <c r="T401" s="409"/>
      <c r="U401" s="409"/>
      <c r="V401" s="409"/>
      <c r="W401" s="483"/>
      <c r="X401" s="423"/>
      <c r="Y401" s="409">
        <v>0</v>
      </c>
      <c r="Z401" s="483">
        <v>0</v>
      </c>
      <c r="AA401" s="406">
        <f t="shared" si="255"/>
        <v>0</v>
      </c>
      <c r="AB401" s="484">
        <f t="shared" si="255"/>
        <v>0</v>
      </c>
      <c r="AC401" s="408"/>
    </row>
    <row r="402" spans="1:30" s="9" customFormat="1" ht="43.5" customHeight="1">
      <c r="A402" s="124">
        <v>23.34</v>
      </c>
      <c r="B402" s="61" t="s">
        <v>289</v>
      </c>
      <c r="C402" s="62"/>
      <c r="D402" s="63"/>
      <c r="E402" s="62"/>
      <c r="F402" s="63"/>
      <c r="G402" s="47"/>
      <c r="H402" s="48"/>
      <c r="I402" s="49"/>
      <c r="J402" s="50"/>
      <c r="K402" s="62"/>
      <c r="L402" s="62"/>
      <c r="M402" s="62"/>
      <c r="N402" s="63"/>
      <c r="O402" s="51"/>
      <c r="P402" s="62">
        <v>8</v>
      </c>
      <c r="Q402" s="63">
        <v>5.1139999999999999</v>
      </c>
      <c r="R402" s="42">
        <f t="shared" si="261"/>
        <v>8</v>
      </c>
      <c r="S402" s="43">
        <f t="shared" si="261"/>
        <v>5.1139999999999999</v>
      </c>
      <c r="T402" s="409"/>
      <c r="U402" s="409"/>
      <c r="V402" s="409"/>
      <c r="W402" s="483"/>
      <c r="X402" s="423"/>
      <c r="Y402" s="409">
        <v>0</v>
      </c>
      <c r="Z402" s="483">
        <v>0</v>
      </c>
      <c r="AA402" s="406">
        <f t="shared" si="255"/>
        <v>0</v>
      </c>
      <c r="AB402" s="484">
        <f t="shared" si="255"/>
        <v>0</v>
      </c>
      <c r="AC402" s="408"/>
    </row>
    <row r="403" spans="1:30" s="9" customFormat="1" ht="39.75" customHeight="1">
      <c r="A403" s="124">
        <v>23.35</v>
      </c>
      <c r="B403" s="61" t="s">
        <v>291</v>
      </c>
      <c r="C403" s="62"/>
      <c r="D403" s="63"/>
      <c r="E403" s="62"/>
      <c r="F403" s="63"/>
      <c r="G403" s="47"/>
      <c r="H403" s="48"/>
      <c r="I403" s="49"/>
      <c r="J403" s="50"/>
      <c r="K403" s="62"/>
      <c r="L403" s="62"/>
      <c r="M403" s="62"/>
      <c r="N403" s="63"/>
      <c r="O403" s="51"/>
      <c r="P403" s="62"/>
      <c r="Q403" s="63"/>
      <c r="R403" s="42"/>
      <c r="S403" s="43"/>
      <c r="T403" s="409"/>
      <c r="U403" s="409"/>
      <c r="V403" s="409"/>
      <c r="W403" s="483"/>
      <c r="X403" s="423"/>
      <c r="Y403" s="409"/>
      <c r="Z403" s="483"/>
      <c r="AA403" s="406"/>
      <c r="AB403" s="484">
        <f t="shared" si="255"/>
        <v>0</v>
      </c>
      <c r="AC403" s="408"/>
    </row>
    <row r="404" spans="1:30" s="9" customFormat="1" ht="30" customHeight="1">
      <c r="A404" s="124">
        <v>23.36</v>
      </c>
      <c r="B404" s="61" t="s">
        <v>309</v>
      </c>
      <c r="C404" s="62"/>
      <c r="D404" s="63"/>
      <c r="E404" s="62"/>
      <c r="F404" s="63"/>
      <c r="G404" s="47"/>
      <c r="H404" s="48"/>
      <c r="I404" s="49"/>
      <c r="J404" s="50"/>
      <c r="K404" s="62"/>
      <c r="L404" s="62"/>
      <c r="M404" s="62"/>
      <c r="N404" s="63"/>
      <c r="O404" s="51">
        <v>0.2</v>
      </c>
      <c r="P404" s="62">
        <v>30</v>
      </c>
      <c r="Q404" s="41">
        <f>O404*P404</f>
        <v>6</v>
      </c>
      <c r="R404" s="42">
        <f t="shared" ref="R404:S404" si="264">K404+M404+P404</f>
        <v>30</v>
      </c>
      <c r="S404" s="43">
        <f t="shared" si="264"/>
        <v>6</v>
      </c>
      <c r="T404" s="409"/>
      <c r="U404" s="409"/>
      <c r="V404" s="409"/>
      <c r="W404" s="483"/>
      <c r="X404" s="423">
        <v>0.2</v>
      </c>
      <c r="Y404" s="409">
        <v>0</v>
      </c>
      <c r="Z404" s="424">
        <f>X404*Y404</f>
        <v>0</v>
      </c>
      <c r="AA404" s="406">
        <f t="shared" ref="AA404" si="265">T404+V404+Y404</f>
        <v>0</v>
      </c>
      <c r="AB404" s="484">
        <f t="shared" si="255"/>
        <v>0</v>
      </c>
      <c r="AC404" s="408"/>
    </row>
    <row r="405" spans="1:30" s="9" customFormat="1" ht="33.75" customHeight="1">
      <c r="A405" s="219">
        <v>23.37</v>
      </c>
      <c r="B405" s="12" t="s">
        <v>292</v>
      </c>
      <c r="C405" s="62"/>
      <c r="D405" s="63"/>
      <c r="E405" s="62"/>
      <c r="F405" s="63"/>
      <c r="G405" s="47"/>
      <c r="H405" s="48"/>
      <c r="I405" s="49"/>
      <c r="J405" s="50"/>
      <c r="K405" s="62"/>
      <c r="L405" s="62"/>
      <c r="M405" s="62"/>
      <c r="N405" s="63"/>
      <c r="O405" s="51"/>
      <c r="P405" s="62"/>
      <c r="Q405" s="63"/>
      <c r="R405" s="42"/>
      <c r="S405" s="43"/>
      <c r="T405" s="409"/>
      <c r="U405" s="409"/>
      <c r="V405" s="409"/>
      <c r="W405" s="483"/>
      <c r="X405" s="423"/>
      <c r="Y405" s="409"/>
      <c r="Z405" s="483"/>
      <c r="AA405" s="406"/>
      <c r="AB405" s="484">
        <f t="shared" si="255"/>
        <v>0</v>
      </c>
      <c r="AC405" s="408"/>
    </row>
    <row r="406" spans="1:30" s="216" customFormat="1" ht="18">
      <c r="A406" s="203"/>
      <c r="B406" s="192" t="s">
        <v>105</v>
      </c>
      <c r="C406" s="198">
        <f>SUM(C364:C405)</f>
        <v>47</v>
      </c>
      <c r="D406" s="199">
        <f>SUM(D364:D405)</f>
        <v>152.62099999999998</v>
      </c>
      <c r="E406" s="198">
        <f t="shared" ref="E406" si="266">SUM(E364:E405)</f>
        <v>15</v>
      </c>
      <c r="F406" s="199">
        <f>SUM(F364:F405)</f>
        <v>51.655999999999985</v>
      </c>
      <c r="G406" s="214">
        <f t="shared" ref="G406:H406" si="267">E406/C406</f>
        <v>0.31914893617021278</v>
      </c>
      <c r="H406" s="215">
        <f t="shared" si="267"/>
        <v>0.33845932080120028</v>
      </c>
      <c r="I406" s="198">
        <f t="shared" ref="I406:L406" si="268">SUM(I364:I405)</f>
        <v>32</v>
      </c>
      <c r="J406" s="199">
        <f t="shared" si="268"/>
        <v>100.965</v>
      </c>
      <c r="K406" s="198">
        <f t="shared" si="268"/>
        <v>0</v>
      </c>
      <c r="L406" s="199">
        <f t="shared" si="268"/>
        <v>0</v>
      </c>
      <c r="M406" s="198">
        <f>SUM(M364:M405)</f>
        <v>0</v>
      </c>
      <c r="N406" s="199">
        <f t="shared" ref="N406:P406" si="269">SUM(N364:N405)</f>
        <v>0</v>
      </c>
      <c r="O406" s="200"/>
      <c r="P406" s="198">
        <f t="shared" si="269"/>
        <v>10890</v>
      </c>
      <c r="Q406" s="199">
        <f>SUM(Q364:Q405)</f>
        <v>902.50900000000001</v>
      </c>
      <c r="R406" s="198">
        <f>SUM(R364:R405)</f>
        <v>10890</v>
      </c>
      <c r="S406" s="199">
        <f>SUM(S364:S405)</f>
        <v>902.50900000000001</v>
      </c>
      <c r="T406" s="445"/>
      <c r="U406" s="446">
        <f t="shared" ref="U406" si="270">SUM(U364:U405)</f>
        <v>0</v>
      </c>
      <c r="V406" s="445"/>
      <c r="W406" s="446">
        <f t="shared" ref="W406" si="271">SUM(W364:W405)</f>
        <v>0</v>
      </c>
      <c r="X406" s="449"/>
      <c r="Y406" s="445"/>
      <c r="Z406" s="446">
        <f>SUM(Z364:Z405)</f>
        <v>142.89999999999998</v>
      </c>
      <c r="AA406" s="445"/>
      <c r="AB406" s="446">
        <f>SUM(AB364:AB405)</f>
        <v>142.89999999999998</v>
      </c>
      <c r="AC406" s="422"/>
    </row>
    <row r="407" spans="1:30" ht="31.5">
      <c r="A407" s="260" t="s">
        <v>243</v>
      </c>
      <c r="B407" s="36" t="s">
        <v>244</v>
      </c>
      <c r="C407" s="26"/>
      <c r="D407" s="27"/>
      <c r="E407" s="26"/>
      <c r="F407" s="27"/>
      <c r="G407" s="47"/>
      <c r="H407" s="48"/>
      <c r="I407" s="53"/>
      <c r="J407" s="26"/>
      <c r="K407" s="26"/>
      <c r="L407" s="26"/>
      <c r="M407" s="26"/>
      <c r="N407" s="27"/>
      <c r="O407" s="112"/>
      <c r="P407" s="26"/>
      <c r="Q407" s="27"/>
      <c r="R407" s="42">
        <f t="shared" si="261"/>
        <v>0</v>
      </c>
      <c r="S407" s="43">
        <f t="shared" si="261"/>
        <v>0</v>
      </c>
      <c r="T407" s="439"/>
      <c r="U407" s="439"/>
      <c r="V407" s="439"/>
      <c r="W407" s="448"/>
      <c r="X407" s="440"/>
      <c r="Y407" s="439"/>
      <c r="Z407" s="448"/>
      <c r="AA407" s="406"/>
      <c r="AB407" s="484"/>
      <c r="AC407" s="403"/>
    </row>
    <row r="408" spans="1:30" s="147" customFormat="1" ht="18">
      <c r="A408" s="143">
        <v>24</v>
      </c>
      <c r="B408" s="144" t="s">
        <v>245</v>
      </c>
      <c r="C408" s="145"/>
      <c r="D408" s="162"/>
      <c r="E408" s="145"/>
      <c r="F408" s="162"/>
      <c r="G408" s="151"/>
      <c r="H408" s="152"/>
      <c r="I408" s="159"/>
      <c r="J408" s="145"/>
      <c r="K408" s="145"/>
      <c r="L408" s="145"/>
      <c r="M408" s="145"/>
      <c r="N408" s="162"/>
      <c r="O408" s="153"/>
      <c r="P408" s="145"/>
      <c r="Q408" s="162"/>
      <c r="R408" s="154">
        <f t="shared" si="261"/>
        <v>0</v>
      </c>
      <c r="S408" s="155">
        <f t="shared" si="261"/>
        <v>0</v>
      </c>
      <c r="T408" s="439"/>
      <c r="U408" s="439"/>
      <c r="V408" s="439"/>
      <c r="W408" s="448"/>
      <c r="X408" s="440"/>
      <c r="Y408" s="439"/>
      <c r="Z408" s="448"/>
      <c r="AA408" s="406"/>
      <c r="AB408" s="484"/>
      <c r="AC408" s="403"/>
    </row>
    <row r="409" spans="1:30" ht="18">
      <c r="A409" s="6">
        <v>24.01</v>
      </c>
      <c r="B409" s="7" t="s">
        <v>246</v>
      </c>
      <c r="C409" s="8"/>
      <c r="D409" s="13"/>
      <c r="E409" s="8"/>
      <c r="F409" s="13"/>
      <c r="G409" s="47"/>
      <c r="H409" s="48"/>
      <c r="I409" s="75"/>
      <c r="J409" s="8"/>
      <c r="K409" s="8"/>
      <c r="L409" s="8"/>
      <c r="M409" s="8"/>
      <c r="N409" s="13"/>
      <c r="O409" s="64"/>
      <c r="P409" s="8"/>
      <c r="Q409" s="13"/>
      <c r="R409" s="42"/>
      <c r="S409" s="43"/>
      <c r="T409" s="405"/>
      <c r="U409" s="405"/>
      <c r="V409" s="405"/>
      <c r="W409" s="484"/>
      <c r="X409" s="426"/>
      <c r="Y409" s="405"/>
      <c r="Z409" s="484"/>
      <c r="AA409" s="406"/>
      <c r="AB409" s="484">
        <f t="shared" si="255"/>
        <v>0</v>
      </c>
      <c r="AC409" s="404"/>
    </row>
    <row r="410" spans="1:30" ht="18">
      <c r="A410" s="6"/>
      <c r="B410" s="7" t="s">
        <v>247</v>
      </c>
      <c r="C410" s="8"/>
      <c r="D410" s="13">
        <v>90</v>
      </c>
      <c r="E410" s="8"/>
      <c r="F410" s="13">
        <v>90</v>
      </c>
      <c r="G410" s="47"/>
      <c r="H410" s="48">
        <f>F410/D410</f>
        <v>1</v>
      </c>
      <c r="I410" s="49">
        <f t="shared" ref="I410:J412" si="272">C410-E410</f>
        <v>0</v>
      </c>
      <c r="J410" s="50">
        <f t="shared" si="272"/>
        <v>0</v>
      </c>
      <c r="K410" s="8"/>
      <c r="L410" s="8"/>
      <c r="M410" s="8"/>
      <c r="N410" s="13"/>
      <c r="O410" s="64"/>
      <c r="P410" s="405">
        <v>1</v>
      </c>
      <c r="Q410" s="13">
        <v>115</v>
      </c>
      <c r="R410" s="42">
        <f t="shared" si="261"/>
        <v>1</v>
      </c>
      <c r="S410" s="43">
        <f>L410+N410+Q410</f>
        <v>115</v>
      </c>
      <c r="T410" s="405"/>
      <c r="U410" s="405"/>
      <c r="V410" s="405"/>
      <c r="W410" s="484"/>
      <c r="X410" s="426"/>
      <c r="Y410" s="405">
        <v>1</v>
      </c>
      <c r="Z410" s="484">
        <v>91.25</v>
      </c>
      <c r="AA410" s="406">
        <f t="shared" ref="AA410" si="273">T410+V410+Y410</f>
        <v>1</v>
      </c>
      <c r="AB410" s="484">
        <f t="shared" si="255"/>
        <v>91.25</v>
      </c>
      <c r="AC410" s="404"/>
    </row>
    <row r="411" spans="1:30" ht="31.5">
      <c r="A411" s="6"/>
      <c r="B411" s="61" t="s">
        <v>248</v>
      </c>
      <c r="C411" s="62"/>
      <c r="D411" s="63"/>
      <c r="E411" s="62"/>
      <c r="F411" s="63"/>
      <c r="G411" s="47"/>
      <c r="H411" s="48"/>
      <c r="I411" s="49">
        <f t="shared" si="272"/>
        <v>0</v>
      </c>
      <c r="J411" s="50">
        <f t="shared" si="272"/>
        <v>0</v>
      </c>
      <c r="K411" s="62"/>
      <c r="L411" s="62"/>
      <c r="M411" s="62"/>
      <c r="N411" s="63"/>
      <c r="O411" s="118"/>
      <c r="P411" s="62"/>
      <c r="Q411" s="63"/>
      <c r="R411" s="42"/>
      <c r="S411" s="43"/>
      <c r="T411" s="409"/>
      <c r="U411" s="409"/>
      <c r="V411" s="409"/>
      <c r="W411" s="483"/>
      <c r="X411" s="466"/>
      <c r="Y411" s="409"/>
      <c r="Z411" s="483"/>
      <c r="AA411" s="406"/>
      <c r="AB411" s="484">
        <f t="shared" si="255"/>
        <v>0</v>
      </c>
      <c r="AC411" s="408"/>
    </row>
    <row r="412" spans="1:30" ht="31.5">
      <c r="A412" s="6"/>
      <c r="B412" s="7" t="s">
        <v>249</v>
      </c>
      <c r="C412" s="8"/>
      <c r="D412" s="13"/>
      <c r="E412" s="8"/>
      <c r="F412" s="13"/>
      <c r="G412" s="47"/>
      <c r="H412" s="48"/>
      <c r="I412" s="49">
        <f t="shared" si="272"/>
        <v>0</v>
      </c>
      <c r="J412" s="50">
        <f t="shared" si="272"/>
        <v>0</v>
      </c>
      <c r="K412" s="8"/>
      <c r="L412" s="8"/>
      <c r="M412" s="8"/>
      <c r="N412" s="13"/>
      <c r="O412" s="64"/>
      <c r="P412" s="8"/>
      <c r="Q412" s="13"/>
      <c r="R412" s="42"/>
      <c r="S412" s="43"/>
      <c r="T412" s="405"/>
      <c r="U412" s="405"/>
      <c r="V412" s="405"/>
      <c r="W412" s="484"/>
      <c r="X412" s="426"/>
      <c r="Y412" s="405"/>
      <c r="Z412" s="484"/>
      <c r="AA412" s="406"/>
      <c r="AB412" s="484">
        <f t="shared" si="255"/>
        <v>0</v>
      </c>
      <c r="AC412" s="404"/>
      <c r="AD412" s="72">
        <f>AB410+AB411+AB412</f>
        <v>91.25</v>
      </c>
    </row>
    <row r="413" spans="1:30" s="216" customFormat="1" ht="18">
      <c r="A413" s="203"/>
      <c r="B413" s="192" t="s">
        <v>107</v>
      </c>
      <c r="C413" s="198">
        <f>SUM(C410:C412)</f>
        <v>0</v>
      </c>
      <c r="D413" s="199">
        <f t="shared" ref="D413:P413" si="274">SUM(D410:D412)</f>
        <v>90</v>
      </c>
      <c r="E413" s="198">
        <f t="shared" si="274"/>
        <v>0</v>
      </c>
      <c r="F413" s="199">
        <f t="shared" si="274"/>
        <v>90</v>
      </c>
      <c r="G413" s="214" t="e">
        <f t="shared" si="259"/>
        <v>#DIV/0!</v>
      </c>
      <c r="H413" s="215">
        <f t="shared" si="259"/>
        <v>1</v>
      </c>
      <c r="I413" s="198">
        <f>SUM(I410:I412)</f>
        <v>0</v>
      </c>
      <c r="J413" s="199">
        <f t="shared" si="274"/>
        <v>0</v>
      </c>
      <c r="K413" s="199">
        <f t="shared" si="274"/>
        <v>0</v>
      </c>
      <c r="L413" s="199">
        <f t="shared" si="274"/>
        <v>0</v>
      </c>
      <c r="M413" s="199">
        <f t="shared" si="274"/>
        <v>0</v>
      </c>
      <c r="N413" s="199">
        <f t="shared" si="274"/>
        <v>0</v>
      </c>
      <c r="O413" s="200">
        <f t="shared" si="274"/>
        <v>0</v>
      </c>
      <c r="P413" s="199">
        <f t="shared" si="274"/>
        <v>1</v>
      </c>
      <c r="Q413" s="199">
        <f>SUM(Q409:Q412)</f>
        <v>115</v>
      </c>
      <c r="R413" s="199">
        <f>SUM(R410:R412)</f>
        <v>1</v>
      </c>
      <c r="S413" s="199">
        <f>SUM(S410:S412)</f>
        <v>115</v>
      </c>
      <c r="T413" s="446"/>
      <c r="U413" s="446">
        <f t="shared" ref="U413:W413" si="275">SUM(U410:U412)</f>
        <v>0</v>
      </c>
      <c r="V413" s="446"/>
      <c r="W413" s="446">
        <f t="shared" si="275"/>
        <v>0</v>
      </c>
      <c r="X413" s="449"/>
      <c r="Y413" s="446"/>
      <c r="Z413" s="446">
        <f>SUM(Z409:Z412)</f>
        <v>91.25</v>
      </c>
      <c r="AA413" s="446"/>
      <c r="AB413" s="446">
        <f>SUM(AB409:AB412)</f>
        <v>91.25</v>
      </c>
      <c r="AC413" s="422"/>
    </row>
    <row r="414" spans="1:30" ht="87" customHeight="1">
      <c r="A414" s="6">
        <v>24.02</v>
      </c>
      <c r="B414" s="7" t="s">
        <v>250</v>
      </c>
      <c r="C414" s="8"/>
      <c r="D414" s="13"/>
      <c r="E414" s="8"/>
      <c r="F414" s="13"/>
      <c r="G414" s="47"/>
      <c r="H414" s="48"/>
      <c r="I414" s="49">
        <f t="shared" ref="I414:J418" si="276">C414-E414</f>
        <v>0</v>
      </c>
      <c r="J414" s="50">
        <f t="shared" si="276"/>
        <v>0</v>
      </c>
      <c r="K414" s="8"/>
      <c r="L414" s="8"/>
      <c r="M414" s="8"/>
      <c r="N414" s="13"/>
      <c r="O414" s="64"/>
      <c r="P414" s="8"/>
      <c r="Q414" s="13"/>
      <c r="R414" s="42"/>
      <c r="S414" s="43"/>
      <c r="T414" s="405"/>
      <c r="U414" s="405"/>
      <c r="V414" s="405"/>
      <c r="W414" s="484"/>
      <c r="X414" s="426"/>
      <c r="Y414" s="405"/>
      <c r="Z414" s="484"/>
      <c r="AA414" s="406"/>
      <c r="AB414" s="484"/>
      <c r="AC414" s="404"/>
    </row>
    <row r="415" spans="1:30" ht="18">
      <c r="A415" s="6"/>
      <c r="B415" s="7" t="s">
        <v>124</v>
      </c>
      <c r="C415" s="8"/>
      <c r="D415" s="13">
        <v>25.03</v>
      </c>
      <c r="E415" s="8"/>
      <c r="F415" s="13">
        <v>25.03</v>
      </c>
      <c r="G415" s="47"/>
      <c r="H415" s="48">
        <f t="shared" si="259"/>
        <v>1</v>
      </c>
      <c r="I415" s="49">
        <f t="shared" si="276"/>
        <v>0</v>
      </c>
      <c r="J415" s="50">
        <f t="shared" si="276"/>
        <v>0</v>
      </c>
      <c r="K415" s="8"/>
      <c r="L415" s="8"/>
      <c r="M415" s="8"/>
      <c r="N415" s="13"/>
      <c r="O415" s="64"/>
      <c r="P415" s="8"/>
      <c r="Q415" s="41">
        <v>25.3</v>
      </c>
      <c r="R415" s="42"/>
      <c r="S415" s="43">
        <f t="shared" si="261"/>
        <v>25.3</v>
      </c>
      <c r="T415" s="405"/>
      <c r="U415" s="405"/>
      <c r="V415" s="405"/>
      <c r="W415" s="484"/>
      <c r="X415" s="426">
        <v>6.9459999999999994E-2</v>
      </c>
      <c r="Y415" s="405">
        <v>462</v>
      </c>
      <c r="Z415" s="424">
        <v>20</v>
      </c>
      <c r="AA415" s="406"/>
      <c r="AB415" s="484">
        <f t="shared" si="255"/>
        <v>20</v>
      </c>
      <c r="AC415" s="404"/>
    </row>
    <row r="416" spans="1:30" ht="18">
      <c r="A416" s="6"/>
      <c r="B416" s="7" t="s">
        <v>173</v>
      </c>
      <c r="C416" s="8"/>
      <c r="D416" s="13">
        <v>1.56</v>
      </c>
      <c r="E416" s="8"/>
      <c r="F416" s="13">
        <v>1.56</v>
      </c>
      <c r="G416" s="47"/>
      <c r="H416" s="48">
        <f t="shared" si="259"/>
        <v>1</v>
      </c>
      <c r="I416" s="49">
        <f t="shared" si="276"/>
        <v>0</v>
      </c>
      <c r="J416" s="50">
        <f t="shared" si="276"/>
        <v>0</v>
      </c>
      <c r="K416" s="8"/>
      <c r="L416" s="8"/>
      <c r="M416" s="8"/>
      <c r="N416" s="13"/>
      <c r="O416" s="64"/>
      <c r="P416" s="8"/>
      <c r="Q416" s="41">
        <v>22.59</v>
      </c>
      <c r="R416" s="42"/>
      <c r="S416" s="43">
        <f t="shared" si="261"/>
        <v>22.59</v>
      </c>
      <c r="T416" s="405"/>
      <c r="U416" s="405"/>
      <c r="V416" s="405"/>
      <c r="W416" s="484"/>
      <c r="X416" s="426"/>
      <c r="Y416" s="405">
        <v>462</v>
      </c>
      <c r="Z416" s="424">
        <v>21</v>
      </c>
      <c r="AA416" s="406"/>
      <c r="AB416" s="484">
        <f t="shared" si="255"/>
        <v>21</v>
      </c>
      <c r="AC416" s="404"/>
    </row>
    <row r="417" spans="1:30" ht="18">
      <c r="A417" s="6"/>
      <c r="B417" s="7" t="s">
        <v>174</v>
      </c>
      <c r="C417" s="8"/>
      <c r="D417" s="13">
        <v>34.17</v>
      </c>
      <c r="E417" s="8"/>
      <c r="F417" s="13">
        <v>34.17</v>
      </c>
      <c r="G417" s="47"/>
      <c r="H417" s="48">
        <f t="shared" si="259"/>
        <v>1</v>
      </c>
      <c r="I417" s="49">
        <f t="shared" si="276"/>
        <v>0</v>
      </c>
      <c r="J417" s="50">
        <f t="shared" si="276"/>
        <v>0</v>
      </c>
      <c r="K417" s="8"/>
      <c r="L417" s="8"/>
      <c r="M417" s="8"/>
      <c r="N417" s="13"/>
      <c r="O417" s="64"/>
      <c r="P417" s="8"/>
      <c r="Q417" s="41">
        <v>20.350000000000001</v>
      </c>
      <c r="R417" s="42"/>
      <c r="S417" s="43">
        <f t="shared" si="261"/>
        <v>20.350000000000001</v>
      </c>
      <c r="T417" s="405"/>
      <c r="U417" s="405"/>
      <c r="V417" s="405"/>
      <c r="W417" s="484"/>
      <c r="X417" s="426"/>
      <c r="Y417" s="405">
        <v>212</v>
      </c>
      <c r="Z417" s="424">
        <v>18.3</v>
      </c>
      <c r="AA417" s="406"/>
      <c r="AB417" s="484">
        <f t="shared" si="255"/>
        <v>18.3</v>
      </c>
      <c r="AC417" s="404"/>
      <c r="AD417" s="72">
        <f>AB415+AB416+AB417</f>
        <v>59.3</v>
      </c>
    </row>
    <row r="418" spans="1:30" ht="37.5" customHeight="1">
      <c r="A418" s="6">
        <v>24.03</v>
      </c>
      <c r="B418" s="7" t="s">
        <v>251</v>
      </c>
      <c r="C418" s="8"/>
      <c r="D418" s="13">
        <v>8.7497900000000008</v>
      </c>
      <c r="E418" s="8"/>
      <c r="F418" s="13">
        <v>8.75</v>
      </c>
      <c r="G418" s="47"/>
      <c r="H418" s="48">
        <f t="shared" si="259"/>
        <v>1.0000240005760137</v>
      </c>
      <c r="I418" s="49">
        <f t="shared" si="276"/>
        <v>0</v>
      </c>
      <c r="J418" s="50">
        <f t="shared" si="276"/>
        <v>-2.0999999999915531E-4</v>
      </c>
      <c r="K418" s="8"/>
      <c r="L418" s="8"/>
      <c r="M418" s="8"/>
      <c r="N418" s="13"/>
      <c r="O418" s="64"/>
      <c r="P418" s="8"/>
      <c r="Q418" s="41">
        <v>20</v>
      </c>
      <c r="R418" s="42"/>
      <c r="S418" s="43">
        <f t="shared" si="261"/>
        <v>20</v>
      </c>
      <c r="T418" s="405"/>
      <c r="U418" s="405"/>
      <c r="V418" s="405"/>
      <c r="W418" s="484"/>
      <c r="X418" s="426"/>
      <c r="Y418" s="405"/>
      <c r="Z418" s="424">
        <v>11</v>
      </c>
      <c r="AA418" s="406"/>
      <c r="AB418" s="484">
        <f t="shared" si="255"/>
        <v>11</v>
      </c>
      <c r="AC418" s="404"/>
    </row>
    <row r="419" spans="1:30" s="216" customFormat="1" ht="18">
      <c r="A419" s="203"/>
      <c r="B419" s="192" t="s">
        <v>107</v>
      </c>
      <c r="C419" s="210"/>
      <c r="D419" s="211">
        <f t="shared" ref="D419:F419" si="277">SUM(D414:D418)</f>
        <v>69.50979000000001</v>
      </c>
      <c r="E419" s="210"/>
      <c r="F419" s="211">
        <f t="shared" si="277"/>
        <v>69.510000000000005</v>
      </c>
      <c r="G419" s="214"/>
      <c r="H419" s="215">
        <f t="shared" si="259"/>
        <v>1.0000030211571636</v>
      </c>
      <c r="I419" s="210">
        <f t="shared" ref="I419:S419" si="278">SUM(I414:I418)</f>
        <v>0</v>
      </c>
      <c r="J419" s="211">
        <f t="shared" si="278"/>
        <v>-2.0999999999915531E-4</v>
      </c>
      <c r="K419" s="211">
        <f t="shared" si="278"/>
        <v>0</v>
      </c>
      <c r="L419" s="211">
        <f t="shared" si="278"/>
        <v>0</v>
      </c>
      <c r="M419" s="211">
        <f t="shared" si="278"/>
        <v>0</v>
      </c>
      <c r="N419" s="211">
        <f t="shared" si="278"/>
        <v>0</v>
      </c>
      <c r="O419" s="212">
        <f t="shared" si="278"/>
        <v>0</v>
      </c>
      <c r="P419" s="211">
        <f t="shared" si="278"/>
        <v>0</v>
      </c>
      <c r="Q419" s="211">
        <f>SUM(Q414:Q418)</f>
        <v>88.240000000000009</v>
      </c>
      <c r="R419" s="211">
        <f t="shared" si="278"/>
        <v>0</v>
      </c>
      <c r="S419" s="211">
        <f t="shared" si="278"/>
        <v>88.240000000000009</v>
      </c>
      <c r="T419" s="475"/>
      <c r="U419" s="475">
        <f t="shared" ref="U419:W419" si="279">SUM(U414:U418)</f>
        <v>0</v>
      </c>
      <c r="V419" s="475"/>
      <c r="W419" s="475">
        <f t="shared" si="279"/>
        <v>0</v>
      </c>
      <c r="X419" s="476"/>
      <c r="Y419" s="475"/>
      <c r="Z419" s="475">
        <f>SUM(Z414:Z418)</f>
        <v>70.3</v>
      </c>
      <c r="AA419" s="475"/>
      <c r="AB419" s="475">
        <f>SUM(AB414:AB418)</f>
        <v>70.3</v>
      </c>
      <c r="AC419" s="422"/>
    </row>
    <row r="420" spans="1:30" s="216" customFormat="1" ht="18">
      <c r="A420" s="203"/>
      <c r="B420" s="192" t="s">
        <v>252</v>
      </c>
      <c r="C420" s="213"/>
      <c r="D420" s="199">
        <f>D419+D413+D406+D361+D357+D351+D347+D344+D340+D336+D329+D325+D320+D308+D291+D265+D219+D215+D208+D194+D150+D148+D111</f>
        <v>2780.5301899999995</v>
      </c>
      <c r="E420" s="198"/>
      <c r="F420" s="199">
        <f>F419+F413+F406+F361+F357+F351+F347+F344+F340+F336+F329+F325+F320+F308+F291+F265+F219+F215+F208+F194+F150+F148+F111</f>
        <v>2646.5653999999995</v>
      </c>
      <c r="G420" s="214"/>
      <c r="H420" s="215">
        <f t="shared" si="259"/>
        <v>0.95182041522807559</v>
      </c>
      <c r="I420" s="198">
        <f t="shared" ref="I420:S420" si="280">I419+I413+I406+I361+I357+I351+I347+I344+I340+I336+I329+I325+I320+I308+I291+I265+I219+I215+I208+I194+I150+I148+I111</f>
        <v>582</v>
      </c>
      <c r="J420" s="199">
        <f t="shared" si="280"/>
        <v>133.96478999999999</v>
      </c>
      <c r="K420" s="199">
        <f t="shared" si="280"/>
        <v>0</v>
      </c>
      <c r="L420" s="199">
        <f t="shared" si="280"/>
        <v>0</v>
      </c>
      <c r="M420" s="199">
        <f t="shared" si="280"/>
        <v>0</v>
      </c>
      <c r="N420" s="199">
        <f t="shared" si="280"/>
        <v>0</v>
      </c>
      <c r="O420" s="200">
        <f t="shared" si="280"/>
        <v>26.869929999999997</v>
      </c>
      <c r="P420" s="199">
        <f t="shared" si="280"/>
        <v>102755</v>
      </c>
      <c r="Q420" s="199">
        <f t="shared" si="280"/>
        <v>4412.2446799999998</v>
      </c>
      <c r="R420" s="199">
        <f t="shared" si="280"/>
        <v>102755</v>
      </c>
      <c r="S420" s="199">
        <f t="shared" si="280"/>
        <v>4412.2446799999998</v>
      </c>
      <c r="T420" s="446"/>
      <c r="U420" s="446">
        <f t="shared" ref="U420:Z420" si="281">U419+U413+U406+U361+U357+U351+U347+U344+U340+U336+U329+U325+U320+U308+U291+U265+U219+U215+U208+U194+U150+U148+U111</f>
        <v>0</v>
      </c>
      <c r="V420" s="446"/>
      <c r="W420" s="446">
        <f t="shared" si="281"/>
        <v>0</v>
      </c>
      <c r="X420" s="449"/>
      <c r="Y420" s="446"/>
      <c r="Z420" s="446">
        <f t="shared" si="281"/>
        <v>2958.2025100000001</v>
      </c>
      <c r="AA420" s="446"/>
      <c r="AB420" s="446">
        <f t="shared" ref="AB420" si="282">AB419+AB413+AB406+AB361+AB357+AB351+AB347+AB344+AB340+AB336+AB329+AB325+AB320+AB308+AB291+AB265+AB219+AB215+AB208+AB194+AB150+AB148+AB111</f>
        <v>2958.2025100000001</v>
      </c>
      <c r="AC420" s="422"/>
    </row>
    <row r="421" spans="1:30" s="147" customFormat="1" ht="25.5" customHeight="1">
      <c r="A421" s="175">
        <v>25</v>
      </c>
      <c r="B421" s="144" t="s">
        <v>253</v>
      </c>
      <c r="C421" s="145"/>
      <c r="D421" s="162"/>
      <c r="E421" s="145"/>
      <c r="F421" s="162"/>
      <c r="G421" s="151"/>
      <c r="H421" s="152"/>
      <c r="I421" s="159"/>
      <c r="J421" s="145"/>
      <c r="K421" s="145"/>
      <c r="L421" s="145"/>
      <c r="M421" s="145"/>
      <c r="N421" s="162"/>
      <c r="O421" s="153"/>
      <c r="P421" s="145"/>
      <c r="Q421" s="162"/>
      <c r="R421" s="154">
        <f t="shared" si="261"/>
        <v>0</v>
      </c>
      <c r="S421" s="155">
        <f t="shared" si="261"/>
        <v>0</v>
      </c>
      <c r="T421" s="439"/>
      <c r="U421" s="439"/>
      <c r="V421" s="439"/>
      <c r="W421" s="448"/>
      <c r="X421" s="440"/>
      <c r="Y421" s="439"/>
      <c r="Z421" s="448"/>
      <c r="AA421" s="406"/>
      <c r="AB421" s="484"/>
      <c r="AC421" s="403"/>
    </row>
    <row r="422" spans="1:30" ht="25.5" customHeight="1">
      <c r="A422" s="6">
        <v>25.01</v>
      </c>
      <c r="B422" s="7" t="s">
        <v>254</v>
      </c>
      <c r="C422" s="8"/>
      <c r="D422" s="13"/>
      <c r="E422" s="8"/>
      <c r="F422" s="13"/>
      <c r="G422" s="47"/>
      <c r="H422" s="48"/>
      <c r="I422" s="49">
        <f t="shared" ref="I422:J423" si="283">C422-E422</f>
        <v>0</v>
      </c>
      <c r="J422" s="50">
        <f t="shared" si="283"/>
        <v>0</v>
      </c>
      <c r="K422" s="8"/>
      <c r="L422" s="8"/>
      <c r="M422" s="8"/>
      <c r="N422" s="13"/>
      <c r="O422" s="64"/>
      <c r="P422" s="8"/>
      <c r="Q422" s="13"/>
      <c r="R422" s="42">
        <f t="shared" si="261"/>
        <v>0</v>
      </c>
      <c r="S422" s="43">
        <f t="shared" si="261"/>
        <v>0</v>
      </c>
      <c r="T422" s="405"/>
      <c r="U422" s="405"/>
      <c r="V422" s="405"/>
      <c r="W422" s="484"/>
      <c r="X422" s="426"/>
      <c r="Y422" s="405"/>
      <c r="Z422" s="484"/>
      <c r="AA422" s="406">
        <f t="shared" ref="AA422:AA423" si="284">T422+V422+Y422</f>
        <v>0</v>
      </c>
      <c r="AB422" s="484">
        <f t="shared" si="255"/>
        <v>0</v>
      </c>
      <c r="AC422" s="404"/>
    </row>
    <row r="423" spans="1:30" ht="25.5" customHeight="1">
      <c r="A423" s="6">
        <v>25.02</v>
      </c>
      <c r="B423" s="7" t="s">
        <v>255</v>
      </c>
      <c r="C423" s="8"/>
      <c r="D423" s="13"/>
      <c r="E423" s="8"/>
      <c r="F423" s="13"/>
      <c r="G423" s="47"/>
      <c r="H423" s="48"/>
      <c r="I423" s="49">
        <f t="shared" si="283"/>
        <v>0</v>
      </c>
      <c r="J423" s="50">
        <f t="shared" si="283"/>
        <v>0</v>
      </c>
      <c r="K423" s="8"/>
      <c r="L423" s="8"/>
      <c r="M423" s="8"/>
      <c r="N423" s="13"/>
      <c r="O423" s="64"/>
      <c r="P423" s="8"/>
      <c r="Q423" s="13"/>
      <c r="R423" s="42">
        <f t="shared" si="261"/>
        <v>0</v>
      </c>
      <c r="S423" s="43">
        <f t="shared" si="261"/>
        <v>0</v>
      </c>
      <c r="T423" s="405"/>
      <c r="U423" s="405"/>
      <c r="V423" s="405"/>
      <c r="W423" s="484"/>
      <c r="X423" s="426"/>
      <c r="Y423" s="405"/>
      <c r="Z423" s="484"/>
      <c r="AA423" s="406">
        <f t="shared" si="284"/>
        <v>0</v>
      </c>
      <c r="AB423" s="484">
        <f t="shared" si="255"/>
        <v>0</v>
      </c>
      <c r="AC423" s="404"/>
    </row>
    <row r="424" spans="1:30" s="216" customFormat="1" ht="18">
      <c r="A424" s="203"/>
      <c r="B424" s="192" t="s">
        <v>107</v>
      </c>
      <c r="C424" s="210"/>
      <c r="D424" s="211">
        <f>SUM(D422:D423)</f>
        <v>0</v>
      </c>
      <c r="E424" s="210"/>
      <c r="F424" s="211">
        <f t="shared" ref="F424" si="285">SUM(F422:F423)</f>
        <v>0</v>
      </c>
      <c r="G424" s="214"/>
      <c r="H424" s="215"/>
      <c r="I424" s="210">
        <f t="shared" ref="I424:S424" si="286">SUM(I422:I423)</f>
        <v>0</v>
      </c>
      <c r="J424" s="211">
        <f t="shared" si="286"/>
        <v>0</v>
      </c>
      <c r="K424" s="211">
        <f t="shared" si="286"/>
        <v>0</v>
      </c>
      <c r="L424" s="211">
        <f t="shared" si="286"/>
        <v>0</v>
      </c>
      <c r="M424" s="211">
        <f t="shared" si="286"/>
        <v>0</v>
      </c>
      <c r="N424" s="211">
        <f t="shared" si="286"/>
        <v>0</v>
      </c>
      <c r="O424" s="212">
        <f t="shared" si="286"/>
        <v>0</v>
      </c>
      <c r="P424" s="211">
        <f t="shared" si="286"/>
        <v>0</v>
      </c>
      <c r="Q424" s="211">
        <f t="shared" si="286"/>
        <v>0</v>
      </c>
      <c r="R424" s="211">
        <f t="shared" si="286"/>
        <v>0</v>
      </c>
      <c r="S424" s="211">
        <f t="shared" si="286"/>
        <v>0</v>
      </c>
      <c r="T424" s="475"/>
      <c r="U424" s="475">
        <f t="shared" ref="U424:Z424" si="287">SUM(U422:U423)</f>
        <v>0</v>
      </c>
      <c r="V424" s="475"/>
      <c r="W424" s="475">
        <f t="shared" si="287"/>
        <v>0</v>
      </c>
      <c r="X424" s="476"/>
      <c r="Y424" s="475"/>
      <c r="Z424" s="475">
        <f t="shared" si="287"/>
        <v>0</v>
      </c>
      <c r="AA424" s="475"/>
      <c r="AB424" s="484">
        <f t="shared" si="255"/>
        <v>0</v>
      </c>
      <c r="AC424" s="422"/>
    </row>
    <row r="425" spans="1:30" s="216" customFormat="1" ht="18">
      <c r="A425" s="203"/>
      <c r="B425" s="192" t="s">
        <v>256</v>
      </c>
      <c r="C425" s="199"/>
      <c r="D425" s="199">
        <f>D424+D420</f>
        <v>2780.5301899999995</v>
      </c>
      <c r="E425" s="199"/>
      <c r="F425" s="199">
        <f>F424+F420</f>
        <v>2646.5653999999995</v>
      </c>
      <c r="G425" s="214"/>
      <c r="H425" s="215">
        <f t="shared" si="259"/>
        <v>0.95182041522807559</v>
      </c>
      <c r="I425" s="198">
        <f t="shared" ref="I425:R425" si="288">I424+I420</f>
        <v>582</v>
      </c>
      <c r="J425" s="199">
        <f t="shared" si="288"/>
        <v>133.96478999999999</v>
      </c>
      <c r="K425" s="199">
        <f t="shared" si="288"/>
        <v>0</v>
      </c>
      <c r="L425" s="199">
        <f t="shared" si="288"/>
        <v>0</v>
      </c>
      <c r="M425" s="199">
        <f t="shared" si="288"/>
        <v>0</v>
      </c>
      <c r="N425" s="199">
        <f t="shared" si="288"/>
        <v>0</v>
      </c>
      <c r="O425" s="200">
        <f t="shared" si="288"/>
        <v>26.869929999999997</v>
      </c>
      <c r="P425" s="199">
        <f t="shared" si="288"/>
        <v>102755</v>
      </c>
      <c r="Q425" s="199">
        <f>Q424+Q420</f>
        <v>4412.2446799999998</v>
      </c>
      <c r="R425" s="199">
        <f t="shared" si="288"/>
        <v>102755</v>
      </c>
      <c r="S425" s="199">
        <f>S424+S420</f>
        <v>4412.2446799999998</v>
      </c>
      <c r="T425" s="446"/>
      <c r="U425" s="446">
        <f t="shared" ref="U425:W425" si="289">U424+U420</f>
        <v>0</v>
      </c>
      <c r="V425" s="446"/>
      <c r="W425" s="446">
        <f t="shared" si="289"/>
        <v>0</v>
      </c>
      <c r="X425" s="449"/>
      <c r="Y425" s="446"/>
      <c r="Z425" s="446">
        <f>Z424+Z420</f>
        <v>2958.2025100000001</v>
      </c>
      <c r="AA425" s="446"/>
      <c r="AB425" s="446">
        <f>AB424+AB420</f>
        <v>2958.2025100000001</v>
      </c>
      <c r="AC425" s="422"/>
    </row>
    <row r="426" spans="1:30" s="147" customFormat="1" ht="54" customHeight="1">
      <c r="A426" s="175">
        <v>26</v>
      </c>
      <c r="B426" s="144" t="s">
        <v>257</v>
      </c>
      <c r="C426" s="145"/>
      <c r="D426" s="162"/>
      <c r="E426" s="145"/>
      <c r="F426" s="162"/>
      <c r="G426" s="151"/>
      <c r="H426" s="152"/>
      <c r="I426" s="159"/>
      <c r="J426" s="145"/>
      <c r="K426" s="145"/>
      <c r="L426" s="145"/>
      <c r="M426" s="145"/>
      <c r="N426" s="162"/>
      <c r="O426" s="153"/>
      <c r="P426" s="145"/>
      <c r="Q426" s="162"/>
      <c r="R426" s="154">
        <f t="shared" ref="R426:S460" si="290">K426+M426+P426</f>
        <v>0</v>
      </c>
      <c r="S426" s="155">
        <f t="shared" si="290"/>
        <v>0</v>
      </c>
      <c r="T426" s="439"/>
      <c r="U426" s="439"/>
      <c r="V426" s="439"/>
      <c r="W426" s="448"/>
      <c r="X426" s="440"/>
      <c r="Y426" s="439"/>
      <c r="Z426" s="448"/>
      <c r="AA426" s="406"/>
      <c r="AB426" s="484"/>
      <c r="AC426" s="403"/>
    </row>
    <row r="427" spans="1:30" s="87" customFormat="1" ht="18">
      <c r="A427" s="6"/>
      <c r="B427" s="36" t="s">
        <v>258</v>
      </c>
      <c r="C427" s="26"/>
      <c r="D427" s="27"/>
      <c r="E427" s="26"/>
      <c r="F427" s="27"/>
      <c r="G427" s="47"/>
      <c r="H427" s="48"/>
      <c r="I427" s="53"/>
      <c r="J427" s="26"/>
      <c r="K427" s="26"/>
      <c r="L427" s="26"/>
      <c r="M427" s="26"/>
      <c r="N427" s="27"/>
      <c r="O427" s="112"/>
      <c r="P427" s="26"/>
      <c r="Q427" s="27"/>
      <c r="R427" s="42">
        <f t="shared" si="290"/>
        <v>0</v>
      </c>
      <c r="S427" s="43">
        <f t="shared" si="290"/>
        <v>0</v>
      </c>
      <c r="T427" s="439"/>
      <c r="U427" s="439"/>
      <c r="V427" s="439"/>
      <c r="W427" s="448"/>
      <c r="X427" s="440"/>
      <c r="Y427" s="439"/>
      <c r="Z427" s="448"/>
      <c r="AA427" s="406"/>
      <c r="AB427" s="484"/>
      <c r="AC427" s="403"/>
    </row>
    <row r="428" spans="1:30" ht="18">
      <c r="A428" s="262"/>
      <c r="B428" s="36" t="s">
        <v>259</v>
      </c>
      <c r="C428" s="26"/>
      <c r="D428" s="27"/>
      <c r="E428" s="26"/>
      <c r="F428" s="27"/>
      <c r="G428" s="47"/>
      <c r="H428" s="48"/>
      <c r="I428" s="53"/>
      <c r="J428" s="26"/>
      <c r="K428" s="26"/>
      <c r="L428" s="26"/>
      <c r="M428" s="26"/>
      <c r="N428" s="27"/>
      <c r="O428" s="112"/>
      <c r="P428" s="26"/>
      <c r="Q428" s="27"/>
      <c r="R428" s="42">
        <f t="shared" si="290"/>
        <v>0</v>
      </c>
      <c r="S428" s="43">
        <f t="shared" si="290"/>
        <v>0</v>
      </c>
      <c r="T428" s="439"/>
      <c r="U428" s="439"/>
      <c r="V428" s="439"/>
      <c r="W428" s="448"/>
      <c r="X428" s="440"/>
      <c r="Y428" s="439"/>
      <c r="Z428" s="448"/>
      <c r="AA428" s="406"/>
      <c r="AB428" s="484"/>
      <c r="AC428" s="403"/>
    </row>
    <row r="429" spans="1:30" ht="28.5" customHeight="1">
      <c r="A429" s="6">
        <v>26.01</v>
      </c>
      <c r="B429" s="12" t="s">
        <v>260</v>
      </c>
      <c r="C429" s="8"/>
      <c r="D429" s="13"/>
      <c r="E429" s="8"/>
      <c r="F429" s="13"/>
      <c r="G429" s="47"/>
      <c r="H429" s="48"/>
      <c r="I429" s="49">
        <f t="shared" ref="I429:J437" si="291">C429-E429</f>
        <v>0</v>
      </c>
      <c r="J429" s="50">
        <f t="shared" si="291"/>
        <v>0</v>
      </c>
      <c r="K429" s="8"/>
      <c r="L429" s="8"/>
      <c r="M429" s="8"/>
      <c r="N429" s="13"/>
      <c r="O429" s="64"/>
      <c r="P429" s="8"/>
      <c r="Q429" s="13"/>
      <c r="R429" s="42">
        <f t="shared" si="290"/>
        <v>0</v>
      </c>
      <c r="S429" s="43">
        <f t="shared" si="290"/>
        <v>0</v>
      </c>
      <c r="T429" s="405"/>
      <c r="U429" s="405"/>
      <c r="V429" s="405"/>
      <c r="W429" s="484"/>
      <c r="X429" s="426"/>
      <c r="Y429" s="405"/>
      <c r="Z429" s="484"/>
      <c r="AA429" s="406">
        <f t="shared" ref="AA429:AB460" si="292">T429+V429+Y429</f>
        <v>0</v>
      </c>
      <c r="AB429" s="484">
        <f t="shared" si="292"/>
        <v>0</v>
      </c>
      <c r="AC429" s="407"/>
    </row>
    <row r="430" spans="1:30" ht="36" customHeight="1">
      <c r="A430" s="6">
        <f>+A429+0.01</f>
        <v>26.020000000000003</v>
      </c>
      <c r="B430" s="12" t="s">
        <v>261</v>
      </c>
      <c r="C430" s="8"/>
      <c r="D430" s="13"/>
      <c r="E430" s="8"/>
      <c r="F430" s="13"/>
      <c r="G430" s="47"/>
      <c r="H430" s="48"/>
      <c r="I430" s="49">
        <f t="shared" si="291"/>
        <v>0</v>
      </c>
      <c r="J430" s="50">
        <f t="shared" si="291"/>
        <v>0</v>
      </c>
      <c r="K430" s="8"/>
      <c r="L430" s="8"/>
      <c r="M430" s="8"/>
      <c r="N430" s="13"/>
      <c r="O430" s="64"/>
      <c r="P430" s="8"/>
      <c r="Q430" s="13"/>
      <c r="R430" s="42">
        <f t="shared" si="290"/>
        <v>0</v>
      </c>
      <c r="S430" s="43">
        <f t="shared" si="290"/>
        <v>0</v>
      </c>
      <c r="T430" s="405"/>
      <c r="U430" s="405"/>
      <c r="V430" s="405"/>
      <c r="W430" s="484"/>
      <c r="X430" s="426"/>
      <c r="Y430" s="405"/>
      <c r="Z430" s="484"/>
      <c r="AA430" s="406">
        <f t="shared" si="292"/>
        <v>0</v>
      </c>
      <c r="AB430" s="484">
        <f t="shared" si="292"/>
        <v>0</v>
      </c>
      <c r="AC430" s="407"/>
    </row>
    <row r="431" spans="1:30" s="91" customFormat="1" ht="28.5" customHeight="1">
      <c r="A431" s="6">
        <f t="shared" ref="A431:A437" si="293">+A430+0.01</f>
        <v>26.030000000000005</v>
      </c>
      <c r="B431" s="12" t="s">
        <v>262</v>
      </c>
      <c r="C431" s="8"/>
      <c r="D431" s="13"/>
      <c r="E431" s="8"/>
      <c r="F431" s="13"/>
      <c r="G431" s="47"/>
      <c r="H431" s="48"/>
      <c r="I431" s="49">
        <f t="shared" si="291"/>
        <v>0</v>
      </c>
      <c r="J431" s="50">
        <f t="shared" si="291"/>
        <v>0</v>
      </c>
      <c r="K431" s="8"/>
      <c r="L431" s="8"/>
      <c r="M431" s="8"/>
      <c r="N431" s="13"/>
      <c r="O431" s="64"/>
      <c r="P431" s="8"/>
      <c r="Q431" s="13"/>
      <c r="R431" s="42">
        <f t="shared" si="290"/>
        <v>0</v>
      </c>
      <c r="S431" s="43">
        <f t="shared" si="290"/>
        <v>0</v>
      </c>
      <c r="T431" s="405"/>
      <c r="U431" s="405"/>
      <c r="V431" s="405"/>
      <c r="W431" s="484"/>
      <c r="X431" s="426"/>
      <c r="Y431" s="405"/>
      <c r="Z431" s="484"/>
      <c r="AA431" s="406">
        <f t="shared" si="292"/>
        <v>0</v>
      </c>
      <c r="AB431" s="484">
        <f t="shared" si="292"/>
        <v>0</v>
      </c>
      <c r="AC431" s="407"/>
    </row>
    <row r="432" spans="1:30" s="91" customFormat="1" ht="31.5" customHeight="1">
      <c r="A432" s="6">
        <f t="shared" si="293"/>
        <v>26.040000000000006</v>
      </c>
      <c r="B432" s="12" t="s">
        <v>263</v>
      </c>
      <c r="C432" s="8"/>
      <c r="D432" s="13"/>
      <c r="E432" s="8"/>
      <c r="F432" s="13"/>
      <c r="G432" s="47"/>
      <c r="H432" s="48"/>
      <c r="I432" s="49">
        <f t="shared" si="291"/>
        <v>0</v>
      </c>
      <c r="J432" s="50">
        <f t="shared" si="291"/>
        <v>0</v>
      </c>
      <c r="K432" s="8"/>
      <c r="L432" s="8"/>
      <c r="M432" s="8"/>
      <c r="N432" s="13"/>
      <c r="O432" s="64"/>
      <c r="P432" s="8"/>
      <c r="Q432" s="13"/>
      <c r="R432" s="42">
        <f t="shared" si="290"/>
        <v>0</v>
      </c>
      <c r="S432" s="43">
        <f t="shared" si="290"/>
        <v>0</v>
      </c>
      <c r="T432" s="405"/>
      <c r="U432" s="405"/>
      <c r="V432" s="405"/>
      <c r="W432" s="484"/>
      <c r="X432" s="426"/>
      <c r="Y432" s="405"/>
      <c r="Z432" s="484"/>
      <c r="AA432" s="406">
        <f t="shared" si="292"/>
        <v>0</v>
      </c>
      <c r="AB432" s="484">
        <f t="shared" si="292"/>
        <v>0</v>
      </c>
      <c r="AC432" s="407"/>
    </row>
    <row r="433" spans="1:29" s="91" customFormat="1" ht="29.25" customHeight="1">
      <c r="A433" s="6">
        <f t="shared" si="293"/>
        <v>26.050000000000008</v>
      </c>
      <c r="B433" s="12" t="s">
        <v>264</v>
      </c>
      <c r="C433" s="8"/>
      <c r="D433" s="13"/>
      <c r="E433" s="8"/>
      <c r="F433" s="13"/>
      <c r="G433" s="47"/>
      <c r="H433" s="48"/>
      <c r="I433" s="49">
        <f t="shared" si="291"/>
        <v>0</v>
      </c>
      <c r="J433" s="50">
        <f t="shared" si="291"/>
        <v>0</v>
      </c>
      <c r="K433" s="8"/>
      <c r="L433" s="8"/>
      <c r="M433" s="8"/>
      <c r="N433" s="13"/>
      <c r="O433" s="64"/>
      <c r="P433" s="8"/>
      <c r="Q433" s="41">
        <f t="shared" ref="Q433:Q435" si="294">O433*P433</f>
        <v>0</v>
      </c>
      <c r="R433" s="42">
        <f t="shared" si="290"/>
        <v>0</v>
      </c>
      <c r="S433" s="43">
        <f t="shared" si="290"/>
        <v>0</v>
      </c>
      <c r="T433" s="405"/>
      <c r="U433" s="405"/>
      <c r="V433" s="405"/>
      <c r="W433" s="484"/>
      <c r="X433" s="426"/>
      <c r="Y433" s="405"/>
      <c r="Z433" s="424">
        <f t="shared" ref="Z433:Z435" si="295">X433*Y433</f>
        <v>0</v>
      </c>
      <c r="AA433" s="406">
        <f t="shared" si="292"/>
        <v>0</v>
      </c>
      <c r="AB433" s="484">
        <f t="shared" si="292"/>
        <v>0</v>
      </c>
      <c r="AC433" s="407"/>
    </row>
    <row r="434" spans="1:29" ht="33.75" customHeight="1">
      <c r="A434" s="6">
        <f t="shared" si="293"/>
        <v>26.060000000000009</v>
      </c>
      <c r="B434" s="12" t="s">
        <v>67</v>
      </c>
      <c r="C434" s="8"/>
      <c r="D434" s="13"/>
      <c r="E434" s="8"/>
      <c r="F434" s="13"/>
      <c r="G434" s="47"/>
      <c r="H434" s="48"/>
      <c r="I434" s="49">
        <f t="shared" si="291"/>
        <v>0</v>
      </c>
      <c r="J434" s="50">
        <f t="shared" si="291"/>
        <v>0</v>
      </c>
      <c r="K434" s="8"/>
      <c r="L434" s="8"/>
      <c r="M434" s="8"/>
      <c r="N434" s="13"/>
      <c r="O434" s="64">
        <v>2.5</v>
      </c>
      <c r="P434" s="8"/>
      <c r="Q434" s="41">
        <f t="shared" si="294"/>
        <v>0</v>
      </c>
      <c r="R434" s="42">
        <f t="shared" si="290"/>
        <v>0</v>
      </c>
      <c r="S434" s="43">
        <f t="shared" si="290"/>
        <v>0</v>
      </c>
      <c r="T434" s="405"/>
      <c r="U434" s="405"/>
      <c r="V434" s="405"/>
      <c r="W434" s="484"/>
      <c r="X434" s="426">
        <v>2.5</v>
      </c>
      <c r="Y434" s="405"/>
      <c r="Z434" s="424">
        <f t="shared" si="295"/>
        <v>0</v>
      </c>
      <c r="AA434" s="406">
        <f t="shared" si="292"/>
        <v>0</v>
      </c>
      <c r="AB434" s="484">
        <f t="shared" si="292"/>
        <v>0</v>
      </c>
      <c r="AC434" s="407"/>
    </row>
    <row r="435" spans="1:29" ht="36.75" customHeight="1">
      <c r="A435" s="6">
        <f t="shared" si="293"/>
        <v>26.070000000000011</v>
      </c>
      <c r="B435" s="12" t="s">
        <v>31</v>
      </c>
      <c r="C435" s="8"/>
      <c r="D435" s="13"/>
      <c r="E435" s="8"/>
      <c r="F435" s="13"/>
      <c r="G435" s="47"/>
      <c r="H435" s="48"/>
      <c r="I435" s="49">
        <f t="shared" si="291"/>
        <v>0</v>
      </c>
      <c r="J435" s="50">
        <f t="shared" si="291"/>
        <v>0</v>
      </c>
      <c r="K435" s="8"/>
      <c r="L435" s="8"/>
      <c r="M435" s="8"/>
      <c r="N435" s="13"/>
      <c r="O435" s="64">
        <v>3</v>
      </c>
      <c r="P435" s="8"/>
      <c r="Q435" s="41">
        <f t="shared" si="294"/>
        <v>0</v>
      </c>
      <c r="R435" s="42">
        <f t="shared" si="290"/>
        <v>0</v>
      </c>
      <c r="S435" s="43">
        <f t="shared" si="290"/>
        <v>0</v>
      </c>
      <c r="T435" s="405"/>
      <c r="U435" s="405"/>
      <c r="V435" s="405"/>
      <c r="W435" s="484"/>
      <c r="X435" s="426">
        <v>3</v>
      </c>
      <c r="Y435" s="405"/>
      <c r="Z435" s="424">
        <f t="shared" si="295"/>
        <v>0</v>
      </c>
      <c r="AA435" s="406">
        <f t="shared" si="292"/>
        <v>0</v>
      </c>
      <c r="AB435" s="484">
        <f t="shared" si="292"/>
        <v>0</v>
      </c>
      <c r="AC435" s="407"/>
    </row>
    <row r="436" spans="1:29" ht="29.25" customHeight="1">
      <c r="A436" s="6">
        <f t="shared" si="293"/>
        <v>26.080000000000013</v>
      </c>
      <c r="B436" s="12" t="s">
        <v>265</v>
      </c>
      <c r="C436" s="8"/>
      <c r="D436" s="13"/>
      <c r="E436" s="8"/>
      <c r="F436" s="13"/>
      <c r="G436" s="47"/>
      <c r="H436" s="48"/>
      <c r="I436" s="49">
        <f t="shared" si="291"/>
        <v>0</v>
      </c>
      <c r="J436" s="50">
        <f t="shared" si="291"/>
        <v>0</v>
      </c>
      <c r="K436" s="8"/>
      <c r="L436" s="8"/>
      <c r="M436" s="8"/>
      <c r="N436" s="13"/>
      <c r="O436" s="64">
        <v>0.375</v>
      </c>
      <c r="P436" s="8"/>
      <c r="Q436" s="41">
        <f>O436*P436</f>
        <v>0</v>
      </c>
      <c r="R436" s="42">
        <f t="shared" si="290"/>
        <v>0</v>
      </c>
      <c r="S436" s="43">
        <f t="shared" si="290"/>
        <v>0</v>
      </c>
      <c r="T436" s="405"/>
      <c r="U436" s="405"/>
      <c r="V436" s="405"/>
      <c r="W436" s="484"/>
      <c r="X436" s="426">
        <v>0.375</v>
      </c>
      <c r="Y436" s="405"/>
      <c r="Z436" s="424">
        <f>X436*Y436</f>
        <v>0</v>
      </c>
      <c r="AA436" s="406">
        <f t="shared" si="292"/>
        <v>0</v>
      </c>
      <c r="AB436" s="484">
        <f t="shared" si="292"/>
        <v>0</v>
      </c>
      <c r="AC436" s="407"/>
    </row>
    <row r="437" spans="1:29" ht="32.25" customHeight="1">
      <c r="A437" s="6">
        <f t="shared" si="293"/>
        <v>26.090000000000014</v>
      </c>
      <c r="B437" s="12" t="s">
        <v>33</v>
      </c>
      <c r="C437" s="8"/>
      <c r="D437" s="13"/>
      <c r="E437" s="8"/>
      <c r="F437" s="13"/>
      <c r="G437" s="47"/>
      <c r="H437" s="48"/>
      <c r="I437" s="49">
        <f t="shared" si="291"/>
        <v>0</v>
      </c>
      <c r="J437" s="50">
        <f t="shared" si="291"/>
        <v>0</v>
      </c>
      <c r="K437" s="8"/>
      <c r="L437" s="8"/>
      <c r="M437" s="8"/>
      <c r="N437" s="13"/>
      <c r="O437" s="64"/>
      <c r="P437" s="8"/>
      <c r="Q437" s="13"/>
      <c r="R437" s="42">
        <f t="shared" si="290"/>
        <v>0</v>
      </c>
      <c r="S437" s="43">
        <f t="shared" si="290"/>
        <v>0</v>
      </c>
      <c r="T437" s="405"/>
      <c r="U437" s="405"/>
      <c r="V437" s="405"/>
      <c r="W437" s="484"/>
      <c r="X437" s="426"/>
      <c r="Y437" s="405"/>
      <c r="Z437" s="484"/>
      <c r="AA437" s="406">
        <f t="shared" si="292"/>
        <v>0</v>
      </c>
      <c r="AB437" s="484">
        <f t="shared" si="292"/>
        <v>0</v>
      </c>
      <c r="AC437" s="407"/>
    </row>
    <row r="438" spans="1:29" ht="36.75" customHeight="1">
      <c r="A438" s="6"/>
      <c r="B438" s="25" t="s">
        <v>266</v>
      </c>
      <c r="C438" s="67">
        <f>SUM(C429:C437)</f>
        <v>0</v>
      </c>
      <c r="D438" s="68">
        <f t="shared" ref="D438:S438" si="296">SUM(D429:D437)</f>
        <v>0</v>
      </c>
      <c r="E438" s="67">
        <f t="shared" si="296"/>
        <v>0</v>
      </c>
      <c r="F438" s="68">
        <f t="shared" si="296"/>
        <v>0</v>
      </c>
      <c r="G438" s="47"/>
      <c r="H438" s="48"/>
      <c r="I438" s="67">
        <f t="shared" si="296"/>
        <v>0</v>
      </c>
      <c r="J438" s="68">
        <f t="shared" si="296"/>
        <v>0</v>
      </c>
      <c r="K438" s="68">
        <f t="shared" si="296"/>
        <v>0</v>
      </c>
      <c r="L438" s="68">
        <f t="shared" si="296"/>
        <v>0</v>
      </c>
      <c r="M438" s="68">
        <f t="shared" si="296"/>
        <v>0</v>
      </c>
      <c r="N438" s="68">
        <f t="shared" si="296"/>
        <v>0</v>
      </c>
      <c r="O438" s="119">
        <f t="shared" si="296"/>
        <v>5.875</v>
      </c>
      <c r="P438" s="68">
        <f t="shared" si="296"/>
        <v>0</v>
      </c>
      <c r="Q438" s="68">
        <f t="shared" si="296"/>
        <v>0</v>
      </c>
      <c r="R438" s="68">
        <f t="shared" si="296"/>
        <v>0</v>
      </c>
      <c r="S438" s="68">
        <f t="shared" si="296"/>
        <v>0</v>
      </c>
      <c r="T438" s="475"/>
      <c r="U438" s="475">
        <f t="shared" ref="U438:AB438" si="297">SUM(U429:U437)</f>
        <v>0</v>
      </c>
      <c r="V438" s="475"/>
      <c r="W438" s="475">
        <f t="shared" si="297"/>
        <v>0</v>
      </c>
      <c r="X438" s="476"/>
      <c r="Y438" s="475"/>
      <c r="Z438" s="475">
        <f t="shared" si="297"/>
        <v>0</v>
      </c>
      <c r="AA438" s="475"/>
      <c r="AB438" s="475">
        <f t="shared" si="297"/>
        <v>0</v>
      </c>
      <c r="AC438" s="416"/>
    </row>
    <row r="439" spans="1:29" ht="29.25" customHeight="1">
      <c r="A439" s="262"/>
      <c r="B439" s="36" t="s">
        <v>267</v>
      </c>
      <c r="C439" s="26"/>
      <c r="D439" s="27"/>
      <c r="E439" s="26"/>
      <c r="F439" s="27"/>
      <c r="G439" s="47"/>
      <c r="H439" s="48"/>
      <c r="I439" s="53"/>
      <c r="J439" s="26"/>
      <c r="K439" s="26"/>
      <c r="L439" s="26"/>
      <c r="M439" s="26"/>
      <c r="N439" s="27"/>
      <c r="O439" s="112"/>
      <c r="P439" s="26"/>
      <c r="Q439" s="27"/>
      <c r="R439" s="42">
        <f t="shared" si="290"/>
        <v>0</v>
      </c>
      <c r="S439" s="43">
        <f t="shared" si="290"/>
        <v>0</v>
      </c>
      <c r="T439" s="439"/>
      <c r="U439" s="439"/>
      <c r="V439" s="439"/>
      <c r="W439" s="448"/>
      <c r="X439" s="440"/>
      <c r="Y439" s="439"/>
      <c r="Z439" s="448"/>
      <c r="AA439" s="406"/>
      <c r="AB439" s="484"/>
      <c r="AC439" s="403"/>
    </row>
    <row r="440" spans="1:29" ht="36.75" customHeight="1">
      <c r="A440" s="46">
        <f>+A437+0.01</f>
        <v>26.100000000000016</v>
      </c>
      <c r="B440" s="18" t="s">
        <v>268</v>
      </c>
      <c r="C440" s="45"/>
      <c r="D440" s="46"/>
      <c r="E440" s="45"/>
      <c r="F440" s="46"/>
      <c r="G440" s="47"/>
      <c r="H440" s="48"/>
      <c r="I440" s="49">
        <f t="shared" ref="I440:J460" si="298">C440-E440</f>
        <v>0</v>
      </c>
      <c r="J440" s="50">
        <f t="shared" si="298"/>
        <v>0</v>
      </c>
      <c r="K440" s="45"/>
      <c r="L440" s="45"/>
      <c r="M440" s="45"/>
      <c r="N440" s="46"/>
      <c r="O440" s="51">
        <v>1.4999999999999999E-2</v>
      </c>
      <c r="P440" s="45"/>
      <c r="Q440" s="41"/>
      <c r="R440" s="42">
        <f t="shared" si="290"/>
        <v>0</v>
      </c>
      <c r="S440" s="43">
        <f t="shared" si="290"/>
        <v>0</v>
      </c>
      <c r="T440" s="431"/>
      <c r="U440" s="431"/>
      <c r="V440" s="431"/>
      <c r="W440" s="510"/>
      <c r="X440" s="423">
        <v>1.4999999999999999E-2</v>
      </c>
      <c r="Y440" s="431"/>
      <c r="Z440" s="424"/>
      <c r="AA440" s="406">
        <f t="shared" ref="AA440:AA460" si="299">T440+V440+Y440</f>
        <v>0</v>
      </c>
      <c r="AB440" s="484">
        <f t="shared" si="292"/>
        <v>0</v>
      </c>
      <c r="AC440" s="432"/>
    </row>
    <row r="441" spans="1:29" ht="31.5" customHeight="1">
      <c r="A441" s="46">
        <f t="shared" ref="A441:A443" si="300">+A440+0.01</f>
        <v>26.110000000000017</v>
      </c>
      <c r="B441" s="18" t="s">
        <v>269</v>
      </c>
      <c r="C441" s="45"/>
      <c r="D441" s="46"/>
      <c r="E441" s="45"/>
      <c r="F441" s="46"/>
      <c r="G441" s="47"/>
      <c r="H441" s="48"/>
      <c r="I441" s="49">
        <f t="shared" si="298"/>
        <v>0</v>
      </c>
      <c r="J441" s="50">
        <f t="shared" si="298"/>
        <v>0</v>
      </c>
      <c r="K441" s="45"/>
      <c r="L441" s="45"/>
      <c r="M441" s="45"/>
      <c r="N441" s="46"/>
      <c r="O441" s="51">
        <v>1E-3</v>
      </c>
      <c r="P441" s="45"/>
      <c r="Q441" s="41"/>
      <c r="R441" s="42">
        <f t="shared" si="290"/>
        <v>0</v>
      </c>
      <c r="S441" s="43">
        <f t="shared" si="290"/>
        <v>0</v>
      </c>
      <c r="T441" s="431"/>
      <c r="U441" s="431"/>
      <c r="V441" s="431"/>
      <c r="W441" s="510"/>
      <c r="X441" s="423">
        <v>1E-3</v>
      </c>
      <c r="Y441" s="431"/>
      <c r="Z441" s="424"/>
      <c r="AA441" s="406">
        <f t="shared" si="299"/>
        <v>0</v>
      </c>
      <c r="AB441" s="484">
        <f t="shared" si="292"/>
        <v>0</v>
      </c>
      <c r="AC441" s="432"/>
    </row>
    <row r="442" spans="1:29" ht="61.5" customHeight="1">
      <c r="A442" s="46">
        <f t="shared" si="300"/>
        <v>26.120000000000019</v>
      </c>
      <c r="B442" s="18" t="s">
        <v>270</v>
      </c>
      <c r="C442" s="45"/>
      <c r="D442" s="46"/>
      <c r="E442" s="45"/>
      <c r="F442" s="46"/>
      <c r="G442" s="47"/>
      <c r="H442" s="48"/>
      <c r="I442" s="49">
        <f t="shared" si="298"/>
        <v>0</v>
      </c>
      <c r="J442" s="50">
        <f t="shared" si="298"/>
        <v>0</v>
      </c>
      <c r="K442" s="45"/>
      <c r="L442" s="45"/>
      <c r="M442" s="45"/>
      <c r="N442" s="46"/>
      <c r="O442" s="51">
        <v>0.01</v>
      </c>
      <c r="P442" s="45"/>
      <c r="Q442" s="41"/>
      <c r="R442" s="42">
        <f t="shared" si="290"/>
        <v>0</v>
      </c>
      <c r="S442" s="43">
        <f t="shared" si="290"/>
        <v>0</v>
      </c>
      <c r="T442" s="431"/>
      <c r="U442" s="431"/>
      <c r="V442" s="431"/>
      <c r="W442" s="510"/>
      <c r="X442" s="423">
        <v>0.01</v>
      </c>
      <c r="Y442" s="431"/>
      <c r="Z442" s="424"/>
      <c r="AA442" s="406">
        <f t="shared" si="299"/>
        <v>0</v>
      </c>
      <c r="AB442" s="484">
        <f t="shared" si="292"/>
        <v>0</v>
      </c>
      <c r="AC442" s="432"/>
    </row>
    <row r="443" spans="1:29" ht="24" customHeight="1">
      <c r="A443" s="46">
        <f t="shared" si="300"/>
        <v>26.13000000000002</v>
      </c>
      <c r="B443" s="18" t="s">
        <v>39</v>
      </c>
      <c r="C443" s="45"/>
      <c r="D443" s="46"/>
      <c r="E443" s="45"/>
      <c r="F443" s="46"/>
      <c r="G443" s="47"/>
      <c r="H443" s="48"/>
      <c r="I443" s="49">
        <f t="shared" si="298"/>
        <v>0</v>
      </c>
      <c r="J443" s="50">
        <f t="shared" si="298"/>
        <v>0</v>
      </c>
      <c r="K443" s="45"/>
      <c r="L443" s="45"/>
      <c r="M443" s="45"/>
      <c r="N443" s="46"/>
      <c r="O443" s="117"/>
      <c r="P443" s="45"/>
      <c r="Q443" s="46"/>
      <c r="R443" s="42">
        <f t="shared" si="290"/>
        <v>0</v>
      </c>
      <c r="S443" s="43">
        <f t="shared" si="290"/>
        <v>0</v>
      </c>
      <c r="T443" s="431"/>
      <c r="U443" s="431"/>
      <c r="V443" s="431"/>
      <c r="W443" s="510"/>
      <c r="X443" s="433"/>
      <c r="Y443" s="431"/>
      <c r="Z443" s="510"/>
      <c r="AA443" s="406">
        <f t="shared" si="299"/>
        <v>0</v>
      </c>
      <c r="AB443" s="484">
        <f t="shared" si="292"/>
        <v>0</v>
      </c>
      <c r="AC443" s="432"/>
    </row>
    <row r="444" spans="1:29" ht="34.5" customHeight="1">
      <c r="A444" s="6" t="s">
        <v>40</v>
      </c>
      <c r="B444" s="35" t="s">
        <v>75</v>
      </c>
      <c r="C444" s="90"/>
      <c r="D444" s="96"/>
      <c r="E444" s="90"/>
      <c r="F444" s="96"/>
      <c r="G444" s="47"/>
      <c r="H444" s="48"/>
      <c r="I444" s="49">
        <f t="shared" si="298"/>
        <v>0</v>
      </c>
      <c r="J444" s="50">
        <f t="shared" si="298"/>
        <v>0</v>
      </c>
      <c r="K444" s="90"/>
      <c r="L444" s="90"/>
      <c r="M444" s="90"/>
      <c r="N444" s="96"/>
      <c r="O444" s="120">
        <v>0.25</v>
      </c>
      <c r="P444" s="90"/>
      <c r="Q444" s="41"/>
      <c r="R444" s="42">
        <f t="shared" si="290"/>
        <v>0</v>
      </c>
      <c r="S444" s="43">
        <f t="shared" si="290"/>
        <v>0</v>
      </c>
      <c r="T444" s="434"/>
      <c r="U444" s="434"/>
      <c r="V444" s="434"/>
      <c r="W444" s="511"/>
      <c r="X444" s="486">
        <v>0.25</v>
      </c>
      <c r="Y444" s="434"/>
      <c r="Z444" s="424"/>
      <c r="AA444" s="406">
        <f t="shared" si="299"/>
        <v>0</v>
      </c>
      <c r="AB444" s="484">
        <f t="shared" si="292"/>
        <v>0</v>
      </c>
      <c r="AC444" s="436"/>
    </row>
    <row r="445" spans="1:29" ht="61.5" customHeight="1">
      <c r="A445" s="6" t="s">
        <v>42</v>
      </c>
      <c r="B445" s="12" t="s">
        <v>271</v>
      </c>
      <c r="C445" s="8"/>
      <c r="D445" s="13"/>
      <c r="E445" s="8"/>
      <c r="F445" s="13"/>
      <c r="G445" s="47"/>
      <c r="H445" s="48"/>
      <c r="I445" s="49">
        <f t="shared" si="298"/>
        <v>0</v>
      </c>
      <c r="J445" s="50">
        <f t="shared" si="298"/>
        <v>0</v>
      </c>
      <c r="K445" s="8"/>
      <c r="L445" s="8"/>
      <c r="M445" s="8"/>
      <c r="N445" s="13"/>
      <c r="O445" s="64"/>
      <c r="P445" s="8"/>
      <c r="Q445" s="41"/>
      <c r="R445" s="42">
        <f t="shared" si="290"/>
        <v>0</v>
      </c>
      <c r="S445" s="43">
        <f t="shared" si="290"/>
        <v>0</v>
      </c>
      <c r="T445" s="405"/>
      <c r="U445" s="405"/>
      <c r="V445" s="405"/>
      <c r="W445" s="484"/>
      <c r="X445" s="426"/>
      <c r="Y445" s="405"/>
      <c r="Z445" s="424"/>
      <c r="AA445" s="406">
        <f t="shared" si="299"/>
        <v>0</v>
      </c>
      <c r="AB445" s="484">
        <f t="shared" si="292"/>
        <v>0</v>
      </c>
      <c r="AC445" s="407"/>
    </row>
    <row r="446" spans="1:29" ht="61.5" customHeight="1">
      <c r="A446" s="6" t="s">
        <v>44</v>
      </c>
      <c r="B446" s="12" t="s">
        <v>272</v>
      </c>
      <c r="C446" s="8"/>
      <c r="D446" s="13"/>
      <c r="E446" s="8"/>
      <c r="F446" s="13"/>
      <c r="G446" s="47"/>
      <c r="H446" s="48"/>
      <c r="I446" s="49">
        <f t="shared" si="298"/>
        <v>0</v>
      </c>
      <c r="J446" s="50">
        <f t="shared" si="298"/>
        <v>0</v>
      </c>
      <c r="K446" s="8"/>
      <c r="L446" s="8"/>
      <c r="M446" s="8"/>
      <c r="N446" s="13"/>
      <c r="O446" s="64">
        <v>0.05</v>
      </c>
      <c r="P446" s="8"/>
      <c r="Q446" s="41"/>
      <c r="R446" s="42">
        <f t="shared" si="290"/>
        <v>0</v>
      </c>
      <c r="S446" s="43">
        <f t="shared" si="290"/>
        <v>0</v>
      </c>
      <c r="T446" s="405"/>
      <c r="U446" s="405"/>
      <c r="V446" s="405"/>
      <c r="W446" s="484"/>
      <c r="X446" s="426">
        <v>0.15</v>
      </c>
      <c r="Y446" s="405">
        <v>0</v>
      </c>
      <c r="Z446" s="424"/>
      <c r="AA446" s="406">
        <f t="shared" si="299"/>
        <v>0</v>
      </c>
      <c r="AB446" s="484">
        <f t="shared" si="292"/>
        <v>0</v>
      </c>
      <c r="AC446" s="407"/>
    </row>
    <row r="447" spans="1:29" ht="61.5" customHeight="1">
      <c r="A447" s="6" t="s">
        <v>46</v>
      </c>
      <c r="B447" s="12" t="s">
        <v>273</v>
      </c>
      <c r="C447" s="8"/>
      <c r="D447" s="13"/>
      <c r="E447" s="8"/>
      <c r="F447" s="13"/>
      <c r="G447" s="47"/>
      <c r="H447" s="48"/>
      <c r="I447" s="49">
        <f t="shared" si="298"/>
        <v>0</v>
      </c>
      <c r="J447" s="50">
        <f t="shared" si="298"/>
        <v>0</v>
      </c>
      <c r="K447" s="8"/>
      <c r="L447" s="8"/>
      <c r="M447" s="8"/>
      <c r="N447" s="13"/>
      <c r="O447" s="64">
        <v>0.1</v>
      </c>
      <c r="P447" s="8"/>
      <c r="Q447" s="41"/>
      <c r="R447" s="42">
        <f t="shared" si="290"/>
        <v>0</v>
      </c>
      <c r="S447" s="43">
        <f t="shared" si="290"/>
        <v>0</v>
      </c>
      <c r="T447" s="405"/>
      <c r="U447" s="405"/>
      <c r="V447" s="405"/>
      <c r="W447" s="484"/>
      <c r="X447" s="426">
        <v>0.1</v>
      </c>
      <c r="Y447" s="405"/>
      <c r="Z447" s="424"/>
      <c r="AA447" s="406">
        <f t="shared" si="299"/>
        <v>0</v>
      </c>
      <c r="AB447" s="484">
        <f t="shared" si="292"/>
        <v>0</v>
      </c>
      <c r="AC447" s="407"/>
    </row>
    <row r="448" spans="1:29" ht="61.5" customHeight="1">
      <c r="A448" s="6" t="s">
        <v>48</v>
      </c>
      <c r="B448" s="12" t="s">
        <v>274</v>
      </c>
      <c r="C448" s="8"/>
      <c r="D448" s="13"/>
      <c r="E448" s="8"/>
      <c r="F448" s="13"/>
      <c r="G448" s="47"/>
      <c r="H448" s="48"/>
      <c r="I448" s="49">
        <f t="shared" si="298"/>
        <v>0</v>
      </c>
      <c r="J448" s="50">
        <f t="shared" si="298"/>
        <v>0</v>
      </c>
      <c r="K448" s="8"/>
      <c r="L448" s="8"/>
      <c r="M448" s="8"/>
      <c r="N448" s="13"/>
      <c r="O448" s="64">
        <v>0.05</v>
      </c>
      <c r="P448" s="8"/>
      <c r="Q448" s="41"/>
      <c r="R448" s="42">
        <f t="shared" si="290"/>
        <v>0</v>
      </c>
      <c r="S448" s="43">
        <f t="shared" si="290"/>
        <v>0</v>
      </c>
      <c r="T448" s="405"/>
      <c r="U448" s="405"/>
      <c r="V448" s="405"/>
      <c r="W448" s="484"/>
      <c r="X448" s="426">
        <v>0.1</v>
      </c>
      <c r="Y448" s="405">
        <v>0</v>
      </c>
      <c r="Z448" s="424"/>
      <c r="AA448" s="406">
        <f t="shared" si="299"/>
        <v>0</v>
      </c>
      <c r="AB448" s="484">
        <f t="shared" si="292"/>
        <v>0</v>
      </c>
      <c r="AC448" s="407"/>
    </row>
    <row r="449" spans="1:29" ht="61.5" customHeight="1">
      <c r="A449" s="6" t="s">
        <v>50</v>
      </c>
      <c r="B449" s="12" t="s">
        <v>275</v>
      </c>
      <c r="C449" s="8"/>
      <c r="D449" s="13"/>
      <c r="E449" s="8"/>
      <c r="F449" s="13"/>
      <c r="G449" s="47"/>
      <c r="H449" s="48"/>
      <c r="I449" s="49">
        <f t="shared" si="298"/>
        <v>0</v>
      </c>
      <c r="J449" s="50">
        <f t="shared" si="298"/>
        <v>0</v>
      </c>
      <c r="K449" s="8"/>
      <c r="L449" s="8"/>
      <c r="M449" s="8"/>
      <c r="N449" s="13"/>
      <c r="O449" s="64">
        <v>0.06</v>
      </c>
      <c r="P449" s="8"/>
      <c r="Q449" s="41"/>
      <c r="R449" s="42">
        <f t="shared" si="290"/>
        <v>0</v>
      </c>
      <c r="S449" s="43">
        <f t="shared" si="290"/>
        <v>0</v>
      </c>
      <c r="T449" s="405"/>
      <c r="U449" s="405"/>
      <c r="V449" s="405"/>
      <c r="W449" s="484"/>
      <c r="X449" s="426">
        <v>0.06</v>
      </c>
      <c r="Y449" s="405"/>
      <c r="Z449" s="424"/>
      <c r="AA449" s="406">
        <f t="shared" si="299"/>
        <v>0</v>
      </c>
      <c r="AB449" s="484">
        <f t="shared" si="292"/>
        <v>0</v>
      </c>
      <c r="AC449" s="407"/>
    </row>
    <row r="450" spans="1:29" s="9" customFormat="1" ht="61.5" customHeight="1">
      <c r="A450" s="6" t="s">
        <v>81</v>
      </c>
      <c r="B450" s="12" t="s">
        <v>276</v>
      </c>
      <c r="C450" s="8"/>
      <c r="D450" s="13"/>
      <c r="E450" s="8"/>
      <c r="F450" s="13"/>
      <c r="G450" s="47"/>
      <c r="H450" s="48"/>
      <c r="I450" s="49">
        <f t="shared" si="298"/>
        <v>0</v>
      </c>
      <c r="J450" s="50">
        <f t="shared" si="298"/>
        <v>0</v>
      </c>
      <c r="K450" s="8"/>
      <c r="L450" s="8"/>
      <c r="M450" s="8"/>
      <c r="N450" s="13"/>
      <c r="O450" s="64">
        <v>4.4999999999999998E-2</v>
      </c>
      <c r="P450" s="8"/>
      <c r="Q450" s="41"/>
      <c r="R450" s="42">
        <f t="shared" si="290"/>
        <v>0</v>
      </c>
      <c r="S450" s="43">
        <f t="shared" si="290"/>
        <v>0</v>
      </c>
      <c r="T450" s="405"/>
      <c r="U450" s="405"/>
      <c r="V450" s="405"/>
      <c r="W450" s="484"/>
      <c r="X450" s="426">
        <v>4.4999999999999998E-2</v>
      </c>
      <c r="Y450" s="405"/>
      <c r="Z450" s="424"/>
      <c r="AA450" s="406">
        <f t="shared" si="299"/>
        <v>0</v>
      </c>
      <c r="AB450" s="484">
        <f t="shared" si="292"/>
        <v>0</v>
      </c>
      <c r="AC450" s="407"/>
    </row>
    <row r="451" spans="1:29" ht="61.5" customHeight="1">
      <c r="A451" s="46">
        <f>+A443+0.01</f>
        <v>26.140000000000022</v>
      </c>
      <c r="B451" s="12" t="s">
        <v>277</v>
      </c>
      <c r="C451" s="45"/>
      <c r="D451" s="13"/>
      <c r="E451" s="8"/>
      <c r="F451" s="13"/>
      <c r="G451" s="47"/>
      <c r="H451" s="48"/>
      <c r="I451" s="49">
        <f t="shared" si="298"/>
        <v>0</v>
      </c>
      <c r="J451" s="50">
        <f t="shared" si="298"/>
        <v>0</v>
      </c>
      <c r="K451" s="8"/>
      <c r="L451" s="8"/>
      <c r="M451" s="8"/>
      <c r="N451" s="13"/>
      <c r="O451" s="51">
        <v>0.01</v>
      </c>
      <c r="P451" s="8"/>
      <c r="Q451" s="41"/>
      <c r="R451" s="42">
        <f t="shared" si="290"/>
        <v>0</v>
      </c>
      <c r="S451" s="43">
        <f t="shared" si="290"/>
        <v>0</v>
      </c>
      <c r="T451" s="405"/>
      <c r="U451" s="405"/>
      <c r="V451" s="405"/>
      <c r="W451" s="484"/>
      <c r="X451" s="423">
        <v>0.01</v>
      </c>
      <c r="Y451" s="405"/>
      <c r="Z451" s="424"/>
      <c r="AA451" s="406">
        <f t="shared" si="299"/>
        <v>0</v>
      </c>
      <c r="AB451" s="484">
        <f t="shared" si="292"/>
        <v>0</v>
      </c>
      <c r="AC451" s="407"/>
    </row>
    <row r="452" spans="1:29" ht="61.5" customHeight="1">
      <c r="A452" s="46">
        <f t="shared" ref="A452:A460" si="301">+A451+0.01</f>
        <v>26.150000000000023</v>
      </c>
      <c r="B452" s="12" t="s">
        <v>278</v>
      </c>
      <c r="C452" s="45"/>
      <c r="D452" s="13"/>
      <c r="E452" s="8"/>
      <c r="F452" s="13"/>
      <c r="G452" s="47"/>
      <c r="H452" s="48"/>
      <c r="I452" s="49">
        <f t="shared" si="298"/>
        <v>0</v>
      </c>
      <c r="J452" s="50">
        <f t="shared" si="298"/>
        <v>0</v>
      </c>
      <c r="K452" s="8"/>
      <c r="L452" s="8"/>
      <c r="M452" s="8"/>
      <c r="N452" s="13"/>
      <c r="O452" s="51">
        <v>0.01</v>
      </c>
      <c r="P452" s="8"/>
      <c r="Q452" s="41"/>
      <c r="R452" s="42">
        <f t="shared" si="290"/>
        <v>0</v>
      </c>
      <c r="S452" s="43">
        <f t="shared" si="290"/>
        <v>0</v>
      </c>
      <c r="T452" s="405"/>
      <c r="U452" s="405"/>
      <c r="V452" s="405"/>
      <c r="W452" s="484"/>
      <c r="X452" s="423">
        <v>0.01</v>
      </c>
      <c r="Y452" s="405"/>
      <c r="Z452" s="424"/>
      <c r="AA452" s="406">
        <f t="shared" si="299"/>
        <v>0</v>
      </c>
      <c r="AB452" s="484">
        <f t="shared" si="292"/>
        <v>0</v>
      </c>
      <c r="AC452" s="407"/>
    </row>
    <row r="453" spans="1:29" ht="61.5" customHeight="1">
      <c r="A453" s="46">
        <f t="shared" si="301"/>
        <v>26.160000000000025</v>
      </c>
      <c r="B453" s="12" t="s">
        <v>85</v>
      </c>
      <c r="C453" s="45"/>
      <c r="D453" s="13"/>
      <c r="E453" s="8"/>
      <c r="F453" s="13"/>
      <c r="G453" s="47"/>
      <c r="H453" s="48"/>
      <c r="I453" s="49">
        <f t="shared" si="298"/>
        <v>0</v>
      </c>
      <c r="J453" s="50">
        <f t="shared" si="298"/>
        <v>0</v>
      </c>
      <c r="K453" s="8"/>
      <c r="L453" s="8"/>
      <c r="M453" s="8"/>
      <c r="N453" s="13"/>
      <c r="O453" s="51">
        <v>1.2500000000000001E-2</v>
      </c>
      <c r="P453" s="8"/>
      <c r="Q453" s="41"/>
      <c r="R453" s="42">
        <f t="shared" si="290"/>
        <v>0</v>
      </c>
      <c r="S453" s="43">
        <f t="shared" si="290"/>
        <v>0</v>
      </c>
      <c r="T453" s="405"/>
      <c r="U453" s="405"/>
      <c r="V453" s="405"/>
      <c r="W453" s="484"/>
      <c r="X453" s="423">
        <v>1.2500000000000001E-2</v>
      </c>
      <c r="Y453" s="405"/>
      <c r="Z453" s="424"/>
      <c r="AA453" s="406">
        <f t="shared" si="299"/>
        <v>0</v>
      </c>
      <c r="AB453" s="484">
        <f t="shared" si="292"/>
        <v>0</v>
      </c>
      <c r="AC453" s="407"/>
    </row>
    <row r="454" spans="1:29" ht="61.5" customHeight="1">
      <c r="A454" s="46">
        <f t="shared" si="301"/>
        <v>26.170000000000027</v>
      </c>
      <c r="B454" s="12" t="s">
        <v>279</v>
      </c>
      <c r="C454" s="45"/>
      <c r="D454" s="13"/>
      <c r="E454" s="8"/>
      <c r="F454" s="13"/>
      <c r="G454" s="47"/>
      <c r="H454" s="48"/>
      <c r="I454" s="49">
        <f t="shared" si="298"/>
        <v>0</v>
      </c>
      <c r="J454" s="50">
        <f t="shared" si="298"/>
        <v>0</v>
      </c>
      <c r="K454" s="8"/>
      <c r="L454" s="8"/>
      <c r="M454" s="8"/>
      <c r="N454" s="13"/>
      <c r="O454" s="51">
        <v>7.4999999999999997E-3</v>
      </c>
      <c r="P454" s="8"/>
      <c r="Q454" s="41"/>
      <c r="R454" s="42">
        <f t="shared" si="290"/>
        <v>0</v>
      </c>
      <c r="S454" s="43">
        <f t="shared" si="290"/>
        <v>0</v>
      </c>
      <c r="T454" s="405"/>
      <c r="U454" s="405"/>
      <c r="V454" s="405"/>
      <c r="W454" s="484"/>
      <c r="X454" s="423">
        <v>7.4999999999999997E-3</v>
      </c>
      <c r="Y454" s="405"/>
      <c r="Z454" s="424"/>
      <c r="AA454" s="406">
        <f t="shared" si="299"/>
        <v>0</v>
      </c>
      <c r="AB454" s="484">
        <f t="shared" si="292"/>
        <v>0</v>
      </c>
      <c r="AC454" s="407"/>
    </row>
    <row r="455" spans="1:29" ht="61.5" customHeight="1">
      <c r="A455" s="46">
        <f t="shared" si="301"/>
        <v>26.180000000000028</v>
      </c>
      <c r="B455" s="12" t="s">
        <v>280</v>
      </c>
      <c r="C455" s="45"/>
      <c r="D455" s="13"/>
      <c r="E455" s="8"/>
      <c r="F455" s="13"/>
      <c r="G455" s="47"/>
      <c r="H455" s="48"/>
      <c r="I455" s="49">
        <f t="shared" si="298"/>
        <v>0</v>
      </c>
      <c r="J455" s="50">
        <f t="shared" si="298"/>
        <v>0</v>
      </c>
      <c r="K455" s="8"/>
      <c r="L455" s="8"/>
      <c r="M455" s="8"/>
      <c r="N455" s="13"/>
      <c r="O455" s="51">
        <v>7.4999999999999997E-3</v>
      </c>
      <c r="P455" s="8"/>
      <c r="Q455" s="41"/>
      <c r="R455" s="42">
        <f t="shared" si="290"/>
        <v>0</v>
      </c>
      <c r="S455" s="43">
        <f t="shared" si="290"/>
        <v>0</v>
      </c>
      <c r="T455" s="405"/>
      <c r="U455" s="405"/>
      <c r="V455" s="405"/>
      <c r="W455" s="484"/>
      <c r="X455" s="423">
        <v>7.4999999999999997E-3</v>
      </c>
      <c r="Y455" s="405"/>
      <c r="Z455" s="424"/>
      <c r="AA455" s="406">
        <f t="shared" si="299"/>
        <v>0</v>
      </c>
      <c r="AB455" s="484">
        <f t="shared" si="292"/>
        <v>0</v>
      </c>
      <c r="AC455" s="407"/>
    </row>
    <row r="456" spans="1:29" ht="61.5" customHeight="1">
      <c r="A456" s="46">
        <f t="shared" si="301"/>
        <v>26.19000000000003</v>
      </c>
      <c r="B456" s="12" t="s">
        <v>281</v>
      </c>
      <c r="C456" s="45"/>
      <c r="D456" s="13"/>
      <c r="E456" s="8"/>
      <c r="F456" s="13"/>
      <c r="G456" s="47"/>
      <c r="H456" s="48"/>
      <c r="I456" s="49">
        <f t="shared" si="298"/>
        <v>0</v>
      </c>
      <c r="J456" s="50">
        <f t="shared" si="298"/>
        <v>0</v>
      </c>
      <c r="K456" s="8"/>
      <c r="L456" s="8"/>
      <c r="M456" s="8"/>
      <c r="N456" s="13"/>
      <c r="O456" s="51">
        <v>3.0000000000000001E-3</v>
      </c>
      <c r="P456" s="8"/>
      <c r="Q456" s="41"/>
      <c r="R456" s="42">
        <f t="shared" si="290"/>
        <v>0</v>
      </c>
      <c r="S456" s="43">
        <f t="shared" si="290"/>
        <v>0</v>
      </c>
      <c r="T456" s="405"/>
      <c r="U456" s="405"/>
      <c r="V456" s="405"/>
      <c r="W456" s="484"/>
      <c r="X456" s="423">
        <v>3.0000000000000001E-3</v>
      </c>
      <c r="Y456" s="405"/>
      <c r="Z456" s="424"/>
      <c r="AA456" s="406">
        <f t="shared" si="299"/>
        <v>0</v>
      </c>
      <c r="AB456" s="484">
        <f t="shared" si="292"/>
        <v>0</v>
      </c>
      <c r="AC456" s="407"/>
    </row>
    <row r="457" spans="1:29" ht="61.5" customHeight="1">
      <c r="A457" s="46">
        <f t="shared" si="301"/>
        <v>26.200000000000031</v>
      </c>
      <c r="B457" s="12" t="s">
        <v>282</v>
      </c>
      <c r="C457" s="45"/>
      <c r="D457" s="13"/>
      <c r="E457" s="8"/>
      <c r="F457" s="13"/>
      <c r="G457" s="47"/>
      <c r="H457" s="48"/>
      <c r="I457" s="49">
        <f t="shared" si="298"/>
        <v>0</v>
      </c>
      <c r="J457" s="50">
        <f t="shared" si="298"/>
        <v>0</v>
      </c>
      <c r="K457" s="8"/>
      <c r="L457" s="8"/>
      <c r="M457" s="8"/>
      <c r="N457" s="13"/>
      <c r="O457" s="51">
        <v>3.0000000000000001E-3</v>
      </c>
      <c r="P457" s="8"/>
      <c r="Q457" s="41"/>
      <c r="R457" s="42">
        <f t="shared" si="290"/>
        <v>0</v>
      </c>
      <c r="S457" s="43">
        <f t="shared" si="290"/>
        <v>0</v>
      </c>
      <c r="T457" s="405"/>
      <c r="U457" s="405"/>
      <c r="V457" s="405"/>
      <c r="W457" s="484"/>
      <c r="X457" s="423">
        <v>3.0000000000000001E-3</v>
      </c>
      <c r="Y457" s="405"/>
      <c r="Z457" s="424"/>
      <c r="AA457" s="406">
        <f t="shared" si="299"/>
        <v>0</v>
      </c>
      <c r="AB457" s="484">
        <f t="shared" si="292"/>
        <v>0</v>
      </c>
      <c r="AC457" s="407"/>
    </row>
    <row r="458" spans="1:29" ht="61.5" customHeight="1">
      <c r="A458" s="46">
        <f t="shared" si="301"/>
        <v>26.210000000000033</v>
      </c>
      <c r="B458" s="12" t="s">
        <v>283</v>
      </c>
      <c r="C458" s="45"/>
      <c r="D458" s="13"/>
      <c r="E458" s="8"/>
      <c r="F458" s="13"/>
      <c r="G458" s="47"/>
      <c r="H458" s="48"/>
      <c r="I458" s="49">
        <f t="shared" si="298"/>
        <v>0</v>
      </c>
      <c r="J458" s="50">
        <f t="shared" si="298"/>
        <v>0</v>
      </c>
      <c r="K458" s="8"/>
      <c r="L458" s="8"/>
      <c r="M458" s="8"/>
      <c r="N458" s="13"/>
      <c r="O458" s="51">
        <v>0.1</v>
      </c>
      <c r="P458" s="8"/>
      <c r="Q458" s="41"/>
      <c r="R458" s="42">
        <f t="shared" si="290"/>
        <v>0</v>
      </c>
      <c r="S458" s="43">
        <f t="shared" si="290"/>
        <v>0</v>
      </c>
      <c r="T458" s="405"/>
      <c r="U458" s="405"/>
      <c r="V458" s="405"/>
      <c r="W458" s="484"/>
      <c r="X458" s="423">
        <v>0.1</v>
      </c>
      <c r="Y458" s="405"/>
      <c r="Z458" s="424"/>
      <c r="AA458" s="406">
        <f t="shared" si="299"/>
        <v>0</v>
      </c>
      <c r="AB458" s="484">
        <f t="shared" si="292"/>
        <v>0</v>
      </c>
      <c r="AC458" s="407"/>
    </row>
    <row r="459" spans="1:29" ht="61.5" customHeight="1">
      <c r="A459" s="46">
        <f t="shared" si="301"/>
        <v>26.220000000000034</v>
      </c>
      <c r="B459" s="12" t="s">
        <v>284</v>
      </c>
      <c r="C459" s="45"/>
      <c r="D459" s="13"/>
      <c r="E459" s="8"/>
      <c r="F459" s="13"/>
      <c r="G459" s="47"/>
      <c r="H459" s="48"/>
      <c r="I459" s="49">
        <f t="shared" si="298"/>
        <v>0</v>
      </c>
      <c r="J459" s="50">
        <f t="shared" si="298"/>
        <v>0</v>
      </c>
      <c r="K459" s="8"/>
      <c r="L459" s="8"/>
      <c r="M459" s="8"/>
      <c r="N459" s="13"/>
      <c r="O459" s="51">
        <v>5.0000000000000001E-3</v>
      </c>
      <c r="P459" s="8"/>
      <c r="Q459" s="41"/>
      <c r="R459" s="42">
        <f t="shared" si="290"/>
        <v>0</v>
      </c>
      <c r="S459" s="43">
        <f t="shared" si="290"/>
        <v>0</v>
      </c>
      <c r="T459" s="405"/>
      <c r="U459" s="405"/>
      <c r="V459" s="405"/>
      <c r="W459" s="484"/>
      <c r="X459" s="423">
        <v>5.0000000000000001E-3</v>
      </c>
      <c r="Y459" s="405"/>
      <c r="Z459" s="424"/>
      <c r="AA459" s="406">
        <f t="shared" si="299"/>
        <v>0</v>
      </c>
      <c r="AB459" s="484">
        <f t="shared" si="292"/>
        <v>0</v>
      </c>
      <c r="AC459" s="407"/>
    </row>
    <row r="460" spans="1:29" ht="61.5" customHeight="1">
      <c r="A460" s="46">
        <f t="shared" si="301"/>
        <v>26.230000000000036</v>
      </c>
      <c r="B460" s="12" t="s">
        <v>285</v>
      </c>
      <c r="C460" s="45"/>
      <c r="D460" s="13"/>
      <c r="E460" s="8"/>
      <c r="F460" s="13"/>
      <c r="G460" s="47"/>
      <c r="H460" s="48"/>
      <c r="I460" s="49">
        <f t="shared" si="298"/>
        <v>0</v>
      </c>
      <c r="J460" s="50">
        <f t="shared" si="298"/>
        <v>0</v>
      </c>
      <c r="K460" s="8"/>
      <c r="L460" s="8"/>
      <c r="M460" s="8"/>
      <c r="N460" s="13"/>
      <c r="O460" s="51">
        <v>2E-3</v>
      </c>
      <c r="P460" s="8"/>
      <c r="Q460" s="41"/>
      <c r="R460" s="42">
        <f t="shared" si="290"/>
        <v>0</v>
      </c>
      <c r="S460" s="43">
        <f t="shared" si="290"/>
        <v>0</v>
      </c>
      <c r="T460" s="405"/>
      <c r="U460" s="405"/>
      <c r="V460" s="405"/>
      <c r="W460" s="484"/>
      <c r="X460" s="423">
        <v>2E-3</v>
      </c>
      <c r="Y460" s="405"/>
      <c r="Z460" s="424"/>
      <c r="AA460" s="406">
        <f t="shared" si="299"/>
        <v>0</v>
      </c>
      <c r="AB460" s="484">
        <f t="shared" si="292"/>
        <v>0</v>
      </c>
      <c r="AC460" s="407"/>
    </row>
    <row r="461" spans="1:29" s="216" customFormat="1" ht="18">
      <c r="A461" s="203"/>
      <c r="B461" s="132" t="s">
        <v>286</v>
      </c>
      <c r="C461" s="210"/>
      <c r="D461" s="211">
        <f t="shared" ref="D461:F461" si="302">SUM(D440:D460)</f>
        <v>0</v>
      </c>
      <c r="E461" s="210"/>
      <c r="F461" s="211">
        <f t="shared" si="302"/>
        <v>0</v>
      </c>
      <c r="G461" s="214"/>
      <c r="H461" s="215"/>
      <c r="I461" s="210">
        <f t="shared" ref="I461:S461" si="303">SUM(I440:I460)</f>
        <v>0</v>
      </c>
      <c r="J461" s="211">
        <f t="shared" si="303"/>
        <v>0</v>
      </c>
      <c r="K461" s="211">
        <f t="shared" si="303"/>
        <v>0</v>
      </c>
      <c r="L461" s="211">
        <f t="shared" si="303"/>
        <v>0</v>
      </c>
      <c r="M461" s="211">
        <f t="shared" si="303"/>
        <v>0</v>
      </c>
      <c r="N461" s="211">
        <f t="shared" si="303"/>
        <v>0</v>
      </c>
      <c r="O461" s="212"/>
      <c r="P461" s="210"/>
      <c r="Q461" s="211">
        <f t="shared" si="303"/>
        <v>0</v>
      </c>
      <c r="R461" s="210"/>
      <c r="S461" s="211">
        <f t="shared" si="303"/>
        <v>0</v>
      </c>
      <c r="T461" s="475"/>
      <c r="U461" s="475">
        <f t="shared" ref="U461:W461" si="304">SUM(U440:U460)</f>
        <v>0</v>
      </c>
      <c r="V461" s="475"/>
      <c r="W461" s="475">
        <f t="shared" si="304"/>
        <v>0</v>
      </c>
      <c r="X461" s="476"/>
      <c r="Y461" s="210"/>
      <c r="Z461" s="475">
        <f t="shared" ref="Z461" si="305">SUM(Z440:Z460)</f>
        <v>0</v>
      </c>
      <c r="AA461" s="210"/>
      <c r="AB461" s="475">
        <f t="shared" ref="AB461" si="306">SUM(AB440:AB460)</f>
        <v>0</v>
      </c>
      <c r="AC461" s="403"/>
    </row>
    <row r="462" spans="1:29" s="216" customFormat="1" ht="31.5">
      <c r="A462" s="203"/>
      <c r="B462" s="193" t="s">
        <v>287</v>
      </c>
      <c r="C462" s="141"/>
      <c r="D462" s="142">
        <f t="shared" ref="D462:F462" si="307">D461+D438</f>
        <v>0</v>
      </c>
      <c r="E462" s="141"/>
      <c r="F462" s="142">
        <f t="shared" si="307"/>
        <v>0</v>
      </c>
      <c r="G462" s="214"/>
      <c r="H462" s="215"/>
      <c r="I462" s="141">
        <f t="shared" ref="I462:S462" si="308">I461+I438</f>
        <v>0</v>
      </c>
      <c r="J462" s="142">
        <f t="shared" si="308"/>
        <v>0</v>
      </c>
      <c r="K462" s="142">
        <f t="shared" si="308"/>
        <v>0</v>
      </c>
      <c r="L462" s="142">
        <f t="shared" si="308"/>
        <v>0</v>
      </c>
      <c r="M462" s="142">
        <f t="shared" si="308"/>
        <v>0</v>
      </c>
      <c r="N462" s="142">
        <f t="shared" si="308"/>
        <v>0</v>
      </c>
      <c r="O462" s="136"/>
      <c r="P462" s="141"/>
      <c r="Q462" s="142">
        <f t="shared" si="308"/>
        <v>0</v>
      </c>
      <c r="R462" s="141"/>
      <c r="S462" s="142">
        <f t="shared" si="308"/>
        <v>0</v>
      </c>
      <c r="T462" s="448"/>
      <c r="U462" s="448">
        <f t="shared" ref="U462:W462" si="309">U461+U438</f>
        <v>0</v>
      </c>
      <c r="V462" s="448"/>
      <c r="W462" s="448">
        <f t="shared" si="309"/>
        <v>0</v>
      </c>
      <c r="X462" s="440"/>
      <c r="Y462" s="141"/>
      <c r="Z462" s="448">
        <f t="shared" ref="Z462" si="310">Z461+Z438</f>
        <v>0</v>
      </c>
      <c r="AA462" s="141"/>
      <c r="AB462" s="448">
        <f t="shared" ref="AB462" si="311">AB461+AB438</f>
        <v>0</v>
      </c>
      <c r="AC462" s="416"/>
    </row>
    <row r="463" spans="1:29" s="218" customFormat="1" ht="18">
      <c r="A463" s="260"/>
      <c r="B463" s="25"/>
      <c r="C463" s="53"/>
      <c r="D463" s="222"/>
      <c r="E463" s="53"/>
      <c r="F463" s="27"/>
      <c r="G463" s="220"/>
      <c r="H463" s="221"/>
      <c r="I463" s="53"/>
      <c r="J463" s="27"/>
      <c r="K463" s="27"/>
      <c r="L463" s="27"/>
      <c r="M463" s="27"/>
      <c r="N463" s="27"/>
      <c r="O463" s="112"/>
      <c r="P463" s="27"/>
      <c r="Q463" s="27"/>
      <c r="R463" s="27"/>
      <c r="S463" s="27"/>
      <c r="T463" s="448"/>
      <c r="U463" s="448"/>
      <c r="V463" s="448"/>
      <c r="W463" s="448"/>
      <c r="X463" s="440"/>
      <c r="Y463" s="448"/>
      <c r="Z463" s="448"/>
      <c r="AA463" s="448"/>
      <c r="AB463" s="448"/>
      <c r="AC463" s="416"/>
    </row>
    <row r="464" spans="1:29" s="216" customFormat="1" ht="18">
      <c r="A464" s="203"/>
      <c r="B464" s="193" t="s">
        <v>299</v>
      </c>
      <c r="C464" s="141"/>
      <c r="D464" s="142">
        <f>D425+D462+D463</f>
        <v>2780.5301899999995</v>
      </c>
      <c r="E464" s="141"/>
      <c r="F464" s="142">
        <f t="shared" ref="F464" si="312">F425+F462+F463</f>
        <v>2646.5653999999995</v>
      </c>
      <c r="G464" s="214"/>
      <c r="H464" s="215">
        <f>F464/D464</f>
        <v>0.95182041522807559</v>
      </c>
      <c r="I464" s="141">
        <f t="shared" ref="I464:N464" si="313">I425+I462+I463</f>
        <v>582</v>
      </c>
      <c r="J464" s="142">
        <f t="shared" si="313"/>
        <v>133.96478999999999</v>
      </c>
      <c r="K464" s="142">
        <f t="shared" si="313"/>
        <v>0</v>
      </c>
      <c r="L464" s="142">
        <f t="shared" si="313"/>
        <v>0</v>
      </c>
      <c r="M464" s="142">
        <f t="shared" si="313"/>
        <v>0</v>
      </c>
      <c r="N464" s="142">
        <f t="shared" si="313"/>
        <v>0</v>
      </c>
      <c r="O464" s="142"/>
      <c r="P464" s="142"/>
      <c r="Q464" s="142">
        <f>Q425+Q462+Q463</f>
        <v>4412.2446799999998</v>
      </c>
      <c r="R464" s="142"/>
      <c r="S464" s="142">
        <f t="shared" ref="S464:W464" si="314">S425+S462+S463</f>
        <v>4412.2446799999998</v>
      </c>
      <c r="T464" s="448"/>
      <c r="U464" s="448">
        <f t="shared" si="314"/>
        <v>0</v>
      </c>
      <c r="V464" s="448"/>
      <c r="W464" s="448">
        <f t="shared" si="314"/>
        <v>0</v>
      </c>
      <c r="X464" s="448"/>
      <c r="Y464" s="448"/>
      <c r="Z464" s="448">
        <f>Z425+Z462+Z463</f>
        <v>2958.2025100000001</v>
      </c>
      <c r="AA464" s="448"/>
      <c r="AB464" s="448">
        <f t="shared" ref="AB464" si="315">AB425+AB462+AB463</f>
        <v>2958.2025100000001</v>
      </c>
      <c r="AC464" s="416"/>
    </row>
    <row r="465" spans="1:29">
      <c r="D465" s="72">
        <v>2780.5288999999998</v>
      </c>
    </row>
    <row r="466" spans="1:29" s="104" customFormat="1">
      <c r="A466" s="70"/>
      <c r="B466" s="223" t="s">
        <v>246</v>
      </c>
      <c r="C466" s="224"/>
      <c r="D466" s="240">
        <f>(AB413+AB422)/AB464*100</f>
        <v>3.0846434512693319</v>
      </c>
      <c r="E466" s="84"/>
      <c r="F466" s="226"/>
      <c r="G466" s="227"/>
      <c r="H466"/>
      <c r="I466" s="84"/>
      <c r="J466" s="72"/>
      <c r="K466" s="84"/>
      <c r="L466" s="72"/>
      <c r="M466" s="84"/>
      <c r="N466" s="72"/>
      <c r="O466" s="228"/>
      <c r="P466" s="229"/>
      <c r="Q466" s="230"/>
      <c r="R466" s="229"/>
      <c r="S466" s="230"/>
      <c r="T466" s="488"/>
      <c r="U466" s="489"/>
      <c r="V466" s="489"/>
      <c r="W466" s="489"/>
      <c r="X466" s="489"/>
      <c r="Y466" s="489"/>
      <c r="Z466" s="489"/>
      <c r="AA466" s="489"/>
      <c r="AB466" s="489"/>
      <c r="AC466" s="489"/>
    </row>
    <row r="467" spans="1:29">
      <c r="B467" s="231" t="s">
        <v>247</v>
      </c>
      <c r="C467" s="232"/>
      <c r="D467" s="226"/>
      <c r="E467" s="84"/>
      <c r="F467" s="226"/>
      <c r="G467" s="227"/>
      <c r="J467" s="72"/>
      <c r="K467" s="84"/>
      <c r="L467" s="72"/>
      <c r="M467" s="84"/>
      <c r="O467" s="228"/>
      <c r="P467" s="229"/>
      <c r="Q467" s="230"/>
      <c r="R467" s="229"/>
      <c r="S467" s="225">
        <f>(S413)/S$425</f>
        <v>2.6063831074753543E-2</v>
      </c>
    </row>
    <row r="468" spans="1:29" s="104" customFormat="1">
      <c r="A468" s="70"/>
      <c r="B468" s="233" t="s">
        <v>248</v>
      </c>
      <c r="C468" s="232"/>
      <c r="D468" s="226"/>
      <c r="E468" s="84"/>
      <c r="F468" s="226"/>
      <c r="G468" s="227"/>
      <c r="H468"/>
      <c r="I468" s="84"/>
      <c r="J468" s="72"/>
      <c r="K468" s="84"/>
      <c r="L468" s="72"/>
      <c r="M468" s="84"/>
      <c r="N468" s="72"/>
      <c r="O468" s="228"/>
      <c r="P468" s="229"/>
      <c r="Q468" s="230"/>
      <c r="R468" s="229"/>
      <c r="S468" s="225">
        <f>(S410)/S$425</f>
        <v>2.6063831074753543E-2</v>
      </c>
      <c r="T468" s="488"/>
      <c r="U468" s="489"/>
      <c r="V468" s="489"/>
      <c r="W468" s="489"/>
      <c r="X468" s="489"/>
      <c r="Y468" s="489"/>
      <c r="Z468" s="489"/>
      <c r="AA468" s="489"/>
      <c r="AB468" s="489"/>
      <c r="AC468" s="489"/>
    </row>
    <row r="469" spans="1:29">
      <c r="B469" s="231" t="s">
        <v>249</v>
      </c>
      <c r="C469" s="232"/>
      <c r="D469" s="226"/>
      <c r="E469" s="84"/>
      <c r="F469" s="226"/>
      <c r="G469" s="227"/>
      <c r="J469" s="72"/>
      <c r="K469" s="84"/>
      <c r="L469" s="72"/>
      <c r="M469" s="84"/>
      <c r="O469" s="228"/>
      <c r="P469" s="229"/>
      <c r="Q469" s="230"/>
      <c r="R469" s="229"/>
      <c r="S469" s="225">
        <f>(S411)/S$425</f>
        <v>0</v>
      </c>
    </row>
    <row r="470" spans="1:29">
      <c r="B470" s="234" t="s">
        <v>107</v>
      </c>
      <c r="C470" s="232"/>
      <c r="D470" s="226"/>
      <c r="E470" s="84"/>
      <c r="F470" s="226"/>
      <c r="G470" s="227"/>
      <c r="J470" s="72"/>
      <c r="K470" s="84"/>
      <c r="L470" s="72"/>
      <c r="M470" s="84"/>
      <c r="O470" s="228"/>
      <c r="P470" s="229"/>
      <c r="Q470" s="230"/>
      <c r="R470" s="229"/>
      <c r="S470" s="225">
        <f>(S413)/S$425</f>
        <v>2.6063831074753543E-2</v>
      </c>
    </row>
    <row r="471" spans="1:29" ht="25.5">
      <c r="B471" s="235" t="s">
        <v>297</v>
      </c>
      <c r="C471" s="224"/>
      <c r="D471" s="226">
        <f>(AB415+AB416+AB417)/AB464*100</f>
        <v>2.0045956894276311</v>
      </c>
      <c r="E471" s="84"/>
      <c r="F471" s="226"/>
      <c r="G471" s="227"/>
      <c r="J471" s="72"/>
      <c r="K471" s="84"/>
      <c r="L471" s="72"/>
      <c r="M471" s="84"/>
      <c r="O471" s="228"/>
      <c r="P471" s="229"/>
      <c r="Q471" s="230"/>
      <c r="R471" s="229"/>
      <c r="S471" s="225">
        <f>(S415+S416+S417)/S$425</f>
        <v>1.5466050717749409E-2</v>
      </c>
    </row>
    <row r="472" spans="1:29" ht="25.5">
      <c r="B472" s="235" t="s">
        <v>251</v>
      </c>
      <c r="C472" s="224"/>
      <c r="D472" s="226">
        <f>AB418/AB464*100</f>
        <v>0.37184742974205642</v>
      </c>
      <c r="E472" s="84"/>
      <c r="F472" s="226"/>
      <c r="G472" s="227"/>
      <c r="J472" s="72"/>
      <c r="K472" s="84"/>
      <c r="L472" s="72"/>
      <c r="M472" s="84"/>
      <c r="O472" s="228"/>
      <c r="P472" s="229"/>
      <c r="Q472" s="230"/>
      <c r="R472" s="229"/>
      <c r="S472" s="225">
        <f t="shared" ref="S472" si="316">(S418)/S$425</f>
        <v>4.5328401869136597E-3</v>
      </c>
    </row>
    <row r="473" spans="1:29">
      <c r="B473" s="236"/>
      <c r="C473" s="232"/>
      <c r="D473" s="226"/>
      <c r="E473" s="84"/>
      <c r="F473" s="226"/>
      <c r="G473" s="227"/>
      <c r="J473" s="72"/>
      <c r="K473" s="84"/>
      <c r="L473" s="72"/>
      <c r="M473" s="84"/>
      <c r="O473" s="228"/>
      <c r="P473" s="229"/>
      <c r="Q473" s="230"/>
      <c r="R473" s="229"/>
      <c r="S473" s="225">
        <f>(S418)/S$425</f>
        <v>4.5328401869136597E-3</v>
      </c>
    </row>
    <row r="474" spans="1:29" s="104" customFormat="1">
      <c r="A474" s="70"/>
      <c r="B474" s="236" t="s">
        <v>298</v>
      </c>
      <c r="C474" s="232"/>
      <c r="D474" s="226">
        <f>AB406/AB464*100</f>
        <v>4.8306361554672597</v>
      </c>
      <c r="E474" s="84"/>
      <c r="F474" s="226"/>
      <c r="G474" s="227"/>
      <c r="H474"/>
      <c r="I474" s="84"/>
      <c r="J474" s="72"/>
      <c r="K474" s="84"/>
      <c r="L474" s="72"/>
      <c r="M474" s="84"/>
      <c r="N474" s="72"/>
      <c r="O474" s="228"/>
      <c r="P474" s="229"/>
      <c r="Q474" s="230"/>
      <c r="R474" s="229"/>
      <c r="S474" s="225">
        <f>(S406)/S$425</f>
        <v>0.20454645321256301</v>
      </c>
      <c r="T474" s="488"/>
      <c r="U474" s="489"/>
      <c r="V474" s="489"/>
      <c r="W474" s="489"/>
      <c r="X474" s="489"/>
      <c r="Y474" s="489"/>
      <c r="Z474" s="489"/>
      <c r="AA474" s="489"/>
      <c r="AB474" s="489"/>
      <c r="AC474" s="489"/>
    </row>
  </sheetData>
  <mergeCells count="17">
    <mergeCell ref="AC1:AC3"/>
    <mergeCell ref="C2:D2"/>
    <mergeCell ref="E2:H2"/>
    <mergeCell ref="I2:J2"/>
    <mergeCell ref="K2:L2"/>
    <mergeCell ref="A1:A3"/>
    <mergeCell ref="B1:B3"/>
    <mergeCell ref="C1:J1"/>
    <mergeCell ref="K1:S1"/>
    <mergeCell ref="T1:AB1"/>
    <mergeCell ref="AA2:AB2"/>
    <mergeCell ref="M2:N2"/>
    <mergeCell ref="O2:Q2"/>
    <mergeCell ref="R2:S2"/>
    <mergeCell ref="T2:U2"/>
    <mergeCell ref="V2:W2"/>
    <mergeCell ref="X2:Z2"/>
  </mergeCells>
  <conditionalFormatting sqref="O440:O442 X440:X442">
    <cfRule type="cellIs" dxfId="3" priority="1" operator="equal">
      <formula>0</formula>
    </cfRule>
  </conditionalFormatting>
  <printOptions horizontalCentered="1"/>
  <pageMargins left="0.28999999999999998" right="0.15748031496063" top="0.51" bottom="0.35" header="0.36" footer="0.196850393700787"/>
  <pageSetup paperSize="9" scale="41" orientation="landscape" r:id="rId1"/>
  <headerFooter>
    <oddHeader>&amp;L&amp;"-,Bold"&amp;18Name of District:Khowai&amp;C&amp;"-,Bold"&amp;18Costing Sheets for AWP &amp; B 2017-18 - SSA-RTE&amp;R&amp;"-,Bold"&amp;20(Rs. in lakh)</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Entry</vt:lpstr>
      <vt:lpstr>Dhalai</vt:lpstr>
      <vt:lpstr>Unakoti</vt:lpstr>
      <vt:lpstr>North</vt:lpstr>
      <vt:lpstr>Gomati</vt:lpstr>
      <vt:lpstr>South</vt:lpstr>
      <vt:lpstr>West</vt:lpstr>
      <vt:lpstr>Sepahijala</vt:lpstr>
      <vt:lpstr>Khowai</vt:lpstr>
      <vt:lpstr>SPO</vt:lpstr>
      <vt:lpstr>Tripura</vt:lpstr>
      <vt:lpstr>Recomm_2017-18</vt:lpstr>
      <vt:lpstr>SFD</vt:lpstr>
      <vt:lpstr>Tripura (Synopsis)</vt:lpstr>
      <vt:lpstr>Dhalai!Print_Area</vt:lpstr>
      <vt:lpstr>Gomati!Print_Area</vt:lpstr>
      <vt:lpstr>Khowai!Print_Area</vt:lpstr>
      <vt:lpstr>North!Print_Area</vt:lpstr>
      <vt:lpstr>'Recomm_2017-18'!Print_Area</vt:lpstr>
      <vt:lpstr>Sepahijala!Print_Area</vt:lpstr>
      <vt:lpstr>SFD!Print_Area</vt:lpstr>
      <vt:lpstr>South!Print_Area</vt:lpstr>
      <vt:lpstr>SPO!Print_Area</vt:lpstr>
      <vt:lpstr>Tripura!Print_Area</vt:lpstr>
      <vt:lpstr>'Tripura (Synopsis)'!Print_Area</vt:lpstr>
      <vt:lpstr>Unakoti!Print_Area</vt:lpstr>
      <vt:lpstr>West!Print_Area</vt:lpstr>
      <vt:lpstr>Dhalai!Print_Titles</vt:lpstr>
      <vt:lpstr>Gomati!Print_Titles</vt:lpstr>
      <vt:lpstr>Khowai!Print_Titles</vt:lpstr>
      <vt:lpstr>North!Print_Titles</vt:lpstr>
      <vt:lpstr>'Recomm_2017-18'!Print_Titles</vt:lpstr>
      <vt:lpstr>Sepahijala!Print_Titles</vt:lpstr>
      <vt:lpstr>South!Print_Titles</vt:lpstr>
      <vt:lpstr>SPO!Print_Titles</vt:lpstr>
      <vt:lpstr>Tripura!Print_Titles</vt:lpstr>
      <vt:lpstr>'Tripura (Synopsis)'!Print_Titles</vt:lpstr>
      <vt:lpstr>Unakoti!Print_Titles</vt:lpstr>
      <vt:lpstr>West!Print_Titles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Kartik</dc:creator>
  <cp:lastModifiedBy>Amit Kumar</cp:lastModifiedBy>
  <cp:lastPrinted>2017-05-22T09:48:51Z</cp:lastPrinted>
  <dcterms:created xsi:type="dcterms:W3CDTF">2016-01-14T06:12:16Z</dcterms:created>
  <dcterms:modified xsi:type="dcterms:W3CDTF">2017-05-22T09:51:02Z</dcterms:modified>
</cp:coreProperties>
</file>